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40" codeName="{3D1A710C-6663-3D7B-7F91-EC182F24A4BC}"/>
  <workbookPr codeName="ThisWorkbook" defaultThemeVersion="124226"/>
  <mc:AlternateContent xmlns:mc="http://schemas.openxmlformats.org/markup-compatibility/2006">
    <mc:Choice Requires="x15">
      <x15ac:absPath xmlns:x15ac="http://schemas.microsoft.com/office/spreadsheetml/2010/11/ac" url="C:\Users\estudiosprevios.chap\Desktop\FELIPE\2025\ENERO\EM-231-2025 OSTEOSINTESIS\"/>
    </mc:Choice>
  </mc:AlternateContent>
  <xr:revisionPtr revIDLastSave="0" documentId="13_ncr:1_{5EADFCC8-2C33-421E-8426-23FA6A6ECEFE}" xr6:coauthVersionLast="36" xr6:coauthVersionMax="36" xr10:uidLastSave="{00000000-0000-0000-0000-000000000000}"/>
  <workbookProtection workbookAlgorithmName="SHA-512" workbookHashValue="I15dwha0vlvDOuA8uoL0k5Sh684X4WzCN56BPJY47TbQp5md7N8Cz7t7hzcRvKM2wZhTtKq/33khVn4xW8rLpw==" workbookSaltValue="XI+7rNjgXyoy4M4olfI+XA==" workbookSpinCount="100000" lockStructure="1"/>
  <bookViews>
    <workbookView xWindow="0" yWindow="0" windowWidth="14580" windowHeight="8940" xr2:uid="{00000000-000D-0000-FFFF-FFFF00000000}"/>
  </bookViews>
  <sheets>
    <sheet name="ESTUDIO" sheetId="1" r:id="rId1"/>
    <sheet name="Hoja1" sheetId="2" r:id="rId2"/>
    <sheet name="VERIFICACION" sheetId="3" r:id="rId3"/>
  </sheets>
  <definedNames>
    <definedName name="_xlnm._FilterDatabase" localSheetId="0" hidden="1">ESTUDIO!$I$12:$M$730</definedName>
    <definedName name="_xlnm._FilterDatabase" localSheetId="2" hidden="1">VERIFICACION!$DQ$12:$ES$292</definedName>
    <definedName name="_xlnm.Print_Area" localSheetId="0">ESTUDIO!$A$1:$EQ$780</definedName>
    <definedName name="_xlnm.Print_Area" localSheetId="2">VERIFICACION!$A$1:$FO$329</definedName>
    <definedName name="_xlnm.Print_Titles" localSheetId="0">ESTUDIO!$A:$H,ESTUDIO!$9:$12</definedName>
    <definedName name="_xlnm.Print_Titles" localSheetId="2">VERIFICACION!$10:$12</definedName>
  </definedNames>
  <calcPr calcId="191029" iterateDelta="1E-4"/>
</workbook>
</file>

<file path=xl/calcChain.xml><?xml version="1.0" encoding="utf-8"?>
<calcChain xmlns="http://schemas.openxmlformats.org/spreadsheetml/2006/main">
  <c r="C761" i="1" l="1"/>
  <c r="C760" i="1"/>
  <c r="C759" i="1"/>
  <c r="C758" i="1"/>
  <c r="C757" i="1"/>
  <c r="C756" i="1"/>
  <c r="C755" i="1"/>
  <c r="C754" i="1"/>
  <c r="C753" i="1"/>
  <c r="C752" i="1"/>
  <c r="C751" i="1"/>
  <c r="C750" i="1"/>
  <c r="C749" i="1"/>
  <c r="C748" i="1"/>
  <c r="C747" i="1"/>
  <c r="C746" i="1"/>
  <c r="C745" i="1"/>
  <c r="C744" i="1"/>
  <c r="C743" i="1"/>
  <c r="C742" i="1"/>
  <c r="C741" i="1"/>
  <c r="C740" i="1"/>
  <c r="C739" i="1"/>
  <c r="C738" i="1"/>
  <c r="C737" i="1"/>
  <c r="C736" i="1"/>
  <c r="C735" i="1"/>
  <c r="DW13" i="1"/>
  <c r="EG717" i="1" l="1"/>
  <c r="EH717" i="1" s="1"/>
  <c r="EG689" i="1"/>
  <c r="EH689" i="1" s="1"/>
  <c r="EG688" i="1"/>
  <c r="EH688" i="1" s="1"/>
  <c r="EG687" i="1"/>
  <c r="EH687" i="1" s="1"/>
  <c r="EG599" i="1"/>
  <c r="EH599" i="1" s="1"/>
  <c r="EG598" i="1"/>
  <c r="EH598" i="1" s="1"/>
  <c r="EG597" i="1"/>
  <c r="EH597" i="1" s="1"/>
  <c r="EG533" i="1"/>
  <c r="EH533" i="1" s="1"/>
  <c r="EG518" i="1"/>
  <c r="EH518" i="1" s="1"/>
  <c r="EG421" i="1"/>
  <c r="EH421" i="1" s="1"/>
  <c r="EG420" i="1"/>
  <c r="EH420" i="1" s="1"/>
  <c r="EG406" i="1"/>
  <c r="EH406" i="1" s="1"/>
  <c r="EG405" i="1"/>
  <c r="EH405" i="1" s="1"/>
  <c r="EG404" i="1"/>
  <c r="EH404" i="1" s="1"/>
  <c r="EG403" i="1"/>
  <c r="EH403" i="1" s="1"/>
  <c r="EG402" i="1"/>
  <c r="EH402" i="1" s="1"/>
  <c r="EG401" i="1"/>
  <c r="EH401" i="1" s="1"/>
  <c r="EG400" i="1"/>
  <c r="EH400" i="1" s="1"/>
  <c r="EG396" i="1"/>
  <c r="EH396" i="1" s="1"/>
  <c r="EG394" i="1"/>
  <c r="EH394" i="1" s="1"/>
  <c r="EG392" i="1"/>
  <c r="EH392" i="1" s="1"/>
  <c r="EG391" i="1"/>
  <c r="EH391" i="1" s="1"/>
  <c r="EG390" i="1"/>
  <c r="EH390" i="1" s="1"/>
  <c r="EG389" i="1"/>
  <c r="EH389" i="1" s="1"/>
  <c r="EG388" i="1"/>
  <c r="EH388" i="1" s="1"/>
  <c r="EG387" i="1"/>
  <c r="EH387" i="1" s="1"/>
  <c r="EG386" i="1"/>
  <c r="EH386" i="1" s="1"/>
  <c r="EG385" i="1"/>
  <c r="EH385" i="1" s="1"/>
  <c r="EG384" i="1"/>
  <c r="EH384" i="1" s="1"/>
  <c r="EG378" i="1"/>
  <c r="EH378" i="1" s="1"/>
  <c r="EG377" i="1"/>
  <c r="EH377" i="1" s="1"/>
  <c r="EG376" i="1"/>
  <c r="EH376" i="1" s="1"/>
  <c r="EG375" i="1"/>
  <c r="EH375" i="1" s="1"/>
  <c r="EG374" i="1"/>
  <c r="EH374" i="1" s="1"/>
  <c r="EG373" i="1"/>
  <c r="EH373" i="1" s="1"/>
  <c r="EG372" i="1"/>
  <c r="EH372" i="1" s="1"/>
  <c r="EG371" i="1"/>
  <c r="EH371" i="1" s="1"/>
  <c r="EG370" i="1"/>
  <c r="EH370" i="1" s="1"/>
  <c r="EG365" i="1"/>
  <c r="EH365" i="1" s="1"/>
  <c r="EG364" i="1"/>
  <c r="EH364" i="1" s="1"/>
  <c r="EG363" i="1"/>
  <c r="EH363" i="1" s="1"/>
  <c r="EG362" i="1"/>
  <c r="EH362" i="1" s="1"/>
  <c r="EG281" i="1"/>
  <c r="EH281" i="1" s="1"/>
  <c r="EG121" i="1"/>
  <c r="EH121" i="1" s="1"/>
  <c r="EG120" i="1"/>
  <c r="EH120" i="1" s="1"/>
  <c r="EG87" i="1"/>
  <c r="EH87" i="1" s="1"/>
  <c r="EG86" i="1"/>
  <c r="EH86" i="1" s="1"/>
  <c r="EG9" i="1"/>
  <c r="EE9" i="1"/>
  <c r="EH730" i="1" l="1"/>
  <c r="D759" i="1" s="1"/>
  <c r="BO684" i="1"/>
  <c r="BP684" i="1" s="1"/>
  <c r="BO683" i="1"/>
  <c r="BP683" i="1" s="1"/>
  <c r="BO685" i="1"/>
  <c r="BP685" i="1" s="1"/>
  <c r="BO686" i="1"/>
  <c r="BP686" i="1" s="1"/>
  <c r="AP14" i="1" l="1"/>
  <c r="AQ14" i="1" s="1"/>
  <c r="AP15" i="1"/>
  <c r="AQ15" i="1" s="1"/>
  <c r="AP16" i="1"/>
  <c r="AQ16" i="1" s="1"/>
  <c r="AP17" i="1"/>
  <c r="AQ17" i="1" s="1"/>
  <c r="AP18" i="1"/>
  <c r="AQ18" i="1" s="1"/>
  <c r="AP19" i="1"/>
  <c r="AQ19" i="1" s="1"/>
  <c r="AP20" i="1"/>
  <c r="AQ20" i="1" s="1"/>
  <c r="AP21" i="1"/>
  <c r="AQ21" i="1" s="1"/>
  <c r="AP22" i="1"/>
  <c r="AQ22" i="1" s="1"/>
  <c r="AP23" i="1"/>
  <c r="AQ23" i="1" s="1"/>
  <c r="AP24" i="1"/>
  <c r="AQ24" i="1" s="1"/>
  <c r="AP25" i="1"/>
  <c r="AQ25" i="1" s="1"/>
  <c r="AP26" i="1"/>
  <c r="AQ26" i="1" s="1"/>
  <c r="AP27" i="1"/>
  <c r="AQ27" i="1" s="1"/>
  <c r="AP28" i="1"/>
  <c r="AQ28" i="1" s="1"/>
  <c r="AP29" i="1"/>
  <c r="AQ29" i="1" s="1"/>
  <c r="AP30" i="1"/>
  <c r="AQ30" i="1" s="1"/>
  <c r="AP31" i="1"/>
  <c r="AQ31" i="1" s="1"/>
  <c r="AP32" i="1"/>
  <c r="AQ32" i="1" s="1"/>
  <c r="AP33" i="1"/>
  <c r="AQ33" i="1" s="1"/>
  <c r="AP34" i="1"/>
  <c r="AQ34" i="1" s="1"/>
  <c r="AP35" i="1"/>
  <c r="AQ35" i="1" s="1"/>
  <c r="AP36" i="1"/>
  <c r="AQ36" i="1" s="1"/>
  <c r="AP37" i="1"/>
  <c r="AQ37" i="1" s="1"/>
  <c r="AP38" i="1"/>
  <c r="AQ38" i="1" s="1"/>
  <c r="AP39" i="1"/>
  <c r="AQ39" i="1" s="1"/>
  <c r="AP40" i="1"/>
  <c r="AQ40" i="1" s="1"/>
  <c r="AP41" i="1"/>
  <c r="AQ41" i="1" s="1"/>
  <c r="AP42" i="1"/>
  <c r="AQ42" i="1" s="1"/>
  <c r="AP43" i="1"/>
  <c r="AQ43" i="1" s="1"/>
  <c r="AP44" i="1"/>
  <c r="AQ44" i="1" s="1"/>
  <c r="AP45" i="1"/>
  <c r="AQ45" i="1" s="1"/>
  <c r="AP46" i="1"/>
  <c r="AQ46" i="1" s="1"/>
  <c r="AP47" i="1"/>
  <c r="AQ47" i="1" s="1"/>
  <c r="AP48" i="1"/>
  <c r="AQ48" i="1" s="1"/>
  <c r="AP49" i="1"/>
  <c r="AQ49" i="1" s="1"/>
  <c r="AP50" i="1"/>
  <c r="AQ50" i="1" s="1"/>
  <c r="AP51" i="1"/>
  <c r="AQ51" i="1" s="1"/>
  <c r="AP52" i="1"/>
  <c r="AQ52" i="1" s="1"/>
  <c r="AP53" i="1"/>
  <c r="AQ53" i="1" s="1"/>
  <c r="AP54" i="1"/>
  <c r="AQ54" i="1" s="1"/>
  <c r="AP55" i="1"/>
  <c r="AQ55" i="1" s="1"/>
  <c r="AP56" i="1"/>
  <c r="AQ56" i="1" s="1"/>
  <c r="AP57" i="1"/>
  <c r="AQ57" i="1" s="1"/>
  <c r="AP58" i="1"/>
  <c r="AQ58" i="1" s="1"/>
  <c r="AP59" i="1"/>
  <c r="AQ59" i="1" s="1"/>
  <c r="AP60" i="1"/>
  <c r="AQ60" i="1" s="1"/>
  <c r="AP61" i="1"/>
  <c r="AQ61" i="1" s="1"/>
  <c r="AP62" i="1"/>
  <c r="AQ62" i="1" s="1"/>
  <c r="AP63" i="1"/>
  <c r="AQ63" i="1" s="1"/>
  <c r="AP64" i="1"/>
  <c r="AQ64" i="1" s="1"/>
  <c r="AP65" i="1"/>
  <c r="AQ65" i="1" s="1"/>
  <c r="AP66" i="1"/>
  <c r="AQ66" i="1" s="1"/>
  <c r="AP67" i="1"/>
  <c r="AQ67" i="1" s="1"/>
  <c r="AP68" i="1"/>
  <c r="AQ68" i="1" s="1"/>
  <c r="AP69" i="1"/>
  <c r="AQ69" i="1" s="1"/>
  <c r="AP70" i="1"/>
  <c r="AQ70" i="1" s="1"/>
  <c r="AP71" i="1"/>
  <c r="AQ71" i="1" s="1"/>
  <c r="AP72" i="1"/>
  <c r="AQ72" i="1" s="1"/>
  <c r="AP73" i="1"/>
  <c r="AQ73" i="1" s="1"/>
  <c r="AP74" i="1"/>
  <c r="AQ74" i="1" s="1"/>
  <c r="AP75" i="1"/>
  <c r="AQ75" i="1" s="1"/>
  <c r="AP76" i="1"/>
  <c r="AQ76" i="1" s="1"/>
  <c r="AP77" i="1"/>
  <c r="AQ77" i="1" s="1"/>
  <c r="AP78" i="1"/>
  <c r="AQ78" i="1" s="1"/>
  <c r="AP79" i="1"/>
  <c r="AQ79" i="1" s="1"/>
  <c r="AP80" i="1"/>
  <c r="AQ80" i="1" s="1"/>
  <c r="AP81" i="1"/>
  <c r="AQ81" i="1" s="1"/>
  <c r="AP82" i="1"/>
  <c r="AQ82" i="1" s="1"/>
  <c r="AP83" i="1"/>
  <c r="AQ83" i="1" s="1"/>
  <c r="AP84" i="1"/>
  <c r="AQ84" i="1" s="1"/>
  <c r="AP85" i="1"/>
  <c r="AQ85" i="1" s="1"/>
  <c r="AP86" i="1"/>
  <c r="AQ86" i="1" s="1"/>
  <c r="AP87" i="1"/>
  <c r="AQ87" i="1" s="1"/>
  <c r="AP88" i="1"/>
  <c r="AQ88" i="1" s="1"/>
  <c r="AP89" i="1"/>
  <c r="AQ89" i="1" s="1"/>
  <c r="AP90" i="1"/>
  <c r="AQ90" i="1" s="1"/>
  <c r="AP91" i="1"/>
  <c r="AQ91" i="1" s="1"/>
  <c r="AP92" i="1"/>
  <c r="AQ92" i="1" s="1"/>
  <c r="AP93" i="1"/>
  <c r="AQ93" i="1" s="1"/>
  <c r="AP94" i="1"/>
  <c r="AQ94" i="1" s="1"/>
  <c r="AP95" i="1"/>
  <c r="AQ95" i="1" s="1"/>
  <c r="AP96" i="1"/>
  <c r="AQ96" i="1" s="1"/>
  <c r="AP97" i="1"/>
  <c r="AQ97" i="1" s="1"/>
  <c r="AP98" i="1"/>
  <c r="AQ98" i="1" s="1"/>
  <c r="AP99" i="1"/>
  <c r="AQ99" i="1" s="1"/>
  <c r="AP100" i="1"/>
  <c r="AQ100" i="1" s="1"/>
  <c r="AP101" i="1"/>
  <c r="AQ101" i="1" s="1"/>
  <c r="AP102" i="1"/>
  <c r="AQ102" i="1" s="1"/>
  <c r="AP103" i="1"/>
  <c r="AQ103" i="1" s="1"/>
  <c r="AP104" i="1"/>
  <c r="AQ104" i="1" s="1"/>
  <c r="AP105" i="1"/>
  <c r="AQ105" i="1" s="1"/>
  <c r="AP106" i="1"/>
  <c r="AQ106" i="1" s="1"/>
  <c r="AP107" i="1"/>
  <c r="AQ107" i="1" s="1"/>
  <c r="AP108" i="1"/>
  <c r="AQ108" i="1" s="1"/>
  <c r="AP109" i="1"/>
  <c r="AQ109" i="1" s="1"/>
  <c r="AP110" i="1"/>
  <c r="AQ110" i="1" s="1"/>
  <c r="AP111" i="1"/>
  <c r="AQ111" i="1" s="1"/>
  <c r="AP112" i="1"/>
  <c r="AQ112" i="1" s="1"/>
  <c r="AP113" i="1"/>
  <c r="AQ113" i="1" s="1"/>
  <c r="AP114" i="1"/>
  <c r="AQ114" i="1" s="1"/>
  <c r="AP115" i="1"/>
  <c r="AQ115" i="1" s="1"/>
  <c r="AP116" i="1"/>
  <c r="AQ116" i="1" s="1"/>
  <c r="AP117" i="1"/>
  <c r="AQ117" i="1" s="1"/>
  <c r="AP118" i="1"/>
  <c r="AQ118" i="1" s="1"/>
  <c r="AP119" i="1"/>
  <c r="AQ119" i="1" s="1"/>
  <c r="AP120" i="1"/>
  <c r="AQ120" i="1" s="1"/>
  <c r="AP121" i="1"/>
  <c r="AQ121" i="1" s="1"/>
  <c r="AP122" i="1"/>
  <c r="AQ122" i="1" s="1"/>
  <c r="AP123" i="1"/>
  <c r="AQ123" i="1" s="1"/>
  <c r="AP124" i="1"/>
  <c r="AQ124" i="1" s="1"/>
  <c r="AP125" i="1"/>
  <c r="AQ125" i="1" s="1"/>
  <c r="AP126" i="1"/>
  <c r="AQ126" i="1" s="1"/>
  <c r="AP127" i="1"/>
  <c r="AQ127" i="1" s="1"/>
  <c r="AP128" i="1"/>
  <c r="AQ128" i="1" s="1"/>
  <c r="AP129" i="1"/>
  <c r="AQ129" i="1" s="1"/>
  <c r="AP130" i="1"/>
  <c r="AQ130" i="1" s="1"/>
  <c r="AP131" i="1"/>
  <c r="AQ131" i="1" s="1"/>
  <c r="AP132" i="1"/>
  <c r="AQ132" i="1" s="1"/>
  <c r="AP133" i="1"/>
  <c r="AQ133" i="1" s="1"/>
  <c r="AP134" i="1"/>
  <c r="AQ134" i="1" s="1"/>
  <c r="AP135" i="1"/>
  <c r="AQ135" i="1" s="1"/>
  <c r="AP136" i="1"/>
  <c r="AQ136" i="1" s="1"/>
  <c r="AP137" i="1"/>
  <c r="AQ137" i="1" s="1"/>
  <c r="AP138" i="1"/>
  <c r="AQ138" i="1" s="1"/>
  <c r="AP139" i="1"/>
  <c r="AQ139" i="1" s="1"/>
  <c r="AP140" i="1"/>
  <c r="AQ140" i="1" s="1"/>
  <c r="AP141" i="1"/>
  <c r="AQ141" i="1" s="1"/>
  <c r="AP142" i="1"/>
  <c r="AQ142" i="1" s="1"/>
  <c r="AP143" i="1"/>
  <c r="AQ143" i="1" s="1"/>
  <c r="AP144" i="1"/>
  <c r="AQ144" i="1" s="1"/>
  <c r="AP145" i="1"/>
  <c r="AQ145" i="1" s="1"/>
  <c r="AP146" i="1"/>
  <c r="AQ146" i="1" s="1"/>
  <c r="AP147" i="1"/>
  <c r="AQ147" i="1" s="1"/>
  <c r="AP148" i="1"/>
  <c r="AQ148" i="1" s="1"/>
  <c r="AP149" i="1"/>
  <c r="AQ149" i="1" s="1"/>
  <c r="AP150" i="1"/>
  <c r="AQ150" i="1" s="1"/>
  <c r="AP151" i="1"/>
  <c r="AQ151" i="1" s="1"/>
  <c r="AP152" i="1"/>
  <c r="AQ152" i="1" s="1"/>
  <c r="AP153" i="1"/>
  <c r="AQ153" i="1" s="1"/>
  <c r="AP154" i="1"/>
  <c r="AQ154" i="1" s="1"/>
  <c r="AP155" i="1"/>
  <c r="AQ155" i="1" s="1"/>
  <c r="AP156" i="1"/>
  <c r="AQ156" i="1" s="1"/>
  <c r="AP157" i="1"/>
  <c r="AQ157" i="1" s="1"/>
  <c r="AP158" i="1"/>
  <c r="AQ158" i="1" s="1"/>
  <c r="AP159" i="1"/>
  <c r="AQ159" i="1" s="1"/>
  <c r="AP160" i="1"/>
  <c r="AQ160" i="1" s="1"/>
  <c r="AP161" i="1"/>
  <c r="AQ161" i="1" s="1"/>
  <c r="AP162" i="1"/>
  <c r="AQ162" i="1" s="1"/>
  <c r="AP163" i="1"/>
  <c r="AQ163" i="1" s="1"/>
  <c r="AP164" i="1"/>
  <c r="AQ164" i="1" s="1"/>
  <c r="AP165" i="1"/>
  <c r="AQ165" i="1" s="1"/>
  <c r="AP166" i="1"/>
  <c r="AQ166" i="1" s="1"/>
  <c r="AP167" i="1"/>
  <c r="AQ167" i="1" s="1"/>
  <c r="AP168" i="1"/>
  <c r="AQ168" i="1" s="1"/>
  <c r="AP169" i="1"/>
  <c r="AQ169" i="1" s="1"/>
  <c r="AP170" i="1"/>
  <c r="AQ170" i="1" s="1"/>
  <c r="AP171" i="1"/>
  <c r="AQ171" i="1" s="1"/>
  <c r="AP172" i="1"/>
  <c r="AQ172" i="1" s="1"/>
  <c r="AP173" i="1"/>
  <c r="AQ173" i="1" s="1"/>
  <c r="AP174" i="1"/>
  <c r="AQ174" i="1" s="1"/>
  <c r="AP175" i="1"/>
  <c r="AQ175" i="1" s="1"/>
  <c r="AP176" i="1"/>
  <c r="AQ176" i="1" s="1"/>
  <c r="AP177" i="1"/>
  <c r="AQ177" i="1" s="1"/>
  <c r="AP178" i="1"/>
  <c r="AQ178" i="1" s="1"/>
  <c r="AP179" i="1"/>
  <c r="AQ179" i="1" s="1"/>
  <c r="AP180" i="1"/>
  <c r="AQ180" i="1" s="1"/>
  <c r="AP181" i="1"/>
  <c r="AQ181" i="1" s="1"/>
  <c r="AP182" i="1"/>
  <c r="AQ182" i="1" s="1"/>
  <c r="AP183" i="1"/>
  <c r="AQ183" i="1" s="1"/>
  <c r="AP184" i="1"/>
  <c r="AQ184" i="1" s="1"/>
  <c r="AP185" i="1"/>
  <c r="AQ185" i="1" s="1"/>
  <c r="AP186" i="1"/>
  <c r="AQ186" i="1" s="1"/>
  <c r="AP187" i="1"/>
  <c r="AQ187" i="1" s="1"/>
  <c r="AP188" i="1"/>
  <c r="AQ188" i="1" s="1"/>
  <c r="AP189" i="1"/>
  <c r="AQ189" i="1" s="1"/>
  <c r="AP190" i="1"/>
  <c r="AQ190" i="1" s="1"/>
  <c r="AP191" i="1"/>
  <c r="AQ191" i="1" s="1"/>
  <c r="AP192" i="1"/>
  <c r="AQ192" i="1" s="1"/>
  <c r="AP193" i="1"/>
  <c r="AQ193" i="1" s="1"/>
  <c r="AP194" i="1"/>
  <c r="AQ194" i="1" s="1"/>
  <c r="AP195" i="1"/>
  <c r="AQ195" i="1" s="1"/>
  <c r="AP196" i="1"/>
  <c r="AQ196" i="1" s="1"/>
  <c r="AP197" i="1"/>
  <c r="AQ197" i="1" s="1"/>
  <c r="AP198" i="1"/>
  <c r="AQ198" i="1" s="1"/>
  <c r="AP199" i="1"/>
  <c r="AQ199" i="1" s="1"/>
  <c r="AP200" i="1"/>
  <c r="AQ200" i="1" s="1"/>
  <c r="AP201" i="1"/>
  <c r="AQ201" i="1" s="1"/>
  <c r="AP202" i="1"/>
  <c r="AQ202" i="1" s="1"/>
  <c r="AP203" i="1"/>
  <c r="AQ203" i="1" s="1"/>
  <c r="AP204" i="1"/>
  <c r="AQ204" i="1" s="1"/>
  <c r="AP205" i="1"/>
  <c r="AQ205" i="1" s="1"/>
  <c r="AP206" i="1"/>
  <c r="AQ206" i="1" s="1"/>
  <c r="AP207" i="1"/>
  <c r="AQ207" i="1" s="1"/>
  <c r="AP208" i="1"/>
  <c r="AQ208" i="1" s="1"/>
  <c r="AP209" i="1"/>
  <c r="AQ209" i="1" s="1"/>
  <c r="AP210" i="1"/>
  <c r="AQ210" i="1" s="1"/>
  <c r="AP211" i="1"/>
  <c r="AQ211" i="1" s="1"/>
  <c r="AP212" i="1"/>
  <c r="AQ212" i="1" s="1"/>
  <c r="AP213" i="1"/>
  <c r="AQ213" i="1" s="1"/>
  <c r="AP214" i="1"/>
  <c r="AQ214" i="1" s="1"/>
  <c r="AP215" i="1"/>
  <c r="AQ215" i="1" s="1"/>
  <c r="AP216" i="1"/>
  <c r="AQ216" i="1" s="1"/>
  <c r="AP217" i="1"/>
  <c r="AQ217" i="1" s="1"/>
  <c r="AP218" i="1"/>
  <c r="AQ218" i="1" s="1"/>
  <c r="AP219" i="1"/>
  <c r="AQ219" i="1" s="1"/>
  <c r="AP220" i="1"/>
  <c r="AQ220" i="1" s="1"/>
  <c r="AP221" i="1"/>
  <c r="AQ221" i="1" s="1"/>
  <c r="AP222" i="1"/>
  <c r="AQ222" i="1" s="1"/>
  <c r="AP223" i="1"/>
  <c r="AQ223" i="1" s="1"/>
  <c r="AP224" i="1"/>
  <c r="AQ224" i="1" s="1"/>
  <c r="AP225" i="1"/>
  <c r="AQ225" i="1" s="1"/>
  <c r="AP226" i="1"/>
  <c r="AQ226" i="1" s="1"/>
  <c r="AP227" i="1"/>
  <c r="AQ227" i="1" s="1"/>
  <c r="AP228" i="1"/>
  <c r="AQ228" i="1" s="1"/>
  <c r="AP229" i="1"/>
  <c r="AQ229" i="1" s="1"/>
  <c r="AP230" i="1"/>
  <c r="AQ230" i="1" s="1"/>
  <c r="AP231" i="1"/>
  <c r="AQ231" i="1" s="1"/>
  <c r="AP232" i="1"/>
  <c r="AQ232" i="1" s="1"/>
  <c r="AP233" i="1"/>
  <c r="AQ233" i="1" s="1"/>
  <c r="AP234" i="1"/>
  <c r="AQ234" i="1" s="1"/>
  <c r="AP235" i="1"/>
  <c r="AQ235" i="1" s="1"/>
  <c r="AP236" i="1"/>
  <c r="AQ236" i="1" s="1"/>
  <c r="AP237" i="1"/>
  <c r="AQ237" i="1" s="1"/>
  <c r="AP238" i="1"/>
  <c r="AQ238" i="1" s="1"/>
  <c r="AP239" i="1"/>
  <c r="AQ239" i="1" s="1"/>
  <c r="AP240" i="1"/>
  <c r="AQ240" i="1" s="1"/>
  <c r="AP241" i="1"/>
  <c r="AQ241" i="1" s="1"/>
  <c r="AP242" i="1"/>
  <c r="AQ242" i="1" s="1"/>
  <c r="AP243" i="1"/>
  <c r="AQ243" i="1" s="1"/>
  <c r="AP244" i="1"/>
  <c r="AQ244" i="1" s="1"/>
  <c r="AP245" i="1"/>
  <c r="AQ245" i="1" s="1"/>
  <c r="AP246" i="1"/>
  <c r="AQ246" i="1" s="1"/>
  <c r="AP247" i="1"/>
  <c r="AQ247" i="1" s="1"/>
  <c r="AP248" i="1"/>
  <c r="AQ248" i="1" s="1"/>
  <c r="AP249" i="1"/>
  <c r="AQ249" i="1" s="1"/>
  <c r="AP250" i="1"/>
  <c r="AQ250" i="1" s="1"/>
  <c r="AP251" i="1"/>
  <c r="AQ251" i="1" s="1"/>
  <c r="AP252" i="1"/>
  <c r="AQ252" i="1" s="1"/>
  <c r="AP253" i="1"/>
  <c r="AQ253" i="1" s="1"/>
  <c r="AP254" i="1"/>
  <c r="AQ254" i="1" s="1"/>
  <c r="AP255" i="1"/>
  <c r="AQ255" i="1" s="1"/>
  <c r="AP256" i="1"/>
  <c r="AQ256" i="1" s="1"/>
  <c r="AP257" i="1"/>
  <c r="AQ257" i="1" s="1"/>
  <c r="AP258" i="1"/>
  <c r="AQ258" i="1" s="1"/>
  <c r="AP259" i="1"/>
  <c r="AQ259" i="1" s="1"/>
  <c r="AP260" i="1"/>
  <c r="AQ260" i="1" s="1"/>
  <c r="AP261" i="1"/>
  <c r="AQ261" i="1" s="1"/>
  <c r="AP262" i="1"/>
  <c r="AQ262" i="1" s="1"/>
  <c r="AP263" i="1"/>
  <c r="AQ263" i="1" s="1"/>
  <c r="AP264" i="1"/>
  <c r="AQ264" i="1" s="1"/>
  <c r="AP265" i="1"/>
  <c r="AQ265" i="1" s="1"/>
  <c r="AP266" i="1"/>
  <c r="AQ266" i="1" s="1"/>
  <c r="AP267" i="1"/>
  <c r="AQ267" i="1" s="1"/>
  <c r="AP268" i="1"/>
  <c r="AQ268" i="1" s="1"/>
  <c r="AP269" i="1"/>
  <c r="AQ269" i="1" s="1"/>
  <c r="AP270" i="1"/>
  <c r="AQ270" i="1" s="1"/>
  <c r="AP271" i="1"/>
  <c r="AQ271" i="1" s="1"/>
  <c r="AP272" i="1"/>
  <c r="AQ272" i="1" s="1"/>
  <c r="AP273" i="1"/>
  <c r="AQ273" i="1" s="1"/>
  <c r="AP274" i="1"/>
  <c r="AQ274" i="1" s="1"/>
  <c r="AP275" i="1"/>
  <c r="AQ275" i="1" s="1"/>
  <c r="AP276" i="1"/>
  <c r="AQ276" i="1" s="1"/>
  <c r="AP277" i="1"/>
  <c r="AQ277" i="1" s="1"/>
  <c r="AP278" i="1"/>
  <c r="AQ278" i="1" s="1"/>
  <c r="AP279" i="1"/>
  <c r="AQ279" i="1" s="1"/>
  <c r="AP280" i="1"/>
  <c r="AQ280" i="1" s="1"/>
  <c r="AP281" i="1"/>
  <c r="AQ281" i="1" s="1"/>
  <c r="AP282" i="1"/>
  <c r="AQ282" i="1" s="1"/>
  <c r="AP283" i="1"/>
  <c r="AQ283" i="1" s="1"/>
  <c r="AP284" i="1"/>
  <c r="AQ284" i="1" s="1"/>
  <c r="AP285" i="1"/>
  <c r="AQ285" i="1" s="1"/>
  <c r="AP286" i="1"/>
  <c r="AQ286" i="1" s="1"/>
  <c r="AP287" i="1"/>
  <c r="AQ287" i="1" s="1"/>
  <c r="AP288" i="1"/>
  <c r="AQ288" i="1" s="1"/>
  <c r="AP289" i="1"/>
  <c r="AQ289" i="1" s="1"/>
  <c r="AP290" i="1"/>
  <c r="AQ290" i="1" s="1"/>
  <c r="AP291" i="1"/>
  <c r="AQ291" i="1" s="1"/>
  <c r="AP292" i="1"/>
  <c r="AQ292" i="1" s="1"/>
  <c r="AP293" i="1"/>
  <c r="AQ293" i="1" s="1"/>
  <c r="AP294" i="1"/>
  <c r="AQ294" i="1" s="1"/>
  <c r="AP295" i="1"/>
  <c r="AQ295" i="1" s="1"/>
  <c r="AP296" i="1"/>
  <c r="AQ296" i="1" s="1"/>
  <c r="AP297" i="1"/>
  <c r="AQ297" i="1" s="1"/>
  <c r="AP298" i="1"/>
  <c r="AQ298" i="1" s="1"/>
  <c r="AP299" i="1"/>
  <c r="AQ299" i="1" s="1"/>
  <c r="AP300" i="1"/>
  <c r="AQ300" i="1" s="1"/>
  <c r="AP301" i="1"/>
  <c r="AQ301" i="1" s="1"/>
  <c r="AP302" i="1"/>
  <c r="AQ302" i="1" s="1"/>
  <c r="AP303" i="1"/>
  <c r="AQ303" i="1" s="1"/>
  <c r="AP304" i="1"/>
  <c r="AQ304" i="1" s="1"/>
  <c r="AP305" i="1"/>
  <c r="AQ305" i="1" s="1"/>
  <c r="AP306" i="1"/>
  <c r="AQ306" i="1" s="1"/>
  <c r="AP307" i="1"/>
  <c r="AQ307" i="1" s="1"/>
  <c r="AP308" i="1"/>
  <c r="AQ308" i="1" s="1"/>
  <c r="AP309" i="1"/>
  <c r="AQ309" i="1" s="1"/>
  <c r="AP310" i="1"/>
  <c r="AQ310" i="1" s="1"/>
  <c r="AP311" i="1"/>
  <c r="AQ311" i="1" s="1"/>
  <c r="AP312" i="1"/>
  <c r="AQ312" i="1" s="1"/>
  <c r="AP313" i="1"/>
  <c r="AQ313" i="1" s="1"/>
  <c r="AP314" i="1"/>
  <c r="AQ314" i="1" s="1"/>
  <c r="AP315" i="1"/>
  <c r="AQ315" i="1" s="1"/>
  <c r="AP316" i="1"/>
  <c r="AQ316" i="1" s="1"/>
  <c r="AP317" i="1"/>
  <c r="AQ317" i="1" s="1"/>
  <c r="AP318" i="1"/>
  <c r="AQ318" i="1" s="1"/>
  <c r="AP319" i="1"/>
  <c r="AQ319" i="1" s="1"/>
  <c r="AP320" i="1"/>
  <c r="AQ320" i="1" s="1"/>
  <c r="AP321" i="1"/>
  <c r="AQ321" i="1" s="1"/>
  <c r="AP322" i="1"/>
  <c r="AQ322" i="1" s="1"/>
  <c r="AP323" i="1"/>
  <c r="AQ323" i="1" s="1"/>
  <c r="AP324" i="1"/>
  <c r="AQ324" i="1" s="1"/>
  <c r="AP325" i="1"/>
  <c r="AQ325" i="1" s="1"/>
  <c r="AP326" i="1"/>
  <c r="AQ326" i="1" s="1"/>
  <c r="AP327" i="1"/>
  <c r="AQ327" i="1" s="1"/>
  <c r="AP328" i="1"/>
  <c r="AQ328" i="1" s="1"/>
  <c r="AP329" i="1"/>
  <c r="AQ329" i="1" s="1"/>
  <c r="AP330" i="1"/>
  <c r="AQ330" i="1" s="1"/>
  <c r="AP331" i="1"/>
  <c r="AQ331" i="1" s="1"/>
  <c r="AP332" i="1"/>
  <c r="AQ332" i="1" s="1"/>
  <c r="AP333" i="1"/>
  <c r="AQ333" i="1" s="1"/>
  <c r="AP334" i="1"/>
  <c r="AQ334" i="1" s="1"/>
  <c r="AP335" i="1"/>
  <c r="AQ335" i="1" s="1"/>
  <c r="AP336" i="1"/>
  <c r="AQ336" i="1" s="1"/>
  <c r="AP337" i="1"/>
  <c r="AQ337" i="1" s="1"/>
  <c r="AP338" i="1"/>
  <c r="AQ338" i="1" s="1"/>
  <c r="AP339" i="1"/>
  <c r="AQ339" i="1" s="1"/>
  <c r="AP340" i="1"/>
  <c r="AQ340" i="1" s="1"/>
  <c r="AP341" i="1"/>
  <c r="AQ341" i="1" s="1"/>
  <c r="AP342" i="1"/>
  <c r="AQ342" i="1" s="1"/>
  <c r="AP343" i="1"/>
  <c r="AQ343" i="1" s="1"/>
  <c r="AP344" i="1"/>
  <c r="AQ344" i="1" s="1"/>
  <c r="AP345" i="1"/>
  <c r="AQ345" i="1" s="1"/>
  <c r="AP346" i="1"/>
  <c r="AQ346" i="1" s="1"/>
  <c r="AP347" i="1"/>
  <c r="AQ347" i="1" s="1"/>
  <c r="AP348" i="1"/>
  <c r="AQ348" i="1" s="1"/>
  <c r="AP349" i="1"/>
  <c r="AQ349" i="1" s="1"/>
  <c r="AP350" i="1"/>
  <c r="AQ350" i="1" s="1"/>
  <c r="AP351" i="1"/>
  <c r="AQ351" i="1" s="1"/>
  <c r="AP352" i="1"/>
  <c r="AQ352" i="1" s="1"/>
  <c r="AP353" i="1"/>
  <c r="AQ353" i="1" s="1"/>
  <c r="AP354" i="1"/>
  <c r="AQ354" i="1" s="1"/>
  <c r="AP355" i="1"/>
  <c r="AQ355" i="1" s="1"/>
  <c r="AP356" i="1"/>
  <c r="AQ356" i="1" s="1"/>
  <c r="AP357" i="1"/>
  <c r="AQ357" i="1" s="1"/>
  <c r="AP358" i="1"/>
  <c r="AQ358" i="1" s="1"/>
  <c r="AP359" i="1"/>
  <c r="AQ359" i="1" s="1"/>
  <c r="AP360" i="1"/>
  <c r="AQ360" i="1" s="1"/>
  <c r="AP361" i="1"/>
  <c r="AQ361" i="1" s="1"/>
  <c r="AP362" i="1"/>
  <c r="AQ362" i="1" s="1"/>
  <c r="AP363" i="1"/>
  <c r="AQ363" i="1" s="1"/>
  <c r="AP364" i="1"/>
  <c r="AQ364" i="1" s="1"/>
  <c r="AP365" i="1"/>
  <c r="AQ365" i="1" s="1"/>
  <c r="AP366" i="1"/>
  <c r="AQ366" i="1" s="1"/>
  <c r="AP367" i="1"/>
  <c r="AQ367" i="1" s="1"/>
  <c r="AP368" i="1"/>
  <c r="AQ368" i="1" s="1"/>
  <c r="AP369" i="1"/>
  <c r="AQ369" i="1" s="1"/>
  <c r="AP370" i="1"/>
  <c r="AQ370" i="1" s="1"/>
  <c r="AP371" i="1"/>
  <c r="AQ371" i="1" s="1"/>
  <c r="AP372" i="1"/>
  <c r="AQ372" i="1" s="1"/>
  <c r="AP373" i="1"/>
  <c r="AQ373" i="1" s="1"/>
  <c r="AP374" i="1"/>
  <c r="AQ374" i="1" s="1"/>
  <c r="AP375" i="1"/>
  <c r="AQ375" i="1" s="1"/>
  <c r="AP376" i="1"/>
  <c r="AQ376" i="1" s="1"/>
  <c r="AP377" i="1"/>
  <c r="AQ377" i="1" s="1"/>
  <c r="AP378" i="1"/>
  <c r="AQ378" i="1" s="1"/>
  <c r="AP379" i="1"/>
  <c r="AQ379" i="1" s="1"/>
  <c r="AP380" i="1"/>
  <c r="AQ380" i="1" s="1"/>
  <c r="AP381" i="1"/>
  <c r="AQ381" i="1" s="1"/>
  <c r="AP382" i="1"/>
  <c r="AQ382" i="1" s="1"/>
  <c r="AP383" i="1"/>
  <c r="AQ383" i="1" s="1"/>
  <c r="AP384" i="1"/>
  <c r="AQ384" i="1" s="1"/>
  <c r="AP385" i="1"/>
  <c r="AQ385" i="1" s="1"/>
  <c r="AP386" i="1"/>
  <c r="AQ386" i="1" s="1"/>
  <c r="AP387" i="1"/>
  <c r="AQ387" i="1" s="1"/>
  <c r="AP388" i="1"/>
  <c r="AQ388" i="1" s="1"/>
  <c r="AP389" i="1"/>
  <c r="AQ389" i="1" s="1"/>
  <c r="AP390" i="1"/>
  <c r="AQ390" i="1" s="1"/>
  <c r="AP391" i="1"/>
  <c r="AQ391" i="1" s="1"/>
  <c r="AP392" i="1"/>
  <c r="AQ392" i="1" s="1"/>
  <c r="AP393" i="1"/>
  <c r="AQ393" i="1" s="1"/>
  <c r="AP394" i="1"/>
  <c r="AQ394" i="1" s="1"/>
  <c r="AP395" i="1"/>
  <c r="AQ395" i="1" s="1"/>
  <c r="AP396" i="1"/>
  <c r="AQ396" i="1" s="1"/>
  <c r="AP397" i="1"/>
  <c r="AQ397" i="1" s="1"/>
  <c r="AP398" i="1"/>
  <c r="AQ398" i="1" s="1"/>
  <c r="AP399" i="1"/>
  <c r="AQ399" i="1" s="1"/>
  <c r="AP400" i="1"/>
  <c r="AQ400" i="1" s="1"/>
  <c r="AP401" i="1"/>
  <c r="AQ401" i="1" s="1"/>
  <c r="AP402" i="1"/>
  <c r="AQ402" i="1" s="1"/>
  <c r="AP403" i="1"/>
  <c r="AQ403" i="1" s="1"/>
  <c r="AP404" i="1"/>
  <c r="AQ404" i="1" s="1"/>
  <c r="AP405" i="1"/>
  <c r="AQ405" i="1" s="1"/>
  <c r="AP406" i="1"/>
  <c r="AQ406" i="1" s="1"/>
  <c r="AP407" i="1"/>
  <c r="AQ407" i="1" s="1"/>
  <c r="AP408" i="1"/>
  <c r="AQ408" i="1" s="1"/>
  <c r="AP409" i="1"/>
  <c r="AQ409" i="1" s="1"/>
  <c r="AP410" i="1"/>
  <c r="AQ410" i="1" s="1"/>
  <c r="AP411" i="1"/>
  <c r="AQ411" i="1" s="1"/>
  <c r="AP412" i="1"/>
  <c r="AQ412" i="1" s="1"/>
  <c r="AP413" i="1"/>
  <c r="AQ413" i="1" s="1"/>
  <c r="AP414" i="1"/>
  <c r="AQ414" i="1" s="1"/>
  <c r="AP415" i="1"/>
  <c r="AQ415" i="1" s="1"/>
  <c r="AP416" i="1"/>
  <c r="AQ416" i="1" s="1"/>
  <c r="AP417" i="1"/>
  <c r="AQ417" i="1" s="1"/>
  <c r="AP418" i="1"/>
  <c r="AQ418" i="1" s="1"/>
  <c r="AP419" i="1"/>
  <c r="AQ419" i="1" s="1"/>
  <c r="AP420" i="1"/>
  <c r="AQ420" i="1" s="1"/>
  <c r="AP421" i="1"/>
  <c r="AQ421" i="1" s="1"/>
  <c r="AP422" i="1"/>
  <c r="AQ422" i="1" s="1"/>
  <c r="AP423" i="1"/>
  <c r="AQ423" i="1" s="1"/>
  <c r="AP424" i="1"/>
  <c r="AQ424" i="1" s="1"/>
  <c r="AP425" i="1"/>
  <c r="AQ425" i="1" s="1"/>
  <c r="AP426" i="1"/>
  <c r="AQ426" i="1" s="1"/>
  <c r="AP427" i="1"/>
  <c r="AQ427" i="1" s="1"/>
  <c r="AP428" i="1"/>
  <c r="AQ428" i="1" s="1"/>
  <c r="AP429" i="1"/>
  <c r="AQ429" i="1" s="1"/>
  <c r="AP430" i="1"/>
  <c r="AQ430" i="1" s="1"/>
  <c r="AP431" i="1"/>
  <c r="AQ431" i="1" s="1"/>
  <c r="AP432" i="1"/>
  <c r="AQ432" i="1" s="1"/>
  <c r="AP433" i="1"/>
  <c r="AQ433" i="1" s="1"/>
  <c r="AP434" i="1"/>
  <c r="AQ434" i="1" s="1"/>
  <c r="AP435" i="1"/>
  <c r="AQ435" i="1" s="1"/>
  <c r="AP436" i="1"/>
  <c r="AQ436" i="1" s="1"/>
  <c r="AP437" i="1"/>
  <c r="AQ437" i="1" s="1"/>
  <c r="AP438" i="1"/>
  <c r="AQ438" i="1" s="1"/>
  <c r="AP439" i="1"/>
  <c r="AQ439" i="1" s="1"/>
  <c r="AP440" i="1"/>
  <c r="AQ440" i="1" s="1"/>
  <c r="AP441" i="1"/>
  <c r="AQ441" i="1" s="1"/>
  <c r="AP442" i="1"/>
  <c r="AQ442" i="1" s="1"/>
  <c r="AP443" i="1"/>
  <c r="AQ443" i="1" s="1"/>
  <c r="AP444" i="1"/>
  <c r="AQ444" i="1" s="1"/>
  <c r="AP445" i="1"/>
  <c r="AQ445" i="1" s="1"/>
  <c r="AP446" i="1"/>
  <c r="AQ446" i="1" s="1"/>
  <c r="AP447" i="1"/>
  <c r="AQ447" i="1" s="1"/>
  <c r="AP448" i="1"/>
  <c r="AQ448" i="1" s="1"/>
  <c r="AP449" i="1"/>
  <c r="AQ449" i="1" s="1"/>
  <c r="AP450" i="1"/>
  <c r="AQ450" i="1" s="1"/>
  <c r="AP451" i="1"/>
  <c r="AQ451" i="1" s="1"/>
  <c r="AP452" i="1"/>
  <c r="AQ452" i="1" s="1"/>
  <c r="AP453" i="1"/>
  <c r="AQ453" i="1" s="1"/>
  <c r="AP454" i="1"/>
  <c r="AQ454" i="1" s="1"/>
  <c r="AP455" i="1"/>
  <c r="AQ455" i="1" s="1"/>
  <c r="AP456" i="1"/>
  <c r="AQ456" i="1" s="1"/>
  <c r="AP457" i="1"/>
  <c r="AQ457" i="1" s="1"/>
  <c r="AP458" i="1"/>
  <c r="AQ458" i="1" s="1"/>
  <c r="AP459" i="1"/>
  <c r="AQ459" i="1" s="1"/>
  <c r="AP460" i="1"/>
  <c r="AQ460" i="1" s="1"/>
  <c r="AP461" i="1"/>
  <c r="AQ461" i="1" s="1"/>
  <c r="AP462" i="1"/>
  <c r="AQ462" i="1" s="1"/>
  <c r="AP463" i="1"/>
  <c r="AQ463" i="1" s="1"/>
  <c r="AP464" i="1"/>
  <c r="AQ464" i="1" s="1"/>
  <c r="AP465" i="1"/>
  <c r="AQ465" i="1" s="1"/>
  <c r="AP466" i="1"/>
  <c r="AQ466" i="1" s="1"/>
  <c r="AP467" i="1"/>
  <c r="AQ467" i="1" s="1"/>
  <c r="AP468" i="1"/>
  <c r="AQ468" i="1" s="1"/>
  <c r="AP469" i="1"/>
  <c r="AQ469" i="1" s="1"/>
  <c r="AP470" i="1"/>
  <c r="AQ470" i="1" s="1"/>
  <c r="AP471" i="1"/>
  <c r="AQ471" i="1" s="1"/>
  <c r="AP472" i="1"/>
  <c r="AQ472" i="1" s="1"/>
  <c r="AP473" i="1"/>
  <c r="AQ473" i="1" s="1"/>
  <c r="AP474" i="1"/>
  <c r="AQ474" i="1" s="1"/>
  <c r="AP475" i="1"/>
  <c r="AQ475" i="1" s="1"/>
  <c r="AP476" i="1"/>
  <c r="AQ476" i="1" s="1"/>
  <c r="AP477" i="1"/>
  <c r="AQ477" i="1" s="1"/>
  <c r="AP478" i="1"/>
  <c r="AQ478" i="1" s="1"/>
  <c r="AP479" i="1"/>
  <c r="AQ479" i="1" s="1"/>
  <c r="AP480" i="1"/>
  <c r="AQ480" i="1" s="1"/>
  <c r="AP481" i="1"/>
  <c r="AQ481" i="1" s="1"/>
  <c r="AP482" i="1"/>
  <c r="AQ482" i="1" s="1"/>
  <c r="AP483" i="1"/>
  <c r="AQ483" i="1" s="1"/>
  <c r="AP484" i="1"/>
  <c r="AQ484" i="1" s="1"/>
  <c r="AP485" i="1"/>
  <c r="AQ485" i="1" s="1"/>
  <c r="AP486" i="1"/>
  <c r="AQ486" i="1" s="1"/>
  <c r="AP487" i="1"/>
  <c r="AQ487" i="1" s="1"/>
  <c r="AP488" i="1"/>
  <c r="AQ488" i="1" s="1"/>
  <c r="AP489" i="1"/>
  <c r="AQ489" i="1" s="1"/>
  <c r="AP490" i="1"/>
  <c r="AQ490" i="1" s="1"/>
  <c r="AP491" i="1"/>
  <c r="AQ491" i="1" s="1"/>
  <c r="AP492" i="1"/>
  <c r="AQ492" i="1" s="1"/>
  <c r="AP493" i="1"/>
  <c r="AQ493" i="1" s="1"/>
  <c r="AP494" i="1"/>
  <c r="AQ494" i="1" s="1"/>
  <c r="AP495" i="1"/>
  <c r="AQ495" i="1" s="1"/>
  <c r="AP496" i="1"/>
  <c r="AQ496" i="1" s="1"/>
  <c r="AP497" i="1"/>
  <c r="AQ497" i="1" s="1"/>
  <c r="AP498" i="1"/>
  <c r="AQ498" i="1" s="1"/>
  <c r="AP499" i="1"/>
  <c r="AQ499" i="1" s="1"/>
  <c r="AP500" i="1"/>
  <c r="AQ500" i="1" s="1"/>
  <c r="AP501" i="1"/>
  <c r="AQ501" i="1" s="1"/>
  <c r="AP502" i="1"/>
  <c r="AQ502" i="1" s="1"/>
  <c r="AP503" i="1"/>
  <c r="AQ503" i="1" s="1"/>
  <c r="AP504" i="1"/>
  <c r="AQ504" i="1" s="1"/>
  <c r="AP505" i="1"/>
  <c r="AQ505" i="1" s="1"/>
  <c r="AP506" i="1"/>
  <c r="AQ506" i="1" s="1"/>
  <c r="AP507" i="1"/>
  <c r="AQ507" i="1" s="1"/>
  <c r="AP508" i="1"/>
  <c r="AQ508" i="1" s="1"/>
  <c r="AP509" i="1"/>
  <c r="AQ509" i="1" s="1"/>
  <c r="AP510" i="1"/>
  <c r="AQ510" i="1" s="1"/>
  <c r="AP511" i="1"/>
  <c r="AQ511" i="1" s="1"/>
  <c r="AP512" i="1"/>
  <c r="AQ512" i="1" s="1"/>
  <c r="AP513" i="1"/>
  <c r="AQ513" i="1" s="1"/>
  <c r="AP514" i="1"/>
  <c r="AQ514" i="1" s="1"/>
  <c r="AP515" i="1"/>
  <c r="AQ515" i="1" s="1"/>
  <c r="AP516" i="1"/>
  <c r="AQ516" i="1" s="1"/>
  <c r="AP517" i="1"/>
  <c r="AQ517" i="1" s="1"/>
  <c r="AP518" i="1"/>
  <c r="AQ518" i="1" s="1"/>
  <c r="AP519" i="1"/>
  <c r="AQ519" i="1" s="1"/>
  <c r="AP520" i="1"/>
  <c r="AQ520" i="1" s="1"/>
  <c r="AP521" i="1"/>
  <c r="AQ521" i="1" s="1"/>
  <c r="AP522" i="1"/>
  <c r="AQ522" i="1" s="1"/>
  <c r="AP523" i="1"/>
  <c r="AQ523" i="1" s="1"/>
  <c r="AP524" i="1"/>
  <c r="AQ524" i="1" s="1"/>
  <c r="AP525" i="1"/>
  <c r="AQ525" i="1" s="1"/>
  <c r="AP526" i="1"/>
  <c r="AQ526" i="1" s="1"/>
  <c r="AP527" i="1"/>
  <c r="AQ527" i="1" s="1"/>
  <c r="AP528" i="1"/>
  <c r="AQ528" i="1" s="1"/>
  <c r="AP529" i="1"/>
  <c r="AQ529" i="1" s="1"/>
  <c r="AP530" i="1"/>
  <c r="AQ530" i="1" s="1"/>
  <c r="AP531" i="1"/>
  <c r="AQ531" i="1" s="1"/>
  <c r="AP532" i="1"/>
  <c r="AQ532" i="1" s="1"/>
  <c r="AP533" i="1"/>
  <c r="AQ533" i="1" s="1"/>
  <c r="AP534" i="1"/>
  <c r="AQ534" i="1" s="1"/>
  <c r="AP535" i="1"/>
  <c r="AQ535" i="1" s="1"/>
  <c r="AP536" i="1"/>
  <c r="AQ536" i="1" s="1"/>
  <c r="AP537" i="1"/>
  <c r="AQ537" i="1" s="1"/>
  <c r="AP538" i="1"/>
  <c r="AQ538" i="1" s="1"/>
  <c r="AP539" i="1"/>
  <c r="AQ539" i="1" s="1"/>
  <c r="AP540" i="1"/>
  <c r="AQ540" i="1" s="1"/>
  <c r="AP541" i="1"/>
  <c r="AQ541" i="1" s="1"/>
  <c r="AP542" i="1"/>
  <c r="AQ542" i="1" s="1"/>
  <c r="AP543" i="1"/>
  <c r="AQ543" i="1" s="1"/>
  <c r="AP544" i="1"/>
  <c r="AQ544" i="1" s="1"/>
  <c r="AP545" i="1"/>
  <c r="AQ545" i="1" s="1"/>
  <c r="AP546" i="1"/>
  <c r="AQ546" i="1" s="1"/>
  <c r="AP547" i="1"/>
  <c r="AQ547" i="1" s="1"/>
  <c r="AP548" i="1"/>
  <c r="AQ548" i="1" s="1"/>
  <c r="AP549" i="1"/>
  <c r="AQ549" i="1" s="1"/>
  <c r="AP550" i="1"/>
  <c r="AQ550" i="1" s="1"/>
  <c r="AP551" i="1"/>
  <c r="AQ551" i="1" s="1"/>
  <c r="AP552" i="1"/>
  <c r="AQ552" i="1" s="1"/>
  <c r="AP553" i="1"/>
  <c r="AQ553" i="1" s="1"/>
  <c r="AP554" i="1"/>
  <c r="AQ554" i="1" s="1"/>
  <c r="AP555" i="1"/>
  <c r="AQ555" i="1" s="1"/>
  <c r="AP556" i="1"/>
  <c r="AQ556" i="1" s="1"/>
  <c r="AP557" i="1"/>
  <c r="AQ557" i="1" s="1"/>
  <c r="AP558" i="1"/>
  <c r="AQ558" i="1" s="1"/>
  <c r="AP559" i="1"/>
  <c r="AQ559" i="1" s="1"/>
  <c r="AP560" i="1"/>
  <c r="AQ560" i="1" s="1"/>
  <c r="AP561" i="1"/>
  <c r="AQ561" i="1" s="1"/>
  <c r="AP562" i="1"/>
  <c r="AQ562" i="1" s="1"/>
  <c r="AP563" i="1"/>
  <c r="AQ563" i="1" s="1"/>
  <c r="AP564" i="1"/>
  <c r="AQ564" i="1" s="1"/>
  <c r="AP565" i="1"/>
  <c r="AQ565" i="1" s="1"/>
  <c r="AP566" i="1"/>
  <c r="AQ566" i="1" s="1"/>
  <c r="AP567" i="1"/>
  <c r="AQ567" i="1" s="1"/>
  <c r="AP568" i="1"/>
  <c r="AQ568" i="1" s="1"/>
  <c r="AP569" i="1"/>
  <c r="AQ569" i="1" s="1"/>
  <c r="AP570" i="1"/>
  <c r="AQ570" i="1" s="1"/>
  <c r="AP571" i="1"/>
  <c r="AQ571" i="1" s="1"/>
  <c r="AP572" i="1"/>
  <c r="AQ572" i="1" s="1"/>
  <c r="AP573" i="1"/>
  <c r="AQ573" i="1" s="1"/>
  <c r="AP574" i="1"/>
  <c r="AQ574" i="1" s="1"/>
  <c r="AP575" i="1"/>
  <c r="AQ575" i="1" s="1"/>
  <c r="AP576" i="1"/>
  <c r="AQ576" i="1" s="1"/>
  <c r="AP577" i="1"/>
  <c r="AQ577" i="1" s="1"/>
  <c r="AP578" i="1"/>
  <c r="AQ578" i="1" s="1"/>
  <c r="AP579" i="1"/>
  <c r="AQ579" i="1" s="1"/>
  <c r="AP580" i="1"/>
  <c r="AQ580" i="1" s="1"/>
  <c r="AP581" i="1"/>
  <c r="AQ581" i="1" s="1"/>
  <c r="AP582" i="1"/>
  <c r="AQ582" i="1" s="1"/>
  <c r="AP583" i="1"/>
  <c r="AQ583" i="1" s="1"/>
  <c r="AP584" i="1"/>
  <c r="AQ584" i="1" s="1"/>
  <c r="AP585" i="1"/>
  <c r="AQ585" i="1" s="1"/>
  <c r="AP586" i="1"/>
  <c r="AQ586" i="1" s="1"/>
  <c r="AP587" i="1"/>
  <c r="AQ587" i="1" s="1"/>
  <c r="AP588" i="1"/>
  <c r="AQ588" i="1" s="1"/>
  <c r="AP589" i="1"/>
  <c r="AQ589" i="1" s="1"/>
  <c r="AP590" i="1"/>
  <c r="AQ590" i="1" s="1"/>
  <c r="AP591" i="1"/>
  <c r="AQ591" i="1" s="1"/>
  <c r="AP592" i="1"/>
  <c r="AQ592" i="1" s="1"/>
  <c r="AP593" i="1"/>
  <c r="AQ593" i="1" s="1"/>
  <c r="AP594" i="1"/>
  <c r="AQ594" i="1" s="1"/>
  <c r="AP595" i="1"/>
  <c r="AQ595" i="1" s="1"/>
  <c r="AP596" i="1"/>
  <c r="AQ596" i="1" s="1"/>
  <c r="AP597" i="1"/>
  <c r="AQ597" i="1" s="1"/>
  <c r="AP598" i="1"/>
  <c r="AQ598" i="1" s="1"/>
  <c r="AP599" i="1"/>
  <c r="AQ599" i="1" s="1"/>
  <c r="AP600" i="1"/>
  <c r="AQ600" i="1" s="1"/>
  <c r="AP601" i="1"/>
  <c r="AQ601" i="1" s="1"/>
  <c r="AP602" i="1"/>
  <c r="AQ602" i="1" s="1"/>
  <c r="AP603" i="1"/>
  <c r="AQ603" i="1" s="1"/>
  <c r="AP604" i="1"/>
  <c r="AQ604" i="1" s="1"/>
  <c r="AP605" i="1"/>
  <c r="AQ605" i="1" s="1"/>
  <c r="AP606" i="1"/>
  <c r="AQ606" i="1" s="1"/>
  <c r="AP607" i="1"/>
  <c r="AQ607" i="1" s="1"/>
  <c r="AP608" i="1"/>
  <c r="AQ608" i="1" s="1"/>
  <c r="AP609" i="1"/>
  <c r="AQ609" i="1" s="1"/>
  <c r="AP610" i="1"/>
  <c r="AQ610" i="1" s="1"/>
  <c r="AP611" i="1"/>
  <c r="AQ611" i="1" s="1"/>
  <c r="AP612" i="1"/>
  <c r="AQ612" i="1" s="1"/>
  <c r="AP613" i="1"/>
  <c r="AQ613" i="1" s="1"/>
  <c r="AP614" i="1"/>
  <c r="AQ614" i="1" s="1"/>
  <c r="AP615" i="1"/>
  <c r="AQ615" i="1" s="1"/>
  <c r="AP616" i="1"/>
  <c r="AQ616" i="1" s="1"/>
  <c r="AP617" i="1"/>
  <c r="AQ617" i="1" s="1"/>
  <c r="AP618" i="1"/>
  <c r="AQ618" i="1" s="1"/>
  <c r="AP619" i="1"/>
  <c r="AQ619" i="1" s="1"/>
  <c r="AP620" i="1"/>
  <c r="AQ620" i="1" s="1"/>
  <c r="AP621" i="1"/>
  <c r="AQ621" i="1" s="1"/>
  <c r="AP622" i="1"/>
  <c r="AQ622" i="1" s="1"/>
  <c r="AP623" i="1"/>
  <c r="AQ623" i="1" s="1"/>
  <c r="AP624" i="1"/>
  <c r="AQ624" i="1" s="1"/>
  <c r="AP625" i="1"/>
  <c r="AQ625" i="1" s="1"/>
  <c r="AP626" i="1"/>
  <c r="AQ626" i="1" s="1"/>
  <c r="AP627" i="1"/>
  <c r="AQ627" i="1" s="1"/>
  <c r="AP628" i="1"/>
  <c r="AQ628" i="1" s="1"/>
  <c r="AP629" i="1"/>
  <c r="AQ629" i="1" s="1"/>
  <c r="AP630" i="1"/>
  <c r="AQ630" i="1" s="1"/>
  <c r="AP631" i="1"/>
  <c r="AQ631" i="1" s="1"/>
  <c r="AP632" i="1"/>
  <c r="AQ632" i="1" s="1"/>
  <c r="AP633" i="1"/>
  <c r="AQ633" i="1" s="1"/>
  <c r="AP634" i="1"/>
  <c r="AQ634" i="1" s="1"/>
  <c r="AP635" i="1"/>
  <c r="AQ635" i="1" s="1"/>
  <c r="AP636" i="1"/>
  <c r="AQ636" i="1" s="1"/>
  <c r="AP637" i="1"/>
  <c r="AQ637" i="1" s="1"/>
  <c r="AP638" i="1"/>
  <c r="AQ638" i="1" s="1"/>
  <c r="AP639" i="1"/>
  <c r="AQ639" i="1" s="1"/>
  <c r="AP640" i="1"/>
  <c r="AQ640" i="1" s="1"/>
  <c r="AP641" i="1"/>
  <c r="AQ641" i="1" s="1"/>
  <c r="AP642" i="1"/>
  <c r="AQ642" i="1" s="1"/>
  <c r="AP643" i="1"/>
  <c r="AQ643" i="1" s="1"/>
  <c r="AP644" i="1"/>
  <c r="AQ644" i="1" s="1"/>
  <c r="AP645" i="1"/>
  <c r="AQ645" i="1" s="1"/>
  <c r="AP646" i="1"/>
  <c r="AQ646" i="1" s="1"/>
  <c r="AP647" i="1"/>
  <c r="AQ647" i="1" s="1"/>
  <c r="AP648" i="1"/>
  <c r="AQ648" i="1" s="1"/>
  <c r="AP649" i="1"/>
  <c r="AQ649" i="1" s="1"/>
  <c r="AP650" i="1"/>
  <c r="AQ650" i="1" s="1"/>
  <c r="AP651" i="1"/>
  <c r="AQ651" i="1" s="1"/>
  <c r="AP652" i="1"/>
  <c r="AQ652" i="1" s="1"/>
  <c r="AP653" i="1"/>
  <c r="AQ653" i="1" s="1"/>
  <c r="AP654" i="1"/>
  <c r="AQ654" i="1" s="1"/>
  <c r="AP655" i="1"/>
  <c r="AQ655" i="1" s="1"/>
  <c r="AP656" i="1"/>
  <c r="AQ656" i="1" s="1"/>
  <c r="AP657" i="1"/>
  <c r="AQ657" i="1" s="1"/>
  <c r="AP658" i="1"/>
  <c r="AQ658" i="1" s="1"/>
  <c r="AP659" i="1"/>
  <c r="AQ659" i="1" s="1"/>
  <c r="AP660" i="1"/>
  <c r="AQ660" i="1" s="1"/>
  <c r="AP661" i="1"/>
  <c r="AQ661" i="1" s="1"/>
  <c r="AP662" i="1"/>
  <c r="AQ662" i="1" s="1"/>
  <c r="AP663" i="1"/>
  <c r="AQ663" i="1" s="1"/>
  <c r="AP664" i="1"/>
  <c r="AQ664" i="1" s="1"/>
  <c r="AP665" i="1"/>
  <c r="AQ665" i="1" s="1"/>
  <c r="AP666" i="1"/>
  <c r="AQ666" i="1" s="1"/>
  <c r="AP667" i="1"/>
  <c r="AQ667" i="1" s="1"/>
  <c r="AP668" i="1"/>
  <c r="AQ668" i="1" s="1"/>
  <c r="AP669" i="1"/>
  <c r="AQ669" i="1" s="1"/>
  <c r="AP670" i="1"/>
  <c r="AQ670" i="1" s="1"/>
  <c r="AP671" i="1"/>
  <c r="AQ671" i="1" s="1"/>
  <c r="AP672" i="1"/>
  <c r="AQ672" i="1" s="1"/>
  <c r="AP673" i="1"/>
  <c r="AQ673" i="1" s="1"/>
  <c r="AP674" i="1"/>
  <c r="AQ674" i="1" s="1"/>
  <c r="AP675" i="1"/>
  <c r="AQ675" i="1" s="1"/>
  <c r="AP676" i="1"/>
  <c r="AQ676" i="1" s="1"/>
  <c r="AP677" i="1"/>
  <c r="AQ677" i="1" s="1"/>
  <c r="AP678" i="1"/>
  <c r="AQ678" i="1" s="1"/>
  <c r="AP679" i="1"/>
  <c r="AQ679" i="1" s="1"/>
  <c r="AP680" i="1"/>
  <c r="AQ680" i="1" s="1"/>
  <c r="AP681" i="1"/>
  <c r="AQ681" i="1" s="1"/>
  <c r="AP682" i="1"/>
  <c r="AQ682" i="1" s="1"/>
  <c r="AP683" i="1"/>
  <c r="AQ683" i="1" s="1"/>
  <c r="AP684" i="1"/>
  <c r="AQ684" i="1" s="1"/>
  <c r="AP685" i="1"/>
  <c r="AQ685" i="1" s="1"/>
  <c r="AP686" i="1"/>
  <c r="AQ686" i="1" s="1"/>
  <c r="AP687" i="1"/>
  <c r="AQ687" i="1" s="1"/>
  <c r="AP688" i="1"/>
  <c r="AQ688" i="1" s="1"/>
  <c r="AP689" i="1"/>
  <c r="AQ689" i="1" s="1"/>
  <c r="AP690" i="1"/>
  <c r="AQ690" i="1" s="1"/>
  <c r="AP691" i="1"/>
  <c r="AQ691" i="1" s="1"/>
  <c r="AP692" i="1"/>
  <c r="AQ692" i="1" s="1"/>
  <c r="AP693" i="1"/>
  <c r="AQ693" i="1" s="1"/>
  <c r="AP694" i="1"/>
  <c r="AQ694" i="1" s="1"/>
  <c r="AP695" i="1"/>
  <c r="AQ695" i="1" s="1"/>
  <c r="AP696" i="1"/>
  <c r="AQ696" i="1" s="1"/>
  <c r="AP697" i="1"/>
  <c r="AQ697" i="1" s="1"/>
  <c r="AP698" i="1"/>
  <c r="AQ698" i="1" s="1"/>
  <c r="AP699" i="1"/>
  <c r="AQ699" i="1" s="1"/>
  <c r="AP700" i="1"/>
  <c r="AQ700" i="1" s="1"/>
  <c r="AP701" i="1"/>
  <c r="AQ701" i="1" s="1"/>
  <c r="AP702" i="1"/>
  <c r="AQ702" i="1" s="1"/>
  <c r="AP703" i="1"/>
  <c r="AQ703" i="1" s="1"/>
  <c r="AP704" i="1"/>
  <c r="AQ704" i="1" s="1"/>
  <c r="AP705" i="1"/>
  <c r="AQ705" i="1" s="1"/>
  <c r="AP706" i="1"/>
  <c r="AQ706" i="1" s="1"/>
  <c r="AP707" i="1"/>
  <c r="AQ707" i="1" s="1"/>
  <c r="AP708" i="1"/>
  <c r="AQ708" i="1" s="1"/>
  <c r="AP709" i="1"/>
  <c r="AQ709" i="1" s="1"/>
  <c r="AP710" i="1"/>
  <c r="AQ710" i="1" s="1"/>
  <c r="AP711" i="1"/>
  <c r="AQ711" i="1" s="1"/>
  <c r="AP712" i="1"/>
  <c r="AQ712" i="1" s="1"/>
  <c r="AP713" i="1"/>
  <c r="AQ713" i="1" s="1"/>
  <c r="AP714" i="1"/>
  <c r="AQ714" i="1" s="1"/>
  <c r="AP715" i="1"/>
  <c r="AQ715" i="1" s="1"/>
  <c r="AP716" i="1"/>
  <c r="AQ716" i="1" s="1"/>
  <c r="AP717" i="1"/>
  <c r="AQ717" i="1" s="1"/>
  <c r="AP718" i="1"/>
  <c r="AQ718" i="1" s="1"/>
  <c r="AP719" i="1"/>
  <c r="AQ719" i="1" s="1"/>
  <c r="AP720" i="1"/>
  <c r="AQ720" i="1" s="1"/>
  <c r="AP721" i="1"/>
  <c r="AQ721" i="1" s="1"/>
  <c r="AP722" i="1"/>
  <c r="AQ722" i="1" s="1"/>
  <c r="AP723" i="1"/>
  <c r="AQ723" i="1" s="1"/>
  <c r="AP724" i="1"/>
  <c r="AQ724" i="1" s="1"/>
  <c r="AP725" i="1"/>
  <c r="AQ725" i="1" s="1"/>
  <c r="AP726" i="1"/>
  <c r="AQ726" i="1" s="1"/>
  <c r="AP727" i="1"/>
  <c r="AQ727" i="1" s="1"/>
  <c r="AP728" i="1"/>
  <c r="AQ728" i="1" s="1"/>
  <c r="AP729" i="1"/>
  <c r="AQ729" i="1" s="1"/>
  <c r="AP13" i="1"/>
  <c r="AQ13" i="1" s="1"/>
  <c r="AQ730" i="1" l="1"/>
  <c r="D740" i="1" s="1"/>
  <c r="U458" i="1"/>
  <c r="U457" i="1"/>
  <c r="U456" i="1"/>
  <c r="U455" i="1"/>
  <c r="U454" i="1"/>
  <c r="U453" i="1"/>
  <c r="U452" i="1"/>
  <c r="U451" i="1"/>
  <c r="U450" i="1"/>
  <c r="U449" i="1"/>
  <c r="U448" i="1"/>
  <c r="U447" i="1"/>
  <c r="U446" i="1"/>
  <c r="U445" i="1"/>
  <c r="U444" i="1"/>
  <c r="U443" i="1"/>
  <c r="U442" i="1"/>
  <c r="U441" i="1"/>
  <c r="P593" i="1" l="1"/>
  <c r="P592" i="1"/>
  <c r="P591" i="1"/>
  <c r="P590" i="1"/>
  <c r="P589" i="1"/>
  <c r="P588" i="1"/>
  <c r="P587" i="1"/>
  <c r="P586" i="1"/>
  <c r="P585" i="1"/>
  <c r="P584" i="1"/>
  <c r="P583" i="1"/>
  <c r="P582" i="1"/>
  <c r="P581" i="1"/>
  <c r="P580" i="1"/>
  <c r="P579" i="1"/>
  <c r="P578" i="1"/>
  <c r="P577" i="1"/>
  <c r="P576" i="1"/>
  <c r="P575" i="1"/>
  <c r="P574" i="1"/>
  <c r="P573" i="1"/>
  <c r="P572" i="1"/>
  <c r="P571" i="1"/>
  <c r="P570" i="1"/>
  <c r="P569" i="1"/>
  <c r="P568" i="1"/>
  <c r="P567" i="1"/>
  <c r="P566" i="1"/>
  <c r="P565" i="1"/>
  <c r="P564" i="1"/>
  <c r="P563" i="1"/>
  <c r="P562" i="1"/>
  <c r="P561" i="1"/>
  <c r="P560" i="1"/>
  <c r="P559" i="1"/>
  <c r="P558" i="1"/>
  <c r="P557" i="1"/>
  <c r="P556" i="1"/>
  <c r="P555" i="1"/>
  <c r="P554" i="1"/>
  <c r="P553" i="1"/>
  <c r="P552" i="1"/>
  <c r="P551" i="1"/>
  <c r="P550" i="1"/>
  <c r="EB722" i="1" l="1"/>
  <c r="EC722" i="1" s="1"/>
  <c r="EB599" i="1"/>
  <c r="EC599" i="1" s="1"/>
  <c r="EB598" i="1"/>
  <c r="EC598" i="1" s="1"/>
  <c r="EB597" i="1"/>
  <c r="EC597" i="1" s="1"/>
  <c r="EB538" i="1"/>
  <c r="EC538" i="1" s="1"/>
  <c r="EB537" i="1"/>
  <c r="EC537" i="1" s="1"/>
  <c r="EB530" i="1"/>
  <c r="EC530" i="1" s="1"/>
  <c r="EB528" i="1"/>
  <c r="EC528" i="1" s="1"/>
  <c r="EB521" i="1"/>
  <c r="EC521" i="1" s="1"/>
  <c r="EB520" i="1"/>
  <c r="EC520" i="1" s="1"/>
  <c r="EB519" i="1"/>
  <c r="EC519" i="1" s="1"/>
  <c r="EB518" i="1"/>
  <c r="EC518" i="1" s="1"/>
  <c r="EB419" i="1"/>
  <c r="EC419" i="1" s="1"/>
  <c r="EB413" i="1"/>
  <c r="EC413" i="1" s="1"/>
  <c r="EB412" i="1"/>
  <c r="EC412" i="1" s="1"/>
  <c r="EB411" i="1"/>
  <c r="EC411" i="1" s="1"/>
  <c r="EB410" i="1"/>
  <c r="EC410" i="1" s="1"/>
  <c r="EB409" i="1"/>
  <c r="EC409" i="1" s="1"/>
  <c r="EB408" i="1"/>
  <c r="EC408" i="1" s="1"/>
  <c r="EB407" i="1"/>
  <c r="EC407" i="1" s="1"/>
  <c r="EB406" i="1"/>
  <c r="EC406" i="1" s="1"/>
  <c r="EB405" i="1"/>
  <c r="EC405" i="1" s="1"/>
  <c r="EB404" i="1"/>
  <c r="EC404" i="1" s="1"/>
  <c r="EB403" i="1"/>
  <c r="EC403" i="1" s="1"/>
  <c r="EB402" i="1"/>
  <c r="EC402" i="1" s="1"/>
  <c r="EB401" i="1"/>
  <c r="EC401" i="1" s="1"/>
  <c r="EB400" i="1"/>
  <c r="EC400" i="1" s="1"/>
  <c r="EB399" i="1"/>
  <c r="EC399" i="1" s="1"/>
  <c r="EB398" i="1"/>
  <c r="EC398" i="1" s="1"/>
  <c r="EB397" i="1"/>
  <c r="EC397" i="1" s="1"/>
  <c r="EB396" i="1"/>
  <c r="EC396" i="1" s="1"/>
  <c r="EB395" i="1"/>
  <c r="EC395" i="1" s="1"/>
  <c r="EB394" i="1"/>
  <c r="EC394" i="1" s="1"/>
  <c r="EB393" i="1"/>
  <c r="EC393" i="1" s="1"/>
  <c r="EB392" i="1"/>
  <c r="EC392" i="1" s="1"/>
  <c r="EB391" i="1"/>
  <c r="EC391" i="1" s="1"/>
  <c r="EB390" i="1"/>
  <c r="EC390" i="1" s="1"/>
  <c r="EB389" i="1"/>
  <c r="EC389" i="1" s="1"/>
  <c r="EB388" i="1"/>
  <c r="EC388" i="1" s="1"/>
  <c r="EB387" i="1"/>
  <c r="EC387" i="1" s="1"/>
  <c r="EB386" i="1"/>
  <c r="EC386" i="1" s="1"/>
  <c r="EB385" i="1"/>
  <c r="EC385" i="1" s="1"/>
  <c r="EB384" i="1"/>
  <c r="EC384" i="1" s="1"/>
  <c r="EB383" i="1"/>
  <c r="EC383" i="1" s="1"/>
  <c r="EB382" i="1"/>
  <c r="EC382" i="1" s="1"/>
  <c r="EB381" i="1"/>
  <c r="EC381" i="1" s="1"/>
  <c r="EB380" i="1"/>
  <c r="EC380" i="1" s="1"/>
  <c r="EB379" i="1"/>
  <c r="EC379" i="1" s="1"/>
  <c r="EB378" i="1"/>
  <c r="EC378" i="1" s="1"/>
  <c r="EB377" i="1"/>
  <c r="EC377" i="1" s="1"/>
  <c r="EB376" i="1"/>
  <c r="EC376" i="1" s="1"/>
  <c r="EB375" i="1"/>
  <c r="EC375" i="1" s="1"/>
  <c r="EB374" i="1"/>
  <c r="EC374" i="1" s="1"/>
  <c r="EB373" i="1"/>
  <c r="EC373" i="1" s="1"/>
  <c r="EB372" i="1"/>
  <c r="EC372" i="1" s="1"/>
  <c r="EB371" i="1"/>
  <c r="EC371" i="1" s="1"/>
  <c r="EB370" i="1"/>
  <c r="EC370" i="1" s="1"/>
  <c r="EB369" i="1"/>
  <c r="EC369" i="1" s="1"/>
  <c r="EB326" i="1"/>
  <c r="EC326" i="1" s="1"/>
  <c r="EB9" i="1"/>
  <c r="DZ9" i="1"/>
  <c r="DW729" i="1"/>
  <c r="DX729" i="1" s="1"/>
  <c r="DW728" i="1"/>
  <c r="DX728" i="1" s="1"/>
  <c r="DW727" i="1"/>
  <c r="DX727" i="1" s="1"/>
  <c r="DW726" i="1"/>
  <c r="DX726" i="1" s="1"/>
  <c r="DW725" i="1"/>
  <c r="DX725" i="1" s="1"/>
  <c r="DW724" i="1"/>
  <c r="DX724" i="1" s="1"/>
  <c r="DW723" i="1"/>
  <c r="DX723" i="1" s="1"/>
  <c r="DW722" i="1"/>
  <c r="DX722" i="1" s="1"/>
  <c r="DW721" i="1"/>
  <c r="DX721" i="1" s="1"/>
  <c r="DW720" i="1"/>
  <c r="DX720" i="1" s="1"/>
  <c r="DW719" i="1"/>
  <c r="DX719" i="1" s="1"/>
  <c r="DW718" i="1"/>
  <c r="DX718" i="1" s="1"/>
  <c r="DW717" i="1"/>
  <c r="DX717" i="1" s="1"/>
  <c r="DW716" i="1"/>
  <c r="DX716" i="1" s="1"/>
  <c r="DW715" i="1"/>
  <c r="DX715" i="1" s="1"/>
  <c r="DW714" i="1"/>
  <c r="DX714" i="1" s="1"/>
  <c r="DW713" i="1"/>
  <c r="DX713" i="1" s="1"/>
  <c r="DW712" i="1"/>
  <c r="DX712" i="1" s="1"/>
  <c r="DW711" i="1"/>
  <c r="DX711" i="1" s="1"/>
  <c r="DW710" i="1"/>
  <c r="DX710" i="1" s="1"/>
  <c r="DW709" i="1"/>
  <c r="DX709" i="1" s="1"/>
  <c r="DW708" i="1"/>
  <c r="DX708" i="1" s="1"/>
  <c r="DW707" i="1"/>
  <c r="DX707" i="1" s="1"/>
  <c r="DW706" i="1"/>
  <c r="DX706" i="1" s="1"/>
  <c r="DW705" i="1"/>
  <c r="DX705" i="1" s="1"/>
  <c r="DW704" i="1"/>
  <c r="DX704" i="1" s="1"/>
  <c r="DW703" i="1"/>
  <c r="DX703" i="1" s="1"/>
  <c r="DW702" i="1"/>
  <c r="DX702" i="1" s="1"/>
  <c r="DW701" i="1"/>
  <c r="DX701" i="1" s="1"/>
  <c r="DW700" i="1"/>
  <c r="DX700" i="1" s="1"/>
  <c r="DW699" i="1"/>
  <c r="DX699" i="1" s="1"/>
  <c r="DW698" i="1"/>
  <c r="DX698" i="1" s="1"/>
  <c r="DW697" i="1"/>
  <c r="DX697" i="1" s="1"/>
  <c r="DW696" i="1"/>
  <c r="DX696" i="1" s="1"/>
  <c r="DW695" i="1"/>
  <c r="DX695" i="1" s="1"/>
  <c r="DW694" i="1"/>
  <c r="DX694" i="1" s="1"/>
  <c r="DW693" i="1"/>
  <c r="DX693" i="1" s="1"/>
  <c r="DW692" i="1"/>
  <c r="DX692" i="1" s="1"/>
  <c r="DW691" i="1"/>
  <c r="DX691" i="1" s="1"/>
  <c r="DW690" i="1"/>
  <c r="DX690" i="1" s="1"/>
  <c r="DW689" i="1"/>
  <c r="DX689" i="1" s="1"/>
  <c r="DW688" i="1"/>
  <c r="DX688" i="1" s="1"/>
  <c r="DW687" i="1"/>
  <c r="DX687" i="1" s="1"/>
  <c r="DW686" i="1"/>
  <c r="DX686" i="1" s="1"/>
  <c r="DW685" i="1"/>
  <c r="DX685" i="1" s="1"/>
  <c r="DW684" i="1"/>
  <c r="DX684" i="1" s="1"/>
  <c r="DW683" i="1"/>
  <c r="DX683" i="1" s="1"/>
  <c r="DW682" i="1"/>
  <c r="DX682" i="1" s="1"/>
  <c r="DW681" i="1"/>
  <c r="DX681" i="1" s="1"/>
  <c r="DW680" i="1"/>
  <c r="DX680" i="1" s="1"/>
  <c r="DW679" i="1"/>
  <c r="DX679" i="1" s="1"/>
  <c r="DW678" i="1"/>
  <c r="DX678" i="1" s="1"/>
  <c r="DW677" i="1"/>
  <c r="DX677" i="1" s="1"/>
  <c r="DW676" i="1"/>
  <c r="DX676" i="1" s="1"/>
  <c r="DW675" i="1"/>
  <c r="DX675" i="1" s="1"/>
  <c r="DW674" i="1"/>
  <c r="DX674" i="1" s="1"/>
  <c r="DW673" i="1"/>
  <c r="DX673" i="1" s="1"/>
  <c r="DW672" i="1"/>
  <c r="DX672" i="1" s="1"/>
  <c r="DW671" i="1"/>
  <c r="DX671" i="1" s="1"/>
  <c r="DW670" i="1"/>
  <c r="DX670" i="1" s="1"/>
  <c r="DW669" i="1"/>
  <c r="DX669" i="1" s="1"/>
  <c r="DW668" i="1"/>
  <c r="DX668" i="1" s="1"/>
  <c r="DW667" i="1"/>
  <c r="DX667" i="1" s="1"/>
  <c r="DW666" i="1"/>
  <c r="DX666" i="1" s="1"/>
  <c r="DW665" i="1"/>
  <c r="DX665" i="1" s="1"/>
  <c r="DW664" i="1"/>
  <c r="DX664" i="1" s="1"/>
  <c r="DW663" i="1"/>
  <c r="DX663" i="1" s="1"/>
  <c r="DW662" i="1"/>
  <c r="DX662" i="1" s="1"/>
  <c r="DW661" i="1"/>
  <c r="DX661" i="1" s="1"/>
  <c r="DW660" i="1"/>
  <c r="DX660" i="1" s="1"/>
  <c r="DW659" i="1"/>
  <c r="DX659" i="1" s="1"/>
  <c r="DW658" i="1"/>
  <c r="DX658" i="1" s="1"/>
  <c r="DW657" i="1"/>
  <c r="DX657" i="1" s="1"/>
  <c r="DW656" i="1"/>
  <c r="DX656" i="1" s="1"/>
  <c r="DW655" i="1"/>
  <c r="DX655" i="1" s="1"/>
  <c r="DW654" i="1"/>
  <c r="DX654" i="1" s="1"/>
  <c r="DW653" i="1"/>
  <c r="DX653" i="1" s="1"/>
  <c r="DW652" i="1"/>
  <c r="DX652" i="1" s="1"/>
  <c r="DW651" i="1"/>
  <c r="DX651" i="1" s="1"/>
  <c r="DW650" i="1"/>
  <c r="DX650" i="1" s="1"/>
  <c r="DW649" i="1"/>
  <c r="DX649" i="1" s="1"/>
  <c r="DW648" i="1"/>
  <c r="DX648" i="1" s="1"/>
  <c r="DW647" i="1"/>
  <c r="DX647" i="1" s="1"/>
  <c r="DW646" i="1"/>
  <c r="DX646" i="1" s="1"/>
  <c r="DW645" i="1"/>
  <c r="DX645" i="1" s="1"/>
  <c r="DW644" i="1"/>
  <c r="DX644" i="1" s="1"/>
  <c r="DW643" i="1"/>
  <c r="DX643" i="1" s="1"/>
  <c r="DW642" i="1"/>
  <c r="DX642" i="1" s="1"/>
  <c r="DW641" i="1"/>
  <c r="DX641" i="1" s="1"/>
  <c r="DW640" i="1"/>
  <c r="DX640" i="1" s="1"/>
  <c r="DW639" i="1"/>
  <c r="DX639" i="1" s="1"/>
  <c r="DW638" i="1"/>
  <c r="DX638" i="1" s="1"/>
  <c r="DW637" i="1"/>
  <c r="DX637" i="1" s="1"/>
  <c r="DW636" i="1"/>
  <c r="DX636" i="1" s="1"/>
  <c r="DW635" i="1"/>
  <c r="DX635" i="1" s="1"/>
  <c r="DW634" i="1"/>
  <c r="DX634" i="1" s="1"/>
  <c r="DW633" i="1"/>
  <c r="DX633" i="1" s="1"/>
  <c r="DW632" i="1"/>
  <c r="DX632" i="1" s="1"/>
  <c r="DW631" i="1"/>
  <c r="DX631" i="1" s="1"/>
  <c r="DW630" i="1"/>
  <c r="DX630" i="1" s="1"/>
  <c r="DW629" i="1"/>
  <c r="DX629" i="1" s="1"/>
  <c r="DW628" i="1"/>
  <c r="DX628" i="1" s="1"/>
  <c r="DW627" i="1"/>
  <c r="DX627" i="1" s="1"/>
  <c r="DW626" i="1"/>
  <c r="DX626" i="1" s="1"/>
  <c r="DW625" i="1"/>
  <c r="DX625" i="1" s="1"/>
  <c r="DW624" i="1"/>
  <c r="DX624" i="1" s="1"/>
  <c r="DW623" i="1"/>
  <c r="DX623" i="1" s="1"/>
  <c r="DW622" i="1"/>
  <c r="DX622" i="1" s="1"/>
  <c r="DW621" i="1"/>
  <c r="DX621" i="1" s="1"/>
  <c r="DW620" i="1"/>
  <c r="DX620" i="1" s="1"/>
  <c r="DW619" i="1"/>
  <c r="DX619" i="1" s="1"/>
  <c r="DW618" i="1"/>
  <c r="DX618" i="1" s="1"/>
  <c r="DW617" i="1"/>
  <c r="DX617" i="1" s="1"/>
  <c r="DW616" i="1"/>
  <c r="DX616" i="1" s="1"/>
  <c r="DW615" i="1"/>
  <c r="DX615" i="1" s="1"/>
  <c r="DW614" i="1"/>
  <c r="DX614" i="1" s="1"/>
  <c r="DW613" i="1"/>
  <c r="DX613" i="1" s="1"/>
  <c r="DW612" i="1"/>
  <c r="DX612" i="1" s="1"/>
  <c r="DW611" i="1"/>
  <c r="DX611" i="1" s="1"/>
  <c r="DW610" i="1"/>
  <c r="DX610" i="1" s="1"/>
  <c r="DW609" i="1"/>
  <c r="DX609" i="1" s="1"/>
  <c r="DW608" i="1"/>
  <c r="DX608" i="1" s="1"/>
  <c r="DW607" i="1"/>
  <c r="DX607" i="1" s="1"/>
  <c r="DW606" i="1"/>
  <c r="DX606" i="1" s="1"/>
  <c r="DW605" i="1"/>
  <c r="DX605" i="1" s="1"/>
  <c r="DW604" i="1"/>
  <c r="DX604" i="1" s="1"/>
  <c r="DW603" i="1"/>
  <c r="DX603" i="1" s="1"/>
  <c r="DW602" i="1"/>
  <c r="DX602" i="1" s="1"/>
  <c r="DW601" i="1"/>
  <c r="DX601" i="1" s="1"/>
  <c r="DW600" i="1"/>
  <c r="DX600" i="1" s="1"/>
  <c r="DW599" i="1"/>
  <c r="DX599" i="1" s="1"/>
  <c r="DW598" i="1"/>
  <c r="DX598" i="1" s="1"/>
  <c r="DW597" i="1"/>
  <c r="DX597" i="1" s="1"/>
  <c r="DW596" i="1"/>
  <c r="DX596" i="1" s="1"/>
  <c r="DW595" i="1"/>
  <c r="DX595" i="1" s="1"/>
  <c r="DW594" i="1"/>
  <c r="DX594" i="1" s="1"/>
  <c r="DW593" i="1"/>
  <c r="DX593" i="1" s="1"/>
  <c r="DW592" i="1"/>
  <c r="DX592" i="1" s="1"/>
  <c r="DW591" i="1"/>
  <c r="DX591" i="1" s="1"/>
  <c r="DW590" i="1"/>
  <c r="DX590" i="1" s="1"/>
  <c r="DW589" i="1"/>
  <c r="DX589" i="1" s="1"/>
  <c r="DW588" i="1"/>
  <c r="DX588" i="1" s="1"/>
  <c r="DW587" i="1"/>
  <c r="DX587" i="1" s="1"/>
  <c r="DW586" i="1"/>
  <c r="DX586" i="1" s="1"/>
  <c r="DW585" i="1"/>
  <c r="DX585" i="1" s="1"/>
  <c r="DW584" i="1"/>
  <c r="DX584" i="1" s="1"/>
  <c r="DW583" i="1"/>
  <c r="DX583" i="1" s="1"/>
  <c r="DW582" i="1"/>
  <c r="DX582" i="1" s="1"/>
  <c r="DW581" i="1"/>
  <c r="DX581" i="1" s="1"/>
  <c r="DW580" i="1"/>
  <c r="DX580" i="1" s="1"/>
  <c r="DW579" i="1"/>
  <c r="DX579" i="1" s="1"/>
  <c r="DW578" i="1"/>
  <c r="DX578" i="1" s="1"/>
  <c r="DW577" i="1"/>
  <c r="DX577" i="1" s="1"/>
  <c r="DW576" i="1"/>
  <c r="DX576" i="1" s="1"/>
  <c r="DW575" i="1"/>
  <c r="DX575" i="1" s="1"/>
  <c r="DW574" i="1"/>
  <c r="DX574" i="1" s="1"/>
  <c r="DW573" i="1"/>
  <c r="DX573" i="1" s="1"/>
  <c r="DW572" i="1"/>
  <c r="DX572" i="1" s="1"/>
  <c r="DW571" i="1"/>
  <c r="DX571" i="1" s="1"/>
  <c r="DW570" i="1"/>
  <c r="DX570" i="1" s="1"/>
  <c r="DW569" i="1"/>
  <c r="DX569" i="1" s="1"/>
  <c r="DW568" i="1"/>
  <c r="DX568" i="1" s="1"/>
  <c r="DW567" i="1"/>
  <c r="DX567" i="1" s="1"/>
  <c r="DW566" i="1"/>
  <c r="DX566" i="1" s="1"/>
  <c r="DW565" i="1"/>
  <c r="DX565" i="1" s="1"/>
  <c r="DW564" i="1"/>
  <c r="DX564" i="1" s="1"/>
  <c r="DW563" i="1"/>
  <c r="DX563" i="1" s="1"/>
  <c r="DW562" i="1"/>
  <c r="DX562" i="1" s="1"/>
  <c r="DW561" i="1"/>
  <c r="DX561" i="1" s="1"/>
  <c r="DW560" i="1"/>
  <c r="DX560" i="1" s="1"/>
  <c r="DW559" i="1"/>
  <c r="DX559" i="1" s="1"/>
  <c r="DW558" i="1"/>
  <c r="DX558" i="1" s="1"/>
  <c r="DW557" i="1"/>
  <c r="DX557" i="1" s="1"/>
  <c r="DW556" i="1"/>
  <c r="DX556" i="1" s="1"/>
  <c r="DW555" i="1"/>
  <c r="DX555" i="1" s="1"/>
  <c r="DW554" i="1"/>
  <c r="DX554" i="1" s="1"/>
  <c r="DW553" i="1"/>
  <c r="DX553" i="1" s="1"/>
  <c r="DW552" i="1"/>
  <c r="DX552" i="1" s="1"/>
  <c r="DW551" i="1"/>
  <c r="DX551" i="1" s="1"/>
  <c r="DW550" i="1"/>
  <c r="DX550" i="1" s="1"/>
  <c r="DW549" i="1"/>
  <c r="DX549" i="1" s="1"/>
  <c r="DW548" i="1"/>
  <c r="DX548" i="1" s="1"/>
  <c r="DW547" i="1"/>
  <c r="DX547" i="1" s="1"/>
  <c r="DW546" i="1"/>
  <c r="DX546" i="1" s="1"/>
  <c r="DW545" i="1"/>
  <c r="DX545" i="1" s="1"/>
  <c r="DW544" i="1"/>
  <c r="DX544" i="1" s="1"/>
  <c r="DW543" i="1"/>
  <c r="DX543" i="1" s="1"/>
  <c r="DW542" i="1"/>
  <c r="DX542" i="1" s="1"/>
  <c r="DW541" i="1"/>
  <c r="DX541" i="1" s="1"/>
  <c r="DW540" i="1"/>
  <c r="DX540" i="1" s="1"/>
  <c r="DW539" i="1"/>
  <c r="DX539" i="1" s="1"/>
  <c r="DW538" i="1"/>
  <c r="DX538" i="1" s="1"/>
  <c r="DW537" i="1"/>
  <c r="DX537" i="1" s="1"/>
  <c r="DW536" i="1"/>
  <c r="DX536" i="1" s="1"/>
  <c r="DW535" i="1"/>
  <c r="DX535" i="1" s="1"/>
  <c r="DW534" i="1"/>
  <c r="DX534" i="1" s="1"/>
  <c r="DW533" i="1"/>
  <c r="DX533" i="1" s="1"/>
  <c r="DW532" i="1"/>
  <c r="DX532" i="1" s="1"/>
  <c r="DW531" i="1"/>
  <c r="DX531" i="1" s="1"/>
  <c r="DW530" i="1"/>
  <c r="DX530" i="1" s="1"/>
  <c r="DW529" i="1"/>
  <c r="DX529" i="1" s="1"/>
  <c r="DW528" i="1"/>
  <c r="DX528" i="1" s="1"/>
  <c r="DW527" i="1"/>
  <c r="DX527" i="1" s="1"/>
  <c r="DW526" i="1"/>
  <c r="DX526" i="1" s="1"/>
  <c r="DW525" i="1"/>
  <c r="DX525" i="1" s="1"/>
  <c r="DW524" i="1"/>
  <c r="DX524" i="1" s="1"/>
  <c r="DW523" i="1"/>
  <c r="DX523" i="1" s="1"/>
  <c r="DW522" i="1"/>
  <c r="DX522" i="1" s="1"/>
  <c r="DW521" i="1"/>
  <c r="DX521" i="1" s="1"/>
  <c r="DW520" i="1"/>
  <c r="DX520" i="1" s="1"/>
  <c r="DW519" i="1"/>
  <c r="DX519" i="1" s="1"/>
  <c r="DW518" i="1"/>
  <c r="DX518" i="1" s="1"/>
  <c r="DW517" i="1"/>
  <c r="DX517" i="1" s="1"/>
  <c r="DW516" i="1"/>
  <c r="DX516" i="1" s="1"/>
  <c r="DW515" i="1"/>
  <c r="DX515" i="1" s="1"/>
  <c r="DW514" i="1"/>
  <c r="DX514" i="1" s="1"/>
  <c r="DW513" i="1"/>
  <c r="DX513" i="1" s="1"/>
  <c r="DW512" i="1"/>
  <c r="DX512" i="1" s="1"/>
  <c r="DW511" i="1"/>
  <c r="DX511" i="1" s="1"/>
  <c r="DW510" i="1"/>
  <c r="DX510" i="1" s="1"/>
  <c r="DW509" i="1"/>
  <c r="DX509" i="1" s="1"/>
  <c r="DW508" i="1"/>
  <c r="DX508" i="1" s="1"/>
  <c r="DW507" i="1"/>
  <c r="DX507" i="1" s="1"/>
  <c r="DW506" i="1"/>
  <c r="DX506" i="1" s="1"/>
  <c r="DW505" i="1"/>
  <c r="DX505" i="1" s="1"/>
  <c r="DW504" i="1"/>
  <c r="DX504" i="1" s="1"/>
  <c r="DW503" i="1"/>
  <c r="DX503" i="1" s="1"/>
  <c r="DW502" i="1"/>
  <c r="DX502" i="1" s="1"/>
  <c r="DW501" i="1"/>
  <c r="DX501" i="1" s="1"/>
  <c r="DW500" i="1"/>
  <c r="DX500" i="1" s="1"/>
  <c r="DW499" i="1"/>
  <c r="DX499" i="1" s="1"/>
  <c r="DW498" i="1"/>
  <c r="DX498" i="1" s="1"/>
  <c r="DW497" i="1"/>
  <c r="DX497" i="1" s="1"/>
  <c r="DW496" i="1"/>
  <c r="DX496" i="1" s="1"/>
  <c r="DW495" i="1"/>
  <c r="DX495" i="1" s="1"/>
  <c r="DW494" i="1"/>
  <c r="DX494" i="1" s="1"/>
  <c r="DW493" i="1"/>
  <c r="DX493" i="1" s="1"/>
  <c r="DW492" i="1"/>
  <c r="DX492" i="1" s="1"/>
  <c r="DW491" i="1"/>
  <c r="DX491" i="1" s="1"/>
  <c r="DW490" i="1"/>
  <c r="DX490" i="1" s="1"/>
  <c r="DW489" i="1"/>
  <c r="DX489" i="1" s="1"/>
  <c r="DW488" i="1"/>
  <c r="DX488" i="1" s="1"/>
  <c r="DW487" i="1"/>
  <c r="DX487" i="1" s="1"/>
  <c r="DW486" i="1"/>
  <c r="DX486" i="1" s="1"/>
  <c r="DW485" i="1"/>
  <c r="DX485" i="1" s="1"/>
  <c r="DW484" i="1"/>
  <c r="DX484" i="1" s="1"/>
  <c r="DW483" i="1"/>
  <c r="DX483" i="1" s="1"/>
  <c r="DW482" i="1"/>
  <c r="DX482" i="1" s="1"/>
  <c r="DW481" i="1"/>
  <c r="DX481" i="1" s="1"/>
  <c r="DW480" i="1"/>
  <c r="DX480" i="1" s="1"/>
  <c r="DW479" i="1"/>
  <c r="DX479" i="1" s="1"/>
  <c r="DW478" i="1"/>
  <c r="DX478" i="1" s="1"/>
  <c r="DW477" i="1"/>
  <c r="DX477" i="1" s="1"/>
  <c r="DW476" i="1"/>
  <c r="DX476" i="1" s="1"/>
  <c r="DW475" i="1"/>
  <c r="DX475" i="1" s="1"/>
  <c r="DW474" i="1"/>
  <c r="DX474" i="1" s="1"/>
  <c r="DW473" i="1"/>
  <c r="DX473" i="1" s="1"/>
  <c r="DW472" i="1"/>
  <c r="DX472" i="1" s="1"/>
  <c r="DW471" i="1"/>
  <c r="DX471" i="1" s="1"/>
  <c r="DW470" i="1"/>
  <c r="DX470" i="1" s="1"/>
  <c r="DW469" i="1"/>
  <c r="DX469" i="1" s="1"/>
  <c r="DW468" i="1"/>
  <c r="DX468" i="1" s="1"/>
  <c r="DW467" i="1"/>
  <c r="DX467" i="1" s="1"/>
  <c r="DW466" i="1"/>
  <c r="DX466" i="1" s="1"/>
  <c r="DW465" i="1"/>
  <c r="DX465" i="1" s="1"/>
  <c r="DW464" i="1"/>
  <c r="DX464" i="1" s="1"/>
  <c r="DW463" i="1"/>
  <c r="DX463" i="1" s="1"/>
  <c r="DW462" i="1"/>
  <c r="DX462" i="1" s="1"/>
  <c r="DW461" i="1"/>
  <c r="DX461" i="1" s="1"/>
  <c r="DW460" i="1"/>
  <c r="DX460" i="1" s="1"/>
  <c r="DW459" i="1"/>
  <c r="DX459" i="1" s="1"/>
  <c r="DW458" i="1"/>
  <c r="DX458" i="1" s="1"/>
  <c r="DW457" i="1"/>
  <c r="DX457" i="1" s="1"/>
  <c r="DW456" i="1"/>
  <c r="DX456" i="1" s="1"/>
  <c r="DW455" i="1"/>
  <c r="DX455" i="1" s="1"/>
  <c r="DW454" i="1"/>
  <c r="DX454" i="1" s="1"/>
  <c r="DW453" i="1"/>
  <c r="DX453" i="1" s="1"/>
  <c r="DW452" i="1"/>
  <c r="DX452" i="1" s="1"/>
  <c r="DW451" i="1"/>
  <c r="DX451" i="1" s="1"/>
  <c r="DW450" i="1"/>
  <c r="DX450" i="1" s="1"/>
  <c r="DW449" i="1"/>
  <c r="DX449" i="1" s="1"/>
  <c r="DW448" i="1"/>
  <c r="DX448" i="1" s="1"/>
  <c r="DW447" i="1"/>
  <c r="DX447" i="1" s="1"/>
  <c r="DW446" i="1"/>
  <c r="DX446" i="1" s="1"/>
  <c r="DW445" i="1"/>
  <c r="DX445" i="1" s="1"/>
  <c r="DW444" i="1"/>
  <c r="DX444" i="1" s="1"/>
  <c r="DW443" i="1"/>
  <c r="DX443" i="1" s="1"/>
  <c r="DW442" i="1"/>
  <c r="DX442" i="1" s="1"/>
  <c r="DW441" i="1"/>
  <c r="DX441" i="1" s="1"/>
  <c r="DW440" i="1"/>
  <c r="DX440" i="1" s="1"/>
  <c r="DW439" i="1"/>
  <c r="DX439" i="1" s="1"/>
  <c r="DW438" i="1"/>
  <c r="DX438" i="1" s="1"/>
  <c r="DW437" i="1"/>
  <c r="DX437" i="1" s="1"/>
  <c r="DW436" i="1"/>
  <c r="DX436" i="1" s="1"/>
  <c r="DW435" i="1"/>
  <c r="DX435" i="1" s="1"/>
  <c r="DW434" i="1"/>
  <c r="DX434" i="1" s="1"/>
  <c r="DW433" i="1"/>
  <c r="DX433" i="1" s="1"/>
  <c r="DW432" i="1"/>
  <c r="DX432" i="1" s="1"/>
  <c r="DW431" i="1"/>
  <c r="DX431" i="1" s="1"/>
  <c r="DW430" i="1"/>
  <c r="DX430" i="1" s="1"/>
  <c r="DW429" i="1"/>
  <c r="DX429" i="1" s="1"/>
  <c r="DW428" i="1"/>
  <c r="DX428" i="1" s="1"/>
  <c r="DW427" i="1"/>
  <c r="DX427" i="1" s="1"/>
  <c r="DW426" i="1"/>
  <c r="DX426" i="1" s="1"/>
  <c r="DW425" i="1"/>
  <c r="DX425" i="1" s="1"/>
  <c r="DW424" i="1"/>
  <c r="DX424" i="1" s="1"/>
  <c r="DW423" i="1"/>
  <c r="DX423" i="1" s="1"/>
  <c r="DW422" i="1"/>
  <c r="DX422" i="1" s="1"/>
  <c r="DW421" i="1"/>
  <c r="DX421" i="1" s="1"/>
  <c r="DW420" i="1"/>
  <c r="DX420" i="1" s="1"/>
  <c r="DW419" i="1"/>
  <c r="DX419" i="1" s="1"/>
  <c r="DW418" i="1"/>
  <c r="DX418" i="1" s="1"/>
  <c r="DW417" i="1"/>
  <c r="DX417" i="1" s="1"/>
  <c r="DW416" i="1"/>
  <c r="DX416" i="1" s="1"/>
  <c r="DW415" i="1"/>
  <c r="DX415" i="1" s="1"/>
  <c r="DW414" i="1"/>
  <c r="DX414" i="1" s="1"/>
  <c r="DW413" i="1"/>
  <c r="DX413" i="1" s="1"/>
  <c r="DW412" i="1"/>
  <c r="DX412" i="1" s="1"/>
  <c r="DW411" i="1"/>
  <c r="DX411" i="1" s="1"/>
  <c r="DW410" i="1"/>
  <c r="DX410" i="1" s="1"/>
  <c r="DW409" i="1"/>
  <c r="DX409" i="1" s="1"/>
  <c r="DW408" i="1"/>
  <c r="DX408" i="1" s="1"/>
  <c r="DW407" i="1"/>
  <c r="DX407" i="1" s="1"/>
  <c r="DW406" i="1"/>
  <c r="DX406" i="1" s="1"/>
  <c r="DW405" i="1"/>
  <c r="DX405" i="1" s="1"/>
  <c r="DW404" i="1"/>
  <c r="DX404" i="1" s="1"/>
  <c r="DW403" i="1"/>
  <c r="DX403" i="1" s="1"/>
  <c r="DW402" i="1"/>
  <c r="DX402" i="1" s="1"/>
  <c r="DW401" i="1"/>
  <c r="DX401" i="1" s="1"/>
  <c r="DW400" i="1"/>
  <c r="DX400" i="1" s="1"/>
  <c r="DW399" i="1"/>
  <c r="DX399" i="1" s="1"/>
  <c r="DW398" i="1"/>
  <c r="DX398" i="1" s="1"/>
  <c r="DW397" i="1"/>
  <c r="DX397" i="1" s="1"/>
  <c r="DW396" i="1"/>
  <c r="DX396" i="1" s="1"/>
  <c r="DW395" i="1"/>
  <c r="DX395" i="1" s="1"/>
  <c r="DW394" i="1"/>
  <c r="DX394" i="1" s="1"/>
  <c r="DW393" i="1"/>
  <c r="DX393" i="1" s="1"/>
  <c r="DW392" i="1"/>
  <c r="DX392" i="1" s="1"/>
  <c r="DW391" i="1"/>
  <c r="DX391" i="1" s="1"/>
  <c r="DW390" i="1"/>
  <c r="DX390" i="1" s="1"/>
  <c r="DW389" i="1"/>
  <c r="DX389" i="1" s="1"/>
  <c r="DW388" i="1"/>
  <c r="DX388" i="1" s="1"/>
  <c r="DW387" i="1"/>
  <c r="DX387" i="1" s="1"/>
  <c r="DW386" i="1"/>
  <c r="DX386" i="1" s="1"/>
  <c r="DW385" i="1"/>
  <c r="DX385" i="1" s="1"/>
  <c r="DW384" i="1"/>
  <c r="DX384" i="1" s="1"/>
  <c r="DW383" i="1"/>
  <c r="DX383" i="1" s="1"/>
  <c r="DW382" i="1"/>
  <c r="DX382" i="1" s="1"/>
  <c r="DW381" i="1"/>
  <c r="DX381" i="1" s="1"/>
  <c r="DW380" i="1"/>
  <c r="DX380" i="1" s="1"/>
  <c r="DW379" i="1"/>
  <c r="DX379" i="1" s="1"/>
  <c r="DW378" i="1"/>
  <c r="DX378" i="1" s="1"/>
  <c r="DW377" i="1"/>
  <c r="DX377" i="1" s="1"/>
  <c r="DW376" i="1"/>
  <c r="DX376" i="1" s="1"/>
  <c r="DW375" i="1"/>
  <c r="DX375" i="1" s="1"/>
  <c r="DW374" i="1"/>
  <c r="DX374" i="1" s="1"/>
  <c r="DW373" i="1"/>
  <c r="DX373" i="1" s="1"/>
  <c r="DW372" i="1"/>
  <c r="DX372" i="1" s="1"/>
  <c r="DW371" i="1"/>
  <c r="DX371" i="1" s="1"/>
  <c r="DW370" i="1"/>
  <c r="DX370" i="1" s="1"/>
  <c r="DW369" i="1"/>
  <c r="DX369" i="1" s="1"/>
  <c r="DW368" i="1"/>
  <c r="DX368" i="1" s="1"/>
  <c r="DW367" i="1"/>
  <c r="DX367" i="1" s="1"/>
  <c r="DW366" i="1"/>
  <c r="DX366" i="1" s="1"/>
  <c r="DW365" i="1"/>
  <c r="DX365" i="1" s="1"/>
  <c r="DW364" i="1"/>
  <c r="DX364" i="1" s="1"/>
  <c r="DW363" i="1"/>
  <c r="DX363" i="1" s="1"/>
  <c r="DW362" i="1"/>
  <c r="DX362" i="1" s="1"/>
  <c r="DW361" i="1"/>
  <c r="DX361" i="1" s="1"/>
  <c r="DW360" i="1"/>
  <c r="DX360" i="1" s="1"/>
  <c r="DW359" i="1"/>
  <c r="DX359" i="1" s="1"/>
  <c r="DW358" i="1"/>
  <c r="DX358" i="1" s="1"/>
  <c r="DW357" i="1"/>
  <c r="DX357" i="1" s="1"/>
  <c r="DW356" i="1"/>
  <c r="DX356" i="1" s="1"/>
  <c r="DW355" i="1"/>
  <c r="DX355" i="1" s="1"/>
  <c r="DW354" i="1"/>
  <c r="DX354" i="1" s="1"/>
  <c r="DW353" i="1"/>
  <c r="DX353" i="1" s="1"/>
  <c r="DW352" i="1"/>
  <c r="DX352" i="1" s="1"/>
  <c r="DW351" i="1"/>
  <c r="DX351" i="1" s="1"/>
  <c r="DW350" i="1"/>
  <c r="DX350" i="1" s="1"/>
  <c r="DW349" i="1"/>
  <c r="DX349" i="1" s="1"/>
  <c r="DW348" i="1"/>
  <c r="DX348" i="1" s="1"/>
  <c r="DW347" i="1"/>
  <c r="DX347" i="1" s="1"/>
  <c r="DW346" i="1"/>
  <c r="DX346" i="1" s="1"/>
  <c r="DW345" i="1"/>
  <c r="DX345" i="1" s="1"/>
  <c r="DW344" i="1"/>
  <c r="DX344" i="1" s="1"/>
  <c r="DW343" i="1"/>
  <c r="DX343" i="1" s="1"/>
  <c r="DW342" i="1"/>
  <c r="DX342" i="1" s="1"/>
  <c r="DW341" i="1"/>
  <c r="DX341" i="1" s="1"/>
  <c r="DW340" i="1"/>
  <c r="DX340" i="1" s="1"/>
  <c r="DW339" i="1"/>
  <c r="DX339" i="1" s="1"/>
  <c r="DW338" i="1"/>
  <c r="DX338" i="1" s="1"/>
  <c r="DW337" i="1"/>
  <c r="DX337" i="1" s="1"/>
  <c r="DW336" i="1"/>
  <c r="DX336" i="1" s="1"/>
  <c r="DW335" i="1"/>
  <c r="DX335" i="1" s="1"/>
  <c r="DW334" i="1"/>
  <c r="DX334" i="1" s="1"/>
  <c r="DW333" i="1"/>
  <c r="DX333" i="1" s="1"/>
  <c r="DW332" i="1"/>
  <c r="DX332" i="1" s="1"/>
  <c r="DW331" i="1"/>
  <c r="DX331" i="1" s="1"/>
  <c r="DW330" i="1"/>
  <c r="DX330" i="1" s="1"/>
  <c r="DW329" i="1"/>
  <c r="DX329" i="1" s="1"/>
  <c r="DW328" i="1"/>
  <c r="DX328" i="1" s="1"/>
  <c r="DW327" i="1"/>
  <c r="DX327" i="1" s="1"/>
  <c r="DW326" i="1"/>
  <c r="DX326" i="1" s="1"/>
  <c r="DW325" i="1"/>
  <c r="DX325" i="1" s="1"/>
  <c r="DW324" i="1"/>
  <c r="DX324" i="1" s="1"/>
  <c r="DW323" i="1"/>
  <c r="DX323" i="1" s="1"/>
  <c r="DW322" i="1"/>
  <c r="DX322" i="1" s="1"/>
  <c r="DW321" i="1"/>
  <c r="DX321" i="1" s="1"/>
  <c r="DW320" i="1"/>
  <c r="DX320" i="1" s="1"/>
  <c r="DW319" i="1"/>
  <c r="DX319" i="1" s="1"/>
  <c r="DW318" i="1"/>
  <c r="DX318" i="1" s="1"/>
  <c r="DW317" i="1"/>
  <c r="DX317" i="1" s="1"/>
  <c r="DW316" i="1"/>
  <c r="DX316" i="1" s="1"/>
  <c r="DW315" i="1"/>
  <c r="DX315" i="1" s="1"/>
  <c r="DW314" i="1"/>
  <c r="DX314" i="1" s="1"/>
  <c r="DW313" i="1"/>
  <c r="DX313" i="1" s="1"/>
  <c r="DW312" i="1"/>
  <c r="DX312" i="1" s="1"/>
  <c r="DW311" i="1"/>
  <c r="DX311" i="1" s="1"/>
  <c r="DW310" i="1"/>
  <c r="DX310" i="1" s="1"/>
  <c r="DW309" i="1"/>
  <c r="DX309" i="1" s="1"/>
  <c r="DW308" i="1"/>
  <c r="DX308" i="1" s="1"/>
  <c r="DW307" i="1"/>
  <c r="DX307" i="1" s="1"/>
  <c r="DW306" i="1"/>
  <c r="DX306" i="1" s="1"/>
  <c r="DW305" i="1"/>
  <c r="DX305" i="1" s="1"/>
  <c r="DW304" i="1"/>
  <c r="DX304" i="1" s="1"/>
  <c r="DW303" i="1"/>
  <c r="DX303" i="1" s="1"/>
  <c r="DW302" i="1"/>
  <c r="DX302" i="1" s="1"/>
  <c r="DW301" i="1"/>
  <c r="DX301" i="1" s="1"/>
  <c r="DW300" i="1"/>
  <c r="DX300" i="1" s="1"/>
  <c r="DW299" i="1"/>
  <c r="DX299" i="1" s="1"/>
  <c r="DW298" i="1"/>
  <c r="DX298" i="1" s="1"/>
  <c r="DW297" i="1"/>
  <c r="DX297" i="1" s="1"/>
  <c r="DW296" i="1"/>
  <c r="DX296" i="1" s="1"/>
  <c r="DW295" i="1"/>
  <c r="DX295" i="1" s="1"/>
  <c r="DW294" i="1"/>
  <c r="DX294" i="1" s="1"/>
  <c r="DW293" i="1"/>
  <c r="DX293" i="1" s="1"/>
  <c r="DW292" i="1"/>
  <c r="DX292" i="1" s="1"/>
  <c r="DW291" i="1"/>
  <c r="DX291" i="1" s="1"/>
  <c r="DW290" i="1"/>
  <c r="DX290" i="1" s="1"/>
  <c r="DW289" i="1"/>
  <c r="DX289" i="1" s="1"/>
  <c r="DW288" i="1"/>
  <c r="DX288" i="1" s="1"/>
  <c r="DW287" i="1"/>
  <c r="DX287" i="1" s="1"/>
  <c r="DW286" i="1"/>
  <c r="DX286" i="1" s="1"/>
  <c r="DW285" i="1"/>
  <c r="DX285" i="1" s="1"/>
  <c r="DW284" i="1"/>
  <c r="DX284" i="1" s="1"/>
  <c r="DW283" i="1"/>
  <c r="DX283" i="1" s="1"/>
  <c r="DW282" i="1"/>
  <c r="DX282" i="1" s="1"/>
  <c r="DW281" i="1"/>
  <c r="DX281" i="1" s="1"/>
  <c r="DW280" i="1"/>
  <c r="DX280" i="1" s="1"/>
  <c r="DW279" i="1"/>
  <c r="DX279" i="1" s="1"/>
  <c r="DW278" i="1"/>
  <c r="DX278" i="1" s="1"/>
  <c r="DW277" i="1"/>
  <c r="DX277" i="1" s="1"/>
  <c r="DW276" i="1"/>
  <c r="DX276" i="1" s="1"/>
  <c r="DW275" i="1"/>
  <c r="DX275" i="1" s="1"/>
  <c r="DW274" i="1"/>
  <c r="DX274" i="1" s="1"/>
  <c r="DW273" i="1"/>
  <c r="DX273" i="1" s="1"/>
  <c r="DW272" i="1"/>
  <c r="DX272" i="1" s="1"/>
  <c r="DW271" i="1"/>
  <c r="DX271" i="1" s="1"/>
  <c r="DW270" i="1"/>
  <c r="DX270" i="1" s="1"/>
  <c r="DW269" i="1"/>
  <c r="DX269" i="1" s="1"/>
  <c r="DW268" i="1"/>
  <c r="DX268" i="1" s="1"/>
  <c r="DW267" i="1"/>
  <c r="DX267" i="1" s="1"/>
  <c r="DW266" i="1"/>
  <c r="DX266" i="1" s="1"/>
  <c r="DW265" i="1"/>
  <c r="DX265" i="1" s="1"/>
  <c r="DW264" i="1"/>
  <c r="DX264" i="1" s="1"/>
  <c r="DW263" i="1"/>
  <c r="DX263" i="1" s="1"/>
  <c r="DW262" i="1"/>
  <c r="DX262" i="1" s="1"/>
  <c r="DW261" i="1"/>
  <c r="DX261" i="1" s="1"/>
  <c r="DW260" i="1"/>
  <c r="DX260" i="1" s="1"/>
  <c r="DW259" i="1"/>
  <c r="DX259" i="1" s="1"/>
  <c r="DW258" i="1"/>
  <c r="DX258" i="1" s="1"/>
  <c r="DW257" i="1"/>
  <c r="DX257" i="1" s="1"/>
  <c r="DW256" i="1"/>
  <c r="DX256" i="1" s="1"/>
  <c r="DW255" i="1"/>
  <c r="DX255" i="1" s="1"/>
  <c r="DW254" i="1"/>
  <c r="DX254" i="1" s="1"/>
  <c r="DW253" i="1"/>
  <c r="DX253" i="1" s="1"/>
  <c r="DW252" i="1"/>
  <c r="DX252" i="1" s="1"/>
  <c r="DW251" i="1"/>
  <c r="DX251" i="1" s="1"/>
  <c r="DW250" i="1"/>
  <c r="DX250" i="1" s="1"/>
  <c r="DW249" i="1"/>
  <c r="DX249" i="1" s="1"/>
  <c r="DW248" i="1"/>
  <c r="DX248" i="1" s="1"/>
  <c r="DW247" i="1"/>
  <c r="DX247" i="1" s="1"/>
  <c r="DW246" i="1"/>
  <c r="DX246" i="1" s="1"/>
  <c r="DW245" i="1"/>
  <c r="DX245" i="1" s="1"/>
  <c r="DW244" i="1"/>
  <c r="DX244" i="1" s="1"/>
  <c r="DW243" i="1"/>
  <c r="DX243" i="1" s="1"/>
  <c r="DW242" i="1"/>
  <c r="DX242" i="1" s="1"/>
  <c r="DW241" i="1"/>
  <c r="DX241" i="1" s="1"/>
  <c r="DW240" i="1"/>
  <c r="DX240" i="1" s="1"/>
  <c r="DW239" i="1"/>
  <c r="DX239" i="1" s="1"/>
  <c r="DW238" i="1"/>
  <c r="DX238" i="1" s="1"/>
  <c r="DW237" i="1"/>
  <c r="DX237" i="1" s="1"/>
  <c r="DW236" i="1"/>
  <c r="DX236" i="1" s="1"/>
  <c r="DW235" i="1"/>
  <c r="DX235" i="1" s="1"/>
  <c r="DW234" i="1"/>
  <c r="DX234" i="1" s="1"/>
  <c r="DW233" i="1"/>
  <c r="DX233" i="1" s="1"/>
  <c r="DW232" i="1"/>
  <c r="DX232" i="1" s="1"/>
  <c r="DW231" i="1"/>
  <c r="DX231" i="1" s="1"/>
  <c r="DW230" i="1"/>
  <c r="DX230" i="1" s="1"/>
  <c r="DW229" i="1"/>
  <c r="DX229" i="1" s="1"/>
  <c r="DW228" i="1"/>
  <c r="DX228" i="1" s="1"/>
  <c r="DW227" i="1"/>
  <c r="DX227" i="1" s="1"/>
  <c r="DW226" i="1"/>
  <c r="DX226" i="1" s="1"/>
  <c r="DW225" i="1"/>
  <c r="DX225" i="1" s="1"/>
  <c r="DW224" i="1"/>
  <c r="DX224" i="1" s="1"/>
  <c r="DW223" i="1"/>
  <c r="DX223" i="1" s="1"/>
  <c r="DW222" i="1"/>
  <c r="DW221" i="1"/>
  <c r="DX221" i="1" s="1"/>
  <c r="DW220" i="1"/>
  <c r="DX220" i="1" s="1"/>
  <c r="DW219" i="1"/>
  <c r="DX219" i="1" s="1"/>
  <c r="DW218" i="1"/>
  <c r="DX218" i="1" s="1"/>
  <c r="DW217" i="1"/>
  <c r="DX217" i="1" s="1"/>
  <c r="DW216" i="1"/>
  <c r="DX216" i="1" s="1"/>
  <c r="DW215" i="1"/>
  <c r="DX215" i="1" s="1"/>
  <c r="DW214" i="1"/>
  <c r="DX214" i="1" s="1"/>
  <c r="DW213" i="1"/>
  <c r="DX213" i="1" s="1"/>
  <c r="DW212" i="1"/>
  <c r="DX212" i="1" s="1"/>
  <c r="DW211" i="1"/>
  <c r="DX211" i="1" s="1"/>
  <c r="DW210" i="1"/>
  <c r="DX210" i="1" s="1"/>
  <c r="DW209" i="1"/>
  <c r="DX209" i="1" s="1"/>
  <c r="DW208" i="1"/>
  <c r="DX208" i="1" s="1"/>
  <c r="DW207" i="1"/>
  <c r="DX207" i="1" s="1"/>
  <c r="DW206" i="1"/>
  <c r="DX206" i="1" s="1"/>
  <c r="DW205" i="1"/>
  <c r="DX205" i="1" s="1"/>
  <c r="DW204" i="1"/>
  <c r="DX204" i="1" s="1"/>
  <c r="DW203" i="1"/>
  <c r="DX203" i="1" s="1"/>
  <c r="DW202" i="1"/>
  <c r="DX202" i="1" s="1"/>
  <c r="DW201" i="1"/>
  <c r="DX201" i="1" s="1"/>
  <c r="DW200" i="1"/>
  <c r="DX200" i="1" s="1"/>
  <c r="DW199" i="1"/>
  <c r="DX199" i="1" s="1"/>
  <c r="DW198" i="1"/>
  <c r="DW197" i="1"/>
  <c r="DX197" i="1" s="1"/>
  <c r="DW196" i="1"/>
  <c r="DX196" i="1" s="1"/>
  <c r="DW195" i="1"/>
  <c r="DX195" i="1" s="1"/>
  <c r="DW194" i="1"/>
  <c r="DX194" i="1" s="1"/>
  <c r="DW193" i="1"/>
  <c r="DX193" i="1" s="1"/>
  <c r="DW192" i="1"/>
  <c r="DW191" i="1"/>
  <c r="DX191" i="1" s="1"/>
  <c r="DW190" i="1"/>
  <c r="DX190" i="1" s="1"/>
  <c r="DW189" i="1"/>
  <c r="DX189" i="1" s="1"/>
  <c r="DW188" i="1"/>
  <c r="DX188" i="1" s="1"/>
  <c r="DW187" i="1"/>
  <c r="DX187" i="1" s="1"/>
  <c r="DW186" i="1"/>
  <c r="DX186" i="1" s="1"/>
  <c r="DW185" i="1"/>
  <c r="DX185" i="1" s="1"/>
  <c r="DW184" i="1"/>
  <c r="DX184" i="1" s="1"/>
  <c r="DW183" i="1"/>
  <c r="DX183" i="1" s="1"/>
  <c r="DW182" i="1"/>
  <c r="DX182" i="1" s="1"/>
  <c r="DW181" i="1"/>
  <c r="DX181" i="1" s="1"/>
  <c r="DW180" i="1"/>
  <c r="DX180" i="1" s="1"/>
  <c r="DW179" i="1"/>
  <c r="DX179" i="1" s="1"/>
  <c r="DW178" i="1"/>
  <c r="DX178" i="1" s="1"/>
  <c r="DW177" i="1"/>
  <c r="DX177" i="1" s="1"/>
  <c r="DW176" i="1"/>
  <c r="DX176" i="1" s="1"/>
  <c r="DW175" i="1"/>
  <c r="DX175" i="1" s="1"/>
  <c r="DW174" i="1"/>
  <c r="DX174" i="1" s="1"/>
  <c r="DW173" i="1"/>
  <c r="DX173" i="1" s="1"/>
  <c r="DW172" i="1"/>
  <c r="DX172" i="1" s="1"/>
  <c r="DW171" i="1"/>
  <c r="DX171" i="1" s="1"/>
  <c r="DW170" i="1"/>
  <c r="DX170" i="1" s="1"/>
  <c r="DW169" i="1"/>
  <c r="DX169" i="1" s="1"/>
  <c r="DW168" i="1"/>
  <c r="DX168" i="1" s="1"/>
  <c r="DW167" i="1"/>
  <c r="DX167" i="1" s="1"/>
  <c r="DW166" i="1"/>
  <c r="DX166" i="1" s="1"/>
  <c r="DW165" i="1"/>
  <c r="DX165" i="1" s="1"/>
  <c r="DW164" i="1"/>
  <c r="DX164" i="1" s="1"/>
  <c r="DW163" i="1"/>
  <c r="DX163" i="1" s="1"/>
  <c r="DW162" i="1"/>
  <c r="DX162" i="1" s="1"/>
  <c r="DW161" i="1"/>
  <c r="DX161" i="1" s="1"/>
  <c r="DW160" i="1"/>
  <c r="DX160" i="1" s="1"/>
  <c r="DW159" i="1"/>
  <c r="DX159" i="1" s="1"/>
  <c r="DW158" i="1"/>
  <c r="DX158" i="1" s="1"/>
  <c r="DW157" i="1"/>
  <c r="DX157" i="1" s="1"/>
  <c r="DW156" i="1"/>
  <c r="DX156" i="1" s="1"/>
  <c r="DW155" i="1"/>
  <c r="DX155" i="1" s="1"/>
  <c r="DW154" i="1"/>
  <c r="DX154" i="1" s="1"/>
  <c r="DW153" i="1"/>
  <c r="DX153" i="1" s="1"/>
  <c r="DW152" i="1"/>
  <c r="DX152" i="1" s="1"/>
  <c r="DW151" i="1"/>
  <c r="DX151" i="1" s="1"/>
  <c r="DW150" i="1"/>
  <c r="DX150" i="1" s="1"/>
  <c r="DW149" i="1"/>
  <c r="DX149" i="1" s="1"/>
  <c r="DW148" i="1"/>
  <c r="DX148" i="1" s="1"/>
  <c r="DW147" i="1"/>
  <c r="DX147" i="1" s="1"/>
  <c r="DW146" i="1"/>
  <c r="DX146" i="1" s="1"/>
  <c r="DW145" i="1"/>
  <c r="DX145" i="1" s="1"/>
  <c r="DW144" i="1"/>
  <c r="DX144" i="1" s="1"/>
  <c r="DW143" i="1"/>
  <c r="DX143" i="1" s="1"/>
  <c r="DW142" i="1"/>
  <c r="DX142" i="1" s="1"/>
  <c r="DW141" i="1"/>
  <c r="DX141" i="1" s="1"/>
  <c r="DW140" i="1"/>
  <c r="DX140" i="1" s="1"/>
  <c r="DW139" i="1"/>
  <c r="DX139" i="1" s="1"/>
  <c r="DW138" i="1"/>
  <c r="DW137" i="1"/>
  <c r="DX137" i="1" s="1"/>
  <c r="DW136" i="1"/>
  <c r="DX136" i="1" s="1"/>
  <c r="DW135" i="1"/>
  <c r="DX135" i="1" s="1"/>
  <c r="DW134" i="1"/>
  <c r="DX134" i="1" s="1"/>
  <c r="DW133" i="1"/>
  <c r="DX133" i="1" s="1"/>
  <c r="DW132" i="1"/>
  <c r="DX132" i="1" s="1"/>
  <c r="DW131" i="1"/>
  <c r="DX131" i="1" s="1"/>
  <c r="DW130" i="1"/>
  <c r="DX130" i="1" s="1"/>
  <c r="DW129" i="1"/>
  <c r="DX129" i="1" s="1"/>
  <c r="DW128" i="1"/>
  <c r="DX128" i="1" s="1"/>
  <c r="DW127" i="1"/>
  <c r="DX127" i="1" s="1"/>
  <c r="DW126" i="1"/>
  <c r="DX126" i="1" s="1"/>
  <c r="DW125" i="1"/>
  <c r="DX125" i="1" s="1"/>
  <c r="DW124" i="1"/>
  <c r="DX124" i="1" s="1"/>
  <c r="DW123" i="1"/>
  <c r="DX123" i="1" s="1"/>
  <c r="DW122" i="1"/>
  <c r="DX122" i="1" s="1"/>
  <c r="DW121" i="1"/>
  <c r="DX121" i="1" s="1"/>
  <c r="DW120" i="1"/>
  <c r="DX120" i="1" s="1"/>
  <c r="DW119" i="1"/>
  <c r="DX119" i="1" s="1"/>
  <c r="DW118" i="1"/>
  <c r="DX118" i="1" s="1"/>
  <c r="DW117" i="1"/>
  <c r="DX117" i="1" s="1"/>
  <c r="DW116" i="1"/>
  <c r="DX116" i="1" s="1"/>
  <c r="DW115" i="1"/>
  <c r="DW114" i="1"/>
  <c r="DX114" i="1" s="1"/>
  <c r="DW113" i="1"/>
  <c r="DX113" i="1" s="1"/>
  <c r="DW112" i="1"/>
  <c r="DX112" i="1" s="1"/>
  <c r="DW111" i="1"/>
  <c r="DX111" i="1" s="1"/>
  <c r="DW110" i="1"/>
  <c r="DX110" i="1" s="1"/>
  <c r="DW109" i="1"/>
  <c r="DX109" i="1" s="1"/>
  <c r="DW108" i="1"/>
  <c r="DX108" i="1" s="1"/>
  <c r="DW107" i="1"/>
  <c r="DX107" i="1" s="1"/>
  <c r="DW106" i="1"/>
  <c r="DX106" i="1" s="1"/>
  <c r="DW105" i="1"/>
  <c r="DX105" i="1" s="1"/>
  <c r="DW104" i="1"/>
  <c r="DX104" i="1" s="1"/>
  <c r="DW103" i="1"/>
  <c r="DX103" i="1" s="1"/>
  <c r="DW102" i="1"/>
  <c r="DX102" i="1" s="1"/>
  <c r="DW101" i="1"/>
  <c r="DX101" i="1" s="1"/>
  <c r="DW100" i="1"/>
  <c r="DX100" i="1" s="1"/>
  <c r="DW99" i="1"/>
  <c r="DX99" i="1" s="1"/>
  <c r="DW98" i="1"/>
  <c r="DX98" i="1" s="1"/>
  <c r="DW97" i="1"/>
  <c r="DW96" i="1"/>
  <c r="DX96" i="1" s="1"/>
  <c r="DW95" i="1"/>
  <c r="DX95" i="1" s="1"/>
  <c r="DW94" i="1"/>
  <c r="DX94" i="1" s="1"/>
  <c r="DW93" i="1"/>
  <c r="DX93" i="1" s="1"/>
  <c r="DW92" i="1"/>
  <c r="DX92" i="1" s="1"/>
  <c r="DW91" i="1"/>
  <c r="DX91" i="1" s="1"/>
  <c r="DW90" i="1"/>
  <c r="DX90" i="1" s="1"/>
  <c r="DW89" i="1"/>
  <c r="DX89" i="1" s="1"/>
  <c r="DW88" i="1"/>
  <c r="DX88" i="1" s="1"/>
  <c r="DW87" i="1"/>
  <c r="DX87" i="1" s="1"/>
  <c r="DW86" i="1"/>
  <c r="DX86" i="1" s="1"/>
  <c r="DW85" i="1"/>
  <c r="DX85" i="1" s="1"/>
  <c r="DW84" i="1"/>
  <c r="DX84" i="1" s="1"/>
  <c r="DW83" i="1"/>
  <c r="DX83" i="1" s="1"/>
  <c r="DW82" i="1"/>
  <c r="DX82" i="1" s="1"/>
  <c r="DW81" i="1"/>
  <c r="DX81" i="1" s="1"/>
  <c r="DW80" i="1"/>
  <c r="DX80" i="1" s="1"/>
  <c r="DW79" i="1"/>
  <c r="DX79" i="1" s="1"/>
  <c r="DW78" i="1"/>
  <c r="DX78" i="1" s="1"/>
  <c r="DW77" i="1"/>
  <c r="DX77" i="1" s="1"/>
  <c r="DW76" i="1"/>
  <c r="DX76" i="1" s="1"/>
  <c r="DW75" i="1"/>
  <c r="DX75" i="1" s="1"/>
  <c r="DW74" i="1"/>
  <c r="DX74" i="1" s="1"/>
  <c r="DW73" i="1"/>
  <c r="DX73" i="1" s="1"/>
  <c r="DW72" i="1"/>
  <c r="DX72" i="1" s="1"/>
  <c r="DW71" i="1"/>
  <c r="DX71" i="1" s="1"/>
  <c r="DW70" i="1"/>
  <c r="DX70" i="1" s="1"/>
  <c r="DW69" i="1"/>
  <c r="DX69" i="1" s="1"/>
  <c r="DW68" i="1"/>
  <c r="DX68" i="1" s="1"/>
  <c r="DW67" i="1"/>
  <c r="DX67" i="1" s="1"/>
  <c r="DW66" i="1"/>
  <c r="DX66" i="1" s="1"/>
  <c r="DW65" i="1"/>
  <c r="DX65" i="1" s="1"/>
  <c r="DW64" i="1"/>
  <c r="DX64" i="1" s="1"/>
  <c r="DW63" i="1"/>
  <c r="DX63" i="1" s="1"/>
  <c r="DW62" i="1"/>
  <c r="DX62" i="1" s="1"/>
  <c r="DW61" i="1"/>
  <c r="DX61" i="1" s="1"/>
  <c r="DW60" i="1"/>
  <c r="DX60" i="1" s="1"/>
  <c r="DW59" i="1"/>
  <c r="DX59" i="1" s="1"/>
  <c r="DW58" i="1"/>
  <c r="DX58" i="1" s="1"/>
  <c r="DW57" i="1"/>
  <c r="DX57" i="1" s="1"/>
  <c r="DW56" i="1"/>
  <c r="DX56" i="1" s="1"/>
  <c r="DW55" i="1"/>
  <c r="DX55" i="1" s="1"/>
  <c r="DW54" i="1"/>
  <c r="DX54" i="1" s="1"/>
  <c r="DW53" i="1"/>
  <c r="DX53" i="1" s="1"/>
  <c r="DW52" i="1"/>
  <c r="DX52" i="1" s="1"/>
  <c r="DW51" i="1"/>
  <c r="DX51" i="1" s="1"/>
  <c r="DW50" i="1"/>
  <c r="DX50" i="1" s="1"/>
  <c r="DW49" i="1"/>
  <c r="DX49" i="1" s="1"/>
  <c r="DW48" i="1"/>
  <c r="DX48" i="1" s="1"/>
  <c r="DW47" i="1"/>
  <c r="DX47" i="1" s="1"/>
  <c r="DW46" i="1"/>
  <c r="DX46" i="1" s="1"/>
  <c r="DW45" i="1"/>
  <c r="DX45" i="1" s="1"/>
  <c r="DW44" i="1"/>
  <c r="DX44" i="1" s="1"/>
  <c r="DW43" i="1"/>
  <c r="DX43" i="1" s="1"/>
  <c r="DW42" i="1"/>
  <c r="DX42" i="1" s="1"/>
  <c r="DW41" i="1"/>
  <c r="DX41" i="1" s="1"/>
  <c r="DW40" i="1"/>
  <c r="DX40" i="1" s="1"/>
  <c r="DW39" i="1"/>
  <c r="DX39" i="1" s="1"/>
  <c r="DW38" i="1"/>
  <c r="DX38" i="1" s="1"/>
  <c r="DW37" i="1"/>
  <c r="DX37" i="1" s="1"/>
  <c r="DW36" i="1"/>
  <c r="DX36" i="1" s="1"/>
  <c r="DW35" i="1"/>
  <c r="DX35" i="1" s="1"/>
  <c r="DW34" i="1"/>
  <c r="DX34" i="1" s="1"/>
  <c r="DW33" i="1"/>
  <c r="DX33" i="1" s="1"/>
  <c r="DW32" i="1"/>
  <c r="DX32" i="1" s="1"/>
  <c r="DW31" i="1"/>
  <c r="DX31" i="1" s="1"/>
  <c r="DW30" i="1"/>
  <c r="DX30" i="1" s="1"/>
  <c r="DW29" i="1"/>
  <c r="DX29" i="1" s="1"/>
  <c r="DW28" i="1"/>
  <c r="DX28" i="1" s="1"/>
  <c r="DW27" i="1"/>
  <c r="DX27" i="1" s="1"/>
  <c r="DW26" i="1"/>
  <c r="DX26" i="1" s="1"/>
  <c r="DW25" i="1"/>
  <c r="DX25" i="1" s="1"/>
  <c r="DW24" i="1"/>
  <c r="DX24" i="1" s="1"/>
  <c r="DW23" i="1"/>
  <c r="DX23" i="1" s="1"/>
  <c r="DW22" i="1"/>
  <c r="DX22" i="1" s="1"/>
  <c r="DW21" i="1"/>
  <c r="DX21" i="1" s="1"/>
  <c r="DW20" i="1"/>
  <c r="DX20" i="1" s="1"/>
  <c r="DW19" i="1"/>
  <c r="DX19" i="1" s="1"/>
  <c r="DW18" i="1"/>
  <c r="DX18" i="1" s="1"/>
  <c r="DW17" i="1"/>
  <c r="DX17" i="1" s="1"/>
  <c r="DW16" i="1"/>
  <c r="DX16" i="1" s="1"/>
  <c r="DW15" i="1"/>
  <c r="DX15" i="1" s="1"/>
  <c r="DW14" i="1"/>
  <c r="DX14" i="1" s="1"/>
  <c r="DX13" i="1"/>
  <c r="DW9" i="1"/>
  <c r="DU9" i="1"/>
  <c r="DR729" i="1"/>
  <c r="DS729" i="1" s="1"/>
  <c r="DR728" i="1"/>
  <c r="DS728" i="1" s="1"/>
  <c r="DR727" i="1"/>
  <c r="DS727" i="1" s="1"/>
  <c r="DR726" i="1"/>
  <c r="DS726" i="1" s="1"/>
  <c r="DR725" i="1"/>
  <c r="DS725" i="1" s="1"/>
  <c r="DR724" i="1"/>
  <c r="DS724" i="1" s="1"/>
  <c r="DR723" i="1"/>
  <c r="DS723" i="1" s="1"/>
  <c r="DR722" i="1"/>
  <c r="DS722" i="1" s="1"/>
  <c r="DR721" i="1"/>
  <c r="DS721" i="1" s="1"/>
  <c r="DR720" i="1"/>
  <c r="DS720" i="1" s="1"/>
  <c r="DR719" i="1"/>
  <c r="DS719" i="1" s="1"/>
  <c r="DR718" i="1"/>
  <c r="DS718" i="1" s="1"/>
  <c r="DR717" i="1"/>
  <c r="DS717" i="1" s="1"/>
  <c r="DR716" i="1"/>
  <c r="DS716" i="1" s="1"/>
  <c r="DR715" i="1"/>
  <c r="DS715" i="1" s="1"/>
  <c r="DR714" i="1"/>
  <c r="DS714" i="1" s="1"/>
  <c r="DR713" i="1"/>
  <c r="DS713" i="1" s="1"/>
  <c r="DR712" i="1"/>
  <c r="DS712" i="1" s="1"/>
  <c r="DR711" i="1"/>
  <c r="DS711" i="1" s="1"/>
  <c r="DR710" i="1"/>
  <c r="DS710" i="1" s="1"/>
  <c r="DR709" i="1"/>
  <c r="DS709" i="1" s="1"/>
  <c r="DR708" i="1"/>
  <c r="DS708" i="1" s="1"/>
  <c r="DR707" i="1"/>
  <c r="DS707" i="1" s="1"/>
  <c r="DR706" i="1"/>
  <c r="DS706" i="1" s="1"/>
  <c r="DR705" i="1"/>
  <c r="DS705" i="1" s="1"/>
  <c r="DR704" i="1"/>
  <c r="DS704" i="1" s="1"/>
  <c r="DR703" i="1"/>
  <c r="DS703" i="1" s="1"/>
  <c r="DR702" i="1"/>
  <c r="DS702" i="1" s="1"/>
  <c r="DR701" i="1"/>
  <c r="DS701" i="1" s="1"/>
  <c r="DR700" i="1"/>
  <c r="DS700" i="1" s="1"/>
  <c r="DR699" i="1"/>
  <c r="DS699" i="1" s="1"/>
  <c r="DR698" i="1"/>
  <c r="DS698" i="1" s="1"/>
  <c r="DR697" i="1"/>
  <c r="DS697" i="1" s="1"/>
  <c r="DR696" i="1"/>
  <c r="DS696" i="1" s="1"/>
  <c r="DR695" i="1"/>
  <c r="DS695" i="1" s="1"/>
  <c r="DR694" i="1"/>
  <c r="DS694" i="1" s="1"/>
  <c r="DR693" i="1"/>
  <c r="DS693" i="1" s="1"/>
  <c r="DR692" i="1"/>
  <c r="DS692" i="1" s="1"/>
  <c r="DR691" i="1"/>
  <c r="DS691" i="1" s="1"/>
  <c r="DR690" i="1"/>
  <c r="DS690" i="1" s="1"/>
  <c r="DR689" i="1"/>
  <c r="DS689" i="1" s="1"/>
  <c r="DR688" i="1"/>
  <c r="DS688" i="1" s="1"/>
  <c r="DR687" i="1"/>
  <c r="DS687" i="1" s="1"/>
  <c r="DR686" i="1"/>
  <c r="DS686" i="1" s="1"/>
  <c r="DR685" i="1"/>
  <c r="DS685" i="1" s="1"/>
  <c r="DR684" i="1"/>
  <c r="DS684" i="1" s="1"/>
  <c r="DR683" i="1"/>
  <c r="DS683" i="1" s="1"/>
  <c r="DR682" i="1"/>
  <c r="DS682" i="1" s="1"/>
  <c r="DR681" i="1"/>
  <c r="DS681" i="1" s="1"/>
  <c r="DR680" i="1"/>
  <c r="DS680" i="1" s="1"/>
  <c r="DR679" i="1"/>
  <c r="DS679" i="1" s="1"/>
  <c r="DR678" i="1"/>
  <c r="DS678" i="1" s="1"/>
  <c r="DR677" i="1"/>
  <c r="DS677" i="1" s="1"/>
  <c r="DR676" i="1"/>
  <c r="DS676" i="1" s="1"/>
  <c r="DR675" i="1"/>
  <c r="DS675" i="1" s="1"/>
  <c r="DR674" i="1"/>
  <c r="DS674" i="1" s="1"/>
  <c r="DR673" i="1"/>
  <c r="DS673" i="1" s="1"/>
  <c r="DR672" i="1"/>
  <c r="DS672" i="1" s="1"/>
  <c r="DR671" i="1"/>
  <c r="DS671" i="1" s="1"/>
  <c r="DR670" i="1"/>
  <c r="DS670" i="1" s="1"/>
  <c r="DR669" i="1"/>
  <c r="DS669" i="1" s="1"/>
  <c r="DR668" i="1"/>
  <c r="DS668" i="1" s="1"/>
  <c r="DR667" i="1"/>
  <c r="DS667" i="1" s="1"/>
  <c r="DR666" i="1"/>
  <c r="DS666" i="1" s="1"/>
  <c r="DR665" i="1"/>
  <c r="DS665" i="1" s="1"/>
  <c r="DR664" i="1"/>
  <c r="DS664" i="1" s="1"/>
  <c r="DR663" i="1"/>
  <c r="DS663" i="1" s="1"/>
  <c r="DR662" i="1"/>
  <c r="DS662" i="1" s="1"/>
  <c r="DR661" i="1"/>
  <c r="DS661" i="1" s="1"/>
  <c r="DR660" i="1"/>
  <c r="DS660" i="1" s="1"/>
  <c r="DR659" i="1"/>
  <c r="DS659" i="1" s="1"/>
  <c r="DR658" i="1"/>
  <c r="DS658" i="1" s="1"/>
  <c r="DR657" i="1"/>
  <c r="DS657" i="1" s="1"/>
  <c r="DR656" i="1"/>
  <c r="DS656" i="1" s="1"/>
  <c r="DR655" i="1"/>
  <c r="DS655" i="1" s="1"/>
  <c r="DR654" i="1"/>
  <c r="DS654" i="1" s="1"/>
  <c r="DR653" i="1"/>
  <c r="DS653" i="1" s="1"/>
  <c r="DR652" i="1"/>
  <c r="DS652" i="1" s="1"/>
  <c r="DR651" i="1"/>
  <c r="DS651" i="1" s="1"/>
  <c r="DR650" i="1"/>
  <c r="DS650" i="1" s="1"/>
  <c r="DR649" i="1"/>
  <c r="DS649" i="1" s="1"/>
  <c r="DR648" i="1"/>
  <c r="DS648" i="1" s="1"/>
  <c r="DR647" i="1"/>
  <c r="DS647" i="1" s="1"/>
  <c r="DR646" i="1"/>
  <c r="DS646" i="1" s="1"/>
  <c r="DR645" i="1"/>
  <c r="DS645" i="1" s="1"/>
  <c r="DR644" i="1"/>
  <c r="DS644" i="1" s="1"/>
  <c r="DR643" i="1"/>
  <c r="DS643" i="1" s="1"/>
  <c r="DR642" i="1"/>
  <c r="DS642" i="1" s="1"/>
  <c r="DR641" i="1"/>
  <c r="DS641" i="1" s="1"/>
  <c r="DR640" i="1"/>
  <c r="DS640" i="1" s="1"/>
  <c r="DR639" i="1"/>
  <c r="DS639" i="1" s="1"/>
  <c r="DR638" i="1"/>
  <c r="DS638" i="1" s="1"/>
  <c r="DR637" i="1"/>
  <c r="DS637" i="1" s="1"/>
  <c r="DR636" i="1"/>
  <c r="DS636" i="1" s="1"/>
  <c r="DR635" i="1"/>
  <c r="DS635" i="1" s="1"/>
  <c r="DR634" i="1"/>
  <c r="DS634" i="1" s="1"/>
  <c r="DR633" i="1"/>
  <c r="DS633" i="1" s="1"/>
  <c r="DR632" i="1"/>
  <c r="DS632" i="1" s="1"/>
  <c r="DR631" i="1"/>
  <c r="DS631" i="1" s="1"/>
  <c r="DR630" i="1"/>
  <c r="DS630" i="1" s="1"/>
  <c r="DR629" i="1"/>
  <c r="DS629" i="1" s="1"/>
  <c r="DR628" i="1"/>
  <c r="DS628" i="1" s="1"/>
  <c r="DR627" i="1"/>
  <c r="DS627" i="1" s="1"/>
  <c r="DR626" i="1"/>
  <c r="DS626" i="1" s="1"/>
  <c r="DR625" i="1"/>
  <c r="DS625" i="1" s="1"/>
  <c r="DR624" i="1"/>
  <c r="DS624" i="1" s="1"/>
  <c r="DR623" i="1"/>
  <c r="DS623" i="1" s="1"/>
  <c r="DR622" i="1"/>
  <c r="DS622" i="1" s="1"/>
  <c r="DR621" i="1"/>
  <c r="DS621" i="1" s="1"/>
  <c r="DR620" i="1"/>
  <c r="DS620" i="1" s="1"/>
  <c r="DR619" i="1"/>
  <c r="DS619" i="1" s="1"/>
  <c r="DR618" i="1"/>
  <c r="DS618" i="1" s="1"/>
  <c r="DR617" i="1"/>
  <c r="DS617" i="1" s="1"/>
  <c r="DR616" i="1"/>
  <c r="DS616" i="1" s="1"/>
  <c r="DR615" i="1"/>
  <c r="DS615" i="1" s="1"/>
  <c r="DR614" i="1"/>
  <c r="DS614" i="1" s="1"/>
  <c r="DR613" i="1"/>
  <c r="DS613" i="1" s="1"/>
  <c r="DR612" i="1"/>
  <c r="DS612" i="1" s="1"/>
  <c r="DR611" i="1"/>
  <c r="DS611" i="1" s="1"/>
  <c r="DR610" i="1"/>
  <c r="DS610" i="1" s="1"/>
  <c r="DR609" i="1"/>
  <c r="DS609" i="1" s="1"/>
  <c r="DR608" i="1"/>
  <c r="DS608" i="1" s="1"/>
  <c r="DR607" i="1"/>
  <c r="DS607" i="1" s="1"/>
  <c r="DR606" i="1"/>
  <c r="DS606" i="1" s="1"/>
  <c r="DR605" i="1"/>
  <c r="DS605" i="1" s="1"/>
  <c r="DR604" i="1"/>
  <c r="DS604" i="1" s="1"/>
  <c r="DR603" i="1"/>
  <c r="DS603" i="1" s="1"/>
  <c r="DR602" i="1"/>
  <c r="DS602" i="1" s="1"/>
  <c r="DR601" i="1"/>
  <c r="DS601" i="1" s="1"/>
  <c r="DR600" i="1"/>
  <c r="DS600" i="1" s="1"/>
  <c r="DR599" i="1"/>
  <c r="DS599" i="1" s="1"/>
  <c r="DR598" i="1"/>
  <c r="DS598" i="1" s="1"/>
  <c r="DR597" i="1"/>
  <c r="DS597" i="1" s="1"/>
  <c r="DR596" i="1"/>
  <c r="DS596" i="1" s="1"/>
  <c r="DR595" i="1"/>
  <c r="DS595" i="1" s="1"/>
  <c r="DR594" i="1"/>
  <c r="DS594" i="1" s="1"/>
  <c r="DR593" i="1"/>
  <c r="DS593" i="1" s="1"/>
  <c r="DR592" i="1"/>
  <c r="DS592" i="1" s="1"/>
  <c r="DR591" i="1"/>
  <c r="DS591" i="1" s="1"/>
  <c r="DR590" i="1"/>
  <c r="DS590" i="1" s="1"/>
  <c r="DR589" i="1"/>
  <c r="DS589" i="1" s="1"/>
  <c r="DR588" i="1"/>
  <c r="DS588" i="1" s="1"/>
  <c r="DR587" i="1"/>
  <c r="DS587" i="1" s="1"/>
  <c r="DR586" i="1"/>
  <c r="DS586" i="1" s="1"/>
  <c r="DR585" i="1"/>
  <c r="DS585" i="1" s="1"/>
  <c r="DR584" i="1"/>
  <c r="DS584" i="1" s="1"/>
  <c r="DR583" i="1"/>
  <c r="DS583" i="1" s="1"/>
  <c r="DR582" i="1"/>
  <c r="DS582" i="1" s="1"/>
  <c r="DR581" i="1"/>
  <c r="DS581" i="1" s="1"/>
  <c r="DR580" i="1"/>
  <c r="DS580" i="1" s="1"/>
  <c r="DR579" i="1"/>
  <c r="DS579" i="1" s="1"/>
  <c r="DR578" i="1"/>
  <c r="DS578" i="1" s="1"/>
  <c r="DR577" i="1"/>
  <c r="DS577" i="1" s="1"/>
  <c r="DR576" i="1"/>
  <c r="DS576" i="1" s="1"/>
  <c r="DR575" i="1"/>
  <c r="DS575" i="1" s="1"/>
  <c r="DR574" i="1"/>
  <c r="DS574" i="1" s="1"/>
  <c r="DR573" i="1"/>
  <c r="DS573" i="1" s="1"/>
  <c r="DR572" i="1"/>
  <c r="DS572" i="1" s="1"/>
  <c r="DR571" i="1"/>
  <c r="DS571" i="1" s="1"/>
  <c r="DR570" i="1"/>
  <c r="DS570" i="1" s="1"/>
  <c r="DR569" i="1"/>
  <c r="DS569" i="1" s="1"/>
  <c r="DR568" i="1"/>
  <c r="DS568" i="1" s="1"/>
  <c r="DR567" i="1"/>
  <c r="DS567" i="1" s="1"/>
  <c r="DR566" i="1"/>
  <c r="DS566" i="1" s="1"/>
  <c r="DR565" i="1"/>
  <c r="DS565" i="1" s="1"/>
  <c r="DR564" i="1"/>
  <c r="DS564" i="1" s="1"/>
  <c r="DR563" i="1"/>
  <c r="DS563" i="1" s="1"/>
  <c r="DR562" i="1"/>
  <c r="DS562" i="1" s="1"/>
  <c r="DR561" i="1"/>
  <c r="DS561" i="1" s="1"/>
  <c r="DR560" i="1"/>
  <c r="DS560" i="1" s="1"/>
  <c r="DR559" i="1"/>
  <c r="DS559" i="1" s="1"/>
  <c r="DR558" i="1"/>
  <c r="DS558" i="1" s="1"/>
  <c r="DR557" i="1"/>
  <c r="DS557" i="1" s="1"/>
  <c r="DR556" i="1"/>
  <c r="DS556" i="1" s="1"/>
  <c r="DR555" i="1"/>
  <c r="DS555" i="1" s="1"/>
  <c r="DR554" i="1"/>
  <c r="DS554" i="1" s="1"/>
  <c r="DR553" i="1"/>
  <c r="DS553" i="1" s="1"/>
  <c r="DR552" i="1"/>
  <c r="DS552" i="1" s="1"/>
  <c r="DR551" i="1"/>
  <c r="DS551" i="1" s="1"/>
  <c r="DR550" i="1"/>
  <c r="DS550" i="1" s="1"/>
  <c r="DR549" i="1"/>
  <c r="DS549" i="1" s="1"/>
  <c r="DR548" i="1"/>
  <c r="DS548" i="1" s="1"/>
  <c r="DR547" i="1"/>
  <c r="DS547" i="1" s="1"/>
  <c r="DR546" i="1"/>
  <c r="DS546" i="1" s="1"/>
  <c r="DR545" i="1"/>
  <c r="DS545" i="1" s="1"/>
  <c r="DR544" i="1"/>
  <c r="DS544" i="1" s="1"/>
  <c r="DR543" i="1"/>
  <c r="DS543" i="1" s="1"/>
  <c r="DR542" i="1"/>
  <c r="DS542" i="1" s="1"/>
  <c r="DR541" i="1"/>
  <c r="DS541" i="1" s="1"/>
  <c r="DR540" i="1"/>
  <c r="DS540" i="1" s="1"/>
  <c r="DR539" i="1"/>
  <c r="DS539" i="1" s="1"/>
  <c r="DR538" i="1"/>
  <c r="DS538" i="1" s="1"/>
  <c r="DR537" i="1"/>
  <c r="DS537" i="1" s="1"/>
  <c r="DR536" i="1"/>
  <c r="DS536" i="1" s="1"/>
  <c r="DR535" i="1"/>
  <c r="DS535" i="1" s="1"/>
  <c r="DR534" i="1"/>
  <c r="DS534" i="1" s="1"/>
  <c r="DR533" i="1"/>
  <c r="DS533" i="1" s="1"/>
  <c r="DR532" i="1"/>
  <c r="DS532" i="1" s="1"/>
  <c r="DR531" i="1"/>
  <c r="DS531" i="1" s="1"/>
  <c r="DR530" i="1"/>
  <c r="DS530" i="1" s="1"/>
  <c r="DR529" i="1"/>
  <c r="DS529" i="1" s="1"/>
  <c r="DR528" i="1"/>
  <c r="DS528" i="1" s="1"/>
  <c r="DR527" i="1"/>
  <c r="DS527" i="1" s="1"/>
  <c r="DR526" i="1"/>
  <c r="DS526" i="1" s="1"/>
  <c r="DR525" i="1"/>
  <c r="DS525" i="1" s="1"/>
  <c r="DR524" i="1"/>
  <c r="DS524" i="1" s="1"/>
  <c r="DR523" i="1"/>
  <c r="DS523" i="1" s="1"/>
  <c r="DR522" i="1"/>
  <c r="DS522" i="1" s="1"/>
  <c r="DR521" i="1"/>
  <c r="DS521" i="1" s="1"/>
  <c r="DR520" i="1"/>
  <c r="DS520" i="1" s="1"/>
  <c r="DR519" i="1"/>
  <c r="DS519" i="1" s="1"/>
  <c r="DR518" i="1"/>
  <c r="DS518" i="1" s="1"/>
  <c r="DR517" i="1"/>
  <c r="DS517" i="1" s="1"/>
  <c r="DR516" i="1"/>
  <c r="DS516" i="1" s="1"/>
  <c r="DR515" i="1"/>
  <c r="DS515" i="1" s="1"/>
  <c r="DR514" i="1"/>
  <c r="DS514" i="1" s="1"/>
  <c r="DR513" i="1"/>
  <c r="DS513" i="1" s="1"/>
  <c r="DR512" i="1"/>
  <c r="DS512" i="1" s="1"/>
  <c r="DR511" i="1"/>
  <c r="DS511" i="1" s="1"/>
  <c r="DR510" i="1"/>
  <c r="DS510" i="1" s="1"/>
  <c r="DR509" i="1"/>
  <c r="DS509" i="1" s="1"/>
  <c r="DR508" i="1"/>
  <c r="DS508" i="1" s="1"/>
  <c r="DR507" i="1"/>
  <c r="DS507" i="1" s="1"/>
  <c r="DR506" i="1"/>
  <c r="DS506" i="1" s="1"/>
  <c r="DR505" i="1"/>
  <c r="DS505" i="1" s="1"/>
  <c r="DR504" i="1"/>
  <c r="DS504" i="1" s="1"/>
  <c r="DR503" i="1"/>
  <c r="DS503" i="1" s="1"/>
  <c r="DR502" i="1"/>
  <c r="DS502" i="1" s="1"/>
  <c r="DR501" i="1"/>
  <c r="DS501" i="1" s="1"/>
  <c r="DR500" i="1"/>
  <c r="DS500" i="1" s="1"/>
  <c r="DR499" i="1"/>
  <c r="DS499" i="1" s="1"/>
  <c r="DR498" i="1"/>
  <c r="DS498" i="1" s="1"/>
  <c r="DR497" i="1"/>
  <c r="DS497" i="1" s="1"/>
  <c r="DR496" i="1"/>
  <c r="DS496" i="1" s="1"/>
  <c r="DR495" i="1"/>
  <c r="DS495" i="1" s="1"/>
  <c r="DR494" i="1"/>
  <c r="DS494" i="1" s="1"/>
  <c r="DR493" i="1"/>
  <c r="DS493" i="1" s="1"/>
  <c r="DR492" i="1"/>
  <c r="DS492" i="1" s="1"/>
  <c r="DR491" i="1"/>
  <c r="DS491" i="1" s="1"/>
  <c r="DR490" i="1"/>
  <c r="DS490" i="1" s="1"/>
  <c r="DR489" i="1"/>
  <c r="DS489" i="1" s="1"/>
  <c r="DR488" i="1"/>
  <c r="DS488" i="1" s="1"/>
  <c r="DR487" i="1"/>
  <c r="DS487" i="1" s="1"/>
  <c r="DR486" i="1"/>
  <c r="DS486" i="1" s="1"/>
  <c r="DR485" i="1"/>
  <c r="DS485" i="1" s="1"/>
  <c r="DR484" i="1"/>
  <c r="DS484" i="1" s="1"/>
  <c r="DR483" i="1"/>
  <c r="DS483" i="1" s="1"/>
  <c r="DR482" i="1"/>
  <c r="DS482" i="1" s="1"/>
  <c r="DR481" i="1"/>
  <c r="DS481" i="1" s="1"/>
  <c r="DR480" i="1"/>
  <c r="DS480" i="1" s="1"/>
  <c r="DR479" i="1"/>
  <c r="DS479" i="1" s="1"/>
  <c r="DR478" i="1"/>
  <c r="DS478" i="1" s="1"/>
  <c r="DR477" i="1"/>
  <c r="DS477" i="1" s="1"/>
  <c r="DR476" i="1"/>
  <c r="DS476" i="1" s="1"/>
  <c r="DR475" i="1"/>
  <c r="DS475" i="1" s="1"/>
  <c r="DR474" i="1"/>
  <c r="DS474" i="1" s="1"/>
  <c r="DR473" i="1"/>
  <c r="DS473" i="1" s="1"/>
  <c r="DR472" i="1"/>
  <c r="DS472" i="1" s="1"/>
  <c r="DR471" i="1"/>
  <c r="DS471" i="1" s="1"/>
  <c r="DR470" i="1"/>
  <c r="DS470" i="1" s="1"/>
  <c r="DR469" i="1"/>
  <c r="DS469" i="1" s="1"/>
  <c r="DR468" i="1"/>
  <c r="DS468" i="1" s="1"/>
  <c r="DR467" i="1"/>
  <c r="DS467" i="1" s="1"/>
  <c r="DR466" i="1"/>
  <c r="DS466" i="1" s="1"/>
  <c r="DR465" i="1"/>
  <c r="DS465" i="1" s="1"/>
  <c r="DR464" i="1"/>
  <c r="DS464" i="1" s="1"/>
  <c r="DR463" i="1"/>
  <c r="DS463" i="1" s="1"/>
  <c r="DR462" i="1"/>
  <c r="DS462" i="1" s="1"/>
  <c r="DR461" i="1"/>
  <c r="DS461" i="1" s="1"/>
  <c r="DR460" i="1"/>
  <c r="DS460" i="1" s="1"/>
  <c r="DR459" i="1"/>
  <c r="DS459" i="1" s="1"/>
  <c r="DR458" i="1"/>
  <c r="DS458" i="1" s="1"/>
  <c r="DR457" i="1"/>
  <c r="DS457" i="1" s="1"/>
  <c r="DR456" i="1"/>
  <c r="DS456" i="1" s="1"/>
  <c r="DR455" i="1"/>
  <c r="DS455" i="1" s="1"/>
  <c r="DR454" i="1"/>
  <c r="DS454" i="1" s="1"/>
  <c r="DR453" i="1"/>
  <c r="DS453" i="1" s="1"/>
  <c r="DR452" i="1"/>
  <c r="DS452" i="1" s="1"/>
  <c r="DR451" i="1"/>
  <c r="DS451" i="1" s="1"/>
  <c r="DR450" i="1"/>
  <c r="DS450" i="1" s="1"/>
  <c r="DR449" i="1"/>
  <c r="DS449" i="1" s="1"/>
  <c r="DR448" i="1"/>
  <c r="DS448" i="1" s="1"/>
  <c r="DR447" i="1"/>
  <c r="DS447" i="1" s="1"/>
  <c r="DR446" i="1"/>
  <c r="DS446" i="1" s="1"/>
  <c r="DR445" i="1"/>
  <c r="DS445" i="1" s="1"/>
  <c r="DR444" i="1"/>
  <c r="DS444" i="1" s="1"/>
  <c r="DR443" i="1"/>
  <c r="DS443" i="1" s="1"/>
  <c r="DR442" i="1"/>
  <c r="DS442" i="1" s="1"/>
  <c r="DR441" i="1"/>
  <c r="DS441" i="1" s="1"/>
  <c r="DR440" i="1"/>
  <c r="DS440" i="1" s="1"/>
  <c r="DR439" i="1"/>
  <c r="DS439" i="1" s="1"/>
  <c r="DR438" i="1"/>
  <c r="DS438" i="1" s="1"/>
  <c r="DR437" i="1"/>
  <c r="DS437" i="1" s="1"/>
  <c r="DR436" i="1"/>
  <c r="DS436" i="1" s="1"/>
  <c r="DR435" i="1"/>
  <c r="DS435" i="1" s="1"/>
  <c r="DR434" i="1"/>
  <c r="DS434" i="1" s="1"/>
  <c r="DR433" i="1"/>
  <c r="DS433" i="1" s="1"/>
  <c r="DR432" i="1"/>
  <c r="DS432" i="1" s="1"/>
  <c r="DR431" i="1"/>
  <c r="DS431" i="1" s="1"/>
  <c r="DR430" i="1"/>
  <c r="DS430" i="1" s="1"/>
  <c r="DR429" i="1"/>
  <c r="DS429" i="1" s="1"/>
  <c r="DR428" i="1"/>
  <c r="DS428" i="1" s="1"/>
  <c r="DR427" i="1"/>
  <c r="DS427" i="1" s="1"/>
  <c r="DR426" i="1"/>
  <c r="DS426" i="1" s="1"/>
  <c r="DR425" i="1"/>
  <c r="DS425" i="1" s="1"/>
  <c r="DR424" i="1"/>
  <c r="DS424" i="1" s="1"/>
  <c r="DR423" i="1"/>
  <c r="DS423" i="1" s="1"/>
  <c r="DR422" i="1"/>
  <c r="DS422" i="1" s="1"/>
  <c r="DR421" i="1"/>
  <c r="DS421" i="1" s="1"/>
  <c r="DR420" i="1"/>
  <c r="DS420" i="1" s="1"/>
  <c r="DR419" i="1"/>
  <c r="DS419" i="1" s="1"/>
  <c r="DR418" i="1"/>
  <c r="DS418" i="1" s="1"/>
  <c r="DR417" i="1"/>
  <c r="DS417" i="1" s="1"/>
  <c r="DR416" i="1"/>
  <c r="DS416" i="1" s="1"/>
  <c r="DR415" i="1"/>
  <c r="DS415" i="1" s="1"/>
  <c r="DR414" i="1"/>
  <c r="DS414" i="1" s="1"/>
  <c r="DR413" i="1"/>
  <c r="DS413" i="1" s="1"/>
  <c r="DR412" i="1"/>
  <c r="DS412" i="1" s="1"/>
  <c r="DR411" i="1"/>
  <c r="DS411" i="1" s="1"/>
  <c r="DR410" i="1"/>
  <c r="DS410" i="1" s="1"/>
  <c r="DR409" i="1"/>
  <c r="DS409" i="1" s="1"/>
  <c r="DR408" i="1"/>
  <c r="DS408" i="1" s="1"/>
  <c r="DR407" i="1"/>
  <c r="DS407" i="1" s="1"/>
  <c r="DR406" i="1"/>
  <c r="DS406" i="1" s="1"/>
  <c r="DR405" i="1"/>
  <c r="DS405" i="1" s="1"/>
  <c r="DR404" i="1"/>
  <c r="DS404" i="1" s="1"/>
  <c r="DR403" i="1"/>
  <c r="DS403" i="1" s="1"/>
  <c r="DR402" i="1"/>
  <c r="DS402" i="1" s="1"/>
  <c r="DR401" i="1"/>
  <c r="DS401" i="1" s="1"/>
  <c r="DR400" i="1"/>
  <c r="DS400" i="1" s="1"/>
  <c r="DR399" i="1"/>
  <c r="DS399" i="1" s="1"/>
  <c r="DR398" i="1"/>
  <c r="DS398" i="1" s="1"/>
  <c r="DR397" i="1"/>
  <c r="DS397" i="1" s="1"/>
  <c r="DR396" i="1"/>
  <c r="DS396" i="1" s="1"/>
  <c r="DR395" i="1"/>
  <c r="DS395" i="1" s="1"/>
  <c r="DR394" i="1"/>
  <c r="DS394" i="1" s="1"/>
  <c r="DR393" i="1"/>
  <c r="DS393" i="1" s="1"/>
  <c r="DR392" i="1"/>
  <c r="DS392" i="1" s="1"/>
  <c r="DR391" i="1"/>
  <c r="DS391" i="1" s="1"/>
  <c r="DR390" i="1"/>
  <c r="DS390" i="1" s="1"/>
  <c r="DR389" i="1"/>
  <c r="DS389" i="1" s="1"/>
  <c r="DR388" i="1"/>
  <c r="DS388" i="1" s="1"/>
  <c r="DR387" i="1"/>
  <c r="DS387" i="1" s="1"/>
  <c r="DR386" i="1"/>
  <c r="DS386" i="1" s="1"/>
  <c r="DR385" i="1"/>
  <c r="DS385" i="1" s="1"/>
  <c r="DR384" i="1"/>
  <c r="DS384" i="1" s="1"/>
  <c r="DR383" i="1"/>
  <c r="DS383" i="1" s="1"/>
  <c r="DR382" i="1"/>
  <c r="DS382" i="1" s="1"/>
  <c r="DR381" i="1"/>
  <c r="DS381" i="1" s="1"/>
  <c r="DR380" i="1"/>
  <c r="DS380" i="1" s="1"/>
  <c r="DR379" i="1"/>
  <c r="DS379" i="1" s="1"/>
  <c r="DR378" i="1"/>
  <c r="DS378" i="1" s="1"/>
  <c r="DR377" i="1"/>
  <c r="DS377" i="1" s="1"/>
  <c r="DR376" i="1"/>
  <c r="DS376" i="1" s="1"/>
  <c r="DR375" i="1"/>
  <c r="DS375" i="1" s="1"/>
  <c r="DR374" i="1"/>
  <c r="DS374" i="1" s="1"/>
  <c r="DR373" i="1"/>
  <c r="DS373" i="1" s="1"/>
  <c r="DR372" i="1"/>
  <c r="DS372" i="1" s="1"/>
  <c r="DR371" i="1"/>
  <c r="DS371" i="1" s="1"/>
  <c r="DR370" i="1"/>
  <c r="DS370" i="1" s="1"/>
  <c r="DR369" i="1"/>
  <c r="DS369" i="1" s="1"/>
  <c r="DR368" i="1"/>
  <c r="DS368" i="1" s="1"/>
  <c r="DR367" i="1"/>
  <c r="DS367" i="1" s="1"/>
  <c r="DR366" i="1"/>
  <c r="DS366" i="1" s="1"/>
  <c r="DR365" i="1"/>
  <c r="DS365" i="1" s="1"/>
  <c r="DR364" i="1"/>
  <c r="DS364" i="1" s="1"/>
  <c r="DR363" i="1"/>
  <c r="DS363" i="1" s="1"/>
  <c r="DR362" i="1"/>
  <c r="DS362" i="1" s="1"/>
  <c r="DR361" i="1"/>
  <c r="DS361" i="1" s="1"/>
  <c r="DR360" i="1"/>
  <c r="DS360" i="1" s="1"/>
  <c r="DR359" i="1"/>
  <c r="DS359" i="1" s="1"/>
  <c r="DR358" i="1"/>
  <c r="DS358" i="1" s="1"/>
  <c r="DR357" i="1"/>
  <c r="DS357" i="1" s="1"/>
  <c r="DR356" i="1"/>
  <c r="DS356" i="1" s="1"/>
  <c r="DR355" i="1"/>
  <c r="DS355" i="1" s="1"/>
  <c r="DR354" i="1"/>
  <c r="DS354" i="1" s="1"/>
  <c r="DR353" i="1"/>
  <c r="DS353" i="1" s="1"/>
  <c r="DR352" i="1"/>
  <c r="DS352" i="1" s="1"/>
  <c r="DR351" i="1"/>
  <c r="DS351" i="1" s="1"/>
  <c r="DR350" i="1"/>
  <c r="DS350" i="1" s="1"/>
  <c r="DR349" i="1"/>
  <c r="DS349" i="1" s="1"/>
  <c r="DR348" i="1"/>
  <c r="DS348" i="1" s="1"/>
  <c r="DR347" i="1"/>
  <c r="DS347" i="1" s="1"/>
  <c r="DR346" i="1"/>
  <c r="DS346" i="1" s="1"/>
  <c r="DR345" i="1"/>
  <c r="DS345" i="1" s="1"/>
  <c r="DR344" i="1"/>
  <c r="DS344" i="1" s="1"/>
  <c r="DR343" i="1"/>
  <c r="DS343" i="1" s="1"/>
  <c r="DR342" i="1"/>
  <c r="DS342" i="1" s="1"/>
  <c r="DR341" i="1"/>
  <c r="DS341" i="1" s="1"/>
  <c r="DR340" i="1"/>
  <c r="DS340" i="1" s="1"/>
  <c r="DR339" i="1"/>
  <c r="DS339" i="1" s="1"/>
  <c r="DR338" i="1"/>
  <c r="DS338" i="1" s="1"/>
  <c r="DR337" i="1"/>
  <c r="DS337" i="1" s="1"/>
  <c r="DR336" i="1"/>
  <c r="DS336" i="1" s="1"/>
  <c r="DR335" i="1"/>
  <c r="DS335" i="1" s="1"/>
  <c r="DR334" i="1"/>
  <c r="DS334" i="1" s="1"/>
  <c r="DR333" i="1"/>
  <c r="DS333" i="1" s="1"/>
  <c r="DR332" i="1"/>
  <c r="DS332" i="1" s="1"/>
  <c r="DR331" i="1"/>
  <c r="DS331" i="1" s="1"/>
  <c r="DR330" i="1"/>
  <c r="DS330" i="1" s="1"/>
  <c r="DR329" i="1"/>
  <c r="DS329" i="1" s="1"/>
  <c r="DR328" i="1"/>
  <c r="DS328" i="1" s="1"/>
  <c r="DR327" i="1"/>
  <c r="DS327" i="1" s="1"/>
  <c r="DR326" i="1"/>
  <c r="DS326" i="1" s="1"/>
  <c r="DR325" i="1"/>
  <c r="DS325" i="1" s="1"/>
  <c r="DR324" i="1"/>
  <c r="DS324" i="1" s="1"/>
  <c r="DR323" i="1"/>
  <c r="DS323" i="1" s="1"/>
  <c r="DR322" i="1"/>
  <c r="DS322" i="1" s="1"/>
  <c r="DR321" i="1"/>
  <c r="DS321" i="1" s="1"/>
  <c r="DR320" i="1"/>
  <c r="DS320" i="1" s="1"/>
  <c r="DR319" i="1"/>
  <c r="DS319" i="1" s="1"/>
  <c r="DR318" i="1"/>
  <c r="DS318" i="1" s="1"/>
  <c r="DR317" i="1"/>
  <c r="DS317" i="1" s="1"/>
  <c r="DR316" i="1"/>
  <c r="DS316" i="1" s="1"/>
  <c r="DR315" i="1"/>
  <c r="DS315" i="1" s="1"/>
  <c r="DR314" i="1"/>
  <c r="DS314" i="1" s="1"/>
  <c r="DR313" i="1"/>
  <c r="DS313" i="1" s="1"/>
  <c r="DR312" i="1"/>
  <c r="DS312" i="1" s="1"/>
  <c r="DR311" i="1"/>
  <c r="DS311" i="1" s="1"/>
  <c r="DR310" i="1"/>
  <c r="DS310" i="1" s="1"/>
  <c r="DR309" i="1"/>
  <c r="DS309" i="1" s="1"/>
  <c r="DR308" i="1"/>
  <c r="DS308" i="1" s="1"/>
  <c r="DR307" i="1"/>
  <c r="DS307" i="1" s="1"/>
  <c r="DR306" i="1"/>
  <c r="DS306" i="1" s="1"/>
  <c r="DR305" i="1"/>
  <c r="DS305" i="1" s="1"/>
  <c r="DR304" i="1"/>
  <c r="DS304" i="1" s="1"/>
  <c r="DR303" i="1"/>
  <c r="DS303" i="1" s="1"/>
  <c r="DR302" i="1"/>
  <c r="DS302" i="1" s="1"/>
  <c r="DR301" i="1"/>
  <c r="DS301" i="1" s="1"/>
  <c r="DR300" i="1"/>
  <c r="DS300" i="1" s="1"/>
  <c r="DR299" i="1"/>
  <c r="DS299" i="1" s="1"/>
  <c r="DR298" i="1"/>
  <c r="DS298" i="1" s="1"/>
  <c r="DR297" i="1"/>
  <c r="DS297" i="1" s="1"/>
  <c r="DR296" i="1"/>
  <c r="DS296" i="1" s="1"/>
  <c r="DR295" i="1"/>
  <c r="DS295" i="1" s="1"/>
  <c r="DR294" i="1"/>
  <c r="DS294" i="1" s="1"/>
  <c r="DR293" i="1"/>
  <c r="DS293" i="1" s="1"/>
  <c r="DR292" i="1"/>
  <c r="DS292" i="1" s="1"/>
  <c r="DR291" i="1"/>
  <c r="DS291" i="1" s="1"/>
  <c r="DR290" i="1"/>
  <c r="DS290" i="1" s="1"/>
  <c r="DR289" i="1"/>
  <c r="DS289" i="1" s="1"/>
  <c r="DR288" i="1"/>
  <c r="DS288" i="1" s="1"/>
  <c r="DR287" i="1"/>
  <c r="DS287" i="1" s="1"/>
  <c r="DR286" i="1"/>
  <c r="DS286" i="1" s="1"/>
  <c r="DR285" i="1"/>
  <c r="DS285" i="1" s="1"/>
  <c r="DR284" i="1"/>
  <c r="DS284" i="1" s="1"/>
  <c r="DR283" i="1"/>
  <c r="DS283" i="1" s="1"/>
  <c r="DR282" i="1"/>
  <c r="DS282" i="1" s="1"/>
  <c r="DR281" i="1"/>
  <c r="DS281" i="1" s="1"/>
  <c r="DR280" i="1"/>
  <c r="DS280" i="1" s="1"/>
  <c r="DR279" i="1"/>
  <c r="DS279" i="1" s="1"/>
  <c r="DR278" i="1"/>
  <c r="DS278" i="1" s="1"/>
  <c r="DR277" i="1"/>
  <c r="DS277" i="1" s="1"/>
  <c r="DR276" i="1"/>
  <c r="DS276" i="1" s="1"/>
  <c r="DR275" i="1"/>
  <c r="DS275" i="1" s="1"/>
  <c r="DR274" i="1"/>
  <c r="DS274" i="1" s="1"/>
  <c r="DR273" i="1"/>
  <c r="DS273" i="1" s="1"/>
  <c r="DR272" i="1"/>
  <c r="DS272" i="1" s="1"/>
  <c r="DR271" i="1"/>
  <c r="DS271" i="1" s="1"/>
  <c r="DR270" i="1"/>
  <c r="DS270" i="1" s="1"/>
  <c r="DR269" i="1"/>
  <c r="DS269" i="1" s="1"/>
  <c r="DR268" i="1"/>
  <c r="DS268" i="1" s="1"/>
  <c r="DR267" i="1"/>
  <c r="DS267" i="1" s="1"/>
  <c r="DR266" i="1"/>
  <c r="DS266" i="1" s="1"/>
  <c r="DR265" i="1"/>
  <c r="DS265" i="1" s="1"/>
  <c r="DR264" i="1"/>
  <c r="DS264" i="1" s="1"/>
  <c r="DR263" i="1"/>
  <c r="DS263" i="1" s="1"/>
  <c r="DR262" i="1"/>
  <c r="DS262" i="1" s="1"/>
  <c r="DR261" i="1"/>
  <c r="DS261" i="1" s="1"/>
  <c r="DR260" i="1"/>
  <c r="DS260" i="1" s="1"/>
  <c r="DR259" i="1"/>
  <c r="DS259" i="1" s="1"/>
  <c r="DR258" i="1"/>
  <c r="DS258" i="1" s="1"/>
  <c r="DR257" i="1"/>
  <c r="DS257" i="1" s="1"/>
  <c r="DR256" i="1"/>
  <c r="DS256" i="1" s="1"/>
  <c r="DR255" i="1"/>
  <c r="DS255" i="1" s="1"/>
  <c r="DR254" i="1"/>
  <c r="DS254" i="1" s="1"/>
  <c r="DR253" i="1"/>
  <c r="DS253" i="1" s="1"/>
  <c r="DR252" i="1"/>
  <c r="DS252" i="1" s="1"/>
  <c r="DR251" i="1"/>
  <c r="DS251" i="1" s="1"/>
  <c r="DR250" i="1"/>
  <c r="DS250" i="1" s="1"/>
  <c r="DR249" i="1"/>
  <c r="DS249" i="1" s="1"/>
  <c r="DR248" i="1"/>
  <c r="DS248" i="1" s="1"/>
  <c r="DR247" i="1"/>
  <c r="DS247" i="1" s="1"/>
  <c r="DR246" i="1"/>
  <c r="DS246" i="1" s="1"/>
  <c r="DR245" i="1"/>
  <c r="DS245" i="1" s="1"/>
  <c r="DR244" i="1"/>
  <c r="DS244" i="1" s="1"/>
  <c r="DR243" i="1"/>
  <c r="DS243" i="1" s="1"/>
  <c r="DR242" i="1"/>
  <c r="DS242" i="1" s="1"/>
  <c r="DR241" i="1"/>
  <c r="DS241" i="1" s="1"/>
  <c r="DR240" i="1"/>
  <c r="DS240" i="1" s="1"/>
  <c r="DR239" i="1"/>
  <c r="DS239" i="1" s="1"/>
  <c r="DR238" i="1"/>
  <c r="DS238" i="1" s="1"/>
  <c r="DR237" i="1"/>
  <c r="DS237" i="1" s="1"/>
  <c r="DR236" i="1"/>
  <c r="DS236" i="1" s="1"/>
  <c r="DR235" i="1"/>
  <c r="DS235" i="1" s="1"/>
  <c r="DR234" i="1"/>
  <c r="DS234" i="1" s="1"/>
  <c r="DR233" i="1"/>
  <c r="DS233" i="1" s="1"/>
  <c r="DR232" i="1"/>
  <c r="DS232" i="1" s="1"/>
  <c r="DR231" i="1"/>
  <c r="DS231" i="1" s="1"/>
  <c r="DR230" i="1"/>
  <c r="DS230" i="1" s="1"/>
  <c r="DR229" i="1"/>
  <c r="DS229" i="1" s="1"/>
  <c r="DR228" i="1"/>
  <c r="DS228" i="1" s="1"/>
  <c r="DR227" i="1"/>
  <c r="DS227" i="1" s="1"/>
  <c r="DR226" i="1"/>
  <c r="DS226" i="1" s="1"/>
  <c r="DR225" i="1"/>
  <c r="DS225" i="1" s="1"/>
  <c r="DR224" i="1"/>
  <c r="DS224" i="1" s="1"/>
  <c r="DR223" i="1"/>
  <c r="DS223" i="1" s="1"/>
  <c r="DR222" i="1"/>
  <c r="DS222" i="1" s="1"/>
  <c r="DR221" i="1"/>
  <c r="DS221" i="1" s="1"/>
  <c r="DR220" i="1"/>
  <c r="DS220" i="1" s="1"/>
  <c r="DR219" i="1"/>
  <c r="DS219" i="1" s="1"/>
  <c r="DR218" i="1"/>
  <c r="DS218" i="1" s="1"/>
  <c r="DR217" i="1"/>
  <c r="DS217" i="1" s="1"/>
  <c r="DR216" i="1"/>
  <c r="DS216" i="1" s="1"/>
  <c r="DR215" i="1"/>
  <c r="DS215" i="1" s="1"/>
  <c r="DR214" i="1"/>
  <c r="DS214" i="1" s="1"/>
  <c r="DR213" i="1"/>
  <c r="DS213" i="1" s="1"/>
  <c r="DR212" i="1"/>
  <c r="DS212" i="1" s="1"/>
  <c r="DR211" i="1"/>
  <c r="DS211" i="1" s="1"/>
  <c r="DR210" i="1"/>
  <c r="DS210" i="1" s="1"/>
  <c r="DR209" i="1"/>
  <c r="DS209" i="1" s="1"/>
  <c r="DR208" i="1"/>
  <c r="DS208" i="1" s="1"/>
  <c r="DR207" i="1"/>
  <c r="DS207" i="1" s="1"/>
  <c r="DR206" i="1"/>
  <c r="DS206" i="1" s="1"/>
  <c r="DR205" i="1"/>
  <c r="DS205" i="1" s="1"/>
  <c r="DR204" i="1"/>
  <c r="DS204" i="1" s="1"/>
  <c r="DR203" i="1"/>
  <c r="DS203" i="1" s="1"/>
  <c r="DR202" i="1"/>
  <c r="DS202" i="1" s="1"/>
  <c r="DR201" i="1"/>
  <c r="DS201" i="1" s="1"/>
  <c r="DR200" i="1"/>
  <c r="DS200" i="1" s="1"/>
  <c r="DR199" i="1"/>
  <c r="DS199" i="1" s="1"/>
  <c r="DR198" i="1"/>
  <c r="DS198" i="1" s="1"/>
  <c r="DR197" i="1"/>
  <c r="DS197" i="1" s="1"/>
  <c r="DR196" i="1"/>
  <c r="DS196" i="1" s="1"/>
  <c r="DR195" i="1"/>
  <c r="DS195" i="1" s="1"/>
  <c r="DR194" i="1"/>
  <c r="DS194" i="1" s="1"/>
  <c r="DR193" i="1"/>
  <c r="DS193" i="1" s="1"/>
  <c r="DR192" i="1"/>
  <c r="DS192" i="1" s="1"/>
  <c r="DR191" i="1"/>
  <c r="DS191" i="1" s="1"/>
  <c r="DR190" i="1"/>
  <c r="DS190" i="1" s="1"/>
  <c r="DR189" i="1"/>
  <c r="DS189" i="1" s="1"/>
  <c r="DR188" i="1"/>
  <c r="DS188" i="1" s="1"/>
  <c r="DR187" i="1"/>
  <c r="DS187" i="1" s="1"/>
  <c r="DR186" i="1"/>
  <c r="DS186" i="1" s="1"/>
  <c r="DR185" i="1"/>
  <c r="DS185" i="1" s="1"/>
  <c r="DR184" i="1"/>
  <c r="DS184" i="1" s="1"/>
  <c r="DR183" i="1"/>
  <c r="DS183" i="1" s="1"/>
  <c r="DR182" i="1"/>
  <c r="DS182" i="1" s="1"/>
  <c r="DR181" i="1"/>
  <c r="DS181" i="1" s="1"/>
  <c r="DR180" i="1"/>
  <c r="DS180" i="1" s="1"/>
  <c r="DR179" i="1"/>
  <c r="DS179" i="1" s="1"/>
  <c r="DR178" i="1"/>
  <c r="DS178" i="1" s="1"/>
  <c r="DR177" i="1"/>
  <c r="DS177" i="1" s="1"/>
  <c r="DR176" i="1"/>
  <c r="DS176" i="1" s="1"/>
  <c r="DR175" i="1"/>
  <c r="DS175" i="1" s="1"/>
  <c r="DR174" i="1"/>
  <c r="DS174" i="1" s="1"/>
  <c r="DR173" i="1"/>
  <c r="DS173" i="1" s="1"/>
  <c r="DR172" i="1"/>
  <c r="DS172" i="1" s="1"/>
  <c r="DR171" i="1"/>
  <c r="DS171" i="1" s="1"/>
  <c r="DR170" i="1"/>
  <c r="DS170" i="1" s="1"/>
  <c r="DR169" i="1"/>
  <c r="DS169" i="1" s="1"/>
  <c r="DR168" i="1"/>
  <c r="DS168" i="1" s="1"/>
  <c r="DR167" i="1"/>
  <c r="DS167" i="1" s="1"/>
  <c r="DR166" i="1"/>
  <c r="DS166" i="1" s="1"/>
  <c r="DR165" i="1"/>
  <c r="DS165" i="1" s="1"/>
  <c r="DR164" i="1"/>
  <c r="DS164" i="1" s="1"/>
  <c r="DR163" i="1"/>
  <c r="DS163" i="1" s="1"/>
  <c r="DR162" i="1"/>
  <c r="DS162" i="1" s="1"/>
  <c r="DR161" i="1"/>
  <c r="DS161" i="1" s="1"/>
  <c r="DR160" i="1"/>
  <c r="DS160" i="1" s="1"/>
  <c r="DR159" i="1"/>
  <c r="DS159" i="1" s="1"/>
  <c r="DR158" i="1"/>
  <c r="DS158" i="1" s="1"/>
  <c r="DR157" i="1"/>
  <c r="DS157" i="1" s="1"/>
  <c r="DR156" i="1"/>
  <c r="DS156" i="1" s="1"/>
  <c r="DR155" i="1"/>
  <c r="DS155" i="1" s="1"/>
  <c r="DR154" i="1"/>
  <c r="DS154" i="1" s="1"/>
  <c r="DR153" i="1"/>
  <c r="DS153" i="1" s="1"/>
  <c r="DR152" i="1"/>
  <c r="DS152" i="1" s="1"/>
  <c r="DR151" i="1"/>
  <c r="DS151" i="1" s="1"/>
  <c r="DR150" i="1"/>
  <c r="DS150" i="1" s="1"/>
  <c r="DR149" i="1"/>
  <c r="DS149" i="1" s="1"/>
  <c r="DR148" i="1"/>
  <c r="DS148" i="1" s="1"/>
  <c r="DR147" i="1"/>
  <c r="DS147" i="1" s="1"/>
  <c r="DR146" i="1"/>
  <c r="DS146" i="1" s="1"/>
  <c r="DR145" i="1"/>
  <c r="DS145" i="1" s="1"/>
  <c r="DR144" i="1"/>
  <c r="DS144" i="1" s="1"/>
  <c r="DR143" i="1"/>
  <c r="DS143" i="1" s="1"/>
  <c r="DR142" i="1"/>
  <c r="DS142" i="1" s="1"/>
  <c r="DR141" i="1"/>
  <c r="DS141" i="1" s="1"/>
  <c r="DR140" i="1"/>
  <c r="DS140" i="1" s="1"/>
  <c r="DR139" i="1"/>
  <c r="DS139" i="1" s="1"/>
  <c r="DR138" i="1"/>
  <c r="DS138" i="1" s="1"/>
  <c r="DR137" i="1"/>
  <c r="DS137" i="1" s="1"/>
  <c r="DR136" i="1"/>
  <c r="DS136" i="1" s="1"/>
  <c r="DR135" i="1"/>
  <c r="DS135" i="1" s="1"/>
  <c r="DR134" i="1"/>
  <c r="DS134" i="1" s="1"/>
  <c r="DR133" i="1"/>
  <c r="DS133" i="1" s="1"/>
  <c r="DR132" i="1"/>
  <c r="DS132" i="1" s="1"/>
  <c r="DR131" i="1"/>
  <c r="DS131" i="1" s="1"/>
  <c r="DR130" i="1"/>
  <c r="DS130" i="1" s="1"/>
  <c r="DR129" i="1"/>
  <c r="DS129" i="1" s="1"/>
  <c r="DR128" i="1"/>
  <c r="DS128" i="1" s="1"/>
  <c r="DR127" i="1"/>
  <c r="DS127" i="1" s="1"/>
  <c r="DR126" i="1"/>
  <c r="DS126" i="1" s="1"/>
  <c r="DR125" i="1"/>
  <c r="DS125" i="1" s="1"/>
  <c r="DR124" i="1"/>
  <c r="DS124" i="1" s="1"/>
  <c r="DR123" i="1"/>
  <c r="DS123" i="1" s="1"/>
  <c r="DR122" i="1"/>
  <c r="DS122" i="1" s="1"/>
  <c r="DR121" i="1"/>
  <c r="DS121" i="1" s="1"/>
  <c r="DR120" i="1"/>
  <c r="DS120" i="1" s="1"/>
  <c r="DR119" i="1"/>
  <c r="DS119" i="1" s="1"/>
  <c r="DR118" i="1"/>
  <c r="DS118" i="1" s="1"/>
  <c r="DR117" i="1"/>
  <c r="DS117" i="1" s="1"/>
  <c r="DR116" i="1"/>
  <c r="DS116" i="1" s="1"/>
  <c r="DR115" i="1"/>
  <c r="DS115" i="1" s="1"/>
  <c r="DR114" i="1"/>
  <c r="DS114" i="1" s="1"/>
  <c r="DR113" i="1"/>
  <c r="DS113" i="1" s="1"/>
  <c r="DR112" i="1"/>
  <c r="DS112" i="1" s="1"/>
  <c r="DR111" i="1"/>
  <c r="DS111" i="1" s="1"/>
  <c r="DR110" i="1"/>
  <c r="DS110" i="1" s="1"/>
  <c r="DR109" i="1"/>
  <c r="DS109" i="1" s="1"/>
  <c r="DR108" i="1"/>
  <c r="DS108" i="1" s="1"/>
  <c r="DR107" i="1"/>
  <c r="DS107" i="1" s="1"/>
  <c r="DR106" i="1"/>
  <c r="DS106" i="1" s="1"/>
  <c r="DR105" i="1"/>
  <c r="DS105" i="1" s="1"/>
  <c r="DR104" i="1"/>
  <c r="DS104" i="1" s="1"/>
  <c r="DR103" i="1"/>
  <c r="DS103" i="1" s="1"/>
  <c r="DR102" i="1"/>
  <c r="DS102" i="1" s="1"/>
  <c r="DR101" i="1"/>
  <c r="DS101" i="1" s="1"/>
  <c r="DR100" i="1"/>
  <c r="DS100" i="1" s="1"/>
  <c r="DR99" i="1"/>
  <c r="DS99" i="1" s="1"/>
  <c r="DR98" i="1"/>
  <c r="DS98" i="1" s="1"/>
  <c r="DR97" i="1"/>
  <c r="DS97" i="1" s="1"/>
  <c r="DR96" i="1"/>
  <c r="DS96" i="1" s="1"/>
  <c r="DR95" i="1"/>
  <c r="DS95" i="1" s="1"/>
  <c r="DR94" i="1"/>
  <c r="DS94" i="1" s="1"/>
  <c r="DR93" i="1"/>
  <c r="DS93" i="1" s="1"/>
  <c r="DR92" i="1"/>
  <c r="DS92" i="1" s="1"/>
  <c r="DR91" i="1"/>
  <c r="DS91" i="1" s="1"/>
  <c r="DR90" i="1"/>
  <c r="DS90" i="1" s="1"/>
  <c r="DR89" i="1"/>
  <c r="DS89" i="1" s="1"/>
  <c r="DR88" i="1"/>
  <c r="DS88" i="1" s="1"/>
  <c r="DR87" i="1"/>
  <c r="DS87" i="1" s="1"/>
  <c r="DR86" i="1"/>
  <c r="DS86" i="1" s="1"/>
  <c r="DR85" i="1"/>
  <c r="DS85" i="1" s="1"/>
  <c r="DR84" i="1"/>
  <c r="DS84" i="1" s="1"/>
  <c r="DR83" i="1"/>
  <c r="DS83" i="1" s="1"/>
  <c r="DR82" i="1"/>
  <c r="DS82" i="1" s="1"/>
  <c r="DR81" i="1"/>
  <c r="DS81" i="1" s="1"/>
  <c r="DR80" i="1"/>
  <c r="DS80" i="1" s="1"/>
  <c r="DR79" i="1"/>
  <c r="DS79" i="1" s="1"/>
  <c r="DR78" i="1"/>
  <c r="DS78" i="1" s="1"/>
  <c r="DR77" i="1"/>
  <c r="DS77" i="1" s="1"/>
  <c r="DR76" i="1"/>
  <c r="DS76" i="1" s="1"/>
  <c r="DR75" i="1"/>
  <c r="DS75" i="1" s="1"/>
  <c r="DR74" i="1"/>
  <c r="DS74" i="1" s="1"/>
  <c r="DR73" i="1"/>
  <c r="DS73" i="1" s="1"/>
  <c r="DR72" i="1"/>
  <c r="DS72" i="1" s="1"/>
  <c r="DR71" i="1"/>
  <c r="DS71" i="1" s="1"/>
  <c r="DR70" i="1"/>
  <c r="DS70" i="1" s="1"/>
  <c r="DR69" i="1"/>
  <c r="DS69" i="1" s="1"/>
  <c r="DR68" i="1"/>
  <c r="DS68" i="1" s="1"/>
  <c r="DR67" i="1"/>
  <c r="DS67" i="1" s="1"/>
  <c r="DR66" i="1"/>
  <c r="DS66" i="1" s="1"/>
  <c r="DR65" i="1"/>
  <c r="DS65" i="1" s="1"/>
  <c r="DR64" i="1"/>
  <c r="DS64" i="1" s="1"/>
  <c r="DR63" i="1"/>
  <c r="DS63" i="1" s="1"/>
  <c r="DR62" i="1"/>
  <c r="DS62" i="1" s="1"/>
  <c r="DR61" i="1"/>
  <c r="DS61" i="1" s="1"/>
  <c r="DR60" i="1"/>
  <c r="DS60" i="1" s="1"/>
  <c r="DR59" i="1"/>
  <c r="DS59" i="1" s="1"/>
  <c r="DR58" i="1"/>
  <c r="DS58" i="1" s="1"/>
  <c r="DR57" i="1"/>
  <c r="DS57" i="1" s="1"/>
  <c r="DR56" i="1"/>
  <c r="DS56" i="1" s="1"/>
  <c r="DR55" i="1"/>
  <c r="DS55" i="1" s="1"/>
  <c r="DR54" i="1"/>
  <c r="DS54" i="1" s="1"/>
  <c r="DR53" i="1"/>
  <c r="DS53" i="1" s="1"/>
  <c r="DR52" i="1"/>
  <c r="DS52" i="1" s="1"/>
  <c r="DR51" i="1"/>
  <c r="DS51" i="1" s="1"/>
  <c r="DR50" i="1"/>
  <c r="DS50" i="1" s="1"/>
  <c r="DR49" i="1"/>
  <c r="DS49" i="1" s="1"/>
  <c r="DR48" i="1"/>
  <c r="DS48" i="1" s="1"/>
  <c r="DR47" i="1"/>
  <c r="DS47" i="1" s="1"/>
  <c r="DR46" i="1"/>
  <c r="DS46" i="1" s="1"/>
  <c r="DR45" i="1"/>
  <c r="DS45" i="1" s="1"/>
  <c r="DR44" i="1"/>
  <c r="DS44" i="1" s="1"/>
  <c r="DR43" i="1"/>
  <c r="DS43" i="1" s="1"/>
  <c r="DR42" i="1"/>
  <c r="DS42" i="1" s="1"/>
  <c r="DR41" i="1"/>
  <c r="DS41" i="1" s="1"/>
  <c r="DR40" i="1"/>
  <c r="DS40" i="1" s="1"/>
  <c r="DR39" i="1"/>
  <c r="DS39" i="1" s="1"/>
  <c r="DR38" i="1"/>
  <c r="DS38" i="1" s="1"/>
  <c r="DR37" i="1"/>
  <c r="DS37" i="1" s="1"/>
  <c r="DR36" i="1"/>
  <c r="DS36" i="1" s="1"/>
  <c r="DR35" i="1"/>
  <c r="DS35" i="1" s="1"/>
  <c r="DR34" i="1"/>
  <c r="DS34" i="1" s="1"/>
  <c r="DR33" i="1"/>
  <c r="DS33" i="1" s="1"/>
  <c r="DR32" i="1"/>
  <c r="DS32" i="1" s="1"/>
  <c r="DR31" i="1"/>
  <c r="DS31" i="1" s="1"/>
  <c r="DR30" i="1"/>
  <c r="DS30" i="1" s="1"/>
  <c r="DR29" i="1"/>
  <c r="DS29" i="1" s="1"/>
  <c r="DR28" i="1"/>
  <c r="DS28" i="1" s="1"/>
  <c r="DR27" i="1"/>
  <c r="DS27" i="1" s="1"/>
  <c r="DR26" i="1"/>
  <c r="DS26" i="1" s="1"/>
  <c r="DR25" i="1"/>
  <c r="DS25" i="1" s="1"/>
  <c r="DR24" i="1"/>
  <c r="DS24" i="1" s="1"/>
  <c r="DR23" i="1"/>
  <c r="DS23" i="1" s="1"/>
  <c r="DR22" i="1"/>
  <c r="DS22" i="1" s="1"/>
  <c r="DR21" i="1"/>
  <c r="DS21" i="1" s="1"/>
  <c r="DR20" i="1"/>
  <c r="DS20" i="1" s="1"/>
  <c r="DR19" i="1"/>
  <c r="DS19" i="1" s="1"/>
  <c r="DR18" i="1"/>
  <c r="DS18" i="1" s="1"/>
  <c r="DR17" i="1"/>
  <c r="DS17" i="1" s="1"/>
  <c r="DR16" i="1"/>
  <c r="DS16" i="1" s="1"/>
  <c r="DR15" i="1"/>
  <c r="DS15" i="1" s="1"/>
  <c r="DR14" i="1"/>
  <c r="DS14" i="1" s="1"/>
  <c r="DR13" i="1"/>
  <c r="DS13" i="1" s="1"/>
  <c r="DR9" i="1"/>
  <c r="DP9" i="1"/>
  <c r="DM676" i="1"/>
  <c r="DN676" i="1" s="1"/>
  <c r="DM675" i="1"/>
  <c r="DN675" i="1" s="1"/>
  <c r="DM674" i="1"/>
  <c r="DN674" i="1" s="1"/>
  <c r="DM673" i="1"/>
  <c r="DN673" i="1" s="1"/>
  <c r="DM672" i="1"/>
  <c r="DN672" i="1" s="1"/>
  <c r="DM671" i="1"/>
  <c r="DN671" i="1" s="1"/>
  <c r="DM670" i="1"/>
  <c r="DN670" i="1" s="1"/>
  <c r="DM669" i="1"/>
  <c r="DN669" i="1" s="1"/>
  <c r="DM668" i="1"/>
  <c r="DN668" i="1" s="1"/>
  <c r="DM667" i="1"/>
  <c r="DN667" i="1" s="1"/>
  <c r="DM666" i="1"/>
  <c r="DN666" i="1" s="1"/>
  <c r="DM665" i="1"/>
  <c r="DN665" i="1" s="1"/>
  <c r="DM664" i="1"/>
  <c r="DN664" i="1" s="1"/>
  <c r="DM663" i="1"/>
  <c r="DN663" i="1" s="1"/>
  <c r="DM659" i="1"/>
  <c r="DN659" i="1" s="1"/>
  <c r="DM658" i="1"/>
  <c r="DN658" i="1" s="1"/>
  <c r="DM657" i="1"/>
  <c r="DN657" i="1" s="1"/>
  <c r="DM656" i="1"/>
  <c r="DN656" i="1" s="1"/>
  <c r="DM655" i="1"/>
  <c r="DN655" i="1" s="1"/>
  <c r="DM654" i="1"/>
  <c r="DN654" i="1" s="1"/>
  <c r="DM653" i="1"/>
  <c r="DN653" i="1" s="1"/>
  <c r="DM652" i="1"/>
  <c r="DN652" i="1" s="1"/>
  <c r="DM651" i="1"/>
  <c r="DN651" i="1" s="1"/>
  <c r="DM643" i="1"/>
  <c r="DN643" i="1" s="1"/>
  <c r="DM642" i="1"/>
  <c r="DN642" i="1" s="1"/>
  <c r="DM641" i="1"/>
  <c r="DN641" i="1" s="1"/>
  <c r="DM640" i="1"/>
  <c r="DN640" i="1" s="1"/>
  <c r="DM639" i="1"/>
  <c r="DN639" i="1" s="1"/>
  <c r="DM638" i="1"/>
  <c r="DN638" i="1" s="1"/>
  <c r="DM637" i="1"/>
  <c r="DN637" i="1" s="1"/>
  <c r="DM636" i="1"/>
  <c r="DN636" i="1" s="1"/>
  <c r="DM635" i="1"/>
  <c r="DN635" i="1" s="1"/>
  <c r="DM634" i="1"/>
  <c r="DN634" i="1" s="1"/>
  <c r="DM633" i="1"/>
  <c r="DN633" i="1" s="1"/>
  <c r="DM632" i="1"/>
  <c r="DN632" i="1" s="1"/>
  <c r="DM624" i="1"/>
  <c r="DN624" i="1" s="1"/>
  <c r="DM623" i="1"/>
  <c r="DN623" i="1" s="1"/>
  <c r="DM550" i="1"/>
  <c r="DN550" i="1" s="1"/>
  <c r="DM549" i="1"/>
  <c r="DN549" i="1" s="1"/>
  <c r="DM548" i="1"/>
  <c r="DN548" i="1" s="1"/>
  <c r="DM547" i="1"/>
  <c r="DN547" i="1" s="1"/>
  <c r="DM546" i="1"/>
  <c r="DN546" i="1" s="1"/>
  <c r="DM545" i="1"/>
  <c r="DN545" i="1" s="1"/>
  <c r="DM544" i="1"/>
  <c r="DN544" i="1" s="1"/>
  <c r="DM543" i="1"/>
  <c r="DN543" i="1" s="1"/>
  <c r="DM542" i="1"/>
  <c r="DN542" i="1" s="1"/>
  <c r="DM541" i="1"/>
  <c r="DN541" i="1" s="1"/>
  <c r="DM540" i="1"/>
  <c r="DN540" i="1" s="1"/>
  <c r="DM539" i="1"/>
  <c r="DN539" i="1" s="1"/>
  <c r="DM366" i="1"/>
  <c r="DN366" i="1" s="1"/>
  <c r="DM322" i="1"/>
  <c r="DN322" i="1" s="1"/>
  <c r="DM320" i="1"/>
  <c r="DN320" i="1" s="1"/>
  <c r="DM303" i="1"/>
  <c r="DN303" i="1" s="1"/>
  <c r="DM302" i="1"/>
  <c r="DN302" i="1" s="1"/>
  <c r="DM291" i="1"/>
  <c r="DN291" i="1" s="1"/>
  <c r="DM287" i="1"/>
  <c r="DN287" i="1" s="1"/>
  <c r="DM238" i="1"/>
  <c r="DN238" i="1" s="1"/>
  <c r="DM237" i="1"/>
  <c r="DN237" i="1" s="1"/>
  <c r="DM230" i="1"/>
  <c r="DN230" i="1" s="1"/>
  <c r="DM224" i="1"/>
  <c r="DN224" i="1" s="1"/>
  <c r="DM223" i="1"/>
  <c r="DN223" i="1" s="1"/>
  <c r="DM222" i="1"/>
  <c r="DN222" i="1" s="1"/>
  <c r="DM221" i="1"/>
  <c r="DN221" i="1" s="1"/>
  <c r="DM195" i="1"/>
  <c r="DN195" i="1" s="1"/>
  <c r="DM185" i="1"/>
  <c r="DN185" i="1" s="1"/>
  <c r="DM177" i="1"/>
  <c r="DN177" i="1" s="1"/>
  <c r="DM173" i="1"/>
  <c r="DN173" i="1" s="1"/>
  <c r="DM167" i="1"/>
  <c r="DN167" i="1" s="1"/>
  <c r="DM166" i="1"/>
  <c r="DN166" i="1" s="1"/>
  <c r="DM165" i="1"/>
  <c r="DN165" i="1" s="1"/>
  <c r="DM162" i="1"/>
  <c r="DN162" i="1" s="1"/>
  <c r="DM160" i="1"/>
  <c r="DN160" i="1" s="1"/>
  <c r="DM158" i="1"/>
  <c r="DN158" i="1" s="1"/>
  <c r="DM157" i="1"/>
  <c r="DN157" i="1" s="1"/>
  <c r="DM147" i="1"/>
  <c r="DN147" i="1" s="1"/>
  <c r="DM119" i="1"/>
  <c r="DN119" i="1" s="1"/>
  <c r="DM114" i="1"/>
  <c r="DN114" i="1" s="1"/>
  <c r="DM113" i="1"/>
  <c r="DN113" i="1" s="1"/>
  <c r="DM112" i="1"/>
  <c r="DN112" i="1" s="1"/>
  <c r="DM109" i="1"/>
  <c r="DN109" i="1" s="1"/>
  <c r="DM107" i="1"/>
  <c r="DN107" i="1" s="1"/>
  <c r="DM104" i="1"/>
  <c r="DN104" i="1" s="1"/>
  <c r="DM103" i="1"/>
  <c r="DN103" i="1" s="1"/>
  <c r="DM102" i="1"/>
  <c r="DN102" i="1" s="1"/>
  <c r="DM99" i="1"/>
  <c r="DN99" i="1" s="1"/>
  <c r="DM98" i="1"/>
  <c r="DN98" i="1" s="1"/>
  <c r="DM96" i="1"/>
  <c r="DN96" i="1" s="1"/>
  <c r="DM94" i="1"/>
  <c r="DM9" i="1"/>
  <c r="DK9" i="1"/>
  <c r="DH407" i="1"/>
  <c r="DI407" i="1" s="1"/>
  <c r="DI730" i="1" s="1"/>
  <c r="D754" i="1" s="1"/>
  <c r="DH9" i="1"/>
  <c r="DF9" i="1"/>
  <c r="DC333" i="1"/>
  <c r="DD333" i="1" s="1"/>
  <c r="DC309" i="1"/>
  <c r="DD309" i="1" s="1"/>
  <c r="DC306" i="1"/>
  <c r="DD306" i="1" s="1"/>
  <c r="DC303" i="1"/>
  <c r="DD303" i="1" s="1"/>
  <c r="DC238" i="1"/>
  <c r="DD238" i="1" s="1"/>
  <c r="DC235" i="1"/>
  <c r="DD235" i="1" s="1"/>
  <c r="DC234" i="1"/>
  <c r="DD234" i="1" s="1"/>
  <c r="DC196" i="1"/>
  <c r="DD196" i="1" s="1"/>
  <c r="DC195" i="1"/>
  <c r="DD195" i="1" s="1"/>
  <c r="DC180" i="1"/>
  <c r="DD180" i="1" s="1"/>
  <c r="DC177" i="1"/>
  <c r="DD177" i="1" s="1"/>
  <c r="DC167" i="1"/>
  <c r="DD167" i="1" s="1"/>
  <c r="DC163" i="1"/>
  <c r="DD163" i="1" s="1"/>
  <c r="DC161" i="1"/>
  <c r="DD161" i="1" s="1"/>
  <c r="DC160" i="1"/>
  <c r="DD160" i="1" s="1"/>
  <c r="DC151" i="1"/>
  <c r="DD151" i="1" s="1"/>
  <c r="DC149" i="1"/>
  <c r="DD149" i="1" s="1"/>
  <c r="DC142" i="1"/>
  <c r="DD142" i="1" s="1"/>
  <c r="DC139" i="1"/>
  <c r="DD139" i="1" s="1"/>
  <c r="DC138" i="1"/>
  <c r="DD138" i="1" s="1"/>
  <c r="DC135" i="1"/>
  <c r="DD135" i="1" s="1"/>
  <c r="DC9" i="1"/>
  <c r="DA9" i="1"/>
  <c r="CX378" i="1"/>
  <c r="CY378" i="1" s="1"/>
  <c r="CX377" i="1"/>
  <c r="CY377" i="1" s="1"/>
  <c r="CX376" i="1"/>
  <c r="CY376" i="1" s="1"/>
  <c r="CX375" i="1"/>
  <c r="CY375" i="1" s="1"/>
  <c r="CX361" i="1"/>
  <c r="CY361" i="1" s="1"/>
  <c r="CX360" i="1"/>
  <c r="CY360" i="1" s="1"/>
  <c r="CX359" i="1"/>
  <c r="CY359" i="1" s="1"/>
  <c r="CX358" i="1"/>
  <c r="CY358" i="1" s="1"/>
  <c r="CX357" i="1"/>
  <c r="CY357" i="1" s="1"/>
  <c r="CX356" i="1"/>
  <c r="CY356" i="1" s="1"/>
  <c r="CX355" i="1"/>
  <c r="CY355" i="1" s="1"/>
  <c r="CX354" i="1"/>
  <c r="CY354" i="1" s="1"/>
  <c r="CX353" i="1"/>
  <c r="CY353" i="1" s="1"/>
  <c r="CX352" i="1"/>
  <c r="CY352" i="1" s="1"/>
  <c r="CX351" i="1"/>
  <c r="CY351" i="1" s="1"/>
  <c r="CX350" i="1"/>
  <c r="CY350" i="1" s="1"/>
  <c r="CX348" i="1"/>
  <c r="CY348" i="1" s="1"/>
  <c r="CX347" i="1"/>
  <c r="CY347" i="1" s="1"/>
  <c r="CX345" i="1"/>
  <c r="CY345" i="1" s="1"/>
  <c r="CX344" i="1"/>
  <c r="CY344" i="1" s="1"/>
  <c r="CX343" i="1"/>
  <c r="CY343" i="1" s="1"/>
  <c r="CX342" i="1"/>
  <c r="CY342" i="1" s="1"/>
  <c r="CX341" i="1"/>
  <c r="CY341" i="1" s="1"/>
  <c r="CX339" i="1"/>
  <c r="CY339" i="1" s="1"/>
  <c r="CX338" i="1"/>
  <c r="CY338" i="1" s="1"/>
  <c r="CX337" i="1"/>
  <c r="CY337" i="1" s="1"/>
  <c r="CX336" i="1"/>
  <c r="CY336" i="1" s="1"/>
  <c r="CX335" i="1"/>
  <c r="CY335" i="1" s="1"/>
  <c r="CX333" i="1"/>
  <c r="CY333" i="1" s="1"/>
  <c r="CX330" i="1"/>
  <c r="CY330" i="1" s="1"/>
  <c r="CX324" i="1"/>
  <c r="CY324" i="1" s="1"/>
  <c r="CX320" i="1"/>
  <c r="CY320" i="1" s="1"/>
  <c r="CX310" i="1"/>
  <c r="CY310" i="1" s="1"/>
  <c r="CX309" i="1"/>
  <c r="CY309" i="1" s="1"/>
  <c r="CX306" i="1"/>
  <c r="CY306" i="1" s="1"/>
  <c r="CX303" i="1"/>
  <c r="CY303" i="1" s="1"/>
  <c r="CX302" i="1"/>
  <c r="CY302" i="1" s="1"/>
  <c r="CX301" i="1"/>
  <c r="CY301" i="1" s="1"/>
  <c r="CX300" i="1"/>
  <c r="CY300" i="1" s="1"/>
  <c r="CX290" i="1"/>
  <c r="CY290" i="1" s="1"/>
  <c r="CX289" i="1"/>
  <c r="CY289" i="1" s="1"/>
  <c r="CX287" i="1"/>
  <c r="CY287" i="1" s="1"/>
  <c r="CX284" i="1"/>
  <c r="CY284" i="1" s="1"/>
  <c r="CX252" i="1"/>
  <c r="CY252" i="1" s="1"/>
  <c r="CX251" i="1"/>
  <c r="CY251" i="1" s="1"/>
  <c r="CX238" i="1"/>
  <c r="CY238" i="1" s="1"/>
  <c r="CX235" i="1"/>
  <c r="CY235" i="1" s="1"/>
  <c r="CX234" i="1"/>
  <c r="CY234" i="1" s="1"/>
  <c r="CX231" i="1"/>
  <c r="CY231" i="1" s="1"/>
  <c r="CX230" i="1"/>
  <c r="CY230" i="1" s="1"/>
  <c r="CX225" i="1"/>
  <c r="CY225" i="1" s="1"/>
  <c r="CX223" i="1"/>
  <c r="CY223" i="1" s="1"/>
  <c r="CX221" i="1"/>
  <c r="CY221" i="1" s="1"/>
  <c r="CX219" i="1"/>
  <c r="CY219" i="1" s="1"/>
  <c r="CX214" i="1"/>
  <c r="CY214" i="1" s="1"/>
  <c r="CX207" i="1"/>
  <c r="CY207" i="1" s="1"/>
  <c r="CX200" i="1"/>
  <c r="CY200" i="1" s="1"/>
  <c r="CX196" i="1"/>
  <c r="CY196" i="1" s="1"/>
  <c r="CX195" i="1"/>
  <c r="CY195" i="1" s="1"/>
  <c r="CX185" i="1"/>
  <c r="CY185" i="1" s="1"/>
  <c r="CX177" i="1"/>
  <c r="CY177" i="1" s="1"/>
  <c r="CX167" i="1"/>
  <c r="CY167" i="1" s="1"/>
  <c r="CX162" i="1"/>
  <c r="CY162" i="1" s="1"/>
  <c r="CX161" i="1"/>
  <c r="CY161" i="1" s="1"/>
  <c r="CX160" i="1"/>
  <c r="CY160" i="1" s="1"/>
  <c r="CX159" i="1"/>
  <c r="CY159" i="1" s="1"/>
  <c r="CX158" i="1"/>
  <c r="CY158" i="1" s="1"/>
  <c r="CX157" i="1"/>
  <c r="CY157" i="1" s="1"/>
  <c r="CX150" i="1"/>
  <c r="CY150" i="1" s="1"/>
  <c r="CX149" i="1"/>
  <c r="CY149" i="1" s="1"/>
  <c r="CX147" i="1"/>
  <c r="CY147" i="1" s="1"/>
  <c r="CX144" i="1"/>
  <c r="CY144" i="1" s="1"/>
  <c r="CX143" i="1"/>
  <c r="CY143" i="1" s="1"/>
  <c r="CX141" i="1"/>
  <c r="CY141" i="1" s="1"/>
  <c r="CX140" i="1"/>
  <c r="CY140" i="1" s="1"/>
  <c r="CX139" i="1"/>
  <c r="CY139" i="1" s="1"/>
  <c r="CX134" i="1"/>
  <c r="CY134" i="1" s="1"/>
  <c r="CX133" i="1"/>
  <c r="CY133" i="1" s="1"/>
  <c r="CX125" i="1"/>
  <c r="CY125" i="1" s="1"/>
  <c r="CX124" i="1"/>
  <c r="CY124" i="1" s="1"/>
  <c r="CX123" i="1"/>
  <c r="CY123" i="1" s="1"/>
  <c r="CX104" i="1"/>
  <c r="CY104" i="1" s="1"/>
  <c r="CX103" i="1"/>
  <c r="CY103" i="1" s="1"/>
  <c r="CX96" i="1"/>
  <c r="CY96" i="1" s="1"/>
  <c r="CX9" i="1"/>
  <c r="CV9" i="1"/>
  <c r="CS536" i="1"/>
  <c r="CT536" i="1" s="1"/>
  <c r="CS534" i="1"/>
  <c r="CT534" i="1" s="1"/>
  <c r="CS533" i="1"/>
  <c r="CT533" i="1" s="1"/>
  <c r="CS531" i="1"/>
  <c r="CT531" i="1" s="1"/>
  <c r="CS530" i="1"/>
  <c r="CT530" i="1" s="1"/>
  <c r="CS528" i="1"/>
  <c r="CT528" i="1" s="1"/>
  <c r="CS517" i="1"/>
  <c r="CT517" i="1" s="1"/>
  <c r="CS505" i="1"/>
  <c r="CT505" i="1" s="1"/>
  <c r="CS504" i="1"/>
  <c r="CT504" i="1" s="1"/>
  <c r="CS503" i="1"/>
  <c r="CT503" i="1" s="1"/>
  <c r="CS502" i="1"/>
  <c r="CT502" i="1" s="1"/>
  <c r="CS501" i="1"/>
  <c r="CT501" i="1" s="1"/>
  <c r="CS500" i="1"/>
  <c r="CT500" i="1" s="1"/>
  <c r="CS361" i="1"/>
  <c r="CT361" i="1" s="1"/>
  <c r="CS360" i="1"/>
  <c r="CT360" i="1" s="1"/>
  <c r="CS359" i="1"/>
  <c r="CT359" i="1" s="1"/>
  <c r="CS358" i="1"/>
  <c r="CT358" i="1" s="1"/>
  <c r="CS357" i="1"/>
  <c r="CT357" i="1" s="1"/>
  <c r="CS356" i="1"/>
  <c r="CT356" i="1" s="1"/>
  <c r="CS355" i="1"/>
  <c r="CT355" i="1" s="1"/>
  <c r="CS354" i="1"/>
  <c r="CT354" i="1" s="1"/>
  <c r="CS353" i="1"/>
  <c r="CT353" i="1" s="1"/>
  <c r="CS352" i="1"/>
  <c r="CT352" i="1" s="1"/>
  <c r="CS351" i="1"/>
  <c r="CT351" i="1" s="1"/>
  <c r="CS350" i="1"/>
  <c r="CT350" i="1" s="1"/>
  <c r="CS349" i="1"/>
  <c r="CT349" i="1" s="1"/>
  <c r="CS348" i="1"/>
  <c r="CT348" i="1" s="1"/>
  <c r="CS347" i="1"/>
  <c r="CT347" i="1" s="1"/>
  <c r="CS346" i="1"/>
  <c r="CT346" i="1" s="1"/>
  <c r="CS345" i="1"/>
  <c r="CT345" i="1" s="1"/>
  <c r="CS344" i="1"/>
  <c r="CT344" i="1" s="1"/>
  <c r="CS343" i="1"/>
  <c r="CT343" i="1" s="1"/>
  <c r="CS342" i="1"/>
  <c r="CT342" i="1" s="1"/>
  <c r="CS341" i="1"/>
  <c r="CT341" i="1" s="1"/>
  <c r="CS340" i="1"/>
  <c r="CT340" i="1" s="1"/>
  <c r="CS339" i="1"/>
  <c r="CT339" i="1" s="1"/>
  <c r="CS338" i="1"/>
  <c r="CT338" i="1" s="1"/>
  <c r="CS337" i="1"/>
  <c r="CT337" i="1" s="1"/>
  <c r="CS336" i="1"/>
  <c r="CT336" i="1" s="1"/>
  <c r="CS335" i="1"/>
  <c r="CT335" i="1" s="1"/>
  <c r="CS334" i="1"/>
  <c r="CT334" i="1" s="1"/>
  <c r="CS333" i="1"/>
  <c r="CT333" i="1" s="1"/>
  <c r="CS322" i="1"/>
  <c r="CT322" i="1" s="1"/>
  <c r="CS321" i="1"/>
  <c r="CT321" i="1" s="1"/>
  <c r="CS311" i="1"/>
  <c r="CT311" i="1" s="1"/>
  <c r="CS310" i="1"/>
  <c r="CT310" i="1" s="1"/>
  <c r="CS304" i="1"/>
  <c r="CT304" i="1" s="1"/>
  <c r="CS302" i="1"/>
  <c r="CT302" i="1" s="1"/>
  <c r="CS301" i="1"/>
  <c r="CT301" i="1" s="1"/>
  <c r="CS290" i="1"/>
  <c r="CT290" i="1" s="1"/>
  <c r="CS235" i="1"/>
  <c r="CT235" i="1" s="1"/>
  <c r="CS212" i="1"/>
  <c r="CT212" i="1" s="1"/>
  <c r="CS211" i="1"/>
  <c r="CT211" i="1" s="1"/>
  <c r="CS210" i="1"/>
  <c r="CT210" i="1" s="1"/>
  <c r="CS209" i="1"/>
  <c r="CS195" i="1"/>
  <c r="CT195" i="1" s="1"/>
  <c r="CS181" i="1"/>
  <c r="CT181" i="1" s="1"/>
  <c r="CS180" i="1"/>
  <c r="CT180" i="1" s="1"/>
  <c r="CS177" i="1"/>
  <c r="CT177" i="1" s="1"/>
  <c r="CS173" i="1"/>
  <c r="CT173" i="1" s="1"/>
  <c r="CS167" i="1"/>
  <c r="CT167" i="1" s="1"/>
  <c r="CS164" i="1"/>
  <c r="CT164" i="1" s="1"/>
  <c r="CS160" i="1"/>
  <c r="CT160" i="1" s="1"/>
  <c r="CS158" i="1"/>
  <c r="CT158" i="1" s="1"/>
  <c r="CS150" i="1"/>
  <c r="CT150" i="1" s="1"/>
  <c r="CS143" i="1"/>
  <c r="CT143" i="1" s="1"/>
  <c r="CS142" i="1"/>
  <c r="CT142" i="1" s="1"/>
  <c r="CS139" i="1"/>
  <c r="CT139" i="1" s="1"/>
  <c r="CS133" i="1"/>
  <c r="CT133" i="1" s="1"/>
  <c r="CS105" i="1"/>
  <c r="CT105" i="1" s="1"/>
  <c r="CS103" i="1"/>
  <c r="CT103" i="1" s="1"/>
  <c r="CS96" i="1"/>
  <c r="CT96" i="1" s="1"/>
  <c r="CS87" i="1"/>
  <c r="CT87" i="1" s="1"/>
  <c r="CS86" i="1"/>
  <c r="CT86" i="1" s="1"/>
  <c r="CS9" i="1"/>
  <c r="CQ9" i="1"/>
  <c r="CN177" i="1"/>
  <c r="CO177" i="1" s="1"/>
  <c r="CN162" i="1"/>
  <c r="CO162" i="1" s="1"/>
  <c r="CN160" i="1"/>
  <c r="CO160" i="1" s="1"/>
  <c r="CN85" i="1"/>
  <c r="CO85" i="1" s="1"/>
  <c r="CN83" i="1"/>
  <c r="CO83" i="1" s="1"/>
  <c r="CN82" i="1"/>
  <c r="CO82" i="1" s="1"/>
  <c r="CN81" i="1"/>
  <c r="CO81" i="1" s="1"/>
  <c r="CN80" i="1"/>
  <c r="CO80" i="1" s="1"/>
  <c r="CN79" i="1"/>
  <c r="CO79" i="1" s="1"/>
  <c r="CN78" i="1"/>
  <c r="CO78" i="1" s="1"/>
  <c r="CN77" i="1"/>
  <c r="CO77" i="1" s="1"/>
  <c r="CN69" i="1"/>
  <c r="CO69" i="1" s="1"/>
  <c r="CN68" i="1"/>
  <c r="CO68" i="1" s="1"/>
  <c r="CN67" i="1"/>
  <c r="CO67" i="1" s="1"/>
  <c r="CN66" i="1"/>
  <c r="CO66" i="1" s="1"/>
  <c r="CN65" i="1"/>
  <c r="CO65" i="1" s="1"/>
  <c r="CN64" i="1"/>
  <c r="CO64" i="1" s="1"/>
  <c r="CN63" i="1"/>
  <c r="CO63" i="1" s="1"/>
  <c r="CN59" i="1"/>
  <c r="CO59" i="1" s="1"/>
  <c r="CN52" i="1"/>
  <c r="CO52" i="1" s="1"/>
  <c r="CN51" i="1"/>
  <c r="CO51" i="1" s="1"/>
  <c r="CN50" i="1"/>
  <c r="CO50" i="1" s="1"/>
  <c r="CN49" i="1"/>
  <c r="CO49" i="1" s="1"/>
  <c r="CN48" i="1"/>
  <c r="CO48" i="1" s="1"/>
  <c r="CN47" i="1"/>
  <c r="CO47" i="1" s="1"/>
  <c r="CN46" i="1"/>
  <c r="CO46" i="1" s="1"/>
  <c r="CN45" i="1"/>
  <c r="CO45" i="1" s="1"/>
  <c r="CN44" i="1"/>
  <c r="CO44" i="1" s="1"/>
  <c r="CN43" i="1"/>
  <c r="CO43" i="1" s="1"/>
  <c r="CN42" i="1"/>
  <c r="CO42" i="1" s="1"/>
  <c r="CN38" i="1"/>
  <c r="CO38" i="1" s="1"/>
  <c r="CN36" i="1"/>
  <c r="CO36" i="1" s="1"/>
  <c r="CN34" i="1"/>
  <c r="CO34" i="1" s="1"/>
  <c r="CN32" i="1"/>
  <c r="CO32" i="1" s="1"/>
  <c r="CN31" i="1"/>
  <c r="CO31" i="1" s="1"/>
  <c r="CN30" i="1"/>
  <c r="CO30" i="1" s="1"/>
  <c r="CN29" i="1"/>
  <c r="CO29" i="1" s="1"/>
  <c r="CN28" i="1"/>
  <c r="CO28" i="1" s="1"/>
  <c r="CN27" i="1"/>
  <c r="CO27" i="1" s="1"/>
  <c r="CN26" i="1"/>
  <c r="CO26" i="1" s="1"/>
  <c r="CN24" i="1"/>
  <c r="CO24" i="1" s="1"/>
  <c r="CN22" i="1"/>
  <c r="CO22" i="1" s="1"/>
  <c r="CN14" i="1"/>
  <c r="CO14" i="1" s="1"/>
  <c r="CN9" i="1"/>
  <c r="CL9" i="1"/>
  <c r="CI494" i="1"/>
  <c r="CJ494" i="1" s="1"/>
  <c r="CI485" i="1"/>
  <c r="CJ485" i="1" s="1"/>
  <c r="CI482" i="1"/>
  <c r="CJ482" i="1" s="1"/>
  <c r="CI481" i="1"/>
  <c r="CJ481" i="1" s="1"/>
  <c r="CI330" i="1"/>
  <c r="CJ330" i="1" s="1"/>
  <c r="CI298" i="1"/>
  <c r="CJ298" i="1" s="1"/>
  <c r="CI294" i="1"/>
  <c r="CJ294" i="1" s="1"/>
  <c r="CI236" i="1"/>
  <c r="CJ236" i="1" s="1"/>
  <c r="CI169" i="1"/>
  <c r="CJ169" i="1" s="1"/>
  <c r="CI168" i="1"/>
  <c r="CJ168" i="1" s="1"/>
  <c r="CI86" i="1"/>
  <c r="CJ86" i="1" s="1"/>
  <c r="CI84" i="1"/>
  <c r="CJ84" i="1" s="1"/>
  <c r="CI82" i="1"/>
  <c r="CJ82" i="1" s="1"/>
  <c r="CI81" i="1"/>
  <c r="CJ81" i="1" s="1"/>
  <c r="CI79" i="1"/>
  <c r="CJ79" i="1" s="1"/>
  <c r="CI78" i="1"/>
  <c r="CJ78" i="1" s="1"/>
  <c r="CI77" i="1"/>
  <c r="CJ77" i="1" s="1"/>
  <c r="CI76" i="1"/>
  <c r="CJ76" i="1" s="1"/>
  <c r="CI75" i="1"/>
  <c r="CJ75" i="1" s="1"/>
  <c r="CI74" i="1"/>
  <c r="CJ74" i="1" s="1"/>
  <c r="CI73" i="1"/>
  <c r="CJ73" i="1" s="1"/>
  <c r="CI72" i="1"/>
  <c r="CJ72" i="1" s="1"/>
  <c r="CI71" i="1"/>
  <c r="CJ71" i="1" s="1"/>
  <c r="CI69" i="1"/>
  <c r="CJ69" i="1" s="1"/>
  <c r="CI68" i="1"/>
  <c r="CJ68" i="1" s="1"/>
  <c r="CI67" i="1"/>
  <c r="CJ67" i="1" s="1"/>
  <c r="CI58" i="1"/>
  <c r="CJ58" i="1" s="1"/>
  <c r="CI57" i="1"/>
  <c r="CJ57" i="1" s="1"/>
  <c r="CI41" i="1"/>
  <c r="CJ41" i="1" s="1"/>
  <c r="CI40" i="1"/>
  <c r="CJ40" i="1" s="1"/>
  <c r="CI39" i="1"/>
  <c r="CJ39" i="1" s="1"/>
  <c r="CI38" i="1"/>
  <c r="CJ38" i="1" s="1"/>
  <c r="CI29" i="1"/>
  <c r="CJ29" i="1" s="1"/>
  <c r="CI27" i="1"/>
  <c r="CJ27" i="1" s="1"/>
  <c r="CI24" i="1"/>
  <c r="CJ24" i="1" s="1"/>
  <c r="CI23" i="1"/>
  <c r="CJ23" i="1" s="1"/>
  <c r="CI20" i="1"/>
  <c r="CJ20" i="1" s="1"/>
  <c r="CI19" i="1"/>
  <c r="CJ19" i="1" s="1"/>
  <c r="CI18" i="1"/>
  <c r="CJ18" i="1" s="1"/>
  <c r="CI17" i="1"/>
  <c r="CJ17" i="1" s="1"/>
  <c r="CI14" i="1"/>
  <c r="CJ14" i="1" s="1"/>
  <c r="CI13" i="1"/>
  <c r="CJ13" i="1" s="1"/>
  <c r="CI9" i="1"/>
  <c r="CG9" i="1"/>
  <c r="CD727" i="1"/>
  <c r="CE727" i="1" s="1"/>
  <c r="CD726" i="1"/>
  <c r="CE726" i="1" s="1"/>
  <c r="CD725" i="1"/>
  <c r="CE725" i="1" s="1"/>
  <c r="CD724" i="1"/>
  <c r="CE724" i="1" s="1"/>
  <c r="CD723" i="1"/>
  <c r="CE723" i="1" s="1"/>
  <c r="CD722" i="1"/>
  <c r="CE722" i="1" s="1"/>
  <c r="CD721" i="1"/>
  <c r="CE721" i="1" s="1"/>
  <c r="CD720" i="1"/>
  <c r="CE720" i="1" s="1"/>
  <c r="CD719" i="1"/>
  <c r="CE719" i="1" s="1"/>
  <c r="CD710" i="1"/>
  <c r="CE710" i="1" s="1"/>
  <c r="CD709" i="1"/>
  <c r="CE709" i="1" s="1"/>
  <c r="CD708" i="1"/>
  <c r="CE708" i="1" s="1"/>
  <c r="CD707" i="1"/>
  <c r="CE707" i="1" s="1"/>
  <c r="CD706" i="1"/>
  <c r="CE706" i="1" s="1"/>
  <c r="CD705" i="1"/>
  <c r="CE705" i="1" s="1"/>
  <c r="CD686" i="1"/>
  <c r="CE686" i="1" s="1"/>
  <c r="CD685" i="1"/>
  <c r="CE685" i="1" s="1"/>
  <c r="CD684" i="1"/>
  <c r="CE684" i="1" s="1"/>
  <c r="CD683" i="1"/>
  <c r="CE683" i="1" s="1"/>
  <c r="CD682" i="1"/>
  <c r="CE682" i="1" s="1"/>
  <c r="CD681" i="1"/>
  <c r="CE681" i="1" s="1"/>
  <c r="CD680" i="1"/>
  <c r="CE680" i="1" s="1"/>
  <c r="CD679" i="1"/>
  <c r="CE679" i="1" s="1"/>
  <c r="CD678" i="1"/>
  <c r="CE678" i="1" s="1"/>
  <c r="CD676" i="1"/>
  <c r="CE676" i="1" s="1"/>
  <c r="CD675" i="1"/>
  <c r="CE675" i="1" s="1"/>
  <c r="CD674" i="1"/>
  <c r="CE674" i="1" s="1"/>
  <c r="CD673" i="1"/>
  <c r="CE673" i="1" s="1"/>
  <c r="CD672" i="1"/>
  <c r="CE672" i="1" s="1"/>
  <c r="CD671" i="1"/>
  <c r="CE671" i="1" s="1"/>
  <c r="CD670" i="1"/>
  <c r="CE670" i="1" s="1"/>
  <c r="CD669" i="1"/>
  <c r="CE669" i="1" s="1"/>
  <c r="CD668" i="1"/>
  <c r="CE668" i="1" s="1"/>
  <c r="CD667" i="1"/>
  <c r="CE667" i="1" s="1"/>
  <c r="CD666" i="1"/>
  <c r="CE666" i="1" s="1"/>
  <c r="CD665" i="1"/>
  <c r="CE665" i="1" s="1"/>
  <c r="CD664" i="1"/>
  <c r="CE664" i="1" s="1"/>
  <c r="CD663" i="1"/>
  <c r="CE663" i="1" s="1"/>
  <c r="CD662" i="1"/>
  <c r="CE662" i="1" s="1"/>
  <c r="CD661" i="1"/>
  <c r="CE661" i="1" s="1"/>
  <c r="CD660" i="1"/>
  <c r="CE660" i="1" s="1"/>
  <c r="CD659" i="1"/>
  <c r="CE659" i="1" s="1"/>
  <c r="CD658" i="1"/>
  <c r="CE658" i="1" s="1"/>
  <c r="CD657" i="1"/>
  <c r="CE657" i="1" s="1"/>
  <c r="CD656" i="1"/>
  <c r="CE656" i="1" s="1"/>
  <c r="CD655" i="1"/>
  <c r="CE655" i="1" s="1"/>
  <c r="CD654" i="1"/>
  <c r="CE654" i="1" s="1"/>
  <c r="CD653" i="1"/>
  <c r="CE653" i="1" s="1"/>
  <c r="CD652" i="1"/>
  <c r="CE652" i="1" s="1"/>
  <c r="CD651" i="1"/>
  <c r="CE651" i="1" s="1"/>
  <c r="CD650" i="1"/>
  <c r="CE650" i="1" s="1"/>
  <c r="CD649" i="1"/>
  <c r="CE649" i="1" s="1"/>
  <c r="CD648" i="1"/>
  <c r="CE648" i="1" s="1"/>
  <c r="CD647" i="1"/>
  <c r="CE647" i="1" s="1"/>
  <c r="CD646" i="1"/>
  <c r="CE646" i="1" s="1"/>
  <c r="CD645" i="1"/>
  <c r="CE645" i="1" s="1"/>
  <c r="CD644" i="1"/>
  <c r="CE644" i="1" s="1"/>
  <c r="CD643" i="1"/>
  <c r="CE643" i="1" s="1"/>
  <c r="CD642" i="1"/>
  <c r="CE642" i="1" s="1"/>
  <c r="CD641" i="1"/>
  <c r="CE641" i="1" s="1"/>
  <c r="CD640" i="1"/>
  <c r="CE640" i="1" s="1"/>
  <c r="CD639" i="1"/>
  <c r="CE639" i="1" s="1"/>
  <c r="CD638" i="1"/>
  <c r="CE638" i="1" s="1"/>
  <c r="CD637" i="1"/>
  <c r="CE637" i="1" s="1"/>
  <c r="CD636" i="1"/>
  <c r="CE636" i="1" s="1"/>
  <c r="CD635" i="1"/>
  <c r="CE635" i="1" s="1"/>
  <c r="CD634" i="1"/>
  <c r="CE634" i="1" s="1"/>
  <c r="CD633" i="1"/>
  <c r="CE633" i="1" s="1"/>
  <c r="CD632" i="1"/>
  <c r="CE632" i="1" s="1"/>
  <c r="CD631" i="1"/>
  <c r="CE631" i="1" s="1"/>
  <c r="CD630" i="1"/>
  <c r="CE630" i="1" s="1"/>
  <c r="CD629" i="1"/>
  <c r="CE629" i="1" s="1"/>
  <c r="CD628" i="1"/>
  <c r="CE628" i="1" s="1"/>
  <c r="CD627" i="1"/>
  <c r="CE627" i="1" s="1"/>
  <c r="CD626" i="1"/>
  <c r="CE626" i="1" s="1"/>
  <c r="CD625" i="1"/>
  <c r="CE625" i="1" s="1"/>
  <c r="CD624" i="1"/>
  <c r="CE624" i="1" s="1"/>
  <c r="CD623" i="1"/>
  <c r="CE623" i="1" s="1"/>
  <c r="CD622" i="1"/>
  <c r="CE622" i="1" s="1"/>
  <c r="CD621" i="1"/>
  <c r="CE621" i="1" s="1"/>
  <c r="CD620" i="1"/>
  <c r="CE620" i="1" s="1"/>
  <c r="CD619" i="1"/>
  <c r="CE619" i="1" s="1"/>
  <c r="CD618" i="1"/>
  <c r="CE618" i="1" s="1"/>
  <c r="CD617" i="1"/>
  <c r="CE617" i="1" s="1"/>
  <c r="CD616" i="1"/>
  <c r="CE616" i="1" s="1"/>
  <c r="CD615" i="1"/>
  <c r="CE615" i="1" s="1"/>
  <c r="CD550" i="1"/>
  <c r="CE550" i="1" s="1"/>
  <c r="CD549" i="1"/>
  <c r="CE549" i="1" s="1"/>
  <c r="CD548" i="1"/>
  <c r="CE548" i="1" s="1"/>
  <c r="CD547" i="1"/>
  <c r="CE547" i="1" s="1"/>
  <c r="CD546" i="1"/>
  <c r="CE546" i="1" s="1"/>
  <c r="CD543" i="1"/>
  <c r="CE543" i="1" s="1"/>
  <c r="CD542" i="1"/>
  <c r="CE542" i="1" s="1"/>
  <c r="CD541" i="1"/>
  <c r="CE541" i="1" s="1"/>
  <c r="CD534" i="1"/>
  <c r="CE534" i="1" s="1"/>
  <c r="CD533" i="1"/>
  <c r="CE533" i="1" s="1"/>
  <c r="CD532" i="1"/>
  <c r="CE532" i="1" s="1"/>
  <c r="CD528" i="1"/>
  <c r="CE528" i="1" s="1"/>
  <c r="CD524" i="1"/>
  <c r="CE524" i="1" s="1"/>
  <c r="CD523" i="1"/>
  <c r="CE523" i="1" s="1"/>
  <c r="CD517" i="1"/>
  <c r="CE517" i="1" s="1"/>
  <c r="CD516" i="1"/>
  <c r="CE516" i="1" s="1"/>
  <c r="CD515" i="1"/>
  <c r="CE515" i="1" s="1"/>
  <c r="CD514" i="1"/>
  <c r="CE514" i="1" s="1"/>
  <c r="CD513" i="1"/>
  <c r="CE513" i="1" s="1"/>
  <c r="CD512" i="1"/>
  <c r="CE512" i="1" s="1"/>
  <c r="CD511" i="1"/>
  <c r="CE511" i="1" s="1"/>
  <c r="CD510" i="1"/>
  <c r="CE510" i="1" s="1"/>
  <c r="CD509" i="1"/>
  <c r="CE509" i="1" s="1"/>
  <c r="CD505" i="1"/>
  <c r="CE505" i="1" s="1"/>
  <c r="CD504" i="1"/>
  <c r="CE504" i="1" s="1"/>
  <c r="CD503" i="1"/>
  <c r="CE503" i="1" s="1"/>
  <c r="CD502" i="1"/>
  <c r="CE502" i="1" s="1"/>
  <c r="CD501" i="1"/>
  <c r="CE501" i="1" s="1"/>
  <c r="CD500" i="1"/>
  <c r="CE500" i="1" s="1"/>
  <c r="CD328" i="1"/>
  <c r="CE328" i="1" s="1"/>
  <c r="CD325" i="1"/>
  <c r="CE325" i="1" s="1"/>
  <c r="CD321" i="1"/>
  <c r="CE321" i="1" s="1"/>
  <c r="CD319" i="1"/>
  <c r="CE319" i="1" s="1"/>
  <c r="CD318" i="1"/>
  <c r="CE318" i="1" s="1"/>
  <c r="CD317" i="1"/>
  <c r="CE317" i="1" s="1"/>
  <c r="CD315" i="1"/>
  <c r="CE315" i="1" s="1"/>
  <c r="CD314" i="1"/>
  <c r="CE314" i="1" s="1"/>
  <c r="CD311" i="1"/>
  <c r="CE311" i="1" s="1"/>
  <c r="CD308" i="1"/>
  <c r="CE308" i="1" s="1"/>
  <c r="CD306" i="1"/>
  <c r="CE306" i="1" s="1"/>
  <c r="CD208" i="1"/>
  <c r="CE208" i="1" s="1"/>
  <c r="CD207" i="1"/>
  <c r="CE207" i="1" s="1"/>
  <c r="CD205" i="1"/>
  <c r="CE205" i="1" s="1"/>
  <c r="CD202" i="1"/>
  <c r="CE202" i="1" s="1"/>
  <c r="CD201" i="1"/>
  <c r="CE201" i="1" s="1"/>
  <c r="CD200" i="1"/>
  <c r="CE200" i="1" s="1"/>
  <c r="CD196" i="1"/>
  <c r="CE196" i="1" s="1"/>
  <c r="CD195" i="1"/>
  <c r="CE195" i="1" s="1"/>
  <c r="CD192" i="1"/>
  <c r="CE192" i="1" s="1"/>
  <c r="CD191" i="1"/>
  <c r="CE191" i="1" s="1"/>
  <c r="CD189" i="1"/>
  <c r="CE189" i="1" s="1"/>
  <c r="CD185" i="1"/>
  <c r="CE185" i="1" s="1"/>
  <c r="CD182" i="1"/>
  <c r="CE182" i="1" s="1"/>
  <c r="CD178" i="1"/>
  <c r="CE178" i="1" s="1"/>
  <c r="CD177" i="1"/>
  <c r="CE177" i="1" s="1"/>
  <c r="CD91" i="1"/>
  <c r="CE91" i="1" s="1"/>
  <c r="CD9" i="1"/>
  <c r="CB9" i="1"/>
  <c r="BY185" i="1"/>
  <c r="BZ185" i="1" s="1"/>
  <c r="BY177" i="1"/>
  <c r="BZ177" i="1" s="1"/>
  <c r="BY167" i="1"/>
  <c r="BZ167" i="1" s="1"/>
  <c r="BY160" i="1"/>
  <c r="BZ160" i="1" s="1"/>
  <c r="BY142" i="1"/>
  <c r="BZ142" i="1" s="1"/>
  <c r="BY83" i="1"/>
  <c r="BZ83" i="1" s="1"/>
  <c r="BY82" i="1"/>
  <c r="BZ82" i="1" s="1"/>
  <c r="BY81" i="1"/>
  <c r="BZ81" i="1" s="1"/>
  <c r="BY80" i="1"/>
  <c r="BZ80" i="1" s="1"/>
  <c r="BY79" i="1"/>
  <c r="BZ79" i="1" s="1"/>
  <c r="BY78" i="1"/>
  <c r="BZ78" i="1" s="1"/>
  <c r="BY77" i="1"/>
  <c r="BZ77" i="1" s="1"/>
  <c r="BY69" i="1"/>
  <c r="BZ69" i="1" s="1"/>
  <c r="BY68" i="1"/>
  <c r="BZ68" i="1" s="1"/>
  <c r="BY67" i="1"/>
  <c r="BZ67" i="1" s="1"/>
  <c r="BY66" i="1"/>
  <c r="BZ66" i="1" s="1"/>
  <c r="BY65" i="1"/>
  <c r="BZ65" i="1" s="1"/>
  <c r="BY64" i="1"/>
  <c r="BZ64" i="1" s="1"/>
  <c r="BY63" i="1"/>
  <c r="BZ63" i="1" s="1"/>
  <c r="BY62" i="1"/>
  <c r="BZ62" i="1" s="1"/>
  <c r="BY61" i="1"/>
  <c r="BZ61" i="1" s="1"/>
  <c r="BY60" i="1"/>
  <c r="BZ60" i="1" s="1"/>
  <c r="BY59" i="1"/>
  <c r="BZ59" i="1" s="1"/>
  <c r="BY55" i="1"/>
  <c r="BZ55" i="1" s="1"/>
  <c r="BY54" i="1"/>
  <c r="BZ54" i="1" s="1"/>
  <c r="BY53" i="1"/>
  <c r="BZ53" i="1" s="1"/>
  <c r="BY52" i="1"/>
  <c r="BZ52" i="1" s="1"/>
  <c r="BY51" i="1"/>
  <c r="BZ51" i="1" s="1"/>
  <c r="BY50" i="1"/>
  <c r="BZ50" i="1" s="1"/>
  <c r="BY49" i="1"/>
  <c r="BZ49" i="1" s="1"/>
  <c r="BY48" i="1"/>
  <c r="BZ48" i="1" s="1"/>
  <c r="BY47" i="1"/>
  <c r="BZ47" i="1" s="1"/>
  <c r="BY46" i="1"/>
  <c r="BZ46" i="1" s="1"/>
  <c r="BY45" i="1"/>
  <c r="BZ45" i="1" s="1"/>
  <c r="BY44" i="1"/>
  <c r="BZ44" i="1" s="1"/>
  <c r="BY43" i="1"/>
  <c r="BZ43" i="1" s="1"/>
  <c r="BY42" i="1"/>
  <c r="BZ42" i="1" s="1"/>
  <c r="BY38" i="1"/>
  <c r="BZ38" i="1" s="1"/>
  <c r="BY37" i="1"/>
  <c r="BZ37" i="1" s="1"/>
  <c r="BY36" i="1"/>
  <c r="BZ36" i="1" s="1"/>
  <c r="BY34" i="1"/>
  <c r="BZ34" i="1" s="1"/>
  <c r="BY32" i="1"/>
  <c r="BZ32" i="1" s="1"/>
  <c r="BY31" i="1"/>
  <c r="BZ31" i="1" s="1"/>
  <c r="BY30" i="1"/>
  <c r="BZ30" i="1" s="1"/>
  <c r="BY29" i="1"/>
  <c r="BZ29" i="1" s="1"/>
  <c r="BY28" i="1"/>
  <c r="BZ28" i="1" s="1"/>
  <c r="BY27" i="1"/>
  <c r="BZ27" i="1" s="1"/>
  <c r="BY26" i="1"/>
  <c r="BZ26" i="1" s="1"/>
  <c r="BY24" i="1"/>
  <c r="BZ24" i="1" s="1"/>
  <c r="BY22" i="1"/>
  <c r="BZ22" i="1" s="1"/>
  <c r="BY21" i="1"/>
  <c r="BZ21" i="1" s="1"/>
  <c r="BY9" i="1"/>
  <c r="BW9" i="1"/>
  <c r="BT499" i="1"/>
  <c r="BU499" i="1" s="1"/>
  <c r="BT496" i="1"/>
  <c r="BU496" i="1" s="1"/>
  <c r="BT495" i="1"/>
  <c r="BU495" i="1" s="1"/>
  <c r="BT494" i="1"/>
  <c r="BU494" i="1" s="1"/>
  <c r="BT493" i="1"/>
  <c r="BU493" i="1" s="1"/>
  <c r="BT492" i="1"/>
  <c r="BU492" i="1" s="1"/>
  <c r="BT490" i="1"/>
  <c r="BU490" i="1" s="1"/>
  <c r="BT489" i="1"/>
  <c r="BU489" i="1" s="1"/>
  <c r="BT486" i="1"/>
  <c r="BU486" i="1" s="1"/>
  <c r="BT485" i="1"/>
  <c r="BU485" i="1" s="1"/>
  <c r="BT484" i="1"/>
  <c r="BU484" i="1" s="1"/>
  <c r="BT483" i="1"/>
  <c r="BU483" i="1" s="1"/>
  <c r="BT482" i="1"/>
  <c r="BU482" i="1" s="1"/>
  <c r="BT481" i="1"/>
  <c r="BU481" i="1" s="1"/>
  <c r="BT478" i="1"/>
  <c r="BU478" i="1" s="1"/>
  <c r="BT477" i="1"/>
  <c r="BU477" i="1" s="1"/>
  <c r="BT476" i="1"/>
  <c r="BU476" i="1" s="1"/>
  <c r="BT473" i="1"/>
  <c r="BU473" i="1" s="1"/>
  <c r="BT472" i="1"/>
  <c r="BU472" i="1" s="1"/>
  <c r="BT469" i="1"/>
  <c r="BU469" i="1" s="1"/>
  <c r="BT465" i="1"/>
  <c r="BU465" i="1" s="1"/>
  <c r="BT464" i="1"/>
  <c r="BU464" i="1" s="1"/>
  <c r="BT463" i="1"/>
  <c r="BU463" i="1" s="1"/>
  <c r="BT462" i="1"/>
  <c r="BU462" i="1" s="1"/>
  <c r="BT461" i="1"/>
  <c r="BU461" i="1" s="1"/>
  <c r="BT460" i="1"/>
  <c r="BU460" i="1" s="1"/>
  <c r="BT459" i="1"/>
  <c r="BU459" i="1" s="1"/>
  <c r="BT439" i="1"/>
  <c r="BU439" i="1" s="1"/>
  <c r="BT438" i="1"/>
  <c r="BU438" i="1" s="1"/>
  <c r="BT437" i="1"/>
  <c r="BU437" i="1" s="1"/>
  <c r="BT436" i="1"/>
  <c r="BU436" i="1" s="1"/>
  <c r="BT435" i="1"/>
  <c r="BU435" i="1" s="1"/>
  <c r="BT434" i="1"/>
  <c r="BU434" i="1" s="1"/>
  <c r="BT432" i="1"/>
  <c r="BU432" i="1" s="1"/>
  <c r="BT430" i="1"/>
  <c r="BU430" i="1" s="1"/>
  <c r="BT429" i="1"/>
  <c r="BU429" i="1" s="1"/>
  <c r="BT428" i="1"/>
  <c r="BU428" i="1" s="1"/>
  <c r="BT427" i="1"/>
  <c r="BU427" i="1" s="1"/>
  <c r="BT426" i="1"/>
  <c r="BU426" i="1" s="1"/>
  <c r="BT425" i="1"/>
  <c r="BU425" i="1" s="1"/>
  <c r="BT424" i="1"/>
  <c r="BU424" i="1" s="1"/>
  <c r="BT307" i="1"/>
  <c r="BU307" i="1" s="1"/>
  <c r="BT303" i="1"/>
  <c r="BU303" i="1" s="1"/>
  <c r="BT302" i="1"/>
  <c r="BU302" i="1" s="1"/>
  <c r="BT301" i="1"/>
  <c r="BU301" i="1" s="1"/>
  <c r="BT298" i="1"/>
  <c r="BU298" i="1" s="1"/>
  <c r="BT294" i="1"/>
  <c r="BU294" i="1" s="1"/>
  <c r="BT293" i="1"/>
  <c r="BU293" i="1" s="1"/>
  <c r="BT291" i="1"/>
  <c r="BU291" i="1" s="1"/>
  <c r="BT290" i="1"/>
  <c r="BU290" i="1" s="1"/>
  <c r="BT288" i="1"/>
  <c r="BU288" i="1" s="1"/>
  <c r="BT285" i="1"/>
  <c r="BU285" i="1" s="1"/>
  <c r="BT284" i="1"/>
  <c r="BU284" i="1" s="1"/>
  <c r="BT283" i="1"/>
  <c r="BU283" i="1" s="1"/>
  <c r="BT282" i="1"/>
  <c r="BU282" i="1" s="1"/>
  <c r="BT281" i="1"/>
  <c r="BU281" i="1" s="1"/>
  <c r="BT277" i="1"/>
  <c r="BU277" i="1" s="1"/>
  <c r="BT238" i="1"/>
  <c r="BU238" i="1" s="1"/>
  <c r="BT237" i="1"/>
  <c r="BU237" i="1" s="1"/>
  <c r="BT236" i="1"/>
  <c r="BU236" i="1" s="1"/>
  <c r="BT233" i="1"/>
  <c r="BU233" i="1" s="1"/>
  <c r="BT232" i="1"/>
  <c r="BU232" i="1" s="1"/>
  <c r="BT231" i="1"/>
  <c r="BU231" i="1" s="1"/>
  <c r="BT230" i="1"/>
  <c r="BU230" i="1" s="1"/>
  <c r="BT226" i="1"/>
  <c r="BU226" i="1" s="1"/>
  <c r="BT224" i="1"/>
  <c r="BU224" i="1" s="1"/>
  <c r="BT223" i="1"/>
  <c r="BU223" i="1" s="1"/>
  <c r="BT222" i="1"/>
  <c r="BU222" i="1" s="1"/>
  <c r="BT221" i="1"/>
  <c r="BU221" i="1" s="1"/>
  <c r="BT220" i="1"/>
  <c r="BU220" i="1" s="1"/>
  <c r="BT219" i="1"/>
  <c r="BU219" i="1" s="1"/>
  <c r="BT217" i="1"/>
  <c r="BU217" i="1" s="1"/>
  <c r="BT216" i="1"/>
  <c r="BU216" i="1" s="1"/>
  <c r="BT215" i="1"/>
  <c r="BU215" i="1" s="1"/>
  <c r="BT213" i="1"/>
  <c r="BU213" i="1" s="1"/>
  <c r="BT200" i="1"/>
  <c r="BU200" i="1" s="1"/>
  <c r="BT199" i="1"/>
  <c r="BU199" i="1" s="1"/>
  <c r="BT196" i="1"/>
  <c r="BU196" i="1" s="1"/>
  <c r="BT187" i="1"/>
  <c r="BU187" i="1" s="1"/>
  <c r="BT183" i="1"/>
  <c r="BU183" i="1" s="1"/>
  <c r="BT179" i="1"/>
  <c r="BU179" i="1" s="1"/>
  <c r="BT178" i="1"/>
  <c r="BU178" i="1" s="1"/>
  <c r="BT177" i="1"/>
  <c r="BU177" i="1" s="1"/>
  <c r="BT166" i="1"/>
  <c r="BU166" i="1" s="1"/>
  <c r="BT161" i="1"/>
  <c r="BU161" i="1" s="1"/>
  <c r="BT160" i="1"/>
  <c r="BU160" i="1" s="1"/>
  <c r="BT158" i="1"/>
  <c r="BU158" i="1" s="1"/>
  <c r="BT157" i="1"/>
  <c r="BU157" i="1" s="1"/>
  <c r="BT153" i="1"/>
  <c r="BU153" i="1" s="1"/>
  <c r="BT148" i="1"/>
  <c r="BU148" i="1" s="1"/>
  <c r="BT147" i="1"/>
  <c r="BU147" i="1" s="1"/>
  <c r="BT146" i="1"/>
  <c r="BU146" i="1" s="1"/>
  <c r="BT143" i="1"/>
  <c r="BU143" i="1" s="1"/>
  <c r="BT142" i="1"/>
  <c r="BU142" i="1" s="1"/>
  <c r="BT140" i="1"/>
  <c r="BU140" i="1" s="1"/>
  <c r="BT139" i="1"/>
  <c r="BU139" i="1" s="1"/>
  <c r="BT138" i="1"/>
  <c r="BU138" i="1" s="1"/>
  <c r="BT137" i="1"/>
  <c r="BU137" i="1" s="1"/>
  <c r="BT136" i="1"/>
  <c r="BU136" i="1" s="1"/>
  <c r="BT135" i="1"/>
  <c r="BU135" i="1" s="1"/>
  <c r="BT128" i="1"/>
  <c r="BU128" i="1" s="1"/>
  <c r="BT121" i="1"/>
  <c r="BU121" i="1" s="1"/>
  <c r="BT120" i="1"/>
  <c r="BU120" i="1" s="1"/>
  <c r="BT115" i="1"/>
  <c r="BU115" i="1" s="1"/>
  <c r="BT114" i="1"/>
  <c r="BU114" i="1" s="1"/>
  <c r="BT113" i="1"/>
  <c r="BU113" i="1" s="1"/>
  <c r="BT111" i="1"/>
  <c r="BU111" i="1" s="1"/>
  <c r="BT110" i="1"/>
  <c r="BU110" i="1" s="1"/>
  <c r="BT108" i="1"/>
  <c r="BU108" i="1" s="1"/>
  <c r="BT107" i="1"/>
  <c r="BU107" i="1" s="1"/>
  <c r="BT102" i="1"/>
  <c r="BU102" i="1" s="1"/>
  <c r="BT101" i="1"/>
  <c r="BU101" i="1" s="1"/>
  <c r="BT99" i="1"/>
  <c r="BU99" i="1" s="1"/>
  <c r="BT90" i="1"/>
  <c r="BU90" i="1" s="1"/>
  <c r="BT9" i="1"/>
  <c r="BR9" i="1"/>
  <c r="BO729" i="1"/>
  <c r="BP729" i="1" s="1"/>
  <c r="BO728" i="1"/>
  <c r="BP728" i="1" s="1"/>
  <c r="BO727" i="1"/>
  <c r="BP727" i="1" s="1"/>
  <c r="BO726" i="1"/>
  <c r="BP726" i="1" s="1"/>
  <c r="BO647" i="1"/>
  <c r="BP647" i="1" s="1"/>
  <c r="BO634" i="1"/>
  <c r="BP634" i="1" s="1"/>
  <c r="BO633" i="1"/>
  <c r="BP633" i="1" s="1"/>
  <c r="BO632" i="1"/>
  <c r="BP632" i="1" s="1"/>
  <c r="BO558" i="1"/>
  <c r="BP558" i="1" s="1"/>
  <c r="BO557" i="1"/>
  <c r="BP557" i="1" s="1"/>
  <c r="BO556" i="1"/>
  <c r="BP556" i="1" s="1"/>
  <c r="BO555" i="1"/>
  <c r="BP555" i="1" s="1"/>
  <c r="BO554" i="1"/>
  <c r="BP554" i="1" s="1"/>
  <c r="BO553" i="1"/>
  <c r="BP553" i="1" s="1"/>
  <c r="BO552" i="1"/>
  <c r="BP552" i="1" s="1"/>
  <c r="BO551" i="1"/>
  <c r="BP551" i="1" s="1"/>
  <c r="BO550" i="1"/>
  <c r="BP550" i="1" s="1"/>
  <c r="BO545" i="1"/>
  <c r="BP545" i="1" s="1"/>
  <c r="BO544" i="1"/>
  <c r="BP544" i="1" s="1"/>
  <c r="BO543" i="1"/>
  <c r="BP543" i="1" s="1"/>
  <c r="BO542" i="1"/>
  <c r="BP542" i="1" s="1"/>
  <c r="BO541" i="1"/>
  <c r="BP541" i="1" s="1"/>
  <c r="BO540" i="1"/>
  <c r="BP540" i="1" s="1"/>
  <c r="BO539" i="1"/>
  <c r="BP539" i="1" s="1"/>
  <c r="BO538" i="1"/>
  <c r="BP538" i="1" s="1"/>
  <c r="BO536" i="1"/>
  <c r="BP536" i="1" s="1"/>
  <c r="BO535" i="1"/>
  <c r="BP535" i="1" s="1"/>
  <c r="BO530" i="1"/>
  <c r="BP530" i="1" s="1"/>
  <c r="BO529" i="1"/>
  <c r="BP529" i="1" s="1"/>
  <c r="BO524" i="1"/>
  <c r="BP524" i="1" s="1"/>
  <c r="BO520" i="1"/>
  <c r="BP520" i="1" s="1"/>
  <c r="BO518" i="1"/>
  <c r="BP518" i="1" s="1"/>
  <c r="BO517" i="1"/>
  <c r="BP517" i="1" s="1"/>
  <c r="BO516" i="1"/>
  <c r="BP516" i="1" s="1"/>
  <c r="BO515" i="1"/>
  <c r="BP515" i="1" s="1"/>
  <c r="BO514" i="1"/>
  <c r="BP514" i="1" s="1"/>
  <c r="BO513" i="1"/>
  <c r="BP513" i="1" s="1"/>
  <c r="BO501" i="1"/>
  <c r="BP501" i="1" s="1"/>
  <c r="BO500" i="1"/>
  <c r="BP500" i="1" s="1"/>
  <c r="BO499" i="1"/>
  <c r="BP499" i="1" s="1"/>
  <c r="BO498" i="1"/>
  <c r="BP498" i="1" s="1"/>
  <c r="BO497" i="1"/>
  <c r="BP497" i="1" s="1"/>
  <c r="BO496" i="1"/>
  <c r="BP496" i="1" s="1"/>
  <c r="BO481" i="1"/>
  <c r="BP481" i="1" s="1"/>
  <c r="BO480" i="1"/>
  <c r="BP480" i="1" s="1"/>
  <c r="BO479" i="1"/>
  <c r="BP479" i="1" s="1"/>
  <c r="BO478" i="1"/>
  <c r="BP478" i="1" s="1"/>
  <c r="BO477" i="1"/>
  <c r="BP477" i="1" s="1"/>
  <c r="BO473" i="1"/>
  <c r="BP473" i="1" s="1"/>
  <c r="BO472" i="1"/>
  <c r="BP472" i="1" s="1"/>
  <c r="BO471" i="1"/>
  <c r="BP471" i="1" s="1"/>
  <c r="BO435" i="1"/>
  <c r="BP435" i="1" s="1"/>
  <c r="BO434" i="1"/>
  <c r="BP434" i="1" s="1"/>
  <c r="BO432" i="1"/>
  <c r="BP432" i="1" s="1"/>
  <c r="BO430" i="1"/>
  <c r="BP430" i="1" s="1"/>
  <c r="BO428" i="1"/>
  <c r="BP428" i="1" s="1"/>
  <c r="BO426" i="1"/>
  <c r="BP426" i="1" s="1"/>
  <c r="BO424" i="1"/>
  <c r="BP424" i="1" s="1"/>
  <c r="BO423" i="1"/>
  <c r="BP423" i="1" s="1"/>
  <c r="BO422" i="1"/>
  <c r="BP422" i="1" s="1"/>
  <c r="BO390" i="1"/>
  <c r="BP390" i="1" s="1"/>
  <c r="BO388" i="1"/>
  <c r="BP388" i="1" s="1"/>
  <c r="BO387" i="1"/>
  <c r="BP387" i="1" s="1"/>
  <c r="BO386" i="1"/>
  <c r="BP386" i="1" s="1"/>
  <c r="BO374" i="1"/>
  <c r="BP374" i="1" s="1"/>
  <c r="BO373" i="1"/>
  <c r="BP373" i="1" s="1"/>
  <c r="BO372" i="1"/>
  <c r="BP372" i="1" s="1"/>
  <c r="BO357" i="1"/>
  <c r="BP357" i="1" s="1"/>
  <c r="BO356" i="1"/>
  <c r="BP356" i="1" s="1"/>
  <c r="BO355" i="1"/>
  <c r="BP355" i="1" s="1"/>
  <c r="BO353" i="1"/>
  <c r="BP353" i="1" s="1"/>
  <c r="BO352" i="1"/>
  <c r="BP352" i="1" s="1"/>
  <c r="BO351" i="1"/>
  <c r="BP351" i="1" s="1"/>
  <c r="BO350" i="1"/>
  <c r="BP350" i="1" s="1"/>
  <c r="BO348" i="1"/>
  <c r="BP348" i="1" s="1"/>
  <c r="BO347" i="1"/>
  <c r="BP347" i="1" s="1"/>
  <c r="BO346" i="1"/>
  <c r="BP346" i="1" s="1"/>
  <c r="BO345" i="1"/>
  <c r="BP345" i="1" s="1"/>
  <c r="BO344" i="1"/>
  <c r="BP344" i="1" s="1"/>
  <c r="BO343" i="1"/>
  <c r="BP343" i="1" s="1"/>
  <c r="BO342" i="1"/>
  <c r="BP342" i="1" s="1"/>
  <c r="BO341" i="1"/>
  <c r="BP341" i="1" s="1"/>
  <c r="BO340" i="1"/>
  <c r="BP340" i="1" s="1"/>
  <c r="BO339" i="1"/>
  <c r="BP339" i="1" s="1"/>
  <c r="BO338" i="1"/>
  <c r="BP338" i="1" s="1"/>
  <c r="BO337" i="1"/>
  <c r="BP337" i="1" s="1"/>
  <c r="BO336" i="1"/>
  <c r="BP336" i="1" s="1"/>
  <c r="BO335" i="1"/>
  <c r="BP335" i="1" s="1"/>
  <c r="BO334" i="1"/>
  <c r="BP334" i="1" s="1"/>
  <c r="BO333" i="1"/>
  <c r="BP333" i="1" s="1"/>
  <c r="BO332" i="1"/>
  <c r="BP332" i="1" s="1"/>
  <c r="BO331" i="1"/>
  <c r="BP331" i="1" s="1"/>
  <c r="BO330" i="1"/>
  <c r="BP330" i="1" s="1"/>
  <c r="BO329" i="1"/>
  <c r="BP329" i="1" s="1"/>
  <c r="BO327" i="1"/>
  <c r="BP327" i="1" s="1"/>
  <c r="BO321" i="1"/>
  <c r="BP321" i="1" s="1"/>
  <c r="BO316" i="1"/>
  <c r="BP316" i="1" s="1"/>
  <c r="BO306" i="1"/>
  <c r="BP306" i="1" s="1"/>
  <c r="BO305" i="1"/>
  <c r="BP305" i="1" s="1"/>
  <c r="BO304" i="1"/>
  <c r="BP304" i="1" s="1"/>
  <c r="BO302" i="1"/>
  <c r="BP302" i="1" s="1"/>
  <c r="BO299" i="1"/>
  <c r="BP299" i="1" s="1"/>
  <c r="BO298" i="1"/>
  <c r="BP298" i="1" s="1"/>
  <c r="BO296" i="1"/>
  <c r="BP296" i="1" s="1"/>
  <c r="BO294" i="1"/>
  <c r="BP294" i="1" s="1"/>
  <c r="BO291" i="1"/>
  <c r="BP291" i="1" s="1"/>
  <c r="BO290" i="1"/>
  <c r="BP290" i="1" s="1"/>
  <c r="BO288" i="1"/>
  <c r="BP288" i="1" s="1"/>
  <c r="BO287" i="1"/>
  <c r="BP287" i="1" s="1"/>
  <c r="BO286" i="1"/>
  <c r="BP286" i="1" s="1"/>
  <c r="BO273" i="1"/>
  <c r="BP273" i="1" s="1"/>
  <c r="BO226" i="1"/>
  <c r="BP226" i="1" s="1"/>
  <c r="BO222" i="1"/>
  <c r="BP222" i="1" s="1"/>
  <c r="BO219" i="1"/>
  <c r="BP219" i="1" s="1"/>
  <c r="BO218" i="1"/>
  <c r="BP218" i="1" s="1"/>
  <c r="BO217" i="1"/>
  <c r="BP217" i="1" s="1"/>
  <c r="BO192" i="1"/>
  <c r="BP192" i="1" s="1"/>
  <c r="BO191" i="1"/>
  <c r="BP191" i="1" s="1"/>
  <c r="BO183" i="1"/>
  <c r="BP183" i="1" s="1"/>
  <c r="BO173" i="1"/>
  <c r="BP173" i="1" s="1"/>
  <c r="BO172" i="1"/>
  <c r="BP172" i="1" s="1"/>
  <c r="BO171" i="1"/>
  <c r="BP171" i="1" s="1"/>
  <c r="BO169" i="1"/>
  <c r="BP169" i="1" s="1"/>
  <c r="BO164" i="1"/>
  <c r="BP164" i="1" s="1"/>
  <c r="BO159" i="1"/>
  <c r="BP159" i="1" s="1"/>
  <c r="BO158" i="1"/>
  <c r="BP158" i="1" s="1"/>
  <c r="BO157" i="1"/>
  <c r="BP157" i="1" s="1"/>
  <c r="BO147" i="1"/>
  <c r="BP147" i="1" s="1"/>
  <c r="BO146" i="1"/>
  <c r="BP146" i="1" s="1"/>
  <c r="BO145" i="1"/>
  <c r="BP145" i="1" s="1"/>
  <c r="BO144" i="1"/>
  <c r="BP144" i="1" s="1"/>
  <c r="BO142" i="1"/>
  <c r="BP142" i="1" s="1"/>
  <c r="BO141" i="1"/>
  <c r="BP141" i="1" s="1"/>
  <c r="BO140" i="1"/>
  <c r="BP140" i="1" s="1"/>
  <c r="BO139" i="1"/>
  <c r="BP139" i="1" s="1"/>
  <c r="BO138" i="1"/>
  <c r="BP138" i="1" s="1"/>
  <c r="BO137" i="1"/>
  <c r="BP137" i="1" s="1"/>
  <c r="BO136" i="1"/>
  <c r="BP136" i="1" s="1"/>
  <c r="BO135" i="1"/>
  <c r="BP135" i="1" s="1"/>
  <c r="BO134" i="1"/>
  <c r="BP134" i="1" s="1"/>
  <c r="BO133" i="1"/>
  <c r="BP133" i="1" s="1"/>
  <c r="BO132" i="1"/>
  <c r="BP132" i="1" s="1"/>
  <c r="BO127" i="1"/>
  <c r="BP127" i="1" s="1"/>
  <c r="BO126" i="1"/>
  <c r="BP126" i="1" s="1"/>
  <c r="BO112" i="1"/>
  <c r="BP112" i="1" s="1"/>
  <c r="BO111" i="1"/>
  <c r="BP111" i="1" s="1"/>
  <c r="BO109" i="1"/>
  <c r="BP109" i="1" s="1"/>
  <c r="BO108" i="1"/>
  <c r="BP108" i="1" s="1"/>
  <c r="BO107" i="1"/>
  <c r="BP107" i="1" s="1"/>
  <c r="BO105" i="1"/>
  <c r="BP105" i="1" s="1"/>
  <c r="BO104" i="1"/>
  <c r="BP104" i="1" s="1"/>
  <c r="BO103" i="1"/>
  <c r="BP103" i="1" s="1"/>
  <c r="BO102" i="1"/>
  <c r="BP102" i="1" s="1"/>
  <c r="BO101" i="1"/>
  <c r="BP101" i="1" s="1"/>
  <c r="BO100" i="1"/>
  <c r="BP100" i="1" s="1"/>
  <c r="BO95" i="1"/>
  <c r="BP95" i="1" s="1"/>
  <c r="BO94" i="1"/>
  <c r="BP94" i="1" s="1"/>
  <c r="BO88" i="1"/>
  <c r="BP88" i="1" s="1"/>
  <c r="BO87" i="1"/>
  <c r="BP87" i="1" s="1"/>
  <c r="BO86" i="1"/>
  <c r="BP86" i="1" s="1"/>
  <c r="BO76" i="1"/>
  <c r="BP76" i="1" s="1"/>
  <c r="BO69" i="1"/>
  <c r="BP69" i="1" s="1"/>
  <c r="BO68" i="1"/>
  <c r="BP68" i="1" s="1"/>
  <c r="BO67" i="1"/>
  <c r="BP67" i="1" s="1"/>
  <c r="BO63" i="1"/>
  <c r="BP63" i="1" s="1"/>
  <c r="BO59" i="1"/>
  <c r="BP59" i="1" s="1"/>
  <c r="BO49" i="1"/>
  <c r="BP49" i="1" s="1"/>
  <c r="BO45" i="1"/>
  <c r="BP45" i="1" s="1"/>
  <c r="BO44" i="1"/>
  <c r="BP44" i="1" s="1"/>
  <c r="BO43" i="1"/>
  <c r="BP43" i="1" s="1"/>
  <c r="BO38" i="1"/>
  <c r="BP38" i="1" s="1"/>
  <c r="BO36" i="1"/>
  <c r="BP36" i="1" s="1"/>
  <c r="BO34" i="1"/>
  <c r="BP34" i="1" s="1"/>
  <c r="BO32" i="1"/>
  <c r="BP32" i="1" s="1"/>
  <c r="BO30" i="1"/>
  <c r="BP30" i="1" s="1"/>
  <c r="BO29" i="1"/>
  <c r="BP29" i="1" s="1"/>
  <c r="BO9" i="1"/>
  <c r="BM9" i="1"/>
  <c r="BJ699" i="1"/>
  <c r="BK699" i="1" s="1"/>
  <c r="BJ496" i="1"/>
  <c r="BK496" i="1" s="1"/>
  <c r="BJ495" i="1"/>
  <c r="BK495" i="1" s="1"/>
  <c r="BJ494" i="1"/>
  <c r="BK494" i="1" s="1"/>
  <c r="BJ493" i="1"/>
  <c r="BK493" i="1" s="1"/>
  <c r="BJ492" i="1"/>
  <c r="BK492" i="1" s="1"/>
  <c r="BJ491" i="1"/>
  <c r="BK491" i="1" s="1"/>
  <c r="BJ490" i="1"/>
  <c r="BK490" i="1" s="1"/>
  <c r="BJ489" i="1"/>
  <c r="BK489" i="1" s="1"/>
  <c r="BJ486" i="1"/>
  <c r="BK486" i="1" s="1"/>
  <c r="BJ485" i="1"/>
  <c r="BK485" i="1" s="1"/>
  <c r="BJ484" i="1"/>
  <c r="BK484" i="1" s="1"/>
  <c r="BJ483" i="1"/>
  <c r="BK483" i="1" s="1"/>
  <c r="BJ482" i="1"/>
  <c r="BK482" i="1" s="1"/>
  <c r="BJ481" i="1"/>
  <c r="BK481" i="1" s="1"/>
  <c r="BJ477" i="1"/>
  <c r="BK477" i="1" s="1"/>
  <c r="BJ476" i="1"/>
  <c r="BK476" i="1" s="1"/>
  <c r="BJ475" i="1"/>
  <c r="BK475" i="1" s="1"/>
  <c r="BJ474" i="1"/>
  <c r="BK474" i="1" s="1"/>
  <c r="BJ473" i="1"/>
  <c r="BK473" i="1" s="1"/>
  <c r="BJ471" i="1"/>
  <c r="BK471" i="1" s="1"/>
  <c r="BJ470" i="1"/>
  <c r="BK470" i="1" s="1"/>
  <c r="BJ468" i="1"/>
  <c r="BK468" i="1" s="1"/>
  <c r="BJ467" i="1"/>
  <c r="BK467" i="1" s="1"/>
  <c r="BJ465" i="1"/>
  <c r="BK465" i="1" s="1"/>
  <c r="BJ464" i="1"/>
  <c r="BK464" i="1" s="1"/>
  <c r="BJ463" i="1"/>
  <c r="BK463" i="1" s="1"/>
  <c r="BJ462" i="1"/>
  <c r="BK462" i="1" s="1"/>
  <c r="BJ461" i="1"/>
  <c r="BK461" i="1" s="1"/>
  <c r="BJ439" i="1"/>
  <c r="BK439" i="1" s="1"/>
  <c r="BJ438" i="1"/>
  <c r="BK438" i="1" s="1"/>
  <c r="BJ436" i="1"/>
  <c r="BK436" i="1" s="1"/>
  <c r="BJ434" i="1"/>
  <c r="BK434" i="1" s="1"/>
  <c r="BJ432" i="1"/>
  <c r="BK432" i="1" s="1"/>
  <c r="BJ431" i="1"/>
  <c r="BK431" i="1" s="1"/>
  <c r="BJ430" i="1"/>
  <c r="BK430" i="1" s="1"/>
  <c r="BJ428" i="1"/>
  <c r="BK428" i="1" s="1"/>
  <c r="BJ86" i="1"/>
  <c r="BK86" i="1" s="1"/>
  <c r="BJ82" i="1"/>
  <c r="BK82" i="1" s="1"/>
  <c r="BJ81" i="1"/>
  <c r="BK81" i="1" s="1"/>
  <c r="BJ80" i="1"/>
  <c r="BK80" i="1" s="1"/>
  <c r="BJ79" i="1"/>
  <c r="BK79" i="1" s="1"/>
  <c r="BJ78" i="1"/>
  <c r="BK78" i="1" s="1"/>
  <c r="BJ77" i="1"/>
  <c r="BK77" i="1" s="1"/>
  <c r="BJ9" i="1"/>
  <c r="BH9" i="1"/>
  <c r="BE692" i="1"/>
  <c r="BF692" i="1" s="1"/>
  <c r="BE691" i="1"/>
  <c r="BF691" i="1" s="1"/>
  <c r="BE690" i="1"/>
  <c r="BF690" i="1" s="1"/>
  <c r="BE689" i="1"/>
  <c r="BF689" i="1" s="1"/>
  <c r="BE688" i="1"/>
  <c r="BF688" i="1" s="1"/>
  <c r="BE687" i="1"/>
  <c r="BF687" i="1" s="1"/>
  <c r="BE686" i="1"/>
  <c r="BF686" i="1" s="1"/>
  <c r="BE685" i="1"/>
  <c r="BF685" i="1" s="1"/>
  <c r="BE635" i="1"/>
  <c r="BF635" i="1" s="1"/>
  <c r="BE634" i="1"/>
  <c r="BF634" i="1" s="1"/>
  <c r="BE633" i="1"/>
  <c r="BF633" i="1" s="1"/>
  <c r="BE632" i="1"/>
  <c r="BF632" i="1" s="1"/>
  <c r="BE616" i="1"/>
  <c r="BF616" i="1" s="1"/>
  <c r="BE614" i="1"/>
  <c r="BF614" i="1" s="1"/>
  <c r="BE613" i="1"/>
  <c r="BF613" i="1" s="1"/>
  <c r="BE612" i="1"/>
  <c r="BF612" i="1" s="1"/>
  <c r="BE611" i="1"/>
  <c r="BF611" i="1" s="1"/>
  <c r="BE610" i="1"/>
  <c r="BF610" i="1" s="1"/>
  <c r="BE608" i="1"/>
  <c r="BF608" i="1" s="1"/>
  <c r="BE605" i="1"/>
  <c r="BF605" i="1" s="1"/>
  <c r="BE604" i="1"/>
  <c r="BF604" i="1" s="1"/>
  <c r="BE603" i="1"/>
  <c r="BF603" i="1" s="1"/>
  <c r="BE602" i="1"/>
  <c r="BF602" i="1" s="1"/>
  <c r="BE601" i="1"/>
  <c r="BF601" i="1" s="1"/>
  <c r="BE596" i="1"/>
  <c r="BF596" i="1" s="1"/>
  <c r="BE595" i="1"/>
  <c r="BF595" i="1" s="1"/>
  <c r="BE594" i="1"/>
  <c r="BF594" i="1" s="1"/>
  <c r="BE548" i="1"/>
  <c r="BF548" i="1" s="1"/>
  <c r="BE546" i="1"/>
  <c r="BF546" i="1" s="1"/>
  <c r="BE545" i="1"/>
  <c r="BF545" i="1" s="1"/>
  <c r="BE544" i="1"/>
  <c r="BF544" i="1" s="1"/>
  <c r="BE543" i="1"/>
  <c r="BF543" i="1" s="1"/>
  <c r="BE542" i="1"/>
  <c r="BF542" i="1" s="1"/>
  <c r="BE540" i="1"/>
  <c r="BF540" i="1" s="1"/>
  <c r="BE539" i="1"/>
  <c r="BF539" i="1" s="1"/>
  <c r="BE407" i="1"/>
  <c r="BF407" i="1" s="1"/>
  <c r="BE406" i="1"/>
  <c r="BF406" i="1" s="1"/>
  <c r="BE405" i="1"/>
  <c r="BF405" i="1" s="1"/>
  <c r="BE404" i="1"/>
  <c r="BF404" i="1" s="1"/>
  <c r="BE403" i="1"/>
  <c r="BF403" i="1" s="1"/>
  <c r="BE402" i="1"/>
  <c r="BF402" i="1" s="1"/>
  <c r="BE401" i="1"/>
  <c r="BF401" i="1" s="1"/>
  <c r="BE400" i="1"/>
  <c r="BF400" i="1" s="1"/>
  <c r="BE397" i="1"/>
  <c r="BF397" i="1" s="1"/>
  <c r="BE396" i="1"/>
  <c r="BF396" i="1" s="1"/>
  <c r="BE395" i="1"/>
  <c r="BF395" i="1" s="1"/>
  <c r="BE394" i="1"/>
  <c r="BF394" i="1" s="1"/>
  <c r="BE392" i="1"/>
  <c r="BF392" i="1" s="1"/>
  <c r="BE390" i="1"/>
  <c r="BF390" i="1" s="1"/>
  <c r="BE388" i="1"/>
  <c r="BF388" i="1" s="1"/>
  <c r="BE387" i="1"/>
  <c r="BF387" i="1" s="1"/>
  <c r="BE384" i="1"/>
  <c r="BF384" i="1" s="1"/>
  <c r="BE374" i="1"/>
  <c r="BF374" i="1" s="1"/>
  <c r="BE373" i="1"/>
  <c r="BF373" i="1" s="1"/>
  <c r="BE372" i="1"/>
  <c r="BF372" i="1" s="1"/>
  <c r="BE371" i="1"/>
  <c r="BF371" i="1" s="1"/>
  <c r="BE370" i="1"/>
  <c r="BF370" i="1" s="1"/>
  <c r="BE367" i="1"/>
  <c r="BF367" i="1" s="1"/>
  <c r="BE366" i="1"/>
  <c r="BF366" i="1" s="1"/>
  <c r="BE365" i="1"/>
  <c r="BF365" i="1" s="1"/>
  <c r="BE362" i="1"/>
  <c r="BF362" i="1" s="1"/>
  <c r="BE330" i="1"/>
  <c r="BF330" i="1" s="1"/>
  <c r="BE327" i="1"/>
  <c r="BF327" i="1" s="1"/>
  <c r="BE326" i="1"/>
  <c r="BF326" i="1" s="1"/>
  <c r="BE316" i="1"/>
  <c r="BF316" i="1" s="1"/>
  <c r="BE315" i="1"/>
  <c r="BF315" i="1" s="1"/>
  <c r="BE208" i="1"/>
  <c r="BF208" i="1" s="1"/>
  <c r="BE205" i="1"/>
  <c r="BF205" i="1" s="1"/>
  <c r="BE202" i="1"/>
  <c r="BF202" i="1" s="1"/>
  <c r="BE200" i="1"/>
  <c r="BF200" i="1" s="1"/>
  <c r="BE196" i="1"/>
  <c r="BF196" i="1" s="1"/>
  <c r="BE195" i="1"/>
  <c r="BF195" i="1" s="1"/>
  <c r="BE194" i="1"/>
  <c r="BF194" i="1" s="1"/>
  <c r="BE193" i="1"/>
  <c r="BF193" i="1" s="1"/>
  <c r="BE191" i="1"/>
  <c r="BF191" i="1" s="1"/>
  <c r="BE189" i="1"/>
  <c r="BF189" i="1" s="1"/>
  <c r="BE186" i="1"/>
  <c r="BF186" i="1" s="1"/>
  <c r="BE185" i="1"/>
  <c r="BF185" i="1" s="1"/>
  <c r="BE183" i="1"/>
  <c r="BF183" i="1" s="1"/>
  <c r="BE181" i="1"/>
  <c r="BF181" i="1" s="1"/>
  <c r="BE180" i="1"/>
  <c r="BF180" i="1" s="1"/>
  <c r="BE178" i="1"/>
  <c r="BF178" i="1" s="1"/>
  <c r="BE177" i="1"/>
  <c r="BF177" i="1" s="1"/>
  <c r="BE176" i="1"/>
  <c r="BF176" i="1" s="1"/>
  <c r="BE131" i="1"/>
  <c r="BF131" i="1" s="1"/>
  <c r="BE9" i="1"/>
  <c r="BC9" i="1"/>
  <c r="AZ689" i="1"/>
  <c r="BA689" i="1" s="1"/>
  <c r="AZ688" i="1"/>
  <c r="BA688" i="1" s="1"/>
  <c r="AZ687" i="1"/>
  <c r="BA687" i="1" s="1"/>
  <c r="AZ685" i="1"/>
  <c r="BA685" i="1" s="1"/>
  <c r="AZ684" i="1"/>
  <c r="BA684" i="1" s="1"/>
  <c r="AZ683" i="1"/>
  <c r="BA683" i="1" s="1"/>
  <c r="AZ682" i="1"/>
  <c r="BA682" i="1" s="1"/>
  <c r="AZ536" i="1"/>
  <c r="BA536" i="1" s="1"/>
  <c r="AZ534" i="1"/>
  <c r="BA534" i="1" s="1"/>
  <c r="AZ533" i="1"/>
  <c r="BA533" i="1" s="1"/>
  <c r="AZ532" i="1"/>
  <c r="BA532" i="1" s="1"/>
  <c r="AZ531" i="1"/>
  <c r="BA531" i="1" s="1"/>
  <c r="AZ530" i="1"/>
  <c r="BA530" i="1" s="1"/>
  <c r="AZ529" i="1"/>
  <c r="BA529" i="1" s="1"/>
  <c r="AZ528" i="1"/>
  <c r="BA528" i="1" s="1"/>
  <c r="AZ526" i="1"/>
  <c r="BA526" i="1" s="1"/>
  <c r="AZ524" i="1"/>
  <c r="BA524" i="1" s="1"/>
  <c r="AZ523" i="1"/>
  <c r="BA523" i="1" s="1"/>
  <c r="AZ521" i="1"/>
  <c r="BA521" i="1" s="1"/>
  <c r="AZ520" i="1"/>
  <c r="BA520" i="1" s="1"/>
  <c r="AZ519" i="1"/>
  <c r="BA519" i="1" s="1"/>
  <c r="AZ518" i="1"/>
  <c r="BA518" i="1" s="1"/>
  <c r="AZ517" i="1"/>
  <c r="BA517" i="1" s="1"/>
  <c r="AZ516" i="1"/>
  <c r="BA516" i="1" s="1"/>
  <c r="AZ515" i="1"/>
  <c r="BA515" i="1" s="1"/>
  <c r="AZ514" i="1"/>
  <c r="BA514" i="1" s="1"/>
  <c r="AZ513" i="1"/>
  <c r="BA513" i="1" s="1"/>
  <c r="AZ512" i="1"/>
  <c r="BA512" i="1" s="1"/>
  <c r="AZ511" i="1"/>
  <c r="BA511" i="1" s="1"/>
  <c r="AZ510" i="1"/>
  <c r="BA510" i="1" s="1"/>
  <c r="AZ509" i="1"/>
  <c r="BA509" i="1" s="1"/>
  <c r="AZ508" i="1"/>
  <c r="BA508" i="1" s="1"/>
  <c r="AZ506" i="1"/>
  <c r="BA506" i="1" s="1"/>
  <c r="AZ505" i="1"/>
  <c r="BA505" i="1" s="1"/>
  <c r="AZ504" i="1"/>
  <c r="BA504" i="1" s="1"/>
  <c r="AZ503" i="1"/>
  <c r="BA503" i="1" s="1"/>
  <c r="AZ502" i="1"/>
  <c r="BA502" i="1" s="1"/>
  <c r="AZ501" i="1"/>
  <c r="BA501" i="1" s="1"/>
  <c r="AZ500" i="1"/>
  <c r="BA500" i="1" s="1"/>
  <c r="AZ497" i="1"/>
  <c r="BA497" i="1" s="1"/>
  <c r="AZ394" i="1"/>
  <c r="BA394" i="1" s="1"/>
  <c r="AZ392" i="1"/>
  <c r="BA392" i="1" s="1"/>
  <c r="AZ390" i="1"/>
  <c r="BA390" i="1" s="1"/>
  <c r="AZ378" i="1"/>
  <c r="BA378" i="1" s="1"/>
  <c r="AZ377" i="1"/>
  <c r="BA377" i="1" s="1"/>
  <c r="AZ376" i="1"/>
  <c r="BA376" i="1" s="1"/>
  <c r="AZ375" i="1"/>
  <c r="BA375" i="1" s="1"/>
  <c r="AZ361" i="1"/>
  <c r="BA361" i="1" s="1"/>
  <c r="AZ360" i="1"/>
  <c r="BA360" i="1" s="1"/>
  <c r="AZ359" i="1"/>
  <c r="BA359" i="1" s="1"/>
  <c r="AZ354" i="1"/>
  <c r="BA354" i="1" s="1"/>
  <c r="AZ352" i="1"/>
  <c r="BA352" i="1" s="1"/>
  <c r="AZ350" i="1"/>
  <c r="BA350" i="1" s="1"/>
  <c r="AZ349" i="1"/>
  <c r="BA349" i="1" s="1"/>
  <c r="AZ348" i="1"/>
  <c r="BA348" i="1" s="1"/>
  <c r="AZ347" i="1"/>
  <c r="BA347" i="1" s="1"/>
  <c r="AZ346" i="1"/>
  <c r="BA346" i="1" s="1"/>
  <c r="AZ345" i="1"/>
  <c r="BA345" i="1" s="1"/>
  <c r="AZ344" i="1"/>
  <c r="BA344" i="1" s="1"/>
  <c r="AZ342" i="1"/>
  <c r="BA342" i="1" s="1"/>
  <c r="AZ341" i="1"/>
  <c r="BA341" i="1" s="1"/>
  <c r="AZ340" i="1"/>
  <c r="BA340" i="1" s="1"/>
  <c r="AZ339" i="1"/>
  <c r="BA339" i="1" s="1"/>
  <c r="AZ338" i="1"/>
  <c r="BA338" i="1" s="1"/>
  <c r="AZ335" i="1"/>
  <c r="BA335" i="1" s="1"/>
  <c r="AZ333" i="1"/>
  <c r="BA333" i="1" s="1"/>
  <c r="AZ311" i="1"/>
  <c r="BA311" i="1" s="1"/>
  <c r="AZ306" i="1"/>
  <c r="BA306" i="1" s="1"/>
  <c r="AZ305" i="1"/>
  <c r="BA305" i="1" s="1"/>
  <c r="AZ304" i="1"/>
  <c r="BA304" i="1" s="1"/>
  <c r="AZ303" i="1"/>
  <c r="BA303" i="1" s="1"/>
  <c r="AZ302" i="1"/>
  <c r="BA302" i="1" s="1"/>
  <c r="AZ296" i="1"/>
  <c r="BA296" i="1" s="1"/>
  <c r="AZ290" i="1"/>
  <c r="BA290" i="1" s="1"/>
  <c r="AZ289" i="1"/>
  <c r="BA289" i="1" s="1"/>
  <c r="AZ239" i="1"/>
  <c r="BA239" i="1" s="1"/>
  <c r="AZ192" i="1"/>
  <c r="BA192" i="1" s="1"/>
  <c r="AZ191" i="1"/>
  <c r="BA191" i="1" s="1"/>
  <c r="AZ189" i="1"/>
  <c r="BA189" i="1" s="1"/>
  <c r="AZ188" i="1"/>
  <c r="BA188" i="1" s="1"/>
  <c r="AZ187" i="1"/>
  <c r="BA187" i="1" s="1"/>
  <c r="AZ186" i="1"/>
  <c r="BA186" i="1" s="1"/>
  <c r="AZ185" i="1"/>
  <c r="BA185" i="1" s="1"/>
  <c r="AZ184" i="1"/>
  <c r="BA184" i="1" s="1"/>
  <c r="AZ180" i="1"/>
  <c r="BA180" i="1" s="1"/>
  <c r="AZ179" i="1"/>
  <c r="BA179" i="1" s="1"/>
  <c r="AZ178" i="1"/>
  <c r="BA178" i="1" s="1"/>
  <c r="AZ177" i="1"/>
  <c r="BA177" i="1" s="1"/>
  <c r="AZ175" i="1"/>
  <c r="BA175" i="1" s="1"/>
  <c r="AZ173" i="1"/>
  <c r="BA173" i="1" s="1"/>
  <c r="AZ172" i="1"/>
  <c r="BA172" i="1" s="1"/>
  <c r="AZ171" i="1"/>
  <c r="BA171" i="1" s="1"/>
  <c r="AZ168" i="1"/>
  <c r="BA168" i="1" s="1"/>
  <c r="AZ167" i="1"/>
  <c r="BA167" i="1" s="1"/>
  <c r="AZ162" i="1"/>
  <c r="BA162" i="1" s="1"/>
  <c r="AZ159" i="1"/>
  <c r="BA159" i="1" s="1"/>
  <c r="AZ156" i="1"/>
  <c r="BA156" i="1" s="1"/>
  <c r="AZ151" i="1"/>
  <c r="BA151" i="1" s="1"/>
  <c r="AZ150" i="1"/>
  <c r="BA150" i="1" s="1"/>
  <c r="AZ149" i="1"/>
  <c r="BA149" i="1" s="1"/>
  <c r="AZ140" i="1"/>
  <c r="BA140" i="1" s="1"/>
  <c r="AZ139" i="1"/>
  <c r="BA139" i="1" s="1"/>
  <c r="AZ136" i="1"/>
  <c r="BA136" i="1" s="1"/>
  <c r="AZ135" i="1"/>
  <c r="BA135" i="1" s="1"/>
  <c r="AZ130" i="1"/>
  <c r="BA130" i="1" s="1"/>
  <c r="AZ116" i="1"/>
  <c r="BA116" i="1" s="1"/>
  <c r="AZ109" i="1"/>
  <c r="BA109" i="1" s="1"/>
  <c r="AZ107" i="1"/>
  <c r="BA107" i="1" s="1"/>
  <c r="AZ106" i="1"/>
  <c r="BA106" i="1" s="1"/>
  <c r="AZ105" i="1"/>
  <c r="BA105" i="1" s="1"/>
  <c r="AZ104" i="1"/>
  <c r="BA104" i="1" s="1"/>
  <c r="AZ103" i="1"/>
  <c r="BA103" i="1" s="1"/>
  <c r="AZ102" i="1"/>
  <c r="BA102" i="1" s="1"/>
  <c r="AZ97" i="1"/>
  <c r="BA97" i="1" s="1"/>
  <c r="AZ96" i="1"/>
  <c r="BA96" i="1" s="1"/>
  <c r="AZ94" i="1"/>
  <c r="BA94" i="1" s="1"/>
  <c r="AZ90" i="1"/>
  <c r="BA90" i="1" s="1"/>
  <c r="AZ87" i="1"/>
  <c r="BA87" i="1" s="1"/>
  <c r="AZ86" i="1"/>
  <c r="BA86" i="1" s="1"/>
  <c r="AZ84" i="1"/>
  <c r="BA84" i="1" s="1"/>
  <c r="AZ76" i="1"/>
  <c r="BA76" i="1" s="1"/>
  <c r="AZ56" i="1"/>
  <c r="BA56" i="1" s="1"/>
  <c r="AZ41" i="1"/>
  <c r="BA41" i="1" s="1"/>
  <c r="AZ35" i="1"/>
  <c r="BA35" i="1" s="1"/>
  <c r="AZ33" i="1"/>
  <c r="BA33" i="1" s="1"/>
  <c r="AZ28" i="1"/>
  <c r="BA28" i="1" s="1"/>
  <c r="AZ27" i="1"/>
  <c r="BA27" i="1" s="1"/>
  <c r="AZ26" i="1"/>
  <c r="BA26" i="1" s="1"/>
  <c r="AZ25" i="1"/>
  <c r="BA25" i="1" s="1"/>
  <c r="AZ24" i="1"/>
  <c r="BA24" i="1" s="1"/>
  <c r="AZ22" i="1"/>
  <c r="BA22" i="1" s="1"/>
  <c r="AZ21" i="1"/>
  <c r="BA21" i="1" s="1"/>
  <c r="AZ20" i="1"/>
  <c r="BA20" i="1" s="1"/>
  <c r="AZ19" i="1"/>
  <c r="BA19" i="1" s="1"/>
  <c r="AZ18" i="1"/>
  <c r="BA18" i="1" s="1"/>
  <c r="AZ16" i="1"/>
  <c r="BA16" i="1" s="1"/>
  <c r="AZ15" i="1"/>
  <c r="BA15" i="1" s="1"/>
  <c r="AZ9" i="1"/>
  <c r="AX9" i="1"/>
  <c r="AU660" i="1"/>
  <c r="AV660" i="1" s="1"/>
  <c r="AU650" i="1"/>
  <c r="AV650" i="1" s="1"/>
  <c r="AU649" i="1"/>
  <c r="AV649" i="1" s="1"/>
  <c r="AU648" i="1"/>
  <c r="AV648" i="1" s="1"/>
  <c r="AU647" i="1"/>
  <c r="AV647" i="1" s="1"/>
  <c r="AU646" i="1"/>
  <c r="AV646" i="1" s="1"/>
  <c r="AU645" i="1"/>
  <c r="AV645" i="1" s="1"/>
  <c r="AU644" i="1"/>
  <c r="AV644" i="1" s="1"/>
  <c r="AU643" i="1"/>
  <c r="AV643" i="1" s="1"/>
  <c r="AU641" i="1"/>
  <c r="AV641" i="1" s="1"/>
  <c r="AU640" i="1"/>
  <c r="AV640" i="1" s="1"/>
  <c r="AU639" i="1"/>
  <c r="AV639" i="1" s="1"/>
  <c r="AU638" i="1"/>
  <c r="AV638" i="1" s="1"/>
  <c r="AU637" i="1"/>
  <c r="AV637" i="1" s="1"/>
  <c r="AU635" i="1"/>
  <c r="AV635" i="1" s="1"/>
  <c r="AU634" i="1"/>
  <c r="AV634" i="1" s="1"/>
  <c r="AU633" i="1"/>
  <c r="AV633" i="1" s="1"/>
  <c r="AU632" i="1"/>
  <c r="AV632" i="1" s="1"/>
  <c r="AU631" i="1"/>
  <c r="AV631" i="1" s="1"/>
  <c r="AU630" i="1"/>
  <c r="AV630" i="1" s="1"/>
  <c r="AU629" i="1"/>
  <c r="AV629" i="1" s="1"/>
  <c r="AU628" i="1"/>
  <c r="AV628" i="1" s="1"/>
  <c r="AU627" i="1"/>
  <c r="AV627" i="1" s="1"/>
  <c r="AU626" i="1"/>
  <c r="AV626" i="1" s="1"/>
  <c r="AU625" i="1"/>
  <c r="AV625" i="1" s="1"/>
  <c r="AU624" i="1"/>
  <c r="AV624" i="1" s="1"/>
  <c r="AU623" i="1"/>
  <c r="AV623" i="1" s="1"/>
  <c r="AU622" i="1"/>
  <c r="AV622" i="1" s="1"/>
  <c r="AU618" i="1"/>
  <c r="AV618" i="1" s="1"/>
  <c r="AU617" i="1"/>
  <c r="AV617" i="1" s="1"/>
  <c r="AU616" i="1"/>
  <c r="AV616" i="1" s="1"/>
  <c r="AU548" i="1"/>
  <c r="AV548" i="1" s="1"/>
  <c r="AU547" i="1"/>
  <c r="AV547" i="1" s="1"/>
  <c r="AU546" i="1"/>
  <c r="AV546" i="1" s="1"/>
  <c r="AU545" i="1"/>
  <c r="AV545" i="1" s="1"/>
  <c r="AU544" i="1"/>
  <c r="AV544" i="1" s="1"/>
  <c r="AU543" i="1"/>
  <c r="AV543" i="1" s="1"/>
  <c r="AU542" i="1"/>
  <c r="AV542" i="1" s="1"/>
  <c r="AU539" i="1"/>
  <c r="AV539" i="1" s="1"/>
  <c r="AU439" i="1"/>
  <c r="AV439" i="1" s="1"/>
  <c r="AU438" i="1"/>
  <c r="AV438" i="1" s="1"/>
  <c r="AU437" i="1"/>
  <c r="AV437" i="1" s="1"/>
  <c r="AU436" i="1"/>
  <c r="AV436" i="1" s="1"/>
  <c r="AU435" i="1"/>
  <c r="AV435" i="1" s="1"/>
  <c r="AU434" i="1"/>
  <c r="AV434" i="1" s="1"/>
  <c r="AU433" i="1"/>
  <c r="AV433" i="1" s="1"/>
  <c r="AU432" i="1"/>
  <c r="AV432" i="1" s="1"/>
  <c r="AU431" i="1"/>
  <c r="AV431" i="1" s="1"/>
  <c r="AU430" i="1"/>
  <c r="AV430" i="1" s="1"/>
  <c r="AU429" i="1"/>
  <c r="AV429" i="1" s="1"/>
  <c r="AU428" i="1"/>
  <c r="AV428" i="1" s="1"/>
  <c r="AU427" i="1"/>
  <c r="AV427" i="1" s="1"/>
  <c r="AU426" i="1"/>
  <c r="AV426" i="1" s="1"/>
  <c r="AU425" i="1"/>
  <c r="AV425" i="1" s="1"/>
  <c r="AU419" i="1"/>
  <c r="AV419" i="1" s="1"/>
  <c r="AU418" i="1"/>
  <c r="AV418" i="1" s="1"/>
  <c r="AU413" i="1"/>
  <c r="AV413" i="1" s="1"/>
  <c r="AU412" i="1"/>
  <c r="AV412" i="1" s="1"/>
  <c r="AU411" i="1"/>
  <c r="AV411" i="1" s="1"/>
  <c r="AU410" i="1"/>
  <c r="AV410" i="1" s="1"/>
  <c r="AU409" i="1"/>
  <c r="AV409" i="1" s="1"/>
  <c r="AU408" i="1"/>
  <c r="AV408" i="1" s="1"/>
  <c r="AU407" i="1"/>
  <c r="AV407" i="1" s="1"/>
  <c r="AU401" i="1"/>
  <c r="AV401" i="1" s="1"/>
  <c r="AU400" i="1"/>
  <c r="AV400" i="1" s="1"/>
  <c r="AU399" i="1"/>
  <c r="AV399" i="1" s="1"/>
  <c r="AU396" i="1"/>
  <c r="AV396" i="1" s="1"/>
  <c r="AU394" i="1"/>
  <c r="AV394" i="1" s="1"/>
  <c r="AU392" i="1"/>
  <c r="AV392" i="1" s="1"/>
  <c r="AU391" i="1"/>
  <c r="AV391" i="1" s="1"/>
  <c r="AU390" i="1"/>
  <c r="AV390" i="1" s="1"/>
  <c r="AU378" i="1"/>
  <c r="AV378" i="1" s="1"/>
  <c r="AU377" i="1"/>
  <c r="AV377" i="1" s="1"/>
  <c r="AU376" i="1"/>
  <c r="AV376" i="1" s="1"/>
  <c r="AU375" i="1"/>
  <c r="AV375" i="1" s="1"/>
  <c r="AU374" i="1"/>
  <c r="AV374" i="1" s="1"/>
  <c r="AU373" i="1"/>
  <c r="AV373" i="1" s="1"/>
  <c r="AU372" i="1"/>
  <c r="AV372" i="1" s="1"/>
  <c r="AU371" i="1"/>
  <c r="AV371" i="1" s="1"/>
  <c r="AU364" i="1"/>
  <c r="AV364" i="1" s="1"/>
  <c r="AU363" i="1"/>
  <c r="AV363" i="1" s="1"/>
  <c r="AU362" i="1"/>
  <c r="AV362" i="1" s="1"/>
  <c r="AU361" i="1"/>
  <c r="AV361" i="1" s="1"/>
  <c r="AU360" i="1"/>
  <c r="AV360" i="1" s="1"/>
  <c r="AU359" i="1"/>
  <c r="AV359" i="1" s="1"/>
  <c r="AU358" i="1"/>
  <c r="AV358" i="1" s="1"/>
  <c r="AU357" i="1"/>
  <c r="AV357" i="1" s="1"/>
  <c r="AU356" i="1"/>
  <c r="AV356" i="1" s="1"/>
  <c r="AU355" i="1"/>
  <c r="AV355" i="1" s="1"/>
  <c r="AU354" i="1"/>
  <c r="AV354" i="1" s="1"/>
  <c r="AU353" i="1"/>
  <c r="AV353" i="1" s="1"/>
  <c r="AU352" i="1"/>
  <c r="AV352" i="1" s="1"/>
  <c r="AU351" i="1"/>
  <c r="AV351" i="1" s="1"/>
  <c r="AU350" i="1"/>
  <c r="AV350" i="1" s="1"/>
  <c r="AU349" i="1"/>
  <c r="AV349" i="1" s="1"/>
  <c r="AU348" i="1"/>
  <c r="AV348" i="1" s="1"/>
  <c r="AU347" i="1"/>
  <c r="AV347" i="1" s="1"/>
  <c r="AU346" i="1"/>
  <c r="AV346" i="1" s="1"/>
  <c r="AU345" i="1"/>
  <c r="AV345" i="1" s="1"/>
  <c r="AU344" i="1"/>
  <c r="AV344" i="1" s="1"/>
  <c r="AU343" i="1"/>
  <c r="AV343" i="1" s="1"/>
  <c r="AU342" i="1"/>
  <c r="AV342" i="1" s="1"/>
  <c r="AU341" i="1"/>
  <c r="AV341" i="1" s="1"/>
  <c r="AU340" i="1"/>
  <c r="AV340" i="1" s="1"/>
  <c r="AU339" i="1"/>
  <c r="AV339" i="1" s="1"/>
  <c r="AU338" i="1"/>
  <c r="AV338" i="1" s="1"/>
  <c r="AU337" i="1"/>
  <c r="AV337" i="1" s="1"/>
  <c r="AU336" i="1"/>
  <c r="AV336" i="1" s="1"/>
  <c r="AU335" i="1"/>
  <c r="AV335" i="1" s="1"/>
  <c r="AU334" i="1"/>
  <c r="AV334" i="1" s="1"/>
  <c r="AU332" i="1"/>
  <c r="AV332" i="1" s="1"/>
  <c r="AU330" i="1"/>
  <c r="AV330" i="1" s="1"/>
  <c r="AU329" i="1"/>
  <c r="AV329" i="1" s="1"/>
  <c r="AU328" i="1"/>
  <c r="AV328" i="1" s="1"/>
  <c r="AU327" i="1"/>
  <c r="AV327" i="1" s="1"/>
  <c r="AU326" i="1"/>
  <c r="AV326" i="1" s="1"/>
  <c r="AU322" i="1"/>
  <c r="AV322" i="1" s="1"/>
  <c r="AU321" i="1"/>
  <c r="AV321" i="1" s="1"/>
  <c r="AU320" i="1"/>
  <c r="AV320" i="1" s="1"/>
  <c r="AU314" i="1"/>
  <c r="AV314" i="1" s="1"/>
  <c r="AU313" i="1"/>
  <c r="AV313" i="1" s="1"/>
  <c r="AU311" i="1"/>
  <c r="AV311" i="1" s="1"/>
  <c r="AU310" i="1"/>
  <c r="AV310" i="1" s="1"/>
  <c r="AU309" i="1"/>
  <c r="AV309" i="1" s="1"/>
  <c r="AU308" i="1"/>
  <c r="AV308" i="1" s="1"/>
  <c r="AU306" i="1"/>
  <c r="AV306" i="1" s="1"/>
  <c r="AU304" i="1"/>
  <c r="AV304" i="1" s="1"/>
  <c r="AU303" i="1"/>
  <c r="AV303" i="1" s="1"/>
  <c r="AU302" i="1"/>
  <c r="AV302" i="1" s="1"/>
  <c r="AU301" i="1"/>
  <c r="AV301" i="1" s="1"/>
  <c r="AU299" i="1"/>
  <c r="AV299" i="1" s="1"/>
  <c r="AU298" i="1"/>
  <c r="AV298" i="1" s="1"/>
  <c r="AU297" i="1"/>
  <c r="AV297" i="1" s="1"/>
  <c r="AU294" i="1"/>
  <c r="AV294" i="1" s="1"/>
  <c r="AU292" i="1"/>
  <c r="AV292" i="1" s="1"/>
  <c r="AU291" i="1"/>
  <c r="AV291" i="1" s="1"/>
  <c r="AU290" i="1"/>
  <c r="AV290" i="1" s="1"/>
  <c r="AU289" i="1"/>
  <c r="AV289" i="1" s="1"/>
  <c r="AU287" i="1"/>
  <c r="AV287" i="1" s="1"/>
  <c r="AU284" i="1"/>
  <c r="AV284" i="1" s="1"/>
  <c r="AU283" i="1"/>
  <c r="AV283" i="1" s="1"/>
  <c r="AU282" i="1"/>
  <c r="AV282" i="1" s="1"/>
  <c r="AU280" i="1"/>
  <c r="AV280" i="1" s="1"/>
  <c r="AU279" i="1"/>
  <c r="AV279" i="1" s="1"/>
  <c r="AU278" i="1"/>
  <c r="AV278" i="1" s="1"/>
  <c r="AU276" i="1"/>
  <c r="AV276" i="1" s="1"/>
  <c r="AU275" i="1"/>
  <c r="AV275" i="1" s="1"/>
  <c r="AU274" i="1"/>
  <c r="AV274" i="1" s="1"/>
  <c r="AU273" i="1"/>
  <c r="AV273" i="1" s="1"/>
  <c r="AU272" i="1"/>
  <c r="AV272" i="1" s="1"/>
  <c r="AU271" i="1"/>
  <c r="AV271" i="1" s="1"/>
  <c r="AU270" i="1"/>
  <c r="AV270" i="1" s="1"/>
  <c r="AU269" i="1"/>
  <c r="AV269" i="1" s="1"/>
  <c r="AU268" i="1"/>
  <c r="AV268" i="1" s="1"/>
  <c r="AU267" i="1"/>
  <c r="AV267" i="1" s="1"/>
  <c r="AU266" i="1"/>
  <c r="AV266" i="1" s="1"/>
  <c r="AU265" i="1"/>
  <c r="AV265" i="1" s="1"/>
  <c r="AU264" i="1"/>
  <c r="AV264" i="1" s="1"/>
  <c r="AU263" i="1"/>
  <c r="AV263" i="1" s="1"/>
  <c r="AU262" i="1"/>
  <c r="AV262" i="1" s="1"/>
  <c r="AU261" i="1"/>
  <c r="AV261" i="1" s="1"/>
  <c r="AU260" i="1"/>
  <c r="AV260" i="1" s="1"/>
  <c r="AU259" i="1"/>
  <c r="AV259" i="1" s="1"/>
  <c r="AU251" i="1"/>
  <c r="AV251" i="1" s="1"/>
  <c r="AU246" i="1"/>
  <c r="AV246" i="1" s="1"/>
  <c r="AU245" i="1"/>
  <c r="AV245" i="1" s="1"/>
  <c r="AU244" i="1"/>
  <c r="AV244" i="1" s="1"/>
  <c r="AU239" i="1"/>
  <c r="AV239" i="1" s="1"/>
  <c r="AU238" i="1"/>
  <c r="AV238" i="1" s="1"/>
  <c r="AU237" i="1"/>
  <c r="AV237" i="1" s="1"/>
  <c r="AU236" i="1"/>
  <c r="AV236" i="1" s="1"/>
  <c r="AU235" i="1"/>
  <c r="AV235" i="1" s="1"/>
  <c r="AU234" i="1"/>
  <c r="AV234" i="1" s="1"/>
  <c r="AU231" i="1"/>
  <c r="AV231" i="1" s="1"/>
  <c r="AU230" i="1"/>
  <c r="AV230" i="1" s="1"/>
  <c r="AU228" i="1"/>
  <c r="AV228" i="1" s="1"/>
  <c r="AU227" i="1"/>
  <c r="AV227" i="1" s="1"/>
  <c r="AU224" i="1"/>
  <c r="AV224" i="1" s="1"/>
  <c r="AU223" i="1"/>
  <c r="AV223" i="1" s="1"/>
  <c r="AU222" i="1"/>
  <c r="AV222" i="1" s="1"/>
  <c r="AU219" i="1"/>
  <c r="AV219" i="1" s="1"/>
  <c r="AU218" i="1"/>
  <c r="AV218" i="1" s="1"/>
  <c r="AU217" i="1"/>
  <c r="AV217" i="1" s="1"/>
  <c r="AU215" i="1"/>
  <c r="AV215" i="1" s="1"/>
  <c r="AU214" i="1"/>
  <c r="AV214" i="1" s="1"/>
  <c r="AU213" i="1"/>
  <c r="AV213" i="1" s="1"/>
  <c r="AU208" i="1"/>
  <c r="AV208" i="1" s="1"/>
  <c r="AU207" i="1"/>
  <c r="AV207" i="1" s="1"/>
  <c r="AU206" i="1"/>
  <c r="AV206" i="1" s="1"/>
  <c r="AU203" i="1"/>
  <c r="AV203" i="1" s="1"/>
  <c r="AU202" i="1"/>
  <c r="AV202" i="1" s="1"/>
  <c r="AU200" i="1"/>
  <c r="AV200" i="1" s="1"/>
  <c r="AU198" i="1"/>
  <c r="AV198" i="1" s="1"/>
  <c r="AU196" i="1"/>
  <c r="AV196" i="1" s="1"/>
  <c r="AU195" i="1"/>
  <c r="AV195" i="1" s="1"/>
  <c r="AU194" i="1"/>
  <c r="AV194" i="1" s="1"/>
  <c r="AU193" i="1"/>
  <c r="AV193" i="1" s="1"/>
  <c r="AU192" i="1"/>
  <c r="AV192" i="1" s="1"/>
  <c r="AU191" i="1"/>
  <c r="AV191" i="1" s="1"/>
  <c r="AU190" i="1"/>
  <c r="AV190" i="1" s="1"/>
  <c r="AU189" i="1"/>
  <c r="AV189" i="1" s="1"/>
  <c r="AU188" i="1"/>
  <c r="AV188" i="1" s="1"/>
  <c r="AU187" i="1"/>
  <c r="AV187" i="1" s="1"/>
  <c r="AU186" i="1"/>
  <c r="AV186" i="1" s="1"/>
  <c r="AU185" i="1"/>
  <c r="AV185" i="1" s="1"/>
  <c r="AU184" i="1"/>
  <c r="AV184" i="1" s="1"/>
  <c r="AU183" i="1"/>
  <c r="AV183" i="1" s="1"/>
  <c r="AU182" i="1"/>
  <c r="AV182" i="1" s="1"/>
  <c r="AU181" i="1"/>
  <c r="AV181" i="1" s="1"/>
  <c r="AU180" i="1"/>
  <c r="AV180" i="1" s="1"/>
  <c r="AU179" i="1"/>
  <c r="AV179" i="1" s="1"/>
  <c r="AU178" i="1"/>
  <c r="AV178" i="1" s="1"/>
  <c r="AU177" i="1"/>
  <c r="AV177" i="1" s="1"/>
  <c r="AU175" i="1"/>
  <c r="AV175" i="1" s="1"/>
  <c r="AU174" i="1"/>
  <c r="AV174" i="1" s="1"/>
  <c r="AU173" i="1"/>
  <c r="AV173" i="1" s="1"/>
  <c r="AU172" i="1"/>
  <c r="AV172" i="1" s="1"/>
  <c r="AU171" i="1"/>
  <c r="AV171" i="1" s="1"/>
  <c r="AU167" i="1"/>
  <c r="AV167" i="1" s="1"/>
  <c r="AU166" i="1"/>
  <c r="AV166" i="1" s="1"/>
  <c r="AU163" i="1"/>
  <c r="AV163" i="1" s="1"/>
  <c r="AU162" i="1"/>
  <c r="AV162" i="1" s="1"/>
  <c r="AU161" i="1"/>
  <c r="AV161" i="1" s="1"/>
  <c r="AU160" i="1"/>
  <c r="AV160" i="1" s="1"/>
  <c r="AU155" i="1"/>
  <c r="AV155" i="1" s="1"/>
  <c r="AU154" i="1"/>
  <c r="AV154" i="1" s="1"/>
  <c r="AU151" i="1"/>
  <c r="AV151" i="1" s="1"/>
  <c r="AU149" i="1"/>
  <c r="AV149" i="1" s="1"/>
  <c r="AU147" i="1"/>
  <c r="AV147" i="1" s="1"/>
  <c r="AU146" i="1"/>
  <c r="AV146" i="1" s="1"/>
  <c r="AU145" i="1"/>
  <c r="AV145" i="1" s="1"/>
  <c r="AU144" i="1"/>
  <c r="AV144" i="1" s="1"/>
  <c r="AU143" i="1"/>
  <c r="AV143" i="1" s="1"/>
  <c r="AU142" i="1"/>
  <c r="AV142" i="1" s="1"/>
  <c r="AU141" i="1"/>
  <c r="AV141" i="1" s="1"/>
  <c r="AU140" i="1"/>
  <c r="AV140" i="1" s="1"/>
  <c r="AU139" i="1"/>
  <c r="AV139" i="1" s="1"/>
  <c r="AU134" i="1"/>
  <c r="AV134" i="1" s="1"/>
  <c r="AU133" i="1"/>
  <c r="AV133" i="1" s="1"/>
  <c r="AU132" i="1"/>
  <c r="AV132" i="1" s="1"/>
  <c r="AU131" i="1"/>
  <c r="AV131" i="1" s="1"/>
  <c r="AU130" i="1"/>
  <c r="AV130" i="1" s="1"/>
  <c r="AU129" i="1"/>
  <c r="AV129" i="1" s="1"/>
  <c r="AU128" i="1"/>
  <c r="AV128" i="1" s="1"/>
  <c r="AU113" i="1"/>
  <c r="AV113" i="1" s="1"/>
  <c r="AU109" i="1"/>
  <c r="AV109" i="1" s="1"/>
  <c r="AU107" i="1"/>
  <c r="AV107" i="1" s="1"/>
  <c r="AU105" i="1"/>
  <c r="AV105" i="1" s="1"/>
  <c r="AU104" i="1"/>
  <c r="AV104" i="1" s="1"/>
  <c r="AU103" i="1"/>
  <c r="AV103" i="1" s="1"/>
  <c r="AU94" i="1"/>
  <c r="AV94" i="1" s="1"/>
  <c r="AU90" i="1"/>
  <c r="AV90" i="1" s="1"/>
  <c r="AU87" i="1"/>
  <c r="AV87" i="1" s="1"/>
  <c r="AU86" i="1"/>
  <c r="AV86" i="1" s="1"/>
  <c r="AU82" i="1"/>
  <c r="AV82" i="1" s="1"/>
  <c r="AU81" i="1"/>
  <c r="AV81" i="1" s="1"/>
  <c r="AU77" i="1"/>
  <c r="AV77" i="1" s="1"/>
  <c r="AU69" i="1"/>
  <c r="AV69" i="1" s="1"/>
  <c r="AU66" i="1"/>
  <c r="AV66" i="1" s="1"/>
  <c r="AU65" i="1"/>
  <c r="AV65" i="1" s="1"/>
  <c r="AU63" i="1"/>
  <c r="AV63" i="1" s="1"/>
  <c r="AU62" i="1"/>
  <c r="AV62" i="1" s="1"/>
  <c r="AU49" i="1"/>
  <c r="AV49" i="1" s="1"/>
  <c r="AU45" i="1"/>
  <c r="AV45" i="1" s="1"/>
  <c r="AU40" i="1"/>
  <c r="AV40" i="1" s="1"/>
  <c r="AU39" i="1"/>
  <c r="AV39" i="1" s="1"/>
  <c r="AU36" i="1"/>
  <c r="AV36" i="1" s="1"/>
  <c r="AU34" i="1"/>
  <c r="AV34" i="1" s="1"/>
  <c r="AU32" i="1"/>
  <c r="AV32" i="1" s="1"/>
  <c r="AU31" i="1"/>
  <c r="AV31" i="1" s="1"/>
  <c r="AU30" i="1"/>
  <c r="AV30" i="1" s="1"/>
  <c r="AU29" i="1"/>
  <c r="AV29" i="1" s="1"/>
  <c r="AU28" i="1"/>
  <c r="AV28" i="1" s="1"/>
  <c r="AU27" i="1"/>
  <c r="AV27" i="1" s="1"/>
  <c r="AU26" i="1"/>
  <c r="AV26" i="1" s="1"/>
  <c r="AU25" i="1"/>
  <c r="AV25" i="1" s="1"/>
  <c r="AU24" i="1"/>
  <c r="AV24" i="1" s="1"/>
  <c r="AU22" i="1"/>
  <c r="AV22" i="1" s="1"/>
  <c r="AU19" i="1"/>
  <c r="AV19" i="1" s="1"/>
  <c r="AU18" i="1"/>
  <c r="AV18" i="1" s="1"/>
  <c r="AU15" i="1"/>
  <c r="AV15" i="1" s="1"/>
  <c r="AU9" i="1"/>
  <c r="AS9" i="1"/>
  <c r="AP9" i="1"/>
  <c r="AN9" i="1"/>
  <c r="AK716" i="1"/>
  <c r="AL716" i="1" s="1"/>
  <c r="AK715" i="1"/>
  <c r="AL715" i="1" s="1"/>
  <c r="AK714" i="1"/>
  <c r="AL714" i="1" s="1"/>
  <c r="AK713" i="1"/>
  <c r="AL713" i="1" s="1"/>
  <c r="AK712" i="1"/>
  <c r="AL712" i="1" s="1"/>
  <c r="AK711" i="1"/>
  <c r="AL711" i="1" s="1"/>
  <c r="AK692" i="1"/>
  <c r="AL692" i="1" s="1"/>
  <c r="AK691" i="1"/>
  <c r="AL691" i="1" s="1"/>
  <c r="AK690" i="1"/>
  <c r="AL690" i="1" s="1"/>
  <c r="AK689" i="1"/>
  <c r="AL689" i="1" s="1"/>
  <c r="AK688" i="1"/>
  <c r="AL688" i="1" s="1"/>
  <c r="AK687" i="1"/>
  <c r="AL687" i="1" s="1"/>
  <c r="AK686" i="1"/>
  <c r="AL686" i="1" s="1"/>
  <c r="AK685" i="1"/>
  <c r="AL685" i="1" s="1"/>
  <c r="AK684" i="1"/>
  <c r="AL684" i="1" s="1"/>
  <c r="AK683" i="1"/>
  <c r="AL683" i="1" s="1"/>
  <c r="AK682" i="1"/>
  <c r="AL682" i="1" s="1"/>
  <c r="AK681" i="1"/>
  <c r="AL681" i="1" s="1"/>
  <c r="AK680" i="1"/>
  <c r="AL680" i="1" s="1"/>
  <c r="AK679" i="1"/>
  <c r="AL679" i="1" s="1"/>
  <c r="AK668" i="1"/>
  <c r="AL668" i="1" s="1"/>
  <c r="AK667" i="1"/>
  <c r="AL667" i="1" s="1"/>
  <c r="AK666" i="1"/>
  <c r="AL666" i="1" s="1"/>
  <c r="AK665" i="1"/>
  <c r="AL665" i="1" s="1"/>
  <c r="AK664" i="1"/>
  <c r="AL664" i="1" s="1"/>
  <c r="AK663" i="1"/>
  <c r="AL663" i="1" s="1"/>
  <c r="AK660" i="1"/>
  <c r="AL660" i="1" s="1"/>
  <c r="AK659" i="1"/>
  <c r="AL659" i="1" s="1"/>
  <c r="AK658" i="1"/>
  <c r="AL658" i="1" s="1"/>
  <c r="AK657" i="1"/>
  <c r="AL657" i="1" s="1"/>
  <c r="AK656" i="1"/>
  <c r="AL656" i="1" s="1"/>
  <c r="AK655" i="1"/>
  <c r="AL655" i="1" s="1"/>
  <c r="AK654" i="1"/>
  <c r="AL654" i="1" s="1"/>
  <c r="AK653" i="1"/>
  <c r="AL653" i="1" s="1"/>
  <c r="AK652" i="1"/>
  <c r="AL652" i="1" s="1"/>
  <c r="AK651" i="1"/>
  <c r="AL651" i="1" s="1"/>
  <c r="AK650" i="1"/>
  <c r="AL650" i="1" s="1"/>
  <c r="AK649" i="1"/>
  <c r="AL649" i="1" s="1"/>
  <c r="AK648" i="1"/>
  <c r="AL648" i="1" s="1"/>
  <c r="AK647" i="1"/>
  <c r="AL647" i="1" s="1"/>
  <c r="AK646" i="1"/>
  <c r="AL646" i="1" s="1"/>
  <c r="AK645" i="1"/>
  <c r="AL645" i="1" s="1"/>
  <c r="AK644" i="1"/>
  <c r="AL644" i="1" s="1"/>
  <c r="AK643" i="1"/>
  <c r="AL643" i="1" s="1"/>
  <c r="AK642" i="1"/>
  <c r="AL642" i="1" s="1"/>
  <c r="AK641" i="1"/>
  <c r="AL641" i="1" s="1"/>
  <c r="AK640" i="1"/>
  <c r="AL640" i="1" s="1"/>
  <c r="AK639" i="1"/>
  <c r="AL639" i="1" s="1"/>
  <c r="AK638" i="1"/>
  <c r="AL638" i="1" s="1"/>
  <c r="AK637" i="1"/>
  <c r="AL637" i="1" s="1"/>
  <c r="AK636" i="1"/>
  <c r="AL636" i="1" s="1"/>
  <c r="AK635" i="1"/>
  <c r="AL635" i="1" s="1"/>
  <c r="AK634" i="1"/>
  <c r="AL634" i="1" s="1"/>
  <c r="AK633" i="1"/>
  <c r="AL633" i="1" s="1"/>
  <c r="AK632" i="1"/>
  <c r="AL632" i="1" s="1"/>
  <c r="AK631" i="1"/>
  <c r="AL631" i="1" s="1"/>
  <c r="AK630" i="1"/>
  <c r="AL630" i="1" s="1"/>
  <c r="AK629" i="1"/>
  <c r="AL629" i="1" s="1"/>
  <c r="AK628" i="1"/>
  <c r="AL628" i="1" s="1"/>
  <c r="AK627" i="1"/>
  <c r="AL627" i="1" s="1"/>
  <c r="AK626" i="1"/>
  <c r="AL626" i="1" s="1"/>
  <c r="AK625" i="1"/>
  <c r="AL625" i="1" s="1"/>
  <c r="AK624" i="1"/>
  <c r="AL624" i="1" s="1"/>
  <c r="AK623" i="1"/>
  <c r="AL623" i="1" s="1"/>
  <c r="AK618" i="1"/>
  <c r="AL618" i="1" s="1"/>
  <c r="AK617" i="1"/>
  <c r="AL617" i="1" s="1"/>
  <c r="AK616" i="1"/>
  <c r="AL616" i="1" s="1"/>
  <c r="AK549" i="1"/>
  <c r="AL549" i="1" s="1"/>
  <c r="AK548" i="1"/>
  <c r="AL548" i="1" s="1"/>
  <c r="AK547" i="1"/>
  <c r="AL547" i="1" s="1"/>
  <c r="AK546" i="1"/>
  <c r="AL546" i="1" s="1"/>
  <c r="AK545" i="1"/>
  <c r="AL545" i="1" s="1"/>
  <c r="AK544" i="1"/>
  <c r="AL544" i="1" s="1"/>
  <c r="AK543" i="1"/>
  <c r="AL543" i="1" s="1"/>
  <c r="AK542" i="1"/>
  <c r="AL542" i="1" s="1"/>
  <c r="AK541" i="1"/>
  <c r="AL541" i="1" s="1"/>
  <c r="AK540" i="1"/>
  <c r="AL540" i="1" s="1"/>
  <c r="AK539" i="1"/>
  <c r="AL539" i="1" s="1"/>
  <c r="AK9" i="1"/>
  <c r="AI9" i="1"/>
  <c r="AF728" i="1"/>
  <c r="AG728" i="1" s="1"/>
  <c r="AF715" i="1"/>
  <c r="AG715" i="1" s="1"/>
  <c r="AF714" i="1"/>
  <c r="AG714" i="1" s="1"/>
  <c r="AF713" i="1"/>
  <c r="AG713" i="1" s="1"/>
  <c r="AF712" i="1"/>
  <c r="AG712" i="1" s="1"/>
  <c r="AF711" i="1"/>
  <c r="AG711" i="1" s="1"/>
  <c r="AF686" i="1"/>
  <c r="AG686" i="1" s="1"/>
  <c r="AF680" i="1"/>
  <c r="AG680" i="1" s="1"/>
  <c r="AF664" i="1"/>
  <c r="AG664" i="1" s="1"/>
  <c r="AF660" i="1"/>
  <c r="AG660" i="1" s="1"/>
  <c r="AF641" i="1"/>
  <c r="AG641" i="1" s="1"/>
  <c r="AF640" i="1"/>
  <c r="AG640" i="1" s="1"/>
  <c r="AF631" i="1"/>
  <c r="AG631" i="1" s="1"/>
  <c r="AF630" i="1"/>
  <c r="AG630" i="1" s="1"/>
  <c r="AF629" i="1"/>
  <c r="AG629" i="1" s="1"/>
  <c r="AF628" i="1"/>
  <c r="AG628" i="1" s="1"/>
  <c r="AF624" i="1"/>
  <c r="AG624" i="1" s="1"/>
  <c r="AF623" i="1"/>
  <c r="AG623" i="1" s="1"/>
  <c r="AF618" i="1"/>
  <c r="AG618" i="1" s="1"/>
  <c r="AF617" i="1"/>
  <c r="AG617" i="1" s="1"/>
  <c r="AF616" i="1"/>
  <c r="AG616" i="1" s="1"/>
  <c r="AF615" i="1"/>
  <c r="AG615" i="1" s="1"/>
  <c r="AF545" i="1"/>
  <c r="AG545" i="1" s="1"/>
  <c r="AF328" i="1"/>
  <c r="AG328" i="1" s="1"/>
  <c r="AF322" i="1"/>
  <c r="AG322" i="1" s="1"/>
  <c r="AF320" i="1"/>
  <c r="AG320" i="1" s="1"/>
  <c r="AF318" i="1"/>
  <c r="AG318" i="1" s="1"/>
  <c r="AF317" i="1"/>
  <c r="AG317" i="1" s="1"/>
  <c r="AF314" i="1"/>
  <c r="AG314" i="1" s="1"/>
  <c r="AF311" i="1"/>
  <c r="AG311" i="1" s="1"/>
  <c r="AF309" i="1"/>
  <c r="AG309" i="1" s="1"/>
  <c r="AF306" i="1"/>
  <c r="AG306" i="1" s="1"/>
  <c r="AF303" i="1"/>
  <c r="AG303" i="1" s="1"/>
  <c r="AF297" i="1"/>
  <c r="AG297" i="1" s="1"/>
  <c r="AF236" i="1"/>
  <c r="AG236" i="1" s="1"/>
  <c r="AF192" i="1"/>
  <c r="AG192" i="1" s="1"/>
  <c r="AF191" i="1"/>
  <c r="AG191" i="1" s="1"/>
  <c r="AF188" i="1"/>
  <c r="AG188" i="1" s="1"/>
  <c r="AF177" i="1"/>
  <c r="AG177" i="1" s="1"/>
  <c r="AF176" i="1"/>
  <c r="AG176" i="1" s="1"/>
  <c r="AF175" i="1"/>
  <c r="AG175" i="1" s="1"/>
  <c r="AF173" i="1"/>
  <c r="AG173" i="1" s="1"/>
  <c r="AF170" i="1"/>
  <c r="AG170" i="1" s="1"/>
  <c r="AF163" i="1"/>
  <c r="AG163" i="1" s="1"/>
  <c r="AF160" i="1"/>
  <c r="AG160" i="1" s="1"/>
  <c r="AF156" i="1"/>
  <c r="AG156" i="1" s="1"/>
  <c r="AF151" i="1"/>
  <c r="AG151" i="1" s="1"/>
  <c r="AF149" i="1"/>
  <c r="AF144" i="1"/>
  <c r="AG144" i="1" s="1"/>
  <c r="AF142" i="1"/>
  <c r="AG142" i="1" s="1"/>
  <c r="AF140" i="1"/>
  <c r="AG140" i="1" s="1"/>
  <c r="AF139" i="1"/>
  <c r="AG139" i="1" s="1"/>
  <c r="AF135" i="1"/>
  <c r="AG135" i="1" s="1"/>
  <c r="AF131" i="1"/>
  <c r="AF129" i="1"/>
  <c r="AG129" i="1" s="1"/>
  <c r="AF120" i="1"/>
  <c r="AG120" i="1" s="1"/>
  <c r="AF118" i="1"/>
  <c r="AG118" i="1" s="1"/>
  <c r="AF117" i="1"/>
  <c r="AG117" i="1" s="1"/>
  <c r="AF116" i="1"/>
  <c r="AG116" i="1" s="1"/>
  <c r="AF115" i="1"/>
  <c r="AG115" i="1" s="1"/>
  <c r="AF114" i="1"/>
  <c r="AG114" i="1" s="1"/>
  <c r="AF111" i="1"/>
  <c r="AG111" i="1" s="1"/>
  <c r="AF109" i="1"/>
  <c r="AG109" i="1" s="1"/>
  <c r="AF105" i="1"/>
  <c r="AG105" i="1" s="1"/>
  <c r="AF104" i="1"/>
  <c r="AG104" i="1" s="1"/>
  <c r="AF103" i="1"/>
  <c r="AG103" i="1" s="1"/>
  <c r="AF102" i="1"/>
  <c r="AG102" i="1" s="1"/>
  <c r="AF99" i="1"/>
  <c r="AG99" i="1" s="1"/>
  <c r="AF98" i="1"/>
  <c r="AG98" i="1" s="1"/>
  <c r="AF96" i="1"/>
  <c r="AG96" i="1" s="1"/>
  <c r="AF94" i="1"/>
  <c r="AG94" i="1" s="1"/>
  <c r="AF40" i="1"/>
  <c r="AG40" i="1" s="1"/>
  <c r="AF39" i="1"/>
  <c r="AG39" i="1" s="1"/>
  <c r="AF9" i="1"/>
  <c r="AD9" i="1"/>
  <c r="AA729" i="1"/>
  <c r="AB729" i="1" s="1"/>
  <c r="L729" i="1"/>
  <c r="L728" i="1"/>
  <c r="L727" i="1"/>
  <c r="L726" i="1"/>
  <c r="L725" i="1"/>
  <c r="L724" i="1"/>
  <c r="L723" i="1"/>
  <c r="L722" i="1"/>
  <c r="L721" i="1"/>
  <c r="L720" i="1"/>
  <c r="L719" i="1"/>
  <c r="L718" i="1"/>
  <c r="EJ718" i="1" s="1"/>
  <c r="L717" i="1"/>
  <c r="L716" i="1"/>
  <c r="L715" i="1"/>
  <c r="L714" i="1"/>
  <c r="L713" i="1"/>
  <c r="L712" i="1"/>
  <c r="L711" i="1"/>
  <c r="L710" i="1"/>
  <c r="L709" i="1"/>
  <c r="L708" i="1"/>
  <c r="L707" i="1"/>
  <c r="L706" i="1"/>
  <c r="L705" i="1"/>
  <c r="L704" i="1"/>
  <c r="EJ704" i="1" s="1"/>
  <c r="L703" i="1"/>
  <c r="L702" i="1"/>
  <c r="L701" i="1"/>
  <c r="EJ701" i="1" s="1"/>
  <c r="L700" i="1"/>
  <c r="EJ700" i="1" s="1"/>
  <c r="L699" i="1"/>
  <c r="L698" i="1"/>
  <c r="EJ698" i="1" s="1"/>
  <c r="L697" i="1"/>
  <c r="EJ697" i="1" s="1"/>
  <c r="L696" i="1"/>
  <c r="EJ696" i="1" s="1"/>
  <c r="L695" i="1"/>
  <c r="L694" i="1"/>
  <c r="L693" i="1"/>
  <c r="AA692" i="1"/>
  <c r="AB692" i="1" s="1"/>
  <c r="L692" i="1"/>
  <c r="AA691" i="1"/>
  <c r="AB691" i="1" s="1"/>
  <c r="L691" i="1"/>
  <c r="AA690" i="1"/>
  <c r="AB690" i="1" s="1"/>
  <c r="L690" i="1"/>
  <c r="AA689" i="1"/>
  <c r="AB689" i="1" s="1"/>
  <c r="L689" i="1"/>
  <c r="AA688" i="1"/>
  <c r="AB688" i="1" s="1"/>
  <c r="L688" i="1"/>
  <c r="AA687" i="1"/>
  <c r="AB687" i="1" s="1"/>
  <c r="L687" i="1"/>
  <c r="L686" i="1"/>
  <c r="AA685" i="1"/>
  <c r="AB685" i="1" s="1"/>
  <c r="L685" i="1"/>
  <c r="L684" i="1"/>
  <c r="AA683" i="1"/>
  <c r="AB683" i="1" s="1"/>
  <c r="L683" i="1"/>
  <c r="AA682" i="1"/>
  <c r="AB682" i="1" s="1"/>
  <c r="L682" i="1"/>
  <c r="AA681" i="1"/>
  <c r="AB681" i="1" s="1"/>
  <c r="L681" i="1"/>
  <c r="AA680" i="1"/>
  <c r="AB680" i="1" s="1"/>
  <c r="L680" i="1"/>
  <c r="AA679" i="1"/>
  <c r="AB679" i="1" s="1"/>
  <c r="L679" i="1"/>
  <c r="L678" i="1"/>
  <c r="L677" i="1"/>
  <c r="EJ677" i="1" s="1"/>
  <c r="L676" i="1"/>
  <c r="L675" i="1"/>
  <c r="L674" i="1"/>
  <c r="L673" i="1"/>
  <c r="L672" i="1"/>
  <c r="L671" i="1"/>
  <c r="L670" i="1"/>
  <c r="L669" i="1"/>
  <c r="L668" i="1"/>
  <c r="L667" i="1"/>
  <c r="L666" i="1"/>
  <c r="L665" i="1"/>
  <c r="L664" i="1"/>
  <c r="L663" i="1"/>
  <c r="L662" i="1"/>
  <c r="L661" i="1"/>
  <c r="L660" i="1"/>
  <c r="L659" i="1"/>
  <c r="L658" i="1"/>
  <c r="L657" i="1"/>
  <c r="L656" i="1"/>
  <c r="L655" i="1"/>
  <c r="L654" i="1"/>
  <c r="L653" i="1"/>
  <c r="L652" i="1"/>
  <c r="L651" i="1"/>
  <c r="L650" i="1"/>
  <c r="L649" i="1"/>
  <c r="L648" i="1"/>
  <c r="L647" i="1"/>
  <c r="L646" i="1"/>
  <c r="L645" i="1"/>
  <c r="L644" i="1"/>
  <c r="L643" i="1"/>
  <c r="L642" i="1"/>
  <c r="L641" i="1"/>
  <c r="L640" i="1"/>
  <c r="L639" i="1"/>
  <c r="L638" i="1"/>
  <c r="L637" i="1"/>
  <c r="L636" i="1"/>
  <c r="L635" i="1"/>
  <c r="L634" i="1"/>
  <c r="L633" i="1"/>
  <c r="L632" i="1"/>
  <c r="L631" i="1"/>
  <c r="L630" i="1"/>
  <c r="L629" i="1"/>
  <c r="L628" i="1"/>
  <c r="L627" i="1"/>
  <c r="L626" i="1"/>
  <c r="L625" i="1"/>
  <c r="L624" i="1"/>
  <c r="L623" i="1"/>
  <c r="AA622" i="1"/>
  <c r="AB622" i="1" s="1"/>
  <c r="L622" i="1"/>
  <c r="AA621" i="1"/>
  <c r="AB621" i="1" s="1"/>
  <c r="L621" i="1"/>
  <c r="AA620" i="1"/>
  <c r="AB620" i="1" s="1"/>
  <c r="L620" i="1"/>
  <c r="AA619" i="1"/>
  <c r="AB619" i="1" s="1"/>
  <c r="L619" i="1"/>
  <c r="L618" i="1"/>
  <c r="L617" i="1"/>
  <c r="L616" i="1"/>
  <c r="L615" i="1"/>
  <c r="L614" i="1"/>
  <c r="L613" i="1"/>
  <c r="L612" i="1"/>
  <c r="L611" i="1"/>
  <c r="L610" i="1"/>
  <c r="L609" i="1"/>
  <c r="EJ609" i="1" s="1"/>
  <c r="L608" i="1"/>
  <c r="L607" i="1"/>
  <c r="EJ607" i="1" s="1"/>
  <c r="L606" i="1"/>
  <c r="EJ606" i="1" s="1"/>
  <c r="L605" i="1"/>
  <c r="L604" i="1"/>
  <c r="L603" i="1"/>
  <c r="L602" i="1"/>
  <c r="L601" i="1"/>
  <c r="L600" i="1"/>
  <c r="EJ600" i="1" s="1"/>
  <c r="L599" i="1"/>
  <c r="L598" i="1"/>
  <c r="L597" i="1"/>
  <c r="L596" i="1"/>
  <c r="L595" i="1"/>
  <c r="L594" i="1"/>
  <c r="Q593" i="1"/>
  <c r="R593" i="1" s="1"/>
  <c r="L593" i="1"/>
  <c r="Q592" i="1"/>
  <c r="L592" i="1"/>
  <c r="Q591" i="1"/>
  <c r="L591" i="1"/>
  <c r="Q590" i="1"/>
  <c r="L590" i="1"/>
  <c r="Q589" i="1"/>
  <c r="L589" i="1"/>
  <c r="Q588" i="1"/>
  <c r="L588" i="1"/>
  <c r="Q587" i="1"/>
  <c r="L587" i="1"/>
  <c r="Q586" i="1"/>
  <c r="L586" i="1"/>
  <c r="Q585" i="1"/>
  <c r="L585" i="1"/>
  <c r="Q584" i="1"/>
  <c r="L584" i="1"/>
  <c r="Q583" i="1"/>
  <c r="L583" i="1"/>
  <c r="Q582" i="1"/>
  <c r="L582" i="1"/>
  <c r="Q581" i="1"/>
  <c r="L581" i="1"/>
  <c r="Q580" i="1"/>
  <c r="L580" i="1"/>
  <c r="Q579" i="1"/>
  <c r="L579" i="1"/>
  <c r="Q578" i="1"/>
  <c r="L578" i="1"/>
  <c r="Q577" i="1"/>
  <c r="L577" i="1"/>
  <c r="Q576" i="1"/>
  <c r="L576" i="1"/>
  <c r="Q575" i="1"/>
  <c r="L575" i="1"/>
  <c r="Q574" i="1"/>
  <c r="L574" i="1"/>
  <c r="Q573" i="1"/>
  <c r="R573" i="1" s="1"/>
  <c r="L573" i="1"/>
  <c r="Q572" i="1"/>
  <c r="L572" i="1"/>
  <c r="Q571" i="1"/>
  <c r="L571" i="1"/>
  <c r="Q570" i="1"/>
  <c r="L570" i="1"/>
  <c r="Q569" i="1"/>
  <c r="L569" i="1"/>
  <c r="Q568" i="1"/>
  <c r="L568" i="1"/>
  <c r="Q567" i="1"/>
  <c r="L567" i="1"/>
  <c r="Q566" i="1"/>
  <c r="L566" i="1"/>
  <c r="Q565" i="1"/>
  <c r="L565" i="1"/>
  <c r="Q564" i="1"/>
  <c r="L564" i="1"/>
  <c r="Q563" i="1"/>
  <c r="L563" i="1"/>
  <c r="Q562" i="1"/>
  <c r="L562" i="1"/>
  <c r="Q561" i="1"/>
  <c r="L561" i="1"/>
  <c r="Q560" i="1"/>
  <c r="L560" i="1"/>
  <c r="Q559" i="1"/>
  <c r="L559" i="1"/>
  <c r="Q558" i="1"/>
  <c r="L558" i="1"/>
  <c r="Q557" i="1"/>
  <c r="R557" i="1" s="1"/>
  <c r="L557" i="1"/>
  <c r="Q556" i="1"/>
  <c r="L556" i="1"/>
  <c r="Q555" i="1"/>
  <c r="L555" i="1"/>
  <c r="Q554" i="1"/>
  <c r="L554" i="1"/>
  <c r="Q553" i="1"/>
  <c r="L553" i="1"/>
  <c r="Q552" i="1"/>
  <c r="L552" i="1"/>
  <c r="Q551" i="1"/>
  <c r="L551" i="1"/>
  <c r="Q550" i="1"/>
  <c r="L550" i="1"/>
  <c r="L549" i="1"/>
  <c r="L548" i="1"/>
  <c r="L547" i="1"/>
  <c r="L546" i="1"/>
  <c r="L545" i="1"/>
  <c r="L544" i="1"/>
  <c r="L543" i="1"/>
  <c r="L542" i="1"/>
  <c r="L541" i="1"/>
  <c r="L540" i="1"/>
  <c r="L539" i="1"/>
  <c r="L538" i="1"/>
  <c r="L537" i="1"/>
  <c r="L536" i="1"/>
  <c r="L535" i="1"/>
  <c r="L534" i="1"/>
  <c r="L533" i="1"/>
  <c r="L532" i="1"/>
  <c r="L531" i="1"/>
  <c r="L530" i="1"/>
  <c r="L529" i="1"/>
  <c r="L528" i="1"/>
  <c r="L527" i="1"/>
  <c r="L526" i="1"/>
  <c r="L525" i="1"/>
  <c r="L524" i="1"/>
  <c r="L523" i="1"/>
  <c r="L522" i="1"/>
  <c r="L521" i="1"/>
  <c r="L520" i="1"/>
  <c r="L519" i="1"/>
  <c r="L518" i="1"/>
  <c r="L517" i="1"/>
  <c r="L516" i="1"/>
  <c r="L515" i="1"/>
  <c r="L514" i="1"/>
  <c r="L513" i="1"/>
  <c r="L512" i="1"/>
  <c r="L511" i="1"/>
  <c r="L510" i="1"/>
  <c r="L509" i="1"/>
  <c r="L508" i="1"/>
  <c r="L507" i="1"/>
  <c r="L506" i="1"/>
  <c r="L505" i="1"/>
  <c r="L504" i="1"/>
  <c r="L503" i="1"/>
  <c r="L502" i="1"/>
  <c r="L501" i="1"/>
  <c r="L500" i="1"/>
  <c r="L499" i="1"/>
  <c r="L498" i="1"/>
  <c r="L497" i="1"/>
  <c r="L496" i="1"/>
  <c r="L495" i="1"/>
  <c r="L494" i="1"/>
  <c r="L493" i="1"/>
  <c r="L492" i="1"/>
  <c r="L491" i="1"/>
  <c r="L490" i="1"/>
  <c r="L489" i="1"/>
  <c r="L488" i="1"/>
  <c r="EJ488" i="1" s="1"/>
  <c r="L487" i="1"/>
  <c r="L486" i="1"/>
  <c r="L485" i="1"/>
  <c r="L484" i="1"/>
  <c r="L483" i="1"/>
  <c r="L482" i="1"/>
  <c r="L481" i="1"/>
  <c r="L480" i="1"/>
  <c r="L479" i="1"/>
  <c r="L478" i="1"/>
  <c r="L477" i="1"/>
  <c r="L476" i="1"/>
  <c r="L475" i="1"/>
  <c r="L474" i="1"/>
  <c r="L473" i="1"/>
  <c r="L472" i="1"/>
  <c r="L471" i="1"/>
  <c r="L470" i="1"/>
  <c r="L469" i="1"/>
  <c r="L468" i="1"/>
  <c r="L467" i="1"/>
  <c r="L466" i="1"/>
  <c r="L465" i="1"/>
  <c r="L464" i="1"/>
  <c r="L463" i="1"/>
  <c r="L462" i="1"/>
  <c r="L461" i="1"/>
  <c r="L460" i="1"/>
  <c r="L459" i="1"/>
  <c r="V458" i="1"/>
  <c r="L458" i="1"/>
  <c r="V457" i="1"/>
  <c r="L457" i="1"/>
  <c r="V456" i="1"/>
  <c r="L456" i="1"/>
  <c r="V455" i="1"/>
  <c r="L455" i="1"/>
  <c r="V454" i="1"/>
  <c r="L454" i="1"/>
  <c r="V453" i="1"/>
  <c r="L453" i="1"/>
  <c r="V452" i="1"/>
  <c r="L452" i="1"/>
  <c r="V451" i="1"/>
  <c r="L451" i="1"/>
  <c r="V450" i="1"/>
  <c r="W450" i="1" s="1"/>
  <c r="L450" i="1"/>
  <c r="V449" i="1"/>
  <c r="L449" i="1"/>
  <c r="V448" i="1"/>
  <c r="L448" i="1"/>
  <c r="V447" i="1"/>
  <c r="L447" i="1"/>
  <c r="V446" i="1"/>
  <c r="L446" i="1"/>
  <c r="V445" i="1"/>
  <c r="L445" i="1"/>
  <c r="V444" i="1"/>
  <c r="W444" i="1" s="1"/>
  <c r="L444" i="1"/>
  <c r="V443" i="1"/>
  <c r="L443" i="1"/>
  <c r="V442" i="1"/>
  <c r="L442" i="1"/>
  <c r="V441" i="1"/>
  <c r="L441" i="1"/>
  <c r="L440" i="1"/>
  <c r="L439" i="1"/>
  <c r="L438" i="1"/>
  <c r="L437" i="1"/>
  <c r="L436" i="1"/>
  <c r="L435" i="1"/>
  <c r="L434" i="1"/>
  <c r="L433" i="1"/>
  <c r="L432" i="1"/>
  <c r="L431" i="1"/>
  <c r="L430" i="1"/>
  <c r="L429" i="1"/>
  <c r="L428" i="1"/>
  <c r="L427" i="1"/>
  <c r="L426" i="1"/>
  <c r="L425" i="1"/>
  <c r="L424" i="1"/>
  <c r="L423" i="1"/>
  <c r="L422" i="1"/>
  <c r="L421" i="1"/>
  <c r="L420" i="1"/>
  <c r="L419" i="1"/>
  <c r="L418" i="1"/>
  <c r="L417" i="1"/>
  <c r="EJ417" i="1" s="1"/>
  <c r="L416" i="1"/>
  <c r="EJ416" i="1" s="1"/>
  <c r="L415" i="1"/>
  <c r="EJ415" i="1" s="1"/>
  <c r="L414" i="1"/>
  <c r="EJ414" i="1" s="1"/>
  <c r="L413" i="1"/>
  <c r="L412" i="1"/>
  <c r="L411" i="1"/>
  <c r="L410" i="1"/>
  <c r="L409" i="1"/>
  <c r="L408" i="1"/>
  <c r="L407" i="1"/>
  <c r="L406" i="1"/>
  <c r="L405" i="1"/>
  <c r="L404" i="1"/>
  <c r="L403" i="1"/>
  <c r="L402" i="1"/>
  <c r="L401" i="1"/>
  <c r="L400" i="1"/>
  <c r="L399" i="1"/>
  <c r="L398" i="1"/>
  <c r="L397" i="1"/>
  <c r="L396" i="1"/>
  <c r="L395" i="1"/>
  <c r="L394" i="1"/>
  <c r="L393" i="1"/>
  <c r="L392" i="1"/>
  <c r="L391" i="1"/>
  <c r="L390" i="1"/>
  <c r="L389" i="1"/>
  <c r="L388" i="1"/>
  <c r="L387" i="1"/>
  <c r="L386" i="1"/>
  <c r="L385" i="1"/>
  <c r="L384" i="1"/>
  <c r="L383" i="1"/>
  <c r="L382" i="1"/>
  <c r="L381" i="1"/>
  <c r="L380" i="1"/>
  <c r="L379" i="1"/>
  <c r="L378" i="1"/>
  <c r="L377" i="1"/>
  <c r="L376" i="1"/>
  <c r="L375" i="1"/>
  <c r="L374" i="1"/>
  <c r="L373" i="1"/>
  <c r="L372" i="1"/>
  <c r="L371" i="1"/>
  <c r="L370" i="1"/>
  <c r="L369" i="1"/>
  <c r="L368" i="1"/>
  <c r="L367" i="1"/>
  <c r="L366" i="1"/>
  <c r="L365" i="1"/>
  <c r="L364" i="1"/>
  <c r="L363" i="1"/>
  <c r="L362" i="1"/>
  <c r="L361" i="1"/>
  <c r="L360" i="1"/>
  <c r="L359" i="1"/>
  <c r="L358" i="1"/>
  <c r="AA357" i="1"/>
  <c r="AB357" i="1" s="1"/>
  <c r="L357" i="1"/>
  <c r="L356" i="1"/>
  <c r="L355" i="1"/>
  <c r="L354" i="1"/>
  <c r="L353" i="1"/>
  <c r="L352" i="1"/>
  <c r="L351" i="1"/>
  <c r="L350" i="1"/>
  <c r="L349" i="1"/>
  <c r="L348" i="1"/>
  <c r="L347" i="1"/>
  <c r="L346" i="1"/>
  <c r="L345" i="1"/>
  <c r="L344" i="1"/>
  <c r="L343" i="1"/>
  <c r="L342" i="1"/>
  <c r="L341" i="1"/>
  <c r="L340" i="1"/>
  <c r="L339" i="1"/>
  <c r="L338" i="1"/>
  <c r="L337" i="1"/>
  <c r="L336" i="1"/>
  <c r="AA335" i="1"/>
  <c r="AB335" i="1" s="1"/>
  <c r="L335" i="1"/>
  <c r="L334" i="1"/>
  <c r="AA333" i="1"/>
  <c r="AB333" i="1" s="1"/>
  <c r="L333" i="1"/>
  <c r="L332" i="1"/>
  <c r="L331" i="1"/>
  <c r="L330" i="1"/>
  <c r="L329" i="1"/>
  <c r="L328" i="1"/>
  <c r="L327" i="1"/>
  <c r="L326" i="1"/>
  <c r="L325" i="1"/>
  <c r="L324" i="1"/>
  <c r="L323" i="1"/>
  <c r="EJ323" i="1" s="1"/>
  <c r="L322" i="1"/>
  <c r="L321" i="1"/>
  <c r="L320" i="1"/>
  <c r="L319" i="1"/>
  <c r="L318" i="1"/>
  <c r="L317" i="1"/>
  <c r="L316" i="1"/>
  <c r="L315" i="1"/>
  <c r="L314" i="1"/>
  <c r="L313" i="1"/>
  <c r="L312" i="1"/>
  <c r="EJ312" i="1" s="1"/>
  <c r="AA311" i="1"/>
  <c r="AB311" i="1" s="1"/>
  <c r="L311" i="1"/>
  <c r="L310" i="1"/>
  <c r="L309" i="1"/>
  <c r="AA308" i="1"/>
  <c r="AB308" i="1" s="1"/>
  <c r="L308" i="1"/>
  <c r="L307" i="1"/>
  <c r="AA306" i="1"/>
  <c r="AB306" i="1" s="1"/>
  <c r="L306" i="1"/>
  <c r="L305" i="1"/>
  <c r="AA304" i="1"/>
  <c r="AB304" i="1" s="1"/>
  <c r="L304" i="1"/>
  <c r="AA303" i="1"/>
  <c r="AB303" i="1" s="1"/>
  <c r="L303" i="1"/>
  <c r="AA302" i="1"/>
  <c r="AB302" i="1" s="1"/>
  <c r="L302" i="1"/>
  <c r="AA301" i="1"/>
  <c r="AB301" i="1" s="1"/>
  <c r="L301" i="1"/>
  <c r="AA300" i="1"/>
  <c r="AB300" i="1" s="1"/>
  <c r="L300" i="1"/>
  <c r="L299" i="1"/>
  <c r="AA298" i="1"/>
  <c r="L298" i="1"/>
  <c r="L297" i="1"/>
  <c r="L296" i="1"/>
  <c r="L295" i="1"/>
  <c r="L294" i="1"/>
  <c r="L293" i="1"/>
  <c r="L292" i="1"/>
  <c r="L291" i="1"/>
  <c r="L290" i="1"/>
  <c r="L289" i="1"/>
  <c r="L288" i="1"/>
  <c r="L287" i="1"/>
  <c r="L286" i="1"/>
  <c r="L285" i="1"/>
  <c r="L284" i="1"/>
  <c r="L283" i="1"/>
  <c r="L282" i="1"/>
  <c r="L281" i="1"/>
  <c r="L280" i="1"/>
  <c r="L279" i="1"/>
  <c r="L278" i="1"/>
  <c r="L277" i="1"/>
  <c r="L276" i="1"/>
  <c r="L275" i="1"/>
  <c r="L274" i="1"/>
  <c r="L273" i="1"/>
  <c r="L272" i="1"/>
  <c r="L271" i="1"/>
  <c r="L270" i="1"/>
  <c r="L269" i="1"/>
  <c r="L268" i="1"/>
  <c r="L267" i="1"/>
  <c r="L266" i="1"/>
  <c r="L265" i="1"/>
  <c r="L264" i="1"/>
  <c r="L263" i="1"/>
  <c r="L262" i="1"/>
  <c r="EJ262" i="1" s="1"/>
  <c r="L261" i="1"/>
  <c r="L260" i="1"/>
  <c r="L259" i="1"/>
  <c r="L258" i="1"/>
  <c r="EJ258" i="1" s="1"/>
  <c r="L257" i="1"/>
  <c r="EJ257" i="1" s="1"/>
  <c r="L256" i="1"/>
  <c r="EJ256" i="1" s="1"/>
  <c r="L255" i="1"/>
  <c r="EJ255" i="1" s="1"/>
  <c r="L254" i="1"/>
  <c r="EJ254" i="1" s="1"/>
  <c r="L253" i="1"/>
  <c r="EJ253" i="1" s="1"/>
  <c r="L252" i="1"/>
  <c r="L251" i="1"/>
  <c r="L250" i="1"/>
  <c r="EJ250" i="1" s="1"/>
  <c r="L249" i="1"/>
  <c r="EJ249" i="1" s="1"/>
  <c r="L248" i="1"/>
  <c r="EJ248" i="1" s="1"/>
  <c r="L247" i="1"/>
  <c r="EJ247" i="1" s="1"/>
  <c r="L246" i="1"/>
  <c r="L245" i="1"/>
  <c r="AA244" i="1"/>
  <c r="AB244" i="1" s="1"/>
  <c r="L244" i="1"/>
  <c r="AA243" i="1"/>
  <c r="L243" i="1"/>
  <c r="L242" i="1"/>
  <c r="EJ242" i="1" s="1"/>
  <c r="L241" i="1"/>
  <c r="EJ241" i="1" s="1"/>
  <c r="L240" i="1"/>
  <c r="EJ240" i="1" s="1"/>
  <c r="AA239" i="1"/>
  <c r="AB239" i="1" s="1"/>
  <c r="L239" i="1"/>
  <c r="AA238" i="1"/>
  <c r="AB238" i="1" s="1"/>
  <c r="L238" i="1"/>
  <c r="L237" i="1"/>
  <c r="AA236" i="1"/>
  <c r="AB236" i="1" s="1"/>
  <c r="L236" i="1"/>
  <c r="L235" i="1"/>
  <c r="L234" i="1"/>
  <c r="L233" i="1"/>
  <c r="L232" i="1"/>
  <c r="L231" i="1"/>
  <c r="L230" i="1"/>
  <c r="L229" i="1"/>
  <c r="L228" i="1"/>
  <c r="L227" i="1"/>
  <c r="L226" i="1"/>
  <c r="L225" i="1"/>
  <c r="L224" i="1"/>
  <c r="L223" i="1"/>
  <c r="L222" i="1"/>
  <c r="L221" i="1"/>
  <c r="L220" i="1"/>
  <c r="L219" i="1"/>
  <c r="L218" i="1"/>
  <c r="L217" i="1"/>
  <c r="L216" i="1"/>
  <c r="L215" i="1"/>
  <c r="L214" i="1"/>
  <c r="L213" i="1"/>
  <c r="L212" i="1"/>
  <c r="L211" i="1"/>
  <c r="L210" i="1"/>
  <c r="L209" i="1"/>
  <c r="L208" i="1"/>
  <c r="L207" i="1"/>
  <c r="L206" i="1"/>
  <c r="L205" i="1"/>
  <c r="L204" i="1"/>
  <c r="L203" i="1"/>
  <c r="L202" i="1"/>
  <c r="L201" i="1"/>
  <c r="EJ201" i="1" s="1"/>
  <c r="AA200" i="1"/>
  <c r="AB200" i="1" s="1"/>
  <c r="L200" i="1"/>
  <c r="L199" i="1"/>
  <c r="L198" i="1"/>
  <c r="L197" i="1"/>
  <c r="AA196" i="1"/>
  <c r="AB196" i="1" s="1"/>
  <c r="L196" i="1"/>
  <c r="AA195" i="1"/>
  <c r="AB195" i="1" s="1"/>
  <c r="L195" i="1"/>
  <c r="L194" i="1"/>
  <c r="L193" i="1"/>
  <c r="L192" i="1"/>
  <c r="L191" i="1"/>
  <c r="L190" i="1"/>
  <c r="L189" i="1"/>
  <c r="L188" i="1"/>
  <c r="L187" i="1"/>
  <c r="L186" i="1"/>
  <c r="AA185" i="1"/>
  <c r="AB185" i="1" s="1"/>
  <c r="L185" i="1"/>
  <c r="AA184" i="1"/>
  <c r="AB184" i="1" s="1"/>
  <c r="L184" i="1"/>
  <c r="L183" i="1"/>
  <c r="L182" i="1"/>
  <c r="L181" i="1"/>
  <c r="L180" i="1"/>
  <c r="L179" i="1"/>
  <c r="L178" i="1"/>
  <c r="AA177" i="1"/>
  <c r="AB177" i="1" s="1"/>
  <c r="L177" i="1"/>
  <c r="AA176" i="1"/>
  <c r="AB176" i="1" s="1"/>
  <c r="L176" i="1"/>
  <c r="L175" i="1"/>
  <c r="L174" i="1"/>
  <c r="AA173" i="1"/>
  <c r="AB173" i="1" s="1"/>
  <c r="L173" i="1"/>
  <c r="L172" i="1"/>
  <c r="L171" i="1"/>
  <c r="L170" i="1"/>
  <c r="L169" i="1"/>
  <c r="L168" i="1"/>
  <c r="L167" i="1"/>
  <c r="L166" i="1"/>
  <c r="L165" i="1"/>
  <c r="AA164" i="1"/>
  <c r="AB164" i="1" s="1"/>
  <c r="L164" i="1"/>
  <c r="AA163" i="1"/>
  <c r="AB163" i="1" s="1"/>
  <c r="L163" i="1"/>
  <c r="AA162" i="1"/>
  <c r="AB162" i="1" s="1"/>
  <c r="L162" i="1"/>
  <c r="L161" i="1"/>
  <c r="AA160" i="1"/>
  <c r="AB160" i="1" s="1"/>
  <c r="L160" i="1"/>
  <c r="AA159" i="1"/>
  <c r="AB159" i="1" s="1"/>
  <c r="L159" i="1"/>
  <c r="L158" i="1"/>
  <c r="L157" i="1"/>
  <c r="L156" i="1"/>
  <c r="L155" i="1"/>
  <c r="L154" i="1"/>
  <c r="L153" i="1"/>
  <c r="L152" i="1"/>
  <c r="EJ152" i="1" s="1"/>
  <c r="AA151" i="1"/>
  <c r="AB151" i="1" s="1"/>
  <c r="L151" i="1"/>
  <c r="L150" i="1"/>
  <c r="L149" i="1"/>
  <c r="L148" i="1"/>
  <c r="L147" i="1"/>
  <c r="L146" i="1"/>
  <c r="L145" i="1"/>
  <c r="AA144" i="1"/>
  <c r="AB144" i="1" s="1"/>
  <c r="L144" i="1"/>
  <c r="AA143" i="1"/>
  <c r="AB143" i="1" s="1"/>
  <c r="L143" i="1"/>
  <c r="AA142" i="1"/>
  <c r="AB142" i="1" s="1"/>
  <c r="L142" i="1"/>
  <c r="L141" i="1"/>
  <c r="L140" i="1"/>
  <c r="AA139" i="1"/>
  <c r="AB139" i="1" s="1"/>
  <c r="L139" i="1"/>
  <c r="AA138" i="1"/>
  <c r="AB138" i="1" s="1"/>
  <c r="L138" i="1"/>
  <c r="AA137" i="1"/>
  <c r="AB137" i="1" s="1"/>
  <c r="L137" i="1"/>
  <c r="AA136" i="1"/>
  <c r="AB136" i="1" s="1"/>
  <c r="L136" i="1"/>
  <c r="AA135" i="1"/>
  <c r="AB135" i="1" s="1"/>
  <c r="L135" i="1"/>
  <c r="L134" i="1"/>
  <c r="AA133" i="1"/>
  <c r="AB133" i="1" s="1"/>
  <c r="L133" i="1"/>
  <c r="L132" i="1"/>
  <c r="AA131" i="1"/>
  <c r="AB131" i="1" s="1"/>
  <c r="L131" i="1"/>
  <c r="L130" i="1"/>
  <c r="L129" i="1"/>
  <c r="AA128" i="1"/>
  <c r="AB128" i="1" s="1"/>
  <c r="L128" i="1"/>
  <c r="AA127" i="1"/>
  <c r="AB127" i="1" s="1"/>
  <c r="L127" i="1"/>
  <c r="AA126" i="1"/>
  <c r="AB126" i="1" s="1"/>
  <c r="L126" i="1"/>
  <c r="L125" i="1"/>
  <c r="L124" i="1"/>
  <c r="AA123" i="1"/>
  <c r="AB123" i="1" s="1"/>
  <c r="L123" i="1"/>
  <c r="L122" i="1"/>
  <c r="EJ122" i="1" s="1"/>
  <c r="L121" i="1"/>
  <c r="L120" i="1"/>
  <c r="L119" i="1"/>
  <c r="L118" i="1"/>
  <c r="L117" i="1"/>
  <c r="L116" i="1"/>
  <c r="L115" i="1"/>
  <c r="L114" i="1"/>
  <c r="AA113" i="1"/>
  <c r="AB113" i="1" s="1"/>
  <c r="L113" i="1"/>
  <c r="L112" i="1"/>
  <c r="L111" i="1"/>
  <c r="L110" i="1"/>
  <c r="L109" i="1"/>
  <c r="L108" i="1"/>
  <c r="AA107" i="1"/>
  <c r="AB107" i="1" s="1"/>
  <c r="L107" i="1"/>
  <c r="L106" i="1"/>
  <c r="AA105" i="1"/>
  <c r="AB105" i="1" s="1"/>
  <c r="L105" i="1"/>
  <c r="L104" i="1"/>
  <c r="L103" i="1"/>
  <c r="L102" i="1"/>
  <c r="AA101" i="1"/>
  <c r="AB101" i="1" s="1"/>
  <c r="L101" i="1"/>
  <c r="L100" i="1"/>
  <c r="L99" i="1"/>
  <c r="L98" i="1"/>
  <c r="L97" i="1"/>
  <c r="AA96" i="1"/>
  <c r="L96" i="1"/>
  <c r="L95" i="1"/>
  <c r="L94" i="1"/>
  <c r="L93" i="1"/>
  <c r="L92" i="1"/>
  <c r="L91" i="1"/>
  <c r="L90" i="1"/>
  <c r="L89" i="1"/>
  <c r="L88" i="1"/>
  <c r="L87" i="1"/>
  <c r="L86" i="1"/>
  <c r="L85" i="1"/>
  <c r="L84" i="1"/>
  <c r="L83" i="1"/>
  <c r="L82" i="1"/>
  <c r="L81" i="1"/>
  <c r="L80" i="1"/>
  <c r="L79" i="1"/>
  <c r="L78" i="1"/>
  <c r="L77" i="1"/>
  <c r="L76" i="1"/>
  <c r="L75" i="1"/>
  <c r="DD730" i="1" l="1"/>
  <c r="D753" i="1" s="1"/>
  <c r="BU730" i="1"/>
  <c r="D746" i="1" s="1"/>
  <c r="EN106" i="1"/>
  <c r="M106" i="1"/>
  <c r="EN219" i="1"/>
  <c r="M219" i="1"/>
  <c r="EN369" i="1"/>
  <c r="M369" i="1"/>
  <c r="EN541" i="1"/>
  <c r="M541" i="1"/>
  <c r="EN232" i="1"/>
  <c r="M232" i="1"/>
  <c r="EC730" i="1"/>
  <c r="D758" i="1" s="1"/>
  <c r="BP730" i="1"/>
  <c r="D745" i="1" s="1"/>
  <c r="EN207" i="1"/>
  <c r="M207" i="1"/>
  <c r="EN274" i="1"/>
  <c r="M274" i="1"/>
  <c r="EN325" i="1"/>
  <c r="M325" i="1"/>
  <c r="EN393" i="1"/>
  <c r="M393" i="1"/>
  <c r="EN446" i="1"/>
  <c r="M446" i="1"/>
  <c r="EN517" i="1"/>
  <c r="M517" i="1"/>
  <c r="EN601" i="1"/>
  <c r="M601" i="1"/>
  <c r="EN644" i="1"/>
  <c r="M644" i="1"/>
  <c r="EN711" i="1"/>
  <c r="M711" i="1"/>
  <c r="EN107" i="1"/>
  <c r="M107" i="1"/>
  <c r="EN151" i="1"/>
  <c r="M151" i="1"/>
  <c r="EN220" i="1"/>
  <c r="M220" i="1"/>
  <c r="EN305" i="1"/>
  <c r="M305" i="1"/>
  <c r="EN348" i="1"/>
  <c r="M348" i="1"/>
  <c r="EN428" i="1"/>
  <c r="M428" i="1"/>
  <c r="EN470" i="1"/>
  <c r="M470" i="1"/>
  <c r="EN558" i="1"/>
  <c r="M558" i="1"/>
  <c r="EN588" i="1"/>
  <c r="M588" i="1"/>
  <c r="EN645" i="1"/>
  <c r="M645" i="1"/>
  <c r="EN701" i="1"/>
  <c r="M701" i="1"/>
  <c r="CJ730" i="1"/>
  <c r="D749" i="1" s="1"/>
  <c r="EN209" i="1"/>
  <c r="M209" i="1"/>
  <c r="EN242" i="1"/>
  <c r="M242" i="1"/>
  <c r="EN288" i="1"/>
  <c r="M288" i="1"/>
  <c r="EN315" i="1"/>
  <c r="M315" i="1"/>
  <c r="EN327" i="1"/>
  <c r="M327" i="1"/>
  <c r="EN337" i="1"/>
  <c r="M337" i="1"/>
  <c r="EN349" i="1"/>
  <c r="M349" i="1"/>
  <c r="EN360" i="1"/>
  <c r="M360" i="1"/>
  <c r="EN371" i="1"/>
  <c r="M371" i="1"/>
  <c r="EN383" i="1"/>
  <c r="M383" i="1"/>
  <c r="EN395" i="1"/>
  <c r="M395" i="1"/>
  <c r="EN407" i="1"/>
  <c r="M407" i="1"/>
  <c r="EN419" i="1"/>
  <c r="M419" i="1"/>
  <c r="EN429" i="1"/>
  <c r="M429" i="1"/>
  <c r="EN441" i="1"/>
  <c r="M441" i="1"/>
  <c r="EN447" i="1"/>
  <c r="M447" i="1"/>
  <c r="EN453" i="1"/>
  <c r="M453" i="1"/>
  <c r="EN459" i="1"/>
  <c r="M459" i="1"/>
  <c r="EN471" i="1"/>
  <c r="M471" i="1"/>
  <c r="EN483" i="1"/>
  <c r="M483" i="1"/>
  <c r="EN495" i="1"/>
  <c r="M495" i="1"/>
  <c r="EN507" i="1"/>
  <c r="M507" i="1"/>
  <c r="EN519" i="1"/>
  <c r="M519" i="1"/>
  <c r="EN531" i="1"/>
  <c r="M531" i="1"/>
  <c r="EN543" i="1"/>
  <c r="M543" i="1"/>
  <c r="EN603" i="1"/>
  <c r="M603" i="1"/>
  <c r="EN614" i="1"/>
  <c r="M614" i="1"/>
  <c r="EN634" i="1"/>
  <c r="M634" i="1"/>
  <c r="EN646" i="1"/>
  <c r="M646" i="1"/>
  <c r="EN658" i="1"/>
  <c r="M658" i="1"/>
  <c r="EN670" i="1"/>
  <c r="M670" i="1"/>
  <c r="EN678" i="1"/>
  <c r="M678" i="1"/>
  <c r="EN685" i="1"/>
  <c r="M685" i="1"/>
  <c r="EN713" i="1"/>
  <c r="M713" i="1"/>
  <c r="EN725" i="1"/>
  <c r="M725" i="1"/>
  <c r="EN77" i="1"/>
  <c r="M77" i="1"/>
  <c r="EN88" i="1"/>
  <c r="M88" i="1"/>
  <c r="EN99" i="1"/>
  <c r="M99" i="1"/>
  <c r="EN108" i="1"/>
  <c r="M108" i="1"/>
  <c r="EN119" i="1"/>
  <c r="M119" i="1"/>
  <c r="EN128" i="1"/>
  <c r="M128" i="1"/>
  <c r="EN136" i="1"/>
  <c r="M136" i="1"/>
  <c r="EN143" i="1"/>
  <c r="M143" i="1"/>
  <c r="EN152" i="1"/>
  <c r="M152" i="1"/>
  <c r="EN161" i="1"/>
  <c r="M161" i="1"/>
  <c r="EN170" i="1"/>
  <c r="M170" i="1"/>
  <c r="EN179" i="1"/>
  <c r="M179" i="1"/>
  <c r="EN189" i="1"/>
  <c r="M189" i="1"/>
  <c r="EN199" i="1"/>
  <c r="M199" i="1"/>
  <c r="EN210" i="1"/>
  <c r="M210" i="1"/>
  <c r="EN222" i="1"/>
  <c r="M222" i="1"/>
  <c r="EN234" i="1"/>
  <c r="M234" i="1"/>
  <c r="EN243" i="1"/>
  <c r="M243" i="1"/>
  <c r="EN253" i="1"/>
  <c r="M253" i="1"/>
  <c r="EN265" i="1"/>
  <c r="M265" i="1"/>
  <c r="EN277" i="1"/>
  <c r="M277" i="1"/>
  <c r="EN289" i="1"/>
  <c r="M289" i="1"/>
  <c r="EN300" i="1"/>
  <c r="M300" i="1"/>
  <c r="EN316" i="1"/>
  <c r="M316" i="1"/>
  <c r="EN328" i="1"/>
  <c r="M328" i="1"/>
  <c r="EN338" i="1"/>
  <c r="M338" i="1"/>
  <c r="EN350" i="1"/>
  <c r="M350" i="1"/>
  <c r="EN361" i="1"/>
  <c r="M361" i="1"/>
  <c r="EN372" i="1"/>
  <c r="M372" i="1"/>
  <c r="EN384" i="1"/>
  <c r="M384" i="1"/>
  <c r="EN396" i="1"/>
  <c r="M396" i="1"/>
  <c r="EN408" i="1"/>
  <c r="M408" i="1"/>
  <c r="EN420" i="1"/>
  <c r="M420" i="1"/>
  <c r="EN430" i="1"/>
  <c r="M430" i="1"/>
  <c r="EN460" i="1"/>
  <c r="M460" i="1"/>
  <c r="EN472" i="1"/>
  <c r="M472" i="1"/>
  <c r="EN484" i="1"/>
  <c r="M484" i="1"/>
  <c r="EN496" i="1"/>
  <c r="M496" i="1"/>
  <c r="EN508" i="1"/>
  <c r="M508" i="1"/>
  <c r="EN520" i="1"/>
  <c r="M520" i="1"/>
  <c r="EN532" i="1"/>
  <c r="M532" i="1"/>
  <c r="EN544" i="1"/>
  <c r="M544" i="1"/>
  <c r="EN553" i="1"/>
  <c r="M553" i="1"/>
  <c r="EN559" i="1"/>
  <c r="M559" i="1"/>
  <c r="EN565" i="1"/>
  <c r="M565" i="1"/>
  <c r="EN571" i="1"/>
  <c r="M571" i="1"/>
  <c r="EN577" i="1"/>
  <c r="M577" i="1"/>
  <c r="EN583" i="1"/>
  <c r="M583" i="1"/>
  <c r="EN589" i="1"/>
  <c r="M589" i="1"/>
  <c r="EN604" i="1"/>
  <c r="M604" i="1"/>
  <c r="EN615" i="1"/>
  <c r="M615" i="1"/>
  <c r="EN623" i="1"/>
  <c r="M623" i="1"/>
  <c r="EN635" i="1"/>
  <c r="M635" i="1"/>
  <c r="EN647" i="1"/>
  <c r="M647" i="1"/>
  <c r="EN659" i="1"/>
  <c r="M659" i="1"/>
  <c r="EN671" i="1"/>
  <c r="M671" i="1"/>
  <c r="EN679" i="1"/>
  <c r="M679" i="1"/>
  <c r="EN692" i="1"/>
  <c r="M692" i="1"/>
  <c r="EN702" i="1"/>
  <c r="M702" i="1"/>
  <c r="EN714" i="1"/>
  <c r="M714" i="1"/>
  <c r="EN726" i="1"/>
  <c r="M726" i="1"/>
  <c r="EN177" i="1"/>
  <c r="M177" i="1"/>
  <c r="EN458" i="1"/>
  <c r="M458" i="1"/>
  <c r="EN700" i="1"/>
  <c r="M700" i="1"/>
  <c r="EN117" i="1"/>
  <c r="M117" i="1"/>
  <c r="EN168" i="1"/>
  <c r="M168" i="1"/>
  <c r="EN241" i="1"/>
  <c r="M241" i="1"/>
  <c r="EN336" i="1"/>
  <c r="M336" i="1"/>
  <c r="EN440" i="1"/>
  <c r="M440" i="1"/>
  <c r="EN506" i="1"/>
  <c r="M506" i="1"/>
  <c r="EN582" i="1"/>
  <c r="M582" i="1"/>
  <c r="EN669" i="1"/>
  <c r="M669" i="1"/>
  <c r="EN712" i="1"/>
  <c r="M712" i="1"/>
  <c r="EN98" i="1"/>
  <c r="M98" i="1"/>
  <c r="EN198" i="1"/>
  <c r="M198" i="1"/>
  <c r="EN264" i="1"/>
  <c r="M264" i="1"/>
  <c r="EN78" i="1"/>
  <c r="M78" i="1"/>
  <c r="EN120" i="1"/>
  <c r="M120" i="1"/>
  <c r="EN171" i="1"/>
  <c r="M171" i="1"/>
  <c r="EN211" i="1"/>
  <c r="M211" i="1"/>
  <c r="EN254" i="1"/>
  <c r="M254" i="1"/>
  <c r="EN290" i="1"/>
  <c r="M290" i="1"/>
  <c r="EN351" i="1"/>
  <c r="M351" i="1"/>
  <c r="EN397" i="1"/>
  <c r="M397" i="1"/>
  <c r="EN421" i="1"/>
  <c r="M421" i="1"/>
  <c r="EN442" i="1"/>
  <c r="M442" i="1"/>
  <c r="EN454" i="1"/>
  <c r="M454" i="1"/>
  <c r="EN473" i="1"/>
  <c r="M473" i="1"/>
  <c r="EN509" i="1"/>
  <c r="M509" i="1"/>
  <c r="EN545" i="1"/>
  <c r="M545" i="1"/>
  <c r="EN605" i="1"/>
  <c r="M605" i="1"/>
  <c r="EN616" i="1"/>
  <c r="M616" i="1"/>
  <c r="EN624" i="1"/>
  <c r="M624" i="1"/>
  <c r="EN636" i="1"/>
  <c r="M636" i="1"/>
  <c r="EN648" i="1"/>
  <c r="M648" i="1"/>
  <c r="EN672" i="1"/>
  <c r="M672" i="1"/>
  <c r="EN686" i="1"/>
  <c r="M686" i="1"/>
  <c r="EN703" i="1"/>
  <c r="M703" i="1"/>
  <c r="EN715" i="1"/>
  <c r="M715" i="1"/>
  <c r="EN727" i="1"/>
  <c r="M727" i="1"/>
  <c r="BK730" i="1"/>
  <c r="D744" i="1" s="1"/>
  <c r="EN134" i="1"/>
  <c r="M134" i="1"/>
  <c r="EN240" i="1"/>
  <c r="M240" i="1"/>
  <c r="EN298" i="1"/>
  <c r="M298" i="1"/>
  <c r="EN358" i="1"/>
  <c r="M358" i="1"/>
  <c r="EN427" i="1"/>
  <c r="M427" i="1"/>
  <c r="EN481" i="1"/>
  <c r="M481" i="1"/>
  <c r="EN723" i="1"/>
  <c r="M723" i="1"/>
  <c r="EN127" i="1"/>
  <c r="M127" i="1"/>
  <c r="EN187" i="1"/>
  <c r="M187" i="1"/>
  <c r="EN287" i="1"/>
  <c r="M287" i="1"/>
  <c r="EN370" i="1"/>
  <c r="M370" i="1"/>
  <c r="EN552" i="1"/>
  <c r="M552" i="1"/>
  <c r="EN602" i="1"/>
  <c r="M602" i="1"/>
  <c r="EN691" i="1"/>
  <c r="M691" i="1"/>
  <c r="EN76" i="1"/>
  <c r="M76" i="1"/>
  <c r="EN188" i="1"/>
  <c r="M188" i="1"/>
  <c r="EN299" i="1"/>
  <c r="M299" i="1"/>
  <c r="EN89" i="1"/>
  <c r="M89" i="1"/>
  <c r="EN153" i="1"/>
  <c r="M153" i="1"/>
  <c r="EN190" i="1"/>
  <c r="M190" i="1"/>
  <c r="EN266" i="1"/>
  <c r="M266" i="1"/>
  <c r="EN329" i="1"/>
  <c r="M329" i="1"/>
  <c r="EN362" i="1"/>
  <c r="M362" i="1"/>
  <c r="EN385" i="1"/>
  <c r="M385" i="1"/>
  <c r="EN409" i="1"/>
  <c r="M409" i="1"/>
  <c r="EN431" i="1"/>
  <c r="M431" i="1"/>
  <c r="EN461" i="1"/>
  <c r="M461" i="1"/>
  <c r="EN485" i="1"/>
  <c r="M485" i="1"/>
  <c r="EN497" i="1"/>
  <c r="M497" i="1"/>
  <c r="EN521" i="1"/>
  <c r="M521" i="1"/>
  <c r="EN533" i="1"/>
  <c r="M533" i="1"/>
  <c r="EN594" i="1"/>
  <c r="M594" i="1"/>
  <c r="EN79" i="1"/>
  <c r="M79" i="1"/>
  <c r="EN90" i="1"/>
  <c r="M90" i="1"/>
  <c r="EN101" i="1"/>
  <c r="M101" i="1"/>
  <c r="EN110" i="1"/>
  <c r="M110" i="1"/>
  <c r="EN121" i="1"/>
  <c r="M121" i="1"/>
  <c r="EN129" i="1"/>
  <c r="M129" i="1"/>
  <c r="EN137" i="1"/>
  <c r="M137" i="1"/>
  <c r="EN144" i="1"/>
  <c r="M144" i="1"/>
  <c r="EN154" i="1"/>
  <c r="M154" i="1"/>
  <c r="EN172" i="1"/>
  <c r="M172" i="1"/>
  <c r="EN181" i="1"/>
  <c r="M181" i="1"/>
  <c r="EN191" i="1"/>
  <c r="M191" i="1"/>
  <c r="EN212" i="1"/>
  <c r="M212" i="1"/>
  <c r="EN224" i="1"/>
  <c r="M224" i="1"/>
  <c r="EN236" i="1"/>
  <c r="M236" i="1"/>
  <c r="EN244" i="1"/>
  <c r="M244" i="1"/>
  <c r="EN255" i="1"/>
  <c r="M255" i="1"/>
  <c r="EN267" i="1"/>
  <c r="M267" i="1"/>
  <c r="EN279" i="1"/>
  <c r="M279" i="1"/>
  <c r="EN291" i="1"/>
  <c r="M291" i="1"/>
  <c r="EN301" i="1"/>
  <c r="M301" i="1"/>
  <c r="EN308" i="1"/>
  <c r="M308" i="1"/>
  <c r="EN318" i="1"/>
  <c r="M318" i="1"/>
  <c r="EN330" i="1"/>
  <c r="M330" i="1"/>
  <c r="EN340" i="1"/>
  <c r="M340" i="1"/>
  <c r="EN352" i="1"/>
  <c r="M352" i="1"/>
  <c r="EN363" i="1"/>
  <c r="M363" i="1"/>
  <c r="EN374" i="1"/>
  <c r="M374" i="1"/>
  <c r="EN386" i="1"/>
  <c r="M386" i="1"/>
  <c r="EN398" i="1"/>
  <c r="M398" i="1"/>
  <c r="EN410" i="1"/>
  <c r="M410" i="1"/>
  <c r="EN422" i="1"/>
  <c r="M422" i="1"/>
  <c r="EN432" i="1"/>
  <c r="M432" i="1"/>
  <c r="EN462" i="1"/>
  <c r="M462" i="1"/>
  <c r="EN474" i="1"/>
  <c r="M474" i="1"/>
  <c r="EN486" i="1"/>
  <c r="M486" i="1"/>
  <c r="EN498" i="1"/>
  <c r="M498" i="1"/>
  <c r="EN510" i="1"/>
  <c r="M510" i="1"/>
  <c r="EN522" i="1"/>
  <c r="M522" i="1"/>
  <c r="EN534" i="1"/>
  <c r="M534" i="1"/>
  <c r="EN546" i="1"/>
  <c r="M546" i="1"/>
  <c r="EN554" i="1"/>
  <c r="M554" i="1"/>
  <c r="EN560" i="1"/>
  <c r="M560" i="1"/>
  <c r="EN566" i="1"/>
  <c r="M566" i="1"/>
  <c r="EN572" i="1"/>
  <c r="M572" i="1"/>
  <c r="EN578" i="1"/>
  <c r="M578" i="1"/>
  <c r="EN584" i="1"/>
  <c r="M584" i="1"/>
  <c r="EN590" i="1"/>
  <c r="M590" i="1"/>
  <c r="EN595" i="1"/>
  <c r="M595" i="1"/>
  <c r="EN606" i="1"/>
  <c r="M606" i="1"/>
  <c r="EN617" i="1"/>
  <c r="M617" i="1"/>
  <c r="EN625" i="1"/>
  <c r="M625" i="1"/>
  <c r="EN637" i="1"/>
  <c r="M637" i="1"/>
  <c r="EN649" i="1"/>
  <c r="M649" i="1"/>
  <c r="EN661" i="1"/>
  <c r="M661" i="1"/>
  <c r="EN673" i="1"/>
  <c r="M673" i="1"/>
  <c r="EN680" i="1"/>
  <c r="M680" i="1"/>
  <c r="EN687" i="1"/>
  <c r="M687" i="1"/>
  <c r="EN693" i="1"/>
  <c r="M693" i="1"/>
  <c r="EN704" i="1"/>
  <c r="M704" i="1"/>
  <c r="EN716" i="1"/>
  <c r="M716" i="1"/>
  <c r="EN728" i="1"/>
  <c r="M728" i="1"/>
  <c r="EN150" i="1"/>
  <c r="M150" i="1"/>
  <c r="EN469" i="1"/>
  <c r="M469" i="1"/>
  <c r="EN668" i="1"/>
  <c r="M668" i="1"/>
  <c r="AL730" i="1"/>
  <c r="D739" i="1" s="1"/>
  <c r="EN87" i="1"/>
  <c r="M87" i="1"/>
  <c r="EN178" i="1"/>
  <c r="M178" i="1"/>
  <c r="EN252" i="1"/>
  <c r="M252" i="1"/>
  <c r="EN100" i="1"/>
  <c r="M100" i="1"/>
  <c r="EN162" i="1"/>
  <c r="M162" i="1"/>
  <c r="EN223" i="1"/>
  <c r="M223" i="1"/>
  <c r="EN278" i="1"/>
  <c r="M278" i="1"/>
  <c r="EN317" i="1"/>
  <c r="M317" i="1"/>
  <c r="EN373" i="1"/>
  <c r="M373" i="1"/>
  <c r="EN448" i="1"/>
  <c r="M448" i="1"/>
  <c r="EN660" i="1"/>
  <c r="M660" i="1"/>
  <c r="EN91" i="1"/>
  <c r="M91" i="1"/>
  <c r="EN111" i="1"/>
  <c r="M111" i="1"/>
  <c r="EN122" i="1"/>
  <c r="M122" i="1"/>
  <c r="EN130" i="1"/>
  <c r="M130" i="1"/>
  <c r="EN155" i="1"/>
  <c r="M155" i="1"/>
  <c r="EN163" i="1"/>
  <c r="M163" i="1"/>
  <c r="EN173" i="1"/>
  <c r="M173" i="1"/>
  <c r="EN182" i="1"/>
  <c r="M182" i="1"/>
  <c r="EN192" i="1"/>
  <c r="M192" i="1"/>
  <c r="EN201" i="1"/>
  <c r="M201" i="1"/>
  <c r="EN213" i="1"/>
  <c r="M213" i="1"/>
  <c r="EN225" i="1"/>
  <c r="M225" i="1"/>
  <c r="EN256" i="1"/>
  <c r="M256" i="1"/>
  <c r="EN268" i="1"/>
  <c r="M268" i="1"/>
  <c r="EN280" i="1"/>
  <c r="M280" i="1"/>
  <c r="EN292" i="1"/>
  <c r="M292" i="1"/>
  <c r="EN319" i="1"/>
  <c r="M319" i="1"/>
  <c r="EN331" i="1"/>
  <c r="M331" i="1"/>
  <c r="EN341" i="1"/>
  <c r="M341" i="1"/>
  <c r="EN353" i="1"/>
  <c r="M353" i="1"/>
  <c r="EN364" i="1"/>
  <c r="M364" i="1"/>
  <c r="EN375" i="1"/>
  <c r="M375" i="1"/>
  <c r="EN387" i="1"/>
  <c r="M387" i="1"/>
  <c r="EN399" i="1"/>
  <c r="M399" i="1"/>
  <c r="EN411" i="1"/>
  <c r="M411" i="1"/>
  <c r="EN433" i="1"/>
  <c r="M433" i="1"/>
  <c r="EN443" i="1"/>
  <c r="M443" i="1"/>
  <c r="EN449" i="1"/>
  <c r="M449" i="1"/>
  <c r="EN455" i="1"/>
  <c r="M455" i="1"/>
  <c r="EN463" i="1"/>
  <c r="M463" i="1"/>
  <c r="EN475" i="1"/>
  <c r="M475" i="1"/>
  <c r="EN487" i="1"/>
  <c r="M487" i="1"/>
  <c r="EN499" i="1"/>
  <c r="M499" i="1"/>
  <c r="EN511" i="1"/>
  <c r="M511" i="1"/>
  <c r="EN523" i="1"/>
  <c r="M523" i="1"/>
  <c r="EN535" i="1"/>
  <c r="M535" i="1"/>
  <c r="EN547" i="1"/>
  <c r="M547" i="1"/>
  <c r="EN596" i="1"/>
  <c r="M596" i="1"/>
  <c r="EN607" i="1"/>
  <c r="M607" i="1"/>
  <c r="EN618" i="1"/>
  <c r="M618" i="1"/>
  <c r="EN626" i="1"/>
  <c r="M626" i="1"/>
  <c r="EN638" i="1"/>
  <c r="M638" i="1"/>
  <c r="EN650" i="1"/>
  <c r="M650" i="1"/>
  <c r="EN662" i="1"/>
  <c r="M662" i="1"/>
  <c r="EN674" i="1"/>
  <c r="M674" i="1"/>
  <c r="EN694" i="1"/>
  <c r="M694" i="1"/>
  <c r="EN705" i="1"/>
  <c r="M705" i="1"/>
  <c r="EN717" i="1"/>
  <c r="M717" i="1"/>
  <c r="EN729" i="1"/>
  <c r="M729" i="1"/>
  <c r="BA730" i="1"/>
  <c r="D742" i="1" s="1"/>
  <c r="EN493" i="1"/>
  <c r="M493" i="1"/>
  <c r="EN160" i="1"/>
  <c r="M160" i="1"/>
  <c r="EN275" i="1"/>
  <c r="M275" i="1"/>
  <c r="EN394" i="1"/>
  <c r="M394" i="1"/>
  <c r="EN518" i="1"/>
  <c r="M518" i="1"/>
  <c r="EN622" i="1"/>
  <c r="M622" i="1"/>
  <c r="EN233" i="1"/>
  <c r="M233" i="1"/>
  <c r="EN306" i="1"/>
  <c r="M306" i="1"/>
  <c r="EN109" i="1"/>
  <c r="M109" i="1"/>
  <c r="EN200" i="1"/>
  <c r="M200" i="1"/>
  <c r="EN307" i="1"/>
  <c r="M307" i="1"/>
  <c r="EN80" i="1"/>
  <c r="M80" i="1"/>
  <c r="EN102" i="1"/>
  <c r="M102" i="1"/>
  <c r="EN123" i="1"/>
  <c r="M123" i="1"/>
  <c r="EN138" i="1"/>
  <c r="M138" i="1"/>
  <c r="EN156" i="1"/>
  <c r="M156" i="1"/>
  <c r="EN183" i="1"/>
  <c r="M183" i="1"/>
  <c r="EN214" i="1"/>
  <c r="M214" i="1"/>
  <c r="EN257" i="1"/>
  <c r="M257" i="1"/>
  <c r="EN302" i="1"/>
  <c r="M302" i="1"/>
  <c r="EN342" i="1"/>
  <c r="M342" i="1"/>
  <c r="EN388" i="1"/>
  <c r="M388" i="1"/>
  <c r="EN464" i="1"/>
  <c r="M464" i="1"/>
  <c r="EN476" i="1"/>
  <c r="M476" i="1"/>
  <c r="EN500" i="1"/>
  <c r="M500" i="1"/>
  <c r="EN512" i="1"/>
  <c r="M512" i="1"/>
  <c r="EN524" i="1"/>
  <c r="M524" i="1"/>
  <c r="EN536" i="1"/>
  <c r="M536" i="1"/>
  <c r="EN548" i="1"/>
  <c r="M548" i="1"/>
  <c r="EN555" i="1"/>
  <c r="M555" i="1"/>
  <c r="EN561" i="1"/>
  <c r="M561" i="1"/>
  <c r="EN567" i="1"/>
  <c r="M567" i="1"/>
  <c r="EN573" i="1"/>
  <c r="M573" i="1"/>
  <c r="EN579" i="1"/>
  <c r="M579" i="1"/>
  <c r="EN585" i="1"/>
  <c r="M585" i="1"/>
  <c r="EN591" i="1"/>
  <c r="M591" i="1"/>
  <c r="EN619" i="1"/>
  <c r="M619" i="1"/>
  <c r="EN627" i="1"/>
  <c r="M627" i="1"/>
  <c r="EN639" i="1"/>
  <c r="M639" i="1"/>
  <c r="EN651" i="1"/>
  <c r="M651" i="1"/>
  <c r="EN663" i="1"/>
  <c r="M663" i="1"/>
  <c r="EN675" i="1"/>
  <c r="M675" i="1"/>
  <c r="EN681" i="1"/>
  <c r="M681" i="1"/>
  <c r="EN688" i="1"/>
  <c r="M688" i="1"/>
  <c r="EN695" i="1"/>
  <c r="M695" i="1"/>
  <c r="EN706" i="1"/>
  <c r="M706" i="1"/>
  <c r="EN718" i="1"/>
  <c r="M718" i="1"/>
  <c r="EN116" i="1"/>
  <c r="M116" i="1"/>
  <c r="EN167" i="1"/>
  <c r="M167" i="1"/>
  <c r="EN231" i="1"/>
  <c r="M231" i="1"/>
  <c r="EN286" i="1"/>
  <c r="M286" i="1"/>
  <c r="EN347" i="1"/>
  <c r="M347" i="1"/>
  <c r="EN405" i="1"/>
  <c r="M405" i="1"/>
  <c r="EN452" i="1"/>
  <c r="M452" i="1"/>
  <c r="EN529" i="1"/>
  <c r="M529" i="1"/>
  <c r="EN612" i="1"/>
  <c r="M612" i="1"/>
  <c r="EN97" i="1"/>
  <c r="M97" i="1"/>
  <c r="EN135" i="1"/>
  <c r="M135" i="1"/>
  <c r="EN197" i="1"/>
  <c r="M197" i="1"/>
  <c r="EN263" i="1"/>
  <c r="M263" i="1"/>
  <c r="EN326" i="1"/>
  <c r="M326" i="1"/>
  <c r="EN382" i="1"/>
  <c r="M382" i="1"/>
  <c r="EN494" i="1"/>
  <c r="M494" i="1"/>
  <c r="EN564" i="1"/>
  <c r="M564" i="1"/>
  <c r="EN570" i="1"/>
  <c r="M570" i="1"/>
  <c r="EN613" i="1"/>
  <c r="M613" i="1"/>
  <c r="EN677" i="1"/>
  <c r="M677" i="1"/>
  <c r="CE730" i="1"/>
  <c r="EN118" i="1"/>
  <c r="M118" i="1"/>
  <c r="EN169" i="1"/>
  <c r="M169" i="1"/>
  <c r="EN221" i="1"/>
  <c r="M221" i="1"/>
  <c r="EN276" i="1"/>
  <c r="M276" i="1"/>
  <c r="EN180" i="1"/>
  <c r="M180" i="1"/>
  <c r="EN235" i="1"/>
  <c r="M235" i="1"/>
  <c r="EN339" i="1"/>
  <c r="M339" i="1"/>
  <c r="EN92" i="1"/>
  <c r="M92" i="1"/>
  <c r="EN112" i="1"/>
  <c r="M112" i="1"/>
  <c r="EN131" i="1"/>
  <c r="M131" i="1"/>
  <c r="EN145" i="1"/>
  <c r="M145" i="1"/>
  <c r="EN193" i="1"/>
  <c r="M193" i="1"/>
  <c r="EN202" i="1"/>
  <c r="M202" i="1"/>
  <c r="EN226" i="1"/>
  <c r="M226" i="1"/>
  <c r="EN237" i="1"/>
  <c r="M237" i="1"/>
  <c r="EN245" i="1"/>
  <c r="M245" i="1"/>
  <c r="EN269" i="1"/>
  <c r="M269" i="1"/>
  <c r="EN281" i="1"/>
  <c r="M281" i="1"/>
  <c r="EN293" i="1"/>
  <c r="M293" i="1"/>
  <c r="EN309" i="1"/>
  <c r="M309" i="1"/>
  <c r="EN320" i="1"/>
  <c r="M320" i="1"/>
  <c r="EN332" i="1"/>
  <c r="M332" i="1"/>
  <c r="EN354" i="1"/>
  <c r="M354" i="1"/>
  <c r="EN365" i="1"/>
  <c r="M365" i="1"/>
  <c r="EN376" i="1"/>
  <c r="M376" i="1"/>
  <c r="EN400" i="1"/>
  <c r="M400" i="1"/>
  <c r="EN412" i="1"/>
  <c r="M412" i="1"/>
  <c r="EN434" i="1"/>
  <c r="M434" i="1"/>
  <c r="EN488" i="1"/>
  <c r="M488" i="1"/>
  <c r="EN608" i="1"/>
  <c r="M608" i="1"/>
  <c r="EN81" i="1"/>
  <c r="M81" i="1"/>
  <c r="EN93" i="1"/>
  <c r="M93" i="1"/>
  <c r="EN103" i="1"/>
  <c r="M103" i="1"/>
  <c r="EN113" i="1"/>
  <c r="M113" i="1"/>
  <c r="EN146" i="1"/>
  <c r="M146" i="1"/>
  <c r="EN164" i="1"/>
  <c r="M164" i="1"/>
  <c r="EN174" i="1"/>
  <c r="M174" i="1"/>
  <c r="EN184" i="1"/>
  <c r="M184" i="1"/>
  <c r="EN194" i="1"/>
  <c r="M194" i="1"/>
  <c r="EN203" i="1"/>
  <c r="M203" i="1"/>
  <c r="EN215" i="1"/>
  <c r="M215" i="1"/>
  <c r="EN227" i="1"/>
  <c r="M227" i="1"/>
  <c r="EN238" i="1"/>
  <c r="M238" i="1"/>
  <c r="EN246" i="1"/>
  <c r="M246" i="1"/>
  <c r="EN258" i="1"/>
  <c r="M258" i="1"/>
  <c r="EN270" i="1"/>
  <c r="M270" i="1"/>
  <c r="EN282" i="1"/>
  <c r="M282" i="1"/>
  <c r="EN294" i="1"/>
  <c r="M294" i="1"/>
  <c r="EN310" i="1"/>
  <c r="M310" i="1"/>
  <c r="EN321" i="1"/>
  <c r="M321" i="1"/>
  <c r="EN333" i="1"/>
  <c r="M333" i="1"/>
  <c r="EN343" i="1"/>
  <c r="M343" i="1"/>
  <c r="EN355" i="1"/>
  <c r="M355" i="1"/>
  <c r="EN366" i="1"/>
  <c r="M366" i="1"/>
  <c r="EN377" i="1"/>
  <c r="M377" i="1"/>
  <c r="EN389" i="1"/>
  <c r="M389" i="1"/>
  <c r="EN401" i="1"/>
  <c r="M401" i="1"/>
  <c r="EN413" i="1"/>
  <c r="M413" i="1"/>
  <c r="EN423" i="1"/>
  <c r="M423" i="1"/>
  <c r="EN435" i="1"/>
  <c r="M435" i="1"/>
  <c r="EN444" i="1"/>
  <c r="M444" i="1"/>
  <c r="EN450" i="1"/>
  <c r="M450" i="1"/>
  <c r="EN456" i="1"/>
  <c r="M456" i="1"/>
  <c r="EN465" i="1"/>
  <c r="M465" i="1"/>
  <c r="EN477" i="1"/>
  <c r="M477" i="1"/>
  <c r="EN489" i="1"/>
  <c r="M489" i="1"/>
  <c r="EN501" i="1"/>
  <c r="M501" i="1"/>
  <c r="EN513" i="1"/>
  <c r="M513" i="1"/>
  <c r="EN525" i="1"/>
  <c r="M525" i="1"/>
  <c r="EN537" i="1"/>
  <c r="M537" i="1"/>
  <c r="EN549" i="1"/>
  <c r="M549" i="1"/>
  <c r="EN597" i="1"/>
  <c r="M597" i="1"/>
  <c r="EN628" i="1"/>
  <c r="M628" i="1"/>
  <c r="EN640" i="1"/>
  <c r="M640" i="1"/>
  <c r="EN652" i="1"/>
  <c r="M652" i="1"/>
  <c r="EN664" i="1"/>
  <c r="M664" i="1"/>
  <c r="EN676" i="1"/>
  <c r="M676" i="1"/>
  <c r="EN696" i="1"/>
  <c r="M696" i="1"/>
  <c r="EN707" i="1"/>
  <c r="M707" i="1"/>
  <c r="EN719" i="1"/>
  <c r="M719" i="1"/>
  <c r="BZ730" i="1"/>
  <c r="EN262" i="1"/>
  <c r="M262" i="1"/>
  <c r="EN417" i="1"/>
  <c r="M417" i="1"/>
  <c r="EN656" i="1"/>
  <c r="M656" i="1"/>
  <c r="EN75" i="1"/>
  <c r="M75" i="1"/>
  <c r="EN418" i="1"/>
  <c r="M418" i="1"/>
  <c r="EN542" i="1"/>
  <c r="M542" i="1"/>
  <c r="EN633" i="1"/>
  <c r="M633" i="1"/>
  <c r="BF730" i="1"/>
  <c r="D743" i="1" s="1"/>
  <c r="EN147" i="1"/>
  <c r="M147" i="1"/>
  <c r="EN175" i="1"/>
  <c r="M175" i="1"/>
  <c r="EN195" i="1"/>
  <c r="M195" i="1"/>
  <c r="EN216" i="1"/>
  <c r="M216" i="1"/>
  <c r="EN247" i="1"/>
  <c r="M247" i="1"/>
  <c r="EN259" i="1"/>
  <c r="M259" i="1"/>
  <c r="EN271" i="1"/>
  <c r="M271" i="1"/>
  <c r="EN283" i="1"/>
  <c r="M283" i="1"/>
  <c r="EN295" i="1"/>
  <c r="M295" i="1"/>
  <c r="EN303" i="1"/>
  <c r="M303" i="1"/>
  <c r="EN311" i="1"/>
  <c r="M311" i="1"/>
  <c r="EN322" i="1"/>
  <c r="M322" i="1"/>
  <c r="EN344" i="1"/>
  <c r="M344" i="1"/>
  <c r="EN356" i="1"/>
  <c r="M356" i="1"/>
  <c r="EN367" i="1"/>
  <c r="M367" i="1"/>
  <c r="EN378" i="1"/>
  <c r="M378" i="1"/>
  <c r="EN390" i="1"/>
  <c r="M390" i="1"/>
  <c r="EN402" i="1"/>
  <c r="M402" i="1"/>
  <c r="EN414" i="1"/>
  <c r="M414" i="1"/>
  <c r="EN424" i="1"/>
  <c r="M424" i="1"/>
  <c r="EN436" i="1"/>
  <c r="M436" i="1"/>
  <c r="EN466" i="1"/>
  <c r="M466" i="1"/>
  <c r="EN478" i="1"/>
  <c r="M478" i="1"/>
  <c r="EN490" i="1"/>
  <c r="M490" i="1"/>
  <c r="EN502" i="1"/>
  <c r="M502" i="1"/>
  <c r="EN514" i="1"/>
  <c r="M514" i="1"/>
  <c r="EN526" i="1"/>
  <c r="M526" i="1"/>
  <c r="EN538" i="1"/>
  <c r="M538" i="1"/>
  <c r="EN550" i="1"/>
  <c r="M550" i="1"/>
  <c r="EN556" i="1"/>
  <c r="M556" i="1"/>
  <c r="EN562" i="1"/>
  <c r="M562" i="1"/>
  <c r="EN568" i="1"/>
  <c r="M568" i="1"/>
  <c r="EN574" i="1"/>
  <c r="M574" i="1"/>
  <c r="EN580" i="1"/>
  <c r="M580" i="1"/>
  <c r="EN586" i="1"/>
  <c r="M586" i="1"/>
  <c r="EN592" i="1"/>
  <c r="M592" i="1"/>
  <c r="EN598" i="1"/>
  <c r="M598" i="1"/>
  <c r="EN609" i="1"/>
  <c r="M609" i="1"/>
  <c r="EN620" i="1"/>
  <c r="M620" i="1"/>
  <c r="EN629" i="1"/>
  <c r="M629" i="1"/>
  <c r="EN641" i="1"/>
  <c r="M641" i="1"/>
  <c r="EN653" i="1"/>
  <c r="M653" i="1"/>
  <c r="EN665" i="1"/>
  <c r="M665" i="1"/>
  <c r="EN682" i="1"/>
  <c r="M682" i="1"/>
  <c r="EN689" i="1"/>
  <c r="M689" i="1"/>
  <c r="EN697" i="1"/>
  <c r="M697" i="1"/>
  <c r="EN708" i="1"/>
  <c r="M708" i="1"/>
  <c r="EN720" i="1"/>
  <c r="M720" i="1"/>
  <c r="CO730" i="1"/>
  <c r="D750" i="1" s="1"/>
  <c r="DS730" i="1"/>
  <c r="D756" i="1" s="1"/>
  <c r="EN208" i="1"/>
  <c r="M208" i="1"/>
  <c r="EN314" i="1"/>
  <c r="M314" i="1"/>
  <c r="EN406" i="1"/>
  <c r="M406" i="1"/>
  <c r="EN482" i="1"/>
  <c r="M482" i="1"/>
  <c r="EN576" i="1"/>
  <c r="M576" i="1"/>
  <c r="EN657" i="1"/>
  <c r="M657" i="1"/>
  <c r="EN724" i="1"/>
  <c r="M724" i="1"/>
  <c r="EN94" i="1"/>
  <c r="M94" i="1"/>
  <c r="EN124" i="1"/>
  <c r="M124" i="1"/>
  <c r="EN204" i="1"/>
  <c r="M204" i="1"/>
  <c r="EN105" i="1"/>
  <c r="M105" i="1"/>
  <c r="EN165" i="1"/>
  <c r="M165" i="1"/>
  <c r="EN185" i="1"/>
  <c r="M185" i="1"/>
  <c r="EN217" i="1"/>
  <c r="M217" i="1"/>
  <c r="EN260" i="1"/>
  <c r="M260" i="1"/>
  <c r="EN345" i="1"/>
  <c r="M345" i="1"/>
  <c r="EN391" i="1"/>
  <c r="M391" i="1"/>
  <c r="EN437" i="1"/>
  <c r="M437" i="1"/>
  <c r="EN457" i="1"/>
  <c r="M457" i="1"/>
  <c r="EN479" i="1"/>
  <c r="M479" i="1"/>
  <c r="EN491" i="1"/>
  <c r="M491" i="1"/>
  <c r="EN515" i="1"/>
  <c r="M515" i="1"/>
  <c r="EN527" i="1"/>
  <c r="M527" i="1"/>
  <c r="EN539" i="1"/>
  <c r="M539" i="1"/>
  <c r="EN610" i="1"/>
  <c r="M610" i="1"/>
  <c r="EN630" i="1"/>
  <c r="M630" i="1"/>
  <c r="EN642" i="1"/>
  <c r="M642" i="1"/>
  <c r="EN654" i="1"/>
  <c r="M654" i="1"/>
  <c r="EN666" i="1"/>
  <c r="M666" i="1"/>
  <c r="EN698" i="1"/>
  <c r="M698" i="1"/>
  <c r="EN709" i="1"/>
  <c r="M709" i="1"/>
  <c r="EN721" i="1"/>
  <c r="M721" i="1"/>
  <c r="CY730" i="1"/>
  <c r="D752" i="1" s="1"/>
  <c r="EN85" i="1"/>
  <c r="M85" i="1"/>
  <c r="EN141" i="1"/>
  <c r="M141" i="1"/>
  <c r="EN186" i="1"/>
  <c r="M186" i="1"/>
  <c r="EN250" i="1"/>
  <c r="M250" i="1"/>
  <c r="EN313" i="1"/>
  <c r="M313" i="1"/>
  <c r="EN381" i="1"/>
  <c r="M381" i="1"/>
  <c r="EN439" i="1"/>
  <c r="M439" i="1"/>
  <c r="EN505" i="1"/>
  <c r="M505" i="1"/>
  <c r="EN632" i="1"/>
  <c r="M632" i="1"/>
  <c r="EN86" i="1"/>
  <c r="M86" i="1"/>
  <c r="EN142" i="1"/>
  <c r="M142" i="1"/>
  <c r="EN251" i="1"/>
  <c r="M251" i="1"/>
  <c r="EN359" i="1"/>
  <c r="M359" i="1"/>
  <c r="EN530" i="1"/>
  <c r="M530" i="1"/>
  <c r="EN684" i="1"/>
  <c r="M684" i="1"/>
  <c r="EN82" i="1"/>
  <c r="M82" i="1"/>
  <c r="EN104" i="1"/>
  <c r="M104" i="1"/>
  <c r="EN132" i="1"/>
  <c r="M132" i="1"/>
  <c r="EN139" i="1"/>
  <c r="M139" i="1"/>
  <c r="EN157" i="1"/>
  <c r="M157" i="1"/>
  <c r="EN228" i="1"/>
  <c r="M228" i="1"/>
  <c r="EN83" i="1"/>
  <c r="M83" i="1"/>
  <c r="EN95" i="1"/>
  <c r="M95" i="1"/>
  <c r="EN114" i="1"/>
  <c r="M114" i="1"/>
  <c r="EN125" i="1"/>
  <c r="M125" i="1"/>
  <c r="EN133" i="1"/>
  <c r="M133" i="1"/>
  <c r="EN148" i="1"/>
  <c r="M148" i="1"/>
  <c r="EN158" i="1"/>
  <c r="M158" i="1"/>
  <c r="EN176" i="1"/>
  <c r="M176" i="1"/>
  <c r="EN205" i="1"/>
  <c r="M205" i="1"/>
  <c r="EN229" i="1"/>
  <c r="M229" i="1"/>
  <c r="EN239" i="1"/>
  <c r="M239" i="1"/>
  <c r="EN248" i="1"/>
  <c r="M248" i="1"/>
  <c r="EN272" i="1"/>
  <c r="M272" i="1"/>
  <c r="EN284" i="1"/>
  <c r="M284" i="1"/>
  <c r="EN296" i="1"/>
  <c r="M296" i="1"/>
  <c r="EN323" i="1"/>
  <c r="M323" i="1"/>
  <c r="EN334" i="1"/>
  <c r="M334" i="1"/>
  <c r="EN357" i="1"/>
  <c r="M357" i="1"/>
  <c r="EN379" i="1"/>
  <c r="M379" i="1"/>
  <c r="EN403" i="1"/>
  <c r="M403" i="1"/>
  <c r="EN415" i="1"/>
  <c r="M415" i="1"/>
  <c r="EN425" i="1"/>
  <c r="M425" i="1"/>
  <c r="EN445" i="1"/>
  <c r="M445" i="1"/>
  <c r="EN451" i="1"/>
  <c r="M451" i="1"/>
  <c r="EN467" i="1"/>
  <c r="M467" i="1"/>
  <c r="EN503" i="1"/>
  <c r="M503" i="1"/>
  <c r="EN599" i="1"/>
  <c r="M599" i="1"/>
  <c r="EN84" i="1"/>
  <c r="M84" i="1"/>
  <c r="EN96" i="1"/>
  <c r="M96" i="1"/>
  <c r="EN115" i="1"/>
  <c r="M115" i="1"/>
  <c r="EN126" i="1"/>
  <c r="M126" i="1"/>
  <c r="EN140" i="1"/>
  <c r="M140" i="1"/>
  <c r="EN149" i="1"/>
  <c r="M149" i="1"/>
  <c r="EN159" i="1"/>
  <c r="M159" i="1"/>
  <c r="EN166" i="1"/>
  <c r="M166" i="1"/>
  <c r="EN196" i="1"/>
  <c r="M196" i="1"/>
  <c r="EN206" i="1"/>
  <c r="M206" i="1"/>
  <c r="EN218" i="1"/>
  <c r="M218" i="1"/>
  <c r="EN230" i="1"/>
  <c r="M230" i="1"/>
  <c r="EN249" i="1"/>
  <c r="M249" i="1"/>
  <c r="EN261" i="1"/>
  <c r="M261" i="1"/>
  <c r="EN273" i="1"/>
  <c r="M273" i="1"/>
  <c r="EN285" i="1"/>
  <c r="M285" i="1"/>
  <c r="EN297" i="1"/>
  <c r="M297" i="1"/>
  <c r="EN304" i="1"/>
  <c r="M304" i="1"/>
  <c r="EN312" i="1"/>
  <c r="M312" i="1"/>
  <c r="EN324" i="1"/>
  <c r="M324" i="1"/>
  <c r="EN335" i="1"/>
  <c r="M335" i="1"/>
  <c r="EN346" i="1"/>
  <c r="M346" i="1"/>
  <c r="EN368" i="1"/>
  <c r="M368" i="1"/>
  <c r="EN380" i="1"/>
  <c r="M380" i="1"/>
  <c r="EN392" i="1"/>
  <c r="M392" i="1"/>
  <c r="EN404" i="1"/>
  <c r="M404" i="1"/>
  <c r="EN416" i="1"/>
  <c r="M416" i="1"/>
  <c r="EN426" i="1"/>
  <c r="M426" i="1"/>
  <c r="EN438" i="1"/>
  <c r="M438" i="1"/>
  <c r="EN468" i="1"/>
  <c r="M468" i="1"/>
  <c r="EN480" i="1"/>
  <c r="M480" i="1"/>
  <c r="EN492" i="1"/>
  <c r="M492" i="1"/>
  <c r="EN504" i="1"/>
  <c r="M504" i="1"/>
  <c r="EN516" i="1"/>
  <c r="M516" i="1"/>
  <c r="EN528" i="1"/>
  <c r="M528" i="1"/>
  <c r="EN540" i="1"/>
  <c r="M540" i="1"/>
  <c r="EN551" i="1"/>
  <c r="M551" i="1"/>
  <c r="EN557" i="1"/>
  <c r="M557" i="1"/>
  <c r="EN563" i="1"/>
  <c r="M563" i="1"/>
  <c r="EN569" i="1"/>
  <c r="M569" i="1"/>
  <c r="EN575" i="1"/>
  <c r="M575" i="1"/>
  <c r="EN581" i="1"/>
  <c r="M581" i="1"/>
  <c r="EN587" i="1"/>
  <c r="M587" i="1"/>
  <c r="EN593" i="1"/>
  <c r="M593" i="1"/>
  <c r="EN600" i="1"/>
  <c r="M600" i="1"/>
  <c r="EN611" i="1"/>
  <c r="M611" i="1"/>
  <c r="EN621" i="1"/>
  <c r="M621" i="1"/>
  <c r="EN631" i="1"/>
  <c r="M631" i="1"/>
  <c r="EN643" i="1"/>
  <c r="M643" i="1"/>
  <c r="EN655" i="1"/>
  <c r="M655" i="1"/>
  <c r="EN667" i="1"/>
  <c r="M667" i="1"/>
  <c r="EN683" i="1"/>
  <c r="M683" i="1"/>
  <c r="EN690" i="1"/>
  <c r="M690" i="1"/>
  <c r="EN699" i="1"/>
  <c r="M699" i="1"/>
  <c r="EN710" i="1"/>
  <c r="M710" i="1"/>
  <c r="EN722" i="1"/>
  <c r="M722" i="1"/>
  <c r="AV730" i="1"/>
  <c r="D741" i="1" s="1"/>
  <c r="EJ642" i="1"/>
  <c r="EP642" i="1" s="1"/>
  <c r="EP257" i="1"/>
  <c r="EK677" i="1"/>
  <c r="EK367" i="1"/>
  <c r="EL367" i="1" s="1"/>
  <c r="EK338" i="1"/>
  <c r="EL338" i="1" s="1"/>
  <c r="EK729" i="1"/>
  <c r="EQ729" i="1" s="1"/>
  <c r="EK540" i="1"/>
  <c r="EL540" i="1" s="1"/>
  <c r="EJ274" i="1"/>
  <c r="EP274" i="1" s="1"/>
  <c r="EJ325" i="1"/>
  <c r="EP325" i="1" s="1"/>
  <c r="EK362" i="1"/>
  <c r="EL362" i="1" s="1"/>
  <c r="EK205" i="1"/>
  <c r="EL205" i="1" s="1"/>
  <c r="EP255" i="1"/>
  <c r="EK387" i="1"/>
  <c r="EL387" i="1" s="1"/>
  <c r="EK146" i="1"/>
  <c r="EL146" i="1" s="1"/>
  <c r="EK168" i="1"/>
  <c r="EL168" i="1" s="1"/>
  <c r="EK402" i="1"/>
  <c r="EL402" i="1" s="1"/>
  <c r="EK247" i="1"/>
  <c r="EJ363" i="1"/>
  <c r="EP363" i="1" s="1"/>
  <c r="EJ527" i="1"/>
  <c r="EP527" i="1" s="1"/>
  <c r="EK109" i="1"/>
  <c r="EL109" i="1" s="1"/>
  <c r="EJ200" i="1"/>
  <c r="EP200" i="1" s="1"/>
  <c r="EJ267" i="1"/>
  <c r="EP267" i="1" s="1"/>
  <c r="EJ303" i="1"/>
  <c r="EP303" i="1" s="1"/>
  <c r="EK490" i="1"/>
  <c r="EL490" i="1" s="1"/>
  <c r="EJ94" i="1"/>
  <c r="EP94" i="1" s="1"/>
  <c r="EJ175" i="1"/>
  <c r="EP175" i="1" s="1"/>
  <c r="EK597" i="1"/>
  <c r="EL597" i="1" s="1"/>
  <c r="EJ318" i="1"/>
  <c r="EO318" i="1" s="1"/>
  <c r="EK417" i="1"/>
  <c r="EK86" i="1"/>
  <c r="EL86" i="1" s="1"/>
  <c r="EJ251" i="1"/>
  <c r="EP251" i="1" s="1"/>
  <c r="EK104" i="1"/>
  <c r="EL104" i="1" s="1"/>
  <c r="EK164" i="1"/>
  <c r="EK181" i="1"/>
  <c r="EL181" i="1" s="1"/>
  <c r="EJ321" i="1"/>
  <c r="EP321" i="1" s="1"/>
  <c r="EK381" i="1"/>
  <c r="EL381" i="1" s="1"/>
  <c r="EJ545" i="1"/>
  <c r="EP545" i="1" s="1"/>
  <c r="EJ338" i="1"/>
  <c r="EP338" i="1" s="1"/>
  <c r="EJ498" i="1"/>
  <c r="EO498" i="1" s="1"/>
  <c r="EJ359" i="1"/>
  <c r="EP359" i="1" s="1"/>
  <c r="EJ75" i="1"/>
  <c r="EP75" i="1" s="1"/>
  <c r="EK110" i="1"/>
  <c r="EL110" i="1" s="1"/>
  <c r="EJ229" i="1"/>
  <c r="EP229" i="1" s="1"/>
  <c r="EK257" i="1"/>
  <c r="EK267" i="1"/>
  <c r="EL267" i="1" s="1"/>
  <c r="EK398" i="1"/>
  <c r="EL398" i="1" s="1"/>
  <c r="EK401" i="1"/>
  <c r="EL401" i="1" s="1"/>
  <c r="EJ544" i="1"/>
  <c r="EO544" i="1" s="1"/>
  <c r="EJ568" i="1"/>
  <c r="EP568" i="1" s="1"/>
  <c r="EK571" i="1"/>
  <c r="EJ660" i="1"/>
  <c r="EP660" i="1" s="1"/>
  <c r="EJ666" i="1"/>
  <c r="EP666" i="1" s="1"/>
  <c r="EK229" i="1"/>
  <c r="EL229" i="1" s="1"/>
  <c r="EJ329" i="1"/>
  <c r="EP329" i="1" s="1"/>
  <c r="EK444" i="1"/>
  <c r="EJ235" i="1"/>
  <c r="EP235" i="1" s="1"/>
  <c r="EJ515" i="1"/>
  <c r="EK586" i="1"/>
  <c r="EK329" i="1"/>
  <c r="EL329" i="1" s="1"/>
  <c r="EK289" i="1"/>
  <c r="EL289" i="1" s="1"/>
  <c r="EK327" i="1"/>
  <c r="EL327" i="1" s="1"/>
  <c r="EJ339" i="1"/>
  <c r="EP339" i="1" s="1"/>
  <c r="EJ420" i="1"/>
  <c r="EP420" i="1" s="1"/>
  <c r="EJ426" i="1"/>
  <c r="EP426" i="1" s="1"/>
  <c r="EK300" i="1"/>
  <c r="EQ300" i="1" s="1"/>
  <c r="EK318" i="1"/>
  <c r="EL318" i="1" s="1"/>
  <c r="EK339" i="1"/>
  <c r="EL339" i="1" s="1"/>
  <c r="EK488" i="1"/>
  <c r="EK534" i="1"/>
  <c r="EL534" i="1" s="1"/>
  <c r="EJ555" i="1"/>
  <c r="EO555" i="1" s="1"/>
  <c r="EK695" i="1"/>
  <c r="EL695" i="1" s="1"/>
  <c r="EK75" i="1"/>
  <c r="EL75" i="1" s="1"/>
  <c r="EJ275" i="1"/>
  <c r="EP275" i="1" s="1"/>
  <c r="EJ86" i="1"/>
  <c r="EO86" i="1" s="1"/>
  <c r="EK625" i="1"/>
  <c r="EL625" i="1" s="1"/>
  <c r="EK727" i="1"/>
  <c r="EL727" i="1" s="1"/>
  <c r="EK92" i="1"/>
  <c r="EL92" i="1" s="1"/>
  <c r="EK248" i="1"/>
  <c r="EK303" i="1"/>
  <c r="EQ303" i="1" s="1"/>
  <c r="EJ491" i="1"/>
  <c r="EJ510" i="1"/>
  <c r="EP510" i="1" s="1"/>
  <c r="EJ529" i="1"/>
  <c r="EP529" i="1" s="1"/>
  <c r="EK617" i="1"/>
  <c r="EL617" i="1" s="1"/>
  <c r="EJ631" i="1"/>
  <c r="EP631" i="1" s="1"/>
  <c r="EJ708" i="1"/>
  <c r="EP708" i="1" s="1"/>
  <c r="EJ223" i="1"/>
  <c r="EP223" i="1" s="1"/>
  <c r="EK392" i="1"/>
  <c r="EL392" i="1" s="1"/>
  <c r="EK403" i="1"/>
  <c r="EL403" i="1" s="1"/>
  <c r="EK693" i="1"/>
  <c r="EL693" i="1" s="1"/>
  <c r="EK351" i="1"/>
  <c r="EL351" i="1" s="1"/>
  <c r="EJ277" i="1"/>
  <c r="EP277" i="1" s="1"/>
  <c r="EK319" i="1"/>
  <c r="EL319" i="1" s="1"/>
  <c r="EK411" i="1"/>
  <c r="EL411" i="1" s="1"/>
  <c r="EK585" i="1"/>
  <c r="EK680" i="1"/>
  <c r="EJ148" i="1"/>
  <c r="EP148" i="1" s="1"/>
  <c r="EK124" i="1"/>
  <c r="EL124" i="1" s="1"/>
  <c r="EK94" i="1"/>
  <c r="EL94" i="1" s="1"/>
  <c r="EK207" i="1"/>
  <c r="EL207" i="1" s="1"/>
  <c r="EJ231" i="1"/>
  <c r="EP231" i="1" s="1"/>
  <c r="EK115" i="1"/>
  <c r="EL115" i="1" s="1"/>
  <c r="EJ97" i="1"/>
  <c r="EP97" i="1" s="1"/>
  <c r="EJ82" i="1"/>
  <c r="EP82" i="1" s="1"/>
  <c r="EJ138" i="1"/>
  <c r="EO138" i="1" s="1"/>
  <c r="EK192" i="1"/>
  <c r="EL192" i="1" s="1"/>
  <c r="EK222" i="1"/>
  <c r="EL222" i="1" s="1"/>
  <c r="EJ198" i="1"/>
  <c r="EP198" i="1" s="1"/>
  <c r="EJ168" i="1"/>
  <c r="EP168" i="1" s="1"/>
  <c r="EK622" i="1"/>
  <c r="DX138" i="1"/>
  <c r="DX97" i="1"/>
  <c r="DX115" i="1"/>
  <c r="DX192" i="1"/>
  <c r="DX198" i="1"/>
  <c r="DX222" i="1"/>
  <c r="EJ115" i="1"/>
  <c r="EP115" i="1" s="1"/>
  <c r="EK197" i="1"/>
  <c r="EL197" i="1" s="1"/>
  <c r="EJ192" i="1"/>
  <c r="EP192" i="1" s="1"/>
  <c r="EJ127" i="1"/>
  <c r="EP127" i="1" s="1"/>
  <c r="EJ151" i="1"/>
  <c r="EO151" i="1" s="1"/>
  <c r="EK376" i="1"/>
  <c r="EL376" i="1" s="1"/>
  <c r="EK519" i="1"/>
  <c r="EL519" i="1" s="1"/>
  <c r="EJ215" i="1"/>
  <c r="EP215" i="1" s="1"/>
  <c r="EJ210" i="1"/>
  <c r="EP210" i="1" s="1"/>
  <c r="EP718" i="1"/>
  <c r="EK209" i="1"/>
  <c r="EL209" i="1" s="1"/>
  <c r="EK233" i="1"/>
  <c r="EL233" i="1" s="1"/>
  <c r="DN94" i="1"/>
  <c r="DN730" i="1" s="1"/>
  <c r="D755" i="1" s="1"/>
  <c r="EJ309" i="1"/>
  <c r="EK177" i="1"/>
  <c r="EK148" i="1"/>
  <c r="EL148" i="1" s="1"/>
  <c r="EJ207" i="1"/>
  <c r="EP207" i="1" s="1"/>
  <c r="EK342" i="1"/>
  <c r="EL342" i="1" s="1"/>
  <c r="EK459" i="1"/>
  <c r="EL459" i="1" s="1"/>
  <c r="EK130" i="1"/>
  <c r="EL130" i="1" s="1"/>
  <c r="EK189" i="1"/>
  <c r="EL189" i="1" s="1"/>
  <c r="EK106" i="1"/>
  <c r="EL106" i="1" s="1"/>
  <c r="EK213" i="1"/>
  <c r="EL213" i="1" s="1"/>
  <c r="EK82" i="1"/>
  <c r="EL82" i="1" s="1"/>
  <c r="EK112" i="1"/>
  <c r="EL112" i="1" s="1"/>
  <c r="EK600" i="1"/>
  <c r="EK273" i="1"/>
  <c r="EL273" i="1" s="1"/>
  <c r="EJ237" i="1"/>
  <c r="EP237" i="1" s="1"/>
  <c r="EK237" i="1"/>
  <c r="EL237" i="1" s="1"/>
  <c r="EK460" i="1"/>
  <c r="EL460" i="1" s="1"/>
  <c r="EK508" i="1"/>
  <c r="EL508" i="1" s="1"/>
  <c r="EJ556" i="1"/>
  <c r="EO556" i="1" s="1"/>
  <c r="EK297" i="1"/>
  <c r="EL297" i="1" s="1"/>
  <c r="EJ265" i="1"/>
  <c r="EP265" i="1" s="1"/>
  <c r="EJ203" i="1"/>
  <c r="EP203" i="1" s="1"/>
  <c r="EJ412" i="1"/>
  <c r="EP412" i="1" s="1"/>
  <c r="CT209" i="1"/>
  <c r="EJ276" i="1"/>
  <c r="EP276" i="1" s="1"/>
  <c r="EK650" i="1"/>
  <c r="EL650" i="1" s="1"/>
  <c r="EJ376" i="1"/>
  <c r="EP376" i="1" s="1"/>
  <c r="EJ475" i="1"/>
  <c r="EP475" i="1" s="1"/>
  <c r="EJ79" i="1"/>
  <c r="EP79" i="1" s="1"/>
  <c r="EK221" i="1"/>
  <c r="EL221" i="1" s="1"/>
  <c r="EK518" i="1"/>
  <c r="EL518" i="1" s="1"/>
  <c r="EJ96" i="1"/>
  <c r="EP96" i="1" s="1"/>
  <c r="EJ682" i="1"/>
  <c r="EP682" i="1" s="1"/>
  <c r="EK102" i="1"/>
  <c r="EL102" i="1" s="1"/>
  <c r="EJ161" i="1"/>
  <c r="EP161" i="1" s="1"/>
  <c r="EK717" i="1"/>
  <c r="EL717" i="1" s="1"/>
  <c r="EK114" i="1"/>
  <c r="EL114" i="1" s="1"/>
  <c r="EJ446" i="1"/>
  <c r="EP446" i="1" s="1"/>
  <c r="EK489" i="1"/>
  <c r="EL489" i="1" s="1"/>
  <c r="EJ657" i="1"/>
  <c r="EP657" i="1" s="1"/>
  <c r="EK173" i="1"/>
  <c r="EJ341" i="1"/>
  <c r="EO341" i="1" s="1"/>
  <c r="EJ268" i="1"/>
  <c r="EP268" i="1" s="1"/>
  <c r="EJ297" i="1"/>
  <c r="EP297" i="1" s="1"/>
  <c r="EK340" i="1"/>
  <c r="EL340" i="1" s="1"/>
  <c r="EJ340" i="1"/>
  <c r="EP340" i="1" s="1"/>
  <c r="EK701" i="1"/>
  <c r="EK261" i="1"/>
  <c r="EL261" i="1" s="1"/>
  <c r="EK333" i="1"/>
  <c r="EJ722" i="1"/>
  <c r="EP722" i="1" s="1"/>
  <c r="EJ546" i="1"/>
  <c r="EP546" i="1" s="1"/>
  <c r="EJ463" i="1"/>
  <c r="EP463" i="1" s="1"/>
  <c r="EK404" i="1"/>
  <c r="EL404" i="1" s="1"/>
  <c r="EK655" i="1"/>
  <c r="EL655" i="1" s="1"/>
  <c r="EJ351" i="1"/>
  <c r="EP351" i="1" s="1"/>
  <c r="EJ301" i="1"/>
  <c r="EP301" i="1" s="1"/>
  <c r="EJ528" i="1"/>
  <c r="EP528" i="1" s="1"/>
  <c r="EK243" i="1"/>
  <c r="EJ550" i="1"/>
  <c r="EP550" i="1" s="1"/>
  <c r="EJ449" i="1"/>
  <c r="EP449" i="1" s="1"/>
  <c r="EK123" i="1"/>
  <c r="EQ123" i="1" s="1"/>
  <c r="EK326" i="1"/>
  <c r="EL326" i="1" s="1"/>
  <c r="EK129" i="1"/>
  <c r="EL129" i="1" s="1"/>
  <c r="EJ370" i="1"/>
  <c r="EJ388" i="1"/>
  <c r="EP388" i="1" s="1"/>
  <c r="EJ539" i="1"/>
  <c r="EP539" i="1" s="1"/>
  <c r="EK76" i="1"/>
  <c r="EL76" i="1" s="1"/>
  <c r="EK397" i="1"/>
  <c r="EL397" i="1" s="1"/>
  <c r="EJ212" i="1"/>
  <c r="EP212" i="1" s="1"/>
  <c r="EK264" i="1"/>
  <c r="EL264" i="1" s="1"/>
  <c r="EJ587" i="1"/>
  <c r="EP587" i="1" s="1"/>
  <c r="EJ654" i="1"/>
  <c r="EO654" i="1" s="1"/>
  <c r="EK379" i="1"/>
  <c r="EL379" i="1" s="1"/>
  <c r="EK618" i="1"/>
  <c r="EL618" i="1" s="1"/>
  <c r="EJ239" i="1"/>
  <c r="EP239" i="1" s="1"/>
  <c r="EK357" i="1"/>
  <c r="EJ676" i="1"/>
  <c r="EP676" i="1" s="1"/>
  <c r="EK461" i="1"/>
  <c r="EL461" i="1" s="1"/>
  <c r="EJ616" i="1"/>
  <c r="EO616" i="1" s="1"/>
  <c r="EK509" i="1"/>
  <c r="EL509" i="1" s="1"/>
  <c r="EJ493" i="1"/>
  <c r="EO493" i="1" s="1"/>
  <c r="EJ656" i="1"/>
  <c r="EP656" i="1" s="1"/>
  <c r="EJ429" i="1"/>
  <c r="EP429" i="1" s="1"/>
  <c r="EJ285" i="1"/>
  <c r="EP285" i="1" s="1"/>
  <c r="EJ672" i="1"/>
  <c r="EP672" i="1" s="1"/>
  <c r="EK369" i="1"/>
  <c r="EL369" i="1" s="1"/>
  <c r="EJ541" i="1"/>
  <c r="EO541" i="1" s="1"/>
  <c r="EK640" i="1"/>
  <c r="EL640" i="1" s="1"/>
  <c r="EK502" i="1"/>
  <c r="EL502" i="1" s="1"/>
  <c r="EK573" i="1"/>
  <c r="EK605" i="1"/>
  <c r="EL605" i="1" s="1"/>
  <c r="EJ559" i="1"/>
  <c r="EP559" i="1" s="1"/>
  <c r="EJ458" i="1"/>
  <c r="EP458" i="1" s="1"/>
  <c r="EJ501" i="1"/>
  <c r="EP501" i="1" s="1"/>
  <c r="EJ523" i="1"/>
  <c r="EO523" i="1" s="1"/>
  <c r="EK606" i="1"/>
  <c r="EK664" i="1"/>
  <c r="EL664" i="1" s="1"/>
  <c r="EJ692" i="1"/>
  <c r="EP692" i="1" s="1"/>
  <c r="EK232" i="1"/>
  <c r="EL232" i="1" s="1"/>
  <c r="EK672" i="1"/>
  <c r="EL672" i="1" s="1"/>
  <c r="EJ155" i="1"/>
  <c r="EO155" i="1" s="1"/>
  <c r="EK125" i="1"/>
  <c r="EL125" i="1" s="1"/>
  <c r="EP258" i="1"/>
  <c r="EJ304" i="1"/>
  <c r="EJ101" i="1"/>
  <c r="EP101" i="1" s="1"/>
  <c r="EJ166" i="1"/>
  <c r="EO166" i="1" s="1"/>
  <c r="EK624" i="1"/>
  <c r="EL624" i="1" s="1"/>
  <c r="EJ715" i="1"/>
  <c r="EP715" i="1" s="1"/>
  <c r="EJ707" i="1"/>
  <c r="EP707" i="1" s="1"/>
  <c r="EP253" i="1"/>
  <c r="EK393" i="1"/>
  <c r="EL393" i="1" s="1"/>
  <c r="EJ278" i="1"/>
  <c r="EP278" i="1" s="1"/>
  <c r="EJ252" i="1"/>
  <c r="EP252" i="1" s="1"/>
  <c r="EK93" i="1"/>
  <c r="EL93" i="1" s="1"/>
  <c r="EK236" i="1"/>
  <c r="EQ236" i="1" s="1"/>
  <c r="EK260" i="1"/>
  <c r="EL260" i="1" s="1"/>
  <c r="EK117" i="1"/>
  <c r="EL117" i="1" s="1"/>
  <c r="EK200" i="1"/>
  <c r="EQ200" i="1" s="1"/>
  <c r="EK423" i="1"/>
  <c r="EL423" i="1" s="1"/>
  <c r="EK305" i="1"/>
  <c r="EL305" i="1" s="1"/>
  <c r="EJ434" i="1"/>
  <c r="EJ444" i="1"/>
  <c r="EP444" i="1" s="1"/>
  <c r="EJ76" i="1"/>
  <c r="EP76" i="1" s="1"/>
  <c r="EK323" i="1"/>
  <c r="EJ236" i="1"/>
  <c r="EP236" i="1" s="1"/>
  <c r="EK526" i="1"/>
  <c r="EL526" i="1" s="1"/>
  <c r="EK111" i="1"/>
  <c r="EL111" i="1" s="1"/>
  <c r="EK496" i="1"/>
  <c r="EL496" i="1" s="1"/>
  <c r="EK324" i="1"/>
  <c r="EL324" i="1" s="1"/>
  <c r="EK537" i="1"/>
  <c r="EL537" i="1" s="1"/>
  <c r="EK87" i="1"/>
  <c r="EL87" i="1" s="1"/>
  <c r="EK135" i="1"/>
  <c r="EL135" i="1" s="1"/>
  <c r="EK486" i="1"/>
  <c r="EL486" i="1" s="1"/>
  <c r="EJ164" i="1"/>
  <c r="EP164" i="1" s="1"/>
  <c r="EJ114" i="1"/>
  <c r="EO114" i="1" s="1"/>
  <c r="EK155" i="1"/>
  <c r="EL155" i="1" s="1"/>
  <c r="EJ177" i="1"/>
  <c r="EP177" i="1" s="1"/>
  <c r="EJ219" i="1"/>
  <c r="EP219" i="1" s="1"/>
  <c r="EK251" i="1"/>
  <c r="EL251" i="1" s="1"/>
  <c r="EJ284" i="1"/>
  <c r="EP284" i="1" s="1"/>
  <c r="EP415" i="1"/>
  <c r="EJ130" i="1"/>
  <c r="EP130" i="1" s="1"/>
  <c r="EK136" i="1"/>
  <c r="EL136" i="1" s="1"/>
  <c r="EK79" i="1"/>
  <c r="EL79" i="1" s="1"/>
  <c r="EJ85" i="1"/>
  <c r="EP85" i="1" s="1"/>
  <c r="EK88" i="1"/>
  <c r="EL88" i="1" s="1"/>
  <c r="EJ90" i="1"/>
  <c r="EP90" i="1" s="1"/>
  <c r="EJ93" i="1"/>
  <c r="EP93" i="1" s="1"/>
  <c r="EK97" i="1"/>
  <c r="EL97" i="1" s="1"/>
  <c r="EJ100" i="1"/>
  <c r="EP100" i="1" s="1"/>
  <c r="EJ102" i="1"/>
  <c r="EP102" i="1" s="1"/>
  <c r="EJ109" i="1"/>
  <c r="EO109" i="1" s="1"/>
  <c r="EJ133" i="1"/>
  <c r="EP133" i="1" s="1"/>
  <c r="EK142" i="1"/>
  <c r="EQ142" i="1" s="1"/>
  <c r="EK161" i="1"/>
  <c r="EL161" i="1" s="1"/>
  <c r="EJ173" i="1"/>
  <c r="EP173" i="1" s="1"/>
  <c r="EJ197" i="1"/>
  <c r="EP197" i="1" s="1"/>
  <c r="EK217" i="1"/>
  <c r="EL217" i="1" s="1"/>
  <c r="EJ217" i="1"/>
  <c r="EP217" i="1" s="1"/>
  <c r="EJ243" i="1"/>
  <c r="EP243" i="1" s="1"/>
  <c r="EK245" i="1"/>
  <c r="EL245" i="1" s="1"/>
  <c r="EK320" i="1"/>
  <c r="EL320" i="1" s="1"/>
  <c r="EJ380" i="1"/>
  <c r="EP380" i="1" s="1"/>
  <c r="EK380" i="1"/>
  <c r="EL380" i="1" s="1"/>
  <c r="EJ112" i="1"/>
  <c r="EP112" i="1" s="1"/>
  <c r="EJ121" i="1"/>
  <c r="EO121" i="1" s="1"/>
  <c r="EJ80" i="1"/>
  <c r="EP80" i="1" s="1"/>
  <c r="EK85" i="1"/>
  <c r="EL85" i="1" s="1"/>
  <c r="EK90" i="1"/>
  <c r="EL90" i="1" s="1"/>
  <c r="EK100" i="1"/>
  <c r="EL100" i="1" s="1"/>
  <c r="EJ116" i="1"/>
  <c r="EO116" i="1" s="1"/>
  <c r="EK157" i="1"/>
  <c r="EL157" i="1" s="1"/>
  <c r="EK298" i="1"/>
  <c r="AB298" i="1"/>
  <c r="EK308" i="1"/>
  <c r="EQ308" i="1" s="1"/>
  <c r="EJ320" i="1"/>
  <c r="EP320" i="1" s="1"/>
  <c r="EK346" i="1"/>
  <c r="EL346" i="1" s="1"/>
  <c r="EJ91" i="1"/>
  <c r="EP91" i="1" s="1"/>
  <c r="EK80" i="1"/>
  <c r="EL80" i="1" s="1"/>
  <c r="EJ87" i="1"/>
  <c r="EP87" i="1" s="1"/>
  <c r="EK116" i="1"/>
  <c r="EL116" i="1" s="1"/>
  <c r="EK121" i="1"/>
  <c r="EL121" i="1" s="1"/>
  <c r="EJ135" i="1"/>
  <c r="EP135" i="1" s="1"/>
  <c r="EJ139" i="1"/>
  <c r="EP139" i="1" s="1"/>
  <c r="EJ142" i="1"/>
  <c r="EP142" i="1" s="1"/>
  <c r="EK151" i="1"/>
  <c r="EK166" i="1"/>
  <c r="EL166" i="1" s="1"/>
  <c r="EJ174" i="1"/>
  <c r="EP174" i="1" s="1"/>
  <c r="EK201" i="1"/>
  <c r="EK183" i="1"/>
  <c r="EL183" i="1" s="1"/>
  <c r="EK195" i="1"/>
  <c r="EQ195" i="1" s="1"/>
  <c r="EJ195" i="1"/>
  <c r="EP195" i="1" s="1"/>
  <c r="EJ211" i="1"/>
  <c r="EP211" i="1" s="1"/>
  <c r="EJ222" i="1"/>
  <c r="EP222" i="1" s="1"/>
  <c r="EK252" i="1"/>
  <c r="EL252" i="1" s="1"/>
  <c r="EJ105" i="1"/>
  <c r="EP105" i="1" s="1"/>
  <c r="EJ84" i="1"/>
  <c r="EP84" i="1" s="1"/>
  <c r="EJ92" i="1"/>
  <c r="EP92" i="1" s="1"/>
  <c r="EJ111" i="1"/>
  <c r="EP111" i="1" s="1"/>
  <c r="EJ117" i="1"/>
  <c r="EO117" i="1" s="1"/>
  <c r="EK122" i="1"/>
  <c r="EK133" i="1"/>
  <c r="EQ133" i="1" s="1"/>
  <c r="EK147" i="1"/>
  <c r="EL147" i="1" s="1"/>
  <c r="EJ157" i="1"/>
  <c r="EP157" i="1" s="1"/>
  <c r="EJ181" i="1"/>
  <c r="EP181" i="1" s="1"/>
  <c r="EK224" i="1"/>
  <c r="EL224" i="1" s="1"/>
  <c r="EK226" i="1"/>
  <c r="EL226" i="1" s="1"/>
  <c r="EK231" i="1"/>
  <c r="EL231" i="1" s="1"/>
  <c r="EJ233" i="1"/>
  <c r="EP233" i="1" s="1"/>
  <c r="AB243" i="1"/>
  <c r="EJ245" i="1"/>
  <c r="EP245" i="1" s="1"/>
  <c r="EJ308" i="1"/>
  <c r="EP308" i="1" s="1"/>
  <c r="EJ77" i="1"/>
  <c r="EP77" i="1" s="1"/>
  <c r="EJ103" i="1"/>
  <c r="EP103" i="1" s="1"/>
  <c r="EJ78" i="1"/>
  <c r="EP78" i="1" s="1"/>
  <c r="EK78" i="1"/>
  <c r="EL78" i="1" s="1"/>
  <c r="EK84" i="1"/>
  <c r="EL84" i="1" s="1"/>
  <c r="EJ99" i="1"/>
  <c r="EP99" i="1" s="1"/>
  <c r="EJ218" i="1"/>
  <c r="EP218" i="1" s="1"/>
  <c r="EK218" i="1"/>
  <c r="EL218" i="1" s="1"/>
  <c r="EJ88" i="1"/>
  <c r="EP88" i="1" s="1"/>
  <c r="EK99" i="1"/>
  <c r="EL99" i="1" s="1"/>
  <c r="EK103" i="1"/>
  <c r="EL103" i="1" s="1"/>
  <c r="EK105" i="1"/>
  <c r="EQ105" i="1" s="1"/>
  <c r="EJ108" i="1"/>
  <c r="EP108" i="1" s="1"/>
  <c r="EK139" i="1"/>
  <c r="EQ139" i="1" s="1"/>
  <c r="EK150" i="1"/>
  <c r="EL150" i="1" s="1"/>
  <c r="EJ150" i="1"/>
  <c r="EP150" i="1" s="1"/>
  <c r="EK174" i="1"/>
  <c r="EL174" i="1" s="1"/>
  <c r="EJ183" i="1"/>
  <c r="EP183" i="1" s="1"/>
  <c r="EK191" i="1"/>
  <c r="EL191" i="1" s="1"/>
  <c r="EK211" i="1"/>
  <c r="EL211" i="1" s="1"/>
  <c r="EK266" i="1"/>
  <c r="EL266" i="1" s="1"/>
  <c r="EK271" i="1"/>
  <c r="EL271" i="1" s="1"/>
  <c r="EJ271" i="1"/>
  <c r="EP271" i="1" s="1"/>
  <c r="EJ283" i="1"/>
  <c r="EP283" i="1" s="1"/>
  <c r="EK126" i="1"/>
  <c r="EQ126" i="1" s="1"/>
  <c r="EK128" i="1"/>
  <c r="EQ128" i="1" s="1"/>
  <c r="EK138" i="1"/>
  <c r="EL138" i="1" s="1"/>
  <c r="EJ266" i="1"/>
  <c r="EP266" i="1" s="1"/>
  <c r="EK283" i="1"/>
  <c r="EL283" i="1" s="1"/>
  <c r="EK312" i="1"/>
  <c r="EK91" i="1"/>
  <c r="EL91" i="1" s="1"/>
  <c r="EJ98" i="1"/>
  <c r="EP98" i="1" s="1"/>
  <c r="EJ110" i="1"/>
  <c r="EO110" i="1" s="1"/>
  <c r="EK118" i="1"/>
  <c r="EL118" i="1" s="1"/>
  <c r="EJ123" i="1"/>
  <c r="EP123" i="1" s="1"/>
  <c r="EK175" i="1"/>
  <c r="EL175" i="1" s="1"/>
  <c r="EJ191" i="1"/>
  <c r="EP191" i="1" s="1"/>
  <c r="EJ81" i="1"/>
  <c r="EP81" i="1" s="1"/>
  <c r="AB96" i="1"/>
  <c r="EK81" i="1"/>
  <c r="EL81" i="1" s="1"/>
  <c r="EJ104" i="1"/>
  <c r="EO104" i="1" s="1"/>
  <c r="EK108" i="1"/>
  <c r="EL108" i="1" s="1"/>
  <c r="EK77" i="1"/>
  <c r="EL77" i="1" s="1"/>
  <c r="EK98" i="1"/>
  <c r="EL98" i="1" s="1"/>
  <c r="EJ136" i="1"/>
  <c r="EP136" i="1" s="1"/>
  <c r="EJ146" i="1"/>
  <c r="EP146" i="1" s="1"/>
  <c r="EK153" i="1"/>
  <c r="EL153" i="1" s="1"/>
  <c r="EJ227" i="1"/>
  <c r="EO227" i="1" s="1"/>
  <c r="EK230" i="1"/>
  <c r="EL230" i="1" s="1"/>
  <c r="EJ230" i="1"/>
  <c r="EP230" i="1" s="1"/>
  <c r="EK240" i="1"/>
  <c r="EJ246" i="1"/>
  <c r="EP246" i="1" s="1"/>
  <c r="EK140" i="1"/>
  <c r="EL140" i="1" s="1"/>
  <c r="EK203" i="1"/>
  <c r="EL203" i="1" s="1"/>
  <c r="EK215" i="1"/>
  <c r="EL215" i="1" s="1"/>
  <c r="EK227" i="1"/>
  <c r="EL227" i="1" s="1"/>
  <c r="EJ296" i="1"/>
  <c r="EP296" i="1" s="1"/>
  <c r="EJ305" i="1"/>
  <c r="EP305" i="1" s="1"/>
  <c r="EK354" i="1"/>
  <c r="EL354" i="1" s="1"/>
  <c r="EK360" i="1"/>
  <c r="EL360" i="1" s="1"/>
  <c r="EK364" i="1"/>
  <c r="EL364" i="1" s="1"/>
  <c r="EK382" i="1"/>
  <c r="EL382" i="1" s="1"/>
  <c r="EK386" i="1"/>
  <c r="EL386" i="1" s="1"/>
  <c r="EK469" i="1"/>
  <c r="EL469" i="1" s="1"/>
  <c r="EK511" i="1"/>
  <c r="EL511" i="1" s="1"/>
  <c r="EJ580" i="1"/>
  <c r="EP580" i="1" s="1"/>
  <c r="EK158" i="1"/>
  <c r="EL158" i="1" s="1"/>
  <c r="EJ194" i="1"/>
  <c r="EP194" i="1" s="1"/>
  <c r="EJ205" i="1"/>
  <c r="EP205" i="1" s="1"/>
  <c r="EO248" i="1"/>
  <c r="EJ264" i="1"/>
  <c r="EO264" i="1" s="1"/>
  <c r="EK337" i="1"/>
  <c r="EL337" i="1" s="1"/>
  <c r="EJ455" i="1"/>
  <c r="EP455" i="1" s="1"/>
  <c r="EJ690" i="1"/>
  <c r="EP690" i="1" s="1"/>
  <c r="EJ202" i="1"/>
  <c r="EP202" i="1" s="1"/>
  <c r="EK214" i="1"/>
  <c r="EL214" i="1" s="1"/>
  <c r="EJ221" i="1"/>
  <c r="EO221" i="1" s="1"/>
  <c r="EJ224" i="1"/>
  <c r="EO224" i="1" s="1"/>
  <c r="EJ234" i="1"/>
  <c r="EP234" i="1" s="1"/>
  <c r="EK253" i="1"/>
  <c r="EK288" i="1"/>
  <c r="EL288" i="1" s="1"/>
  <c r="EJ290" i="1"/>
  <c r="EO290" i="1" s="1"/>
  <c r="EK328" i="1"/>
  <c r="EL328" i="1" s="1"/>
  <c r="EJ352" i="1"/>
  <c r="EP352" i="1" s="1"/>
  <c r="EK366" i="1"/>
  <c r="EL366" i="1" s="1"/>
  <c r="EK373" i="1"/>
  <c r="EL373" i="1" s="1"/>
  <c r="EK375" i="1"/>
  <c r="EL375" i="1" s="1"/>
  <c r="EK395" i="1"/>
  <c r="EL395" i="1" s="1"/>
  <c r="EK400" i="1"/>
  <c r="EL400" i="1" s="1"/>
  <c r="EJ441" i="1"/>
  <c r="EO441" i="1" s="1"/>
  <c r="EK462" i="1"/>
  <c r="EL462" i="1" s="1"/>
  <c r="EK690" i="1"/>
  <c r="EQ690" i="1" s="1"/>
  <c r="EK259" i="1"/>
  <c r="EL259" i="1" s="1"/>
  <c r="EJ298" i="1"/>
  <c r="EP298" i="1" s="1"/>
  <c r="EJ311" i="1"/>
  <c r="EP311" i="1" s="1"/>
  <c r="EK343" i="1"/>
  <c r="EL343" i="1" s="1"/>
  <c r="EK349" i="1"/>
  <c r="EL349" i="1" s="1"/>
  <c r="EK352" i="1"/>
  <c r="EL352" i="1" s="1"/>
  <c r="EK371" i="1"/>
  <c r="EL371" i="1" s="1"/>
  <c r="EK377" i="1"/>
  <c r="EL377" i="1" s="1"/>
  <c r="EK448" i="1"/>
  <c r="EK494" i="1"/>
  <c r="EL494" i="1" s="1"/>
  <c r="EK96" i="1"/>
  <c r="EJ209" i="1"/>
  <c r="EP209" i="1" s="1"/>
  <c r="EK216" i="1"/>
  <c r="EL216" i="1" s="1"/>
  <c r="EK234" i="1"/>
  <c r="EL234" i="1" s="1"/>
  <c r="EJ300" i="1"/>
  <c r="EP300" i="1" s="1"/>
  <c r="EJ302" i="1"/>
  <c r="EP302" i="1" s="1"/>
  <c r="EK332" i="1"/>
  <c r="EL332" i="1" s="1"/>
  <c r="EK361" i="1"/>
  <c r="EL361" i="1" s="1"/>
  <c r="EK389" i="1"/>
  <c r="EL389" i="1" s="1"/>
  <c r="EK391" i="1"/>
  <c r="EL391" i="1" s="1"/>
  <c r="EK405" i="1"/>
  <c r="EL405" i="1" s="1"/>
  <c r="EK407" i="1"/>
  <c r="EL407" i="1" s="1"/>
  <c r="EK418" i="1"/>
  <c r="EL418" i="1" s="1"/>
  <c r="EK497" i="1"/>
  <c r="EL497" i="1" s="1"/>
  <c r="EK520" i="1"/>
  <c r="EL520" i="1" s="1"/>
  <c r="EK532" i="1"/>
  <c r="EL532" i="1" s="1"/>
  <c r="EJ645" i="1"/>
  <c r="EP645" i="1" s="1"/>
  <c r="EK334" i="1"/>
  <c r="EL334" i="1" s="1"/>
  <c r="EK89" i="1"/>
  <c r="EL89" i="1" s="1"/>
  <c r="EK141" i="1"/>
  <c r="EL141" i="1" s="1"/>
  <c r="EK156" i="1"/>
  <c r="EL156" i="1" s="1"/>
  <c r="EO201" i="1"/>
  <c r="EK242" i="1"/>
  <c r="EJ272" i="1"/>
  <c r="EP272" i="1" s="1"/>
  <c r="EJ289" i="1"/>
  <c r="EP289" i="1" s="1"/>
  <c r="EK295" i="1"/>
  <c r="EL295" i="1" s="1"/>
  <c r="EJ327" i="1"/>
  <c r="EP327" i="1" s="1"/>
  <c r="EK353" i="1"/>
  <c r="EL353" i="1" s="1"/>
  <c r="EK368" i="1"/>
  <c r="EL368" i="1" s="1"/>
  <c r="EK385" i="1"/>
  <c r="EL385" i="1" s="1"/>
  <c r="EK485" i="1"/>
  <c r="EL485" i="1" s="1"/>
  <c r="EK495" i="1"/>
  <c r="EL495" i="1" s="1"/>
  <c r="EJ507" i="1"/>
  <c r="EP507" i="1" s="1"/>
  <c r="EK596" i="1"/>
  <c r="EL596" i="1" s="1"/>
  <c r="EJ270" i="1"/>
  <c r="EP270" i="1" s="1"/>
  <c r="EJ282" i="1"/>
  <c r="EP282" i="1" s="1"/>
  <c r="EK287" i="1"/>
  <c r="EL287" i="1" s="1"/>
  <c r="EK291" i="1"/>
  <c r="EL291" i="1" s="1"/>
  <c r="EK314" i="1"/>
  <c r="EL314" i="1" s="1"/>
  <c r="EJ316" i="1"/>
  <c r="EP316" i="1" s="1"/>
  <c r="EK348" i="1"/>
  <c r="EL348" i="1" s="1"/>
  <c r="EK374" i="1"/>
  <c r="EL374" i="1" s="1"/>
  <c r="EK378" i="1"/>
  <c r="EL378" i="1" s="1"/>
  <c r="EK410" i="1"/>
  <c r="EL410" i="1" s="1"/>
  <c r="EJ430" i="1"/>
  <c r="EP430" i="1" s="1"/>
  <c r="EK370" i="1"/>
  <c r="EL370" i="1" s="1"/>
  <c r="EK582" i="1"/>
  <c r="EK235" i="1"/>
  <c r="EL235" i="1" s="1"/>
  <c r="EP254" i="1"/>
  <c r="EK265" i="1"/>
  <c r="EL265" i="1" s="1"/>
  <c r="EJ324" i="1"/>
  <c r="EO324" i="1" s="1"/>
  <c r="EK344" i="1"/>
  <c r="EL344" i="1" s="1"/>
  <c r="EJ346" i="1"/>
  <c r="EP346" i="1" s="1"/>
  <c r="EJ348" i="1"/>
  <c r="EP348" i="1" s="1"/>
  <c r="EK350" i="1"/>
  <c r="EL350" i="1" s="1"/>
  <c r="EK358" i="1"/>
  <c r="EL358" i="1" s="1"/>
  <c r="EK408" i="1"/>
  <c r="EL408" i="1" s="1"/>
  <c r="EK454" i="1"/>
  <c r="EJ232" i="1"/>
  <c r="EP232" i="1" s="1"/>
  <c r="EK436" i="1"/>
  <c r="EL436" i="1" s="1"/>
  <c r="EK442" i="1"/>
  <c r="EJ456" i="1"/>
  <c r="EP456" i="1" s="1"/>
  <c r="EJ460" i="1"/>
  <c r="EP460" i="1" s="1"/>
  <c r="EJ479" i="1"/>
  <c r="EP479" i="1" s="1"/>
  <c r="EJ481" i="1"/>
  <c r="EP481" i="1" s="1"/>
  <c r="EJ483" i="1"/>
  <c r="EP483" i="1" s="1"/>
  <c r="EK503" i="1"/>
  <c r="EL503" i="1" s="1"/>
  <c r="EK505" i="1"/>
  <c r="EL505" i="1" s="1"/>
  <c r="EJ589" i="1"/>
  <c r="EP589" i="1" s="1"/>
  <c r="EK591" i="1"/>
  <c r="EK593" i="1"/>
  <c r="EK609" i="1"/>
  <c r="EJ611" i="1"/>
  <c r="EP611" i="1" s="1"/>
  <c r="EJ620" i="1"/>
  <c r="EP620" i="1" s="1"/>
  <c r="EK667" i="1"/>
  <c r="EL667" i="1" s="1"/>
  <c r="EJ669" i="1"/>
  <c r="EP669" i="1" s="1"/>
  <c r="EJ671" i="1"/>
  <c r="EO671" i="1" s="1"/>
  <c r="EJ680" i="1"/>
  <c r="EO680" i="1" s="1"/>
  <c r="EK684" i="1"/>
  <c r="EL684" i="1" s="1"/>
  <c r="EK686" i="1"/>
  <c r="EL686" i="1" s="1"/>
  <c r="EO704" i="1"/>
  <c r="EJ131" i="1"/>
  <c r="EP131" i="1" s="1"/>
  <c r="EK477" i="1"/>
  <c r="EL477" i="1" s="1"/>
  <c r="EJ530" i="1"/>
  <c r="EP530" i="1" s="1"/>
  <c r="EJ561" i="1"/>
  <c r="EP561" i="1" s="1"/>
  <c r="EJ563" i="1"/>
  <c r="EP563" i="1" s="1"/>
  <c r="EJ576" i="1"/>
  <c r="EP576" i="1" s="1"/>
  <c r="EJ578" i="1"/>
  <c r="EO578" i="1" s="1"/>
  <c r="EJ633" i="1"/>
  <c r="EP633" i="1" s="1"/>
  <c r="EJ678" i="1"/>
  <c r="EO678" i="1" s="1"/>
  <c r="EK706" i="1"/>
  <c r="EL706" i="1" s="1"/>
  <c r="EK710" i="1"/>
  <c r="EL710" i="1" s="1"/>
  <c r="EJ723" i="1"/>
  <c r="EO723" i="1" s="1"/>
  <c r="EK101" i="1"/>
  <c r="EQ101" i="1" s="1"/>
  <c r="EJ604" i="1"/>
  <c r="EP604" i="1" s="1"/>
  <c r="EK721" i="1"/>
  <c r="EL721" i="1" s="1"/>
  <c r="EK143" i="1"/>
  <c r="EQ143" i="1" s="1"/>
  <c r="EJ286" i="1"/>
  <c r="EP286" i="1" s="1"/>
  <c r="EP416" i="1"/>
  <c r="EK422" i="1"/>
  <c r="EL422" i="1" s="1"/>
  <c r="EK424" i="1"/>
  <c r="EL424" i="1" s="1"/>
  <c r="EJ471" i="1"/>
  <c r="EP471" i="1" s="1"/>
  <c r="EJ473" i="1"/>
  <c r="EO473" i="1" s="1"/>
  <c r="EJ486" i="1"/>
  <c r="EP486" i="1" s="1"/>
  <c r="EK514" i="1"/>
  <c r="EL514" i="1" s="1"/>
  <c r="EK516" i="1"/>
  <c r="EL516" i="1" s="1"/>
  <c r="EJ551" i="1"/>
  <c r="EP551" i="1" s="1"/>
  <c r="EJ553" i="1"/>
  <c r="EO553" i="1" s="1"/>
  <c r="EK557" i="1"/>
  <c r="EJ614" i="1"/>
  <c r="EP614" i="1" s="1"/>
  <c r="EJ629" i="1"/>
  <c r="EP629" i="1" s="1"/>
  <c r="EJ652" i="1"/>
  <c r="EP652" i="1" s="1"/>
  <c r="EK662" i="1"/>
  <c r="EL662" i="1" s="1"/>
  <c r="EP697" i="1"/>
  <c r="EJ699" i="1"/>
  <c r="EP699" i="1" s="1"/>
  <c r="EK627" i="1"/>
  <c r="EL627" i="1" s="1"/>
  <c r="EJ638" i="1"/>
  <c r="EP638" i="1" s="1"/>
  <c r="EJ728" i="1"/>
  <c r="EP728" i="1" s="1"/>
  <c r="EK83" i="1"/>
  <c r="EL83" i="1" s="1"/>
  <c r="EJ506" i="1"/>
  <c r="EP506" i="1" s="1"/>
  <c r="EJ533" i="1"/>
  <c r="EP533" i="1" s="1"/>
  <c r="EK566" i="1"/>
  <c r="EJ621" i="1"/>
  <c r="EP621" i="1" s="1"/>
  <c r="EJ636" i="1"/>
  <c r="EP636" i="1" s="1"/>
  <c r="EK644" i="1"/>
  <c r="EL644" i="1" s="1"/>
  <c r="EJ658" i="1"/>
  <c r="EP658" i="1" s="1"/>
  <c r="EK683" i="1"/>
  <c r="EJ125" i="1"/>
  <c r="EP125" i="1" s="1"/>
  <c r="EJ347" i="1"/>
  <c r="EP347" i="1" s="1"/>
  <c r="EJ443" i="1"/>
  <c r="EP443" i="1" s="1"/>
  <c r="EK453" i="1"/>
  <c r="EJ459" i="1"/>
  <c r="EP459" i="1" s="1"/>
  <c r="EJ480" i="1"/>
  <c r="EP480" i="1" s="1"/>
  <c r="EJ482" i="1"/>
  <c r="EP482" i="1" s="1"/>
  <c r="EK484" i="1"/>
  <c r="EL484" i="1" s="1"/>
  <c r="EK504" i="1"/>
  <c r="EL504" i="1" s="1"/>
  <c r="EJ579" i="1"/>
  <c r="EO579" i="1" s="1"/>
  <c r="EK590" i="1"/>
  <c r="EJ610" i="1"/>
  <c r="EP610" i="1" s="1"/>
  <c r="EK642" i="1"/>
  <c r="EL642" i="1" s="1"/>
  <c r="EJ646" i="1"/>
  <c r="EP646" i="1" s="1"/>
  <c r="EK666" i="1"/>
  <c r="EL666" i="1" s="1"/>
  <c r="EJ668" i="1"/>
  <c r="EP668" i="1" s="1"/>
  <c r="EK670" i="1"/>
  <c r="EL670" i="1" s="1"/>
  <c r="EJ681" i="1"/>
  <c r="EP681" i="1" s="1"/>
  <c r="EK687" i="1"/>
  <c r="EJ705" i="1"/>
  <c r="EP705" i="1" s="1"/>
  <c r="EJ711" i="1"/>
  <c r="EP711" i="1" s="1"/>
  <c r="EK95" i="1"/>
  <c r="EL95" i="1" s="1"/>
  <c r="EK238" i="1"/>
  <c r="EK433" i="1"/>
  <c r="EL433" i="1" s="1"/>
  <c r="EJ445" i="1"/>
  <c r="EP445" i="1" s="1"/>
  <c r="EJ447" i="1"/>
  <c r="EP447" i="1" s="1"/>
  <c r="EK451" i="1"/>
  <c r="EK455" i="1"/>
  <c r="EK457" i="1"/>
  <c r="EK465" i="1"/>
  <c r="EL465" i="1" s="1"/>
  <c r="EJ525" i="1"/>
  <c r="EO525" i="1" s="1"/>
  <c r="EJ562" i="1"/>
  <c r="EP562" i="1" s="1"/>
  <c r="EJ564" i="1"/>
  <c r="EP564" i="1" s="1"/>
  <c r="EJ575" i="1"/>
  <c r="EP575" i="1" s="1"/>
  <c r="EJ577" i="1"/>
  <c r="EP577" i="1" s="1"/>
  <c r="EP607" i="1"/>
  <c r="EJ632" i="1"/>
  <c r="EP632" i="1" s="1"/>
  <c r="EJ679" i="1"/>
  <c r="EP679" i="1" s="1"/>
  <c r="EJ689" i="1"/>
  <c r="EP689" i="1" s="1"/>
  <c r="EP700" i="1"/>
  <c r="EJ703" i="1"/>
  <c r="EP703" i="1" s="1"/>
  <c r="EK709" i="1"/>
  <c r="EL709" i="1" s="1"/>
  <c r="EK137" i="1"/>
  <c r="EQ137" i="1" s="1"/>
  <c r="EJ584" i="1"/>
  <c r="EP584" i="1" s="1"/>
  <c r="EJ615" i="1"/>
  <c r="EP615" i="1" s="1"/>
  <c r="EK107" i="1"/>
  <c r="EQ107" i="1" s="1"/>
  <c r="EP250" i="1"/>
  <c r="EJ421" i="1"/>
  <c r="EO421" i="1" s="1"/>
  <c r="EJ425" i="1"/>
  <c r="EP425" i="1" s="1"/>
  <c r="EK427" i="1"/>
  <c r="EL427" i="1" s="1"/>
  <c r="EJ470" i="1"/>
  <c r="EO470" i="1" s="1"/>
  <c r="EK474" i="1"/>
  <c r="EL474" i="1" s="1"/>
  <c r="EK499" i="1"/>
  <c r="EL499" i="1" s="1"/>
  <c r="EK513" i="1"/>
  <c r="EL513" i="1" s="1"/>
  <c r="EJ517" i="1"/>
  <c r="EO517" i="1" s="1"/>
  <c r="EJ521" i="1"/>
  <c r="EP521" i="1" s="1"/>
  <c r="EJ540" i="1"/>
  <c r="EP540" i="1" s="1"/>
  <c r="EK552" i="1"/>
  <c r="EJ558" i="1"/>
  <c r="EP558" i="1" s="1"/>
  <c r="EJ569" i="1"/>
  <c r="EP569" i="1" s="1"/>
  <c r="EJ626" i="1"/>
  <c r="EP626" i="1" s="1"/>
  <c r="EJ630" i="1"/>
  <c r="EP630" i="1" s="1"/>
  <c r="EK653" i="1"/>
  <c r="EL653" i="1" s="1"/>
  <c r="EJ663" i="1"/>
  <c r="EP663" i="1" s="1"/>
  <c r="EP698" i="1"/>
  <c r="EK700" i="1"/>
  <c r="EK149" i="1"/>
  <c r="EJ292" i="1"/>
  <c r="EP292" i="1" s="1"/>
  <c r="EJ599" i="1"/>
  <c r="EP599" i="1" s="1"/>
  <c r="EJ601" i="1"/>
  <c r="EP601" i="1" s="1"/>
  <c r="EJ628" i="1"/>
  <c r="EP628" i="1" s="1"/>
  <c r="EK637" i="1"/>
  <c r="EL637" i="1" s="1"/>
  <c r="EJ639" i="1"/>
  <c r="EP639" i="1" s="1"/>
  <c r="EJ641" i="1"/>
  <c r="EP641" i="1" s="1"/>
  <c r="EJ649" i="1"/>
  <c r="EP649" i="1" s="1"/>
  <c r="EJ651" i="1"/>
  <c r="EP651" i="1" s="1"/>
  <c r="EK659" i="1"/>
  <c r="EL659" i="1" s="1"/>
  <c r="EK661" i="1"/>
  <c r="EL661" i="1" s="1"/>
  <c r="EJ665" i="1"/>
  <c r="EP665" i="1" s="1"/>
  <c r="EK674" i="1"/>
  <c r="EL674" i="1" s="1"/>
  <c r="EJ694" i="1"/>
  <c r="EP694" i="1" s="1"/>
  <c r="EP696" i="1"/>
  <c r="EJ714" i="1"/>
  <c r="EP714" i="1" s="1"/>
  <c r="EK119" i="1"/>
  <c r="EL119" i="1" s="1"/>
  <c r="EP262" i="1"/>
  <c r="EK131" i="1"/>
  <c r="EJ244" i="1"/>
  <c r="EP244" i="1" s="1"/>
  <c r="EK262" i="1"/>
  <c r="EK274" i="1"/>
  <c r="EL274" i="1" s="1"/>
  <c r="EK306" i="1"/>
  <c r="EK330" i="1"/>
  <c r="EL330" i="1" s="1"/>
  <c r="EJ560" i="1"/>
  <c r="EP560" i="1" s="1"/>
  <c r="AG131" i="1"/>
  <c r="AG149" i="1"/>
  <c r="EK355" i="1"/>
  <c r="EL355" i="1" s="1"/>
  <c r="EJ89" i="1"/>
  <c r="EP89" i="1" s="1"/>
  <c r="EJ548" i="1"/>
  <c r="EP548" i="1" s="1"/>
  <c r="EJ685" i="1"/>
  <c r="EP685" i="1" s="1"/>
  <c r="EJ95" i="1"/>
  <c r="EP95" i="1" s="1"/>
  <c r="EJ107" i="1"/>
  <c r="EP107" i="1" s="1"/>
  <c r="EJ299" i="1"/>
  <c r="EP299" i="1" s="1"/>
  <c r="EK365" i="1"/>
  <c r="EL365" i="1" s="1"/>
  <c r="EK536" i="1"/>
  <c r="EL536" i="1" s="1"/>
  <c r="EJ143" i="1"/>
  <c r="EO143" i="1" s="1"/>
  <c r="EK372" i="1"/>
  <c r="EL372" i="1" s="1"/>
  <c r="EJ383" i="1"/>
  <c r="EP383" i="1" s="1"/>
  <c r="EJ119" i="1"/>
  <c r="EP119" i="1" s="1"/>
  <c r="EJ331" i="1"/>
  <c r="EP331" i="1" s="1"/>
  <c r="EJ406" i="1"/>
  <c r="EP406" i="1" s="1"/>
  <c r="EJ440" i="1"/>
  <c r="EO440" i="1" s="1"/>
  <c r="EJ452" i="1"/>
  <c r="EO452" i="1" s="1"/>
  <c r="EJ647" i="1"/>
  <c r="EO647" i="1" s="1"/>
  <c r="EJ83" i="1"/>
  <c r="EP83" i="1" s="1"/>
  <c r="EK220" i="1"/>
  <c r="EL220" i="1" s="1"/>
  <c r="EK356" i="1"/>
  <c r="EL356" i="1" s="1"/>
  <c r="EK394" i="1"/>
  <c r="EL394" i="1" s="1"/>
  <c r="EJ238" i="1"/>
  <c r="EP238" i="1" s="1"/>
  <c r="EK307" i="1"/>
  <c r="EL307" i="1" s="1"/>
  <c r="EK315" i="1"/>
  <c r="EL315" i="1" s="1"/>
  <c r="EJ464" i="1"/>
  <c r="EP464" i="1" s="1"/>
  <c r="EJ500" i="1"/>
  <c r="EP500" i="1" s="1"/>
  <c r="EJ524" i="1"/>
  <c r="EP524" i="1" s="1"/>
  <c r="EJ702" i="1"/>
  <c r="EP702" i="1" s="1"/>
  <c r="EJ137" i="1"/>
  <c r="EO137" i="1" s="1"/>
  <c r="EJ149" i="1"/>
  <c r="EP149" i="1" s="1"/>
  <c r="EK331" i="1"/>
  <c r="EL331" i="1" s="1"/>
  <c r="EK428" i="1"/>
  <c r="EL428" i="1" s="1"/>
  <c r="EO488" i="1"/>
  <c r="EJ512" i="1"/>
  <c r="EO512" i="1" s="1"/>
  <c r="EK256" i="1"/>
  <c r="EJ330" i="1"/>
  <c r="EP330" i="1" s="1"/>
  <c r="EJ729" i="1"/>
  <c r="EK728" i="1"/>
  <c r="EL728" i="1" s="1"/>
  <c r="EJ727" i="1"/>
  <c r="EJ726" i="1"/>
  <c r="EK726" i="1"/>
  <c r="EL726" i="1" s="1"/>
  <c r="EJ725" i="1"/>
  <c r="EK725" i="1"/>
  <c r="EL725" i="1" s="1"/>
  <c r="EJ724" i="1"/>
  <c r="EK724" i="1"/>
  <c r="EL724" i="1" s="1"/>
  <c r="EK723" i="1"/>
  <c r="EL723" i="1" s="1"/>
  <c r="EK722" i="1"/>
  <c r="EL722" i="1" s="1"/>
  <c r="EJ721" i="1"/>
  <c r="EJ720" i="1"/>
  <c r="EK720" i="1"/>
  <c r="EL720" i="1" s="1"/>
  <c r="EJ719" i="1"/>
  <c r="EK719" i="1"/>
  <c r="EL719" i="1" s="1"/>
  <c r="EK718" i="1"/>
  <c r="EJ717" i="1"/>
  <c r="EJ716" i="1"/>
  <c r="EK716" i="1"/>
  <c r="EL716" i="1" s="1"/>
  <c r="EK715" i="1"/>
  <c r="EL715" i="1" s="1"/>
  <c r="EK714" i="1"/>
  <c r="EL714" i="1" s="1"/>
  <c r="EJ713" i="1"/>
  <c r="EK713" i="1"/>
  <c r="EL713" i="1" s="1"/>
  <c r="EJ712" i="1"/>
  <c r="EK712" i="1"/>
  <c r="EL712" i="1" s="1"/>
  <c r="EK711" i="1"/>
  <c r="EL711" i="1" s="1"/>
  <c r="EJ710" i="1"/>
  <c r="EJ709" i="1"/>
  <c r="EK708" i="1"/>
  <c r="EL708" i="1" s="1"/>
  <c r="EK707" i="1"/>
  <c r="EL707" i="1" s="1"/>
  <c r="EJ706" i="1"/>
  <c r="EK705" i="1"/>
  <c r="EL705" i="1" s="1"/>
  <c r="EK704" i="1"/>
  <c r="EK703" i="1"/>
  <c r="EL703" i="1" s="1"/>
  <c r="EK702" i="1"/>
  <c r="EL702" i="1" s="1"/>
  <c r="EK699" i="1"/>
  <c r="EL699" i="1" s="1"/>
  <c r="EK698" i="1"/>
  <c r="EK697" i="1"/>
  <c r="EK696" i="1"/>
  <c r="EJ695" i="1"/>
  <c r="EK694" i="1"/>
  <c r="EL694" i="1" s="1"/>
  <c r="EJ693" i="1"/>
  <c r="EO692" i="1"/>
  <c r="EK692" i="1"/>
  <c r="EJ691" i="1"/>
  <c r="EK691" i="1"/>
  <c r="EQ691" i="1" s="1"/>
  <c r="EK689" i="1"/>
  <c r="EQ689" i="1" s="1"/>
  <c r="EJ688" i="1"/>
  <c r="EK688" i="1"/>
  <c r="EJ687" i="1"/>
  <c r="EJ686" i="1"/>
  <c r="EK685" i="1"/>
  <c r="EQ685" i="1" s="1"/>
  <c r="EJ684" i="1"/>
  <c r="EJ683" i="1"/>
  <c r="EK682" i="1"/>
  <c r="EK681" i="1"/>
  <c r="EK679" i="1"/>
  <c r="EK678" i="1"/>
  <c r="EL678" i="1" s="1"/>
  <c r="EK676" i="1"/>
  <c r="EL676" i="1" s="1"/>
  <c r="EJ675" i="1"/>
  <c r="EK675" i="1"/>
  <c r="EL675" i="1" s="1"/>
  <c r="EJ674" i="1"/>
  <c r="EJ673" i="1"/>
  <c r="EK673" i="1"/>
  <c r="EL673" i="1" s="1"/>
  <c r="EK671" i="1"/>
  <c r="EL671" i="1" s="1"/>
  <c r="EJ670" i="1"/>
  <c r="EK669" i="1"/>
  <c r="EL669" i="1" s="1"/>
  <c r="EK668" i="1"/>
  <c r="EL668" i="1" s="1"/>
  <c r="EJ667" i="1"/>
  <c r="EK665" i="1"/>
  <c r="EL665" i="1" s="1"/>
  <c r="EJ664" i="1"/>
  <c r="EK663" i="1"/>
  <c r="EL663" i="1" s="1"/>
  <c r="EJ662" i="1"/>
  <c r="EJ661" i="1"/>
  <c r="EK660" i="1"/>
  <c r="EL660" i="1" s="1"/>
  <c r="EJ659" i="1"/>
  <c r="EK658" i="1"/>
  <c r="EL658" i="1" s="1"/>
  <c r="EK657" i="1"/>
  <c r="EL657" i="1" s="1"/>
  <c r="EK656" i="1"/>
  <c r="EL656" i="1" s="1"/>
  <c r="EJ655" i="1"/>
  <c r="EK654" i="1"/>
  <c r="EL654" i="1" s="1"/>
  <c r="EJ653" i="1"/>
  <c r="EK652" i="1"/>
  <c r="EL652" i="1" s="1"/>
  <c r="EK651" i="1"/>
  <c r="EL651" i="1" s="1"/>
  <c r="EJ650" i="1"/>
  <c r="EK649" i="1"/>
  <c r="EL649" i="1" s="1"/>
  <c r="EJ648" i="1"/>
  <c r="EK648" i="1"/>
  <c r="EL648" i="1" s="1"/>
  <c r="EK647" i="1"/>
  <c r="EL647" i="1" s="1"/>
  <c r="EK646" i="1"/>
  <c r="EL646" i="1" s="1"/>
  <c r="EK645" i="1"/>
  <c r="EL645" i="1" s="1"/>
  <c r="EJ644" i="1"/>
  <c r="EJ643" i="1"/>
  <c r="EK643" i="1"/>
  <c r="EL643" i="1" s="1"/>
  <c r="EK641" i="1"/>
  <c r="EL641" i="1" s="1"/>
  <c r="EJ640" i="1"/>
  <c r="EK639" i="1"/>
  <c r="EL639" i="1" s="1"/>
  <c r="EK638" i="1"/>
  <c r="EL638" i="1" s="1"/>
  <c r="EJ637" i="1"/>
  <c r="EK636" i="1"/>
  <c r="EL636" i="1" s="1"/>
  <c r="EJ635" i="1"/>
  <c r="EK635" i="1"/>
  <c r="EL635" i="1" s="1"/>
  <c r="EJ634" i="1"/>
  <c r="EK634" i="1"/>
  <c r="EL634" i="1" s="1"/>
  <c r="EK633" i="1"/>
  <c r="EL633" i="1" s="1"/>
  <c r="EK632" i="1"/>
  <c r="EL632" i="1" s="1"/>
  <c r="EK631" i="1"/>
  <c r="EL631" i="1" s="1"/>
  <c r="EK630" i="1"/>
  <c r="EL630" i="1" s="1"/>
  <c r="EK629" i="1"/>
  <c r="EL629" i="1" s="1"/>
  <c r="EK628" i="1"/>
  <c r="EL628" i="1" s="1"/>
  <c r="EJ627" i="1"/>
  <c r="EK626" i="1"/>
  <c r="EL626" i="1" s="1"/>
  <c r="EJ625" i="1"/>
  <c r="EJ624" i="1"/>
  <c r="EJ623" i="1"/>
  <c r="EK623" i="1"/>
  <c r="EL623" i="1" s="1"/>
  <c r="EJ622" i="1"/>
  <c r="EK621" i="1"/>
  <c r="EK620" i="1"/>
  <c r="EJ619" i="1"/>
  <c r="EK619" i="1"/>
  <c r="EJ618" i="1"/>
  <c r="EJ617" i="1"/>
  <c r="EK616" i="1"/>
  <c r="EL616" i="1" s="1"/>
  <c r="EK615" i="1"/>
  <c r="EL615" i="1" s="1"/>
  <c r="EK614" i="1"/>
  <c r="EL614" i="1" s="1"/>
  <c r="EJ613" i="1"/>
  <c r="EK613" i="1"/>
  <c r="EL613" i="1" s="1"/>
  <c r="EJ612" i="1"/>
  <c r="EK612" i="1"/>
  <c r="EL612" i="1" s="1"/>
  <c r="EK611" i="1"/>
  <c r="EL611" i="1" s="1"/>
  <c r="EK610" i="1"/>
  <c r="EL610" i="1" s="1"/>
  <c r="EJ608" i="1"/>
  <c r="EK608" i="1"/>
  <c r="EL608" i="1" s="1"/>
  <c r="EK607" i="1"/>
  <c r="EJ605" i="1"/>
  <c r="EK604" i="1"/>
  <c r="EL604" i="1" s="1"/>
  <c r="EJ603" i="1"/>
  <c r="EK603" i="1"/>
  <c r="EL603" i="1" s="1"/>
  <c r="EJ602" i="1"/>
  <c r="EK602" i="1"/>
  <c r="EL602" i="1" s="1"/>
  <c r="EK601" i="1"/>
  <c r="EL601" i="1" s="1"/>
  <c r="EK599" i="1"/>
  <c r="EL599" i="1" s="1"/>
  <c r="EJ598" i="1"/>
  <c r="EK598" i="1"/>
  <c r="EL598" i="1" s="1"/>
  <c r="EQ597" i="1"/>
  <c r="EJ597" i="1"/>
  <c r="EJ596" i="1"/>
  <c r="EJ595" i="1"/>
  <c r="EK595" i="1"/>
  <c r="EL595" i="1" s="1"/>
  <c r="EJ594" i="1"/>
  <c r="EK594" i="1"/>
  <c r="EL594" i="1" s="1"/>
  <c r="EJ593" i="1"/>
  <c r="EJ592" i="1"/>
  <c r="EK592" i="1"/>
  <c r="R592" i="1"/>
  <c r="EJ591" i="1"/>
  <c r="R591" i="1"/>
  <c r="EJ590" i="1"/>
  <c r="R590" i="1"/>
  <c r="EK589" i="1"/>
  <c r="R589" i="1"/>
  <c r="EJ588" i="1"/>
  <c r="EK588" i="1"/>
  <c r="R588" i="1"/>
  <c r="EK587" i="1"/>
  <c r="R587" i="1"/>
  <c r="EJ586" i="1"/>
  <c r="R586" i="1"/>
  <c r="EJ585" i="1"/>
  <c r="R585" i="1"/>
  <c r="EK584" i="1"/>
  <c r="R584" i="1"/>
  <c r="EJ583" i="1"/>
  <c r="EK583" i="1"/>
  <c r="R583" i="1"/>
  <c r="EJ582" i="1"/>
  <c r="R582" i="1"/>
  <c r="EJ581" i="1"/>
  <c r="EK581" i="1"/>
  <c r="R581" i="1"/>
  <c r="EK580" i="1"/>
  <c r="R580" i="1"/>
  <c r="EK579" i="1"/>
  <c r="R579" i="1"/>
  <c r="EK578" i="1"/>
  <c r="R578" i="1"/>
  <c r="EK577" i="1"/>
  <c r="R577" i="1"/>
  <c r="EK576" i="1"/>
  <c r="R576" i="1"/>
  <c r="EK575" i="1"/>
  <c r="R575" i="1"/>
  <c r="EJ574" i="1"/>
  <c r="EK574" i="1"/>
  <c r="R574" i="1"/>
  <c r="EJ573" i="1"/>
  <c r="EJ572" i="1"/>
  <c r="EK572" i="1"/>
  <c r="R572" i="1"/>
  <c r="EJ571" i="1"/>
  <c r="R571" i="1"/>
  <c r="EJ570" i="1"/>
  <c r="EK570" i="1"/>
  <c r="R570" i="1"/>
  <c r="EK569" i="1"/>
  <c r="R569" i="1"/>
  <c r="EK568" i="1"/>
  <c r="R568" i="1"/>
  <c r="EJ567" i="1"/>
  <c r="EK567" i="1"/>
  <c r="R567" i="1"/>
  <c r="EJ566" i="1"/>
  <c r="R566" i="1"/>
  <c r="EJ565" i="1"/>
  <c r="EK565" i="1"/>
  <c r="R565" i="1"/>
  <c r="EK564" i="1"/>
  <c r="R564" i="1"/>
  <c r="EK563" i="1"/>
  <c r="R563" i="1"/>
  <c r="EK562" i="1"/>
  <c r="R562" i="1"/>
  <c r="EK561" i="1"/>
  <c r="R561" i="1"/>
  <c r="EK560" i="1"/>
  <c r="R560" i="1"/>
  <c r="EK559" i="1"/>
  <c r="R559" i="1"/>
  <c r="EK558" i="1"/>
  <c r="R558" i="1"/>
  <c r="EJ557" i="1"/>
  <c r="EK556" i="1"/>
  <c r="R556" i="1"/>
  <c r="EK555" i="1"/>
  <c r="R555" i="1"/>
  <c r="EJ554" i="1"/>
  <c r="EK554" i="1"/>
  <c r="R554" i="1"/>
  <c r="EK553" i="1"/>
  <c r="R553" i="1"/>
  <c r="EJ552" i="1"/>
  <c r="R552" i="1"/>
  <c r="EK551" i="1"/>
  <c r="R551" i="1"/>
  <c r="EK550" i="1"/>
  <c r="R550" i="1"/>
  <c r="EJ549" i="1"/>
  <c r="EK549" i="1"/>
  <c r="EL549" i="1" s="1"/>
  <c r="EK548" i="1"/>
  <c r="EL548" i="1" s="1"/>
  <c r="EJ547" i="1"/>
  <c r="EK547" i="1"/>
  <c r="EL547" i="1" s="1"/>
  <c r="EK546" i="1"/>
  <c r="EL546" i="1" s="1"/>
  <c r="EK545" i="1"/>
  <c r="EL545" i="1" s="1"/>
  <c r="EK544" i="1"/>
  <c r="EL544" i="1" s="1"/>
  <c r="EJ543" i="1"/>
  <c r="EK543" i="1"/>
  <c r="EL543" i="1" s="1"/>
  <c r="EJ542" i="1"/>
  <c r="EK542" i="1"/>
  <c r="EL542" i="1" s="1"/>
  <c r="EP541" i="1"/>
  <c r="EK541" i="1"/>
  <c r="EL541" i="1" s="1"/>
  <c r="EK539" i="1"/>
  <c r="EL539" i="1" s="1"/>
  <c r="EJ538" i="1"/>
  <c r="EK538" i="1"/>
  <c r="EL538" i="1" s="1"/>
  <c r="EJ537" i="1"/>
  <c r="EJ536" i="1"/>
  <c r="EJ535" i="1"/>
  <c r="EK535" i="1"/>
  <c r="EL535" i="1" s="1"/>
  <c r="EQ534" i="1"/>
  <c r="EJ534" i="1"/>
  <c r="EK533" i="1"/>
  <c r="EL533" i="1" s="1"/>
  <c r="EJ532" i="1"/>
  <c r="EJ531" i="1"/>
  <c r="EK531" i="1"/>
  <c r="EL531" i="1" s="1"/>
  <c r="EK530" i="1"/>
  <c r="EL530" i="1" s="1"/>
  <c r="EK529" i="1"/>
  <c r="EL529" i="1" s="1"/>
  <c r="EK528" i="1"/>
  <c r="EL528" i="1" s="1"/>
  <c r="EK527" i="1"/>
  <c r="EL527" i="1" s="1"/>
  <c r="EJ526" i="1"/>
  <c r="EK525" i="1"/>
  <c r="EL525" i="1" s="1"/>
  <c r="EK524" i="1"/>
  <c r="EL524" i="1" s="1"/>
  <c r="EK523" i="1"/>
  <c r="EL523" i="1" s="1"/>
  <c r="EJ522" i="1"/>
  <c r="EK522" i="1"/>
  <c r="EL522" i="1" s="1"/>
  <c r="EK521" i="1"/>
  <c r="EL521" i="1" s="1"/>
  <c r="EJ520" i="1"/>
  <c r="EJ519" i="1"/>
  <c r="EJ518" i="1"/>
  <c r="EK517" i="1"/>
  <c r="EL517" i="1" s="1"/>
  <c r="EJ516" i="1"/>
  <c r="EP515" i="1"/>
  <c r="EO515" i="1"/>
  <c r="EK515" i="1"/>
  <c r="EL515" i="1" s="1"/>
  <c r="EJ514" i="1"/>
  <c r="EJ513" i="1"/>
  <c r="EK512" i="1"/>
  <c r="EL512" i="1" s="1"/>
  <c r="EJ511" i="1"/>
  <c r="EK510" i="1"/>
  <c r="EL510" i="1" s="1"/>
  <c r="EJ509" i="1"/>
  <c r="EJ508" i="1"/>
  <c r="EK507" i="1"/>
  <c r="EL507" i="1" s="1"/>
  <c r="EK506" i="1"/>
  <c r="EL506" i="1" s="1"/>
  <c r="EJ505" i="1"/>
  <c r="EJ504" i="1"/>
  <c r="EJ503" i="1"/>
  <c r="EJ502" i="1"/>
  <c r="EK501" i="1"/>
  <c r="EL501" i="1" s="1"/>
  <c r="EK500" i="1"/>
  <c r="EL500" i="1" s="1"/>
  <c r="EJ499" i="1"/>
  <c r="EK498" i="1"/>
  <c r="EL498" i="1" s="1"/>
  <c r="EJ497" i="1"/>
  <c r="EQ496" i="1"/>
  <c r="EJ496" i="1"/>
  <c r="EJ495" i="1"/>
  <c r="EJ494" i="1"/>
  <c r="EK493" i="1"/>
  <c r="EL493" i="1" s="1"/>
  <c r="EJ492" i="1"/>
  <c r="EK492" i="1"/>
  <c r="EL492" i="1" s="1"/>
  <c r="EP491" i="1"/>
  <c r="EO491" i="1"/>
  <c r="EK491" i="1"/>
  <c r="EL491" i="1" s="1"/>
  <c r="EJ490" i="1"/>
  <c r="EJ489" i="1"/>
  <c r="EJ487" i="1"/>
  <c r="EK487" i="1"/>
  <c r="EL487" i="1" s="1"/>
  <c r="EQ486" i="1"/>
  <c r="EJ485" i="1"/>
  <c r="EJ484" i="1"/>
  <c r="EK483" i="1"/>
  <c r="EL483" i="1" s="1"/>
  <c r="EK482" i="1"/>
  <c r="EL482" i="1" s="1"/>
  <c r="EK481" i="1"/>
  <c r="EL481" i="1" s="1"/>
  <c r="EK480" i="1"/>
  <c r="EL480" i="1" s="1"/>
  <c r="EK479" i="1"/>
  <c r="EL479" i="1" s="1"/>
  <c r="EJ478" i="1"/>
  <c r="EK478" i="1"/>
  <c r="EL478" i="1" s="1"/>
  <c r="EJ477" i="1"/>
  <c r="EJ476" i="1"/>
  <c r="EK476" i="1"/>
  <c r="EL476" i="1" s="1"/>
  <c r="EK475" i="1"/>
  <c r="EL475" i="1" s="1"/>
  <c r="EJ474" i="1"/>
  <c r="EK473" i="1"/>
  <c r="EL473" i="1" s="1"/>
  <c r="EJ472" i="1"/>
  <c r="EK472" i="1"/>
  <c r="EL472" i="1" s="1"/>
  <c r="EK471" i="1"/>
  <c r="EL471" i="1" s="1"/>
  <c r="EK470" i="1"/>
  <c r="EL470" i="1" s="1"/>
  <c r="EJ469" i="1"/>
  <c r="EJ468" i="1"/>
  <c r="EK468" i="1"/>
  <c r="EL468" i="1" s="1"/>
  <c r="EJ467" i="1"/>
  <c r="EK467" i="1"/>
  <c r="EL467" i="1" s="1"/>
  <c r="EJ466" i="1"/>
  <c r="EK466" i="1"/>
  <c r="EL466" i="1" s="1"/>
  <c r="EJ465" i="1"/>
  <c r="EK464" i="1"/>
  <c r="EL464" i="1" s="1"/>
  <c r="EK463" i="1"/>
  <c r="EL463" i="1" s="1"/>
  <c r="EJ462" i="1"/>
  <c r="EJ461" i="1"/>
  <c r="W458" i="1"/>
  <c r="EK458" i="1"/>
  <c r="W457" i="1"/>
  <c r="EJ457" i="1"/>
  <c r="W456" i="1"/>
  <c r="EK456" i="1"/>
  <c r="W455" i="1"/>
  <c r="W454" i="1"/>
  <c r="EJ454" i="1"/>
  <c r="W453" i="1"/>
  <c r="EJ453" i="1"/>
  <c r="W452" i="1"/>
  <c r="EK452" i="1"/>
  <c r="W451" i="1"/>
  <c r="EJ451" i="1"/>
  <c r="EJ450" i="1"/>
  <c r="EK450" i="1"/>
  <c r="W449" i="1"/>
  <c r="EK449" i="1"/>
  <c r="W448" i="1"/>
  <c r="EJ448" i="1"/>
  <c r="W447" i="1"/>
  <c r="EK447" i="1"/>
  <c r="W446" i="1"/>
  <c r="EK446" i="1"/>
  <c r="W445" i="1"/>
  <c r="EK445" i="1"/>
  <c r="W443" i="1"/>
  <c r="EK443" i="1"/>
  <c r="W442" i="1"/>
  <c r="EJ442" i="1"/>
  <c r="W441" i="1"/>
  <c r="EK441" i="1"/>
  <c r="EK440" i="1"/>
  <c r="EL440" i="1" s="1"/>
  <c r="EJ439" i="1"/>
  <c r="EK439" i="1"/>
  <c r="EL439" i="1" s="1"/>
  <c r="EJ438" i="1"/>
  <c r="EK438" i="1"/>
  <c r="EL438" i="1" s="1"/>
  <c r="EJ437" i="1"/>
  <c r="EK437" i="1"/>
  <c r="EL437" i="1" s="1"/>
  <c r="EJ436" i="1"/>
  <c r="EJ435" i="1"/>
  <c r="EK435" i="1"/>
  <c r="EL435" i="1" s="1"/>
  <c r="EP434" i="1"/>
  <c r="EO434" i="1"/>
  <c r="EK434" i="1"/>
  <c r="EL434" i="1" s="1"/>
  <c r="EJ433" i="1"/>
  <c r="EJ432" i="1"/>
  <c r="EK432" i="1"/>
  <c r="EL432" i="1" s="1"/>
  <c r="EJ431" i="1"/>
  <c r="EK431" i="1"/>
  <c r="EL431" i="1" s="1"/>
  <c r="EK430" i="1"/>
  <c r="EL430" i="1" s="1"/>
  <c r="EK429" i="1"/>
  <c r="EL429" i="1" s="1"/>
  <c r="EJ428" i="1"/>
  <c r="EJ427" i="1"/>
  <c r="EK426" i="1"/>
  <c r="EL426" i="1" s="1"/>
  <c r="EK425" i="1"/>
  <c r="EL425" i="1" s="1"/>
  <c r="EJ424" i="1"/>
  <c r="EJ423" i="1"/>
  <c r="EJ422" i="1"/>
  <c r="EK421" i="1"/>
  <c r="EL421" i="1" s="1"/>
  <c r="EK420" i="1"/>
  <c r="EL420" i="1" s="1"/>
  <c r="EJ419" i="1"/>
  <c r="EK419" i="1"/>
  <c r="EL419" i="1" s="1"/>
  <c r="EJ418" i="1"/>
  <c r="EK416" i="1"/>
  <c r="EK415" i="1"/>
  <c r="EK414" i="1"/>
  <c r="EJ413" i="1"/>
  <c r="EK413" i="1"/>
  <c r="EL413" i="1" s="1"/>
  <c r="EK412" i="1"/>
  <c r="EL412" i="1" s="1"/>
  <c r="EJ411" i="1"/>
  <c r="EJ410" i="1"/>
  <c r="EJ409" i="1"/>
  <c r="EK409" i="1"/>
  <c r="EL409" i="1" s="1"/>
  <c r="EJ408" i="1"/>
  <c r="EJ407" i="1"/>
  <c r="EK406" i="1"/>
  <c r="EL406" i="1" s="1"/>
  <c r="EJ405" i="1"/>
  <c r="EJ404" i="1"/>
  <c r="EJ403" i="1"/>
  <c r="EJ402" i="1"/>
  <c r="EJ401" i="1"/>
  <c r="EJ400" i="1"/>
  <c r="EJ399" i="1"/>
  <c r="EK399" i="1"/>
  <c r="EL399" i="1" s="1"/>
  <c r="EJ398" i="1"/>
  <c r="EJ397" i="1"/>
  <c r="EJ396" i="1"/>
  <c r="EK396" i="1"/>
  <c r="EL396" i="1" s="1"/>
  <c r="EJ395" i="1"/>
  <c r="EJ394" i="1"/>
  <c r="EJ393" i="1"/>
  <c r="EJ392" i="1"/>
  <c r="EJ391" i="1"/>
  <c r="EJ390" i="1"/>
  <c r="EK390" i="1"/>
  <c r="EL390" i="1" s="1"/>
  <c r="EJ389" i="1"/>
  <c r="EK388" i="1"/>
  <c r="EL388" i="1" s="1"/>
  <c r="EJ387" i="1"/>
  <c r="EJ386" i="1"/>
  <c r="EQ385" i="1"/>
  <c r="EJ385" i="1"/>
  <c r="EJ384" i="1"/>
  <c r="EK384" i="1"/>
  <c r="EL384" i="1" s="1"/>
  <c r="EK383" i="1"/>
  <c r="EL383" i="1" s="1"/>
  <c r="EJ382" i="1"/>
  <c r="EJ381" i="1"/>
  <c r="EQ379" i="1"/>
  <c r="EJ379" i="1"/>
  <c r="EJ378" i="1"/>
  <c r="EJ377" i="1"/>
  <c r="EJ375" i="1"/>
  <c r="EJ374" i="1"/>
  <c r="EJ373" i="1"/>
  <c r="EJ372" i="1"/>
  <c r="EJ371" i="1"/>
  <c r="EP370" i="1"/>
  <c r="EO370" i="1"/>
  <c r="EJ369" i="1"/>
  <c r="EJ368" i="1"/>
  <c r="EJ367" i="1"/>
  <c r="EJ366" i="1"/>
  <c r="EJ365" i="1"/>
  <c r="EJ364" i="1"/>
  <c r="EK363" i="1"/>
  <c r="EL363" i="1" s="1"/>
  <c r="EJ362" i="1"/>
  <c r="EJ361" i="1"/>
  <c r="EJ360" i="1"/>
  <c r="EK359" i="1"/>
  <c r="EL359" i="1" s="1"/>
  <c r="EJ358" i="1"/>
  <c r="EJ357" i="1"/>
  <c r="EJ356" i="1"/>
  <c r="EJ355" i="1"/>
  <c r="EJ354" i="1"/>
  <c r="EJ353" i="1"/>
  <c r="EJ350" i="1"/>
  <c r="EJ349" i="1"/>
  <c r="EK347" i="1"/>
  <c r="EL347" i="1" s="1"/>
  <c r="EJ345" i="1"/>
  <c r="EK345" i="1"/>
  <c r="EL345" i="1" s="1"/>
  <c r="EJ344" i="1"/>
  <c r="EJ343" i="1"/>
  <c r="EJ342" i="1"/>
  <c r="EK341" i="1"/>
  <c r="EL341" i="1" s="1"/>
  <c r="EJ337" i="1"/>
  <c r="EJ336" i="1"/>
  <c r="EK336" i="1"/>
  <c r="EL336" i="1" s="1"/>
  <c r="EJ335" i="1"/>
  <c r="EK335" i="1"/>
  <c r="EQ335" i="1" s="1"/>
  <c r="EJ334" i="1"/>
  <c r="EJ333" i="1"/>
  <c r="EJ332" i="1"/>
  <c r="EJ328" i="1"/>
  <c r="EJ326" i="1"/>
  <c r="EK325" i="1"/>
  <c r="EL325" i="1" s="1"/>
  <c r="EJ322" i="1"/>
  <c r="EK322" i="1"/>
  <c r="EL322" i="1" s="1"/>
  <c r="EK321" i="1"/>
  <c r="EL321" i="1" s="1"/>
  <c r="EJ319" i="1"/>
  <c r="EP318" i="1"/>
  <c r="EJ317" i="1"/>
  <c r="EK317" i="1"/>
  <c r="EL317" i="1" s="1"/>
  <c r="EK316" i="1"/>
  <c r="EL316" i="1" s="1"/>
  <c r="EJ315" i="1"/>
  <c r="EJ314" i="1"/>
  <c r="EJ313" i="1"/>
  <c r="EK313" i="1"/>
  <c r="EL313" i="1" s="1"/>
  <c r="EK311" i="1"/>
  <c r="EQ311" i="1" s="1"/>
  <c r="EJ310" i="1"/>
  <c r="EK310" i="1"/>
  <c r="EL310" i="1" s="1"/>
  <c r="EP309" i="1"/>
  <c r="EO309" i="1"/>
  <c r="EK309" i="1"/>
  <c r="EL309" i="1" s="1"/>
  <c r="EJ307" i="1"/>
  <c r="EJ306" i="1"/>
  <c r="EP304" i="1"/>
  <c r="EO304" i="1"/>
  <c r="EK304" i="1"/>
  <c r="EK302" i="1"/>
  <c r="EK301" i="1"/>
  <c r="EK299" i="1"/>
  <c r="EL299" i="1" s="1"/>
  <c r="EK296" i="1"/>
  <c r="EL296" i="1" s="1"/>
  <c r="EJ295" i="1"/>
  <c r="EJ294" i="1"/>
  <c r="EK294" i="1"/>
  <c r="EL294" i="1" s="1"/>
  <c r="EJ293" i="1"/>
  <c r="EK293" i="1"/>
  <c r="EL293" i="1" s="1"/>
  <c r="EK292" i="1"/>
  <c r="EL292" i="1" s="1"/>
  <c r="EJ291" i="1"/>
  <c r="EK290" i="1"/>
  <c r="EL290" i="1" s="1"/>
  <c r="EJ288" i="1"/>
  <c r="EJ287" i="1"/>
  <c r="EK286" i="1"/>
  <c r="EL286" i="1" s="1"/>
  <c r="EK285" i="1"/>
  <c r="EL285" i="1" s="1"/>
  <c r="EK284" i="1"/>
  <c r="EL284" i="1" s="1"/>
  <c r="EO284" i="1"/>
  <c r="EK282" i="1"/>
  <c r="EL282" i="1" s="1"/>
  <c r="EJ281" i="1"/>
  <c r="EK281" i="1"/>
  <c r="EL281" i="1" s="1"/>
  <c r="EJ280" i="1"/>
  <c r="EK280" i="1"/>
  <c r="EL280" i="1" s="1"/>
  <c r="EJ279" i="1"/>
  <c r="EK279" i="1"/>
  <c r="EL279" i="1" s="1"/>
  <c r="EK278" i="1"/>
  <c r="EL278" i="1" s="1"/>
  <c r="EK277" i="1"/>
  <c r="EL277" i="1" s="1"/>
  <c r="EK276" i="1"/>
  <c r="EL276" i="1" s="1"/>
  <c r="EK275" i="1"/>
  <c r="EL275" i="1" s="1"/>
  <c r="EO274" i="1"/>
  <c r="EJ273" i="1"/>
  <c r="EK272" i="1"/>
  <c r="EL272" i="1" s="1"/>
  <c r="EK270" i="1"/>
  <c r="EL270" i="1" s="1"/>
  <c r="EJ269" i="1"/>
  <c r="EK269" i="1"/>
  <c r="EL269" i="1" s="1"/>
  <c r="EK268" i="1"/>
  <c r="EL268" i="1" s="1"/>
  <c r="EO267" i="1"/>
  <c r="EJ263" i="1"/>
  <c r="EK263" i="1"/>
  <c r="EL263" i="1" s="1"/>
  <c r="EJ261" i="1"/>
  <c r="EQ260" i="1"/>
  <c r="EJ260" i="1"/>
  <c r="EJ259" i="1"/>
  <c r="EK258" i="1"/>
  <c r="EK255" i="1"/>
  <c r="EO255" i="1"/>
  <c r="EK254" i="1"/>
  <c r="EK250" i="1"/>
  <c r="EK249" i="1"/>
  <c r="EK246" i="1"/>
  <c r="EL246" i="1" s="1"/>
  <c r="EK244" i="1"/>
  <c r="EQ244" i="1" s="1"/>
  <c r="EK241" i="1"/>
  <c r="EK239" i="1"/>
  <c r="EO239" i="1"/>
  <c r="EO237" i="1"/>
  <c r="EJ228" i="1"/>
  <c r="EK228" i="1"/>
  <c r="EL228" i="1" s="1"/>
  <c r="EJ226" i="1"/>
  <c r="EJ225" i="1"/>
  <c r="EK225" i="1"/>
  <c r="EL225" i="1" s="1"/>
  <c r="EK223" i="1"/>
  <c r="EL223" i="1" s="1"/>
  <c r="EQ221" i="1"/>
  <c r="EJ220" i="1"/>
  <c r="EK219" i="1"/>
  <c r="EL219" i="1" s="1"/>
  <c r="EJ216" i="1"/>
  <c r="EJ214" i="1"/>
  <c r="EJ213" i="1"/>
  <c r="EK212" i="1"/>
  <c r="EL212" i="1" s="1"/>
  <c r="EK210" i="1"/>
  <c r="EL210" i="1" s="1"/>
  <c r="EJ208" i="1"/>
  <c r="EK208" i="1"/>
  <c r="EL208" i="1" s="1"/>
  <c r="EO207" i="1"/>
  <c r="EJ206" i="1"/>
  <c r="EK206" i="1"/>
  <c r="EL206" i="1" s="1"/>
  <c r="EJ204" i="1"/>
  <c r="EK204" i="1"/>
  <c r="EL204" i="1" s="1"/>
  <c r="EK202" i="1"/>
  <c r="EL202" i="1" s="1"/>
  <c r="EO200" i="1"/>
  <c r="EJ199" i="1"/>
  <c r="EK199" i="1"/>
  <c r="EL199" i="1" s="1"/>
  <c r="EK198" i="1"/>
  <c r="EL198" i="1" s="1"/>
  <c r="EO197" i="1"/>
  <c r="EJ196" i="1"/>
  <c r="EK196" i="1"/>
  <c r="EK194" i="1"/>
  <c r="EL194" i="1" s="1"/>
  <c r="EJ193" i="1"/>
  <c r="EK193" i="1"/>
  <c r="EL193" i="1" s="1"/>
  <c r="EJ190" i="1"/>
  <c r="EK190" i="1"/>
  <c r="EL190" i="1" s="1"/>
  <c r="EJ189" i="1"/>
  <c r="EJ188" i="1"/>
  <c r="EK188" i="1"/>
  <c r="EL188" i="1" s="1"/>
  <c r="EJ187" i="1"/>
  <c r="EK187" i="1"/>
  <c r="EL187" i="1" s="1"/>
  <c r="EJ186" i="1"/>
  <c r="EK186" i="1"/>
  <c r="EL186" i="1" s="1"/>
  <c r="EJ185" i="1"/>
  <c r="EK185" i="1"/>
  <c r="EQ185" i="1" s="1"/>
  <c r="EJ184" i="1"/>
  <c r="EK184" i="1"/>
  <c r="EJ182" i="1"/>
  <c r="EK182" i="1"/>
  <c r="EL182" i="1" s="1"/>
  <c r="EQ181" i="1"/>
  <c r="EJ180" i="1"/>
  <c r="EK180" i="1"/>
  <c r="EL180" i="1" s="1"/>
  <c r="EJ179" i="1"/>
  <c r="EK179" i="1"/>
  <c r="EL179" i="1" s="1"/>
  <c r="EJ178" i="1"/>
  <c r="EK178" i="1"/>
  <c r="EL178" i="1" s="1"/>
  <c r="EQ177" i="1"/>
  <c r="EJ176" i="1"/>
  <c r="EK176" i="1"/>
  <c r="EQ176" i="1" s="1"/>
  <c r="EO175" i="1"/>
  <c r="EO173" i="1"/>
  <c r="EQ173" i="1"/>
  <c r="EJ172" i="1"/>
  <c r="EK172" i="1"/>
  <c r="EL172" i="1" s="1"/>
  <c r="EJ171" i="1"/>
  <c r="EK171" i="1"/>
  <c r="EL171" i="1" s="1"/>
  <c r="EJ170" i="1"/>
  <c r="EK170" i="1"/>
  <c r="EL170" i="1" s="1"/>
  <c r="EJ169" i="1"/>
  <c r="EK169" i="1"/>
  <c r="EL169" i="1" s="1"/>
  <c r="EO168" i="1"/>
  <c r="EJ167" i="1"/>
  <c r="EK167" i="1"/>
  <c r="EL167" i="1" s="1"/>
  <c r="EJ165" i="1"/>
  <c r="EK165" i="1"/>
  <c r="EL165" i="1" s="1"/>
  <c r="EQ164" i="1"/>
  <c r="EJ163" i="1"/>
  <c r="EK163" i="1"/>
  <c r="EQ163" i="1" s="1"/>
  <c r="EJ162" i="1"/>
  <c r="EK162" i="1"/>
  <c r="EJ160" i="1"/>
  <c r="EK160" i="1"/>
  <c r="EJ159" i="1"/>
  <c r="EK159" i="1"/>
  <c r="EJ158" i="1"/>
  <c r="EO157" i="1"/>
  <c r="EJ156" i="1"/>
  <c r="EJ154" i="1"/>
  <c r="EK154" i="1"/>
  <c r="EL154" i="1" s="1"/>
  <c r="EJ153" i="1"/>
  <c r="EK152" i="1"/>
  <c r="EQ151" i="1"/>
  <c r="EQ148" i="1"/>
  <c r="EJ147" i="1"/>
  <c r="EQ146" i="1"/>
  <c r="EJ145" i="1"/>
  <c r="EK145" i="1"/>
  <c r="EL145" i="1" s="1"/>
  <c r="EJ144" i="1"/>
  <c r="EK144" i="1"/>
  <c r="EJ141" i="1"/>
  <c r="EJ140" i="1"/>
  <c r="EP138" i="1"/>
  <c r="EO136" i="1"/>
  <c r="EQ135" i="1"/>
  <c r="EJ134" i="1"/>
  <c r="EK134" i="1"/>
  <c r="EL134" i="1" s="1"/>
  <c r="EJ132" i="1"/>
  <c r="EK132" i="1"/>
  <c r="EL132" i="1" s="1"/>
  <c r="EQ129" i="1"/>
  <c r="EJ129" i="1"/>
  <c r="EJ128" i="1"/>
  <c r="EK127" i="1"/>
  <c r="EJ126" i="1"/>
  <c r="EJ124" i="1"/>
  <c r="EJ120" i="1"/>
  <c r="EK120" i="1"/>
  <c r="EL120" i="1" s="1"/>
  <c r="EJ118" i="1"/>
  <c r="EQ114" i="1"/>
  <c r="EJ113" i="1"/>
  <c r="EK113" i="1"/>
  <c r="EQ113" i="1" s="1"/>
  <c r="EQ111" i="1"/>
  <c r="EP109" i="1"/>
  <c r="EQ109" i="1"/>
  <c r="EJ106" i="1"/>
  <c r="EQ99" i="1"/>
  <c r="EO92" i="1"/>
  <c r="EO79" i="1"/>
  <c r="EQ79" i="1"/>
  <c r="EP493" i="1" l="1"/>
  <c r="EO97" i="1"/>
  <c r="EQ110" i="1"/>
  <c r="EO363" i="1"/>
  <c r="EO707" i="1"/>
  <c r="EO91" i="1"/>
  <c r="EO501" i="1"/>
  <c r="EQ80" i="1"/>
  <c r="EQ183" i="1"/>
  <c r="EO103" i="1"/>
  <c r="EP121" i="1"/>
  <c r="EO80" i="1"/>
  <c r="EQ371" i="1"/>
  <c r="EQ138" i="1"/>
  <c r="EQ339" i="1"/>
  <c r="EQ115" i="1"/>
  <c r="DX730" i="1"/>
  <c r="D757" i="1" s="1"/>
  <c r="EQ209" i="1"/>
  <c r="EO133" i="1"/>
  <c r="EO101" i="1"/>
  <c r="EQ427" i="1"/>
  <c r="EQ455" i="1"/>
  <c r="AG730" i="1"/>
  <c r="D738" i="1" s="1"/>
  <c r="EO316" i="1"/>
  <c r="EO111" i="1"/>
  <c r="EQ344" i="1"/>
  <c r="EO286" i="1"/>
  <c r="EQ112" i="1"/>
  <c r="EP264" i="1"/>
  <c r="EQ103" i="1"/>
  <c r="EO656" i="1"/>
  <c r="EQ324" i="1"/>
  <c r="W730" i="1"/>
  <c r="D736" i="1" s="1"/>
  <c r="D747" i="1"/>
  <c r="D748" i="1"/>
  <c r="R730" i="1"/>
  <c r="D735" i="1" s="1"/>
  <c r="EQ337" i="1"/>
  <c r="EP523" i="1"/>
  <c r="EQ381" i="1"/>
  <c r="CT730" i="1"/>
  <c r="D751" i="1" s="1"/>
  <c r="EP166" i="1"/>
  <c r="EO210" i="1"/>
  <c r="EO251" i="1"/>
  <c r="EO676" i="1"/>
  <c r="EQ88" i="1"/>
  <c r="EQ116" i="1"/>
  <c r="EQ518" i="1"/>
  <c r="EQ81" i="1"/>
  <c r="EO215" i="1"/>
  <c r="EO229" i="1"/>
  <c r="EO266" i="1"/>
  <c r="EQ217" i="1"/>
  <c r="EQ318" i="1"/>
  <c r="EO388" i="1"/>
  <c r="EQ469" i="1"/>
  <c r="EQ85" i="1"/>
  <c r="EQ92" i="1"/>
  <c r="EO164" i="1"/>
  <c r="EP517" i="1"/>
  <c r="EO235" i="1"/>
  <c r="EO277" i="1"/>
  <c r="EO325" i="1"/>
  <c r="EO76" i="1"/>
  <c r="EO96" i="1"/>
  <c r="EQ502" i="1"/>
  <c r="EO539" i="1"/>
  <c r="EO268" i="1"/>
  <c r="EQ655" i="1"/>
  <c r="EO82" i="1"/>
  <c r="EO303" i="1"/>
  <c r="EQ192" i="1"/>
  <c r="EO321" i="1"/>
  <c r="EQ222" i="1"/>
  <c r="EQ89" i="1"/>
  <c r="EQ205" i="1"/>
  <c r="EQ401" i="1"/>
  <c r="EQ411" i="1"/>
  <c r="EQ383" i="1"/>
  <c r="EQ598" i="1"/>
  <c r="EQ98" i="1"/>
  <c r="EQ125" i="1"/>
  <c r="EQ231" i="1"/>
  <c r="EQ218" i="1"/>
  <c r="EO105" i="1"/>
  <c r="EQ516" i="1"/>
  <c r="EQ211" i="1"/>
  <c r="EQ93" i="1"/>
  <c r="EQ487" i="1"/>
  <c r="EQ102" i="1"/>
  <c r="EQ340" i="1"/>
  <c r="EQ497" i="1"/>
  <c r="EQ264" i="1"/>
  <c r="EQ75" i="1"/>
  <c r="EO233" i="1"/>
  <c r="EO142" i="1"/>
  <c r="EQ265" i="1"/>
  <c r="EP110" i="1"/>
  <c r="EO203" i="1"/>
  <c r="EO258" i="1"/>
  <c r="EQ266" i="1"/>
  <c r="EO102" i="1"/>
  <c r="EO458" i="1"/>
  <c r="EP224" i="1"/>
  <c r="EO265" i="1"/>
  <c r="EO297" i="1"/>
  <c r="EO351" i="1"/>
  <c r="EQ227" i="1"/>
  <c r="EP544" i="1"/>
  <c r="EQ490" i="1"/>
  <c r="EQ165" i="1"/>
  <c r="EQ119" i="1"/>
  <c r="EO94" i="1"/>
  <c r="EO115" i="1"/>
  <c r="EO642" i="1"/>
  <c r="EO198" i="1"/>
  <c r="EO545" i="1"/>
  <c r="EO568" i="1"/>
  <c r="EO338" i="1"/>
  <c r="EQ327" i="1"/>
  <c r="EO257" i="1"/>
  <c r="EO631" i="1"/>
  <c r="EO148" i="1"/>
  <c r="EO275" i="1"/>
  <c r="EQ423" i="1"/>
  <c r="EQ197" i="1"/>
  <c r="EQ82" i="1"/>
  <c r="EQ334" i="1"/>
  <c r="EO672" i="1"/>
  <c r="EO108" i="1"/>
  <c r="EQ136" i="1"/>
  <c r="EO302" i="1"/>
  <c r="EQ624" i="1"/>
  <c r="EO546" i="1"/>
  <c r="EQ664" i="1"/>
  <c r="EQ326" i="1"/>
  <c r="EQ346" i="1"/>
  <c r="EQ161" i="1"/>
  <c r="EQ87" i="1"/>
  <c r="EQ168" i="1"/>
  <c r="EP86" i="1"/>
  <c r="EO130" i="1"/>
  <c r="EQ360" i="1"/>
  <c r="EP498" i="1"/>
  <c r="EQ225" i="1"/>
  <c r="EQ237" i="1"/>
  <c r="EO300" i="1"/>
  <c r="EQ124" i="1"/>
  <c r="EQ175" i="1"/>
  <c r="EQ537" i="1"/>
  <c r="EQ721" i="1"/>
  <c r="EO283" i="1"/>
  <c r="EO285" i="1"/>
  <c r="EO311" i="1"/>
  <c r="EQ252" i="1"/>
  <c r="EQ117" i="1"/>
  <c r="EQ271" i="1"/>
  <c r="EO460" i="1"/>
  <c r="EQ233" i="1"/>
  <c r="EQ94" i="1"/>
  <c r="EO127" i="1"/>
  <c r="EP248" i="1"/>
  <c r="EO359" i="1"/>
  <c r="EO429" i="1"/>
  <c r="EP290" i="1"/>
  <c r="EO449" i="1"/>
  <c r="EQ520" i="1"/>
  <c r="EQ220" i="1"/>
  <c r="EP324" i="1"/>
  <c r="EQ166" i="1"/>
  <c r="EO660" i="1"/>
  <c r="EQ459" i="1"/>
  <c r="EO192" i="1"/>
  <c r="EO339" i="1"/>
  <c r="EO708" i="1"/>
  <c r="EQ212" i="1"/>
  <c r="EQ210" i="1"/>
  <c r="EQ407" i="1"/>
  <c r="EQ215" i="1"/>
  <c r="EO420" i="1"/>
  <c r="EQ706" i="1"/>
  <c r="EO223" i="1"/>
  <c r="EQ130" i="1"/>
  <c r="EQ77" i="1"/>
  <c r="EO666" i="1"/>
  <c r="EQ91" i="1"/>
  <c r="EO161" i="1"/>
  <c r="EO218" i="1"/>
  <c r="EP441" i="1"/>
  <c r="EQ460" i="1"/>
  <c r="EQ509" i="1"/>
  <c r="EO219" i="1"/>
  <c r="EO212" i="1"/>
  <c r="EO272" i="1"/>
  <c r="EQ320" i="1"/>
  <c r="EO100" i="1"/>
  <c r="EQ526" i="1"/>
  <c r="EO559" i="1"/>
  <c r="EQ158" i="1"/>
  <c r="EQ191" i="1"/>
  <c r="EP155" i="1"/>
  <c r="EP151" i="1"/>
  <c r="EO95" i="1"/>
  <c r="EQ207" i="1"/>
  <c r="EO331" i="1"/>
  <c r="EQ724" i="1"/>
  <c r="EQ307" i="1"/>
  <c r="EQ338" i="1"/>
  <c r="EO75" i="1"/>
  <c r="EQ392" i="1"/>
  <c r="EQ189" i="1"/>
  <c r="EO340" i="1"/>
  <c r="EO426" i="1"/>
  <c r="EQ674" i="1"/>
  <c r="EQ453" i="1"/>
  <c r="EQ251" i="1"/>
  <c r="EQ442" i="1"/>
  <c r="EQ725" i="1"/>
  <c r="EQ672" i="1"/>
  <c r="EO301" i="1"/>
  <c r="EQ675" i="1"/>
  <c r="EQ710" i="1"/>
  <c r="EQ726" i="1"/>
  <c r="EQ707" i="1"/>
  <c r="EQ708" i="1"/>
  <c r="EQ673" i="1"/>
  <c r="EO329" i="1"/>
  <c r="EP556" i="1"/>
  <c r="EO276" i="1"/>
  <c r="EQ86" i="1"/>
  <c r="EQ121" i="1"/>
  <c r="EQ727" i="1"/>
  <c r="EO528" i="1"/>
  <c r="EO93" i="1"/>
  <c r="EO231" i="1"/>
  <c r="EQ376" i="1"/>
  <c r="EQ444" i="1"/>
  <c r="EO278" i="1"/>
  <c r="EQ213" i="1"/>
  <c r="EQ100" i="1"/>
  <c r="EQ155" i="1"/>
  <c r="EQ650" i="1"/>
  <c r="EQ395" i="1"/>
  <c r="EQ199" i="1"/>
  <c r="EQ293" i="1"/>
  <c r="EO222" i="1"/>
  <c r="EQ397" i="1"/>
  <c r="EQ174" i="1"/>
  <c r="EP104" i="1"/>
  <c r="EO181" i="1"/>
  <c r="EQ519" i="1"/>
  <c r="EQ693" i="1"/>
  <c r="EQ84" i="1"/>
  <c r="EO446" i="1"/>
  <c r="EO527" i="1"/>
  <c r="EQ540" i="1"/>
  <c r="EO243" i="1"/>
  <c r="EQ535" i="1"/>
  <c r="EQ149" i="1"/>
  <c r="EQ203" i="1"/>
  <c r="EO270" i="1"/>
  <c r="EQ448" i="1"/>
  <c r="EQ95" i="1"/>
  <c r="EO252" i="1"/>
  <c r="EQ454" i="1"/>
  <c r="EQ511" i="1"/>
  <c r="EQ391" i="1"/>
  <c r="EL550" i="1"/>
  <c r="EP201" i="1"/>
  <c r="EP221" i="1"/>
  <c r="EQ277" i="1"/>
  <c r="EO376" i="1"/>
  <c r="EQ153" i="1"/>
  <c r="EP116" i="1"/>
  <c r="EP473" i="1"/>
  <c r="EL551" i="1"/>
  <c r="EQ330" i="1"/>
  <c r="EQ245" i="1"/>
  <c r="EQ97" i="1"/>
  <c r="EO177" i="1"/>
  <c r="EO183" i="1"/>
  <c r="EL552" i="1"/>
  <c r="EQ108" i="1"/>
  <c r="EQ285" i="1"/>
  <c r="EQ686" i="1"/>
  <c r="EQ157" i="1"/>
  <c r="EQ286" i="1"/>
  <c r="EQ274" i="1"/>
  <c r="EQ684" i="1"/>
  <c r="EO657" i="1"/>
  <c r="EO202" i="1"/>
  <c r="EQ358" i="1"/>
  <c r="EQ495" i="1"/>
  <c r="EQ78" i="1"/>
  <c r="EP616" i="1"/>
  <c r="EQ489" i="1"/>
  <c r="EQ350" i="1"/>
  <c r="EQ485" i="1"/>
  <c r="EQ503" i="1"/>
  <c r="EQ504" i="1"/>
  <c r="EQ104" i="1"/>
  <c r="EQ297" i="1"/>
  <c r="EQ243" i="1"/>
  <c r="EQ461" i="1"/>
  <c r="EP117" i="1"/>
  <c r="EO564" i="1"/>
  <c r="EO327" i="1"/>
  <c r="EQ234" i="1"/>
  <c r="EO308" i="1"/>
  <c r="EP553" i="1"/>
  <c r="EQ328" i="1"/>
  <c r="EO475" i="1"/>
  <c r="EO550" i="1"/>
  <c r="EQ150" i="1"/>
  <c r="EQ167" i="1"/>
  <c r="EQ365" i="1"/>
  <c r="EQ602" i="1"/>
  <c r="EL149" i="1"/>
  <c r="EQ595" i="1"/>
  <c r="EQ608" i="1"/>
  <c r="EQ603" i="1"/>
  <c r="EQ612" i="1"/>
  <c r="EQ384" i="1"/>
  <c r="EQ594" i="1"/>
  <c r="EQ613" i="1"/>
  <c r="EQ292" i="1"/>
  <c r="EQ345" i="1"/>
  <c r="EQ336" i="1"/>
  <c r="EQ275" i="1"/>
  <c r="EQ720" i="1"/>
  <c r="EO78" i="1"/>
  <c r="EQ147" i="1"/>
  <c r="EQ347" i="1"/>
  <c r="EQ90" i="1"/>
  <c r="EO87" i="1"/>
  <c r="EO217" i="1"/>
  <c r="EP341" i="1"/>
  <c r="EO464" i="1"/>
  <c r="EQ313" i="1"/>
  <c r="EQ186" i="1"/>
  <c r="EQ193" i="1"/>
  <c r="EO587" i="1"/>
  <c r="EQ348" i="1"/>
  <c r="EQ219" i="1"/>
  <c r="EO444" i="1"/>
  <c r="EO718" i="1"/>
  <c r="EQ171" i="1"/>
  <c r="EQ208" i="1"/>
  <c r="EO455" i="1"/>
  <c r="EQ279" i="1"/>
  <c r="EQ409" i="1"/>
  <c r="EQ390" i="1"/>
  <c r="EQ206" i="1"/>
  <c r="EQ413" i="1"/>
  <c r="EQ419" i="1"/>
  <c r="EQ270" i="1"/>
  <c r="EQ132" i="1"/>
  <c r="EQ154" i="1"/>
  <c r="EQ276" i="1"/>
  <c r="EQ280" i="1"/>
  <c r="EQ399" i="1"/>
  <c r="EQ263" i="1"/>
  <c r="EQ202" i="1"/>
  <c r="EQ294" i="1"/>
  <c r="EQ363" i="1"/>
  <c r="EQ134" i="1"/>
  <c r="EQ246" i="1"/>
  <c r="EQ268" i="1"/>
  <c r="EQ284" i="1"/>
  <c r="EQ145" i="1"/>
  <c r="EQ269" i="1"/>
  <c r="EQ396" i="1"/>
  <c r="EQ352" i="1"/>
  <c r="EQ432" i="1"/>
  <c r="EQ172" i="1"/>
  <c r="EQ178" i="1"/>
  <c r="EQ472" i="1"/>
  <c r="EQ230" i="1"/>
  <c r="EQ529" i="1"/>
  <c r="EQ76" i="1"/>
  <c r="EQ492" i="1"/>
  <c r="EQ478" i="1"/>
  <c r="EQ719" i="1"/>
  <c r="EQ439" i="1"/>
  <c r="EQ169" i="1"/>
  <c r="EQ228" i="1"/>
  <c r="EQ180" i="1"/>
  <c r="EQ190" i="1"/>
  <c r="EQ531" i="1"/>
  <c r="EQ702" i="1"/>
  <c r="EQ435" i="1"/>
  <c r="EQ467" i="1"/>
  <c r="EQ538" i="1"/>
  <c r="EQ198" i="1"/>
  <c r="EQ325" i="1"/>
  <c r="EQ431" i="1"/>
  <c r="EQ527" i="1"/>
  <c r="EQ281" i="1"/>
  <c r="EQ468" i="1"/>
  <c r="EQ182" i="1"/>
  <c r="EQ187" i="1"/>
  <c r="EQ204" i="1"/>
  <c r="EQ437" i="1"/>
  <c r="EQ522" i="1"/>
  <c r="EQ476" i="1"/>
  <c r="EQ483" i="1"/>
  <c r="EQ438" i="1"/>
  <c r="EQ179" i="1"/>
  <c r="EQ223" i="1"/>
  <c r="EQ310" i="1"/>
  <c r="EQ466" i="1"/>
  <c r="EO209" i="1"/>
  <c r="EO271" i="1"/>
  <c r="EO638" i="1"/>
  <c r="EO320" i="1"/>
  <c r="EO250" i="1"/>
  <c r="EP137" i="1"/>
  <c r="EO123" i="1"/>
  <c r="EO174" i="1"/>
  <c r="EP555" i="1"/>
  <c r="EO584" i="1"/>
  <c r="EQ642" i="1"/>
  <c r="EO599" i="1"/>
  <c r="EO146" i="1"/>
  <c r="EO463" i="1"/>
  <c r="EO510" i="1"/>
  <c r="EO131" i="1"/>
  <c r="EQ118" i="1"/>
  <c r="EO232" i="1"/>
  <c r="EO282" i="1"/>
  <c r="EO289" i="1"/>
  <c r="EO412" i="1"/>
  <c r="EQ658" i="1"/>
  <c r="EO529" i="1"/>
  <c r="EQ627" i="1"/>
  <c r="EQ659" i="1"/>
  <c r="EQ543" i="1"/>
  <c r="EQ637" i="1"/>
  <c r="EP654" i="1"/>
  <c r="EQ656" i="1"/>
  <c r="EQ634" i="1"/>
  <c r="EQ643" i="1"/>
  <c r="EQ542" i="1"/>
  <c r="EQ645" i="1"/>
  <c r="EQ716" i="1"/>
  <c r="EQ547" i="1"/>
  <c r="EQ647" i="1"/>
  <c r="EQ635" i="1"/>
  <c r="EQ648" i="1"/>
  <c r="EQ170" i="1"/>
  <c r="EQ549" i="1"/>
  <c r="EQ317" i="1"/>
  <c r="EQ322" i="1"/>
  <c r="EQ712" i="1"/>
  <c r="EO380" i="1"/>
  <c r="EQ140" i="1"/>
  <c r="EP488" i="1"/>
  <c r="EP525" i="1"/>
  <c r="EP452" i="1"/>
  <c r="EO507" i="1"/>
  <c r="EQ573" i="1"/>
  <c r="EQ623" i="1"/>
  <c r="EQ188" i="1"/>
  <c r="EQ714" i="1"/>
  <c r="EQ309" i="1"/>
  <c r="EQ713" i="1"/>
  <c r="EQ120" i="1"/>
  <c r="EO244" i="1"/>
  <c r="EP678" i="1"/>
  <c r="EP579" i="1"/>
  <c r="EO430" i="1"/>
  <c r="EO690" i="1"/>
  <c r="EP578" i="1"/>
  <c r="EP470" i="1"/>
  <c r="EQ160" i="1"/>
  <c r="EQ619" i="1"/>
  <c r="EQ96" i="1"/>
  <c r="EQ144" i="1"/>
  <c r="EQ184" i="1"/>
  <c r="EQ301" i="1"/>
  <c r="EQ196" i="1"/>
  <c r="EQ688" i="1"/>
  <c r="EQ162" i="1"/>
  <c r="EQ127" i="1"/>
  <c r="EQ159" i="1"/>
  <c r="EQ239" i="1"/>
  <c r="EQ682" i="1"/>
  <c r="EP671" i="1"/>
  <c r="EQ457" i="1"/>
  <c r="EQ450" i="1"/>
  <c r="EO663" i="1"/>
  <c r="EO486" i="1"/>
  <c r="EO443" i="1"/>
  <c r="EO682" i="1"/>
  <c r="EO445" i="1"/>
  <c r="EQ574" i="1"/>
  <c r="EQ580" i="1"/>
  <c r="EP440" i="1"/>
  <c r="EO238" i="1"/>
  <c r="EQ232" i="1"/>
  <c r="EQ259" i="1"/>
  <c r="EQ273" i="1"/>
  <c r="EQ436" i="1"/>
  <c r="EO479" i="1"/>
  <c r="EQ711" i="1"/>
  <c r="EQ557" i="1"/>
  <c r="EQ561" i="1"/>
  <c r="EQ331" i="1"/>
  <c r="EQ555" i="1"/>
  <c r="EQ572" i="1"/>
  <c r="EQ583" i="1"/>
  <c r="EQ639" i="1"/>
  <c r="EQ403" i="1"/>
  <c r="EQ728" i="1"/>
  <c r="EO576" i="1"/>
  <c r="EO447" i="1"/>
  <c r="EQ272" i="1"/>
  <c r="EQ471" i="1"/>
  <c r="EQ539" i="1"/>
  <c r="EQ305" i="1"/>
  <c r="EQ333" i="1"/>
  <c r="EQ581" i="1"/>
  <c r="EQ131" i="1"/>
  <c r="EQ443" i="1"/>
  <c r="EQ554" i="1"/>
  <c r="EQ605" i="1"/>
  <c r="EQ703" i="1"/>
  <c r="EQ722" i="1"/>
  <c r="EQ588" i="1"/>
  <c r="EQ592" i="1"/>
  <c r="EQ523" i="1"/>
  <c r="EQ388" i="1"/>
  <c r="EP704" i="1"/>
  <c r="EO715" i="1"/>
  <c r="EQ565" i="1"/>
  <c r="EQ593" i="1"/>
  <c r="EO722" i="1"/>
  <c r="EO558" i="1"/>
  <c r="EQ666" i="1"/>
  <c r="EQ501" i="1"/>
  <c r="EO601" i="1"/>
  <c r="EP421" i="1"/>
  <c r="EQ440" i="1"/>
  <c r="EO569" i="1"/>
  <c r="EQ587" i="1"/>
  <c r="EO98" i="1"/>
  <c r="EO112" i="1"/>
  <c r="EO230" i="1"/>
  <c r="EQ550" i="1"/>
  <c r="EQ567" i="1"/>
  <c r="EQ570" i="1"/>
  <c r="EQ629" i="1"/>
  <c r="EQ671" i="1"/>
  <c r="EQ364" i="1"/>
  <c r="EQ480" i="1"/>
  <c r="EQ585" i="1"/>
  <c r="EQ290" i="1"/>
  <c r="EQ357" i="1"/>
  <c r="EQ445" i="1"/>
  <c r="EQ477" i="1"/>
  <c r="EQ544" i="1"/>
  <c r="EQ615" i="1"/>
  <c r="EQ641" i="1"/>
  <c r="EQ676" i="1"/>
  <c r="EQ680" i="1"/>
  <c r="EQ302" i="1"/>
  <c r="EQ382" i="1"/>
  <c r="EQ464" i="1"/>
  <c r="EO500" i="1"/>
  <c r="EQ533" i="1"/>
  <c r="EO696" i="1"/>
  <c r="EQ226" i="1"/>
  <c r="EQ299" i="1"/>
  <c r="EQ426" i="1"/>
  <c r="EO533" i="1"/>
  <c r="EQ560" i="1"/>
  <c r="EQ599" i="1"/>
  <c r="EQ628" i="1"/>
  <c r="EQ194" i="1"/>
  <c r="EQ288" i="1"/>
  <c r="EQ359" i="1"/>
  <c r="EQ374" i="1"/>
  <c r="EQ433" i="1"/>
  <c r="EQ482" i="1"/>
  <c r="EQ662" i="1"/>
  <c r="EO669" i="1"/>
  <c r="EQ498" i="1"/>
  <c r="EQ577" i="1"/>
  <c r="EQ584" i="1"/>
  <c r="EO560" i="1"/>
  <c r="EQ670" i="1"/>
  <c r="EQ314" i="1"/>
  <c r="EQ229" i="1"/>
  <c r="EQ321" i="1"/>
  <c r="EQ430" i="1"/>
  <c r="EQ434" i="1"/>
  <c r="EQ458" i="1"/>
  <c r="EQ491" i="1"/>
  <c r="EQ513" i="1"/>
  <c r="EQ552" i="1"/>
  <c r="EQ568" i="1"/>
  <c r="EQ617" i="1"/>
  <c r="EQ621" i="1"/>
  <c r="EQ694" i="1"/>
  <c r="EQ238" i="1"/>
  <c r="EQ283" i="1"/>
  <c r="EQ216" i="1"/>
  <c r="EQ405" i="1"/>
  <c r="EQ507" i="1"/>
  <c r="EQ532" i="1"/>
  <c r="EQ546" i="1"/>
  <c r="EQ679" i="1"/>
  <c r="EO646" i="1"/>
  <c r="EO607" i="1"/>
  <c r="EO563" i="1"/>
  <c r="EP647" i="1"/>
  <c r="EO506" i="1"/>
  <c r="EO645" i="1"/>
  <c r="EO694" i="1"/>
  <c r="EO580" i="1"/>
  <c r="EO651" i="1"/>
  <c r="EP680" i="1"/>
  <c r="EO699" i="1"/>
  <c r="EO658" i="1"/>
  <c r="EO705" i="1"/>
  <c r="EO652" i="1"/>
  <c r="EP723" i="1"/>
  <c r="EO348" i="1"/>
  <c r="EO191" i="1"/>
  <c r="EO205" i="1"/>
  <c r="EO425" i="1"/>
  <c r="EO211" i="1"/>
  <c r="EO236" i="1"/>
  <c r="EO483" i="1"/>
  <c r="EO621" i="1"/>
  <c r="EO480" i="1"/>
  <c r="EO629" i="1"/>
  <c r="EO296" i="1"/>
  <c r="EP114" i="1"/>
  <c r="EO253" i="1"/>
  <c r="EO577" i="1"/>
  <c r="EO561" i="1"/>
  <c r="EO347" i="1"/>
  <c r="EO456" i="1"/>
  <c r="EO548" i="1"/>
  <c r="EO551" i="1"/>
  <c r="EO292" i="1"/>
  <c r="EO540" i="1"/>
  <c r="EO620" i="1"/>
  <c r="EO299" i="1"/>
  <c r="EO589" i="1"/>
  <c r="EO700" i="1"/>
  <c r="EO641" i="1"/>
  <c r="EO697" i="1"/>
  <c r="EO149" i="1"/>
  <c r="EO471" i="1"/>
  <c r="EO703" i="1"/>
  <c r="EO406" i="1"/>
  <c r="EO649" i="1"/>
  <c r="EO681" i="1"/>
  <c r="EO626" i="1"/>
  <c r="EO150" i="1"/>
  <c r="EO604" i="1"/>
  <c r="EO83" i="1"/>
  <c r="EO99" i="1"/>
  <c r="EO415" i="1"/>
  <c r="EO575" i="1"/>
  <c r="EO352" i="1"/>
  <c r="EO84" i="1"/>
  <c r="EO125" i="1"/>
  <c r="EP512" i="1"/>
  <c r="EO254" i="1"/>
  <c r="EO611" i="1"/>
  <c r="EP143" i="1"/>
  <c r="EO298" i="1"/>
  <c r="EO521" i="1"/>
  <c r="EO530" i="1"/>
  <c r="EO615" i="1"/>
  <c r="EO89" i="1"/>
  <c r="EO246" i="1"/>
  <c r="EO610" i="1"/>
  <c r="EO728" i="1"/>
  <c r="EO262" i="1"/>
  <c r="EO305" i="1"/>
  <c r="EO90" i="1"/>
  <c r="EO482" i="1"/>
  <c r="EO689" i="1"/>
  <c r="EO77" i="1"/>
  <c r="EO139" i="1"/>
  <c r="EO630" i="1"/>
  <c r="EO636" i="1"/>
  <c r="EO679" i="1"/>
  <c r="EO81" i="1"/>
  <c r="EO633" i="1"/>
  <c r="EO639" i="1"/>
  <c r="EO107" i="1"/>
  <c r="EP227" i="1"/>
  <c r="EO702" i="1"/>
  <c r="EO711" i="1"/>
  <c r="EO698" i="1"/>
  <c r="EO562" i="1"/>
  <c r="EO330" i="1"/>
  <c r="EO459" i="1"/>
  <c r="EO481" i="1"/>
  <c r="EO85" i="1"/>
  <c r="EQ214" i="1"/>
  <c r="EQ316" i="1"/>
  <c r="EQ349" i="1"/>
  <c r="EQ361" i="1"/>
  <c r="EQ366" i="1"/>
  <c r="EQ369" i="1"/>
  <c r="EQ377" i="1"/>
  <c r="EQ421" i="1"/>
  <c r="EQ463" i="1"/>
  <c r="EQ470" i="1"/>
  <c r="EQ479" i="1"/>
  <c r="EQ484" i="1"/>
  <c r="EQ545" i="1"/>
  <c r="EQ556" i="1"/>
  <c r="EQ559" i="1"/>
  <c r="EQ591" i="1"/>
  <c r="EQ614" i="1"/>
  <c r="EQ616" i="1"/>
  <c r="EQ626" i="1"/>
  <c r="EQ632" i="1"/>
  <c r="EQ669" i="1"/>
  <c r="EQ362" i="1"/>
  <c r="EQ418" i="1"/>
  <c r="EQ441" i="1"/>
  <c r="EQ548" i="1"/>
  <c r="EQ579" i="1"/>
  <c r="EQ582" i="1"/>
  <c r="EQ663" i="1"/>
  <c r="EO714" i="1"/>
  <c r="EQ306" i="1"/>
  <c r="EQ386" i="1"/>
  <c r="EQ389" i="1"/>
  <c r="EQ402" i="1"/>
  <c r="EQ653" i="1"/>
  <c r="EO194" i="1"/>
  <c r="EO234" i="1"/>
  <c r="EQ354" i="1"/>
  <c r="EQ370" i="1"/>
  <c r="EO614" i="1"/>
  <c r="EO632" i="1"/>
  <c r="EQ699" i="1"/>
  <c r="EO346" i="1"/>
  <c r="EQ447" i="1"/>
  <c r="EQ500" i="1"/>
  <c r="EO524" i="1"/>
  <c r="EQ562" i="1"/>
  <c r="EQ709" i="1"/>
  <c r="EO88" i="1"/>
  <c r="EO119" i="1"/>
  <c r="EO195" i="1"/>
  <c r="EQ295" i="1"/>
  <c r="EQ304" i="1"/>
  <c r="EQ351" i="1"/>
  <c r="EQ378" i="1"/>
  <c r="EQ387" i="1"/>
  <c r="EQ291" i="1"/>
  <c r="EQ329" i="1"/>
  <c r="EQ398" i="1"/>
  <c r="EQ410" i="1"/>
  <c r="EO416" i="1"/>
  <c r="EQ493" i="1"/>
  <c r="EQ525" i="1"/>
  <c r="EQ528" i="1"/>
  <c r="EQ575" i="1"/>
  <c r="EQ141" i="1"/>
  <c r="EQ289" i="1"/>
  <c r="EQ315" i="1"/>
  <c r="EQ375" i="1"/>
  <c r="EQ508" i="1"/>
  <c r="EQ512" i="1"/>
  <c r="EQ558" i="1"/>
  <c r="EQ590" i="1"/>
  <c r="EQ601" i="1"/>
  <c r="EO628" i="1"/>
  <c r="EQ636" i="1"/>
  <c r="EQ668" i="1"/>
  <c r="EQ695" i="1"/>
  <c r="EQ83" i="1"/>
  <c r="EQ156" i="1"/>
  <c r="EQ267" i="1"/>
  <c r="EQ380" i="1"/>
  <c r="EQ404" i="1"/>
  <c r="EQ452" i="1"/>
  <c r="EQ465" i="1"/>
  <c r="EQ566" i="1"/>
  <c r="EQ576" i="1"/>
  <c r="EQ646" i="1"/>
  <c r="EQ665" i="1"/>
  <c r="EO668" i="1"/>
  <c r="EO135" i="1"/>
  <c r="EO245" i="1"/>
  <c r="EQ282" i="1"/>
  <c r="EQ400" i="1"/>
  <c r="EQ449" i="1"/>
  <c r="EQ494" i="1"/>
  <c r="EQ506" i="1"/>
  <c r="EQ649" i="1"/>
  <c r="EQ224" i="1"/>
  <c r="EQ343" i="1"/>
  <c r="EQ368" i="1"/>
  <c r="EQ424" i="1"/>
  <c r="EQ514" i="1"/>
  <c r="EQ517" i="1"/>
  <c r="EQ521" i="1"/>
  <c r="EQ553" i="1"/>
  <c r="EQ569" i="1"/>
  <c r="EQ610" i="1"/>
  <c r="EQ622" i="1"/>
  <c r="EQ631" i="1"/>
  <c r="EQ651" i="1"/>
  <c r="EQ681" i="1"/>
  <c r="EQ687" i="1"/>
  <c r="EQ261" i="1"/>
  <c r="EQ355" i="1"/>
  <c r="EQ372" i="1"/>
  <c r="EQ393" i="1"/>
  <c r="EQ408" i="1"/>
  <c r="EQ420" i="1"/>
  <c r="EQ451" i="1"/>
  <c r="EQ473" i="1"/>
  <c r="EQ524" i="1"/>
  <c r="EQ536" i="1"/>
  <c r="EQ578" i="1"/>
  <c r="EQ586" i="1"/>
  <c r="EQ657" i="1"/>
  <c r="EQ660" i="1"/>
  <c r="EQ667" i="1"/>
  <c r="EQ692" i="1"/>
  <c r="EQ505" i="1"/>
  <c r="EQ589" i="1"/>
  <c r="EQ715" i="1"/>
  <c r="EQ287" i="1"/>
  <c r="EQ296" i="1"/>
  <c r="EQ341" i="1"/>
  <c r="EQ356" i="1"/>
  <c r="EQ373" i="1"/>
  <c r="EQ394" i="1"/>
  <c r="EQ412" i="1"/>
  <c r="EQ428" i="1"/>
  <c r="EQ446" i="1"/>
  <c r="EQ474" i="1"/>
  <c r="EQ530" i="1"/>
  <c r="EQ551" i="1"/>
  <c r="EQ564" i="1"/>
  <c r="EQ620" i="1"/>
  <c r="EQ640" i="1"/>
  <c r="EQ654" i="1"/>
  <c r="EQ661" i="1"/>
  <c r="EO685" i="1"/>
  <c r="EQ425" i="1"/>
  <c r="EQ515" i="1"/>
  <c r="EQ611" i="1"/>
  <c r="EQ235" i="1"/>
  <c r="EQ353" i="1"/>
  <c r="EQ456" i="1"/>
  <c r="EQ462" i="1"/>
  <c r="EQ499" i="1"/>
  <c r="EQ106" i="1"/>
  <c r="EQ367" i="1"/>
  <c r="EQ406" i="1"/>
  <c r="EQ541" i="1"/>
  <c r="EQ630" i="1"/>
  <c r="EQ638" i="1"/>
  <c r="EQ652" i="1"/>
  <c r="EQ705" i="1"/>
  <c r="EQ510" i="1"/>
  <c r="EQ596" i="1"/>
  <c r="EQ618" i="1"/>
  <c r="EQ644" i="1"/>
  <c r="EO665" i="1"/>
  <c r="EQ717" i="1"/>
  <c r="EQ278" i="1"/>
  <c r="EQ298" i="1"/>
  <c r="EQ319" i="1"/>
  <c r="EQ332" i="1"/>
  <c r="EQ342" i="1"/>
  <c r="EQ422" i="1"/>
  <c r="EQ429" i="1"/>
  <c r="EQ475" i="1"/>
  <c r="EQ481" i="1"/>
  <c r="EQ563" i="1"/>
  <c r="EQ571" i="1"/>
  <c r="EQ604" i="1"/>
  <c r="EQ625" i="1"/>
  <c r="EQ633" i="1"/>
  <c r="EQ678" i="1"/>
  <c r="EQ683" i="1"/>
  <c r="EQ723" i="1"/>
  <c r="EO383" i="1"/>
  <c r="EP729" i="1"/>
  <c r="EO729" i="1"/>
  <c r="EP727" i="1"/>
  <c r="EO727" i="1"/>
  <c r="EP726" i="1"/>
  <c r="EO726" i="1"/>
  <c r="EP725" i="1"/>
  <c r="EO725" i="1"/>
  <c r="EP724" i="1"/>
  <c r="EO724" i="1"/>
  <c r="EP721" i="1"/>
  <c r="EO721" i="1"/>
  <c r="EP720" i="1"/>
  <c r="EO720" i="1"/>
  <c r="EP719" i="1"/>
  <c r="EO719" i="1"/>
  <c r="EP717" i="1"/>
  <c r="EO717" i="1"/>
  <c r="EP716" i="1"/>
  <c r="EO716" i="1"/>
  <c r="EP713" i="1"/>
  <c r="EO713" i="1"/>
  <c r="EP712" i="1"/>
  <c r="EO712" i="1"/>
  <c r="EP710" i="1"/>
  <c r="EO710" i="1"/>
  <c r="EP709" i="1"/>
  <c r="EO709" i="1"/>
  <c r="EP706" i="1"/>
  <c r="EO706" i="1"/>
  <c r="EP701" i="1"/>
  <c r="EO701" i="1"/>
  <c r="EP695" i="1"/>
  <c r="EO695" i="1"/>
  <c r="EP693" i="1"/>
  <c r="EO693" i="1"/>
  <c r="EP691" i="1"/>
  <c r="EO691" i="1"/>
  <c r="EP688" i="1"/>
  <c r="EO688" i="1"/>
  <c r="EP687" i="1"/>
  <c r="EO687" i="1"/>
  <c r="EP686" i="1"/>
  <c r="EO686" i="1"/>
  <c r="EP684" i="1"/>
  <c r="EO684" i="1"/>
  <c r="EP683" i="1"/>
  <c r="EO683" i="1"/>
  <c r="EP677" i="1"/>
  <c r="EO677" i="1"/>
  <c r="EP675" i="1"/>
  <c r="EO675" i="1"/>
  <c r="EP674" i="1"/>
  <c r="EO674" i="1"/>
  <c r="EP673" i="1"/>
  <c r="EO673" i="1"/>
  <c r="EP670" i="1"/>
  <c r="EO670" i="1"/>
  <c r="EP667" i="1"/>
  <c r="EO667" i="1"/>
  <c r="EP664" i="1"/>
  <c r="EO664" i="1"/>
  <c r="EP662" i="1"/>
  <c r="EO662" i="1"/>
  <c r="EP661" i="1"/>
  <c r="EO661" i="1"/>
  <c r="EP659" i="1"/>
  <c r="EO659" i="1"/>
  <c r="EP655" i="1"/>
  <c r="EO655" i="1"/>
  <c r="EP653" i="1"/>
  <c r="EO653" i="1"/>
  <c r="EP650" i="1"/>
  <c r="EO650" i="1"/>
  <c r="EP648" i="1"/>
  <c r="EO648" i="1"/>
  <c r="EP644" i="1"/>
  <c r="EO644" i="1"/>
  <c r="EP643" i="1"/>
  <c r="EO643" i="1"/>
  <c r="EP640" i="1"/>
  <c r="EO640" i="1"/>
  <c r="EP637" i="1"/>
  <c r="EO637" i="1"/>
  <c r="EP635" i="1"/>
  <c r="EO635" i="1"/>
  <c r="EP634" i="1"/>
  <c r="EO634" i="1"/>
  <c r="EP627" i="1"/>
  <c r="EO627" i="1"/>
  <c r="EP625" i="1"/>
  <c r="EO625" i="1"/>
  <c r="EP624" i="1"/>
  <c r="EO624" i="1"/>
  <c r="EP623" i="1"/>
  <c r="EO623" i="1"/>
  <c r="EP622" i="1"/>
  <c r="EO622" i="1"/>
  <c r="EP619" i="1"/>
  <c r="EO619" i="1"/>
  <c r="EP618" i="1"/>
  <c r="EO618" i="1"/>
  <c r="EP617" i="1"/>
  <c r="EO617" i="1"/>
  <c r="EP613" i="1"/>
  <c r="EO613" i="1"/>
  <c r="EP612" i="1"/>
  <c r="EO612" i="1"/>
  <c r="EP609" i="1"/>
  <c r="EO609" i="1"/>
  <c r="EP608" i="1"/>
  <c r="EO608" i="1"/>
  <c r="EP606" i="1"/>
  <c r="EO606" i="1"/>
  <c r="EP605" i="1"/>
  <c r="EO605" i="1"/>
  <c r="EP603" i="1"/>
  <c r="EO603" i="1"/>
  <c r="EP602" i="1"/>
  <c r="EO602" i="1"/>
  <c r="EP600" i="1"/>
  <c r="EO600" i="1"/>
  <c r="EP598" i="1"/>
  <c r="EO598" i="1"/>
  <c r="EP597" i="1"/>
  <c r="EO597" i="1"/>
  <c r="EP596" i="1"/>
  <c r="EO596" i="1"/>
  <c r="EP595" i="1"/>
  <c r="EO595" i="1"/>
  <c r="EP594" i="1"/>
  <c r="EO594" i="1"/>
  <c r="EP593" i="1"/>
  <c r="EO593" i="1"/>
  <c r="EP592" i="1"/>
  <c r="EO592" i="1"/>
  <c r="EP591" i="1"/>
  <c r="EO591" i="1"/>
  <c r="EP590" i="1"/>
  <c r="EO590" i="1"/>
  <c r="EP588" i="1"/>
  <c r="EO588" i="1"/>
  <c r="EP586" i="1"/>
  <c r="EO586" i="1"/>
  <c r="EP585" i="1"/>
  <c r="EO585" i="1"/>
  <c r="EP583" i="1"/>
  <c r="EO583" i="1"/>
  <c r="EP582" i="1"/>
  <c r="EO582" i="1"/>
  <c r="EP581" i="1"/>
  <c r="EO581" i="1"/>
  <c r="EP574" i="1"/>
  <c r="EO574" i="1"/>
  <c r="EP573" i="1"/>
  <c r="EO573" i="1"/>
  <c r="EP572" i="1"/>
  <c r="EO572" i="1"/>
  <c r="EP571" i="1"/>
  <c r="EO571" i="1"/>
  <c r="EP570" i="1"/>
  <c r="EO570" i="1"/>
  <c r="EP567" i="1"/>
  <c r="EO567" i="1"/>
  <c r="EP566" i="1"/>
  <c r="EO566" i="1"/>
  <c r="EP565" i="1"/>
  <c r="EO565" i="1"/>
  <c r="EP557" i="1"/>
  <c r="EO557" i="1"/>
  <c r="EP554" i="1"/>
  <c r="EO554" i="1"/>
  <c r="EP552" i="1"/>
  <c r="EO552" i="1"/>
  <c r="EP549" i="1"/>
  <c r="EO549" i="1"/>
  <c r="EP547" i="1"/>
  <c r="EO547" i="1"/>
  <c r="EP543" i="1"/>
  <c r="EO543" i="1"/>
  <c r="EP542" i="1"/>
  <c r="EO542" i="1"/>
  <c r="EP538" i="1"/>
  <c r="EO538" i="1"/>
  <c r="EP537" i="1"/>
  <c r="EO537" i="1"/>
  <c r="EP536" i="1"/>
  <c r="EO536" i="1"/>
  <c r="EP535" i="1"/>
  <c r="EO535" i="1"/>
  <c r="EP534" i="1"/>
  <c r="EO534" i="1"/>
  <c r="EP532" i="1"/>
  <c r="EO532" i="1"/>
  <c r="EP531" i="1"/>
  <c r="EO531" i="1"/>
  <c r="EP526" i="1"/>
  <c r="EO526" i="1"/>
  <c r="EP522" i="1"/>
  <c r="EO522" i="1"/>
  <c r="EP520" i="1"/>
  <c r="EO520" i="1"/>
  <c r="EP519" i="1"/>
  <c r="EO519" i="1"/>
  <c r="EP518" i="1"/>
  <c r="EO518" i="1"/>
  <c r="EP516" i="1"/>
  <c r="EO516" i="1"/>
  <c r="EP514" i="1"/>
  <c r="EO514" i="1"/>
  <c r="EP513" i="1"/>
  <c r="EO513" i="1"/>
  <c r="EP511" i="1"/>
  <c r="EO511" i="1"/>
  <c r="EP509" i="1"/>
  <c r="EO509" i="1"/>
  <c r="EP508" i="1"/>
  <c r="EO508" i="1"/>
  <c r="EP505" i="1"/>
  <c r="EO505" i="1"/>
  <c r="EP504" i="1"/>
  <c r="EO504" i="1"/>
  <c r="EP503" i="1"/>
  <c r="EO503" i="1"/>
  <c r="EP502" i="1"/>
  <c r="EO502" i="1"/>
  <c r="EP499" i="1"/>
  <c r="EO499" i="1"/>
  <c r="EP497" i="1"/>
  <c r="EO497" i="1"/>
  <c r="EP496" i="1"/>
  <c r="EO496" i="1"/>
  <c r="EP495" i="1"/>
  <c r="EO495" i="1"/>
  <c r="EP494" i="1"/>
  <c r="EO494" i="1"/>
  <c r="EP492" i="1"/>
  <c r="EO492" i="1"/>
  <c r="EP490" i="1"/>
  <c r="EO490" i="1"/>
  <c r="EP489" i="1"/>
  <c r="EO489" i="1"/>
  <c r="EP487" i="1"/>
  <c r="EO487" i="1"/>
  <c r="EP485" i="1"/>
  <c r="EO485" i="1"/>
  <c r="EP484" i="1"/>
  <c r="EO484" i="1"/>
  <c r="EP478" i="1"/>
  <c r="EO478" i="1"/>
  <c r="EP477" i="1"/>
  <c r="EO477" i="1"/>
  <c r="EP476" i="1"/>
  <c r="EO476" i="1"/>
  <c r="EP474" i="1"/>
  <c r="EO474" i="1"/>
  <c r="EP472" i="1"/>
  <c r="EO472" i="1"/>
  <c r="EP469" i="1"/>
  <c r="EO469" i="1"/>
  <c r="EP468" i="1"/>
  <c r="EO468" i="1"/>
  <c r="EP467" i="1"/>
  <c r="EO467" i="1"/>
  <c r="EP466" i="1"/>
  <c r="EO466" i="1"/>
  <c r="EP465" i="1"/>
  <c r="EO465" i="1"/>
  <c r="EP462" i="1"/>
  <c r="EO462" i="1"/>
  <c r="EP461" i="1"/>
  <c r="EO461" i="1"/>
  <c r="EP457" i="1"/>
  <c r="EO457" i="1"/>
  <c r="EP454" i="1"/>
  <c r="EO454" i="1"/>
  <c r="EP453" i="1"/>
  <c r="EO453" i="1"/>
  <c r="EP451" i="1"/>
  <c r="EO451" i="1"/>
  <c r="EP450" i="1"/>
  <c r="EO450" i="1"/>
  <c r="EP448" i="1"/>
  <c r="EO448" i="1"/>
  <c r="EP442" i="1"/>
  <c r="EO442" i="1"/>
  <c r="EP439" i="1"/>
  <c r="EO439" i="1"/>
  <c r="EP438" i="1"/>
  <c r="EO438" i="1"/>
  <c r="EP437" i="1"/>
  <c r="EO437" i="1"/>
  <c r="EP436" i="1"/>
  <c r="EO436" i="1"/>
  <c r="EP435" i="1"/>
  <c r="EO435" i="1"/>
  <c r="EP433" i="1"/>
  <c r="EO433" i="1"/>
  <c r="EP432" i="1"/>
  <c r="EO432" i="1"/>
  <c r="EP431" i="1"/>
  <c r="EO431" i="1"/>
  <c r="EP428" i="1"/>
  <c r="EO428" i="1"/>
  <c r="EP427" i="1"/>
  <c r="EO427" i="1"/>
  <c r="EP424" i="1"/>
  <c r="EO424" i="1"/>
  <c r="EP423" i="1"/>
  <c r="EO423" i="1"/>
  <c r="EP422" i="1"/>
  <c r="EO422" i="1"/>
  <c r="EP419" i="1"/>
  <c r="EO419" i="1"/>
  <c r="EP418" i="1"/>
  <c r="EO418" i="1"/>
  <c r="EP417" i="1"/>
  <c r="EO417" i="1"/>
  <c r="EP414" i="1"/>
  <c r="EO414" i="1"/>
  <c r="EP413" i="1"/>
  <c r="EO413" i="1"/>
  <c r="EP411" i="1"/>
  <c r="EO411" i="1"/>
  <c r="EP410" i="1"/>
  <c r="EO410" i="1"/>
  <c r="EP409" i="1"/>
  <c r="EO409" i="1"/>
  <c r="EP408" i="1"/>
  <c r="EO408" i="1"/>
  <c r="EP407" i="1"/>
  <c r="EO407" i="1"/>
  <c r="EP405" i="1"/>
  <c r="EO405" i="1"/>
  <c r="EP404" i="1"/>
  <c r="EO404" i="1"/>
  <c r="EP403" i="1"/>
  <c r="EO403" i="1"/>
  <c r="EP402" i="1"/>
  <c r="EO402" i="1"/>
  <c r="EP401" i="1"/>
  <c r="EO401" i="1"/>
  <c r="EP400" i="1"/>
  <c r="EO400" i="1"/>
  <c r="EP399" i="1"/>
  <c r="EO399" i="1"/>
  <c r="EP398" i="1"/>
  <c r="EO398" i="1"/>
  <c r="EP397" i="1"/>
  <c r="EO397" i="1"/>
  <c r="EP396" i="1"/>
  <c r="EO396" i="1"/>
  <c r="EP395" i="1"/>
  <c r="EO395" i="1"/>
  <c r="EP394" i="1"/>
  <c r="EO394" i="1"/>
  <c r="EP393" i="1"/>
  <c r="EO393" i="1"/>
  <c r="EP392" i="1"/>
  <c r="EO392" i="1"/>
  <c r="EP391" i="1"/>
  <c r="EO391" i="1"/>
  <c r="EP390" i="1"/>
  <c r="EO390" i="1"/>
  <c r="EP389" i="1"/>
  <c r="EO389" i="1"/>
  <c r="EP387" i="1"/>
  <c r="EO387" i="1"/>
  <c r="EP386" i="1"/>
  <c r="EO386" i="1"/>
  <c r="EP385" i="1"/>
  <c r="EO385" i="1"/>
  <c r="EP384" i="1"/>
  <c r="EO384" i="1"/>
  <c r="EP382" i="1"/>
  <c r="EO382" i="1"/>
  <c r="EP381" i="1"/>
  <c r="EO381" i="1"/>
  <c r="EP379" i="1"/>
  <c r="EO379" i="1"/>
  <c r="EP378" i="1"/>
  <c r="EO378" i="1"/>
  <c r="EP377" i="1"/>
  <c r="EO377" i="1"/>
  <c r="EP375" i="1"/>
  <c r="EO375" i="1"/>
  <c r="EP374" i="1"/>
  <c r="EO374" i="1"/>
  <c r="EP373" i="1"/>
  <c r="EO373" i="1"/>
  <c r="EP372" i="1"/>
  <c r="EO372" i="1"/>
  <c r="EP371" i="1"/>
  <c r="EO371" i="1"/>
  <c r="EP369" i="1"/>
  <c r="EO369" i="1"/>
  <c r="EP368" i="1"/>
  <c r="EO368" i="1"/>
  <c r="EP367" i="1"/>
  <c r="EO367" i="1"/>
  <c r="EP366" i="1"/>
  <c r="EO366" i="1"/>
  <c r="EP365" i="1"/>
  <c r="EO365" i="1"/>
  <c r="EP364" i="1"/>
  <c r="EO364" i="1"/>
  <c r="EP362" i="1"/>
  <c r="EO362" i="1"/>
  <c r="EP361" i="1"/>
  <c r="EO361" i="1"/>
  <c r="EP360" i="1"/>
  <c r="EO360" i="1"/>
  <c r="EP358" i="1"/>
  <c r="EO358" i="1"/>
  <c r="EP357" i="1"/>
  <c r="EO357" i="1"/>
  <c r="EP356" i="1"/>
  <c r="EO356" i="1"/>
  <c r="EP355" i="1"/>
  <c r="EO355" i="1"/>
  <c r="EP354" i="1"/>
  <c r="EO354" i="1"/>
  <c r="EP353" i="1"/>
  <c r="EO353" i="1"/>
  <c r="EP350" i="1"/>
  <c r="EO350" i="1"/>
  <c r="EP349" i="1"/>
  <c r="EO349" i="1"/>
  <c r="EP345" i="1"/>
  <c r="EO345" i="1"/>
  <c r="EP344" i="1"/>
  <c r="EO344" i="1"/>
  <c r="EP343" i="1"/>
  <c r="EO343" i="1"/>
  <c r="EP342" i="1"/>
  <c r="EO342" i="1"/>
  <c r="EP337" i="1"/>
  <c r="EO337" i="1"/>
  <c r="EP336" i="1"/>
  <c r="EO336" i="1"/>
  <c r="EP335" i="1"/>
  <c r="EO335" i="1"/>
  <c r="EP334" i="1"/>
  <c r="EO334" i="1"/>
  <c r="EP333" i="1"/>
  <c r="EO333" i="1"/>
  <c r="EP332" i="1"/>
  <c r="EO332" i="1"/>
  <c r="EP328" i="1"/>
  <c r="EO328" i="1"/>
  <c r="EP326" i="1"/>
  <c r="EO326" i="1"/>
  <c r="EP323" i="1"/>
  <c r="EO323" i="1"/>
  <c r="EP322" i="1"/>
  <c r="EO322" i="1"/>
  <c r="EP319" i="1"/>
  <c r="EO319" i="1"/>
  <c r="EP317" i="1"/>
  <c r="EO317" i="1"/>
  <c r="EP315" i="1"/>
  <c r="EO315" i="1"/>
  <c r="EP314" i="1"/>
  <c r="EO314" i="1"/>
  <c r="EP313" i="1"/>
  <c r="EO313" i="1"/>
  <c r="EP312" i="1"/>
  <c r="EO312" i="1"/>
  <c r="EP310" i="1"/>
  <c r="EO310" i="1"/>
  <c r="EP307" i="1"/>
  <c r="EO307" i="1"/>
  <c r="EP306" i="1"/>
  <c r="EO306" i="1"/>
  <c r="EP295" i="1"/>
  <c r="EO295" i="1"/>
  <c r="EP294" i="1"/>
  <c r="EO294" i="1"/>
  <c r="EP293" i="1"/>
  <c r="EO293" i="1"/>
  <c r="EP291" i="1"/>
  <c r="EO291" i="1"/>
  <c r="EP288" i="1"/>
  <c r="EO288" i="1"/>
  <c r="EP287" i="1"/>
  <c r="EO287" i="1"/>
  <c r="EP281" i="1"/>
  <c r="EO281" i="1"/>
  <c r="EP280" i="1"/>
  <c r="EO280" i="1"/>
  <c r="EP279" i="1"/>
  <c r="EO279" i="1"/>
  <c r="EP273" i="1"/>
  <c r="EO273" i="1"/>
  <c r="EP269" i="1"/>
  <c r="EO269" i="1"/>
  <c r="EP263" i="1"/>
  <c r="EO263" i="1"/>
  <c r="EP261" i="1"/>
  <c r="EO261" i="1"/>
  <c r="EP260" i="1"/>
  <c r="EO260" i="1"/>
  <c r="EP259" i="1"/>
  <c r="EO259" i="1"/>
  <c r="EP256" i="1"/>
  <c r="EO256" i="1"/>
  <c r="EP249" i="1"/>
  <c r="EO249" i="1"/>
  <c r="EP247" i="1"/>
  <c r="EO247" i="1"/>
  <c r="EP242" i="1"/>
  <c r="EO242" i="1"/>
  <c r="EP241" i="1"/>
  <c r="EO241" i="1"/>
  <c r="EP240" i="1"/>
  <c r="EO240" i="1"/>
  <c r="EP228" i="1"/>
  <c r="EO228" i="1"/>
  <c r="EP226" i="1"/>
  <c r="EO226" i="1"/>
  <c r="EP225" i="1"/>
  <c r="EO225" i="1"/>
  <c r="EP220" i="1"/>
  <c r="EO220" i="1"/>
  <c r="EP216" i="1"/>
  <c r="EO216" i="1"/>
  <c r="EP214" i="1"/>
  <c r="EO214" i="1"/>
  <c r="EP213" i="1"/>
  <c r="EO213" i="1"/>
  <c r="EO208" i="1"/>
  <c r="EP208" i="1"/>
  <c r="EP206" i="1"/>
  <c r="EO206" i="1"/>
  <c r="EP204" i="1"/>
  <c r="EO204" i="1"/>
  <c r="EP199" i="1"/>
  <c r="EO199" i="1"/>
  <c r="EP196" i="1"/>
  <c r="EO196" i="1"/>
  <c r="EP193" i="1"/>
  <c r="EO193" i="1"/>
  <c r="EP190" i="1"/>
  <c r="EO190" i="1"/>
  <c r="EP189" i="1"/>
  <c r="EO189" i="1"/>
  <c r="EP188" i="1"/>
  <c r="EO188" i="1"/>
  <c r="EO187" i="1"/>
  <c r="EP187" i="1"/>
  <c r="EP186" i="1"/>
  <c r="EO186" i="1"/>
  <c r="EP185" i="1"/>
  <c r="EO185" i="1"/>
  <c r="EP184" i="1"/>
  <c r="EO184" i="1"/>
  <c r="EP182" i="1"/>
  <c r="EO182" i="1"/>
  <c r="EP180" i="1"/>
  <c r="EO180" i="1"/>
  <c r="EP179" i="1"/>
  <c r="EO179" i="1"/>
  <c r="EP178" i="1"/>
  <c r="EO178" i="1"/>
  <c r="EP176" i="1"/>
  <c r="EO176" i="1"/>
  <c r="EP172" i="1"/>
  <c r="EO172" i="1"/>
  <c r="EP171" i="1"/>
  <c r="EO171" i="1"/>
  <c r="EP170" i="1"/>
  <c r="EO170" i="1"/>
  <c r="EP169" i="1"/>
  <c r="EO169" i="1"/>
  <c r="EP167" i="1"/>
  <c r="EO167" i="1"/>
  <c r="EP165" i="1"/>
  <c r="EO165" i="1"/>
  <c r="EP163" i="1"/>
  <c r="EO163" i="1"/>
  <c r="EP162" i="1"/>
  <c r="EO162" i="1"/>
  <c r="EP160" i="1"/>
  <c r="EO160" i="1"/>
  <c r="EP159" i="1"/>
  <c r="EO159" i="1"/>
  <c r="EP158" i="1"/>
  <c r="EO158" i="1"/>
  <c r="EP156" i="1"/>
  <c r="EO156" i="1"/>
  <c r="EP154" i="1"/>
  <c r="EO154" i="1"/>
  <c r="EP153" i="1"/>
  <c r="EO153" i="1"/>
  <c r="EP152" i="1"/>
  <c r="EO152" i="1"/>
  <c r="EP147" i="1"/>
  <c r="EO147" i="1"/>
  <c r="EP145" i="1"/>
  <c r="EO145" i="1"/>
  <c r="EP144" i="1"/>
  <c r="EO144" i="1"/>
  <c r="EP141" i="1"/>
  <c r="EO141" i="1"/>
  <c r="EP140" i="1"/>
  <c r="EO140" i="1"/>
  <c r="EP134" i="1"/>
  <c r="EO134" i="1"/>
  <c r="EP132" i="1"/>
  <c r="EO132" i="1"/>
  <c r="EO129" i="1"/>
  <c r="EP129" i="1"/>
  <c r="EP128" i="1"/>
  <c r="EO128" i="1"/>
  <c r="EP126" i="1"/>
  <c r="EO126" i="1"/>
  <c r="EP124" i="1"/>
  <c r="EO124" i="1"/>
  <c r="EP122" i="1"/>
  <c r="EO122" i="1"/>
  <c r="EP120" i="1"/>
  <c r="EO120" i="1"/>
  <c r="EP118" i="1"/>
  <c r="EO118" i="1"/>
  <c r="EP113" i="1"/>
  <c r="EO113" i="1"/>
  <c r="EP106" i="1"/>
  <c r="EO106" i="1"/>
  <c r="L74" i="1" l="1"/>
  <c r="L73" i="1"/>
  <c r="EN73" i="1" l="1"/>
  <c r="M73" i="1"/>
  <c r="EN74" i="1"/>
  <c r="M74" i="1"/>
  <c r="EJ73" i="1"/>
  <c r="EP73" i="1" s="1"/>
  <c r="EK74" i="1"/>
  <c r="EL74" i="1" s="1"/>
  <c r="EJ74" i="1"/>
  <c r="EK73" i="1"/>
  <c r="EL73" i="1" s="1"/>
  <c r="EQ73" i="1" l="1"/>
  <c r="EQ74" i="1"/>
  <c r="EO73" i="1"/>
  <c r="EP74" i="1"/>
  <c r="EO74" i="1"/>
  <c r="Y9" i="1"/>
  <c r="AA9" i="1"/>
  <c r="AA39" i="1"/>
  <c r="AB39" i="1" s="1"/>
  <c r="AA40" i="1"/>
  <c r="AB40" i="1" s="1"/>
  <c r="AA41" i="1"/>
  <c r="AB41" i="1" s="1"/>
  <c r="AA42" i="1"/>
  <c r="AB42" i="1" s="1"/>
  <c r="DX13" i="3"/>
  <c r="L14" i="1"/>
  <c r="M14" i="1" s="1"/>
  <c r="L15" i="1"/>
  <c r="M15" i="1" s="1"/>
  <c r="L16" i="1"/>
  <c r="M16" i="1" s="1"/>
  <c r="L17" i="1"/>
  <c r="M17" i="1" s="1"/>
  <c r="L18" i="1"/>
  <c r="M18" i="1" s="1"/>
  <c r="L19" i="1"/>
  <c r="M19" i="1" s="1"/>
  <c r="L20" i="1"/>
  <c r="M20" i="1" s="1"/>
  <c r="L21" i="1"/>
  <c r="M21" i="1" s="1"/>
  <c r="L22" i="1"/>
  <c r="M22" i="1" s="1"/>
  <c r="L23" i="1"/>
  <c r="M23" i="1" s="1"/>
  <c r="L24" i="1"/>
  <c r="M24" i="1" s="1"/>
  <c r="L25" i="1"/>
  <c r="M25" i="1" s="1"/>
  <c r="L26" i="1"/>
  <c r="M26" i="1" s="1"/>
  <c r="L27" i="1"/>
  <c r="M27" i="1" s="1"/>
  <c r="L28" i="1"/>
  <c r="M28" i="1" s="1"/>
  <c r="L29" i="1"/>
  <c r="M29" i="1" s="1"/>
  <c r="L30" i="1"/>
  <c r="M30" i="1" s="1"/>
  <c r="L31" i="1"/>
  <c r="M31" i="1" s="1"/>
  <c r="L32" i="1"/>
  <c r="M32" i="1" s="1"/>
  <c r="L33" i="1"/>
  <c r="M33" i="1" s="1"/>
  <c r="L34" i="1"/>
  <c r="M34" i="1" s="1"/>
  <c r="L35" i="1"/>
  <c r="M35" i="1" s="1"/>
  <c r="L36" i="1"/>
  <c r="M36" i="1" s="1"/>
  <c r="L37" i="1"/>
  <c r="M37" i="1" s="1"/>
  <c r="L38" i="1"/>
  <c r="M38" i="1" s="1"/>
  <c r="L39" i="1"/>
  <c r="M39" i="1" s="1"/>
  <c r="L40" i="1"/>
  <c r="M40" i="1" s="1"/>
  <c r="L41" i="1"/>
  <c r="M41" i="1" s="1"/>
  <c r="L42" i="1"/>
  <c r="M42" i="1" s="1"/>
  <c r="L43" i="1"/>
  <c r="M43" i="1" s="1"/>
  <c r="L44" i="1"/>
  <c r="M44" i="1" s="1"/>
  <c r="L45" i="1"/>
  <c r="M45" i="1" s="1"/>
  <c r="L46" i="1"/>
  <c r="M46" i="1" s="1"/>
  <c r="L47" i="1"/>
  <c r="M47" i="1" s="1"/>
  <c r="L48" i="1"/>
  <c r="M48" i="1" s="1"/>
  <c r="L49" i="1"/>
  <c r="M49" i="1" s="1"/>
  <c r="L50" i="1"/>
  <c r="M50" i="1" s="1"/>
  <c r="L51" i="1"/>
  <c r="M51" i="1" s="1"/>
  <c r="L52" i="1"/>
  <c r="M52" i="1" s="1"/>
  <c r="L53" i="1"/>
  <c r="M53" i="1" s="1"/>
  <c r="L54" i="1"/>
  <c r="M54" i="1" s="1"/>
  <c r="L55" i="1"/>
  <c r="M55" i="1" s="1"/>
  <c r="L56" i="1"/>
  <c r="M56" i="1" s="1"/>
  <c r="L57" i="1"/>
  <c r="M57" i="1" s="1"/>
  <c r="L58" i="1"/>
  <c r="M58" i="1" s="1"/>
  <c r="L59" i="1"/>
  <c r="M59" i="1" s="1"/>
  <c r="L60" i="1"/>
  <c r="M60" i="1" s="1"/>
  <c r="L61" i="1"/>
  <c r="M61" i="1" s="1"/>
  <c r="L62" i="1"/>
  <c r="M62" i="1" s="1"/>
  <c r="L63" i="1"/>
  <c r="M63" i="1" s="1"/>
  <c r="L64" i="1"/>
  <c r="M64" i="1" s="1"/>
  <c r="L65" i="1"/>
  <c r="M65" i="1" s="1"/>
  <c r="L66" i="1"/>
  <c r="M66" i="1" s="1"/>
  <c r="L67" i="1"/>
  <c r="M67" i="1" s="1"/>
  <c r="L68" i="1"/>
  <c r="M68" i="1" s="1"/>
  <c r="L69" i="1"/>
  <c r="M69" i="1" s="1"/>
  <c r="L70" i="1"/>
  <c r="M70" i="1" s="1"/>
  <c r="L71" i="1"/>
  <c r="M71" i="1" s="1"/>
  <c r="L72" i="1"/>
  <c r="M72" i="1" s="1"/>
  <c r="L13" i="1"/>
  <c r="M13" i="1" s="1"/>
  <c r="M730" i="1" l="1"/>
  <c r="AB730" i="1"/>
  <c r="D737" i="1" s="1"/>
  <c r="EL185" i="1"/>
  <c r="EL303" i="1"/>
  <c r="EL690" i="1"/>
  <c r="EL126" i="1"/>
  <c r="EL137" i="1"/>
  <c r="EL335" i="1"/>
  <c r="EL96" i="1"/>
  <c r="EL123" i="1"/>
  <c r="EL164" i="1"/>
  <c r="EL128" i="1"/>
  <c r="EL357" i="1"/>
  <c r="EL308" i="1"/>
  <c r="EL681" i="1"/>
  <c r="EL101" i="1"/>
  <c r="EL682" i="1"/>
  <c r="EL689" i="1"/>
  <c r="EL139" i="1"/>
  <c r="EL622" i="1"/>
  <c r="EL142" i="1"/>
  <c r="EL298" i="1"/>
  <c r="EL144" i="1"/>
  <c r="EL239" i="1"/>
  <c r="EL133" i="1"/>
  <c r="EL300" i="1"/>
  <c r="EL127" i="1"/>
  <c r="EL680" i="1"/>
  <c r="EL688" i="1"/>
  <c r="EL162" i="1"/>
  <c r="EL619" i="1"/>
  <c r="EL195" i="1"/>
  <c r="EL729" i="1"/>
  <c r="EL679" i="1"/>
  <c r="EL244" i="1"/>
  <c r="EL176" i="1"/>
  <c r="EL691" i="1"/>
  <c r="EL236" i="1"/>
  <c r="EL621" i="1"/>
  <c r="EL131" i="1"/>
  <c r="EL151" i="1"/>
  <c r="EL196" i="1"/>
  <c r="EL243" i="1"/>
  <c r="EL620" i="1"/>
  <c r="EL683" i="1"/>
  <c r="EL687" i="1"/>
  <c r="EL105" i="1"/>
  <c r="EL143" i="1"/>
  <c r="EL333" i="1"/>
  <c r="EL692" i="1"/>
  <c r="EL200" i="1"/>
  <c r="EL163" i="1"/>
  <c r="EL306" i="1"/>
  <c r="EL159" i="1"/>
  <c r="EL113" i="1"/>
  <c r="EL238" i="1"/>
  <c r="EL311" i="1"/>
  <c r="EL302" i="1"/>
  <c r="EL173" i="1"/>
  <c r="EL304" i="1"/>
  <c r="EL107" i="1"/>
  <c r="EL301" i="1"/>
  <c r="EL160" i="1"/>
  <c r="EL685" i="1"/>
  <c r="EL184" i="1"/>
  <c r="EL177" i="1"/>
  <c r="EK70" i="1"/>
  <c r="EL70" i="1" s="1"/>
  <c r="O9" i="1"/>
  <c r="T9" i="1"/>
  <c r="EK69" i="1"/>
  <c r="EL69" i="1" s="1"/>
  <c r="EJ13" i="1" l="1"/>
  <c r="EK13" i="1"/>
  <c r="EJ49" i="1"/>
  <c r="EJ72" i="1"/>
  <c r="EJ37" i="1"/>
  <c r="EJ25" i="1"/>
  <c r="EJ68" i="1"/>
  <c r="EJ56" i="1"/>
  <c r="EJ44" i="1"/>
  <c r="EJ32" i="1"/>
  <c r="EJ20" i="1"/>
  <c r="EJ43" i="1"/>
  <c r="EJ61" i="1"/>
  <c r="EJ71" i="1"/>
  <c r="EJ55" i="1"/>
  <c r="EJ67" i="1"/>
  <c r="EJ31" i="1"/>
  <c r="EJ54" i="1"/>
  <c r="EJ65" i="1"/>
  <c r="EJ64" i="1"/>
  <c r="EJ40" i="1"/>
  <c r="EJ52" i="1"/>
  <c r="EJ63" i="1"/>
  <c r="EJ51" i="1"/>
  <c r="EJ39" i="1"/>
  <c r="EJ27" i="1"/>
  <c r="EJ66" i="1"/>
  <c r="EJ42" i="1"/>
  <c r="EJ62" i="1"/>
  <c r="EJ50" i="1"/>
  <c r="EJ38" i="1"/>
  <c r="EJ26" i="1"/>
  <c r="EJ60" i="1"/>
  <c r="EJ36" i="1"/>
  <c r="EJ48" i="1"/>
  <c r="EJ24" i="1"/>
  <c r="EJ19" i="1"/>
  <c r="EJ53" i="1"/>
  <c r="EJ41" i="1"/>
  <c r="EJ29" i="1"/>
  <c r="EJ17" i="1"/>
  <c r="EJ14" i="1"/>
  <c r="EJ69" i="1"/>
  <c r="EJ57" i="1"/>
  <c r="EJ45" i="1"/>
  <c r="EJ33" i="1"/>
  <c r="EJ21" i="1"/>
  <c r="EK68" i="1"/>
  <c r="EL68" i="1" s="1"/>
  <c r="EJ28" i="1"/>
  <c r="EJ16" i="1"/>
  <c r="EJ59" i="1"/>
  <c r="EJ47" i="1"/>
  <c r="EJ35" i="1"/>
  <c r="EJ23" i="1"/>
  <c r="EJ70" i="1"/>
  <c r="EJ58" i="1"/>
  <c r="EJ46" i="1"/>
  <c r="EJ34" i="1"/>
  <c r="EJ22" i="1"/>
  <c r="EJ30" i="1"/>
  <c r="EJ18" i="1"/>
  <c r="EK15" i="1"/>
  <c r="EL15" i="1" s="1"/>
  <c r="EJ15" i="1"/>
  <c r="EK48" i="1"/>
  <c r="EL48" i="1" s="1"/>
  <c r="EK72" i="1"/>
  <c r="EL72" i="1" s="1"/>
  <c r="EK66" i="1"/>
  <c r="EL66" i="1" s="1"/>
  <c r="EK42" i="1"/>
  <c r="EL42" i="1" s="1"/>
  <c r="EK30" i="1"/>
  <c r="EL30" i="1" s="1"/>
  <c r="EK18" i="1"/>
  <c r="EL18" i="1" s="1"/>
  <c r="EK67" i="1"/>
  <c r="EL67" i="1" s="1"/>
  <c r="EK55" i="1"/>
  <c r="EL55" i="1" s="1"/>
  <c r="EK31" i="1"/>
  <c r="EL31" i="1" s="1"/>
  <c r="EK53" i="1"/>
  <c r="EL53" i="1" s="1"/>
  <c r="EK41" i="1"/>
  <c r="EL41" i="1" s="1"/>
  <c r="EK29" i="1"/>
  <c r="EL29" i="1" s="1"/>
  <c r="EK40" i="1"/>
  <c r="EL40" i="1" s="1"/>
  <c r="EK28" i="1"/>
  <c r="EL28" i="1" s="1"/>
  <c r="EK51" i="1"/>
  <c r="EL51" i="1" s="1"/>
  <c r="EK62" i="1"/>
  <c r="EL62" i="1" s="1"/>
  <c r="EK14" i="1"/>
  <c r="EK60" i="1"/>
  <c r="EL60" i="1" s="1"/>
  <c r="EK24" i="1"/>
  <c r="EL24" i="1" s="1"/>
  <c r="EK39" i="1"/>
  <c r="EL39" i="1" s="1"/>
  <c r="EK64" i="1"/>
  <c r="EL64" i="1" s="1"/>
  <c r="EK36" i="1"/>
  <c r="EL36" i="1" s="1"/>
  <c r="EK63" i="1"/>
  <c r="EL63" i="1" s="1"/>
  <c r="EK52" i="1"/>
  <c r="EL52" i="1" s="1"/>
  <c r="EK54" i="1"/>
  <c r="EL54" i="1" s="1"/>
  <c r="EK43" i="1"/>
  <c r="EL43" i="1" s="1"/>
  <c r="EK65" i="1"/>
  <c r="EL65" i="1" s="1"/>
  <c r="EK19" i="1"/>
  <c r="EL19" i="1" s="1"/>
  <c r="EK27" i="1"/>
  <c r="EL27" i="1" s="1"/>
  <c r="EK57" i="1"/>
  <c r="EL57" i="1" s="1"/>
  <c r="EK17" i="1"/>
  <c r="EL17" i="1" s="1"/>
  <c r="EK33" i="1"/>
  <c r="EL33" i="1" s="1"/>
  <c r="EK45" i="1"/>
  <c r="EL45" i="1" s="1"/>
  <c r="EK38" i="1"/>
  <c r="EL38" i="1" s="1"/>
  <c r="EK44" i="1"/>
  <c r="EL44" i="1" s="1"/>
  <c r="EK26" i="1"/>
  <c r="EL26" i="1" s="1"/>
  <c r="EK50" i="1"/>
  <c r="EL50" i="1" s="1"/>
  <c r="EK21" i="1"/>
  <c r="EL21" i="1" s="1"/>
  <c r="EK32" i="1"/>
  <c r="EL32" i="1" s="1"/>
  <c r="EK61" i="1"/>
  <c r="EL61" i="1" s="1"/>
  <c r="EK56" i="1"/>
  <c r="EL56" i="1" s="1"/>
  <c r="EK20" i="1"/>
  <c r="EL20" i="1" s="1"/>
  <c r="EK16" i="1"/>
  <c r="EL16" i="1" s="1"/>
  <c r="EK34" i="1"/>
  <c r="EL34" i="1" s="1"/>
  <c r="EK22" i="1"/>
  <c r="EL22" i="1" s="1"/>
  <c r="EK49" i="1"/>
  <c r="EL49" i="1" s="1"/>
  <c r="EK37" i="1"/>
  <c r="EL37" i="1" s="1"/>
  <c r="EK25" i="1"/>
  <c r="EL25" i="1" s="1"/>
  <c r="EK71" i="1"/>
  <c r="EL71" i="1" s="1"/>
  <c r="EK59" i="1"/>
  <c r="EL59" i="1" s="1"/>
  <c r="EK47" i="1"/>
  <c r="EL47" i="1" s="1"/>
  <c r="EK58" i="1"/>
  <c r="EL58" i="1" s="1"/>
  <c r="EK35" i="1"/>
  <c r="EL35" i="1" s="1"/>
  <c r="EK23" i="1"/>
  <c r="EL23" i="1" s="1"/>
  <c r="EK46" i="1"/>
  <c r="EL46" i="1" s="1"/>
  <c r="EN72" i="1"/>
  <c r="EL13" i="1" l="1"/>
  <c r="EK730" i="1"/>
  <c r="EJ730" i="1"/>
  <c r="D760" i="1" s="1"/>
  <c r="EP51" i="1"/>
  <c r="EO51" i="1"/>
  <c r="EP48" i="1"/>
  <c r="EO48" i="1"/>
  <c r="EP63" i="1"/>
  <c r="EO63" i="1"/>
  <c r="EP52" i="1"/>
  <c r="EO52" i="1"/>
  <c r="EP46" i="1"/>
  <c r="EO46" i="1"/>
  <c r="EP45" i="1"/>
  <c r="EO45" i="1"/>
  <c r="EP60" i="1"/>
  <c r="EO60" i="1"/>
  <c r="EP58" i="1"/>
  <c r="EO58" i="1"/>
  <c r="EP57" i="1"/>
  <c r="EO57" i="1"/>
  <c r="EP64" i="1"/>
  <c r="EO64" i="1"/>
  <c r="EP56" i="1"/>
  <c r="EO56" i="1"/>
  <c r="EP70" i="1"/>
  <c r="EO70" i="1"/>
  <c r="EP69" i="1"/>
  <c r="EO69" i="1"/>
  <c r="EP65" i="1"/>
  <c r="EO65" i="1"/>
  <c r="EP68" i="1"/>
  <c r="EO68" i="1"/>
  <c r="EP50" i="1"/>
  <c r="EO50" i="1"/>
  <c r="EP54" i="1"/>
  <c r="EO54" i="1"/>
  <c r="EP62" i="1"/>
  <c r="EO62" i="1"/>
  <c r="EP47" i="1"/>
  <c r="EO47" i="1"/>
  <c r="EP67" i="1"/>
  <c r="EO67" i="1"/>
  <c r="EP72" i="1"/>
  <c r="EO72" i="1"/>
  <c r="EP59" i="1"/>
  <c r="EO59" i="1"/>
  <c r="EP66" i="1"/>
  <c r="EO66" i="1"/>
  <c r="EP55" i="1"/>
  <c r="EO55" i="1"/>
  <c r="EP49" i="1"/>
  <c r="EO49" i="1"/>
  <c r="EP53" i="1"/>
  <c r="EO53" i="1"/>
  <c r="EP71" i="1"/>
  <c r="EO71" i="1"/>
  <c r="EP61" i="1"/>
  <c r="EO61" i="1"/>
  <c r="EO13" i="1"/>
  <c r="EP13" i="1"/>
  <c r="EP16" i="1"/>
  <c r="EO16" i="1"/>
  <c r="EP27" i="1"/>
  <c r="EO27" i="1"/>
  <c r="EP18" i="1"/>
  <c r="EO18" i="1"/>
  <c r="EP28" i="1"/>
  <c r="EO28" i="1"/>
  <c r="EP19" i="1"/>
  <c r="EO19" i="1"/>
  <c r="EP39" i="1"/>
  <c r="EO39" i="1"/>
  <c r="EP30" i="1"/>
  <c r="EO30" i="1"/>
  <c r="EP24" i="1"/>
  <c r="EO24" i="1"/>
  <c r="EP43" i="1"/>
  <c r="EO43" i="1"/>
  <c r="EP22" i="1"/>
  <c r="EO22" i="1"/>
  <c r="EP21" i="1"/>
  <c r="EO21" i="1"/>
  <c r="EP20" i="1"/>
  <c r="EO20" i="1"/>
  <c r="EP34" i="1"/>
  <c r="EO34" i="1"/>
  <c r="EP33" i="1"/>
  <c r="EO33" i="1"/>
  <c r="EP36" i="1"/>
  <c r="EO36" i="1"/>
  <c r="EP32" i="1"/>
  <c r="EO32" i="1"/>
  <c r="EP44" i="1"/>
  <c r="EO44" i="1"/>
  <c r="EP40" i="1"/>
  <c r="EO40" i="1"/>
  <c r="EP26" i="1"/>
  <c r="EO26" i="1"/>
  <c r="EP38" i="1"/>
  <c r="EO38" i="1"/>
  <c r="EP23" i="1"/>
  <c r="EO23" i="1"/>
  <c r="EP14" i="1"/>
  <c r="EO14" i="1"/>
  <c r="EP25" i="1"/>
  <c r="EO25" i="1"/>
  <c r="EP35" i="1"/>
  <c r="EO35" i="1"/>
  <c r="EP17" i="1"/>
  <c r="EO17" i="1"/>
  <c r="EP31" i="1"/>
  <c r="EO31" i="1"/>
  <c r="EP37" i="1"/>
  <c r="EO37" i="1"/>
  <c r="EP29" i="1"/>
  <c r="EO29" i="1"/>
  <c r="EP42" i="1"/>
  <c r="EO42" i="1"/>
  <c r="EP15" i="1"/>
  <c r="EO15" i="1"/>
  <c r="EP41" i="1"/>
  <c r="EO41" i="1"/>
  <c r="EQ72" i="1"/>
  <c r="EL14" i="1"/>
  <c r="EO730" i="1" l="1"/>
  <c r="EP730" i="1"/>
  <c r="D761" i="1" s="1"/>
  <c r="EQ71" i="1"/>
  <c r="EN71" i="1"/>
  <c r="EQ59" i="1"/>
  <c r="EQ55" i="1"/>
  <c r="EQ51" i="1"/>
  <c r="EQ47" i="1"/>
  <c r="EQ43" i="1"/>
  <c r="EQ39" i="1"/>
  <c r="EQ22" i="1"/>
  <c r="EQ20" i="1"/>
  <c r="EQ18" i="1"/>
  <c r="EQ16" i="1"/>
  <c r="A14" i="1"/>
  <c r="A15" i="1" s="1"/>
  <c r="A16" i="1" s="1"/>
  <c r="A17" i="1" s="1"/>
  <c r="A18" i="1" s="1"/>
  <c r="A19" i="1" s="1"/>
  <c r="A20" i="1" s="1"/>
  <c r="A21" i="1" s="1"/>
  <c r="A22" i="1" s="1"/>
  <c r="A23" i="1" s="1"/>
  <c r="A24" i="1" s="1"/>
  <c r="A25" i="1" s="1"/>
  <c r="A26" i="1" s="1"/>
  <c r="A27" i="1" s="1"/>
  <c r="A28" i="1" s="1"/>
  <c r="A29" i="1" s="1"/>
  <c r="A30" i="1" s="1"/>
  <c r="A31" i="1" s="1"/>
  <c r="A32" i="1" s="1"/>
  <c r="A33" i="1" s="1"/>
  <c r="A34" i="1" s="1"/>
  <c r="A35" i="1" s="1"/>
  <c r="A36" i="1" s="1"/>
  <c r="A37" i="1" s="1"/>
  <c r="A38" i="1" s="1"/>
  <c r="A39" i="1" s="1"/>
  <c r="A40" i="1" s="1"/>
  <c r="A41" i="1" s="1"/>
  <c r="A42" i="1" s="1"/>
  <c r="A43" i="1" s="1"/>
  <c r="A44" i="1" s="1"/>
  <c r="A45" i="1" s="1"/>
  <c r="A46" i="1" s="1"/>
  <c r="A47" i="1" s="1"/>
  <c r="A48" i="1" s="1"/>
  <c r="A49" i="1" s="1"/>
  <c r="A50" i="1" s="1"/>
  <c r="A51" i="1" s="1"/>
  <c r="A52" i="1" s="1"/>
  <c r="A53" i="1" s="1"/>
  <c r="A54" i="1" s="1"/>
  <c r="A55" i="1" s="1"/>
  <c r="A56" i="1" s="1"/>
  <c r="A57" i="1" s="1"/>
  <c r="A58" i="1" s="1"/>
  <c r="A59" i="1" s="1"/>
  <c r="A60" i="1" s="1"/>
  <c r="A61" i="1" s="1"/>
  <c r="A62" i="1" s="1"/>
  <c r="A63" i="1" s="1"/>
  <c r="A64" i="1" s="1"/>
  <c r="A65" i="1" s="1"/>
  <c r="A66" i="1" s="1"/>
  <c r="A67" i="1" s="1"/>
  <c r="A68" i="1" s="1"/>
  <c r="A69" i="1" s="1"/>
  <c r="A70" i="1" s="1"/>
  <c r="A71" i="1" s="1"/>
  <c r="A72" i="1" s="1"/>
  <c r="A73" i="1" s="1"/>
  <c r="A74" i="1" s="1"/>
  <c r="A75" i="1" s="1"/>
  <c r="A76" i="1" s="1"/>
  <c r="A77" i="1" s="1"/>
  <c r="A78" i="1" s="1"/>
  <c r="A79" i="1" s="1"/>
  <c r="A81" i="1" s="1"/>
  <c r="A82" i="1" s="1"/>
  <c r="A83" i="1" s="1"/>
  <c r="A84" i="1" s="1"/>
  <c r="A85" i="1" s="1"/>
  <c r="A86" i="1" s="1"/>
  <c r="A87" i="1" s="1"/>
  <c r="A88" i="1" s="1"/>
  <c r="A89" i="1" s="1"/>
  <c r="A90" i="1" s="1"/>
  <c r="A91" i="1" s="1"/>
  <c r="A92" i="1" s="1"/>
  <c r="A93" i="1" s="1"/>
  <c r="A94" i="1" s="1"/>
  <c r="A95" i="1" s="1"/>
  <c r="A96" i="1" s="1"/>
  <c r="A97" i="1" s="1"/>
  <c r="A98" i="1" s="1"/>
  <c r="A99" i="1" s="1"/>
  <c r="A100" i="1" s="1"/>
  <c r="A101" i="1" s="1"/>
  <c r="A102" i="1" s="1"/>
  <c r="A103" i="1" s="1"/>
  <c r="A104" i="1" s="1"/>
  <c r="A105" i="1" s="1"/>
  <c r="A106" i="1" s="1"/>
  <c r="A107" i="1" s="1"/>
  <c r="A108" i="1" s="1"/>
  <c r="A109" i="1" s="1"/>
  <c r="A110" i="1" s="1"/>
  <c r="A111" i="1" s="1"/>
  <c r="A112" i="1" s="1"/>
  <c r="A113" i="1" s="1"/>
  <c r="A114" i="1" s="1"/>
  <c r="A115" i="1" s="1"/>
  <c r="A116" i="1" s="1"/>
  <c r="A117" i="1" s="1"/>
  <c r="A118" i="1" s="1"/>
  <c r="A119" i="1" s="1"/>
  <c r="A120" i="1" s="1"/>
  <c r="A121" i="1" s="1"/>
  <c r="A122" i="1" s="1"/>
  <c r="A123" i="1" s="1"/>
  <c r="A124" i="1" s="1"/>
  <c r="A125" i="1" s="1"/>
  <c r="A126" i="1" s="1"/>
  <c r="A127" i="1" s="1"/>
  <c r="A128" i="1" s="1"/>
  <c r="A129" i="1" s="1"/>
  <c r="A130" i="1" s="1"/>
  <c r="A131" i="1" s="1"/>
  <c r="A132" i="1" s="1"/>
  <c r="A133" i="1" s="1"/>
  <c r="A134" i="1" s="1"/>
  <c r="A135" i="1" s="1"/>
  <c r="A136" i="1" s="1"/>
  <c r="A137" i="1" s="1"/>
  <c r="A138" i="1" s="1"/>
  <c r="A139" i="1" s="1"/>
  <c r="A140" i="1" s="1"/>
  <c r="A141" i="1" s="1"/>
  <c r="A142" i="1" s="1"/>
  <c r="A143" i="1" s="1"/>
  <c r="A144" i="1" s="1"/>
  <c r="A145" i="1" s="1"/>
  <c r="A146" i="1" s="1"/>
  <c r="A147" i="1" s="1"/>
  <c r="A148" i="1" s="1"/>
  <c r="A149" i="1" s="1"/>
  <c r="A150" i="1" s="1"/>
  <c r="A151" i="1" s="1"/>
  <c r="A152" i="1" s="1"/>
  <c r="A153" i="1" s="1"/>
  <c r="A154" i="1" s="1"/>
  <c r="A155" i="1" s="1"/>
  <c r="A156" i="1" s="1"/>
  <c r="A158" i="1" s="1"/>
  <c r="A159" i="1" s="1"/>
  <c r="A160" i="1" s="1"/>
  <c r="A161" i="1" s="1"/>
  <c r="A162" i="1" s="1"/>
  <c r="A163" i="1" s="1"/>
  <c r="A164" i="1" s="1"/>
  <c r="A165" i="1" s="1"/>
  <c r="A166" i="1" s="1"/>
  <c r="A167" i="1" s="1"/>
  <c r="A168" i="1" s="1"/>
  <c r="A169" i="1" s="1"/>
  <c r="A170" i="1" s="1"/>
  <c r="A171" i="1" s="1"/>
  <c r="A172" i="1" s="1"/>
  <c r="A173" i="1" s="1"/>
  <c r="A174" i="1" s="1"/>
  <c r="A175" i="1" s="1"/>
  <c r="A176" i="1" s="1"/>
  <c r="A177" i="1" s="1"/>
  <c r="A178" i="1" s="1"/>
  <c r="A179" i="1" s="1"/>
  <c r="A180" i="1" s="1"/>
  <c r="A181" i="1" s="1"/>
  <c r="A182" i="1" s="1"/>
  <c r="A183" i="1" s="1"/>
  <c r="A184" i="1" s="1"/>
  <c r="A185" i="1" s="1"/>
  <c r="A186" i="1" s="1"/>
  <c r="A187" i="1" s="1"/>
  <c r="A188" i="1" s="1"/>
  <c r="A189" i="1" s="1"/>
  <c r="A190" i="1" s="1"/>
  <c r="A191" i="1" s="1"/>
  <c r="A192" i="1" s="1"/>
  <c r="A193" i="1" s="1"/>
  <c r="A194" i="1" s="1"/>
  <c r="A195" i="1" s="1"/>
  <c r="A196" i="1" s="1"/>
  <c r="A197" i="1" s="1"/>
  <c r="A198" i="1" s="1"/>
  <c r="A199" i="1" s="1"/>
  <c r="A200" i="1" s="1"/>
  <c r="A201" i="1" s="1"/>
  <c r="A202" i="1" s="1"/>
  <c r="A203" i="1" s="1"/>
  <c r="A204" i="1" s="1"/>
  <c r="A205" i="1" s="1"/>
  <c r="A206" i="1" s="1"/>
  <c r="A207" i="1" s="1"/>
  <c r="A208" i="1" s="1"/>
  <c r="A209" i="1" s="1"/>
  <c r="A210" i="1" s="1"/>
  <c r="A211" i="1" s="1"/>
  <c r="A212" i="1" s="1"/>
  <c r="A213" i="1" s="1"/>
  <c r="A214" i="1" s="1"/>
  <c r="A215" i="1" s="1"/>
  <c r="A216" i="1" s="1"/>
  <c r="A217" i="1" s="1"/>
  <c r="A218" i="1" s="1"/>
  <c r="A219" i="1" s="1"/>
  <c r="A220" i="1" s="1"/>
  <c r="A221" i="1" s="1"/>
  <c r="A222" i="1" s="1"/>
  <c r="A223" i="1" s="1"/>
  <c r="A224" i="1" s="1"/>
  <c r="A225" i="1" s="1"/>
  <c r="A226" i="1" s="1"/>
  <c r="A227" i="1" s="1"/>
  <c r="A228" i="1" s="1"/>
  <c r="A229" i="1" s="1"/>
  <c r="A230" i="1" s="1"/>
  <c r="A231" i="1" s="1"/>
  <c r="A232" i="1" s="1"/>
  <c r="A233" i="1" s="1"/>
  <c r="A234" i="1" s="1"/>
  <c r="A235" i="1" s="1"/>
  <c r="A236" i="1" s="1"/>
  <c r="A237" i="1" s="1"/>
  <c r="A238" i="1" s="1"/>
  <c r="A239" i="1" s="1"/>
  <c r="A240" i="1" s="1"/>
  <c r="A241" i="1" s="1"/>
  <c r="A242" i="1" s="1"/>
  <c r="A243" i="1" s="1"/>
  <c r="A244" i="1" s="1"/>
  <c r="A245" i="1" s="1"/>
  <c r="A246" i="1" s="1"/>
  <c r="A247" i="1" s="1"/>
  <c r="A248" i="1" s="1"/>
  <c r="A249" i="1" s="1"/>
  <c r="A250" i="1" s="1"/>
  <c r="A251" i="1" s="1"/>
  <c r="A252" i="1" s="1"/>
  <c r="A253" i="1" s="1"/>
  <c r="A254" i="1" s="1"/>
  <c r="A255" i="1" s="1"/>
  <c r="A256" i="1" s="1"/>
  <c r="A257" i="1" s="1"/>
  <c r="A258" i="1" s="1"/>
  <c r="A259" i="1" s="1"/>
  <c r="A260" i="1" s="1"/>
  <c r="A261" i="1" s="1"/>
  <c r="A262" i="1" s="1"/>
  <c r="A263" i="1" s="1"/>
  <c r="A264" i="1" s="1"/>
  <c r="A265" i="1" s="1"/>
  <c r="A266" i="1" s="1"/>
  <c r="A267" i="1" s="1"/>
  <c r="A268" i="1" s="1"/>
  <c r="A269" i="1" s="1"/>
  <c r="A270" i="1" s="1"/>
  <c r="A271" i="1" s="1"/>
  <c r="A272" i="1" s="1"/>
  <c r="A273" i="1" s="1"/>
  <c r="A274" i="1" s="1"/>
  <c r="A275" i="1" s="1"/>
  <c r="A276" i="1" s="1"/>
  <c r="A277" i="1" s="1"/>
  <c r="A278" i="1" s="1"/>
  <c r="A279" i="1" s="1"/>
  <c r="A280" i="1" s="1"/>
  <c r="A281" i="1" s="1"/>
  <c r="A282" i="1" s="1"/>
  <c r="A283" i="1" s="1"/>
  <c r="A284" i="1" s="1"/>
  <c r="A285" i="1" s="1"/>
  <c r="A286" i="1" s="1"/>
  <c r="A287" i="1" s="1"/>
  <c r="A288" i="1" s="1"/>
  <c r="A289" i="1" s="1"/>
  <c r="A290" i="1" s="1"/>
  <c r="A291" i="1" s="1"/>
  <c r="A292" i="1" s="1"/>
  <c r="A293" i="1" s="1"/>
  <c r="A294" i="1" s="1"/>
  <c r="A295" i="1" s="1"/>
  <c r="A296" i="1" s="1"/>
  <c r="A297" i="1" s="1"/>
  <c r="A298" i="1" s="1"/>
  <c r="A299" i="1" s="1"/>
  <c r="A300" i="1" s="1"/>
  <c r="A301" i="1" s="1"/>
  <c r="A302" i="1" s="1"/>
  <c r="A303" i="1" s="1"/>
  <c r="A304" i="1" s="1"/>
  <c r="A305" i="1" s="1"/>
  <c r="A306" i="1" s="1"/>
  <c r="A307" i="1" s="1"/>
  <c r="A308" i="1" s="1"/>
  <c r="A309" i="1" s="1"/>
  <c r="A310" i="1" s="1"/>
  <c r="A311" i="1" s="1"/>
  <c r="A312" i="1" s="1"/>
  <c r="A313" i="1" s="1"/>
  <c r="A314" i="1" s="1"/>
  <c r="A315" i="1" s="1"/>
  <c r="A316" i="1" s="1"/>
  <c r="A317" i="1" s="1"/>
  <c r="A318" i="1" s="1"/>
  <c r="A319" i="1" s="1"/>
  <c r="A320" i="1" s="1"/>
  <c r="A321" i="1" s="1"/>
  <c r="A322" i="1" s="1"/>
  <c r="A323" i="1" s="1"/>
  <c r="A324" i="1" s="1"/>
  <c r="A325" i="1" s="1"/>
  <c r="A326" i="1" s="1"/>
  <c r="A327" i="1" s="1"/>
  <c r="A328" i="1" s="1"/>
  <c r="A329" i="1" s="1"/>
  <c r="A330" i="1" s="1"/>
  <c r="A331" i="1" s="1"/>
  <c r="A332" i="1" s="1"/>
  <c r="A333" i="1" s="1"/>
  <c r="A334" i="1" s="1"/>
  <c r="A335" i="1" s="1"/>
  <c r="A336" i="1" s="1"/>
  <c r="A337" i="1" s="1"/>
  <c r="A338" i="1" s="1"/>
  <c r="A339" i="1" s="1"/>
  <c r="A340" i="1" s="1"/>
  <c r="A341" i="1" s="1"/>
  <c r="A342" i="1" s="1"/>
  <c r="A343" i="1" s="1"/>
  <c r="A344" i="1" s="1"/>
  <c r="A345" i="1" s="1"/>
  <c r="A346" i="1" s="1"/>
  <c r="A347" i="1" s="1"/>
  <c r="A348" i="1" s="1"/>
  <c r="A349" i="1" s="1"/>
  <c r="A350" i="1" s="1"/>
  <c r="A351" i="1" s="1"/>
  <c r="A352" i="1" s="1"/>
  <c r="A353" i="1" s="1"/>
  <c r="A354" i="1" s="1"/>
  <c r="A355" i="1" s="1"/>
  <c r="A356" i="1" s="1"/>
  <c r="A357" i="1" s="1"/>
  <c r="A358" i="1" s="1"/>
  <c r="A359" i="1" s="1"/>
  <c r="A360" i="1" s="1"/>
  <c r="A361" i="1" s="1"/>
  <c r="A362" i="1" s="1"/>
  <c r="A363" i="1" s="1"/>
  <c r="A364" i="1" s="1"/>
  <c r="A365" i="1" s="1"/>
  <c r="A366" i="1" s="1"/>
  <c r="A367" i="1" s="1"/>
  <c r="A369" i="1" s="1"/>
  <c r="A370" i="1" s="1"/>
  <c r="A371" i="1" s="1"/>
  <c r="A372" i="1" s="1"/>
  <c r="A373" i="1" s="1"/>
  <c r="A374" i="1" s="1"/>
  <c r="A375" i="1" s="1"/>
  <c r="A376" i="1" s="1"/>
  <c r="A377" i="1" s="1"/>
  <c r="A378" i="1" s="1"/>
  <c r="A379" i="1" s="1"/>
  <c r="A380" i="1" s="1"/>
  <c r="A381" i="1" s="1"/>
  <c r="A382" i="1" s="1"/>
  <c r="A383" i="1" s="1"/>
  <c r="A384" i="1" s="1"/>
  <c r="A385" i="1" s="1"/>
  <c r="A386" i="1" s="1"/>
  <c r="A387" i="1" s="1"/>
  <c r="A388" i="1" s="1"/>
  <c r="A389" i="1" s="1"/>
  <c r="A390" i="1" s="1"/>
  <c r="A391" i="1" s="1"/>
  <c r="A392" i="1" s="1"/>
  <c r="A393" i="1" s="1"/>
  <c r="A394" i="1" s="1"/>
  <c r="A395" i="1" s="1"/>
  <c r="A396" i="1" s="1"/>
  <c r="A397" i="1" s="1"/>
  <c r="A398" i="1" s="1"/>
  <c r="A399" i="1" s="1"/>
  <c r="A400" i="1" s="1"/>
  <c r="A401" i="1" s="1"/>
  <c r="A402" i="1" s="1"/>
  <c r="A403" i="1" s="1"/>
  <c r="A404" i="1" s="1"/>
  <c r="A405" i="1" s="1"/>
  <c r="A406" i="1" s="1"/>
  <c r="A407" i="1" s="1"/>
  <c r="A408" i="1" s="1"/>
  <c r="A409" i="1" s="1"/>
  <c r="A410" i="1" s="1"/>
  <c r="A411" i="1" s="1"/>
  <c r="A412" i="1" s="1"/>
  <c r="A413" i="1" s="1"/>
  <c r="A414" i="1" s="1"/>
  <c r="A415" i="1" s="1"/>
  <c r="A416" i="1" s="1"/>
  <c r="A417" i="1" s="1"/>
  <c r="A418" i="1" s="1"/>
  <c r="A419" i="1" s="1"/>
  <c r="A420" i="1" s="1"/>
  <c r="A421" i="1" s="1"/>
  <c r="A422" i="1" s="1"/>
  <c r="A424" i="1" s="1"/>
  <c r="A425" i="1" s="1"/>
  <c r="A426" i="1" s="1"/>
  <c r="A427" i="1" s="1"/>
  <c r="A428" i="1" s="1"/>
  <c r="A429" i="1" s="1"/>
  <c r="A430" i="1" s="1"/>
  <c r="A431" i="1" s="1"/>
  <c r="A432" i="1" s="1"/>
  <c r="A433" i="1" s="1"/>
  <c r="A434" i="1" s="1"/>
  <c r="A435" i="1" s="1"/>
  <c r="A436" i="1" s="1"/>
  <c r="A437" i="1" s="1"/>
  <c r="A438" i="1" s="1"/>
  <c r="A439" i="1" s="1"/>
  <c r="A440" i="1" s="1"/>
  <c r="A441" i="1" s="1"/>
  <c r="A442" i="1" s="1"/>
  <c r="A443" i="1" s="1"/>
  <c r="A444" i="1" s="1"/>
  <c r="A445" i="1" s="1"/>
  <c r="A446" i="1" s="1"/>
  <c r="A447" i="1" s="1"/>
  <c r="A448" i="1" s="1"/>
  <c r="A449" i="1" s="1"/>
  <c r="A450" i="1" s="1"/>
  <c r="A451" i="1" s="1"/>
  <c r="A452" i="1" s="1"/>
  <c r="A453" i="1" s="1"/>
  <c r="A454" i="1" s="1"/>
  <c r="A455" i="1" s="1"/>
  <c r="A456" i="1" s="1"/>
  <c r="A457" i="1" s="1"/>
  <c r="A458" i="1" s="1"/>
  <c r="A459" i="1" s="1"/>
  <c r="A460" i="1" s="1"/>
  <c r="A461" i="1" s="1"/>
  <c r="A462" i="1" s="1"/>
  <c r="A463" i="1" s="1"/>
  <c r="A464" i="1" s="1"/>
  <c r="A465" i="1" s="1"/>
  <c r="A466" i="1" s="1"/>
  <c r="A467" i="1" s="1"/>
  <c r="A468" i="1" s="1"/>
  <c r="A469" i="1" s="1"/>
  <c r="A470" i="1" s="1"/>
  <c r="A471" i="1" s="1"/>
  <c r="A472" i="1" s="1"/>
  <c r="A473" i="1" s="1"/>
  <c r="A474" i="1" s="1"/>
  <c r="A475" i="1" s="1"/>
  <c r="A476" i="1" s="1"/>
  <c r="A477" i="1" s="1"/>
  <c r="A478" i="1" s="1"/>
  <c r="A479" i="1" s="1"/>
  <c r="A480" i="1" s="1"/>
  <c r="A481" i="1" s="1"/>
  <c r="A482" i="1" s="1"/>
  <c r="A483" i="1" s="1"/>
  <c r="A484" i="1" s="1"/>
  <c r="A485" i="1" s="1"/>
  <c r="A486" i="1" s="1"/>
  <c r="A487" i="1" s="1"/>
  <c r="A488" i="1" s="1"/>
  <c r="A489" i="1" s="1"/>
  <c r="A490" i="1" s="1"/>
  <c r="A491" i="1" s="1"/>
  <c r="A492" i="1" s="1"/>
  <c r="A493" i="1" s="1"/>
  <c r="A494" i="1" s="1"/>
  <c r="A495" i="1" s="1"/>
  <c r="A496" i="1" s="1"/>
  <c r="A497" i="1" s="1"/>
  <c r="A498" i="1" s="1"/>
  <c r="A499" i="1" s="1"/>
  <c r="A500" i="1" s="1"/>
  <c r="A501" i="1" s="1"/>
  <c r="A502" i="1" s="1"/>
  <c r="A503" i="1" s="1"/>
  <c r="A504" i="1" s="1"/>
  <c r="A505" i="1" s="1"/>
  <c r="A506" i="1" s="1"/>
  <c r="A507" i="1" s="1"/>
  <c r="A508" i="1" s="1"/>
  <c r="A509" i="1" s="1"/>
  <c r="A510" i="1" s="1"/>
  <c r="A511" i="1" s="1"/>
  <c r="A512" i="1" s="1"/>
  <c r="A513" i="1" s="1"/>
  <c r="A514" i="1" s="1"/>
  <c r="A515" i="1" s="1"/>
  <c r="A516" i="1" s="1"/>
  <c r="A517" i="1" s="1"/>
  <c r="A518" i="1" s="1"/>
  <c r="A519" i="1" s="1"/>
  <c r="A520" i="1" s="1"/>
  <c r="A521" i="1" s="1"/>
  <c r="A522" i="1" s="1"/>
  <c r="A523" i="1" s="1"/>
  <c r="A524" i="1" s="1"/>
  <c r="A525" i="1" s="1"/>
  <c r="A526" i="1" s="1"/>
  <c r="A527" i="1" s="1"/>
  <c r="A528" i="1" s="1"/>
  <c r="A529" i="1" s="1"/>
  <c r="A530" i="1" s="1"/>
  <c r="A531" i="1" s="1"/>
  <c r="A532" i="1" s="1"/>
  <c r="A533" i="1" s="1"/>
  <c r="A534" i="1" s="1"/>
  <c r="A535" i="1" s="1"/>
  <c r="A536" i="1" s="1"/>
  <c r="A537" i="1" s="1"/>
  <c r="A538" i="1" s="1"/>
  <c r="A539" i="1" s="1"/>
  <c r="A540" i="1" s="1"/>
  <c r="A541" i="1" s="1"/>
  <c r="A542" i="1" s="1"/>
  <c r="A543" i="1" s="1"/>
  <c r="A544" i="1" s="1"/>
  <c r="A545" i="1" s="1"/>
  <c r="A546" i="1" s="1"/>
  <c r="A547" i="1" s="1"/>
  <c r="A548" i="1" s="1"/>
  <c r="A549" i="1" s="1"/>
  <c r="A550" i="1" s="1"/>
  <c r="A551" i="1" s="1"/>
  <c r="A552" i="1" s="1"/>
  <c r="A553" i="1" s="1"/>
  <c r="A554" i="1" s="1"/>
  <c r="A555" i="1" s="1"/>
  <c r="A556" i="1" s="1"/>
  <c r="A557" i="1" s="1"/>
  <c r="A558" i="1" s="1"/>
  <c r="A559" i="1" s="1"/>
  <c r="A560" i="1" s="1"/>
  <c r="A561" i="1" s="1"/>
  <c r="A562" i="1" s="1"/>
  <c r="A563" i="1" s="1"/>
  <c r="A564" i="1" s="1"/>
  <c r="A565" i="1" s="1"/>
  <c r="A566" i="1" s="1"/>
  <c r="A567" i="1" s="1"/>
  <c r="A568" i="1" s="1"/>
  <c r="A569" i="1" s="1"/>
  <c r="A570" i="1" s="1"/>
  <c r="A571" i="1" s="1"/>
  <c r="A572" i="1" s="1"/>
  <c r="A573" i="1" s="1"/>
  <c r="A574" i="1" s="1"/>
  <c r="A575" i="1" s="1"/>
  <c r="A576" i="1" s="1"/>
  <c r="A577" i="1" s="1"/>
  <c r="A578" i="1" s="1"/>
  <c r="A579" i="1" s="1"/>
  <c r="A580" i="1" s="1"/>
  <c r="A581" i="1" s="1"/>
  <c r="A582" i="1" s="1"/>
  <c r="A583" i="1" s="1"/>
  <c r="A584" i="1" s="1"/>
  <c r="A585" i="1" s="1"/>
  <c r="A586" i="1" s="1"/>
  <c r="A587" i="1" s="1"/>
  <c r="A588" i="1" s="1"/>
  <c r="A589" i="1" s="1"/>
  <c r="A590" i="1" s="1"/>
  <c r="A591" i="1" s="1"/>
  <c r="A592" i="1" s="1"/>
  <c r="A593" i="1" s="1"/>
  <c r="A595" i="1" s="1"/>
  <c r="A596" i="1" s="1"/>
  <c r="A598" i="1" s="1"/>
  <c r="A599" i="1" s="1"/>
  <c r="A600" i="1" s="1"/>
  <c r="A601" i="1" s="1"/>
  <c r="A602" i="1" s="1"/>
  <c r="A603" i="1" s="1"/>
  <c r="A604" i="1" s="1"/>
  <c r="A605" i="1" s="1"/>
  <c r="A606" i="1" s="1"/>
  <c r="A607" i="1" s="1"/>
  <c r="A608" i="1" s="1"/>
  <c r="A610" i="1" s="1"/>
  <c r="A611" i="1" s="1"/>
  <c r="A612" i="1" s="1"/>
  <c r="A613" i="1" s="1"/>
  <c r="A614" i="1" s="1"/>
  <c r="A615" i="1" s="1"/>
  <c r="A616" i="1" s="1"/>
  <c r="A617" i="1" s="1"/>
  <c r="A618" i="1" s="1"/>
  <c r="A619" i="1" s="1"/>
  <c r="A620" i="1" s="1"/>
  <c r="A621" i="1" s="1"/>
  <c r="A622" i="1" s="1"/>
  <c r="A623" i="1" s="1"/>
  <c r="A624" i="1" s="1"/>
  <c r="A625" i="1" s="1"/>
  <c r="A626" i="1" s="1"/>
  <c r="A627" i="1" s="1"/>
  <c r="A628" i="1" s="1"/>
  <c r="A629" i="1" s="1"/>
  <c r="A630" i="1" s="1"/>
  <c r="A631" i="1" s="1"/>
  <c r="A632" i="1" s="1"/>
  <c r="A633" i="1" s="1"/>
  <c r="A634" i="1" s="1"/>
  <c r="A635" i="1" s="1"/>
  <c r="A636" i="1" s="1"/>
  <c r="A637" i="1" s="1"/>
  <c r="A638" i="1" s="1"/>
  <c r="A639" i="1" s="1"/>
  <c r="A640" i="1" s="1"/>
  <c r="A641" i="1" s="1"/>
  <c r="A642" i="1" s="1"/>
  <c r="A643" i="1" s="1"/>
  <c r="A644" i="1" s="1"/>
  <c r="A645" i="1" s="1"/>
  <c r="A646" i="1" s="1"/>
  <c r="A647" i="1" s="1"/>
  <c r="A648" i="1" s="1"/>
  <c r="A649" i="1" s="1"/>
  <c r="A650" i="1" s="1"/>
  <c r="A651" i="1" s="1"/>
  <c r="A652" i="1" s="1"/>
  <c r="A653" i="1" s="1"/>
  <c r="A654" i="1" s="1"/>
  <c r="A655" i="1" s="1"/>
  <c r="A656" i="1" s="1"/>
  <c r="A657" i="1" s="1"/>
  <c r="A658" i="1" s="1"/>
  <c r="A659" i="1" s="1"/>
  <c r="A660" i="1" s="1"/>
  <c r="A661" i="1" s="1"/>
  <c r="A662" i="1" s="1"/>
  <c r="A663" i="1" s="1"/>
  <c r="A664" i="1" s="1"/>
  <c r="A665" i="1" s="1"/>
  <c r="A666" i="1" s="1"/>
  <c r="A667" i="1" s="1"/>
  <c r="A668" i="1" s="1"/>
  <c r="A669" i="1" s="1"/>
  <c r="A670" i="1" s="1"/>
  <c r="A671" i="1" s="1"/>
  <c r="A672" i="1" s="1"/>
  <c r="A673" i="1" s="1"/>
  <c r="A674" i="1" s="1"/>
  <c r="A675" i="1" s="1"/>
  <c r="A676" i="1" s="1"/>
  <c r="A678" i="1" s="1"/>
  <c r="A679" i="1" s="1"/>
  <c r="A680" i="1" s="1"/>
  <c r="A681" i="1" s="1"/>
  <c r="A682" i="1" s="1"/>
  <c r="A683" i="1" s="1"/>
  <c r="A684" i="1" s="1"/>
  <c r="A685" i="1" s="1"/>
  <c r="A686" i="1" s="1"/>
  <c r="A687" i="1" s="1"/>
  <c r="A688" i="1" s="1"/>
  <c r="A689" i="1" s="1"/>
  <c r="A690" i="1" s="1"/>
  <c r="A691" i="1" s="1"/>
  <c r="A692" i="1" s="1"/>
  <c r="A693" i="1" s="1"/>
  <c r="A694" i="1" s="1"/>
  <c r="A695" i="1" s="1"/>
  <c r="A696" i="1" s="1"/>
  <c r="A697" i="1" s="1"/>
  <c r="A698" i="1" s="1"/>
  <c r="A699" i="1" s="1"/>
  <c r="A700" i="1" s="1"/>
  <c r="A701" i="1" s="1"/>
  <c r="A703" i="1" s="1"/>
  <c r="A704" i="1" s="1"/>
  <c r="A705" i="1" s="1"/>
  <c r="A706" i="1" s="1"/>
  <c r="A707" i="1" s="1"/>
  <c r="A708" i="1" s="1"/>
  <c r="A709" i="1" s="1"/>
  <c r="A710" i="1" s="1"/>
  <c r="A711" i="1" s="1"/>
  <c r="A712" i="1" s="1"/>
  <c r="A713" i="1" s="1"/>
  <c r="A714" i="1" s="1"/>
  <c r="A715" i="1" s="1"/>
  <c r="A716" i="1" s="1"/>
  <c r="A717" i="1" s="1"/>
  <c r="A718" i="1" s="1"/>
  <c r="A719" i="1" s="1"/>
  <c r="A720" i="1" s="1"/>
  <c r="A721" i="1" s="1"/>
  <c r="A722" i="1" s="1"/>
  <c r="A723" i="1" s="1"/>
  <c r="A724" i="1" s="1"/>
  <c r="A725" i="1" s="1"/>
  <c r="A726" i="1" s="1"/>
  <c r="A727" i="1" s="1"/>
  <c r="A728" i="1" s="1"/>
  <c r="A729" i="1" s="1"/>
  <c r="EQ24" i="1" l="1"/>
  <c r="EQ28" i="1"/>
  <c r="EQ32" i="1"/>
  <c r="EQ36" i="1"/>
  <c r="EQ64" i="1"/>
  <c r="EQ68" i="1"/>
  <c r="EQ41" i="1"/>
  <c r="EQ45" i="1"/>
  <c r="EQ49" i="1"/>
  <c r="EQ53" i="1"/>
  <c r="EQ57" i="1"/>
  <c r="EQ61" i="1"/>
  <c r="EQ26" i="1"/>
  <c r="EQ30" i="1"/>
  <c r="EQ34" i="1"/>
  <c r="EQ13" i="1"/>
  <c r="EQ14" i="1"/>
  <c r="EQ40" i="1"/>
  <c r="EQ44" i="1"/>
  <c r="EQ66" i="1"/>
  <c r="EQ70" i="1"/>
  <c r="EQ48" i="1"/>
  <c r="EQ52" i="1"/>
  <c r="EQ56" i="1"/>
  <c r="EQ60" i="1"/>
  <c r="EQ17" i="1"/>
  <c r="EQ21" i="1"/>
  <c r="EQ25" i="1"/>
  <c r="EQ29" i="1"/>
  <c r="EQ33" i="1"/>
  <c r="EQ37" i="1"/>
  <c r="EQ65" i="1"/>
  <c r="EQ69" i="1"/>
  <c r="EQ38" i="1"/>
  <c r="EQ42" i="1"/>
  <c r="EQ46" i="1"/>
  <c r="EQ50" i="1"/>
  <c r="EQ54" i="1"/>
  <c r="EQ58" i="1"/>
  <c r="EQ62" i="1"/>
  <c r="EQ15" i="1"/>
  <c r="EQ19" i="1"/>
  <c r="EQ23" i="1"/>
  <c r="EQ27" i="1"/>
  <c r="EQ31" i="1"/>
  <c r="EQ35" i="1"/>
  <c r="EQ63" i="1"/>
  <c r="EQ67" i="1"/>
  <c r="EN24" i="1"/>
  <c r="EN30" i="1"/>
  <c r="EN32" i="1"/>
  <c r="EN34" i="1"/>
  <c r="EN36" i="1"/>
  <c r="EN61" i="1"/>
  <c r="EN28" i="1"/>
  <c r="EN63" i="1"/>
  <c r="EN65" i="1"/>
  <c r="EN64" i="1"/>
  <c r="EN19" i="1"/>
  <c r="EN42" i="1"/>
  <c r="EN44" i="1"/>
  <c r="EN67" i="1"/>
  <c r="EN69" i="1"/>
  <c r="EN26" i="1"/>
  <c r="EN21" i="1"/>
  <c r="EN23" i="1"/>
  <c r="EN48" i="1"/>
  <c r="EN17" i="1"/>
  <c r="EN40" i="1"/>
  <c r="EN46" i="1"/>
  <c r="EN50" i="1"/>
  <c r="EN52" i="1"/>
  <c r="EN54" i="1"/>
  <c r="EN56" i="1"/>
  <c r="EN58" i="1"/>
  <c r="EN60" i="1"/>
  <c r="EN15" i="1"/>
  <c r="EN38" i="1"/>
  <c r="EN25" i="1"/>
  <c r="EN27" i="1"/>
  <c r="EN29" i="1"/>
  <c r="EN31" i="1"/>
  <c r="EN33" i="1"/>
  <c r="EN35" i="1"/>
  <c r="EN37" i="1"/>
  <c r="EN62" i="1"/>
  <c r="EN66" i="1"/>
  <c r="EN20" i="1"/>
  <c r="EN39" i="1"/>
  <c r="EN41" i="1"/>
  <c r="EN43" i="1"/>
  <c r="EN68" i="1"/>
  <c r="EN70" i="1"/>
  <c r="EN18" i="1"/>
  <c r="EN49" i="1"/>
  <c r="EN16" i="1"/>
  <c r="EN47" i="1"/>
  <c r="EN51" i="1"/>
  <c r="EN53" i="1"/>
  <c r="EN55" i="1"/>
  <c r="EN57" i="1"/>
  <c r="EN59" i="1"/>
  <c r="EN22" i="1"/>
  <c r="EN45" i="1"/>
  <c r="W9" i="1" l="1"/>
  <c r="V9" i="1"/>
  <c r="Q9" i="1"/>
  <c r="EL558" i="1" l="1"/>
  <c r="EL575" i="1"/>
  <c r="EL566" i="1"/>
  <c r="EL563" i="1"/>
  <c r="EL564" i="1"/>
  <c r="EL581" i="1"/>
  <c r="EL571" i="1"/>
  <c r="EL568" i="1"/>
  <c r="EL569" i="1"/>
  <c r="EL561" i="1"/>
  <c r="EL579" i="1"/>
  <c r="EL580" i="1"/>
  <c r="EL577" i="1"/>
  <c r="EL584" i="1"/>
  <c r="EL591" i="1"/>
  <c r="EL592" i="1"/>
  <c r="EL588" i="1"/>
  <c r="EL562" i="1"/>
  <c r="EL586" i="1"/>
  <c r="EL578" i="1"/>
  <c r="EL574" i="1"/>
  <c r="EL590" i="1"/>
  <c r="EL557" i="1"/>
  <c r="EL593" i="1"/>
  <c r="EL554" i="1"/>
  <c r="EL556" i="1"/>
  <c r="EL582" i="1"/>
  <c r="EL553" i="1"/>
  <c r="EL560" i="1"/>
  <c r="EL555" i="1"/>
  <c r="EL589" i="1"/>
  <c r="EL559" i="1"/>
  <c r="EL576" i="1"/>
  <c r="EL567" i="1"/>
  <c r="EL573" i="1"/>
  <c r="EL565" i="1"/>
  <c r="EL587" i="1"/>
  <c r="EL572" i="1"/>
  <c r="EL585" i="1"/>
  <c r="EL570" i="1"/>
  <c r="EL583" i="1"/>
  <c r="EL447" i="1"/>
  <c r="EL451" i="1"/>
  <c r="EL445" i="1"/>
  <c r="EL444" i="1"/>
  <c r="EL446" i="1"/>
  <c r="EL456" i="1"/>
  <c r="EL452" i="1"/>
  <c r="EL454" i="1"/>
  <c r="EL443" i="1"/>
  <c r="EL455" i="1"/>
  <c r="EL450" i="1"/>
  <c r="EL453" i="1"/>
  <c r="EL449" i="1"/>
  <c r="EL458" i="1"/>
  <c r="EL448" i="1"/>
  <c r="EL442" i="1"/>
  <c r="EL441" i="1"/>
  <c r="EL457" i="1"/>
  <c r="AB9" i="1"/>
  <c r="AG9" i="1" s="1"/>
  <c r="AL9" i="1" s="1"/>
  <c r="T10" i="1"/>
  <c r="T730" i="1"/>
  <c r="AI730" i="1" l="1"/>
  <c r="AQ9" i="1"/>
  <c r="AI10" i="1"/>
  <c r="AD730" i="1"/>
  <c r="AD10" i="1"/>
  <c r="Y10" i="1"/>
  <c r="Y730" i="1"/>
  <c r="EN14" i="1"/>
  <c r="F320" i="3"/>
  <c r="F319" i="3"/>
  <c r="F318" i="3"/>
  <c r="F317" i="3"/>
  <c r="F316" i="3"/>
  <c r="F315" i="3"/>
  <c r="F314" i="3"/>
  <c r="F313" i="3"/>
  <c r="F312" i="3"/>
  <c r="F311" i="3"/>
  <c r="F310" i="3"/>
  <c r="F309" i="3"/>
  <c r="F308" i="3"/>
  <c r="F307" i="3"/>
  <c r="F306" i="3"/>
  <c r="F305" i="3"/>
  <c r="F304" i="3"/>
  <c r="F303" i="3"/>
  <c r="F302" i="3"/>
  <c r="F301" i="3"/>
  <c r="F300" i="3"/>
  <c r="N292" i="3"/>
  <c r="ER291" i="3"/>
  <c r="EQ291" i="3"/>
  <c r="EP291" i="3"/>
  <c r="EO291" i="3"/>
  <c r="EN291" i="3"/>
  <c r="EM291" i="3"/>
  <c r="EL291" i="3"/>
  <c r="EK291" i="3"/>
  <c r="EJ291" i="3"/>
  <c r="EI291" i="3"/>
  <c r="EH291" i="3"/>
  <c r="EG291" i="3"/>
  <c r="EF291" i="3"/>
  <c r="EE291" i="3"/>
  <c r="EC291" i="3"/>
  <c r="EB291" i="3"/>
  <c r="EA291" i="3"/>
  <c r="DZ291" i="3"/>
  <c r="DY291" i="3"/>
  <c r="DX291" i="3"/>
  <c r="DU291" i="3"/>
  <c r="DR291" i="3"/>
  <c r="DS291" i="3" s="1"/>
  <c r="BL291" i="3"/>
  <c r="AV291" i="3"/>
  <c r="DQ291" i="3" s="1"/>
  <c r="X291" i="3"/>
  <c r="ER290" i="3"/>
  <c r="EQ290" i="3"/>
  <c r="EP290" i="3"/>
  <c r="EO290" i="3"/>
  <c r="EN290" i="3"/>
  <c r="EM290" i="3"/>
  <c r="EL290" i="3"/>
  <c r="EK290" i="3"/>
  <c r="EJ290" i="3"/>
  <c r="EI290" i="3"/>
  <c r="EH290" i="3"/>
  <c r="EG290" i="3"/>
  <c r="EF290" i="3"/>
  <c r="EE290" i="3"/>
  <c r="ED290" i="3"/>
  <c r="EC290" i="3"/>
  <c r="EB290" i="3"/>
  <c r="EA290" i="3"/>
  <c r="DZ290" i="3"/>
  <c r="DY290" i="3"/>
  <c r="DX290" i="3"/>
  <c r="DU290" i="3"/>
  <c r="DR290" i="3"/>
  <c r="DV290" i="3" s="1"/>
  <c r="DW290" i="3" s="1"/>
  <c r="DQ290" i="3"/>
  <c r="BL290" i="3"/>
  <c r="AV290" i="3"/>
  <c r="AW290" i="3" s="1"/>
  <c r="X290" i="3"/>
  <c r="ER289" i="3"/>
  <c r="EQ289" i="3"/>
  <c r="EP289" i="3"/>
  <c r="EO289" i="3"/>
  <c r="EN289" i="3"/>
  <c r="EM289" i="3"/>
  <c r="EL289" i="3"/>
  <c r="EK289" i="3"/>
  <c r="EJ289" i="3"/>
  <c r="EI289" i="3"/>
  <c r="EH289" i="3"/>
  <c r="EG289" i="3"/>
  <c r="EF289" i="3"/>
  <c r="EE289" i="3"/>
  <c r="ED289" i="3"/>
  <c r="EC289" i="3"/>
  <c r="EB289" i="3"/>
  <c r="EA289" i="3"/>
  <c r="DZ289" i="3"/>
  <c r="DY289" i="3"/>
  <c r="DX289" i="3"/>
  <c r="DU289" i="3"/>
  <c r="DR289" i="3"/>
  <c r="DV289" i="3" s="1"/>
  <c r="DW289" i="3" s="1"/>
  <c r="DQ289" i="3"/>
  <c r="BL289" i="3"/>
  <c r="AV289" i="3"/>
  <c r="AW289" i="3" s="1"/>
  <c r="X289" i="3"/>
  <c r="ER288" i="3"/>
  <c r="EQ288" i="3"/>
  <c r="EP288" i="3"/>
  <c r="EO288" i="3"/>
  <c r="EN288" i="3"/>
  <c r="EM288" i="3"/>
  <c r="EL288" i="3"/>
  <c r="EK288" i="3"/>
  <c r="EJ288" i="3"/>
  <c r="EI288" i="3"/>
  <c r="EH288" i="3"/>
  <c r="EG288" i="3"/>
  <c r="EF288" i="3"/>
  <c r="EE288" i="3"/>
  <c r="ED288" i="3"/>
  <c r="EC288" i="3"/>
  <c r="EB288" i="3"/>
  <c r="EA288" i="3"/>
  <c r="DZ288" i="3"/>
  <c r="DY288" i="3"/>
  <c r="DX288" i="3"/>
  <c r="ER287" i="3"/>
  <c r="EQ287" i="3"/>
  <c r="EP287" i="3"/>
  <c r="EO287" i="3"/>
  <c r="EM287" i="3"/>
  <c r="EL287" i="3"/>
  <c r="EK287" i="3"/>
  <c r="EJ287" i="3"/>
  <c r="EI287" i="3"/>
  <c r="EH287" i="3"/>
  <c r="EG287" i="3"/>
  <c r="EF287" i="3"/>
  <c r="EE287" i="3"/>
  <c r="ED287" i="3"/>
  <c r="EC287" i="3"/>
  <c r="EB287" i="3"/>
  <c r="EA287" i="3"/>
  <c r="DZ287" i="3"/>
  <c r="DY287" i="3"/>
  <c r="DX287" i="3"/>
  <c r="DV287" i="3"/>
  <c r="DW287" i="3" s="1"/>
  <c r="DU287" i="3"/>
  <c r="DR287" i="3"/>
  <c r="DS287" i="3" s="1"/>
  <c r="DQ287" i="3"/>
  <c r="CT287" i="3"/>
  <c r="EN287" i="3" s="1"/>
  <c r="ER286" i="3"/>
  <c r="EQ286" i="3"/>
  <c r="EP286" i="3"/>
  <c r="EO286" i="3"/>
  <c r="EM286" i="3"/>
  <c r="EL286" i="3"/>
  <c r="EK286" i="3"/>
  <c r="EJ286" i="3"/>
  <c r="EI286" i="3"/>
  <c r="EH286" i="3"/>
  <c r="EG286" i="3"/>
  <c r="EF286" i="3"/>
  <c r="EE286" i="3"/>
  <c r="ED286" i="3"/>
  <c r="EC286" i="3"/>
  <c r="EB286" i="3"/>
  <c r="EA286" i="3"/>
  <c r="DZ286" i="3"/>
  <c r="DY286" i="3"/>
  <c r="DX286" i="3"/>
  <c r="DU286" i="3"/>
  <c r="CT286" i="3"/>
  <c r="CU286" i="3" s="1"/>
  <c r="ER285" i="3"/>
  <c r="EQ285" i="3"/>
  <c r="EP285" i="3"/>
  <c r="EO285" i="3"/>
  <c r="EM285" i="3"/>
  <c r="EL285" i="3"/>
  <c r="EK285" i="3"/>
  <c r="EJ285" i="3"/>
  <c r="EI285" i="3"/>
  <c r="EH285" i="3"/>
  <c r="EG285" i="3"/>
  <c r="EF285" i="3"/>
  <c r="EE285" i="3"/>
  <c r="ED285" i="3"/>
  <c r="EC285" i="3"/>
  <c r="EB285" i="3"/>
  <c r="EA285" i="3"/>
  <c r="DZ285" i="3"/>
  <c r="DY285" i="3"/>
  <c r="DX285" i="3"/>
  <c r="DU285" i="3"/>
  <c r="CT285" i="3"/>
  <c r="EN285" i="3" s="1"/>
  <c r="ER284" i="3"/>
  <c r="EQ284" i="3"/>
  <c r="EP284" i="3"/>
  <c r="EO284" i="3"/>
  <c r="EM284" i="3"/>
  <c r="EL284" i="3"/>
  <c r="EK284" i="3"/>
  <c r="EJ284" i="3"/>
  <c r="EI284" i="3"/>
  <c r="EH284" i="3"/>
  <c r="EG284" i="3"/>
  <c r="EF284" i="3"/>
  <c r="EE284" i="3"/>
  <c r="ED284" i="3"/>
  <c r="EC284" i="3"/>
  <c r="EB284" i="3"/>
  <c r="EA284" i="3"/>
  <c r="DZ284" i="3"/>
  <c r="DY284" i="3"/>
  <c r="DX284" i="3"/>
  <c r="DU284" i="3"/>
  <c r="CT284" i="3"/>
  <c r="DR284" i="3" s="1"/>
  <c r="ER283" i="3"/>
  <c r="EQ283" i="3"/>
  <c r="EP283" i="3"/>
  <c r="EO283" i="3"/>
  <c r="EM283" i="3"/>
  <c r="EL283" i="3"/>
  <c r="EK283" i="3"/>
  <c r="EJ283" i="3"/>
  <c r="EI283" i="3"/>
  <c r="EH283" i="3"/>
  <c r="EG283" i="3"/>
  <c r="EF283" i="3"/>
  <c r="EE283" i="3"/>
  <c r="ED283" i="3"/>
  <c r="EC283" i="3"/>
  <c r="EB283" i="3"/>
  <c r="EA283" i="3"/>
  <c r="DZ283" i="3"/>
  <c r="DY283" i="3"/>
  <c r="DX283" i="3"/>
  <c r="DU283" i="3"/>
  <c r="DR283" i="3"/>
  <c r="DV283" i="3" s="1"/>
  <c r="DW283" i="3" s="1"/>
  <c r="CT283" i="3"/>
  <c r="DQ283" i="3" s="1"/>
  <c r="ER282" i="3"/>
  <c r="EQ282" i="3"/>
  <c r="EP282" i="3"/>
  <c r="EO282" i="3"/>
  <c r="EN282" i="3"/>
  <c r="EM282" i="3"/>
  <c r="EL282" i="3"/>
  <c r="EK282" i="3"/>
  <c r="EJ282" i="3"/>
  <c r="EI282" i="3"/>
  <c r="EH282" i="3"/>
  <c r="EG282" i="3"/>
  <c r="EF282" i="3"/>
  <c r="EE282" i="3"/>
  <c r="ED282" i="3"/>
  <c r="EC282" i="3"/>
  <c r="EB282" i="3"/>
  <c r="EA282" i="3"/>
  <c r="DZ282" i="3"/>
  <c r="DY282" i="3"/>
  <c r="DX282" i="3"/>
  <c r="ER281" i="3"/>
  <c r="EQ281" i="3"/>
  <c r="EP281" i="3"/>
  <c r="EO281" i="3"/>
  <c r="EN281" i="3"/>
  <c r="EM281" i="3"/>
  <c r="EL281" i="3"/>
  <c r="EK281" i="3"/>
  <c r="EJ281" i="3"/>
  <c r="EI281" i="3"/>
  <c r="EH281" i="3"/>
  <c r="EG281" i="3"/>
  <c r="EF281" i="3"/>
  <c r="EE281" i="3"/>
  <c r="ED281" i="3"/>
  <c r="EC281" i="3"/>
  <c r="EB281" i="3"/>
  <c r="DZ281" i="3"/>
  <c r="DY281" i="3"/>
  <c r="DX281" i="3"/>
  <c r="DU281" i="3"/>
  <c r="AF281" i="3"/>
  <c r="AG281" i="3" s="1"/>
  <c r="ER280" i="3"/>
  <c r="EQ280" i="3"/>
  <c r="EP280" i="3"/>
  <c r="EO280" i="3"/>
  <c r="EN280" i="3"/>
  <c r="EM280" i="3"/>
  <c r="EL280" i="3"/>
  <c r="EK280" i="3"/>
  <c r="EJ280" i="3"/>
  <c r="EI280" i="3"/>
  <c r="EH280" i="3"/>
  <c r="EG280" i="3"/>
  <c r="EF280" i="3"/>
  <c r="EE280" i="3"/>
  <c r="ED280" i="3"/>
  <c r="EC280" i="3"/>
  <c r="EB280" i="3"/>
  <c r="EA280" i="3"/>
  <c r="DZ280" i="3"/>
  <c r="DY280" i="3"/>
  <c r="DX280" i="3"/>
  <c r="DU280" i="3"/>
  <c r="DR280" i="3"/>
  <c r="DV280" i="3" s="1"/>
  <c r="DW280" i="3" s="1"/>
  <c r="DQ280" i="3"/>
  <c r="X280" i="3"/>
  <c r="ER279" i="3"/>
  <c r="EQ279" i="3"/>
  <c r="EP279" i="3"/>
  <c r="EO279" i="3"/>
  <c r="EN279" i="3"/>
  <c r="EM279" i="3"/>
  <c r="EL279" i="3"/>
  <c r="EK279" i="3"/>
  <c r="EJ279" i="3"/>
  <c r="EI279" i="3"/>
  <c r="EH279" i="3"/>
  <c r="EG279" i="3"/>
  <c r="EF279" i="3"/>
  <c r="EE279" i="3"/>
  <c r="EC279" i="3"/>
  <c r="EB279" i="3"/>
  <c r="EA279" i="3"/>
  <c r="DZ279" i="3"/>
  <c r="DY279" i="3"/>
  <c r="DX279" i="3"/>
  <c r="DU279" i="3"/>
  <c r="BL279" i="3"/>
  <c r="AU279" i="3"/>
  <c r="AV279" i="3" s="1"/>
  <c r="ED279" i="3" s="1"/>
  <c r="ER278" i="3"/>
  <c r="EQ278" i="3"/>
  <c r="EP278" i="3"/>
  <c r="EO278" i="3"/>
  <c r="EN278" i="3"/>
  <c r="EM278" i="3"/>
  <c r="EL278" i="3"/>
  <c r="EK278" i="3"/>
  <c r="EJ278" i="3"/>
  <c r="EI278" i="3"/>
  <c r="EH278" i="3"/>
  <c r="EG278" i="3"/>
  <c r="EF278" i="3"/>
  <c r="EE278" i="3"/>
  <c r="EC278" i="3"/>
  <c r="EB278" i="3"/>
  <c r="EA278" i="3"/>
  <c r="DZ278" i="3"/>
  <c r="DY278" i="3"/>
  <c r="DX278" i="3"/>
  <c r="DU278" i="3"/>
  <c r="DQ278" i="3"/>
  <c r="BU278" i="3"/>
  <c r="BV278" i="3" s="1"/>
  <c r="BL278" i="3"/>
  <c r="AU278" i="3"/>
  <c r="AV278" i="3" s="1"/>
  <c r="X278" i="3"/>
  <c r="ER277" i="3"/>
  <c r="EQ277" i="3"/>
  <c r="EP277" i="3"/>
  <c r="EO277" i="3"/>
  <c r="EN277" i="3"/>
  <c r="EM277" i="3"/>
  <c r="EL277" i="3"/>
  <c r="EK277" i="3"/>
  <c r="EJ277" i="3"/>
  <c r="EH277" i="3"/>
  <c r="EG277" i="3"/>
  <c r="EF277" i="3"/>
  <c r="EE277" i="3"/>
  <c r="EC277" i="3"/>
  <c r="EB277" i="3"/>
  <c r="EA277" i="3"/>
  <c r="DZ277" i="3"/>
  <c r="DY277" i="3"/>
  <c r="DX277" i="3"/>
  <c r="DU277" i="3"/>
  <c r="BU277" i="3"/>
  <c r="EI277" i="3" s="1"/>
  <c r="BL277" i="3"/>
  <c r="AU277" i="3"/>
  <c r="AV277" i="3" s="1"/>
  <c r="X277" i="3"/>
  <c r="ER276" i="3"/>
  <c r="EQ276" i="3"/>
  <c r="EP276" i="3"/>
  <c r="EO276" i="3"/>
  <c r="EN276" i="3"/>
  <c r="EM276" i="3"/>
  <c r="EL276" i="3"/>
  <c r="EK276" i="3"/>
  <c r="EJ276" i="3"/>
  <c r="EI276" i="3"/>
  <c r="EH276" i="3"/>
  <c r="EG276" i="3"/>
  <c r="EF276" i="3"/>
  <c r="EE276" i="3"/>
  <c r="EC276" i="3"/>
  <c r="EB276" i="3"/>
  <c r="EA276" i="3"/>
  <c r="DZ276" i="3"/>
  <c r="DY276" i="3"/>
  <c r="DX276" i="3"/>
  <c r="DU276" i="3"/>
  <c r="BL276" i="3"/>
  <c r="AU276" i="3"/>
  <c r="AV276" i="3" s="1"/>
  <c r="ED276" i="3" s="1"/>
  <c r="X276" i="3"/>
  <c r="ER275" i="3"/>
  <c r="EQ275" i="3"/>
  <c r="EP275" i="3"/>
  <c r="EO275" i="3"/>
  <c r="EN275" i="3"/>
  <c r="EM275" i="3"/>
  <c r="EL275" i="3"/>
  <c r="EK275" i="3"/>
  <c r="EJ275" i="3"/>
  <c r="EI275" i="3"/>
  <c r="EH275" i="3"/>
  <c r="EG275" i="3"/>
  <c r="EF275" i="3"/>
  <c r="EE275" i="3"/>
  <c r="EC275" i="3"/>
  <c r="EB275" i="3"/>
  <c r="EA275" i="3"/>
  <c r="DZ275" i="3"/>
  <c r="DY275" i="3"/>
  <c r="DX275" i="3"/>
  <c r="DU275" i="3"/>
  <c r="BL275" i="3"/>
  <c r="AU275" i="3"/>
  <c r="AV275" i="3" s="1"/>
  <c r="X275" i="3"/>
  <c r="ER274" i="3"/>
  <c r="EQ274" i="3"/>
  <c r="EP274" i="3"/>
  <c r="EO274" i="3"/>
  <c r="EN274" i="3"/>
  <c r="EM274" i="3"/>
  <c r="EL274" i="3"/>
  <c r="EK274" i="3"/>
  <c r="EJ274" i="3"/>
  <c r="EI274" i="3"/>
  <c r="EH274" i="3"/>
  <c r="EG274" i="3"/>
  <c r="EF274" i="3"/>
  <c r="EE274" i="3"/>
  <c r="EC274" i="3"/>
  <c r="EB274" i="3"/>
  <c r="EA274" i="3"/>
  <c r="DZ274" i="3"/>
  <c r="DY274" i="3"/>
  <c r="DX274" i="3"/>
  <c r="DU274" i="3"/>
  <c r="BL274" i="3"/>
  <c r="AU274" i="3"/>
  <c r="AV274" i="3" s="1"/>
  <c r="ED274" i="3" s="1"/>
  <c r="X274" i="3"/>
  <c r="ER273" i="3"/>
  <c r="EQ273" i="3"/>
  <c r="EP273" i="3"/>
  <c r="EO273" i="3"/>
  <c r="EN273" i="3"/>
  <c r="EM273" i="3"/>
  <c r="EL273" i="3"/>
  <c r="EK273" i="3"/>
  <c r="EJ273" i="3"/>
  <c r="EI273" i="3"/>
  <c r="EH273" i="3"/>
  <c r="EG273" i="3"/>
  <c r="EF273" i="3"/>
  <c r="EE273" i="3"/>
  <c r="EC273" i="3"/>
  <c r="EB273" i="3"/>
  <c r="EA273" i="3"/>
  <c r="DZ273" i="3"/>
  <c r="DY273" i="3"/>
  <c r="DX273" i="3"/>
  <c r="DU273" i="3"/>
  <c r="BL273" i="3"/>
  <c r="AU273" i="3"/>
  <c r="AV273" i="3" s="1"/>
  <c r="X273" i="3"/>
  <c r="ER272" i="3"/>
  <c r="EQ272" i="3"/>
  <c r="EP272" i="3"/>
  <c r="EO272" i="3"/>
  <c r="EN272" i="3"/>
  <c r="EM272" i="3"/>
  <c r="EL272" i="3"/>
  <c r="EK272" i="3"/>
  <c r="EJ272" i="3"/>
  <c r="EI272" i="3"/>
  <c r="EH272" i="3"/>
  <c r="EG272" i="3"/>
  <c r="EF272" i="3"/>
  <c r="EE272" i="3"/>
  <c r="ED272" i="3"/>
  <c r="EC272" i="3"/>
  <c r="EB272" i="3"/>
  <c r="EA272" i="3"/>
  <c r="DZ272" i="3"/>
  <c r="DY272" i="3"/>
  <c r="DX272" i="3"/>
  <c r="DV272" i="3"/>
  <c r="DW272" i="3" s="1"/>
  <c r="DU272" i="3"/>
  <c r="DR272" i="3"/>
  <c r="DS272" i="3" s="1"/>
  <c r="DQ272" i="3"/>
  <c r="BL272" i="3"/>
  <c r="X272" i="3"/>
  <c r="ER271" i="3"/>
  <c r="EQ271" i="3"/>
  <c r="EP271" i="3"/>
  <c r="EO271" i="3"/>
  <c r="EN271" i="3"/>
  <c r="EM271" i="3"/>
  <c r="EL271" i="3"/>
  <c r="EK271" i="3"/>
  <c r="EJ271" i="3"/>
  <c r="EI271" i="3"/>
  <c r="EH271" i="3"/>
  <c r="EG271" i="3"/>
  <c r="EF271" i="3"/>
  <c r="EE271" i="3"/>
  <c r="ED271" i="3"/>
  <c r="EC271" i="3"/>
  <c r="EB271" i="3"/>
  <c r="EA271" i="3"/>
  <c r="DZ271" i="3"/>
  <c r="DY271" i="3"/>
  <c r="DX271" i="3"/>
  <c r="DU271" i="3"/>
  <c r="DR271" i="3"/>
  <c r="DQ271" i="3"/>
  <c r="BL271" i="3"/>
  <c r="X271" i="3"/>
  <c r="ER270" i="3"/>
  <c r="EQ270" i="3"/>
  <c r="EP270" i="3"/>
  <c r="EO270" i="3"/>
  <c r="EN270" i="3"/>
  <c r="EM270" i="3"/>
  <c r="EL270" i="3"/>
  <c r="EK270" i="3"/>
  <c r="EJ270" i="3"/>
  <c r="EI270" i="3"/>
  <c r="EH270" i="3"/>
  <c r="EG270" i="3"/>
  <c r="EF270" i="3"/>
  <c r="EE270" i="3"/>
  <c r="ED270" i="3"/>
  <c r="EC270" i="3"/>
  <c r="EB270" i="3"/>
  <c r="EA270" i="3"/>
  <c r="DZ270" i="3"/>
  <c r="DY270" i="3"/>
  <c r="DX270" i="3"/>
  <c r="DU270" i="3"/>
  <c r="DS270" i="3"/>
  <c r="DR270" i="3"/>
  <c r="DV270" i="3" s="1"/>
  <c r="DW270" i="3" s="1"/>
  <c r="DQ270" i="3"/>
  <c r="BL270" i="3"/>
  <c r="X270" i="3"/>
  <c r="ER269" i="3"/>
  <c r="EQ269" i="3"/>
  <c r="EP269" i="3"/>
  <c r="EO269" i="3"/>
  <c r="EN269" i="3"/>
  <c r="EM269" i="3"/>
  <c r="EL269" i="3"/>
  <c r="EK269" i="3"/>
  <c r="EJ269" i="3"/>
  <c r="EI269" i="3"/>
  <c r="EH269" i="3"/>
  <c r="EG269" i="3"/>
  <c r="EF269" i="3"/>
  <c r="EE269" i="3"/>
  <c r="ED269" i="3"/>
  <c r="EC269" i="3"/>
  <c r="EB269" i="3"/>
  <c r="EA269" i="3"/>
  <c r="DZ269" i="3"/>
  <c r="DY269" i="3"/>
  <c r="DX269" i="3"/>
  <c r="DU269" i="3"/>
  <c r="DS269" i="3"/>
  <c r="DR269" i="3"/>
  <c r="DV269" i="3" s="1"/>
  <c r="DW269" i="3" s="1"/>
  <c r="DQ269" i="3"/>
  <c r="BL269" i="3"/>
  <c r="X269" i="3"/>
  <c r="ER268" i="3"/>
  <c r="EQ268" i="3"/>
  <c r="EP268" i="3"/>
  <c r="EO268" i="3"/>
  <c r="EN268" i="3"/>
  <c r="EM268" i="3"/>
  <c r="EL268" i="3"/>
  <c r="EK268" i="3"/>
  <c r="EJ268" i="3"/>
  <c r="EI268" i="3"/>
  <c r="EH268" i="3"/>
  <c r="EG268" i="3"/>
  <c r="EF268" i="3"/>
  <c r="EE268" i="3"/>
  <c r="ED268" i="3"/>
  <c r="EC268" i="3"/>
  <c r="EB268" i="3"/>
  <c r="EA268" i="3"/>
  <c r="DZ268" i="3"/>
  <c r="DY268" i="3"/>
  <c r="DX268" i="3"/>
  <c r="DV268" i="3"/>
  <c r="DW268" i="3" s="1"/>
  <c r="DU268" i="3"/>
  <c r="DS268" i="3"/>
  <c r="DR268" i="3"/>
  <c r="DQ268" i="3"/>
  <c r="BL268" i="3"/>
  <c r="ER267" i="3"/>
  <c r="EQ267" i="3"/>
  <c r="EP267" i="3"/>
  <c r="EO267" i="3"/>
  <c r="EN267" i="3"/>
  <c r="EM267" i="3"/>
  <c r="EL267" i="3"/>
  <c r="EK267" i="3"/>
  <c r="EJ267" i="3"/>
  <c r="EI267" i="3"/>
  <c r="EH267" i="3"/>
  <c r="EG267" i="3"/>
  <c r="EF267" i="3"/>
  <c r="EE267" i="3"/>
  <c r="ED267" i="3"/>
  <c r="EC267" i="3"/>
  <c r="EB267" i="3"/>
  <c r="EA267" i="3"/>
  <c r="DZ267" i="3"/>
  <c r="DY267" i="3"/>
  <c r="DX267" i="3"/>
  <c r="ER266" i="3"/>
  <c r="EQ266" i="3"/>
  <c r="EP266" i="3"/>
  <c r="EO266" i="3"/>
  <c r="EN266" i="3"/>
  <c r="EM266" i="3"/>
  <c r="EL266" i="3"/>
  <c r="EK266" i="3"/>
  <c r="EJ266" i="3"/>
  <c r="EI266" i="3"/>
  <c r="EH266" i="3"/>
  <c r="EG266" i="3"/>
  <c r="EF266" i="3"/>
  <c r="EE266" i="3"/>
  <c r="ED266" i="3"/>
  <c r="EC266" i="3"/>
  <c r="EB266" i="3"/>
  <c r="EA266" i="3"/>
  <c r="DZ266" i="3"/>
  <c r="DY266" i="3"/>
  <c r="DX266" i="3"/>
  <c r="ER265" i="3"/>
  <c r="EQ265" i="3"/>
  <c r="EP265" i="3"/>
  <c r="EO265" i="3"/>
  <c r="EN265" i="3"/>
  <c r="EM265" i="3"/>
  <c r="EL265" i="3"/>
  <c r="EK265" i="3"/>
  <c r="EJ265" i="3"/>
  <c r="EI265" i="3"/>
  <c r="EH265" i="3"/>
  <c r="EG265" i="3"/>
  <c r="EF265" i="3"/>
  <c r="EE265" i="3"/>
  <c r="EC265" i="3"/>
  <c r="EB265" i="3"/>
  <c r="EA265" i="3"/>
  <c r="DZ265" i="3"/>
  <c r="DY265" i="3"/>
  <c r="DX265" i="3"/>
  <c r="DU265" i="3"/>
  <c r="DQ265" i="3"/>
  <c r="BL265" i="3"/>
  <c r="AW265" i="3"/>
  <c r="AV265" i="3"/>
  <c r="DR265" i="3" s="1"/>
  <c r="ER264" i="3"/>
  <c r="EQ264" i="3"/>
  <c r="EP264" i="3"/>
  <c r="EO264" i="3"/>
  <c r="EN264" i="3"/>
  <c r="EM264" i="3"/>
  <c r="EL264" i="3"/>
  <c r="EK264" i="3"/>
  <c r="EJ264" i="3"/>
  <c r="EI264" i="3"/>
  <c r="EH264" i="3"/>
  <c r="EG264" i="3"/>
  <c r="EF264" i="3"/>
  <c r="EE264" i="3"/>
  <c r="EC264" i="3"/>
  <c r="EB264" i="3"/>
  <c r="DZ264" i="3"/>
  <c r="DY264" i="3"/>
  <c r="DX264" i="3"/>
  <c r="DU264" i="3"/>
  <c r="BL264" i="3"/>
  <c r="AW264" i="3"/>
  <c r="AV264" i="3"/>
  <c r="AG264" i="3"/>
  <c r="EA264" i="3" s="1"/>
  <c r="ER263" i="3"/>
  <c r="EQ263" i="3"/>
  <c r="EP263" i="3"/>
  <c r="EO263" i="3"/>
  <c r="EN263" i="3"/>
  <c r="EM263" i="3"/>
  <c r="EL263" i="3"/>
  <c r="EK263" i="3"/>
  <c r="EJ263" i="3"/>
  <c r="EI263" i="3"/>
  <c r="EH263" i="3"/>
  <c r="EG263" i="3"/>
  <c r="EF263" i="3"/>
  <c r="EE263" i="3"/>
  <c r="EC263" i="3"/>
  <c r="EB263" i="3"/>
  <c r="EA263" i="3"/>
  <c r="DZ263" i="3"/>
  <c r="DY263" i="3"/>
  <c r="DX263" i="3"/>
  <c r="DU263" i="3"/>
  <c r="DR263" i="3"/>
  <c r="DS263" i="3" s="1"/>
  <c r="BL263" i="3"/>
  <c r="AV263" i="3"/>
  <c r="DQ263" i="3" s="1"/>
  <c r="ER262" i="3"/>
  <c r="EQ262" i="3"/>
  <c r="EP262" i="3"/>
  <c r="EO262" i="3"/>
  <c r="EN262" i="3"/>
  <c r="EM262" i="3"/>
  <c r="EL262" i="3"/>
  <c r="EK262" i="3"/>
  <c r="EJ262" i="3"/>
  <c r="EI262" i="3"/>
  <c r="EH262" i="3"/>
  <c r="EG262" i="3"/>
  <c r="EF262" i="3"/>
  <c r="EE262" i="3"/>
  <c r="ED262" i="3"/>
  <c r="EC262" i="3"/>
  <c r="EB262" i="3"/>
  <c r="DZ262" i="3"/>
  <c r="DY262" i="3"/>
  <c r="DX262" i="3"/>
  <c r="DU262" i="3"/>
  <c r="BL262" i="3"/>
  <c r="AV262" i="3"/>
  <c r="AW262" i="3" s="1"/>
  <c r="AH262" i="3"/>
  <c r="AG262" i="3"/>
  <c r="EA262" i="3" s="1"/>
  <c r="ER261" i="3"/>
  <c r="EQ261" i="3"/>
  <c r="EP261" i="3"/>
  <c r="EO261" i="3"/>
  <c r="EN261" i="3"/>
  <c r="EM261" i="3"/>
  <c r="EL261" i="3"/>
  <c r="EK261" i="3"/>
  <c r="EJ261" i="3"/>
  <c r="EI261" i="3"/>
  <c r="EH261" i="3"/>
  <c r="EG261" i="3"/>
  <c r="EF261" i="3"/>
  <c r="EE261" i="3"/>
  <c r="EC261" i="3"/>
  <c r="EB261" i="3"/>
  <c r="EA261" i="3"/>
  <c r="DZ261" i="3"/>
  <c r="DY261" i="3"/>
  <c r="DX261" i="3"/>
  <c r="DU261" i="3"/>
  <c r="BL261" i="3"/>
  <c r="AV261" i="3"/>
  <c r="ED261" i="3" s="1"/>
  <c r="ER260" i="3"/>
  <c r="EQ260" i="3"/>
  <c r="EP260" i="3"/>
  <c r="EO260" i="3"/>
  <c r="EN260" i="3"/>
  <c r="EM260" i="3"/>
  <c r="EL260" i="3"/>
  <c r="EK260" i="3"/>
  <c r="EJ260" i="3"/>
  <c r="EI260" i="3"/>
  <c r="EH260" i="3"/>
  <c r="EG260" i="3"/>
  <c r="EF260" i="3"/>
  <c r="EE260" i="3"/>
  <c r="ED260" i="3"/>
  <c r="EC260" i="3"/>
  <c r="EB260" i="3"/>
  <c r="DZ260" i="3"/>
  <c r="DY260" i="3"/>
  <c r="DX260" i="3"/>
  <c r="DU260" i="3"/>
  <c r="DR260" i="3"/>
  <c r="DV260" i="3" s="1"/>
  <c r="DW260" i="3" s="1"/>
  <c r="BL260" i="3"/>
  <c r="AV260" i="3"/>
  <c r="AW260" i="3" s="1"/>
  <c r="AG260" i="3"/>
  <c r="DQ260" i="3" s="1"/>
  <c r="X260" i="3"/>
  <c r="ER259" i="3"/>
  <c r="EQ259" i="3"/>
  <c r="EP259" i="3"/>
  <c r="EO259" i="3"/>
  <c r="EN259" i="3"/>
  <c r="EM259" i="3"/>
  <c r="EL259" i="3"/>
  <c r="EK259" i="3"/>
  <c r="EJ259" i="3"/>
  <c r="EI259" i="3"/>
  <c r="EH259" i="3"/>
  <c r="EG259" i="3"/>
  <c r="EF259" i="3"/>
  <c r="EE259" i="3"/>
  <c r="EC259" i="3"/>
  <c r="EB259" i="3"/>
  <c r="EA259" i="3"/>
  <c r="DZ259" i="3"/>
  <c r="DY259" i="3"/>
  <c r="DX259" i="3"/>
  <c r="DU259" i="3"/>
  <c r="BL259" i="3"/>
  <c r="AV259" i="3"/>
  <c r="ED259" i="3" s="1"/>
  <c r="AG259" i="3"/>
  <c r="AH259" i="3" s="1"/>
  <c r="X259" i="3"/>
  <c r="ER258" i="3"/>
  <c r="EQ258" i="3"/>
  <c r="EP258" i="3"/>
  <c r="EO258" i="3"/>
  <c r="EN258" i="3"/>
  <c r="EM258" i="3"/>
  <c r="EL258" i="3"/>
  <c r="EK258" i="3"/>
  <c r="EJ258" i="3"/>
  <c r="EI258" i="3"/>
  <c r="EH258" i="3"/>
  <c r="EG258" i="3"/>
  <c r="EF258" i="3"/>
  <c r="EE258" i="3"/>
  <c r="ED258" i="3"/>
  <c r="EC258" i="3"/>
  <c r="EB258" i="3"/>
  <c r="EA258" i="3"/>
  <c r="DZ258" i="3"/>
  <c r="DY258" i="3"/>
  <c r="DX258" i="3"/>
  <c r="DU258" i="3"/>
  <c r="DR258" i="3"/>
  <c r="DV258" i="3" s="1"/>
  <c r="DW258" i="3" s="1"/>
  <c r="BL258" i="3"/>
  <c r="AW258" i="3"/>
  <c r="AV258" i="3"/>
  <c r="DQ258" i="3" s="1"/>
  <c r="X258" i="3"/>
  <c r="ER257" i="3"/>
  <c r="EQ257" i="3"/>
  <c r="EP257" i="3"/>
  <c r="EO257" i="3"/>
  <c r="EN257" i="3"/>
  <c r="EM257" i="3"/>
  <c r="EL257" i="3"/>
  <c r="EK257" i="3"/>
  <c r="EJ257" i="3"/>
  <c r="EI257" i="3"/>
  <c r="EH257" i="3"/>
  <c r="EG257" i="3"/>
  <c r="EF257" i="3"/>
  <c r="EE257" i="3"/>
  <c r="EC257" i="3"/>
  <c r="EB257" i="3"/>
  <c r="EA257" i="3"/>
  <c r="DZ257" i="3"/>
  <c r="DY257" i="3"/>
  <c r="DX257" i="3"/>
  <c r="DU257" i="3"/>
  <c r="DR257" i="3"/>
  <c r="BL257" i="3"/>
  <c r="AV257" i="3"/>
  <c r="ED257" i="3" s="1"/>
  <c r="X257" i="3"/>
  <c r="ER256" i="3"/>
  <c r="EQ256" i="3"/>
  <c r="EP256" i="3"/>
  <c r="EO256" i="3"/>
  <c r="EN256" i="3"/>
  <c r="EM256" i="3"/>
  <c r="EL256" i="3"/>
  <c r="EK256" i="3"/>
  <c r="EJ256" i="3"/>
  <c r="EI256" i="3"/>
  <c r="EH256" i="3"/>
  <c r="EG256" i="3"/>
  <c r="EF256" i="3"/>
  <c r="EE256" i="3"/>
  <c r="ED256" i="3"/>
  <c r="EC256" i="3"/>
  <c r="EB256" i="3"/>
  <c r="EA256" i="3"/>
  <c r="DZ256" i="3"/>
  <c r="DY256" i="3"/>
  <c r="DX256" i="3"/>
  <c r="DU256" i="3"/>
  <c r="DR256" i="3"/>
  <c r="DV256" i="3" s="1"/>
  <c r="DW256" i="3" s="1"/>
  <c r="DQ256" i="3"/>
  <c r="BL256" i="3"/>
  <c r="X256" i="3"/>
  <c r="ER255" i="3"/>
  <c r="EQ255" i="3"/>
  <c r="EP255" i="3"/>
  <c r="EO255" i="3"/>
  <c r="EN255" i="3"/>
  <c r="EM255" i="3"/>
  <c r="EL255" i="3"/>
  <c r="EK255" i="3"/>
  <c r="EJ255" i="3"/>
  <c r="EI255" i="3"/>
  <c r="EH255" i="3"/>
  <c r="EG255" i="3"/>
  <c r="EF255" i="3"/>
  <c r="EE255" i="3"/>
  <c r="ED255" i="3"/>
  <c r="EC255" i="3"/>
  <c r="EB255" i="3"/>
  <c r="EA255" i="3"/>
  <c r="DZ255" i="3"/>
  <c r="DY255" i="3"/>
  <c r="DX255" i="3"/>
  <c r="DW255" i="3"/>
  <c r="DU255" i="3"/>
  <c r="DR255" i="3"/>
  <c r="DV255" i="3" s="1"/>
  <c r="DQ255" i="3"/>
  <c r="BL255" i="3"/>
  <c r="ER254" i="3"/>
  <c r="EQ254" i="3"/>
  <c r="EP254" i="3"/>
  <c r="EO254" i="3"/>
  <c r="EM254" i="3"/>
  <c r="EL254" i="3"/>
  <c r="EK254" i="3"/>
  <c r="EI254" i="3"/>
  <c r="EH254" i="3"/>
  <c r="EG254" i="3"/>
  <c r="EF254" i="3"/>
  <c r="EE254" i="3"/>
  <c r="EC254" i="3"/>
  <c r="EB254" i="3"/>
  <c r="EA254" i="3"/>
  <c r="DZ254" i="3"/>
  <c r="DY254" i="3"/>
  <c r="DX254" i="3"/>
  <c r="DU254" i="3"/>
  <c r="DD254" i="3"/>
  <c r="DE254" i="3" s="1"/>
  <c r="CU254" i="3"/>
  <c r="CT254" i="3"/>
  <c r="EN254" i="3" s="1"/>
  <c r="CA254" i="3"/>
  <c r="BZ254" i="3"/>
  <c r="EJ254" i="3" s="1"/>
  <c r="BL254" i="3"/>
  <c r="AU254" i="3"/>
  <c r="AV254" i="3" s="1"/>
  <c r="DR254" i="3" s="1"/>
  <c r="ER253" i="3"/>
  <c r="EQ253" i="3"/>
  <c r="EP253" i="3"/>
  <c r="EO253" i="3"/>
  <c r="EN253" i="3"/>
  <c r="EM253" i="3"/>
  <c r="EL253" i="3"/>
  <c r="EK253" i="3"/>
  <c r="EJ253" i="3"/>
  <c r="EI253" i="3"/>
  <c r="EH253" i="3"/>
  <c r="EG253" i="3"/>
  <c r="EF253" i="3"/>
  <c r="EE253" i="3"/>
  <c r="ED253" i="3"/>
  <c r="EC253" i="3"/>
  <c r="EB253" i="3"/>
  <c r="EA253" i="3"/>
  <c r="DZ253" i="3"/>
  <c r="DY253" i="3"/>
  <c r="DX253" i="3"/>
  <c r="DV253" i="3"/>
  <c r="DW253" i="3" s="1"/>
  <c r="DU253" i="3"/>
  <c r="DR253" i="3"/>
  <c r="DS253" i="3" s="1"/>
  <c r="DQ253" i="3"/>
  <c r="BL253" i="3"/>
  <c r="ER252" i="3"/>
  <c r="EQ252" i="3"/>
  <c r="EP252" i="3"/>
  <c r="EO252" i="3"/>
  <c r="EN252" i="3"/>
  <c r="EM252" i="3"/>
  <c r="EL252" i="3"/>
  <c r="EK252" i="3"/>
  <c r="EJ252" i="3"/>
  <c r="EI252" i="3"/>
  <c r="EH252" i="3"/>
  <c r="EG252" i="3"/>
  <c r="EF252" i="3"/>
  <c r="EE252" i="3"/>
  <c r="EC252" i="3"/>
  <c r="EB252" i="3"/>
  <c r="EA252" i="3"/>
  <c r="DZ252" i="3"/>
  <c r="DY252" i="3"/>
  <c r="DX252" i="3"/>
  <c r="DU252" i="3"/>
  <c r="BL252" i="3"/>
  <c r="AU252" i="3"/>
  <c r="AV252" i="3" s="1"/>
  <c r="ER251" i="3"/>
  <c r="EQ251" i="3"/>
  <c r="EP251" i="3"/>
  <c r="EO251" i="3"/>
  <c r="EN251" i="3"/>
  <c r="EM251" i="3"/>
  <c r="EL251" i="3"/>
  <c r="EK251" i="3"/>
  <c r="EJ251" i="3"/>
  <c r="EH251" i="3"/>
  <c r="EG251" i="3"/>
  <c r="EF251" i="3"/>
  <c r="EE251" i="3"/>
  <c r="EC251" i="3"/>
  <c r="EB251" i="3"/>
  <c r="DZ251" i="3"/>
  <c r="DY251" i="3"/>
  <c r="DX251" i="3"/>
  <c r="DU251" i="3"/>
  <c r="DR251" i="3"/>
  <c r="BU251" i="3"/>
  <c r="BV251" i="3" s="1"/>
  <c r="AV251" i="3"/>
  <c r="ED251" i="3" s="1"/>
  <c r="AH251" i="3"/>
  <c r="AG251" i="3"/>
  <c r="DQ251" i="3" s="1"/>
  <c r="ER250" i="3"/>
  <c r="EQ250" i="3"/>
  <c r="EP250" i="3"/>
  <c r="EO250" i="3"/>
  <c r="EN250" i="3"/>
  <c r="EM250" i="3"/>
  <c r="EL250" i="3"/>
  <c r="EK250" i="3"/>
  <c r="EJ250" i="3"/>
  <c r="EH250" i="3"/>
  <c r="EG250" i="3"/>
  <c r="EF250" i="3"/>
  <c r="EE250" i="3"/>
  <c r="EC250" i="3"/>
  <c r="EB250" i="3"/>
  <c r="DZ250" i="3"/>
  <c r="DY250" i="3"/>
  <c r="DX250" i="3"/>
  <c r="DU250" i="3"/>
  <c r="BU250" i="3"/>
  <c r="EI250" i="3" s="1"/>
  <c r="BL250" i="3"/>
  <c r="AV250" i="3"/>
  <c r="AW250" i="3" s="1"/>
  <c r="AG250" i="3"/>
  <c r="EA250" i="3" s="1"/>
  <c r="ER249" i="3"/>
  <c r="EQ249" i="3"/>
  <c r="EP249" i="3"/>
  <c r="EO249" i="3"/>
  <c r="EN249" i="3"/>
  <c r="EM249" i="3"/>
  <c r="EL249" i="3"/>
  <c r="EK249" i="3"/>
  <c r="EJ249" i="3"/>
  <c r="EH249" i="3"/>
  <c r="EG249" i="3"/>
  <c r="EF249" i="3"/>
  <c r="EE249" i="3"/>
  <c r="EC249" i="3"/>
  <c r="EB249" i="3"/>
  <c r="DZ249" i="3"/>
  <c r="DY249" i="3"/>
  <c r="DX249" i="3"/>
  <c r="DU249" i="3"/>
  <c r="BU249" i="3"/>
  <c r="BV249" i="3" s="1"/>
  <c r="BL249" i="3"/>
  <c r="AV249" i="3"/>
  <c r="AW249" i="3" s="1"/>
  <c r="AH249" i="3"/>
  <c r="AG249" i="3"/>
  <c r="EA249" i="3" s="1"/>
  <c r="ER248" i="3"/>
  <c r="EQ248" i="3"/>
  <c r="EP248" i="3"/>
  <c r="EO248" i="3"/>
  <c r="EN248" i="3"/>
  <c r="EM248" i="3"/>
  <c r="EL248" i="3"/>
  <c r="EK248" i="3"/>
  <c r="EJ248" i="3"/>
  <c r="EH248" i="3"/>
  <c r="EG248" i="3"/>
  <c r="EF248" i="3"/>
  <c r="EE248" i="3"/>
  <c r="EC248" i="3"/>
  <c r="EB248" i="3"/>
  <c r="DZ248" i="3"/>
  <c r="DY248" i="3"/>
  <c r="DX248" i="3"/>
  <c r="DU248" i="3"/>
  <c r="BU248" i="3"/>
  <c r="BL248" i="3"/>
  <c r="AV248" i="3"/>
  <c r="ED248" i="3" s="1"/>
  <c r="AH248" i="3"/>
  <c r="AG248" i="3"/>
  <c r="EA248" i="3" s="1"/>
  <c r="ER247" i="3"/>
  <c r="EQ247" i="3"/>
  <c r="EP247" i="3"/>
  <c r="EO247" i="3"/>
  <c r="EN247" i="3"/>
  <c r="EM247" i="3"/>
  <c r="EL247" i="3"/>
  <c r="EK247" i="3"/>
  <c r="EJ247" i="3"/>
  <c r="EH247" i="3"/>
  <c r="EG247" i="3"/>
  <c r="EF247" i="3"/>
  <c r="EE247" i="3"/>
  <c r="EC247" i="3"/>
  <c r="EB247" i="3"/>
  <c r="EA247" i="3"/>
  <c r="DZ247" i="3"/>
  <c r="DY247" i="3"/>
  <c r="DX247" i="3"/>
  <c r="DU247" i="3"/>
  <c r="DR247" i="3"/>
  <c r="DV247" i="3" s="1"/>
  <c r="DW247" i="3" s="1"/>
  <c r="DQ247" i="3"/>
  <c r="BU247" i="3"/>
  <c r="BV247" i="3" s="1"/>
  <c r="BL247" i="3"/>
  <c r="AV247" i="3"/>
  <c r="ED247" i="3" s="1"/>
  <c r="X247" i="3"/>
  <c r="ER246" i="3"/>
  <c r="EQ246" i="3"/>
  <c r="EP246" i="3"/>
  <c r="EO246" i="3"/>
  <c r="EN246" i="3"/>
  <c r="EM246" i="3"/>
  <c r="EL246" i="3"/>
  <c r="EK246" i="3"/>
  <c r="EJ246" i="3"/>
  <c r="EH246" i="3"/>
  <c r="EG246" i="3"/>
  <c r="EF246" i="3"/>
  <c r="EE246" i="3"/>
  <c r="EC246" i="3"/>
  <c r="EB246" i="3"/>
  <c r="EA246" i="3"/>
  <c r="DZ246" i="3"/>
  <c r="DY246" i="3"/>
  <c r="DX246" i="3"/>
  <c r="DU246" i="3"/>
  <c r="BU246" i="3"/>
  <c r="EI246" i="3" s="1"/>
  <c r="BL246" i="3"/>
  <c r="AV246" i="3"/>
  <c r="ED246" i="3" s="1"/>
  <c r="AG246" i="3"/>
  <c r="DR246" i="3" s="1"/>
  <c r="ER245" i="3"/>
  <c r="EQ245" i="3"/>
  <c r="EP245" i="3"/>
  <c r="EO245" i="3"/>
  <c r="EN245" i="3"/>
  <c r="EM245" i="3"/>
  <c r="EL245" i="3"/>
  <c r="EK245" i="3"/>
  <c r="EJ245" i="3"/>
  <c r="EH245" i="3"/>
  <c r="EG245" i="3"/>
  <c r="EF245" i="3"/>
  <c r="EE245" i="3"/>
  <c r="EC245" i="3"/>
  <c r="EB245" i="3"/>
  <c r="DZ245" i="3"/>
  <c r="DY245" i="3"/>
  <c r="DX245" i="3"/>
  <c r="DU245" i="3"/>
  <c r="BV245" i="3"/>
  <c r="BU245" i="3"/>
  <c r="EI245" i="3" s="1"/>
  <c r="AV245" i="3"/>
  <c r="ED245" i="3" s="1"/>
  <c r="AG245" i="3"/>
  <c r="EA245" i="3" s="1"/>
  <c r="ER244" i="3"/>
  <c r="EQ244" i="3"/>
  <c r="EP244" i="3"/>
  <c r="EO244" i="3"/>
  <c r="EN244" i="3"/>
  <c r="EM244" i="3"/>
  <c r="EL244" i="3"/>
  <c r="EK244" i="3"/>
  <c r="EJ244" i="3"/>
  <c r="EH244" i="3"/>
  <c r="EG244" i="3"/>
  <c r="EF244" i="3"/>
  <c r="EE244" i="3"/>
  <c r="EC244" i="3"/>
  <c r="EB244" i="3"/>
  <c r="DZ244" i="3"/>
  <c r="DY244" i="3"/>
  <c r="DX244" i="3"/>
  <c r="DU244" i="3"/>
  <c r="BU244" i="3"/>
  <c r="BV244" i="3" s="1"/>
  <c r="BL244" i="3"/>
  <c r="AV244" i="3"/>
  <c r="ED244" i="3" s="1"/>
  <c r="AH244" i="3"/>
  <c r="AG244" i="3"/>
  <c r="EA244" i="3" s="1"/>
  <c r="ER243" i="3"/>
  <c r="EQ243" i="3"/>
  <c r="EP243" i="3"/>
  <c r="EO243" i="3"/>
  <c r="EN243" i="3"/>
  <c r="EM243" i="3"/>
  <c r="EL243" i="3"/>
  <c r="EK243" i="3"/>
  <c r="EJ243" i="3"/>
  <c r="EI243" i="3"/>
  <c r="EH243" i="3"/>
  <c r="EG243" i="3"/>
  <c r="EF243" i="3"/>
  <c r="EE243" i="3"/>
  <c r="EC243" i="3"/>
  <c r="EB243" i="3"/>
  <c r="EA243" i="3"/>
  <c r="DZ243" i="3"/>
  <c r="DY243" i="3"/>
  <c r="DX243" i="3"/>
  <c r="DU243" i="3"/>
  <c r="DQ243" i="3"/>
  <c r="BL243" i="3"/>
  <c r="AW243" i="3"/>
  <c r="AV243" i="3"/>
  <c r="DR243" i="3" s="1"/>
  <c r="X243" i="3"/>
  <c r="ER242" i="3"/>
  <c r="EP242" i="3"/>
  <c r="EO242" i="3"/>
  <c r="EN242" i="3"/>
  <c r="EM242" i="3"/>
  <c r="EL242" i="3"/>
  <c r="EK242" i="3"/>
  <c r="EJ242" i="3"/>
  <c r="EI242" i="3"/>
  <c r="EH242" i="3"/>
  <c r="EG242" i="3"/>
  <c r="EF242" i="3"/>
  <c r="EE242" i="3"/>
  <c r="EC242" i="3"/>
  <c r="EB242" i="3"/>
  <c r="EA242" i="3"/>
  <c r="DZ242" i="3"/>
  <c r="DY242" i="3"/>
  <c r="DX242" i="3"/>
  <c r="DU242" i="3"/>
  <c r="DR242" i="3"/>
  <c r="DV242" i="3" s="1"/>
  <c r="DW242" i="3" s="1"/>
  <c r="DI242" i="3"/>
  <c r="DJ242" i="3" s="1"/>
  <c r="BL242" i="3"/>
  <c r="AW242" i="3"/>
  <c r="AV242" i="3"/>
  <c r="DQ242" i="3" s="1"/>
  <c r="X242" i="3"/>
  <c r="ER241" i="3"/>
  <c r="EQ241" i="3"/>
  <c r="EP241" i="3"/>
  <c r="EO241" i="3"/>
  <c r="EN241" i="3"/>
  <c r="EM241" i="3"/>
  <c r="EL241" i="3"/>
  <c r="EK241" i="3"/>
  <c r="EJ241" i="3"/>
  <c r="EI241" i="3"/>
  <c r="EH241" i="3"/>
  <c r="EG241" i="3"/>
  <c r="EF241" i="3"/>
  <c r="EE241" i="3"/>
  <c r="EC241" i="3"/>
  <c r="EB241" i="3"/>
  <c r="EA241" i="3"/>
  <c r="DZ241" i="3"/>
  <c r="DY241" i="3"/>
  <c r="DX241" i="3"/>
  <c r="DU241" i="3"/>
  <c r="BL241" i="3"/>
  <c r="AV241" i="3"/>
  <c r="DR241" i="3" s="1"/>
  <c r="X241" i="3"/>
  <c r="ER240" i="3"/>
  <c r="EQ240" i="3"/>
  <c r="EP240" i="3"/>
  <c r="EO240" i="3"/>
  <c r="EN240" i="3"/>
  <c r="EM240" i="3"/>
  <c r="EL240" i="3"/>
  <c r="EK240" i="3"/>
  <c r="EJ240" i="3"/>
  <c r="EI240" i="3"/>
  <c r="EH240" i="3"/>
  <c r="EG240" i="3"/>
  <c r="EF240" i="3"/>
  <c r="EE240" i="3"/>
  <c r="ED240" i="3"/>
  <c r="EC240" i="3"/>
  <c r="EB240" i="3"/>
  <c r="EA240" i="3"/>
  <c r="DZ240" i="3"/>
  <c r="DY240" i="3"/>
  <c r="DX240" i="3"/>
  <c r="DU240" i="3"/>
  <c r="DR240" i="3"/>
  <c r="DV240" i="3" s="1"/>
  <c r="DW240" i="3" s="1"/>
  <c r="DQ240" i="3"/>
  <c r="X240" i="3"/>
  <c r="ER239" i="3"/>
  <c r="EQ239" i="3"/>
  <c r="EP239" i="3"/>
  <c r="EO239" i="3"/>
  <c r="EN239" i="3"/>
  <c r="EM239" i="3"/>
  <c r="EL239" i="3"/>
  <c r="EK239" i="3"/>
  <c r="EJ239" i="3"/>
  <c r="EI239" i="3"/>
  <c r="EH239" i="3"/>
  <c r="EG239" i="3"/>
  <c r="EF239" i="3"/>
  <c r="EE239" i="3"/>
  <c r="EC239" i="3"/>
  <c r="EB239" i="3"/>
  <c r="EA239" i="3"/>
  <c r="DZ239" i="3"/>
  <c r="DY239" i="3"/>
  <c r="DX239" i="3"/>
  <c r="DU239" i="3"/>
  <c r="BL239" i="3"/>
  <c r="AV239" i="3"/>
  <c r="ED239" i="3" s="1"/>
  <c r="X239" i="3"/>
  <c r="ER238" i="3"/>
  <c r="EQ238" i="3"/>
  <c r="EP238" i="3"/>
  <c r="EO238" i="3"/>
  <c r="EN238" i="3"/>
  <c r="EM238" i="3"/>
  <c r="EL238" i="3"/>
  <c r="EK238" i="3"/>
  <c r="EJ238" i="3"/>
  <c r="EI238" i="3"/>
  <c r="EH238" i="3"/>
  <c r="EG238" i="3"/>
  <c r="EF238" i="3"/>
  <c r="EE238" i="3"/>
  <c r="EC238" i="3"/>
  <c r="EB238" i="3"/>
  <c r="EA238" i="3"/>
  <c r="DZ238" i="3"/>
  <c r="DY238" i="3"/>
  <c r="DX238" i="3"/>
  <c r="DU238" i="3"/>
  <c r="DS238" i="3"/>
  <c r="DR238" i="3"/>
  <c r="DV238" i="3" s="1"/>
  <c r="DW238" i="3" s="1"/>
  <c r="DQ238" i="3"/>
  <c r="BL238" i="3"/>
  <c r="AV238" i="3"/>
  <c r="ED238" i="3" s="1"/>
  <c r="X238" i="3"/>
  <c r="ER237" i="3"/>
  <c r="EQ237" i="3"/>
  <c r="EP237" i="3"/>
  <c r="EO237" i="3"/>
  <c r="EN237" i="3"/>
  <c r="EM237" i="3"/>
  <c r="EL237" i="3"/>
  <c r="EK237" i="3"/>
  <c r="EJ237" i="3"/>
  <c r="EI237" i="3"/>
  <c r="EH237" i="3"/>
  <c r="EG237" i="3"/>
  <c r="EF237" i="3"/>
  <c r="EE237" i="3"/>
  <c r="EC237" i="3"/>
  <c r="EB237" i="3"/>
  <c r="EA237" i="3"/>
  <c r="DZ237" i="3"/>
  <c r="DY237" i="3"/>
  <c r="DX237" i="3"/>
  <c r="DU237" i="3"/>
  <c r="DR237" i="3"/>
  <c r="DS237" i="3" s="1"/>
  <c r="BL237" i="3"/>
  <c r="AV237" i="3"/>
  <c r="ED237" i="3" s="1"/>
  <c r="X237" i="3"/>
  <c r="ER236" i="3"/>
  <c r="EQ236" i="3"/>
  <c r="EP236" i="3"/>
  <c r="EO236" i="3"/>
  <c r="EN236" i="3"/>
  <c r="EM236" i="3"/>
  <c r="EL236" i="3"/>
  <c r="EK236" i="3"/>
  <c r="EJ236" i="3"/>
  <c r="EI236" i="3"/>
  <c r="EH236" i="3"/>
  <c r="EG236" i="3"/>
  <c r="EF236" i="3"/>
  <c r="EE236" i="3"/>
  <c r="EC236" i="3"/>
  <c r="EB236" i="3"/>
  <c r="EA236" i="3"/>
  <c r="DZ236" i="3"/>
  <c r="DY236" i="3"/>
  <c r="DX236" i="3"/>
  <c r="DU236" i="3"/>
  <c r="DQ236" i="3"/>
  <c r="BL236" i="3"/>
  <c r="AW236" i="3"/>
  <c r="AV236" i="3"/>
  <c r="DR236" i="3" s="1"/>
  <c r="X236" i="3"/>
  <c r="ER235" i="3"/>
  <c r="EQ235" i="3"/>
  <c r="EP235" i="3"/>
  <c r="EO235" i="3"/>
  <c r="EN235" i="3"/>
  <c r="EM235" i="3"/>
  <c r="EL235" i="3"/>
  <c r="EK235" i="3"/>
  <c r="EJ235" i="3"/>
  <c r="EI235" i="3"/>
  <c r="EH235" i="3"/>
  <c r="EG235" i="3"/>
  <c r="EF235" i="3"/>
  <c r="EE235" i="3"/>
  <c r="EC235" i="3"/>
  <c r="EB235" i="3"/>
  <c r="EA235" i="3"/>
  <c r="DZ235" i="3"/>
  <c r="DY235" i="3"/>
  <c r="DX235" i="3"/>
  <c r="DU235" i="3"/>
  <c r="BL235" i="3"/>
  <c r="AV235" i="3"/>
  <c r="X235" i="3"/>
  <c r="ER234" i="3"/>
  <c r="EQ234" i="3"/>
  <c r="EP234" i="3"/>
  <c r="EO234" i="3"/>
  <c r="EN234" i="3"/>
  <c r="EM234" i="3"/>
  <c r="EL234" i="3"/>
  <c r="EK234" i="3"/>
  <c r="EJ234" i="3"/>
  <c r="EI234" i="3"/>
  <c r="EH234" i="3"/>
  <c r="EG234" i="3"/>
  <c r="EF234" i="3"/>
  <c r="EE234" i="3"/>
  <c r="EC234" i="3"/>
  <c r="EB234" i="3"/>
  <c r="EA234" i="3"/>
  <c r="DZ234" i="3"/>
  <c r="DY234" i="3"/>
  <c r="DX234" i="3"/>
  <c r="DV234" i="3"/>
  <c r="DW234" i="3" s="1"/>
  <c r="DU234" i="3"/>
  <c r="DQ234" i="3"/>
  <c r="BL234" i="3"/>
  <c r="AV234" i="3"/>
  <c r="DR234" i="3" s="1"/>
  <c r="DS234" i="3" s="1"/>
  <c r="X234" i="3"/>
  <c r="ER233" i="3"/>
  <c r="EQ233" i="3"/>
  <c r="EP233" i="3"/>
  <c r="EO233" i="3"/>
  <c r="EN233" i="3"/>
  <c r="EM233" i="3"/>
  <c r="EL233" i="3"/>
  <c r="EK233" i="3"/>
  <c r="EJ233" i="3"/>
  <c r="EI233" i="3"/>
  <c r="EH233" i="3"/>
  <c r="EG233" i="3"/>
  <c r="EF233" i="3"/>
  <c r="EE233" i="3"/>
  <c r="ED233" i="3"/>
  <c r="EC233" i="3"/>
  <c r="EB233" i="3"/>
  <c r="EA233" i="3"/>
  <c r="DZ233" i="3"/>
  <c r="DY233" i="3"/>
  <c r="DX233" i="3"/>
  <c r="DV233" i="3"/>
  <c r="DW233" i="3" s="1"/>
  <c r="DU233" i="3"/>
  <c r="DR233" i="3"/>
  <c r="DS233" i="3" s="1"/>
  <c r="DQ233" i="3"/>
  <c r="BL233" i="3"/>
  <c r="X233" i="3"/>
  <c r="ER232" i="3"/>
  <c r="EP232" i="3"/>
  <c r="EO232" i="3"/>
  <c r="EN232" i="3"/>
  <c r="EM232" i="3"/>
  <c r="EL232" i="3"/>
  <c r="EK232" i="3"/>
  <c r="EJ232" i="3"/>
  <c r="EI232" i="3"/>
  <c r="EH232" i="3"/>
  <c r="EG232" i="3"/>
  <c r="EF232" i="3"/>
  <c r="EE232" i="3"/>
  <c r="ED232" i="3"/>
  <c r="EC232" i="3"/>
  <c r="EB232" i="3"/>
  <c r="EA232" i="3"/>
  <c r="DZ232" i="3"/>
  <c r="DY232" i="3"/>
  <c r="DX232" i="3"/>
  <c r="DU232" i="3"/>
  <c r="DI232" i="3"/>
  <c r="EQ232" i="3" s="1"/>
  <c r="BL232" i="3"/>
  <c r="ER231" i="3"/>
  <c r="EP231" i="3"/>
  <c r="EO231" i="3"/>
  <c r="EN231" i="3"/>
  <c r="EM231" i="3"/>
  <c r="EL231" i="3"/>
  <c r="EK231" i="3"/>
  <c r="EJ231" i="3"/>
  <c r="EI231" i="3"/>
  <c r="EH231" i="3"/>
  <c r="EG231" i="3"/>
  <c r="EF231" i="3"/>
  <c r="EE231" i="3"/>
  <c r="ED231" i="3"/>
  <c r="EC231" i="3"/>
  <c r="EB231" i="3"/>
  <c r="EA231" i="3"/>
  <c r="DZ231" i="3"/>
  <c r="DY231" i="3"/>
  <c r="DX231" i="3"/>
  <c r="DU231" i="3"/>
  <c r="DI231" i="3"/>
  <c r="BL231" i="3"/>
  <c r="ER230" i="3"/>
  <c r="EP230" i="3"/>
  <c r="EO230" i="3"/>
  <c r="EN230" i="3"/>
  <c r="EM230" i="3"/>
  <c r="EL230" i="3"/>
  <c r="EK230" i="3"/>
  <c r="EJ230" i="3"/>
  <c r="EI230" i="3"/>
  <c r="EH230" i="3"/>
  <c r="EG230" i="3"/>
  <c r="EF230" i="3"/>
  <c r="EE230" i="3"/>
  <c r="ED230" i="3"/>
  <c r="EC230" i="3"/>
  <c r="EB230" i="3"/>
  <c r="EA230" i="3"/>
  <c r="DZ230" i="3"/>
  <c r="DY230" i="3"/>
  <c r="DX230" i="3"/>
  <c r="DU230" i="3"/>
  <c r="DI230" i="3"/>
  <c r="DJ230" i="3" s="1"/>
  <c r="BL230" i="3"/>
  <c r="ER229" i="3"/>
  <c r="EP229" i="3"/>
  <c r="EO229" i="3"/>
  <c r="EN229" i="3"/>
  <c r="EM229" i="3"/>
  <c r="EL229" i="3"/>
  <c r="EK229" i="3"/>
  <c r="EJ229" i="3"/>
  <c r="EI229" i="3"/>
  <c r="EH229" i="3"/>
  <c r="EG229" i="3"/>
  <c r="EF229" i="3"/>
  <c r="EE229" i="3"/>
  <c r="ED229" i="3"/>
  <c r="EC229" i="3"/>
  <c r="EB229" i="3"/>
  <c r="EA229" i="3"/>
  <c r="DZ229" i="3"/>
  <c r="DY229" i="3"/>
  <c r="DX229" i="3"/>
  <c r="DU229" i="3"/>
  <c r="DI229" i="3"/>
  <c r="EQ229" i="3" s="1"/>
  <c r="BL229" i="3"/>
  <c r="ER228" i="3"/>
  <c r="EQ228" i="3"/>
  <c r="EP228" i="3"/>
  <c r="EO228" i="3"/>
  <c r="EN228" i="3"/>
  <c r="EM228" i="3"/>
  <c r="EL228" i="3"/>
  <c r="EK228" i="3"/>
  <c r="EJ228" i="3"/>
  <c r="EI228" i="3"/>
  <c r="EH228" i="3"/>
  <c r="EG228" i="3"/>
  <c r="EF228" i="3"/>
  <c r="EE228" i="3"/>
  <c r="ED228" i="3"/>
  <c r="EC228" i="3"/>
  <c r="EB228" i="3"/>
  <c r="EA228" i="3"/>
  <c r="DZ228" i="3"/>
  <c r="DY228" i="3"/>
  <c r="DX228" i="3"/>
  <c r="DU228" i="3"/>
  <c r="DR228" i="3"/>
  <c r="DV228" i="3" s="1"/>
  <c r="DW228" i="3" s="1"/>
  <c r="DQ228" i="3"/>
  <c r="BL228" i="3"/>
  <c r="ER227" i="3"/>
  <c r="EQ227" i="3"/>
  <c r="EP227" i="3"/>
  <c r="EO227" i="3"/>
  <c r="EN227" i="3"/>
  <c r="EM227" i="3"/>
  <c r="EL227" i="3"/>
  <c r="EK227" i="3"/>
  <c r="EJ227" i="3"/>
  <c r="EI227" i="3"/>
  <c r="EH227" i="3"/>
  <c r="EG227" i="3"/>
  <c r="EF227" i="3"/>
  <c r="EE227" i="3"/>
  <c r="ED227" i="3"/>
  <c r="EC227" i="3"/>
  <c r="EB227" i="3"/>
  <c r="EA227" i="3"/>
  <c r="DZ227" i="3"/>
  <c r="DY227" i="3"/>
  <c r="DX227" i="3"/>
  <c r="DV227" i="3"/>
  <c r="DW227" i="3" s="1"/>
  <c r="DU227" i="3"/>
  <c r="DR227" i="3"/>
  <c r="DS227" i="3" s="1"/>
  <c r="DQ227" i="3"/>
  <c r="BL227" i="3"/>
  <c r="ER226" i="3"/>
  <c r="EQ226" i="3"/>
  <c r="EP226" i="3"/>
  <c r="EO226" i="3"/>
  <c r="EN226" i="3"/>
  <c r="EM226" i="3"/>
  <c r="EL226" i="3"/>
  <c r="EK226" i="3"/>
  <c r="EJ226" i="3"/>
  <c r="EI226" i="3"/>
  <c r="EH226" i="3"/>
  <c r="EG226" i="3"/>
  <c r="EF226" i="3"/>
  <c r="EE226" i="3"/>
  <c r="ED226" i="3"/>
  <c r="EC226" i="3"/>
  <c r="EB226" i="3"/>
  <c r="EA226" i="3"/>
  <c r="DZ226" i="3"/>
  <c r="DY226" i="3"/>
  <c r="DX226" i="3"/>
  <c r="ER225" i="3"/>
  <c r="EQ225" i="3"/>
  <c r="EP225" i="3"/>
  <c r="EO225" i="3"/>
  <c r="EN225" i="3"/>
  <c r="EM225" i="3"/>
  <c r="EL225" i="3"/>
  <c r="EK225" i="3"/>
  <c r="EJ225" i="3"/>
  <c r="EI225" i="3"/>
  <c r="EH225" i="3"/>
  <c r="EG225" i="3"/>
  <c r="EF225" i="3"/>
  <c r="EE225" i="3"/>
  <c r="ED225" i="3"/>
  <c r="EC225" i="3"/>
  <c r="EB225" i="3"/>
  <c r="EA225" i="3"/>
  <c r="DZ225" i="3"/>
  <c r="DY225" i="3"/>
  <c r="DX225" i="3"/>
  <c r="DU225" i="3"/>
  <c r="DR225" i="3"/>
  <c r="DV225" i="3" s="1"/>
  <c r="DW225" i="3" s="1"/>
  <c r="DQ225" i="3"/>
  <c r="BL225" i="3"/>
  <c r="ER224" i="3"/>
  <c r="EQ224" i="3"/>
  <c r="EP224" i="3"/>
  <c r="EO224" i="3"/>
  <c r="EM224" i="3"/>
  <c r="EL224" i="3"/>
  <c r="EK224" i="3"/>
  <c r="EJ224" i="3"/>
  <c r="EI224" i="3"/>
  <c r="EH224" i="3"/>
  <c r="EG224" i="3"/>
  <c r="EF224" i="3"/>
  <c r="EE224" i="3"/>
  <c r="ED224" i="3"/>
  <c r="EC224" i="3"/>
  <c r="EB224" i="3"/>
  <c r="EA224" i="3"/>
  <c r="DZ224" i="3"/>
  <c r="DY224" i="3"/>
  <c r="DX224" i="3"/>
  <c r="DU224" i="3"/>
  <c r="CS224" i="3"/>
  <c r="CT224" i="3" s="1"/>
  <c r="ER223" i="3"/>
  <c r="EQ223" i="3"/>
  <c r="EP223" i="3"/>
  <c r="EO223" i="3"/>
  <c r="EN223" i="3"/>
  <c r="EM223" i="3"/>
  <c r="EL223" i="3"/>
  <c r="EK223" i="3"/>
  <c r="EJ223" i="3"/>
  <c r="EI223" i="3"/>
  <c r="EH223" i="3"/>
  <c r="EG223" i="3"/>
  <c r="EF223" i="3"/>
  <c r="EE223" i="3"/>
  <c r="EC223" i="3"/>
  <c r="EB223" i="3"/>
  <c r="EA223" i="3"/>
  <c r="DZ223" i="3"/>
  <c r="DY223" i="3"/>
  <c r="DX223" i="3"/>
  <c r="DU223" i="3"/>
  <c r="BL223" i="3"/>
  <c r="AV223" i="3"/>
  <c r="AW223" i="3" s="1"/>
  <c r="ER222" i="3"/>
  <c r="EQ222" i="3"/>
  <c r="EP222" i="3"/>
  <c r="EO222" i="3"/>
  <c r="EN222" i="3"/>
  <c r="EM222" i="3"/>
  <c r="EL222" i="3"/>
  <c r="EK222" i="3"/>
  <c r="EJ222" i="3"/>
  <c r="EI222" i="3"/>
  <c r="EH222" i="3"/>
  <c r="EG222" i="3"/>
  <c r="EF222" i="3"/>
  <c r="EE222" i="3"/>
  <c r="EC222" i="3"/>
  <c r="EB222" i="3"/>
  <c r="EA222" i="3"/>
  <c r="DY222" i="3"/>
  <c r="DX222" i="3"/>
  <c r="DU222" i="3"/>
  <c r="BL222" i="3"/>
  <c r="AU222" i="3"/>
  <c r="AV222" i="3" s="1"/>
  <c r="AA222" i="3"/>
  <c r="AB222" i="3" s="1"/>
  <c r="ER221" i="3"/>
  <c r="EQ221" i="3"/>
  <c r="EP221" i="3"/>
  <c r="EO221" i="3"/>
  <c r="EM221" i="3"/>
  <c r="EL221" i="3"/>
  <c r="EK221" i="3"/>
  <c r="EJ221" i="3"/>
  <c r="EI221" i="3"/>
  <c r="EH221" i="3"/>
  <c r="EG221" i="3"/>
  <c r="EF221" i="3"/>
  <c r="EE221" i="3"/>
  <c r="ED221" i="3"/>
  <c r="EC221" i="3"/>
  <c r="EB221" i="3"/>
  <c r="EA221" i="3"/>
  <c r="DZ221" i="3"/>
  <c r="DY221" i="3"/>
  <c r="DX221" i="3"/>
  <c r="DU221" i="3"/>
  <c r="CS221" i="3"/>
  <c r="CT221" i="3" s="1"/>
  <c r="CU221" i="3" s="1"/>
  <c r="ER220" i="3"/>
  <c r="EQ220" i="3"/>
  <c r="EP220" i="3"/>
  <c r="EO220" i="3"/>
  <c r="EN220" i="3"/>
  <c r="EM220" i="3"/>
  <c r="EL220" i="3"/>
  <c r="EK220" i="3"/>
  <c r="EJ220" i="3"/>
  <c r="EI220" i="3"/>
  <c r="EH220" i="3"/>
  <c r="EG220" i="3"/>
  <c r="EF220" i="3"/>
  <c r="EE220" i="3"/>
  <c r="ED220" i="3"/>
  <c r="EC220" i="3"/>
  <c r="EB220" i="3"/>
  <c r="EA220" i="3"/>
  <c r="DZ220" i="3"/>
  <c r="DY220" i="3"/>
  <c r="DX220" i="3"/>
  <c r="ER219" i="3"/>
  <c r="EQ219" i="3"/>
  <c r="EP219" i="3"/>
  <c r="EO219" i="3"/>
  <c r="EN219" i="3"/>
  <c r="EM219" i="3"/>
  <c r="EL219" i="3"/>
  <c r="EK219" i="3"/>
  <c r="EJ219" i="3"/>
  <c r="EI219" i="3"/>
  <c r="EH219" i="3"/>
  <c r="EG219" i="3"/>
  <c r="EF219" i="3"/>
  <c r="EE219" i="3"/>
  <c r="ED219" i="3"/>
  <c r="EC219" i="3"/>
  <c r="EB219" i="3"/>
  <c r="EA219" i="3"/>
  <c r="DZ219" i="3"/>
  <c r="DY219" i="3"/>
  <c r="DX219" i="3"/>
  <c r="DU219" i="3"/>
  <c r="DR219" i="3"/>
  <c r="DV219" i="3" s="1"/>
  <c r="DW219" i="3" s="1"/>
  <c r="DQ219" i="3"/>
  <c r="BL219" i="3"/>
  <c r="ER218" i="3"/>
  <c r="EQ218" i="3"/>
  <c r="EP218" i="3"/>
  <c r="EO218" i="3"/>
  <c r="EN218" i="3"/>
  <c r="EM218" i="3"/>
  <c r="EL218" i="3"/>
  <c r="EK218" i="3"/>
  <c r="EJ218" i="3"/>
  <c r="EH218" i="3"/>
  <c r="EG218" i="3"/>
  <c r="EF218" i="3"/>
  <c r="EE218" i="3"/>
  <c r="ED218" i="3"/>
  <c r="EC218" i="3"/>
  <c r="EB218" i="3"/>
  <c r="EA218" i="3"/>
  <c r="DZ218" i="3"/>
  <c r="DY218" i="3"/>
  <c r="DU218" i="3"/>
  <c r="BU218" i="3"/>
  <c r="BL218" i="3"/>
  <c r="AW218" i="3"/>
  <c r="AV218" i="3"/>
  <c r="R218" i="3"/>
  <c r="DR218" i="3" s="1"/>
  <c r="ER217" i="3"/>
  <c r="EQ217" i="3"/>
  <c r="EO217" i="3"/>
  <c r="EM217" i="3"/>
  <c r="EL217" i="3"/>
  <c r="EK217" i="3"/>
  <c r="EJ217" i="3"/>
  <c r="EI217" i="3"/>
  <c r="EH217" i="3"/>
  <c r="EG217" i="3"/>
  <c r="EE217" i="3"/>
  <c r="ED217" i="3"/>
  <c r="EC217" i="3"/>
  <c r="EB217" i="3"/>
  <c r="EA217" i="3"/>
  <c r="DZ217" i="3"/>
  <c r="DY217" i="3"/>
  <c r="DX217" i="3"/>
  <c r="DU217" i="3"/>
  <c r="DD217" i="3"/>
  <c r="DE217" i="3" s="1"/>
  <c r="CS217" i="3"/>
  <c r="CT217" i="3" s="1"/>
  <c r="EN217" i="3" s="1"/>
  <c r="BZ217" i="3"/>
  <c r="BL217" i="3"/>
  <c r="BE217" i="3"/>
  <c r="BF217" i="3" s="1"/>
  <c r="ER216" i="3"/>
  <c r="EQ216" i="3"/>
  <c r="EP216" i="3"/>
  <c r="EO216" i="3"/>
  <c r="EM216" i="3"/>
  <c r="EL216" i="3"/>
  <c r="EK216" i="3"/>
  <c r="EI216" i="3"/>
  <c r="EH216" i="3"/>
  <c r="EG216" i="3"/>
  <c r="EE216" i="3"/>
  <c r="ED216" i="3"/>
  <c r="EC216" i="3"/>
  <c r="EB216" i="3"/>
  <c r="EA216" i="3"/>
  <c r="DZ216" i="3"/>
  <c r="DY216" i="3"/>
  <c r="DX216" i="3"/>
  <c r="DU216" i="3"/>
  <c r="CT216" i="3"/>
  <c r="CU216" i="3" s="1"/>
  <c r="CS216" i="3"/>
  <c r="CA216" i="3"/>
  <c r="BZ216" i="3"/>
  <c r="EJ216" i="3" s="1"/>
  <c r="BL216" i="3"/>
  <c r="BE216" i="3"/>
  <c r="BF216" i="3" s="1"/>
  <c r="EF216" i="3" s="1"/>
  <c r="ER215" i="3"/>
  <c r="EQ215" i="3"/>
  <c r="EO215" i="3"/>
  <c r="EM215" i="3"/>
  <c r="EL215" i="3"/>
  <c r="EK215" i="3"/>
  <c r="EI215" i="3"/>
  <c r="EH215" i="3"/>
  <c r="EG215" i="3"/>
  <c r="EE215" i="3"/>
  <c r="ED215" i="3"/>
  <c r="EC215" i="3"/>
  <c r="EB215" i="3"/>
  <c r="EA215" i="3"/>
  <c r="DZ215" i="3"/>
  <c r="DY215" i="3"/>
  <c r="DX215" i="3"/>
  <c r="DU215" i="3"/>
  <c r="DD215" i="3"/>
  <c r="EP215" i="3" s="1"/>
  <c r="CS215" i="3"/>
  <c r="CT215" i="3" s="1"/>
  <c r="CU215" i="3" s="1"/>
  <c r="BZ215" i="3"/>
  <c r="EJ215" i="3" s="1"/>
  <c r="BL215" i="3"/>
  <c r="BE215" i="3"/>
  <c r="BF215" i="3" s="1"/>
  <c r="DR215" i="3" s="1"/>
  <c r="DV215" i="3" s="1"/>
  <c r="DW215" i="3" s="1"/>
  <c r="ER214" i="3"/>
  <c r="EQ214" i="3"/>
  <c r="EO214" i="3"/>
  <c r="EM214" i="3"/>
  <c r="EL214" i="3"/>
  <c r="EK214" i="3"/>
  <c r="EI214" i="3"/>
  <c r="EH214" i="3"/>
  <c r="EG214" i="3"/>
  <c r="EE214" i="3"/>
  <c r="ED214" i="3"/>
  <c r="EC214" i="3"/>
  <c r="EB214" i="3"/>
  <c r="EA214" i="3"/>
  <c r="DZ214" i="3"/>
  <c r="DY214" i="3"/>
  <c r="DX214" i="3"/>
  <c r="DU214" i="3"/>
  <c r="DD214" i="3"/>
  <c r="DE214" i="3" s="1"/>
  <c r="CS214" i="3"/>
  <c r="CT214" i="3" s="1"/>
  <c r="EN214" i="3" s="1"/>
  <c r="BZ214" i="3"/>
  <c r="EJ214" i="3" s="1"/>
  <c r="BL214" i="3"/>
  <c r="BE214" i="3"/>
  <c r="BF214" i="3" s="1"/>
  <c r="ER213" i="3"/>
  <c r="EQ213" i="3"/>
  <c r="EO213" i="3"/>
  <c r="EM213" i="3"/>
  <c r="EL213" i="3"/>
  <c r="EK213" i="3"/>
  <c r="EJ213" i="3"/>
  <c r="EI213" i="3"/>
  <c r="EH213" i="3"/>
  <c r="EG213" i="3"/>
  <c r="EE213" i="3"/>
  <c r="EC213" i="3"/>
  <c r="EB213" i="3"/>
  <c r="EA213" i="3"/>
  <c r="DZ213" i="3"/>
  <c r="DY213" i="3"/>
  <c r="DX213" i="3"/>
  <c r="DU213" i="3"/>
  <c r="DD213" i="3"/>
  <c r="DE213" i="3" s="1"/>
  <c r="CS213" i="3"/>
  <c r="CT213" i="3" s="1"/>
  <c r="BL213" i="3"/>
  <c r="BE213" i="3"/>
  <c r="BF213" i="3" s="1"/>
  <c r="BG213" i="3" s="1"/>
  <c r="AU213" i="3"/>
  <c r="AV213" i="3" s="1"/>
  <c r="AW213" i="3" s="1"/>
  <c r="ER212" i="3"/>
  <c r="EQ212" i="3"/>
  <c r="EP212" i="3"/>
  <c r="EO212" i="3"/>
  <c r="EN212" i="3"/>
  <c r="EM212" i="3"/>
  <c r="EL212" i="3"/>
  <c r="EK212" i="3"/>
  <c r="EJ212" i="3"/>
  <c r="EI212" i="3"/>
  <c r="EH212" i="3"/>
  <c r="EG212" i="3"/>
  <c r="EF212" i="3"/>
  <c r="EE212" i="3"/>
  <c r="ED212" i="3"/>
  <c r="EC212" i="3"/>
  <c r="EB212" i="3"/>
  <c r="EA212" i="3"/>
  <c r="DZ212" i="3"/>
  <c r="DY212" i="3"/>
  <c r="DU212" i="3"/>
  <c r="BL212" i="3"/>
  <c r="R212" i="3"/>
  <c r="ER211" i="3"/>
  <c r="EQ211" i="3"/>
  <c r="EP211" i="3"/>
  <c r="EO211" i="3"/>
  <c r="EN211" i="3"/>
  <c r="EM211" i="3"/>
  <c r="EL211" i="3"/>
  <c r="EK211" i="3"/>
  <c r="EJ211" i="3"/>
  <c r="EI211" i="3"/>
  <c r="EH211" i="3"/>
  <c r="EG211" i="3"/>
  <c r="EF211" i="3"/>
  <c r="EE211" i="3"/>
  <c r="EC211" i="3"/>
  <c r="EB211" i="3"/>
  <c r="EA211" i="3"/>
  <c r="DZ211" i="3"/>
  <c r="DY211" i="3"/>
  <c r="DX211" i="3"/>
  <c r="DU211" i="3"/>
  <c r="BL211" i="3"/>
  <c r="AU211" i="3"/>
  <c r="AV211" i="3" s="1"/>
  <c r="ER210" i="3"/>
  <c r="EQ210" i="3"/>
  <c r="EP210" i="3"/>
  <c r="EO210" i="3"/>
  <c r="EN210" i="3"/>
  <c r="EM210" i="3"/>
  <c r="EL210" i="3"/>
  <c r="EK210" i="3"/>
  <c r="EJ210" i="3"/>
  <c r="EI210" i="3"/>
  <c r="EH210" i="3"/>
  <c r="EG210" i="3"/>
  <c r="EF210" i="3"/>
  <c r="EE210" i="3"/>
  <c r="ED210" i="3"/>
  <c r="EC210" i="3"/>
  <c r="EB210" i="3"/>
  <c r="EA210" i="3"/>
  <c r="DZ210" i="3"/>
  <c r="DY210" i="3"/>
  <c r="DX210" i="3"/>
  <c r="ER209" i="3"/>
  <c r="EQ209" i="3"/>
  <c r="EP209" i="3"/>
  <c r="EO209" i="3"/>
  <c r="EN209" i="3"/>
  <c r="EM209" i="3"/>
  <c r="EL209" i="3"/>
  <c r="EK209" i="3"/>
  <c r="EJ209" i="3"/>
  <c r="EI209" i="3"/>
  <c r="EH209" i="3"/>
  <c r="EG209" i="3"/>
  <c r="EF209" i="3"/>
  <c r="EE209" i="3"/>
  <c r="ED209" i="3"/>
  <c r="EC209" i="3"/>
  <c r="EB209" i="3"/>
  <c r="EA209" i="3"/>
  <c r="DZ209" i="3"/>
  <c r="DY209" i="3"/>
  <c r="DX209" i="3"/>
  <c r="ER208" i="3"/>
  <c r="EQ208" i="3"/>
  <c r="EP208" i="3"/>
  <c r="EO208" i="3"/>
  <c r="EN208" i="3"/>
  <c r="EM208" i="3"/>
  <c r="EL208" i="3"/>
  <c r="EK208" i="3"/>
  <c r="EJ208" i="3"/>
  <c r="EI208" i="3"/>
  <c r="EH208" i="3"/>
  <c r="EG208" i="3"/>
  <c r="EF208" i="3"/>
  <c r="EE208" i="3"/>
  <c r="ED208" i="3"/>
  <c r="EC208" i="3"/>
  <c r="EB208" i="3"/>
  <c r="EA208" i="3"/>
  <c r="DZ208" i="3"/>
  <c r="DY208" i="3"/>
  <c r="DU208" i="3"/>
  <c r="DQ208" i="3"/>
  <c r="R208" i="3"/>
  <c r="DX208" i="3" s="1"/>
  <c r="ER207" i="3"/>
  <c r="EQ207" i="3"/>
  <c r="EP207" i="3"/>
  <c r="EO207" i="3"/>
  <c r="EN207" i="3"/>
  <c r="EM207" i="3"/>
  <c r="EL207" i="3"/>
  <c r="EK207" i="3"/>
  <c r="EJ207" i="3"/>
  <c r="EH207" i="3"/>
  <c r="EG207" i="3"/>
  <c r="EF207" i="3"/>
  <c r="EE207" i="3"/>
  <c r="EC207" i="3"/>
  <c r="EB207" i="3"/>
  <c r="EA207" i="3"/>
  <c r="DZ207" i="3"/>
  <c r="DY207" i="3"/>
  <c r="DU207" i="3"/>
  <c r="BU207" i="3"/>
  <c r="DR207" i="3" s="1"/>
  <c r="BL207" i="3"/>
  <c r="AV207" i="3"/>
  <c r="R207" i="3"/>
  <c r="ER206" i="3"/>
  <c r="EQ206" i="3"/>
  <c r="EP206" i="3"/>
  <c r="EO206" i="3"/>
  <c r="EN206" i="3"/>
  <c r="EM206" i="3"/>
  <c r="EL206" i="3"/>
  <c r="EK206" i="3"/>
  <c r="EJ206" i="3"/>
  <c r="EI206" i="3"/>
  <c r="EH206" i="3"/>
  <c r="EG206" i="3"/>
  <c r="EF206" i="3"/>
  <c r="EE206" i="3"/>
  <c r="ED206" i="3"/>
  <c r="EC206" i="3"/>
  <c r="EB206" i="3"/>
  <c r="EA206" i="3"/>
  <c r="DZ206" i="3"/>
  <c r="DY206" i="3"/>
  <c r="DU206" i="3"/>
  <c r="DR206" i="3"/>
  <c r="DV206" i="3" s="1"/>
  <c r="DW206" i="3" s="1"/>
  <c r="DQ206" i="3"/>
  <c r="S206" i="3"/>
  <c r="R206" i="3"/>
  <c r="DX206" i="3" s="1"/>
  <c r="ER205" i="3"/>
  <c r="EQ205" i="3"/>
  <c r="EP205" i="3"/>
  <c r="EO205" i="3"/>
  <c r="EN205" i="3"/>
  <c r="EM205" i="3"/>
  <c r="EL205" i="3"/>
  <c r="EK205" i="3"/>
  <c r="EJ205" i="3"/>
  <c r="EH205" i="3"/>
  <c r="EG205" i="3"/>
  <c r="EF205" i="3"/>
  <c r="EE205" i="3"/>
  <c r="EC205" i="3"/>
  <c r="EB205" i="3"/>
  <c r="EA205" i="3"/>
  <c r="DZ205" i="3"/>
  <c r="DY205" i="3"/>
  <c r="DU205" i="3"/>
  <c r="DQ205" i="3"/>
  <c r="BU205" i="3"/>
  <c r="EI205" i="3" s="1"/>
  <c r="BL205" i="3"/>
  <c r="AV205" i="3"/>
  <c r="AW205" i="3" s="1"/>
  <c r="R205" i="3"/>
  <c r="ER204" i="3"/>
  <c r="EQ204" i="3"/>
  <c r="EP204" i="3"/>
  <c r="EO204" i="3"/>
  <c r="EN204" i="3"/>
  <c r="EM204" i="3"/>
  <c r="EL204" i="3"/>
  <c r="EK204" i="3"/>
  <c r="EJ204" i="3"/>
  <c r="EH204" i="3"/>
  <c r="EG204" i="3"/>
  <c r="EF204" i="3"/>
  <c r="EE204" i="3"/>
  <c r="ED204" i="3"/>
  <c r="EC204" i="3"/>
  <c r="EB204" i="3"/>
  <c r="EA204" i="3"/>
  <c r="DZ204" i="3"/>
  <c r="DY204" i="3"/>
  <c r="DU204" i="3"/>
  <c r="BU204" i="3"/>
  <c r="AV204" i="3"/>
  <c r="AW204" i="3" s="1"/>
  <c r="R204" i="3"/>
  <c r="DX204" i="3" s="1"/>
  <c r="ER203" i="3"/>
  <c r="EQ203" i="3"/>
  <c r="EP203" i="3"/>
  <c r="EO203" i="3"/>
  <c r="EN203" i="3"/>
  <c r="EM203" i="3"/>
  <c r="EL203" i="3"/>
  <c r="EK203" i="3"/>
  <c r="EJ203" i="3"/>
  <c r="EI203" i="3"/>
  <c r="EH203" i="3"/>
  <c r="EG203" i="3"/>
  <c r="EF203" i="3"/>
  <c r="EE203" i="3"/>
  <c r="ED203" i="3"/>
  <c r="EC203" i="3"/>
  <c r="EB203" i="3"/>
  <c r="EA203" i="3"/>
  <c r="DZ203" i="3"/>
  <c r="DY203" i="3"/>
  <c r="DX203" i="3"/>
  <c r="ER202" i="3"/>
  <c r="EQ202" i="3"/>
  <c r="EP202" i="3"/>
  <c r="EO202" i="3"/>
  <c r="EN202" i="3"/>
  <c r="EM202" i="3"/>
  <c r="EL202" i="3"/>
  <c r="EK202" i="3"/>
  <c r="EJ202" i="3"/>
  <c r="EI202" i="3"/>
  <c r="EH202" i="3"/>
  <c r="EG202" i="3"/>
  <c r="EF202" i="3"/>
  <c r="EE202" i="3"/>
  <c r="ED202" i="3"/>
  <c r="EC202" i="3"/>
  <c r="EB202" i="3"/>
  <c r="EA202" i="3"/>
  <c r="DZ202" i="3"/>
  <c r="DY202" i="3"/>
  <c r="DX202" i="3"/>
  <c r="DU202" i="3"/>
  <c r="DR202" i="3"/>
  <c r="DV202" i="3" s="1"/>
  <c r="DW202" i="3" s="1"/>
  <c r="DQ202" i="3"/>
  <c r="BL202" i="3"/>
  <c r="ER201" i="3"/>
  <c r="EQ201" i="3"/>
  <c r="EP201" i="3"/>
  <c r="EO201" i="3"/>
  <c r="EN201" i="3"/>
  <c r="EM201" i="3"/>
  <c r="EL201" i="3"/>
  <c r="EK201" i="3"/>
  <c r="EI201" i="3"/>
  <c r="EH201" i="3"/>
  <c r="EG201" i="3"/>
  <c r="EF201" i="3"/>
  <c r="EE201" i="3"/>
  <c r="ED201" i="3"/>
  <c r="EC201" i="3"/>
  <c r="EB201" i="3"/>
  <c r="EA201" i="3"/>
  <c r="DZ201" i="3"/>
  <c r="DY201" i="3"/>
  <c r="DX201" i="3"/>
  <c r="DU201" i="3"/>
  <c r="DQ201" i="3"/>
  <c r="BZ201" i="3"/>
  <c r="ER200" i="3"/>
  <c r="EP200" i="3"/>
  <c r="EO200" i="3"/>
  <c r="EM200" i="3"/>
  <c r="EL200" i="3"/>
  <c r="EK200" i="3"/>
  <c r="EJ200" i="3"/>
  <c r="EI200" i="3"/>
  <c r="EG200" i="3"/>
  <c r="EF200" i="3"/>
  <c r="EE200" i="3"/>
  <c r="ED200" i="3"/>
  <c r="EC200" i="3"/>
  <c r="EB200" i="3"/>
  <c r="EA200" i="3"/>
  <c r="DZ200" i="3"/>
  <c r="DY200" i="3"/>
  <c r="DX200" i="3"/>
  <c r="DU200" i="3"/>
  <c r="DH200" i="3"/>
  <c r="DI200" i="3" s="1"/>
  <c r="EQ200" i="3" s="1"/>
  <c r="CS200" i="3"/>
  <c r="CT200" i="3" s="1"/>
  <c r="DR200" i="3" s="1"/>
  <c r="BQ200" i="3"/>
  <c r="BP200" i="3"/>
  <c r="EH200" i="3" s="1"/>
  <c r="BL200" i="3"/>
  <c r="ER199" i="3"/>
  <c r="EQ199" i="3"/>
  <c r="EP199" i="3"/>
  <c r="EO199" i="3"/>
  <c r="EN199" i="3"/>
  <c r="EM199" i="3"/>
  <c r="EL199" i="3"/>
  <c r="EK199" i="3"/>
  <c r="EJ199" i="3"/>
  <c r="EI199" i="3"/>
  <c r="EH199" i="3"/>
  <c r="EG199" i="3"/>
  <c r="EF199" i="3"/>
  <c r="ED199" i="3"/>
  <c r="EC199" i="3"/>
  <c r="EB199" i="3"/>
  <c r="EA199" i="3"/>
  <c r="DZ199" i="3"/>
  <c r="DY199" i="3"/>
  <c r="DX199" i="3"/>
  <c r="DU199" i="3"/>
  <c r="AZ199" i="3"/>
  <c r="BA199" i="3" s="1"/>
  <c r="ER198" i="3"/>
  <c r="EQ198" i="3"/>
  <c r="EO198" i="3"/>
  <c r="EM198" i="3"/>
  <c r="EL198" i="3"/>
  <c r="EK198" i="3"/>
  <c r="EI198" i="3"/>
  <c r="EH198" i="3"/>
  <c r="EG198" i="3"/>
  <c r="EF198" i="3"/>
  <c r="EE198" i="3"/>
  <c r="ED198" i="3"/>
  <c r="EC198" i="3"/>
  <c r="EB198" i="3"/>
  <c r="EA198" i="3"/>
  <c r="DZ198" i="3"/>
  <c r="DY198" i="3"/>
  <c r="DX198" i="3"/>
  <c r="DU198" i="3"/>
  <c r="DD198" i="3"/>
  <c r="DE198" i="3" s="1"/>
  <c r="CS198" i="3"/>
  <c r="CT198" i="3" s="1"/>
  <c r="BZ198" i="3"/>
  <c r="BL198" i="3"/>
  <c r="ER197" i="3"/>
  <c r="EQ197" i="3"/>
  <c r="EO197" i="3"/>
  <c r="EM197" i="3"/>
  <c r="EL197" i="3"/>
  <c r="EK197" i="3"/>
  <c r="EI197" i="3"/>
  <c r="EH197" i="3"/>
  <c r="EG197" i="3"/>
  <c r="EF197" i="3"/>
  <c r="EE197" i="3"/>
  <c r="ED197" i="3"/>
  <c r="EC197" i="3"/>
  <c r="EB197" i="3"/>
  <c r="EA197" i="3"/>
  <c r="DZ197" i="3"/>
  <c r="DY197" i="3"/>
  <c r="DX197" i="3"/>
  <c r="DU197" i="3"/>
  <c r="DD197" i="3"/>
  <c r="EP197" i="3" s="1"/>
  <c r="CS197" i="3"/>
  <c r="CT197" i="3" s="1"/>
  <c r="BZ197" i="3"/>
  <c r="EJ197" i="3" s="1"/>
  <c r="BL197" i="3"/>
  <c r="ER196" i="3"/>
  <c r="EQ196" i="3"/>
  <c r="EP196" i="3"/>
  <c r="EO196" i="3"/>
  <c r="EM196" i="3"/>
  <c r="EL196" i="3"/>
  <c r="EK196" i="3"/>
  <c r="EI196" i="3"/>
  <c r="EH196" i="3"/>
  <c r="EG196" i="3"/>
  <c r="EF196" i="3"/>
  <c r="EE196" i="3"/>
  <c r="ED196" i="3"/>
  <c r="EC196" i="3"/>
  <c r="EB196" i="3"/>
  <c r="EA196" i="3"/>
  <c r="DZ196" i="3"/>
  <c r="DY196" i="3"/>
  <c r="DX196" i="3"/>
  <c r="DU196" i="3"/>
  <c r="CT196" i="3"/>
  <c r="EN196" i="3" s="1"/>
  <c r="CS196" i="3"/>
  <c r="BZ196" i="3"/>
  <c r="EJ196" i="3" s="1"/>
  <c r="BL196" i="3"/>
  <c r="ER195" i="3"/>
  <c r="EQ195" i="3"/>
  <c r="EO195" i="3"/>
  <c r="EM195" i="3"/>
  <c r="EL195" i="3"/>
  <c r="EK195" i="3"/>
  <c r="EJ195" i="3"/>
  <c r="EI195" i="3"/>
  <c r="EH195" i="3"/>
  <c r="EG195" i="3"/>
  <c r="EF195" i="3"/>
  <c r="EE195" i="3"/>
  <c r="ED195" i="3"/>
  <c r="EC195" i="3"/>
  <c r="EB195" i="3"/>
  <c r="EA195" i="3"/>
  <c r="DZ195" i="3"/>
  <c r="DY195" i="3"/>
  <c r="DX195" i="3"/>
  <c r="DU195" i="3"/>
  <c r="DD195" i="3"/>
  <c r="EP195" i="3" s="1"/>
  <c r="CS195" i="3"/>
  <c r="CT195" i="3" s="1"/>
  <c r="BL195" i="3"/>
  <c r="ER194" i="3"/>
  <c r="EQ194" i="3"/>
  <c r="EP194" i="3"/>
  <c r="EO194" i="3"/>
  <c r="EM194" i="3"/>
  <c r="EL194" i="3"/>
  <c r="EK194" i="3"/>
  <c r="EI194" i="3"/>
  <c r="EH194" i="3"/>
  <c r="EG194" i="3"/>
  <c r="EF194" i="3"/>
  <c r="EE194" i="3"/>
  <c r="ED194" i="3"/>
  <c r="EC194" i="3"/>
  <c r="EB194" i="3"/>
  <c r="EA194" i="3"/>
  <c r="DZ194" i="3"/>
  <c r="DY194" i="3"/>
  <c r="DX194" i="3"/>
  <c r="DU194" i="3"/>
  <c r="DD194" i="3"/>
  <c r="DE194" i="3" s="1"/>
  <c r="CS194" i="3"/>
  <c r="CT194" i="3" s="1"/>
  <c r="CA194" i="3"/>
  <c r="BZ194" i="3"/>
  <c r="EJ194" i="3" s="1"/>
  <c r="BL194" i="3"/>
  <c r="ER193" i="3"/>
  <c r="EQ193" i="3"/>
  <c r="EO193" i="3"/>
  <c r="EM193" i="3"/>
  <c r="EL193" i="3"/>
  <c r="EK193" i="3"/>
  <c r="EI193" i="3"/>
  <c r="EH193" i="3"/>
  <c r="EG193" i="3"/>
  <c r="EF193" i="3"/>
  <c r="EE193" i="3"/>
  <c r="ED193" i="3"/>
  <c r="EC193" i="3"/>
  <c r="EB193" i="3"/>
  <c r="EA193" i="3"/>
  <c r="DZ193" i="3"/>
  <c r="DY193" i="3"/>
  <c r="DX193" i="3"/>
  <c r="DU193" i="3"/>
  <c r="DD193" i="3"/>
  <c r="EP193" i="3" s="1"/>
  <c r="CS193" i="3"/>
  <c r="CT193" i="3" s="1"/>
  <c r="BZ193" i="3"/>
  <c r="EJ193" i="3" s="1"/>
  <c r="BL193" i="3"/>
  <c r="ER192" i="3"/>
  <c r="EQ192" i="3"/>
  <c r="EP192" i="3"/>
  <c r="EO192" i="3"/>
  <c r="EN192" i="3"/>
  <c r="EM192" i="3"/>
  <c r="EL192" i="3"/>
  <c r="EK192" i="3"/>
  <c r="EJ192" i="3"/>
  <c r="EI192" i="3"/>
  <c r="EH192" i="3"/>
  <c r="EG192" i="3"/>
  <c r="EF192" i="3"/>
  <c r="EE192" i="3"/>
  <c r="ED192" i="3"/>
  <c r="EC192" i="3"/>
  <c r="EB192" i="3"/>
  <c r="EA192" i="3"/>
  <c r="DZ192" i="3"/>
  <c r="DY192" i="3"/>
  <c r="DX192" i="3"/>
  <c r="ER191" i="3"/>
  <c r="EQ191" i="3"/>
  <c r="EO191" i="3"/>
  <c r="EM191" i="3"/>
  <c r="EL191" i="3"/>
  <c r="EK191" i="3"/>
  <c r="EI191" i="3"/>
  <c r="EH191" i="3"/>
  <c r="EG191" i="3"/>
  <c r="EF191" i="3"/>
  <c r="EE191" i="3"/>
  <c r="ED191" i="3"/>
  <c r="EC191" i="3"/>
  <c r="EB191" i="3"/>
  <c r="EA191" i="3"/>
  <c r="DZ191" i="3"/>
  <c r="DY191" i="3"/>
  <c r="DX191" i="3"/>
  <c r="DU191" i="3"/>
  <c r="DD191" i="3"/>
  <c r="EP191" i="3" s="1"/>
  <c r="CS191" i="3"/>
  <c r="CT191" i="3" s="1"/>
  <c r="BZ191" i="3"/>
  <c r="EJ191" i="3" s="1"/>
  <c r="BL191" i="3"/>
  <c r="ER190" i="3"/>
  <c r="EQ190" i="3"/>
  <c r="EP190" i="3"/>
  <c r="EO190" i="3"/>
  <c r="EN190" i="3"/>
  <c r="EM190" i="3"/>
  <c r="EL190" i="3"/>
  <c r="EK190" i="3"/>
  <c r="EJ190" i="3"/>
  <c r="EI190" i="3"/>
  <c r="EH190" i="3"/>
  <c r="EG190" i="3"/>
  <c r="EF190" i="3"/>
  <c r="EE190" i="3"/>
  <c r="ED190" i="3"/>
  <c r="EC190" i="3"/>
  <c r="EB190" i="3"/>
  <c r="EA190" i="3"/>
  <c r="DZ190" i="3"/>
  <c r="DY190" i="3"/>
  <c r="DX190" i="3"/>
  <c r="ER189" i="3"/>
  <c r="EQ189" i="3"/>
  <c r="EP189" i="3"/>
  <c r="EO189" i="3"/>
  <c r="EN189" i="3"/>
  <c r="EM189" i="3"/>
  <c r="EL189" i="3"/>
  <c r="EK189" i="3"/>
  <c r="EJ189" i="3"/>
  <c r="EI189" i="3"/>
  <c r="EH189" i="3"/>
  <c r="EG189" i="3"/>
  <c r="EF189" i="3"/>
  <c r="EE189" i="3"/>
  <c r="ED189" i="3"/>
  <c r="EC189" i="3"/>
  <c r="EB189" i="3"/>
  <c r="EA189" i="3"/>
  <c r="DZ189" i="3"/>
  <c r="DY189" i="3"/>
  <c r="DX189" i="3"/>
  <c r="DU189" i="3"/>
  <c r="DR189" i="3"/>
  <c r="DS189" i="3" s="1"/>
  <c r="DQ189" i="3"/>
  <c r="BL189" i="3"/>
  <c r="ER188" i="3"/>
  <c r="EQ188" i="3"/>
  <c r="EP188" i="3"/>
  <c r="EO188" i="3"/>
  <c r="EN188" i="3"/>
  <c r="EM188" i="3"/>
  <c r="EL188" i="3"/>
  <c r="EK188" i="3"/>
  <c r="EJ188" i="3"/>
  <c r="EI188" i="3"/>
  <c r="EH188" i="3"/>
  <c r="EG188" i="3"/>
  <c r="EF188" i="3"/>
  <c r="EE188" i="3"/>
  <c r="ED188" i="3"/>
  <c r="EC188" i="3"/>
  <c r="EB188" i="3"/>
  <c r="EA188" i="3"/>
  <c r="DZ188" i="3"/>
  <c r="DY188" i="3"/>
  <c r="DX188" i="3"/>
  <c r="ER187" i="3"/>
  <c r="EQ187" i="3"/>
  <c r="EP187" i="3"/>
  <c r="EO187" i="3"/>
  <c r="EN187" i="3"/>
  <c r="EM187" i="3"/>
  <c r="EL187" i="3"/>
  <c r="EK187" i="3"/>
  <c r="EJ187" i="3"/>
  <c r="EI187" i="3"/>
  <c r="EH187" i="3"/>
  <c r="EG187" i="3"/>
  <c r="EF187" i="3"/>
  <c r="EE187" i="3"/>
  <c r="ED187" i="3"/>
  <c r="EC187" i="3"/>
  <c r="EB187" i="3"/>
  <c r="EA187" i="3"/>
  <c r="DZ187" i="3"/>
  <c r="DY187" i="3"/>
  <c r="DX187" i="3"/>
  <c r="ER186" i="3"/>
  <c r="EQ186" i="3"/>
  <c r="EP186" i="3"/>
  <c r="EO186" i="3"/>
  <c r="EN186" i="3"/>
  <c r="EM186" i="3"/>
  <c r="EL186" i="3"/>
  <c r="EK186" i="3"/>
  <c r="EJ186" i="3"/>
  <c r="EI186" i="3"/>
  <c r="EH186" i="3"/>
  <c r="EG186" i="3"/>
  <c r="EF186" i="3"/>
  <c r="EE186" i="3"/>
  <c r="ED186" i="3"/>
  <c r="EC186" i="3"/>
  <c r="EB186" i="3"/>
  <c r="EA186" i="3"/>
  <c r="DZ186" i="3"/>
  <c r="DY186" i="3"/>
  <c r="DX186" i="3"/>
  <c r="ER185" i="3"/>
  <c r="EQ185" i="3"/>
  <c r="EP185" i="3"/>
  <c r="EO185" i="3"/>
  <c r="EN185" i="3"/>
  <c r="EM185" i="3"/>
  <c r="EL185" i="3"/>
  <c r="EK185" i="3"/>
  <c r="EJ185" i="3"/>
  <c r="EI185" i="3"/>
  <c r="EH185" i="3"/>
  <c r="EG185" i="3"/>
  <c r="EF185" i="3"/>
  <c r="EE185" i="3"/>
  <c r="ED185" i="3"/>
  <c r="EC185" i="3"/>
  <c r="EB185" i="3"/>
  <c r="EA185" i="3"/>
  <c r="DZ185" i="3"/>
  <c r="DY185" i="3"/>
  <c r="DX185" i="3"/>
  <c r="ER184" i="3"/>
  <c r="EQ184" i="3"/>
  <c r="EP184" i="3"/>
  <c r="EO184" i="3"/>
  <c r="EN184" i="3"/>
  <c r="EM184" i="3"/>
  <c r="EL184" i="3"/>
  <c r="EK184" i="3"/>
  <c r="EJ184" i="3"/>
  <c r="EI184" i="3"/>
  <c r="EH184" i="3"/>
  <c r="EG184" i="3"/>
  <c r="EF184" i="3"/>
  <c r="EE184" i="3"/>
  <c r="ED184" i="3"/>
  <c r="EC184" i="3"/>
  <c r="EB184" i="3"/>
  <c r="EA184" i="3"/>
  <c r="DZ184" i="3"/>
  <c r="DY184" i="3"/>
  <c r="DX184" i="3"/>
  <c r="ER183" i="3"/>
  <c r="EQ183" i="3"/>
  <c r="EP183" i="3"/>
  <c r="EO183" i="3"/>
  <c r="EN183" i="3"/>
  <c r="EM183" i="3"/>
  <c r="EL183" i="3"/>
  <c r="EK183" i="3"/>
  <c r="EJ183" i="3"/>
  <c r="EI183" i="3"/>
  <c r="EH183" i="3"/>
  <c r="EG183" i="3"/>
  <c r="EF183" i="3"/>
  <c r="EE183" i="3"/>
  <c r="ED183" i="3"/>
  <c r="EC183" i="3"/>
  <c r="EB183" i="3"/>
  <c r="EA183" i="3"/>
  <c r="DZ183" i="3"/>
  <c r="DY183" i="3"/>
  <c r="DX183" i="3"/>
  <c r="ER182" i="3"/>
  <c r="EQ182" i="3"/>
  <c r="EP182" i="3"/>
  <c r="EO182" i="3"/>
  <c r="EN182" i="3"/>
  <c r="EM182" i="3"/>
  <c r="EL182" i="3"/>
  <c r="EK182" i="3"/>
  <c r="EJ182" i="3"/>
  <c r="EI182" i="3"/>
  <c r="EH182" i="3"/>
  <c r="EG182" i="3"/>
  <c r="EF182" i="3"/>
  <c r="EE182" i="3"/>
  <c r="ED182" i="3"/>
  <c r="EC182" i="3"/>
  <c r="EB182" i="3"/>
  <c r="EA182" i="3"/>
  <c r="DZ182" i="3"/>
  <c r="DY182" i="3"/>
  <c r="DX182" i="3"/>
  <c r="ER181" i="3"/>
  <c r="EQ181" i="3"/>
  <c r="EP181" i="3"/>
  <c r="EO181" i="3"/>
  <c r="EN181" i="3"/>
  <c r="EM181" i="3"/>
  <c r="EL181" i="3"/>
  <c r="EK181" i="3"/>
  <c r="EJ181" i="3"/>
  <c r="EI181" i="3"/>
  <c r="EH181" i="3"/>
  <c r="EG181" i="3"/>
  <c r="EF181" i="3"/>
  <c r="EE181" i="3"/>
  <c r="ED181" i="3"/>
  <c r="EC181" i="3"/>
  <c r="EB181" i="3"/>
  <c r="EA181" i="3"/>
  <c r="DZ181" i="3"/>
  <c r="DY181" i="3"/>
  <c r="DX181" i="3"/>
  <c r="DU181" i="3"/>
  <c r="DS181" i="3"/>
  <c r="DR181" i="3"/>
  <c r="DV181" i="3" s="1"/>
  <c r="DW181" i="3" s="1"/>
  <c r="DQ181" i="3"/>
  <c r="BL181" i="3"/>
  <c r="X181" i="3"/>
  <c r="ER180" i="3"/>
  <c r="EQ180" i="3"/>
  <c r="EP180" i="3"/>
  <c r="EO180" i="3"/>
  <c r="EN180" i="3"/>
  <c r="EM180" i="3"/>
  <c r="EL180" i="3"/>
  <c r="EK180" i="3"/>
  <c r="EJ180" i="3"/>
  <c r="EI180" i="3"/>
  <c r="EH180" i="3"/>
  <c r="EG180" i="3"/>
  <c r="EF180" i="3"/>
  <c r="EE180" i="3"/>
  <c r="ED180" i="3"/>
  <c r="EC180" i="3"/>
  <c r="EB180" i="3"/>
  <c r="EA180" i="3"/>
  <c r="DZ180" i="3"/>
  <c r="DY180" i="3"/>
  <c r="DX180" i="3"/>
  <c r="DU180" i="3"/>
  <c r="DR180" i="3"/>
  <c r="DV180" i="3" s="1"/>
  <c r="DW180" i="3" s="1"/>
  <c r="DQ180" i="3"/>
  <c r="BL180" i="3"/>
  <c r="X180" i="3"/>
  <c r="ER179" i="3"/>
  <c r="EQ179" i="3"/>
  <c r="EP179" i="3"/>
  <c r="EO179" i="3"/>
  <c r="EN179" i="3"/>
  <c r="EM179" i="3"/>
  <c r="EL179" i="3"/>
  <c r="EK179" i="3"/>
  <c r="EJ179" i="3"/>
  <c r="EI179" i="3"/>
  <c r="EH179" i="3"/>
  <c r="EG179" i="3"/>
  <c r="EF179" i="3"/>
  <c r="EE179" i="3"/>
  <c r="ED179" i="3"/>
  <c r="EC179" i="3"/>
  <c r="EB179" i="3"/>
  <c r="EA179" i="3"/>
  <c r="DZ179" i="3"/>
  <c r="DY179" i="3"/>
  <c r="DU179" i="3"/>
  <c r="DQ179" i="3"/>
  <c r="R179" i="3"/>
  <c r="DR179" i="3" s="1"/>
  <c r="ER178" i="3"/>
  <c r="EQ178" i="3"/>
  <c r="EP178" i="3"/>
  <c r="EO178" i="3"/>
  <c r="EM178" i="3"/>
  <c r="EL178" i="3"/>
  <c r="EK178" i="3"/>
  <c r="EJ178" i="3"/>
  <c r="EH178" i="3"/>
  <c r="EG178" i="3"/>
  <c r="EF178" i="3"/>
  <c r="EE178" i="3"/>
  <c r="EC178" i="3"/>
  <c r="EB178" i="3"/>
  <c r="DZ178" i="3"/>
  <c r="DY178" i="3"/>
  <c r="DX178" i="3"/>
  <c r="DU178" i="3"/>
  <c r="CS178" i="3"/>
  <c r="CT178" i="3" s="1"/>
  <c r="BU178" i="3"/>
  <c r="BV178" i="3" s="1"/>
  <c r="BL178" i="3"/>
  <c r="AU178" i="3"/>
  <c r="AV178" i="3" s="1"/>
  <c r="AF178" i="3"/>
  <c r="AG178" i="3" s="1"/>
  <c r="EA178" i="3" s="1"/>
  <c r="ER177" i="3"/>
  <c r="EQ177" i="3"/>
  <c r="EP177" i="3"/>
  <c r="EO177" i="3"/>
  <c r="EM177" i="3"/>
  <c r="EL177" i="3"/>
  <c r="EK177" i="3"/>
  <c r="EJ177" i="3"/>
  <c r="EH177" i="3"/>
  <c r="EG177" i="3"/>
  <c r="EF177" i="3"/>
  <c r="EE177" i="3"/>
  <c r="EC177" i="3"/>
  <c r="EB177" i="3"/>
  <c r="DZ177" i="3"/>
  <c r="DY177" i="3"/>
  <c r="DX177" i="3"/>
  <c r="DU177" i="3"/>
  <c r="CS177" i="3"/>
  <c r="CT177" i="3" s="1"/>
  <c r="BU177" i="3"/>
  <c r="EI177" i="3" s="1"/>
  <c r="BL177" i="3"/>
  <c r="AU177" i="3"/>
  <c r="AV177" i="3" s="1"/>
  <c r="ED177" i="3" s="1"/>
  <c r="AF177" i="3"/>
  <c r="AG177" i="3" s="1"/>
  <c r="ER176" i="3"/>
  <c r="EQ176" i="3"/>
  <c r="EP176" i="3"/>
  <c r="EO176" i="3"/>
  <c r="EM176" i="3"/>
  <c r="EL176" i="3"/>
  <c r="EK176" i="3"/>
  <c r="EJ176" i="3"/>
  <c r="EH176" i="3"/>
  <c r="EG176" i="3"/>
  <c r="EF176" i="3"/>
  <c r="EE176" i="3"/>
  <c r="EC176" i="3"/>
  <c r="EB176" i="3"/>
  <c r="DZ176" i="3"/>
  <c r="DY176" i="3"/>
  <c r="DX176" i="3"/>
  <c r="DU176" i="3"/>
  <c r="CS176" i="3"/>
  <c r="CT176" i="3" s="1"/>
  <c r="BU176" i="3"/>
  <c r="BV176" i="3" s="1"/>
  <c r="BL176" i="3"/>
  <c r="AU176" i="3"/>
  <c r="AV176" i="3" s="1"/>
  <c r="AF176" i="3"/>
  <c r="AG176" i="3" s="1"/>
  <c r="ER175" i="3"/>
  <c r="EQ175" i="3"/>
  <c r="EP175" i="3"/>
  <c r="EO175" i="3"/>
  <c r="EM175" i="3"/>
  <c r="EL175" i="3"/>
  <c r="EK175" i="3"/>
  <c r="EJ175" i="3"/>
  <c r="EH175" i="3"/>
  <c r="EG175" i="3"/>
  <c r="EF175" i="3"/>
  <c r="EE175" i="3"/>
  <c r="EC175" i="3"/>
  <c r="EB175" i="3"/>
  <c r="DZ175" i="3"/>
  <c r="DY175" i="3"/>
  <c r="DX175" i="3"/>
  <c r="DU175" i="3"/>
  <c r="CT175" i="3"/>
  <c r="CU175" i="3" s="1"/>
  <c r="CS175" i="3"/>
  <c r="BU175" i="3"/>
  <c r="BV175" i="3" s="1"/>
  <c r="BL175" i="3"/>
  <c r="AU175" i="3"/>
  <c r="AV175" i="3" s="1"/>
  <c r="ED175" i="3" s="1"/>
  <c r="AF175" i="3"/>
  <c r="AG175" i="3" s="1"/>
  <c r="ER174" i="3"/>
  <c r="EQ174" i="3"/>
  <c r="EP174" i="3"/>
  <c r="EO174" i="3"/>
  <c r="EM174" i="3"/>
  <c r="EL174" i="3"/>
  <c r="EK174" i="3"/>
  <c r="EJ174" i="3"/>
  <c r="EH174" i="3"/>
  <c r="EG174" i="3"/>
  <c r="EF174" i="3"/>
  <c r="EE174" i="3"/>
  <c r="EC174" i="3"/>
  <c r="EB174" i="3"/>
  <c r="DZ174" i="3"/>
  <c r="DY174" i="3"/>
  <c r="DX174" i="3"/>
  <c r="DU174" i="3"/>
  <c r="CS174" i="3"/>
  <c r="CT174" i="3" s="1"/>
  <c r="BU174" i="3"/>
  <c r="BV174" i="3" s="1"/>
  <c r="BL174" i="3"/>
  <c r="AU174" i="3"/>
  <c r="AV174" i="3" s="1"/>
  <c r="AF174" i="3"/>
  <c r="AG174" i="3" s="1"/>
  <c r="EA174" i="3" s="1"/>
  <c r="ER173" i="3"/>
  <c r="EQ173" i="3"/>
  <c r="EP173" i="3"/>
  <c r="EO173" i="3"/>
  <c r="EM173" i="3"/>
  <c r="EL173" i="3"/>
  <c r="EK173" i="3"/>
  <c r="EJ173" i="3"/>
  <c r="EH173" i="3"/>
  <c r="EG173" i="3"/>
  <c r="EF173" i="3"/>
  <c r="EE173" i="3"/>
  <c r="EC173" i="3"/>
  <c r="EB173" i="3"/>
  <c r="DZ173" i="3"/>
  <c r="DY173" i="3"/>
  <c r="DX173" i="3"/>
  <c r="DU173" i="3"/>
  <c r="CS173" i="3"/>
  <c r="CT173" i="3" s="1"/>
  <c r="CU173" i="3" s="1"/>
  <c r="BU173" i="3"/>
  <c r="EI173" i="3" s="1"/>
  <c r="BL173" i="3"/>
  <c r="AU173" i="3"/>
  <c r="AV173" i="3" s="1"/>
  <c r="AF173" i="3"/>
  <c r="AG173" i="3" s="1"/>
  <c r="ER172" i="3"/>
  <c r="EQ172" i="3"/>
  <c r="EP172" i="3"/>
  <c r="EO172" i="3"/>
  <c r="EN172" i="3"/>
  <c r="EM172" i="3"/>
  <c r="EL172" i="3"/>
  <c r="EK172" i="3"/>
  <c r="EJ172" i="3"/>
  <c r="EI172" i="3"/>
  <c r="EH172" i="3"/>
  <c r="EG172" i="3"/>
  <c r="EF172" i="3"/>
  <c r="EE172" i="3"/>
  <c r="ED172" i="3"/>
  <c r="EC172" i="3"/>
  <c r="EB172" i="3"/>
  <c r="EA172" i="3"/>
  <c r="DZ172" i="3"/>
  <c r="DY172" i="3"/>
  <c r="DX172" i="3"/>
  <c r="DU172" i="3"/>
  <c r="DR172" i="3"/>
  <c r="DS172" i="3" s="1"/>
  <c r="DQ172" i="3"/>
  <c r="BL172" i="3"/>
  <c r="X172" i="3"/>
  <c r="ER171" i="3"/>
  <c r="EQ171" i="3"/>
  <c r="EP171" i="3"/>
  <c r="EO171" i="3"/>
  <c r="EN171" i="3"/>
  <c r="EM171" i="3"/>
  <c r="EL171" i="3"/>
  <c r="EK171" i="3"/>
  <c r="EJ171" i="3"/>
  <c r="EI171" i="3"/>
  <c r="EH171" i="3"/>
  <c r="EG171" i="3"/>
  <c r="EF171" i="3"/>
  <c r="EE171" i="3"/>
  <c r="ED171" i="3"/>
  <c r="EC171" i="3"/>
  <c r="EB171" i="3"/>
  <c r="EA171" i="3"/>
  <c r="DZ171" i="3"/>
  <c r="DY171" i="3"/>
  <c r="DX171" i="3"/>
  <c r="DV171" i="3"/>
  <c r="DW171" i="3" s="1"/>
  <c r="DU171" i="3"/>
  <c r="DR171" i="3"/>
  <c r="DS171" i="3" s="1"/>
  <c r="DQ171" i="3"/>
  <c r="BL171" i="3"/>
  <c r="EQ170" i="3"/>
  <c r="EP170" i="3"/>
  <c r="EO170" i="3"/>
  <c r="EN170" i="3"/>
  <c r="EM170" i="3"/>
  <c r="EL170" i="3"/>
  <c r="EK170" i="3"/>
  <c r="EJ170" i="3"/>
  <c r="EI170" i="3"/>
  <c r="EH170" i="3"/>
  <c r="EG170" i="3"/>
  <c r="EF170" i="3"/>
  <c r="EE170" i="3"/>
  <c r="ED170" i="3"/>
  <c r="EC170" i="3"/>
  <c r="EB170" i="3"/>
  <c r="EA170" i="3"/>
  <c r="DZ170" i="3"/>
  <c r="DY170" i="3"/>
  <c r="DX170" i="3"/>
  <c r="DU170" i="3"/>
  <c r="DQ170" i="3"/>
  <c r="DN170" i="3"/>
  <c r="ER170" i="3" s="1"/>
  <c r="ER169" i="3"/>
  <c r="EP169" i="3"/>
  <c r="EO169" i="3"/>
  <c r="EM169" i="3"/>
  <c r="EL169" i="3"/>
  <c r="EK169" i="3"/>
  <c r="EJ169" i="3"/>
  <c r="EI169" i="3"/>
  <c r="EH169" i="3"/>
  <c r="EG169" i="3"/>
  <c r="EF169" i="3"/>
  <c r="EE169" i="3"/>
  <c r="ED169" i="3"/>
  <c r="EC169" i="3"/>
  <c r="EB169" i="3"/>
  <c r="EA169" i="3"/>
  <c r="DZ169" i="3"/>
  <c r="DY169" i="3"/>
  <c r="DX169" i="3"/>
  <c r="DU169" i="3"/>
  <c r="DH169" i="3"/>
  <c r="DI169" i="3" s="1"/>
  <c r="CS169" i="3"/>
  <c r="CT169" i="3" s="1"/>
  <c r="BL169" i="3"/>
  <c r="ER168" i="3"/>
  <c r="EP168" i="3"/>
  <c r="EO168" i="3"/>
  <c r="EM168" i="3"/>
  <c r="EL168" i="3"/>
  <c r="EK168" i="3"/>
  <c r="EJ168" i="3"/>
  <c r="EI168" i="3"/>
  <c r="EH168" i="3"/>
  <c r="EG168" i="3"/>
  <c r="EF168" i="3"/>
  <c r="EE168" i="3"/>
  <c r="EC168" i="3"/>
  <c r="EB168" i="3"/>
  <c r="EA168" i="3"/>
  <c r="DZ168" i="3"/>
  <c r="DY168" i="3"/>
  <c r="DX168" i="3"/>
  <c r="DU168" i="3"/>
  <c r="DH168" i="3"/>
  <c r="DI168" i="3" s="1"/>
  <c r="CS168" i="3"/>
  <c r="CT168" i="3" s="1"/>
  <c r="EN168" i="3" s="1"/>
  <c r="BL168" i="3"/>
  <c r="AV168" i="3"/>
  <c r="AU168" i="3"/>
  <c r="ER167" i="3"/>
  <c r="EP167" i="3"/>
  <c r="EO167" i="3"/>
  <c r="EM167" i="3"/>
  <c r="EL167" i="3"/>
  <c r="EK167" i="3"/>
  <c r="EJ167" i="3"/>
  <c r="EI167" i="3"/>
  <c r="EH167" i="3"/>
  <c r="EG167" i="3"/>
  <c r="EF167" i="3"/>
  <c r="EE167" i="3"/>
  <c r="ED167" i="3"/>
  <c r="EC167" i="3"/>
  <c r="EB167" i="3"/>
  <c r="EA167" i="3"/>
  <c r="DZ167" i="3"/>
  <c r="DY167" i="3"/>
  <c r="DX167" i="3"/>
  <c r="DU167" i="3"/>
  <c r="DH167" i="3"/>
  <c r="DI167" i="3" s="1"/>
  <c r="CS167" i="3"/>
  <c r="CT167" i="3" s="1"/>
  <c r="ER166" i="3"/>
  <c r="EQ166" i="3"/>
  <c r="EP166" i="3"/>
  <c r="EO166" i="3"/>
  <c r="EN166" i="3"/>
  <c r="EM166" i="3"/>
  <c r="EL166" i="3"/>
  <c r="EK166" i="3"/>
  <c r="EJ166" i="3"/>
  <c r="EI166" i="3"/>
  <c r="EH166" i="3"/>
  <c r="EG166" i="3"/>
  <c r="EF166" i="3"/>
  <c r="EE166" i="3"/>
  <c r="ED166" i="3"/>
  <c r="EC166" i="3"/>
  <c r="EB166" i="3"/>
  <c r="EA166" i="3"/>
  <c r="DZ166" i="3"/>
  <c r="DY166" i="3"/>
  <c r="DX166" i="3"/>
  <c r="DU166" i="3"/>
  <c r="DR166" i="3"/>
  <c r="DV166" i="3" s="1"/>
  <c r="DW166" i="3" s="1"/>
  <c r="DQ166" i="3"/>
  <c r="BL166" i="3"/>
  <c r="ER165" i="3"/>
  <c r="EQ165" i="3"/>
  <c r="EP165" i="3"/>
  <c r="EO165" i="3"/>
  <c r="EM165" i="3"/>
  <c r="EL165" i="3"/>
  <c r="EK165" i="3"/>
  <c r="EJ165" i="3"/>
  <c r="EI165" i="3"/>
  <c r="EH165" i="3"/>
  <c r="EG165" i="3"/>
  <c r="EF165" i="3"/>
  <c r="EE165" i="3"/>
  <c r="ED165" i="3"/>
  <c r="EC165" i="3"/>
  <c r="EB165" i="3"/>
  <c r="EA165" i="3"/>
  <c r="DZ165" i="3"/>
  <c r="DY165" i="3"/>
  <c r="DU165" i="3"/>
  <c r="DR165" i="3"/>
  <c r="DV165" i="3" s="1"/>
  <c r="DW165" i="3" s="1"/>
  <c r="DQ165" i="3"/>
  <c r="CU165" i="3"/>
  <c r="CT165" i="3"/>
  <c r="EN165" i="3" s="1"/>
  <c r="S165" i="3"/>
  <c r="R165" i="3"/>
  <c r="DX165" i="3" s="1"/>
  <c r="ER164" i="3"/>
  <c r="EQ164" i="3"/>
  <c r="EP164" i="3"/>
  <c r="EO164" i="3"/>
  <c r="EM164" i="3"/>
  <c r="EL164" i="3"/>
  <c r="EK164" i="3"/>
  <c r="EJ164" i="3"/>
  <c r="EI164" i="3"/>
  <c r="EH164" i="3"/>
  <c r="EG164" i="3"/>
  <c r="EF164" i="3"/>
  <c r="EE164" i="3"/>
  <c r="ED164" i="3"/>
  <c r="EC164" i="3"/>
  <c r="EB164" i="3"/>
  <c r="EA164" i="3"/>
  <c r="DZ164" i="3"/>
  <c r="DY164" i="3"/>
  <c r="DU164" i="3"/>
  <c r="CT164" i="3"/>
  <c r="CU164" i="3" s="1"/>
  <c r="R164" i="3"/>
  <c r="ER163" i="3"/>
  <c r="EQ163" i="3"/>
  <c r="EP163" i="3"/>
  <c r="EO163" i="3"/>
  <c r="EN163" i="3"/>
  <c r="EM163" i="3"/>
  <c r="EL163" i="3"/>
  <c r="EK163" i="3"/>
  <c r="EJ163" i="3"/>
  <c r="EI163" i="3"/>
  <c r="EH163" i="3"/>
  <c r="EG163" i="3"/>
  <c r="EF163" i="3"/>
  <c r="EE163" i="3"/>
  <c r="EC163" i="3"/>
  <c r="EB163" i="3"/>
  <c r="EA163" i="3"/>
  <c r="DZ163" i="3"/>
  <c r="DY163" i="3"/>
  <c r="DX163" i="3"/>
  <c r="DU163" i="3"/>
  <c r="DQ163" i="3"/>
  <c r="BL163" i="3"/>
  <c r="AV163" i="3"/>
  <c r="DR163" i="3" s="1"/>
  <c r="ER162" i="3"/>
  <c r="EQ162" i="3"/>
  <c r="EP162" i="3"/>
  <c r="EO162" i="3"/>
  <c r="EN162" i="3"/>
  <c r="EM162" i="3"/>
  <c r="EL162" i="3"/>
  <c r="EK162" i="3"/>
  <c r="EJ162" i="3"/>
  <c r="EI162" i="3"/>
  <c r="EH162" i="3"/>
  <c r="EG162" i="3"/>
  <c r="EF162" i="3"/>
  <c r="EE162" i="3"/>
  <c r="EC162" i="3"/>
  <c r="EB162" i="3"/>
  <c r="EA162" i="3"/>
  <c r="DZ162" i="3"/>
  <c r="DY162" i="3"/>
  <c r="DX162" i="3"/>
  <c r="DU162" i="3"/>
  <c r="DR162" i="3"/>
  <c r="AV162" i="3"/>
  <c r="DQ162" i="3" s="1"/>
  <c r="ER161" i="3"/>
  <c r="EQ161" i="3"/>
  <c r="EP161" i="3"/>
  <c r="EO161" i="3"/>
  <c r="EN161" i="3"/>
  <c r="EM161" i="3"/>
  <c r="EL161" i="3"/>
  <c r="EK161" i="3"/>
  <c r="EJ161" i="3"/>
  <c r="EI161" i="3"/>
  <c r="EH161" i="3"/>
  <c r="EG161" i="3"/>
  <c r="EF161" i="3"/>
  <c r="EE161" i="3"/>
  <c r="EC161" i="3"/>
  <c r="EB161" i="3"/>
  <c r="EA161" i="3"/>
  <c r="DZ161" i="3"/>
  <c r="DY161" i="3"/>
  <c r="DX161" i="3"/>
  <c r="DU161" i="3"/>
  <c r="AV161" i="3"/>
  <c r="ER160" i="3"/>
  <c r="EQ160" i="3"/>
  <c r="EP160" i="3"/>
  <c r="EO160" i="3"/>
  <c r="EM160" i="3"/>
  <c r="EL160" i="3"/>
  <c r="EK160" i="3"/>
  <c r="EJ160" i="3"/>
  <c r="EI160" i="3"/>
  <c r="EH160" i="3"/>
  <c r="EG160" i="3"/>
  <c r="EF160" i="3"/>
  <c r="EE160" i="3"/>
  <c r="EC160" i="3"/>
  <c r="EB160" i="3"/>
  <c r="DZ160" i="3"/>
  <c r="DY160" i="3"/>
  <c r="DX160" i="3"/>
  <c r="DU160" i="3"/>
  <c r="CS160" i="3"/>
  <c r="CT160" i="3" s="1"/>
  <c r="BL160" i="3"/>
  <c r="AU160" i="3"/>
  <c r="AV160" i="3" s="1"/>
  <c r="ED160" i="3" s="1"/>
  <c r="AF160" i="3"/>
  <c r="AG160" i="3" s="1"/>
  <c r="EA160" i="3" s="1"/>
  <c r="ER159" i="3"/>
  <c r="EQ159" i="3"/>
  <c r="EP159" i="3"/>
  <c r="EO159" i="3"/>
  <c r="EN159" i="3"/>
  <c r="EM159" i="3"/>
  <c r="EL159" i="3"/>
  <c r="EK159" i="3"/>
  <c r="EJ159" i="3"/>
  <c r="EI159" i="3"/>
  <c r="EH159" i="3"/>
  <c r="EG159" i="3"/>
  <c r="EF159" i="3"/>
  <c r="EE159" i="3"/>
  <c r="ED159" i="3"/>
  <c r="EC159" i="3"/>
  <c r="EB159" i="3"/>
  <c r="EA159" i="3"/>
  <c r="DZ159" i="3"/>
  <c r="DY159" i="3"/>
  <c r="DX159" i="3"/>
  <c r="ER158" i="3"/>
  <c r="EP158" i="3"/>
  <c r="EO158" i="3"/>
  <c r="EN158" i="3"/>
  <c r="EM158" i="3"/>
  <c r="EL158" i="3"/>
  <c r="EK158" i="3"/>
  <c r="EJ158" i="3"/>
  <c r="EI158" i="3"/>
  <c r="EH158" i="3"/>
  <c r="EG158" i="3"/>
  <c r="EF158" i="3"/>
  <c r="EE158" i="3"/>
  <c r="ED158" i="3"/>
  <c r="EC158" i="3"/>
  <c r="EB158" i="3"/>
  <c r="EA158" i="3"/>
  <c r="DZ158" i="3"/>
  <c r="DY158" i="3"/>
  <c r="DX158" i="3"/>
  <c r="DU158" i="3"/>
  <c r="DH158" i="3"/>
  <c r="DI158" i="3" s="1"/>
  <c r="BL158" i="3"/>
  <c r="ER157" i="3"/>
  <c r="EQ157" i="3"/>
  <c r="EP157" i="3"/>
  <c r="EO157" i="3"/>
  <c r="EN157" i="3"/>
  <c r="EM157" i="3"/>
  <c r="EL157" i="3"/>
  <c r="EK157" i="3"/>
  <c r="EJ157" i="3"/>
  <c r="EI157" i="3"/>
  <c r="EH157" i="3"/>
  <c r="EG157" i="3"/>
  <c r="EF157" i="3"/>
  <c r="EE157" i="3"/>
  <c r="ED157" i="3"/>
  <c r="EC157" i="3"/>
  <c r="EB157" i="3"/>
  <c r="EA157" i="3"/>
  <c r="DZ157" i="3"/>
  <c r="DY157" i="3"/>
  <c r="DX157" i="3"/>
  <c r="ER156" i="3"/>
  <c r="EQ156" i="3"/>
  <c r="EP156" i="3"/>
  <c r="EO156" i="3"/>
  <c r="EN156" i="3"/>
  <c r="EM156" i="3"/>
  <c r="EL156" i="3"/>
  <c r="EK156" i="3"/>
  <c r="EJ156" i="3"/>
  <c r="EI156" i="3"/>
  <c r="EH156" i="3"/>
  <c r="EG156" i="3"/>
  <c r="EF156" i="3"/>
  <c r="EE156" i="3"/>
  <c r="ED156" i="3"/>
  <c r="EC156" i="3"/>
  <c r="EB156" i="3"/>
  <c r="EA156" i="3"/>
  <c r="DZ156" i="3"/>
  <c r="DY156" i="3"/>
  <c r="DX156" i="3"/>
  <c r="DU156" i="3"/>
  <c r="DR156" i="3"/>
  <c r="DQ156" i="3"/>
  <c r="BL156" i="3"/>
  <c r="ER155" i="3"/>
  <c r="EQ155" i="3"/>
  <c r="EP155" i="3"/>
  <c r="EO155" i="3"/>
  <c r="EM155" i="3"/>
  <c r="EL155" i="3"/>
  <c r="EK155" i="3"/>
  <c r="EJ155" i="3"/>
  <c r="EI155" i="3"/>
  <c r="EH155" i="3"/>
  <c r="EG155" i="3"/>
  <c r="EF155" i="3"/>
  <c r="EE155" i="3"/>
  <c r="ED155" i="3"/>
  <c r="EC155" i="3"/>
  <c r="EB155" i="3"/>
  <c r="DZ155" i="3"/>
  <c r="DY155" i="3"/>
  <c r="DX155" i="3"/>
  <c r="DU155" i="3"/>
  <c r="CS155" i="3"/>
  <c r="CT155" i="3" s="1"/>
  <c r="AF155" i="3"/>
  <c r="AG155" i="3" s="1"/>
  <c r="ER154" i="3"/>
  <c r="EQ154" i="3"/>
  <c r="EP154" i="3"/>
  <c r="EO154" i="3"/>
  <c r="EN154" i="3"/>
  <c r="EM154" i="3"/>
  <c r="EL154" i="3"/>
  <c r="EK154" i="3"/>
  <c r="EJ154" i="3"/>
  <c r="EI154" i="3"/>
  <c r="EH154" i="3"/>
  <c r="EG154" i="3"/>
  <c r="EF154" i="3"/>
  <c r="EE154" i="3"/>
  <c r="ED154" i="3"/>
  <c r="EC154" i="3"/>
  <c r="EB154" i="3"/>
  <c r="EA154" i="3"/>
  <c r="DZ154" i="3"/>
  <c r="DY154" i="3"/>
  <c r="DX154" i="3"/>
  <c r="ER153" i="3"/>
  <c r="EQ153" i="3"/>
  <c r="EP153" i="3"/>
  <c r="EO153" i="3"/>
  <c r="EN153" i="3"/>
  <c r="EM153" i="3"/>
  <c r="EL153" i="3"/>
  <c r="EK153" i="3"/>
  <c r="EJ153" i="3"/>
  <c r="EI153" i="3"/>
  <c r="EH153" i="3"/>
  <c r="EG153" i="3"/>
  <c r="EF153" i="3"/>
  <c r="EE153" i="3"/>
  <c r="EC153" i="3"/>
  <c r="EB153" i="3"/>
  <c r="EA153" i="3"/>
  <c r="DZ153" i="3"/>
  <c r="DY153" i="3"/>
  <c r="DX153" i="3"/>
  <c r="DU153" i="3"/>
  <c r="BL153" i="3"/>
  <c r="AU153" i="3"/>
  <c r="AV153" i="3" s="1"/>
  <c r="ER152" i="3"/>
  <c r="EQ152" i="3"/>
  <c r="EP152" i="3"/>
  <c r="EO152" i="3"/>
  <c r="EN152" i="3"/>
  <c r="EM152" i="3"/>
  <c r="EL152" i="3"/>
  <c r="EK152" i="3"/>
  <c r="EJ152" i="3"/>
  <c r="EI152" i="3"/>
  <c r="EH152" i="3"/>
  <c r="EG152" i="3"/>
  <c r="EF152" i="3"/>
  <c r="EE152" i="3"/>
  <c r="ED152" i="3"/>
  <c r="EC152" i="3"/>
  <c r="EB152" i="3"/>
  <c r="EA152" i="3"/>
  <c r="DZ152" i="3"/>
  <c r="DY152" i="3"/>
  <c r="DX152" i="3"/>
  <c r="DU152" i="3"/>
  <c r="DR152" i="3"/>
  <c r="DV152" i="3" s="1"/>
  <c r="DW152" i="3" s="1"/>
  <c r="DQ152" i="3"/>
  <c r="BL152" i="3"/>
  <c r="ER151" i="3"/>
  <c r="EQ151" i="3"/>
  <c r="EP151" i="3"/>
  <c r="EO151" i="3"/>
  <c r="EN151" i="3"/>
  <c r="EM151" i="3"/>
  <c r="EL151" i="3"/>
  <c r="EK151" i="3"/>
  <c r="EJ151" i="3"/>
  <c r="EI151" i="3"/>
  <c r="EH151" i="3"/>
  <c r="EG151" i="3"/>
  <c r="EF151" i="3"/>
  <c r="EE151" i="3"/>
  <c r="ED151" i="3"/>
  <c r="EC151" i="3"/>
  <c r="EB151" i="3"/>
  <c r="EA151" i="3"/>
  <c r="DZ151" i="3"/>
  <c r="DY151" i="3"/>
  <c r="DX151" i="3"/>
  <c r="ER150" i="3"/>
  <c r="EP150" i="3"/>
  <c r="EO150" i="3"/>
  <c r="EN150" i="3"/>
  <c r="EM150" i="3"/>
  <c r="EL150" i="3"/>
  <c r="EK150" i="3"/>
  <c r="EJ150" i="3"/>
  <c r="EI150" i="3"/>
  <c r="EH150" i="3"/>
  <c r="EG150" i="3"/>
  <c r="EF150" i="3"/>
  <c r="EE150" i="3"/>
  <c r="ED150" i="3"/>
  <c r="EC150" i="3"/>
  <c r="EB150" i="3"/>
  <c r="EA150" i="3"/>
  <c r="DZ150" i="3"/>
  <c r="DY150" i="3"/>
  <c r="DX150" i="3"/>
  <c r="DU150" i="3"/>
  <c r="DH150" i="3"/>
  <c r="DI150" i="3" s="1"/>
  <c r="BL150" i="3"/>
  <c r="ER149" i="3"/>
  <c r="EQ149" i="3"/>
  <c r="EP149" i="3"/>
  <c r="EO149" i="3"/>
  <c r="EN149" i="3"/>
  <c r="EM149" i="3"/>
  <c r="EL149" i="3"/>
  <c r="EK149" i="3"/>
  <c r="EJ149" i="3"/>
  <c r="EI149" i="3"/>
  <c r="EH149" i="3"/>
  <c r="EG149" i="3"/>
  <c r="EF149" i="3"/>
  <c r="EE149" i="3"/>
  <c r="ED149" i="3"/>
  <c r="EC149" i="3"/>
  <c r="EB149" i="3"/>
  <c r="EA149" i="3"/>
  <c r="DZ149" i="3"/>
  <c r="DY149" i="3"/>
  <c r="DX149" i="3"/>
  <c r="ER148" i="3"/>
  <c r="EQ148" i="3"/>
  <c r="EP148" i="3"/>
  <c r="EN148" i="3"/>
  <c r="EM148" i="3"/>
  <c r="EL148" i="3"/>
  <c r="EK148" i="3"/>
  <c r="EJ148" i="3"/>
  <c r="EG148" i="3"/>
  <c r="EF148" i="3"/>
  <c r="EE148" i="3"/>
  <c r="ED148" i="3"/>
  <c r="EC148" i="3"/>
  <c r="EB148" i="3"/>
  <c r="EA148" i="3"/>
  <c r="DZ148" i="3"/>
  <c r="DY148" i="3"/>
  <c r="DX148" i="3"/>
  <c r="DU148" i="3"/>
  <c r="CY148" i="3"/>
  <c r="EO148" i="3" s="1"/>
  <c r="CX148" i="3"/>
  <c r="BU148" i="3"/>
  <c r="EI148" i="3" s="1"/>
  <c r="BP148" i="3"/>
  <c r="BQ148" i="3" s="1"/>
  <c r="BL148" i="3"/>
  <c r="ER147" i="3"/>
  <c r="EQ147" i="3"/>
  <c r="EP147" i="3"/>
  <c r="EO147" i="3"/>
  <c r="EN147" i="3"/>
  <c r="EM147" i="3"/>
  <c r="EL147" i="3"/>
  <c r="EK147" i="3"/>
  <c r="EJ147" i="3"/>
  <c r="EI147" i="3"/>
  <c r="EH147" i="3"/>
  <c r="EG147" i="3"/>
  <c r="EF147" i="3"/>
  <c r="EE147" i="3"/>
  <c r="ED147" i="3"/>
  <c r="EC147" i="3"/>
  <c r="EB147" i="3"/>
  <c r="EA147" i="3"/>
  <c r="DZ147" i="3"/>
  <c r="DY147" i="3"/>
  <c r="DX147" i="3"/>
  <c r="ER146" i="3"/>
  <c r="EQ146" i="3"/>
  <c r="EP146" i="3"/>
  <c r="EO146" i="3"/>
  <c r="EN146" i="3"/>
  <c r="EM146" i="3"/>
  <c r="EL146" i="3"/>
  <c r="EK146" i="3"/>
  <c r="EJ146" i="3"/>
  <c r="EI146" i="3"/>
  <c r="EH146" i="3"/>
  <c r="EG146" i="3"/>
  <c r="EF146" i="3"/>
  <c r="EE146" i="3"/>
  <c r="ED146" i="3"/>
  <c r="EC146" i="3"/>
  <c r="EB146" i="3"/>
  <c r="EA146" i="3"/>
  <c r="DZ146" i="3"/>
  <c r="DY146" i="3"/>
  <c r="DX146" i="3"/>
  <c r="DU146" i="3"/>
  <c r="DR146" i="3"/>
  <c r="DS146" i="3" s="1"/>
  <c r="DQ146" i="3"/>
  <c r="BL146" i="3"/>
  <c r="X146" i="3"/>
  <c r="ER145" i="3"/>
  <c r="EQ145" i="3"/>
  <c r="EP145" i="3"/>
  <c r="EO145" i="3"/>
  <c r="EN145" i="3"/>
  <c r="EM145" i="3"/>
  <c r="EL145" i="3"/>
  <c r="EK145" i="3"/>
  <c r="EJ145" i="3"/>
  <c r="EI145" i="3"/>
  <c r="EH145" i="3"/>
  <c r="EG145" i="3"/>
  <c r="EF145" i="3"/>
  <c r="EE145" i="3"/>
  <c r="ED145" i="3"/>
  <c r="EC145" i="3"/>
  <c r="EB145" i="3"/>
  <c r="EA145" i="3"/>
  <c r="DZ145" i="3"/>
  <c r="DY145" i="3"/>
  <c r="DX145" i="3"/>
  <c r="DV145" i="3"/>
  <c r="DW145" i="3" s="1"/>
  <c r="DU145" i="3"/>
  <c r="DR145" i="3"/>
  <c r="DS145" i="3" s="1"/>
  <c r="DQ145" i="3"/>
  <c r="BL145" i="3"/>
  <c r="X145" i="3"/>
  <c r="ER144" i="3"/>
  <c r="EQ144" i="3"/>
  <c r="EP144" i="3"/>
  <c r="EO144" i="3"/>
  <c r="EM144" i="3"/>
  <c r="EL144" i="3"/>
  <c r="EK144" i="3"/>
  <c r="EJ144" i="3"/>
  <c r="EI144" i="3"/>
  <c r="EH144" i="3"/>
  <c r="EG144" i="3"/>
  <c r="EF144" i="3"/>
  <c r="EE144" i="3"/>
  <c r="EC144" i="3"/>
  <c r="EB144" i="3"/>
  <c r="DZ144" i="3"/>
  <c r="DY144" i="3"/>
  <c r="DX144" i="3"/>
  <c r="DU144" i="3"/>
  <c r="CT144" i="3"/>
  <c r="CU144" i="3" s="1"/>
  <c r="CS144" i="3"/>
  <c r="AV144" i="3"/>
  <c r="ED144" i="3" s="1"/>
  <c r="AU144" i="3"/>
  <c r="AF144" i="3"/>
  <c r="AG144" i="3" s="1"/>
  <c r="X144" i="3"/>
  <c r="ER143" i="3"/>
  <c r="EQ143" i="3"/>
  <c r="EP143" i="3"/>
  <c r="EO143" i="3"/>
  <c r="EM143" i="3"/>
  <c r="EL143" i="3"/>
  <c r="EK143" i="3"/>
  <c r="EJ143" i="3"/>
  <c r="EI143" i="3"/>
  <c r="EH143" i="3"/>
  <c r="EG143" i="3"/>
  <c r="EF143" i="3"/>
  <c r="EE143" i="3"/>
  <c r="EC143" i="3"/>
  <c r="EB143" i="3"/>
  <c r="DZ143" i="3"/>
  <c r="DY143" i="3"/>
  <c r="DX143" i="3"/>
  <c r="DU143" i="3"/>
  <c r="CT143" i="3"/>
  <c r="CU143" i="3" s="1"/>
  <c r="CS143" i="3"/>
  <c r="AU143" i="3"/>
  <c r="AV143" i="3" s="1"/>
  <c r="ED143" i="3" s="1"/>
  <c r="AF143" i="3"/>
  <c r="AG143" i="3" s="1"/>
  <c r="EA143" i="3" s="1"/>
  <c r="X143" i="3"/>
  <c r="ER142" i="3"/>
  <c r="EQ142" i="3"/>
  <c r="EP142" i="3"/>
  <c r="EO142" i="3"/>
  <c r="EN142" i="3"/>
  <c r="EM142" i="3"/>
  <c r="EL142" i="3"/>
  <c r="EK142" i="3"/>
  <c r="EJ142" i="3"/>
  <c r="EI142" i="3"/>
  <c r="EH142" i="3"/>
  <c r="EG142" i="3"/>
  <c r="EF142" i="3"/>
  <c r="EE142" i="3"/>
  <c r="EC142" i="3"/>
  <c r="EB142" i="3"/>
  <c r="EA142" i="3"/>
  <c r="DZ142" i="3"/>
  <c r="DY142" i="3"/>
  <c r="DX142" i="3"/>
  <c r="DU142" i="3"/>
  <c r="BL142" i="3"/>
  <c r="AV142" i="3"/>
  <c r="DR142" i="3" s="1"/>
  <c r="DV142" i="3" s="1"/>
  <c r="DW142" i="3" s="1"/>
  <c r="AU142" i="3"/>
  <c r="ER141" i="3"/>
  <c r="EQ141" i="3"/>
  <c r="EP141" i="3"/>
  <c r="EO141" i="3"/>
  <c r="EN141" i="3"/>
  <c r="EM141" i="3"/>
  <c r="EL141" i="3"/>
  <c r="EK141" i="3"/>
  <c r="EJ141" i="3"/>
  <c r="EI141" i="3"/>
  <c r="EH141" i="3"/>
  <c r="EG141" i="3"/>
  <c r="EF141" i="3"/>
  <c r="EE141" i="3"/>
  <c r="EC141" i="3"/>
  <c r="EB141" i="3"/>
  <c r="EA141" i="3"/>
  <c r="DZ141" i="3"/>
  <c r="DY141" i="3"/>
  <c r="DX141" i="3"/>
  <c r="DU141" i="3"/>
  <c r="DR141" i="3"/>
  <c r="DV141" i="3" s="1"/>
  <c r="DW141" i="3" s="1"/>
  <c r="BL141" i="3"/>
  <c r="AU141" i="3"/>
  <c r="AV141" i="3" s="1"/>
  <c r="ER140" i="3"/>
  <c r="EQ140" i="3"/>
  <c r="EP140" i="3"/>
  <c r="EO140" i="3"/>
  <c r="EN140" i="3"/>
  <c r="EM140" i="3"/>
  <c r="EL140" i="3"/>
  <c r="EK140" i="3"/>
  <c r="EJ140" i="3"/>
  <c r="EI140" i="3"/>
  <c r="EH140" i="3"/>
  <c r="EG140" i="3"/>
  <c r="EF140" i="3"/>
  <c r="EE140" i="3"/>
  <c r="EC140" i="3"/>
  <c r="EB140" i="3"/>
  <c r="EA140" i="3"/>
  <c r="DZ140" i="3"/>
  <c r="DY140" i="3"/>
  <c r="DX140" i="3"/>
  <c r="DU140" i="3"/>
  <c r="DR140" i="3"/>
  <c r="DQ140" i="3"/>
  <c r="BL140" i="3"/>
  <c r="AW140" i="3"/>
  <c r="AV140" i="3"/>
  <c r="ED140" i="3" s="1"/>
  <c r="AU140" i="3"/>
  <c r="X140" i="3"/>
  <c r="ER139" i="3"/>
  <c r="EQ139" i="3"/>
  <c r="EP139" i="3"/>
  <c r="EO139" i="3"/>
  <c r="EN139" i="3"/>
  <c r="EM139" i="3"/>
  <c r="EL139" i="3"/>
  <c r="EK139" i="3"/>
  <c r="EJ139" i="3"/>
  <c r="EI139" i="3"/>
  <c r="EH139" i="3"/>
  <c r="EG139" i="3"/>
  <c r="EF139" i="3"/>
  <c r="EE139" i="3"/>
  <c r="EC139" i="3"/>
  <c r="EB139" i="3"/>
  <c r="EA139" i="3"/>
  <c r="DZ139" i="3"/>
  <c r="DY139" i="3"/>
  <c r="DX139" i="3"/>
  <c r="DU139" i="3"/>
  <c r="BL139" i="3"/>
  <c r="AU139" i="3"/>
  <c r="AV139" i="3" s="1"/>
  <c r="X139" i="3"/>
  <c r="ER138" i="3"/>
  <c r="EQ138" i="3"/>
  <c r="EP138" i="3"/>
  <c r="EO138" i="3"/>
  <c r="EN138" i="3"/>
  <c r="EM138" i="3"/>
  <c r="EL138" i="3"/>
  <c r="EK138" i="3"/>
  <c r="EJ138" i="3"/>
  <c r="EI138" i="3"/>
  <c r="EH138" i="3"/>
  <c r="EG138" i="3"/>
  <c r="EF138" i="3"/>
  <c r="EE138" i="3"/>
  <c r="ED138" i="3"/>
  <c r="EC138" i="3"/>
  <c r="EB138" i="3"/>
  <c r="EA138" i="3"/>
  <c r="DY138" i="3"/>
  <c r="DX138" i="3"/>
  <c r="DU138" i="3"/>
  <c r="BL138" i="3"/>
  <c r="AB138" i="3"/>
  <c r="AC138" i="3" s="1"/>
  <c r="X138" i="3"/>
  <c r="ER137" i="3"/>
  <c r="EQ137" i="3"/>
  <c r="EP137" i="3"/>
  <c r="EO137" i="3"/>
  <c r="EN137" i="3"/>
  <c r="EM137" i="3"/>
  <c r="EL137" i="3"/>
  <c r="EK137" i="3"/>
  <c r="EJ137" i="3"/>
  <c r="EI137" i="3"/>
  <c r="EH137" i="3"/>
  <c r="EG137" i="3"/>
  <c r="EF137" i="3"/>
  <c r="EE137" i="3"/>
  <c r="ED137" i="3"/>
  <c r="EB137" i="3"/>
  <c r="EA137" i="3"/>
  <c r="DY137" i="3"/>
  <c r="DX137" i="3"/>
  <c r="DU137" i="3"/>
  <c r="DQ137" i="3"/>
  <c r="AR137" i="3"/>
  <c r="AQ137" i="3"/>
  <c r="EC137" i="3" s="1"/>
  <c r="AB137" i="3"/>
  <c r="DR137" i="3" s="1"/>
  <c r="X137" i="3"/>
  <c r="ER136" i="3"/>
  <c r="EQ136" i="3"/>
  <c r="EP136" i="3"/>
  <c r="EO136" i="3"/>
  <c r="EN136" i="3"/>
  <c r="EM136" i="3"/>
  <c r="EL136" i="3"/>
  <c r="EK136" i="3"/>
  <c r="EJ136" i="3"/>
  <c r="EH136" i="3"/>
  <c r="EG136" i="3"/>
  <c r="EF136" i="3"/>
  <c r="EE136" i="3"/>
  <c r="ED136" i="3"/>
  <c r="EC136" i="3"/>
  <c r="EB136" i="3"/>
  <c r="EA136" i="3"/>
  <c r="DZ136" i="3"/>
  <c r="DY136" i="3"/>
  <c r="DX136" i="3"/>
  <c r="DU136" i="3"/>
  <c r="DQ136" i="3"/>
  <c r="BV136" i="3"/>
  <c r="BU136" i="3"/>
  <c r="EI136" i="3" s="1"/>
  <c r="BQ136" i="3"/>
  <c r="BP136" i="3"/>
  <c r="BL136" i="3"/>
  <c r="X136" i="3"/>
  <c r="ER135" i="3"/>
  <c r="EQ135" i="3"/>
  <c r="EP135" i="3"/>
  <c r="EO135" i="3"/>
  <c r="EN135" i="3"/>
  <c r="EM135" i="3"/>
  <c r="EL135" i="3"/>
  <c r="EK135" i="3"/>
  <c r="EJ135" i="3"/>
  <c r="EG135" i="3"/>
  <c r="EF135" i="3"/>
  <c r="EE135" i="3"/>
  <c r="ED135" i="3"/>
  <c r="EC135" i="3"/>
  <c r="EB135" i="3"/>
  <c r="EA135" i="3"/>
  <c r="DZ135" i="3"/>
  <c r="DY135" i="3"/>
  <c r="DX135" i="3"/>
  <c r="DU135" i="3"/>
  <c r="BU135" i="3"/>
  <c r="BV135" i="3" s="1"/>
  <c r="BP135" i="3"/>
  <c r="EH135" i="3" s="1"/>
  <c r="BL135" i="3"/>
  <c r="X135" i="3"/>
  <c r="ER134" i="3"/>
  <c r="EQ134" i="3"/>
  <c r="EP134" i="3"/>
  <c r="EO134" i="3"/>
  <c r="EN134" i="3"/>
  <c r="EM134" i="3"/>
  <c r="EL134" i="3"/>
  <c r="EK134" i="3"/>
  <c r="EJ134" i="3"/>
  <c r="EI134" i="3"/>
  <c r="EG134" i="3"/>
  <c r="EF134" i="3"/>
  <c r="EE134" i="3"/>
  <c r="ED134" i="3"/>
  <c r="EC134" i="3"/>
  <c r="EB134" i="3"/>
  <c r="EA134" i="3"/>
  <c r="DZ134" i="3"/>
  <c r="DY134" i="3"/>
  <c r="DX134" i="3"/>
  <c r="DU134" i="3"/>
  <c r="DR134" i="3"/>
  <c r="DV134" i="3" s="1"/>
  <c r="DW134" i="3" s="1"/>
  <c r="BU134" i="3"/>
  <c r="BV134" i="3" s="1"/>
  <c r="BP134" i="3"/>
  <c r="EH134" i="3" s="1"/>
  <c r="BL134" i="3"/>
  <c r="X134" i="3"/>
  <c r="ER133" i="3"/>
  <c r="EQ133" i="3"/>
  <c r="EP133" i="3"/>
  <c r="EO133" i="3"/>
  <c r="EN133" i="3"/>
  <c r="EM133" i="3"/>
  <c r="EL133" i="3"/>
  <c r="EK133" i="3"/>
  <c r="EJ133" i="3"/>
  <c r="EG133" i="3"/>
  <c r="EF133" i="3"/>
  <c r="EE133" i="3"/>
  <c r="ED133" i="3"/>
  <c r="EC133" i="3"/>
  <c r="EB133" i="3"/>
  <c r="EA133" i="3"/>
  <c r="DZ133" i="3"/>
  <c r="DY133" i="3"/>
  <c r="DX133" i="3"/>
  <c r="DU133" i="3"/>
  <c r="BV133" i="3"/>
  <c r="BU133" i="3"/>
  <c r="EI133" i="3" s="1"/>
  <c r="BP133" i="3"/>
  <c r="EH133" i="3" s="1"/>
  <c r="BL133" i="3"/>
  <c r="X133" i="3"/>
  <c r="ER132" i="3"/>
  <c r="EQ132" i="3"/>
  <c r="EP132" i="3"/>
  <c r="EO132" i="3"/>
  <c r="EN132" i="3"/>
  <c r="EM132" i="3"/>
  <c r="EL132" i="3"/>
  <c r="EK132" i="3"/>
  <c r="EJ132" i="3"/>
  <c r="EI132" i="3"/>
  <c r="EH132" i="3"/>
  <c r="EG132" i="3"/>
  <c r="EF132" i="3"/>
  <c r="EE132" i="3"/>
  <c r="EC132" i="3"/>
  <c r="EB132" i="3"/>
  <c r="EA132" i="3"/>
  <c r="DZ132" i="3"/>
  <c r="DY132" i="3"/>
  <c r="DX132" i="3"/>
  <c r="DU132" i="3"/>
  <c r="DR132" i="3"/>
  <c r="DS132" i="3" s="1"/>
  <c r="DQ132" i="3"/>
  <c r="BL132" i="3"/>
  <c r="AV132" i="3"/>
  <c r="ED132" i="3" s="1"/>
  <c r="X132" i="3"/>
  <c r="ER131" i="3"/>
  <c r="EQ131" i="3"/>
  <c r="EP131" i="3"/>
  <c r="EO131" i="3"/>
  <c r="EN131" i="3"/>
  <c r="EM131" i="3"/>
  <c r="EL131" i="3"/>
  <c r="EK131" i="3"/>
  <c r="EJ131" i="3"/>
  <c r="EI131" i="3"/>
  <c r="EH131" i="3"/>
  <c r="EG131" i="3"/>
  <c r="EF131" i="3"/>
  <c r="EE131" i="3"/>
  <c r="ED131" i="3"/>
  <c r="EC131" i="3"/>
  <c r="EB131" i="3"/>
  <c r="EA131" i="3"/>
  <c r="DZ131" i="3"/>
  <c r="DY131" i="3"/>
  <c r="DX131" i="3"/>
  <c r="DU131" i="3"/>
  <c r="DS131" i="3"/>
  <c r="DR131" i="3"/>
  <c r="DV131" i="3" s="1"/>
  <c r="DW131" i="3" s="1"/>
  <c r="DQ131" i="3"/>
  <c r="BL131" i="3"/>
  <c r="X131" i="3"/>
  <c r="ER130" i="3"/>
  <c r="EQ130" i="3"/>
  <c r="EP130" i="3"/>
  <c r="EO130" i="3"/>
  <c r="EN130" i="3"/>
  <c r="EM130" i="3"/>
  <c r="EL130" i="3"/>
  <c r="EK130" i="3"/>
  <c r="EJ130" i="3"/>
  <c r="EI130" i="3"/>
  <c r="EH130" i="3"/>
  <c r="EG130" i="3"/>
  <c r="EF130" i="3"/>
  <c r="EE130" i="3"/>
  <c r="EC130" i="3"/>
  <c r="EB130" i="3"/>
  <c r="EA130" i="3"/>
  <c r="DZ130" i="3"/>
  <c r="DY130" i="3"/>
  <c r="DX130" i="3"/>
  <c r="DU130" i="3"/>
  <c r="CA130" i="3"/>
  <c r="BZ130" i="3"/>
  <c r="AV130" i="3"/>
  <c r="ED130" i="3" s="1"/>
  <c r="AU130" i="3"/>
  <c r="ER129" i="3"/>
  <c r="EQ129" i="3"/>
  <c r="EP129" i="3"/>
  <c r="EO129" i="3"/>
  <c r="EN129" i="3"/>
  <c r="EM129" i="3"/>
  <c r="EL129" i="3"/>
  <c r="EK129" i="3"/>
  <c r="EJ129" i="3"/>
  <c r="EI129" i="3"/>
  <c r="EH129" i="3"/>
  <c r="EG129" i="3"/>
  <c r="EF129" i="3"/>
  <c r="EE129" i="3"/>
  <c r="ED129" i="3"/>
  <c r="EC129" i="3"/>
  <c r="EB129" i="3"/>
  <c r="EA129" i="3"/>
  <c r="DZ129" i="3"/>
  <c r="DY129" i="3"/>
  <c r="DX129" i="3"/>
  <c r="ER128" i="3"/>
  <c r="EQ128" i="3"/>
  <c r="EP128" i="3"/>
  <c r="EO128" i="3"/>
  <c r="EN128" i="3"/>
  <c r="EM128" i="3"/>
  <c r="EL128" i="3"/>
  <c r="EK128" i="3"/>
  <c r="EJ128" i="3"/>
  <c r="EI128" i="3"/>
  <c r="EH128" i="3"/>
  <c r="EG128" i="3"/>
  <c r="EF128" i="3"/>
  <c r="EE128" i="3"/>
  <c r="ED128" i="3"/>
  <c r="EC128" i="3"/>
  <c r="EB128" i="3"/>
  <c r="EA128" i="3"/>
  <c r="DZ128" i="3"/>
  <c r="DY128" i="3"/>
  <c r="DX128" i="3"/>
  <c r="ER127" i="3"/>
  <c r="EQ127" i="3"/>
  <c r="EP127" i="3"/>
  <c r="EO127" i="3"/>
  <c r="EN127" i="3"/>
  <c r="EM127" i="3"/>
  <c r="EL127" i="3"/>
  <c r="EK127" i="3"/>
  <c r="EJ127" i="3"/>
  <c r="EI127" i="3"/>
  <c r="EH127" i="3"/>
  <c r="EG127" i="3"/>
  <c r="EF127" i="3"/>
  <c r="EE127" i="3"/>
  <c r="ED127" i="3"/>
  <c r="EC127" i="3"/>
  <c r="EB127" i="3"/>
  <c r="EA127" i="3"/>
  <c r="DZ127" i="3"/>
  <c r="DY127" i="3"/>
  <c r="DX127" i="3"/>
  <c r="DU127" i="3"/>
  <c r="DS127" i="3"/>
  <c r="DR127" i="3"/>
  <c r="DV127" i="3" s="1"/>
  <c r="DW127" i="3" s="1"/>
  <c r="DQ127" i="3"/>
  <c r="BL127" i="3"/>
  <c r="ER126" i="3"/>
  <c r="EP126" i="3"/>
  <c r="EO126" i="3"/>
  <c r="EN126" i="3"/>
  <c r="EM126" i="3"/>
  <c r="EL126" i="3"/>
  <c r="EK126" i="3"/>
  <c r="EJ126" i="3"/>
  <c r="EI126" i="3"/>
  <c r="EH126" i="3"/>
  <c r="EG126" i="3"/>
  <c r="EF126" i="3"/>
  <c r="EE126" i="3"/>
  <c r="ED126" i="3"/>
  <c r="EC126" i="3"/>
  <c r="EB126" i="3"/>
  <c r="EA126" i="3"/>
  <c r="DZ126" i="3"/>
  <c r="DY126" i="3"/>
  <c r="DX126" i="3"/>
  <c r="DU126" i="3"/>
  <c r="DH126" i="3"/>
  <c r="DI126" i="3" s="1"/>
  <c r="BL126" i="3"/>
  <c r="EQ125" i="3"/>
  <c r="EP125" i="3"/>
  <c r="EO125" i="3"/>
  <c r="EN125" i="3"/>
  <c r="EM125" i="3"/>
  <c r="EL125" i="3"/>
  <c r="EK125" i="3"/>
  <c r="EJ125" i="3"/>
  <c r="EI125" i="3"/>
  <c r="EH125" i="3"/>
  <c r="EG125" i="3"/>
  <c r="EF125" i="3"/>
  <c r="EE125" i="3"/>
  <c r="ED125" i="3"/>
  <c r="EC125" i="3"/>
  <c r="EB125" i="3"/>
  <c r="EA125" i="3"/>
  <c r="DZ125" i="3"/>
  <c r="DY125" i="3"/>
  <c r="DX125" i="3"/>
  <c r="DU125" i="3"/>
  <c r="DN125" i="3"/>
  <c r="ER125" i="3" s="1"/>
  <c r="EQ124" i="3"/>
  <c r="EP124" i="3"/>
  <c r="EO124" i="3"/>
  <c r="EN124" i="3"/>
  <c r="EM124" i="3"/>
  <c r="EL124" i="3"/>
  <c r="EK124" i="3"/>
  <c r="EJ124" i="3"/>
  <c r="EI124" i="3"/>
  <c r="EH124" i="3"/>
  <c r="EG124" i="3"/>
  <c r="EF124" i="3"/>
  <c r="EE124" i="3"/>
  <c r="ED124" i="3"/>
  <c r="EC124" i="3"/>
  <c r="EB124" i="3"/>
  <c r="EA124" i="3"/>
  <c r="DZ124" i="3"/>
  <c r="DY124" i="3"/>
  <c r="DX124" i="3"/>
  <c r="DU124" i="3"/>
  <c r="DN124" i="3"/>
  <c r="DR124" i="3" s="1"/>
  <c r="ER123" i="3"/>
  <c r="EQ123" i="3"/>
  <c r="EP123" i="3"/>
  <c r="EO123" i="3"/>
  <c r="EN123" i="3"/>
  <c r="EM123" i="3"/>
  <c r="EL123" i="3"/>
  <c r="EK123" i="3"/>
  <c r="EJ123" i="3"/>
  <c r="EH123" i="3"/>
  <c r="EG123" i="3"/>
  <c r="EF123" i="3"/>
  <c r="EE123" i="3"/>
  <c r="EB123" i="3"/>
  <c r="EA123" i="3"/>
  <c r="DZ123" i="3"/>
  <c r="DY123" i="3"/>
  <c r="DX123" i="3"/>
  <c r="DU123" i="3"/>
  <c r="BU123" i="3"/>
  <c r="EI123" i="3" s="1"/>
  <c r="BL123" i="3"/>
  <c r="AV123" i="3"/>
  <c r="ED123" i="3" s="1"/>
  <c r="AQ123" i="3"/>
  <c r="X123" i="3"/>
  <c r="ER122" i="3"/>
  <c r="EQ122" i="3"/>
  <c r="EP122" i="3"/>
  <c r="EO122" i="3"/>
  <c r="EN122" i="3"/>
  <c r="EM122" i="3"/>
  <c r="EL122" i="3"/>
  <c r="EK122" i="3"/>
  <c r="EJ122" i="3"/>
  <c r="EI122" i="3"/>
  <c r="EH122" i="3"/>
  <c r="EG122" i="3"/>
  <c r="EF122" i="3"/>
  <c r="EE122" i="3"/>
  <c r="EB122" i="3"/>
  <c r="EA122" i="3"/>
  <c r="DZ122" i="3"/>
  <c r="DY122" i="3"/>
  <c r="DX122" i="3"/>
  <c r="DU122" i="3"/>
  <c r="DR122" i="3"/>
  <c r="DV122" i="3" s="1"/>
  <c r="DW122" i="3" s="1"/>
  <c r="BU122" i="3"/>
  <c r="BV122" i="3" s="1"/>
  <c r="BL122" i="3"/>
  <c r="AW122" i="3"/>
  <c r="AV122" i="3"/>
  <c r="ED122" i="3" s="1"/>
  <c r="AR122" i="3"/>
  <c r="AQ122" i="3"/>
  <c r="X122" i="3"/>
  <c r="ER121" i="3"/>
  <c r="EP121" i="3"/>
  <c r="EO121" i="3"/>
  <c r="EM121" i="3"/>
  <c r="EL121" i="3"/>
  <c r="EK121" i="3"/>
  <c r="EJ121" i="3"/>
  <c r="EI121" i="3"/>
  <c r="EH121" i="3"/>
  <c r="EG121" i="3"/>
  <c r="EF121" i="3"/>
  <c r="EE121" i="3"/>
  <c r="ED121" i="3"/>
  <c r="EC121" i="3"/>
  <c r="EB121" i="3"/>
  <c r="EA121" i="3"/>
  <c r="DZ121" i="3"/>
  <c r="DY121" i="3"/>
  <c r="DX121" i="3"/>
  <c r="DU121" i="3"/>
  <c r="DH121" i="3"/>
  <c r="DI121" i="3" s="1"/>
  <c r="EQ121" i="3" s="1"/>
  <c r="CT121" i="3"/>
  <c r="CS121" i="3"/>
  <c r="ER120" i="3"/>
  <c r="EP120" i="3"/>
  <c r="EO120" i="3"/>
  <c r="EM120" i="3"/>
  <c r="EL120" i="3"/>
  <c r="EK120" i="3"/>
  <c r="EJ120" i="3"/>
  <c r="EI120" i="3"/>
  <c r="EH120" i="3"/>
  <c r="EG120" i="3"/>
  <c r="EF120" i="3"/>
  <c r="EE120" i="3"/>
  <c r="ED120" i="3"/>
  <c r="EC120" i="3"/>
  <c r="EB120" i="3"/>
  <c r="EA120" i="3"/>
  <c r="DZ120" i="3"/>
  <c r="DY120" i="3"/>
  <c r="DX120" i="3"/>
  <c r="DU120" i="3"/>
  <c r="DI120" i="3"/>
  <c r="EQ120" i="3" s="1"/>
  <c r="DH120" i="3"/>
  <c r="CS120" i="3"/>
  <c r="CT120" i="3" s="1"/>
  <c r="ER119" i="3"/>
  <c r="EP119" i="3"/>
  <c r="EO119" i="3"/>
  <c r="EM119" i="3"/>
  <c r="EL119" i="3"/>
  <c r="EK119" i="3"/>
  <c r="EI119" i="3"/>
  <c r="EH119" i="3"/>
  <c r="EG119" i="3"/>
  <c r="EF119" i="3"/>
  <c r="EE119" i="3"/>
  <c r="ED119" i="3"/>
  <c r="EC119" i="3"/>
  <c r="EB119" i="3"/>
  <c r="EA119" i="3"/>
  <c r="DZ119" i="3"/>
  <c r="DY119" i="3"/>
  <c r="DX119" i="3"/>
  <c r="DU119" i="3"/>
  <c r="DH119" i="3"/>
  <c r="DI119" i="3" s="1"/>
  <c r="DE119" i="3"/>
  <c r="CS119" i="3"/>
  <c r="CT119" i="3" s="1"/>
  <c r="BZ119" i="3"/>
  <c r="EJ119" i="3" s="1"/>
  <c r="BL119" i="3"/>
  <c r="ER118" i="3"/>
  <c r="EQ118" i="3"/>
  <c r="EP118" i="3"/>
  <c r="EO118" i="3"/>
  <c r="EM118" i="3"/>
  <c r="EL118" i="3"/>
  <c r="EK118" i="3"/>
  <c r="EI118" i="3"/>
  <c r="EH118" i="3"/>
  <c r="EG118" i="3"/>
  <c r="EF118" i="3"/>
  <c r="EE118" i="3"/>
  <c r="ED118" i="3"/>
  <c r="EC118" i="3"/>
  <c r="EB118" i="3"/>
  <c r="EA118" i="3"/>
  <c r="DZ118" i="3"/>
  <c r="DY118" i="3"/>
  <c r="DX118" i="3"/>
  <c r="DU118" i="3"/>
  <c r="DD118" i="3"/>
  <c r="DE118" i="3" s="1"/>
  <c r="CT118" i="3"/>
  <c r="EN118" i="3" s="1"/>
  <c r="CS118" i="3"/>
  <c r="BZ118" i="3"/>
  <c r="DR118" i="3" s="1"/>
  <c r="ER117" i="3"/>
  <c r="EQ117" i="3"/>
  <c r="EP117" i="3"/>
  <c r="EO117" i="3"/>
  <c r="EN117" i="3"/>
  <c r="EM117" i="3"/>
  <c r="EL117" i="3"/>
  <c r="EK117" i="3"/>
  <c r="EJ117" i="3"/>
  <c r="EI117" i="3"/>
  <c r="EH117" i="3"/>
  <c r="EG117" i="3"/>
  <c r="EF117" i="3"/>
  <c r="EE117" i="3"/>
  <c r="ED117" i="3"/>
  <c r="EC117" i="3"/>
  <c r="EB117" i="3"/>
  <c r="EA117" i="3"/>
  <c r="DZ117" i="3"/>
  <c r="DY117" i="3"/>
  <c r="DX117" i="3"/>
  <c r="ER116" i="3"/>
  <c r="EQ116" i="3"/>
  <c r="EP116" i="3"/>
  <c r="EO116" i="3"/>
  <c r="EN116" i="3"/>
  <c r="EM116" i="3"/>
  <c r="EL116" i="3"/>
  <c r="EK116" i="3"/>
  <c r="EJ116" i="3"/>
  <c r="EI116" i="3"/>
  <c r="EH116" i="3"/>
  <c r="EG116" i="3"/>
  <c r="EF116" i="3"/>
  <c r="EE116" i="3"/>
  <c r="ED116" i="3"/>
  <c r="EC116" i="3"/>
  <c r="EB116" i="3"/>
  <c r="EA116" i="3"/>
  <c r="DZ116" i="3"/>
  <c r="DY116" i="3"/>
  <c r="DX116" i="3"/>
  <c r="DU116" i="3"/>
  <c r="DR116" i="3"/>
  <c r="DV116" i="3" s="1"/>
  <c r="DW116" i="3" s="1"/>
  <c r="DQ116" i="3"/>
  <c r="BL116" i="3"/>
  <c r="ER115" i="3"/>
  <c r="EQ115" i="3"/>
  <c r="EP115" i="3"/>
  <c r="EO115" i="3"/>
  <c r="EN115" i="3"/>
  <c r="EM115" i="3"/>
  <c r="EL115" i="3"/>
  <c r="EK115" i="3"/>
  <c r="EJ115" i="3"/>
  <c r="EI115" i="3"/>
  <c r="EH115" i="3"/>
  <c r="EG115" i="3"/>
  <c r="EF115" i="3"/>
  <c r="EE115" i="3"/>
  <c r="ED115" i="3"/>
  <c r="EC115" i="3"/>
  <c r="EB115" i="3"/>
  <c r="EA115" i="3"/>
  <c r="DZ115" i="3"/>
  <c r="DY115" i="3"/>
  <c r="DX115" i="3"/>
  <c r="ER114" i="3"/>
  <c r="EQ114" i="3"/>
  <c r="EP114" i="3"/>
  <c r="EO114" i="3"/>
  <c r="EN114" i="3"/>
  <c r="EM114" i="3"/>
  <c r="EL114" i="3"/>
  <c r="EK114" i="3"/>
  <c r="EJ114" i="3"/>
  <c r="EI114" i="3"/>
  <c r="EH114" i="3"/>
  <c r="EG114" i="3"/>
  <c r="EF114" i="3"/>
  <c r="EE114" i="3"/>
  <c r="ED114" i="3"/>
  <c r="EC114" i="3"/>
  <c r="EB114" i="3"/>
  <c r="EA114" i="3"/>
  <c r="DZ114" i="3"/>
  <c r="DY114" i="3"/>
  <c r="DX114" i="3"/>
  <c r="ER113" i="3"/>
  <c r="EQ113" i="3"/>
  <c r="EP113" i="3"/>
  <c r="EO113" i="3"/>
  <c r="EN113" i="3"/>
  <c r="EM113" i="3"/>
  <c r="EL113" i="3"/>
  <c r="EK113" i="3"/>
  <c r="EJ113" i="3"/>
  <c r="EI113" i="3"/>
  <c r="EH113" i="3"/>
  <c r="EG113" i="3"/>
  <c r="EF113" i="3"/>
  <c r="EE113" i="3"/>
  <c r="ED113" i="3"/>
  <c r="EC113" i="3"/>
  <c r="EB113" i="3"/>
  <c r="EA113" i="3"/>
  <c r="DZ113" i="3"/>
  <c r="DY113" i="3"/>
  <c r="DX113" i="3"/>
  <c r="ER112" i="3"/>
  <c r="EQ112" i="3"/>
  <c r="EP112" i="3"/>
  <c r="EO112" i="3"/>
  <c r="EN112" i="3"/>
  <c r="EM112" i="3"/>
  <c r="EL112" i="3"/>
  <c r="EK112" i="3"/>
  <c r="EJ112" i="3"/>
  <c r="EI112" i="3"/>
  <c r="EH112" i="3"/>
  <c r="EG112" i="3"/>
  <c r="EF112" i="3"/>
  <c r="EE112" i="3"/>
  <c r="ED112" i="3"/>
  <c r="EC112" i="3"/>
  <c r="EB112" i="3"/>
  <c r="EA112" i="3"/>
  <c r="DZ112" i="3"/>
  <c r="DY112" i="3"/>
  <c r="DX112" i="3"/>
  <c r="DU112" i="3"/>
  <c r="DR112" i="3"/>
  <c r="DV112" i="3" s="1"/>
  <c r="DW112" i="3" s="1"/>
  <c r="DQ112" i="3"/>
  <c r="X112" i="3"/>
  <c r="ER111" i="3"/>
  <c r="EQ111" i="3"/>
  <c r="EP111" i="3"/>
  <c r="EO111" i="3"/>
  <c r="EN111" i="3"/>
  <c r="EM111" i="3"/>
  <c r="EL111" i="3"/>
  <c r="EK111" i="3"/>
  <c r="EJ111" i="3"/>
  <c r="EI111" i="3"/>
  <c r="EH111" i="3"/>
  <c r="EG111" i="3"/>
  <c r="EF111" i="3"/>
  <c r="EE111" i="3"/>
  <c r="ED111" i="3"/>
  <c r="EC111" i="3"/>
  <c r="EB111" i="3"/>
  <c r="EA111" i="3"/>
  <c r="DZ111" i="3"/>
  <c r="DY111" i="3"/>
  <c r="DX111" i="3"/>
  <c r="DV111" i="3"/>
  <c r="DW111" i="3" s="1"/>
  <c r="DU111" i="3"/>
  <c r="DR111" i="3"/>
  <c r="DS111" i="3" s="1"/>
  <c r="DQ111" i="3"/>
  <c r="BL111" i="3"/>
  <c r="ER110" i="3"/>
  <c r="EQ110" i="3"/>
  <c r="EP110" i="3"/>
  <c r="EO110" i="3"/>
  <c r="EN110" i="3"/>
  <c r="EM110" i="3"/>
  <c r="EL110" i="3"/>
  <c r="EK110" i="3"/>
  <c r="EJ110" i="3"/>
  <c r="EI110" i="3"/>
  <c r="EH110" i="3"/>
  <c r="EG110" i="3"/>
  <c r="EF110" i="3"/>
  <c r="EE110" i="3"/>
  <c r="ED110" i="3"/>
  <c r="EC110" i="3"/>
  <c r="EB110" i="3"/>
  <c r="EA110" i="3"/>
  <c r="DZ110" i="3"/>
  <c r="DY110" i="3"/>
  <c r="DX110" i="3"/>
  <c r="ER109" i="3"/>
  <c r="EQ109" i="3"/>
  <c r="EP109" i="3"/>
  <c r="EO109" i="3"/>
  <c r="EN109" i="3"/>
  <c r="EM109" i="3"/>
  <c r="EL109" i="3"/>
  <c r="EK109" i="3"/>
  <c r="EJ109" i="3"/>
  <c r="EI109" i="3"/>
  <c r="EH109" i="3"/>
  <c r="EG109" i="3"/>
  <c r="EF109" i="3"/>
  <c r="EE109" i="3"/>
  <c r="ED109" i="3"/>
  <c r="EC109" i="3"/>
  <c r="EB109" i="3"/>
  <c r="EA109" i="3"/>
  <c r="DZ109" i="3"/>
  <c r="DY109" i="3"/>
  <c r="DX109" i="3"/>
  <c r="DU109" i="3"/>
  <c r="DR109" i="3"/>
  <c r="DV109" i="3" s="1"/>
  <c r="DW109" i="3" s="1"/>
  <c r="DQ109" i="3"/>
  <c r="BL109" i="3"/>
  <c r="ER108" i="3"/>
  <c r="EQ108" i="3"/>
  <c r="EP108" i="3"/>
  <c r="EO108" i="3"/>
  <c r="EN108" i="3"/>
  <c r="EM108" i="3"/>
  <c r="EL108" i="3"/>
  <c r="EK108" i="3"/>
  <c r="EJ108" i="3"/>
  <c r="EI108" i="3"/>
  <c r="EH108" i="3"/>
  <c r="EG108" i="3"/>
  <c r="EF108" i="3"/>
  <c r="EE108" i="3"/>
  <c r="EC108" i="3"/>
  <c r="EB108" i="3"/>
  <c r="EA108" i="3"/>
  <c r="DZ108" i="3"/>
  <c r="DY108" i="3"/>
  <c r="DX108" i="3"/>
  <c r="DU108" i="3"/>
  <c r="BL108" i="3"/>
  <c r="AV108" i="3"/>
  <c r="ED108" i="3" s="1"/>
  <c r="ER107" i="3"/>
  <c r="EQ107" i="3"/>
  <c r="EP107" i="3"/>
  <c r="EO107" i="3"/>
  <c r="EN107" i="3"/>
  <c r="EM107" i="3"/>
  <c r="EL107" i="3"/>
  <c r="EK107" i="3"/>
  <c r="EJ107" i="3"/>
  <c r="EI107" i="3"/>
  <c r="EH107" i="3"/>
  <c r="EG107" i="3"/>
  <c r="EF107" i="3"/>
  <c r="EE107" i="3"/>
  <c r="EC107" i="3"/>
  <c r="EB107" i="3"/>
  <c r="EA107" i="3"/>
  <c r="DZ107" i="3"/>
  <c r="DY107" i="3"/>
  <c r="DX107" i="3"/>
  <c r="DU107" i="3"/>
  <c r="DR107" i="3"/>
  <c r="DS107" i="3" s="1"/>
  <c r="BL107" i="3"/>
  <c r="AV107" i="3"/>
  <c r="DQ107" i="3" s="1"/>
  <c r="X107" i="3"/>
  <c r="ER106" i="3"/>
  <c r="EQ106" i="3"/>
  <c r="EP106" i="3"/>
  <c r="EO106" i="3"/>
  <c r="EN106" i="3"/>
  <c r="EM106" i="3"/>
  <c r="EL106" i="3"/>
  <c r="EK106" i="3"/>
  <c r="EJ106" i="3"/>
  <c r="EI106" i="3"/>
  <c r="EH106" i="3"/>
  <c r="EG106" i="3"/>
  <c r="EF106" i="3"/>
  <c r="EE106" i="3"/>
  <c r="ED106" i="3"/>
  <c r="EC106" i="3"/>
  <c r="EB106" i="3"/>
  <c r="EA106" i="3"/>
  <c r="DZ106" i="3"/>
  <c r="DY106" i="3"/>
  <c r="DX106" i="3"/>
  <c r="DV106" i="3"/>
  <c r="DW106" i="3" s="1"/>
  <c r="DU106" i="3"/>
  <c r="DR106" i="3"/>
  <c r="DS106" i="3" s="1"/>
  <c r="DQ106" i="3"/>
  <c r="BL106" i="3"/>
  <c r="AW106" i="3"/>
  <c r="AV106" i="3"/>
  <c r="X106" i="3"/>
  <c r="ER105" i="3"/>
  <c r="EQ105" i="3"/>
  <c r="EP105" i="3"/>
  <c r="EO105" i="3"/>
  <c r="EN105" i="3"/>
  <c r="EM105" i="3"/>
  <c r="EL105" i="3"/>
  <c r="EK105" i="3"/>
  <c r="EJ105" i="3"/>
  <c r="EI105" i="3"/>
  <c r="EH105" i="3"/>
  <c r="EG105" i="3"/>
  <c r="EF105" i="3"/>
  <c r="EE105" i="3"/>
  <c r="EC105" i="3"/>
  <c r="EB105" i="3"/>
  <c r="EA105" i="3"/>
  <c r="DZ105" i="3"/>
  <c r="DY105" i="3"/>
  <c r="DX105" i="3"/>
  <c r="DU105" i="3"/>
  <c r="BL105" i="3"/>
  <c r="AV105" i="3"/>
  <c r="AW105" i="3" s="1"/>
  <c r="X105" i="3"/>
  <c r="ER104" i="3"/>
  <c r="EQ104" i="3"/>
  <c r="EP104" i="3"/>
  <c r="EO104" i="3"/>
  <c r="EN104" i="3"/>
  <c r="EM104" i="3"/>
  <c r="EL104" i="3"/>
  <c r="EK104" i="3"/>
  <c r="EJ104" i="3"/>
  <c r="EI104" i="3"/>
  <c r="EH104" i="3"/>
  <c r="EG104" i="3"/>
  <c r="EF104" i="3"/>
  <c r="EE104" i="3"/>
  <c r="ED104" i="3"/>
  <c r="EC104" i="3"/>
  <c r="EB104" i="3"/>
  <c r="EA104" i="3"/>
  <c r="DZ104" i="3"/>
  <c r="DY104" i="3"/>
  <c r="DX104" i="3"/>
  <c r="DU104" i="3"/>
  <c r="DR104" i="3"/>
  <c r="DV104" i="3" s="1"/>
  <c r="DW104" i="3" s="1"/>
  <c r="DQ104" i="3"/>
  <c r="X104" i="3"/>
  <c r="ER103" i="3"/>
  <c r="EQ103" i="3"/>
  <c r="EP103" i="3"/>
  <c r="EO103" i="3"/>
  <c r="EN103" i="3"/>
  <c r="EM103" i="3"/>
  <c r="EL103" i="3"/>
  <c r="EK103" i="3"/>
  <c r="EJ103" i="3"/>
  <c r="EI103" i="3"/>
  <c r="EH103" i="3"/>
  <c r="EG103" i="3"/>
  <c r="EF103" i="3"/>
  <c r="EE103" i="3"/>
  <c r="ED103" i="3"/>
  <c r="EC103" i="3"/>
  <c r="EB103" i="3"/>
  <c r="EA103" i="3"/>
  <c r="DZ103" i="3"/>
  <c r="DY103" i="3"/>
  <c r="DX103" i="3"/>
  <c r="ER102" i="3"/>
  <c r="EQ102" i="3"/>
  <c r="EP102" i="3"/>
  <c r="EO102" i="3"/>
  <c r="EN102" i="3"/>
  <c r="EM102" i="3"/>
  <c r="EL102" i="3"/>
  <c r="EK102" i="3"/>
  <c r="EJ102" i="3"/>
  <c r="EI102" i="3"/>
  <c r="EH102" i="3"/>
  <c r="EG102" i="3"/>
  <c r="EF102" i="3"/>
  <c r="EE102" i="3"/>
  <c r="ED102" i="3"/>
  <c r="EC102" i="3"/>
  <c r="EB102" i="3"/>
  <c r="EA102" i="3"/>
  <c r="DZ102" i="3"/>
  <c r="DY102" i="3"/>
  <c r="DX102" i="3"/>
  <c r="ER101" i="3"/>
  <c r="EQ101" i="3"/>
  <c r="EP101" i="3"/>
  <c r="EO101" i="3"/>
  <c r="EN101" i="3"/>
  <c r="EM101" i="3"/>
  <c r="EL101" i="3"/>
  <c r="EK101" i="3"/>
  <c r="EJ101" i="3"/>
  <c r="EI101" i="3"/>
  <c r="EH101" i="3"/>
  <c r="EG101" i="3"/>
  <c r="EF101" i="3"/>
  <c r="EE101" i="3"/>
  <c r="ED101" i="3"/>
  <c r="EC101" i="3"/>
  <c r="EB101" i="3"/>
  <c r="EA101" i="3"/>
  <c r="DZ101" i="3"/>
  <c r="DY101" i="3"/>
  <c r="DX101" i="3"/>
  <c r="ER100" i="3"/>
  <c r="EQ100" i="3"/>
  <c r="EP100" i="3"/>
  <c r="EO100" i="3"/>
  <c r="EM100" i="3"/>
  <c r="EL100" i="3"/>
  <c r="EK100" i="3"/>
  <c r="EJ100" i="3"/>
  <c r="EI100" i="3"/>
  <c r="EH100" i="3"/>
  <c r="EG100" i="3"/>
  <c r="EF100" i="3"/>
  <c r="EE100" i="3"/>
  <c r="ED100" i="3"/>
  <c r="EC100" i="3"/>
  <c r="EB100" i="3"/>
  <c r="EA100" i="3"/>
  <c r="DZ100" i="3"/>
  <c r="DY100" i="3"/>
  <c r="DX100" i="3"/>
  <c r="DU100" i="3"/>
  <c r="CS100" i="3"/>
  <c r="CT100" i="3" s="1"/>
  <c r="BL100" i="3"/>
  <c r="ER99" i="3"/>
  <c r="EQ99" i="3"/>
  <c r="EP99" i="3"/>
  <c r="EO99" i="3"/>
  <c r="EM99" i="3"/>
  <c r="EL99" i="3"/>
  <c r="EK99" i="3"/>
  <c r="EJ99" i="3"/>
  <c r="EI99" i="3"/>
  <c r="EH99" i="3"/>
  <c r="EG99" i="3"/>
  <c r="EE99" i="3"/>
  <c r="ED99" i="3"/>
  <c r="EC99" i="3"/>
  <c r="EB99" i="3"/>
  <c r="EA99" i="3"/>
  <c r="DZ99" i="3"/>
  <c r="DY99" i="3"/>
  <c r="DX99" i="3"/>
  <c r="DU99" i="3"/>
  <c r="CT99" i="3"/>
  <c r="CU99" i="3" s="1"/>
  <c r="CS99" i="3"/>
  <c r="BZ99" i="3"/>
  <c r="CA99" i="3" s="1"/>
  <c r="BE99" i="3"/>
  <c r="BF99" i="3" s="1"/>
  <c r="ER98" i="3"/>
  <c r="EQ98" i="3"/>
  <c r="EP98" i="3"/>
  <c r="EO98" i="3"/>
  <c r="EM98" i="3"/>
  <c r="EL98" i="3"/>
  <c r="EK98" i="3"/>
  <c r="EJ98" i="3"/>
  <c r="EI98" i="3"/>
  <c r="EH98" i="3"/>
  <c r="EG98" i="3"/>
  <c r="EF98" i="3"/>
  <c r="EE98" i="3"/>
  <c r="ED98" i="3"/>
  <c r="EC98" i="3"/>
  <c r="EB98" i="3"/>
  <c r="DZ98" i="3"/>
  <c r="DY98" i="3"/>
  <c r="DX98" i="3"/>
  <c r="DU98" i="3"/>
  <c r="CS98" i="3"/>
  <c r="CT98" i="3" s="1"/>
  <c r="BL98" i="3"/>
  <c r="AF98" i="3"/>
  <c r="AG98" i="3" s="1"/>
  <c r="ER97" i="3"/>
  <c r="EQ97" i="3"/>
  <c r="EP97" i="3"/>
  <c r="EO97" i="3"/>
  <c r="EN97" i="3"/>
  <c r="EM97" i="3"/>
  <c r="EL97" i="3"/>
  <c r="EK97" i="3"/>
  <c r="EJ97" i="3"/>
  <c r="EH97" i="3"/>
  <c r="EG97" i="3"/>
  <c r="EF97" i="3"/>
  <c r="EE97" i="3"/>
  <c r="EC97" i="3"/>
  <c r="EB97" i="3"/>
  <c r="EA97" i="3"/>
  <c r="DZ97" i="3"/>
  <c r="DY97" i="3"/>
  <c r="DU97" i="3"/>
  <c r="BV97" i="3"/>
  <c r="BU97" i="3"/>
  <c r="EI97" i="3" s="1"/>
  <c r="BL97" i="3"/>
  <c r="AV97" i="3"/>
  <c r="ED97" i="3" s="1"/>
  <c r="R97" i="3"/>
  <c r="DX97" i="3" s="1"/>
  <c r="ER96" i="3"/>
  <c r="EQ96" i="3"/>
  <c r="EP96" i="3"/>
  <c r="EO96" i="3"/>
  <c r="EN96" i="3"/>
  <c r="EM96" i="3"/>
  <c r="EL96" i="3"/>
  <c r="EK96" i="3"/>
  <c r="EJ96" i="3"/>
  <c r="EI96" i="3"/>
  <c r="EH96" i="3"/>
  <c r="EG96" i="3"/>
  <c r="EF96" i="3"/>
  <c r="EE96" i="3"/>
  <c r="ED96" i="3"/>
  <c r="EC96" i="3"/>
  <c r="EB96" i="3"/>
  <c r="EA96" i="3"/>
  <c r="DZ96" i="3"/>
  <c r="DY96" i="3"/>
  <c r="DX96" i="3"/>
  <c r="ER95" i="3"/>
  <c r="EQ95" i="3"/>
  <c r="EP95" i="3"/>
  <c r="EO95" i="3"/>
  <c r="EN95" i="3"/>
  <c r="EM95" i="3"/>
  <c r="EL95" i="3"/>
  <c r="EK95" i="3"/>
  <c r="EJ95" i="3"/>
  <c r="EI95" i="3"/>
  <c r="EH95" i="3"/>
  <c r="EG95" i="3"/>
  <c r="EF95" i="3"/>
  <c r="EE95" i="3"/>
  <c r="ED95" i="3"/>
  <c r="EC95" i="3"/>
  <c r="EB95" i="3"/>
  <c r="EA95" i="3"/>
  <c r="DZ95" i="3"/>
  <c r="DY95" i="3"/>
  <c r="DX95" i="3"/>
  <c r="DV95" i="3"/>
  <c r="DW95" i="3" s="1"/>
  <c r="DU95" i="3"/>
  <c r="DR95" i="3"/>
  <c r="DS95" i="3" s="1"/>
  <c r="DQ95" i="3"/>
  <c r="BL95" i="3"/>
  <c r="X95" i="3"/>
  <c r="ER94" i="3"/>
  <c r="EQ94" i="3"/>
  <c r="EP94" i="3"/>
  <c r="EO94" i="3"/>
  <c r="EN94" i="3"/>
  <c r="EM94" i="3"/>
  <c r="EL94" i="3"/>
  <c r="EK94" i="3"/>
  <c r="EJ94" i="3"/>
  <c r="EI94" i="3"/>
  <c r="EH94" i="3"/>
  <c r="EG94" i="3"/>
  <c r="EF94" i="3"/>
  <c r="EE94" i="3"/>
  <c r="ED94" i="3"/>
  <c r="EC94" i="3"/>
  <c r="EA94" i="3"/>
  <c r="DZ94" i="3"/>
  <c r="DY94" i="3"/>
  <c r="DX94" i="3"/>
  <c r="DU94" i="3"/>
  <c r="DR94" i="3"/>
  <c r="DS94" i="3" s="1"/>
  <c r="BL94" i="3"/>
  <c r="AL94" i="3"/>
  <c r="EB94" i="3" s="1"/>
  <c r="X94" i="3"/>
  <c r="ER93" i="3"/>
  <c r="EQ93" i="3"/>
  <c r="EP93" i="3"/>
  <c r="EO93" i="3"/>
  <c r="EN93" i="3"/>
  <c r="EM93" i="3"/>
  <c r="EL93" i="3"/>
  <c r="EK93" i="3"/>
  <c r="EJ93" i="3"/>
  <c r="EI93" i="3"/>
  <c r="EH93" i="3"/>
  <c r="EG93" i="3"/>
  <c r="EF93" i="3"/>
  <c r="EE93" i="3"/>
  <c r="ED93" i="3"/>
  <c r="EC93" i="3"/>
  <c r="EB93" i="3"/>
  <c r="EA93" i="3"/>
  <c r="DZ93" i="3"/>
  <c r="DY93" i="3"/>
  <c r="DX93" i="3"/>
  <c r="DU93" i="3"/>
  <c r="BL93" i="3"/>
  <c r="AG93" i="3"/>
  <c r="DR93" i="3" s="1"/>
  <c r="ER92" i="3"/>
  <c r="EQ92" i="3"/>
  <c r="EP92" i="3"/>
  <c r="EO92" i="3"/>
  <c r="EN92" i="3"/>
  <c r="EM92" i="3"/>
  <c r="EL92" i="3"/>
  <c r="EK92" i="3"/>
  <c r="EJ92" i="3"/>
  <c r="EI92" i="3"/>
  <c r="EH92" i="3"/>
  <c r="EG92" i="3"/>
  <c r="EF92" i="3"/>
  <c r="EE92" i="3"/>
  <c r="ED92" i="3"/>
  <c r="EC92" i="3"/>
  <c r="EB92" i="3"/>
  <c r="EA92" i="3"/>
  <c r="DZ92" i="3"/>
  <c r="DY92" i="3"/>
  <c r="DX92" i="3"/>
  <c r="DU92" i="3"/>
  <c r="DR92" i="3"/>
  <c r="DS92" i="3" s="1"/>
  <c r="DQ92" i="3"/>
  <c r="AM92" i="3"/>
  <c r="ER91" i="3"/>
  <c r="EQ91" i="3"/>
  <c r="EP91" i="3"/>
  <c r="EN91" i="3"/>
  <c r="EM91" i="3"/>
  <c r="EL91" i="3"/>
  <c r="EK91" i="3"/>
  <c r="EJ91" i="3"/>
  <c r="EG91" i="3"/>
  <c r="EF91" i="3"/>
  <c r="EE91" i="3"/>
  <c r="EC91" i="3"/>
  <c r="EB91" i="3"/>
  <c r="EA91" i="3"/>
  <c r="DZ91" i="3"/>
  <c r="DY91" i="3"/>
  <c r="DX91" i="3"/>
  <c r="DU91" i="3"/>
  <c r="CY91" i="3"/>
  <c r="EO91" i="3" s="1"/>
  <c r="BU91" i="3"/>
  <c r="EI91" i="3" s="1"/>
  <c r="BP91" i="3"/>
  <c r="BQ91" i="3" s="1"/>
  <c r="BL91" i="3"/>
  <c r="BB91" i="3"/>
  <c r="AV91" i="3"/>
  <c r="AM91" i="3"/>
  <c r="X91" i="3"/>
  <c r="ER90" i="3"/>
  <c r="EQ90" i="3"/>
  <c r="EP90" i="3"/>
  <c r="EO90" i="3"/>
  <c r="EN90" i="3"/>
  <c r="EM90" i="3"/>
  <c r="EL90" i="3"/>
  <c r="EK90" i="3"/>
  <c r="EJ90" i="3"/>
  <c r="EI90" i="3"/>
  <c r="EG90" i="3"/>
  <c r="EF90" i="3"/>
  <c r="EE90" i="3"/>
  <c r="EC90" i="3"/>
  <c r="EB90" i="3"/>
  <c r="EA90" i="3"/>
  <c r="DZ90" i="3"/>
  <c r="DY90" i="3"/>
  <c r="DX90" i="3"/>
  <c r="DU90" i="3"/>
  <c r="CZ90" i="3"/>
  <c r="CY90" i="3"/>
  <c r="BU90" i="3"/>
  <c r="BV90" i="3" s="1"/>
  <c r="BP90" i="3"/>
  <c r="EH90" i="3" s="1"/>
  <c r="BL90" i="3"/>
  <c r="BB90" i="3"/>
  <c r="AV90" i="3"/>
  <c r="DQ90" i="3" s="1"/>
  <c r="AM90" i="3"/>
  <c r="X90" i="3"/>
  <c r="ER89" i="3"/>
  <c r="EQ89" i="3"/>
  <c r="EP89" i="3"/>
  <c r="EN89" i="3"/>
  <c r="EM89" i="3"/>
  <c r="EL89" i="3"/>
  <c r="EK89" i="3"/>
  <c r="EJ89" i="3"/>
  <c r="EG89" i="3"/>
  <c r="EF89" i="3"/>
  <c r="EE89" i="3"/>
  <c r="EC89" i="3"/>
  <c r="EB89" i="3"/>
  <c r="EA89" i="3"/>
  <c r="DZ89" i="3"/>
  <c r="DY89" i="3"/>
  <c r="DX89" i="3"/>
  <c r="DU89" i="3"/>
  <c r="CY89" i="3"/>
  <c r="EO89" i="3" s="1"/>
  <c r="BU89" i="3"/>
  <c r="EI89" i="3" s="1"/>
  <c r="BP89" i="3"/>
  <c r="EH89" i="3" s="1"/>
  <c r="BL89" i="3"/>
  <c r="BB89" i="3"/>
  <c r="AV89" i="3"/>
  <c r="AM89" i="3"/>
  <c r="X89" i="3"/>
  <c r="ER88" i="3"/>
  <c r="EQ88" i="3"/>
  <c r="EP88" i="3"/>
  <c r="EO88" i="3"/>
  <c r="EN88" i="3"/>
  <c r="EM88" i="3"/>
  <c r="EL88" i="3"/>
  <c r="EK88" i="3"/>
  <c r="EJ88" i="3"/>
  <c r="EG88" i="3"/>
  <c r="EF88" i="3"/>
  <c r="EE88" i="3"/>
  <c r="EC88" i="3"/>
  <c r="EB88" i="3"/>
  <c r="EA88" i="3"/>
  <c r="DZ88" i="3"/>
  <c r="DY88" i="3"/>
  <c r="DX88" i="3"/>
  <c r="DU88" i="3"/>
  <c r="CY88" i="3"/>
  <c r="CZ88" i="3" s="1"/>
  <c r="BU88" i="3"/>
  <c r="EI88" i="3" s="1"/>
  <c r="BP88" i="3"/>
  <c r="EH88" i="3" s="1"/>
  <c r="BL88" i="3"/>
  <c r="BB88" i="3"/>
  <c r="AV88" i="3"/>
  <c r="AW88" i="3" s="1"/>
  <c r="AM88" i="3"/>
  <c r="X88" i="3"/>
  <c r="ER87" i="3"/>
  <c r="EQ87" i="3"/>
  <c r="EP87" i="3"/>
  <c r="EN87" i="3"/>
  <c r="EM87" i="3"/>
  <c r="EL87" i="3"/>
  <c r="EK87" i="3"/>
  <c r="EJ87" i="3"/>
  <c r="EG87" i="3"/>
  <c r="EF87" i="3"/>
  <c r="EE87" i="3"/>
  <c r="EC87" i="3"/>
  <c r="EB87" i="3"/>
  <c r="EA87" i="3"/>
  <c r="DZ87" i="3"/>
  <c r="DY87" i="3"/>
  <c r="DX87" i="3"/>
  <c r="DU87" i="3"/>
  <c r="CY87" i="3"/>
  <c r="EO87" i="3" s="1"/>
  <c r="BU87" i="3"/>
  <c r="BV87" i="3" s="1"/>
  <c r="BP87" i="3"/>
  <c r="BQ87" i="3" s="1"/>
  <c r="BL87" i="3"/>
  <c r="BB87" i="3"/>
  <c r="AV87" i="3"/>
  <c r="AW87" i="3" s="1"/>
  <c r="AM87" i="3"/>
  <c r="X87" i="3"/>
  <c r="ER86" i="3"/>
  <c r="EQ86" i="3"/>
  <c r="EP86" i="3"/>
  <c r="EN86" i="3"/>
  <c r="EM86" i="3"/>
  <c r="EL86" i="3"/>
  <c r="EK86" i="3"/>
  <c r="EJ86" i="3"/>
  <c r="EG86" i="3"/>
  <c r="EF86" i="3"/>
  <c r="EE86" i="3"/>
  <c r="EC86" i="3"/>
  <c r="EB86" i="3"/>
  <c r="EA86" i="3"/>
  <c r="DZ86" i="3"/>
  <c r="DY86" i="3"/>
  <c r="DX86" i="3"/>
  <c r="DU86" i="3"/>
  <c r="CY86" i="3"/>
  <c r="EO86" i="3" s="1"/>
  <c r="BV86" i="3"/>
  <c r="BU86" i="3"/>
  <c r="EI86" i="3" s="1"/>
  <c r="BP86" i="3"/>
  <c r="EH86" i="3" s="1"/>
  <c r="BL86" i="3"/>
  <c r="BB86" i="3"/>
  <c r="AW86" i="3"/>
  <c r="AV86" i="3"/>
  <c r="ED86" i="3" s="1"/>
  <c r="AM86" i="3"/>
  <c r="X86" i="3"/>
  <c r="ER85" i="3"/>
  <c r="EQ85" i="3"/>
  <c r="EP85" i="3"/>
  <c r="EO85" i="3"/>
  <c r="EN85" i="3"/>
  <c r="EM85" i="3"/>
  <c r="EL85" i="3"/>
  <c r="EK85" i="3"/>
  <c r="EI85" i="3"/>
  <c r="EH85" i="3"/>
  <c r="EG85" i="3"/>
  <c r="EF85" i="3"/>
  <c r="EE85" i="3"/>
  <c r="EC85" i="3"/>
  <c r="EB85" i="3"/>
  <c r="EA85" i="3"/>
  <c r="DZ85" i="3"/>
  <c r="DY85" i="3"/>
  <c r="DX85" i="3"/>
  <c r="DU85" i="3"/>
  <c r="BZ85" i="3"/>
  <c r="BL85" i="3"/>
  <c r="AW85" i="3"/>
  <c r="AV85" i="3"/>
  <c r="ED85" i="3" s="1"/>
  <c r="ER84" i="3"/>
  <c r="EQ84" i="3"/>
  <c r="EP84" i="3"/>
  <c r="EO84" i="3"/>
  <c r="EN84" i="3"/>
  <c r="EM84" i="3"/>
  <c r="EL84" i="3"/>
  <c r="EK84" i="3"/>
  <c r="EI84" i="3"/>
  <c r="EH84" i="3"/>
  <c r="EG84" i="3"/>
  <c r="EF84" i="3"/>
  <c r="EE84" i="3"/>
  <c r="ED84" i="3"/>
  <c r="EC84" i="3"/>
  <c r="EB84" i="3"/>
  <c r="EA84" i="3"/>
  <c r="DZ84" i="3"/>
  <c r="DY84" i="3"/>
  <c r="DX84" i="3"/>
  <c r="DU84" i="3"/>
  <c r="BZ84" i="3"/>
  <c r="BL84" i="3"/>
  <c r="AV84" i="3"/>
  <c r="AW84" i="3" s="1"/>
  <c r="ER83" i="3"/>
  <c r="EQ83" i="3"/>
  <c r="EP83" i="3"/>
  <c r="EO83" i="3"/>
  <c r="EN83" i="3"/>
  <c r="EM83" i="3"/>
  <c r="EL83" i="3"/>
  <c r="EK83" i="3"/>
  <c r="EI83" i="3"/>
  <c r="EH83" i="3"/>
  <c r="EG83" i="3"/>
  <c r="EF83" i="3"/>
  <c r="EE83" i="3"/>
  <c r="EC83" i="3"/>
  <c r="EB83" i="3"/>
  <c r="EA83" i="3"/>
  <c r="DZ83" i="3"/>
  <c r="DY83" i="3"/>
  <c r="DX83" i="3"/>
  <c r="DU83" i="3"/>
  <c r="BZ83" i="3"/>
  <c r="BL83" i="3"/>
  <c r="AV83" i="3"/>
  <c r="AW83" i="3" s="1"/>
  <c r="ER82" i="3"/>
  <c r="EQ82" i="3"/>
  <c r="EP82" i="3"/>
  <c r="EO82" i="3"/>
  <c r="EN82" i="3"/>
  <c r="EM82" i="3"/>
  <c r="EL82" i="3"/>
  <c r="EK82" i="3"/>
  <c r="EI82" i="3"/>
  <c r="EH82" i="3"/>
  <c r="EG82" i="3"/>
  <c r="EF82" i="3"/>
  <c r="EE82" i="3"/>
  <c r="EC82" i="3"/>
  <c r="EB82" i="3"/>
  <c r="EA82" i="3"/>
  <c r="DZ82" i="3"/>
  <c r="DY82" i="3"/>
  <c r="DX82" i="3"/>
  <c r="DU82" i="3"/>
  <c r="CP82" i="3"/>
  <c r="CA82" i="3"/>
  <c r="BZ82" i="3"/>
  <c r="EJ82" i="3" s="1"/>
  <c r="BL82" i="3"/>
  <c r="AV82" i="3"/>
  <c r="AW82" i="3" s="1"/>
  <c r="ER81" i="3"/>
  <c r="EQ81" i="3"/>
  <c r="EP81" i="3"/>
  <c r="EO81" i="3"/>
  <c r="EN81" i="3"/>
  <c r="EM81" i="3"/>
  <c r="EL81" i="3"/>
  <c r="EK81" i="3"/>
  <c r="EI81" i="3"/>
  <c r="EH81" i="3"/>
  <c r="EG81" i="3"/>
  <c r="EF81" i="3"/>
  <c r="EE81" i="3"/>
  <c r="EC81" i="3"/>
  <c r="EB81" i="3"/>
  <c r="EA81" i="3"/>
  <c r="DZ81" i="3"/>
  <c r="DY81" i="3"/>
  <c r="DX81" i="3"/>
  <c r="DU81" i="3"/>
  <c r="CP81" i="3"/>
  <c r="BZ81" i="3"/>
  <c r="BL81" i="3"/>
  <c r="AW81" i="3"/>
  <c r="AV81" i="3"/>
  <c r="ED81" i="3" s="1"/>
  <c r="ER80" i="3"/>
  <c r="EQ80" i="3"/>
  <c r="EP80" i="3"/>
  <c r="EO80" i="3"/>
  <c r="EN80" i="3"/>
  <c r="EM80" i="3"/>
  <c r="EL80" i="3"/>
  <c r="EK80" i="3"/>
  <c r="EJ80" i="3"/>
  <c r="EI80" i="3"/>
  <c r="EH80" i="3"/>
  <c r="EG80" i="3"/>
  <c r="EF80" i="3"/>
  <c r="EE80" i="3"/>
  <c r="ED80" i="3"/>
  <c r="EC80" i="3"/>
  <c r="EB80" i="3"/>
  <c r="EA80" i="3"/>
  <c r="DZ80" i="3"/>
  <c r="DY80" i="3"/>
  <c r="DX80" i="3"/>
  <c r="ER79" i="3"/>
  <c r="EQ79" i="3"/>
  <c r="EP79" i="3"/>
  <c r="EO79" i="3"/>
  <c r="EN79" i="3"/>
  <c r="EM79" i="3"/>
  <c r="EL79" i="3"/>
  <c r="EK79" i="3"/>
  <c r="EJ79" i="3"/>
  <c r="EH79" i="3"/>
  <c r="EG79" i="3"/>
  <c r="EF79" i="3"/>
  <c r="EE79" i="3"/>
  <c r="EC79" i="3"/>
  <c r="EB79" i="3"/>
  <c r="DZ79" i="3"/>
  <c r="DY79" i="3"/>
  <c r="DX79" i="3"/>
  <c r="DU79" i="3"/>
  <c r="BU79" i="3"/>
  <c r="BV79" i="3" s="1"/>
  <c r="AW79" i="3"/>
  <c r="AU79" i="3"/>
  <c r="AV79" i="3" s="1"/>
  <c r="ED79" i="3" s="1"/>
  <c r="AF79" i="3"/>
  <c r="AG79" i="3" s="1"/>
  <c r="AH79" i="3" s="1"/>
  <c r="ER78" i="3"/>
  <c r="EQ78" i="3"/>
  <c r="EP78" i="3"/>
  <c r="EO78" i="3"/>
  <c r="EN78" i="3"/>
  <c r="EM78" i="3"/>
  <c r="EL78" i="3"/>
  <c r="EK78" i="3"/>
  <c r="EJ78" i="3"/>
  <c r="EI78" i="3"/>
  <c r="EH78" i="3"/>
  <c r="EG78" i="3"/>
  <c r="EF78" i="3"/>
  <c r="EE78" i="3"/>
  <c r="ED78" i="3"/>
  <c r="EC78" i="3"/>
  <c r="EB78" i="3"/>
  <c r="EA78" i="3"/>
  <c r="DZ78" i="3"/>
  <c r="DY78" i="3"/>
  <c r="DX78" i="3"/>
  <c r="ER77" i="3"/>
  <c r="EQ77" i="3"/>
  <c r="EP77" i="3"/>
  <c r="EO77" i="3"/>
  <c r="EN77" i="3"/>
  <c r="EM77" i="3"/>
  <c r="EL77" i="3"/>
  <c r="EK77" i="3"/>
  <c r="EJ77" i="3"/>
  <c r="EI77" i="3"/>
  <c r="EH77" i="3"/>
  <c r="EG77" i="3"/>
  <c r="EF77" i="3"/>
  <c r="EE77" i="3"/>
  <c r="ED77" i="3"/>
  <c r="EC77" i="3"/>
  <c r="EB77" i="3"/>
  <c r="EA77" i="3"/>
  <c r="DZ77" i="3"/>
  <c r="DY77" i="3"/>
  <c r="DX77" i="3"/>
  <c r="DU77" i="3"/>
  <c r="DR77" i="3"/>
  <c r="DV77" i="3" s="1"/>
  <c r="DW77" i="3" s="1"/>
  <c r="DQ77" i="3"/>
  <c r="BL77" i="3"/>
  <c r="ER76" i="3"/>
  <c r="EQ76" i="3"/>
  <c r="EP76" i="3"/>
  <c r="EO76" i="3"/>
  <c r="EN76" i="3"/>
  <c r="EM76" i="3"/>
  <c r="EL76" i="3"/>
  <c r="EK76" i="3"/>
  <c r="EJ76" i="3"/>
  <c r="EI76" i="3"/>
  <c r="EH76" i="3"/>
  <c r="EG76" i="3"/>
  <c r="EF76" i="3"/>
  <c r="EE76" i="3"/>
  <c r="ED76" i="3"/>
  <c r="EC76" i="3"/>
  <c r="EB76" i="3"/>
  <c r="EA76" i="3"/>
  <c r="DZ76" i="3"/>
  <c r="DY76" i="3"/>
  <c r="DX76" i="3"/>
  <c r="ER75" i="3"/>
  <c r="EQ75" i="3"/>
  <c r="EP75" i="3"/>
  <c r="EO75" i="3"/>
  <c r="EN75" i="3"/>
  <c r="EM75" i="3"/>
  <c r="EL75" i="3"/>
  <c r="EK75" i="3"/>
  <c r="EJ75" i="3"/>
  <c r="EI75" i="3"/>
  <c r="EH75" i="3"/>
  <c r="EG75" i="3"/>
  <c r="EF75" i="3"/>
  <c r="EE75" i="3"/>
  <c r="ED75" i="3"/>
  <c r="EC75" i="3"/>
  <c r="EB75" i="3"/>
  <c r="EA75" i="3"/>
  <c r="DZ75" i="3"/>
  <c r="DY75" i="3"/>
  <c r="DX75" i="3"/>
  <c r="DU75" i="3"/>
  <c r="DR75" i="3"/>
  <c r="DS75" i="3" s="1"/>
  <c r="DQ75" i="3"/>
  <c r="BL75" i="3"/>
  <c r="ER74" i="3"/>
  <c r="EQ74" i="3"/>
  <c r="EP74" i="3"/>
  <c r="EO74" i="3"/>
  <c r="EN74" i="3"/>
  <c r="EM74" i="3"/>
  <c r="EL74" i="3"/>
  <c r="EK74" i="3"/>
  <c r="EJ74" i="3"/>
  <c r="EI74" i="3"/>
  <c r="EH74" i="3"/>
  <c r="EG74" i="3"/>
  <c r="EF74" i="3"/>
  <c r="EE74" i="3"/>
  <c r="ED74" i="3"/>
  <c r="EC74" i="3"/>
  <c r="EB74" i="3"/>
  <c r="EA74" i="3"/>
  <c r="DZ74" i="3"/>
  <c r="DY74" i="3"/>
  <c r="DX74" i="3"/>
  <c r="ER73" i="3"/>
  <c r="EQ73" i="3"/>
  <c r="EP73" i="3"/>
  <c r="EO73" i="3"/>
  <c r="EN73" i="3"/>
  <c r="EM73" i="3"/>
  <c r="EL73" i="3"/>
  <c r="EK73" i="3"/>
  <c r="EJ73" i="3"/>
  <c r="EI73" i="3"/>
  <c r="EH73" i="3"/>
  <c r="EG73" i="3"/>
  <c r="EF73" i="3"/>
  <c r="EE73" i="3"/>
  <c r="ED73" i="3"/>
  <c r="EC73" i="3"/>
  <c r="EB73" i="3"/>
  <c r="EA73" i="3"/>
  <c r="DZ73" i="3"/>
  <c r="DY73" i="3"/>
  <c r="DX73" i="3"/>
  <c r="DU73" i="3"/>
  <c r="DR73" i="3"/>
  <c r="DQ73" i="3"/>
  <c r="BL73" i="3"/>
  <c r="X73" i="3"/>
  <c r="ER72" i="3"/>
  <c r="EQ72" i="3"/>
  <c r="EP72" i="3"/>
  <c r="EO72" i="3"/>
  <c r="EN72" i="3"/>
  <c r="EM72" i="3"/>
  <c r="EL72" i="3"/>
  <c r="EK72" i="3"/>
  <c r="EJ72" i="3"/>
  <c r="EI72" i="3"/>
  <c r="EH72" i="3"/>
  <c r="EG72" i="3"/>
  <c r="EF72" i="3"/>
  <c r="EE72" i="3"/>
  <c r="ED72" i="3"/>
  <c r="EC72" i="3"/>
  <c r="EB72" i="3"/>
  <c r="EA72" i="3"/>
  <c r="DZ72" i="3"/>
  <c r="DY72" i="3"/>
  <c r="DX72" i="3"/>
  <c r="DU72" i="3"/>
  <c r="DR72" i="3"/>
  <c r="DV72" i="3" s="1"/>
  <c r="DW72" i="3" s="1"/>
  <c r="DQ72" i="3"/>
  <c r="X72" i="3"/>
  <c r="ER71" i="3"/>
  <c r="EQ71" i="3"/>
  <c r="EP71" i="3"/>
  <c r="EO71" i="3"/>
  <c r="EN71" i="3"/>
  <c r="EM71" i="3"/>
  <c r="EL71" i="3"/>
  <c r="EK71" i="3"/>
  <c r="EJ71" i="3"/>
  <c r="EI71" i="3"/>
  <c r="EH71" i="3"/>
  <c r="EG71" i="3"/>
  <c r="EF71" i="3"/>
  <c r="EE71" i="3"/>
  <c r="ED71" i="3"/>
  <c r="EC71" i="3"/>
  <c r="EB71" i="3"/>
  <c r="EA71" i="3"/>
  <c r="DZ71" i="3"/>
  <c r="DY71" i="3"/>
  <c r="DX71" i="3"/>
  <c r="DU71" i="3"/>
  <c r="DQ71" i="3"/>
  <c r="BL71" i="3"/>
  <c r="AW71" i="3"/>
  <c r="AV71" i="3"/>
  <c r="DR71" i="3" s="1"/>
  <c r="DV71" i="3" s="1"/>
  <c r="DW71" i="3" s="1"/>
  <c r="X71" i="3"/>
  <c r="ER70" i="3"/>
  <c r="EQ70" i="3"/>
  <c r="EP70" i="3"/>
  <c r="EO70" i="3"/>
  <c r="EN70" i="3"/>
  <c r="EM70" i="3"/>
  <c r="EK70" i="3"/>
  <c r="EJ70" i="3"/>
  <c r="EI70" i="3"/>
  <c r="EH70" i="3"/>
  <c r="EG70" i="3"/>
  <c r="EF70" i="3"/>
  <c r="EE70" i="3"/>
  <c r="ED70" i="3"/>
  <c r="EC70" i="3"/>
  <c r="EB70" i="3"/>
  <c r="EA70" i="3"/>
  <c r="DZ70" i="3"/>
  <c r="DY70" i="3"/>
  <c r="DX70" i="3"/>
  <c r="DU70" i="3"/>
  <c r="DR70" i="3"/>
  <c r="CK70" i="3"/>
  <c r="CI70" i="3"/>
  <c r="CJ70" i="3" s="1"/>
  <c r="BL70" i="3"/>
  <c r="X70" i="3"/>
  <c r="ER69" i="3"/>
  <c r="EQ69" i="3"/>
  <c r="EP69" i="3"/>
  <c r="EO69" i="3"/>
  <c r="EN69" i="3"/>
  <c r="EM69" i="3"/>
  <c r="EK69" i="3"/>
  <c r="EJ69" i="3"/>
  <c r="EI69" i="3"/>
  <c r="EH69" i="3"/>
  <c r="EG69" i="3"/>
  <c r="EF69" i="3"/>
  <c r="EE69" i="3"/>
  <c r="ED69" i="3"/>
  <c r="EC69" i="3"/>
  <c r="EB69" i="3"/>
  <c r="EA69" i="3"/>
  <c r="DZ69" i="3"/>
  <c r="DY69" i="3"/>
  <c r="DX69" i="3"/>
  <c r="DU69" i="3"/>
  <c r="DR69" i="3"/>
  <c r="CI69" i="3"/>
  <c r="CJ69" i="3" s="1"/>
  <c r="X69" i="3"/>
  <c r="ER68" i="3"/>
  <c r="EQ68" i="3"/>
  <c r="EP68" i="3"/>
  <c r="EO68" i="3"/>
  <c r="EN68" i="3"/>
  <c r="EM68" i="3"/>
  <c r="EL68" i="3"/>
  <c r="EK68" i="3"/>
  <c r="EJ68" i="3"/>
  <c r="EI68" i="3"/>
  <c r="EH68" i="3"/>
  <c r="EG68" i="3"/>
  <c r="EF68" i="3"/>
  <c r="EE68" i="3"/>
  <c r="ED68" i="3"/>
  <c r="EC68" i="3"/>
  <c r="EB68" i="3"/>
  <c r="EA68" i="3"/>
  <c r="DZ68" i="3"/>
  <c r="DY68" i="3"/>
  <c r="DX68" i="3"/>
  <c r="DU68" i="3"/>
  <c r="CJ68" i="3"/>
  <c r="DQ68" i="3" s="1"/>
  <c r="CI68" i="3"/>
  <c r="BL68" i="3"/>
  <c r="X68" i="3"/>
  <c r="ER67" i="3"/>
  <c r="EQ67" i="3"/>
  <c r="EP67" i="3"/>
  <c r="EO67" i="3"/>
  <c r="EN67" i="3"/>
  <c r="EM67" i="3"/>
  <c r="EK67" i="3"/>
  <c r="EJ67" i="3"/>
  <c r="EI67" i="3"/>
  <c r="EH67" i="3"/>
  <c r="EG67" i="3"/>
  <c r="EF67" i="3"/>
  <c r="EE67" i="3"/>
  <c r="ED67" i="3"/>
  <c r="EC67" i="3"/>
  <c r="EB67" i="3"/>
  <c r="EA67" i="3"/>
  <c r="DZ67" i="3"/>
  <c r="DY67" i="3"/>
  <c r="DX67" i="3"/>
  <c r="DU67" i="3"/>
  <c r="CI67" i="3"/>
  <c r="CJ67" i="3" s="1"/>
  <c r="EL67" i="3" s="1"/>
  <c r="BL67" i="3"/>
  <c r="X67" i="3"/>
  <c r="ER66" i="3"/>
  <c r="EP66" i="3"/>
  <c r="EO66" i="3"/>
  <c r="EN66" i="3"/>
  <c r="EM66" i="3"/>
  <c r="EL66" i="3"/>
  <c r="EK66" i="3"/>
  <c r="EJ66" i="3"/>
  <c r="EI66" i="3"/>
  <c r="EH66" i="3"/>
  <c r="EG66" i="3"/>
  <c r="EF66" i="3"/>
  <c r="EE66" i="3"/>
  <c r="ED66" i="3"/>
  <c r="EC66" i="3"/>
  <c r="EB66" i="3"/>
  <c r="EA66" i="3"/>
  <c r="DZ66" i="3"/>
  <c r="DY66" i="3"/>
  <c r="DX66" i="3"/>
  <c r="DU66" i="3"/>
  <c r="DQ66" i="3"/>
  <c r="DI66" i="3"/>
  <c r="DD66" i="3"/>
  <c r="BL66" i="3"/>
  <c r="X66" i="3"/>
  <c r="ER65" i="3"/>
  <c r="EQ65" i="3"/>
  <c r="EP65" i="3"/>
  <c r="EO65" i="3"/>
  <c r="EN65" i="3"/>
  <c r="EM65" i="3"/>
  <c r="EL65" i="3"/>
  <c r="EK65" i="3"/>
  <c r="EJ65" i="3"/>
  <c r="EI65" i="3"/>
  <c r="EH65" i="3"/>
  <c r="EG65" i="3"/>
  <c r="EF65" i="3"/>
  <c r="EE65" i="3"/>
  <c r="EC65" i="3"/>
  <c r="EB65" i="3"/>
  <c r="EA65" i="3"/>
  <c r="DY65" i="3"/>
  <c r="DX65" i="3"/>
  <c r="DU65" i="3"/>
  <c r="AV65" i="3"/>
  <c r="ED65" i="3" s="1"/>
  <c r="AB65" i="3"/>
  <c r="DZ65" i="3" s="1"/>
  <c r="X65" i="3"/>
  <c r="ER64" i="3"/>
  <c r="EQ64" i="3"/>
  <c r="EP64" i="3"/>
  <c r="EO64" i="3"/>
  <c r="EN64" i="3"/>
  <c r="EM64" i="3"/>
  <c r="EL64" i="3"/>
  <c r="EJ64" i="3"/>
  <c r="EI64" i="3"/>
  <c r="EH64" i="3"/>
  <c r="EG64" i="3"/>
  <c r="EF64" i="3"/>
  <c r="EE64" i="3"/>
  <c r="EC64" i="3"/>
  <c r="EB64" i="3"/>
  <c r="EA64" i="3"/>
  <c r="DY64" i="3"/>
  <c r="DX64" i="3"/>
  <c r="DU64" i="3"/>
  <c r="CF64" i="3"/>
  <c r="CE64" i="3"/>
  <c r="EK64" i="3" s="1"/>
  <c r="BL64" i="3"/>
  <c r="AV64" i="3"/>
  <c r="ED64" i="3" s="1"/>
  <c r="AU64" i="3"/>
  <c r="AA64" i="3"/>
  <c r="AB64" i="3" s="1"/>
  <c r="X64" i="3"/>
  <c r="ER63" i="3"/>
  <c r="EQ63" i="3"/>
  <c r="EP63" i="3"/>
  <c r="EO63" i="3"/>
  <c r="EN63" i="3"/>
  <c r="EM63" i="3"/>
  <c r="EL63" i="3"/>
  <c r="EJ63" i="3"/>
  <c r="EI63" i="3"/>
  <c r="EH63" i="3"/>
  <c r="EG63" i="3"/>
  <c r="EF63" i="3"/>
  <c r="EE63" i="3"/>
  <c r="EB63" i="3"/>
  <c r="EA63" i="3"/>
  <c r="DY63" i="3"/>
  <c r="DX63" i="3"/>
  <c r="DU63" i="3"/>
  <c r="CE63" i="3"/>
  <c r="BL63" i="3"/>
  <c r="AU63" i="3"/>
  <c r="AV63" i="3" s="1"/>
  <c r="ED63" i="3" s="1"/>
  <c r="AQ63" i="3"/>
  <c r="EC63" i="3" s="1"/>
  <c r="AB63" i="3"/>
  <c r="AA63" i="3"/>
  <c r="X63" i="3"/>
  <c r="ER62" i="3"/>
  <c r="EQ62" i="3"/>
  <c r="EP62" i="3"/>
  <c r="EO62" i="3"/>
  <c r="EN62" i="3"/>
  <c r="EM62" i="3"/>
  <c r="EL62" i="3"/>
  <c r="EK62" i="3"/>
  <c r="EJ62" i="3"/>
  <c r="EI62" i="3"/>
  <c r="EH62" i="3"/>
  <c r="EG62" i="3"/>
  <c r="EF62" i="3"/>
  <c r="EE62" i="3"/>
  <c r="ED62" i="3"/>
  <c r="EC62" i="3"/>
  <c r="EB62" i="3"/>
  <c r="EA62" i="3"/>
  <c r="DZ62" i="3"/>
  <c r="DY62" i="3"/>
  <c r="DX62" i="3"/>
  <c r="ER61" i="3"/>
  <c r="EQ61" i="3"/>
  <c r="EP61" i="3"/>
  <c r="EO61" i="3"/>
  <c r="EN61" i="3"/>
  <c r="EL61" i="3"/>
  <c r="EK61" i="3"/>
  <c r="EJ61" i="3"/>
  <c r="EI61" i="3"/>
  <c r="EH61" i="3"/>
  <c r="EG61" i="3"/>
  <c r="EF61" i="3"/>
  <c r="EE61" i="3"/>
  <c r="ED61" i="3"/>
  <c r="EC61" i="3"/>
  <c r="EB61" i="3"/>
  <c r="EA61" i="3"/>
  <c r="DZ61" i="3"/>
  <c r="DY61" i="3"/>
  <c r="DX61" i="3"/>
  <c r="DU61" i="3"/>
  <c r="CO61" i="3"/>
  <c r="DQ61" i="3" s="1"/>
  <c r="CN61" i="3"/>
  <c r="EQ60" i="3"/>
  <c r="EP60" i="3"/>
  <c r="EO60" i="3"/>
  <c r="EN60" i="3"/>
  <c r="EM60" i="3"/>
  <c r="EL60" i="3"/>
  <c r="EK60" i="3"/>
  <c r="EJ60" i="3"/>
  <c r="EI60" i="3"/>
  <c r="EH60" i="3"/>
  <c r="EG60" i="3"/>
  <c r="EF60" i="3"/>
  <c r="EE60" i="3"/>
  <c r="ED60" i="3"/>
  <c r="EC60" i="3"/>
  <c r="EB60" i="3"/>
  <c r="EA60" i="3"/>
  <c r="DZ60" i="3"/>
  <c r="DY60" i="3"/>
  <c r="DX60" i="3"/>
  <c r="DU60" i="3"/>
  <c r="DM60" i="3"/>
  <c r="DN60" i="3" s="1"/>
  <c r="ER59" i="3"/>
  <c r="EQ59" i="3"/>
  <c r="EP59" i="3"/>
  <c r="EO59" i="3"/>
  <c r="EN59" i="3"/>
  <c r="EM59" i="3"/>
  <c r="EL59" i="3"/>
  <c r="EK59" i="3"/>
  <c r="EJ59" i="3"/>
  <c r="EI59" i="3"/>
  <c r="EH59" i="3"/>
  <c r="EG59" i="3"/>
  <c r="EF59" i="3"/>
  <c r="EE59" i="3"/>
  <c r="ED59" i="3"/>
  <c r="EC59" i="3"/>
  <c r="EB59" i="3"/>
  <c r="EA59" i="3"/>
  <c r="DZ59" i="3"/>
  <c r="DY59" i="3"/>
  <c r="DX59" i="3"/>
  <c r="ER58" i="3"/>
  <c r="EQ58" i="3"/>
  <c r="EP58" i="3"/>
  <c r="EO58" i="3"/>
  <c r="EN58" i="3"/>
  <c r="EM58" i="3"/>
  <c r="EL58" i="3"/>
  <c r="EK58" i="3"/>
  <c r="EJ58" i="3"/>
  <c r="EI58" i="3"/>
  <c r="EH58" i="3"/>
  <c r="EG58" i="3"/>
  <c r="EF58" i="3"/>
  <c r="EE58" i="3"/>
  <c r="ED58" i="3"/>
  <c r="EC58" i="3"/>
  <c r="EB58" i="3"/>
  <c r="EA58" i="3"/>
  <c r="DZ58" i="3"/>
  <c r="DY58" i="3"/>
  <c r="DX58" i="3"/>
  <c r="DU58" i="3"/>
  <c r="AV58" i="3"/>
  <c r="DQ58" i="3" s="1"/>
  <c r="ER57" i="3"/>
  <c r="EQ57" i="3"/>
  <c r="EP57" i="3"/>
  <c r="EO57" i="3"/>
  <c r="EM57" i="3"/>
  <c r="EL57" i="3"/>
  <c r="EK57" i="3"/>
  <c r="EJ57" i="3"/>
  <c r="EI57" i="3"/>
  <c r="EG57" i="3"/>
  <c r="EF57" i="3"/>
  <c r="EE57" i="3"/>
  <c r="EB57" i="3"/>
  <c r="EA57" i="3"/>
  <c r="DZ57" i="3"/>
  <c r="DY57" i="3"/>
  <c r="DX57" i="3"/>
  <c r="DU57" i="3"/>
  <c r="CT57" i="3"/>
  <c r="CU57" i="3" s="1"/>
  <c r="BP57" i="3"/>
  <c r="BQ57" i="3" s="1"/>
  <c r="BL57" i="3"/>
  <c r="AV57" i="3"/>
  <c r="ED57" i="3" s="1"/>
  <c r="AQ57" i="3"/>
  <c r="EC57" i="3" s="1"/>
  <c r="X57" i="3"/>
  <c r="ER56" i="3"/>
  <c r="EQ56" i="3"/>
  <c r="EP56" i="3"/>
  <c r="EO56" i="3"/>
  <c r="EN56" i="3"/>
  <c r="EM56" i="3"/>
  <c r="EL56" i="3"/>
  <c r="EK56" i="3"/>
  <c r="EJ56" i="3"/>
  <c r="EI56" i="3"/>
  <c r="EH56" i="3"/>
  <c r="EG56" i="3"/>
  <c r="EF56" i="3"/>
  <c r="EE56" i="3"/>
  <c r="EC56" i="3"/>
  <c r="EB56" i="3"/>
  <c r="EA56" i="3"/>
  <c r="DZ56" i="3"/>
  <c r="DY56" i="3"/>
  <c r="DX56" i="3"/>
  <c r="DU56" i="3"/>
  <c r="DR56" i="3"/>
  <c r="AV56" i="3"/>
  <c r="DQ56" i="3" s="1"/>
  <c r="AQ56" i="3"/>
  <c r="AR56" i="3" s="1"/>
  <c r="X56" i="3"/>
  <c r="ER55" i="3"/>
  <c r="EQ55" i="3"/>
  <c r="EP55" i="3"/>
  <c r="EO55" i="3"/>
  <c r="EN55" i="3"/>
  <c r="EM55" i="3"/>
  <c r="EL55" i="3"/>
  <c r="EJ55" i="3"/>
  <c r="EI55" i="3"/>
  <c r="EH55" i="3"/>
  <c r="EG55" i="3"/>
  <c r="EF55" i="3"/>
  <c r="EE55" i="3"/>
  <c r="ED55" i="3"/>
  <c r="EB55" i="3"/>
  <c r="EA55" i="3"/>
  <c r="DZ55" i="3"/>
  <c r="DY55" i="3"/>
  <c r="DX55" i="3"/>
  <c r="DU55" i="3"/>
  <c r="CF55" i="3"/>
  <c r="CE55" i="3"/>
  <c r="EK55" i="3" s="1"/>
  <c r="BL55" i="3"/>
  <c r="AQ55" i="3"/>
  <c r="EC55" i="3" s="1"/>
  <c r="X55" i="3"/>
  <c r="ER54" i="3"/>
  <c r="EQ54" i="3"/>
  <c r="EP54" i="3"/>
  <c r="EO54" i="3"/>
  <c r="EN54" i="3"/>
  <c r="EM54" i="3"/>
  <c r="EL54" i="3"/>
  <c r="EK54" i="3"/>
  <c r="EJ54" i="3"/>
  <c r="EI54" i="3"/>
  <c r="EH54" i="3"/>
  <c r="EG54" i="3"/>
  <c r="EF54" i="3"/>
  <c r="EE54" i="3"/>
  <c r="ED54" i="3"/>
  <c r="EB54" i="3"/>
  <c r="EA54" i="3"/>
  <c r="DZ54" i="3"/>
  <c r="DY54" i="3"/>
  <c r="DX54" i="3"/>
  <c r="DU54" i="3"/>
  <c r="AQ54" i="3"/>
  <c r="ER53" i="3"/>
  <c r="EQ53" i="3"/>
  <c r="EP53" i="3"/>
  <c r="EO53" i="3"/>
  <c r="EN53" i="3"/>
  <c r="EM53" i="3"/>
  <c r="EL53" i="3"/>
  <c r="EJ53" i="3"/>
  <c r="EI53" i="3"/>
  <c r="EH53" i="3"/>
  <c r="EG53" i="3"/>
  <c r="EF53" i="3"/>
  <c r="EE53" i="3"/>
  <c r="ED53" i="3"/>
  <c r="EB53" i="3"/>
  <c r="EA53" i="3"/>
  <c r="DY53" i="3"/>
  <c r="DX53" i="3"/>
  <c r="DU53" i="3"/>
  <c r="DR53" i="3"/>
  <c r="CF53" i="3"/>
  <c r="CD53" i="3"/>
  <c r="CE53" i="3" s="1"/>
  <c r="EK53" i="3" s="1"/>
  <c r="BL53" i="3"/>
  <c r="AR53" i="3"/>
  <c r="AQ53" i="3"/>
  <c r="EC53" i="3" s="1"/>
  <c r="AB53" i="3"/>
  <c r="DZ53" i="3" s="1"/>
  <c r="ER52" i="3"/>
  <c r="EQ52" i="3"/>
  <c r="EP52" i="3"/>
  <c r="EO52" i="3"/>
  <c r="EN52" i="3"/>
  <c r="EM52" i="3"/>
  <c r="EL52" i="3"/>
  <c r="EK52" i="3"/>
  <c r="EJ52" i="3"/>
  <c r="EI52" i="3"/>
  <c r="EH52" i="3"/>
  <c r="EG52" i="3"/>
  <c r="EF52" i="3"/>
  <c r="EE52" i="3"/>
  <c r="EB52" i="3"/>
  <c r="EA52" i="3"/>
  <c r="DY52" i="3"/>
  <c r="DX52" i="3"/>
  <c r="DU52" i="3"/>
  <c r="AV52" i="3"/>
  <c r="AW52" i="3" s="1"/>
  <c r="AQ52" i="3"/>
  <c r="AB52" i="3"/>
  <c r="ER51" i="3"/>
  <c r="EQ51" i="3"/>
  <c r="EP51" i="3"/>
  <c r="EO51" i="3"/>
  <c r="EN51" i="3"/>
  <c r="EM51" i="3"/>
  <c r="EL51" i="3"/>
  <c r="EK51" i="3"/>
  <c r="EJ51" i="3"/>
  <c r="EI51" i="3"/>
  <c r="EH51" i="3"/>
  <c r="EG51" i="3"/>
  <c r="EF51" i="3"/>
  <c r="EE51" i="3"/>
  <c r="EB51" i="3"/>
  <c r="EA51" i="3"/>
  <c r="DY51" i="3"/>
  <c r="DX51" i="3"/>
  <c r="DU51" i="3"/>
  <c r="BL51" i="3"/>
  <c r="AV51" i="3"/>
  <c r="AQ51" i="3"/>
  <c r="AR51" i="3" s="1"/>
  <c r="AB51" i="3"/>
  <c r="AC51" i="3" s="1"/>
  <c r="X51" i="3"/>
  <c r="ER50" i="3"/>
  <c r="EQ50" i="3"/>
  <c r="EP50" i="3"/>
  <c r="EO50" i="3"/>
  <c r="EN50" i="3"/>
  <c r="EM50" i="3"/>
  <c r="EL50" i="3"/>
  <c r="EK50" i="3"/>
  <c r="EJ50" i="3"/>
  <c r="EI50" i="3"/>
  <c r="EH50" i="3"/>
  <c r="EG50" i="3"/>
  <c r="EF50" i="3"/>
  <c r="EE50" i="3"/>
  <c r="ED50" i="3"/>
  <c r="EB50" i="3"/>
  <c r="EA50" i="3"/>
  <c r="DY50" i="3"/>
  <c r="DX50" i="3"/>
  <c r="DU50" i="3"/>
  <c r="DQ50" i="3"/>
  <c r="BL50" i="3"/>
  <c r="AV50" i="3"/>
  <c r="AW50" i="3" s="1"/>
  <c r="AQ50" i="3"/>
  <c r="EC50" i="3" s="1"/>
  <c r="AC50" i="3"/>
  <c r="AB50" i="3"/>
  <c r="DR50" i="3" s="1"/>
  <c r="DV50" i="3" s="1"/>
  <c r="DW50" i="3" s="1"/>
  <c r="ER49" i="3"/>
  <c r="EQ49" i="3"/>
  <c r="EP49" i="3"/>
  <c r="EO49" i="3"/>
  <c r="EN49" i="3"/>
  <c r="EM49" i="3"/>
  <c r="EL49" i="3"/>
  <c r="EK49" i="3"/>
  <c r="EJ49" i="3"/>
  <c r="EI49" i="3"/>
  <c r="EH49" i="3"/>
  <c r="EG49" i="3"/>
  <c r="EF49" i="3"/>
  <c r="EE49" i="3"/>
  <c r="EB49" i="3"/>
  <c r="EA49" i="3"/>
  <c r="DY49" i="3"/>
  <c r="DX49" i="3"/>
  <c r="DU49" i="3"/>
  <c r="BL49" i="3"/>
  <c r="AV49" i="3"/>
  <c r="AW49" i="3" s="1"/>
  <c r="AQ49" i="3"/>
  <c r="EC49" i="3" s="1"/>
  <c r="AC49" i="3"/>
  <c r="AB49" i="3"/>
  <c r="ER48" i="3"/>
  <c r="EQ48" i="3"/>
  <c r="EP48" i="3"/>
  <c r="EO48" i="3"/>
  <c r="EM48" i="3"/>
  <c r="EL48" i="3"/>
  <c r="EK48" i="3"/>
  <c r="EJ48" i="3"/>
  <c r="EI48" i="3"/>
  <c r="EG48" i="3"/>
  <c r="EF48" i="3"/>
  <c r="EE48" i="3"/>
  <c r="ED48" i="3"/>
  <c r="EC48" i="3"/>
  <c r="EB48" i="3"/>
  <c r="EA48" i="3"/>
  <c r="DZ48" i="3"/>
  <c r="DY48" i="3"/>
  <c r="DX48" i="3"/>
  <c r="DU48" i="3"/>
  <c r="CT48" i="3"/>
  <c r="CU48" i="3" s="1"/>
  <c r="BP48" i="3"/>
  <c r="BL48" i="3"/>
  <c r="AR48" i="3"/>
  <c r="AQ48" i="3"/>
  <c r="ER47" i="3"/>
  <c r="EQ47" i="3"/>
  <c r="EP47" i="3"/>
  <c r="EO47" i="3"/>
  <c r="EN47" i="3"/>
  <c r="EM47" i="3"/>
  <c r="EL47" i="3"/>
  <c r="EK47" i="3"/>
  <c r="EJ47" i="3"/>
  <c r="EI47" i="3"/>
  <c r="EH47" i="3"/>
  <c r="EG47" i="3"/>
  <c r="EF47" i="3"/>
  <c r="EE47" i="3"/>
  <c r="ED47" i="3"/>
  <c r="EB47" i="3"/>
  <c r="EA47" i="3"/>
  <c r="DY47" i="3"/>
  <c r="DX47" i="3"/>
  <c r="DU47" i="3"/>
  <c r="DQ47" i="3"/>
  <c r="BL47" i="3"/>
  <c r="AQ47" i="3"/>
  <c r="EC47" i="3" s="1"/>
  <c r="AB47" i="3"/>
  <c r="AC47" i="3" s="1"/>
  <c r="ER46" i="3"/>
  <c r="EQ46" i="3"/>
  <c r="EP46" i="3"/>
  <c r="EO46" i="3"/>
  <c r="EN46" i="3"/>
  <c r="EM46" i="3"/>
  <c r="EL46" i="3"/>
  <c r="EK46" i="3"/>
  <c r="EJ46" i="3"/>
  <c r="EI46" i="3"/>
  <c r="EH46" i="3"/>
  <c r="EG46" i="3"/>
  <c r="EF46" i="3"/>
  <c r="EE46" i="3"/>
  <c r="ED46" i="3"/>
  <c r="EB46" i="3"/>
  <c r="EA46" i="3"/>
  <c r="DY46" i="3"/>
  <c r="DX46" i="3"/>
  <c r="DU46" i="3"/>
  <c r="BL46" i="3"/>
  <c r="AQ46" i="3"/>
  <c r="EC46" i="3" s="1"/>
  <c r="AB46" i="3"/>
  <c r="DZ46" i="3" s="1"/>
  <c r="ER45" i="3"/>
  <c r="EQ45" i="3"/>
  <c r="EP45" i="3"/>
  <c r="EO45" i="3"/>
  <c r="EM45" i="3"/>
  <c r="EL45" i="3"/>
  <c r="EK45" i="3"/>
  <c r="EJ45" i="3"/>
  <c r="EI45" i="3"/>
  <c r="EH45" i="3"/>
  <c r="EG45" i="3"/>
  <c r="EF45" i="3"/>
  <c r="EE45" i="3"/>
  <c r="EB45" i="3"/>
  <c r="EA45" i="3"/>
  <c r="DY45" i="3"/>
  <c r="DX45" i="3"/>
  <c r="DU45" i="3"/>
  <c r="CT45" i="3"/>
  <c r="CU45" i="3" s="1"/>
  <c r="BL45" i="3"/>
  <c r="AV45" i="3"/>
  <c r="ED45" i="3" s="1"/>
  <c r="AR45" i="3"/>
  <c r="AQ45" i="3"/>
  <c r="EC45" i="3" s="1"/>
  <c r="AC45" i="3"/>
  <c r="AB45" i="3"/>
  <c r="DZ45" i="3" s="1"/>
  <c r="ER44" i="3"/>
  <c r="EQ44" i="3"/>
  <c r="EP44" i="3"/>
  <c r="EO44" i="3"/>
  <c r="EN44" i="3"/>
  <c r="EM44" i="3"/>
  <c r="EL44" i="3"/>
  <c r="EK44" i="3"/>
  <c r="EJ44" i="3"/>
  <c r="EI44" i="3"/>
  <c r="EH44" i="3"/>
  <c r="EG44" i="3"/>
  <c r="EF44" i="3"/>
  <c r="EE44" i="3"/>
  <c r="ED44" i="3"/>
  <c r="EB44" i="3"/>
  <c r="EA44" i="3"/>
  <c r="DZ44" i="3"/>
  <c r="DY44" i="3"/>
  <c r="DX44" i="3"/>
  <c r="DU44" i="3"/>
  <c r="AQ44" i="3"/>
  <c r="AB44" i="3"/>
  <c r="X44" i="3"/>
  <c r="ER43" i="3"/>
  <c r="EQ43" i="3"/>
  <c r="EP43" i="3"/>
  <c r="EO43" i="3"/>
  <c r="EN43" i="3"/>
  <c r="EM43" i="3"/>
  <c r="EL43" i="3"/>
  <c r="EK43" i="3"/>
  <c r="EJ43" i="3"/>
  <c r="EI43" i="3"/>
  <c r="EH43" i="3"/>
  <c r="EG43" i="3"/>
  <c r="EF43" i="3"/>
  <c r="EE43" i="3"/>
  <c r="ED43" i="3"/>
  <c r="EB43" i="3"/>
  <c r="EA43" i="3"/>
  <c r="DY43" i="3"/>
  <c r="DX43" i="3"/>
  <c r="DU43" i="3"/>
  <c r="AQ43" i="3"/>
  <c r="AB43" i="3"/>
  <c r="ER42" i="3"/>
  <c r="EQ42" i="3"/>
  <c r="EP42" i="3"/>
  <c r="EO42" i="3"/>
  <c r="EM42" i="3"/>
  <c r="EL42" i="3"/>
  <c r="EK42" i="3"/>
  <c r="EJ42" i="3"/>
  <c r="EI42" i="3"/>
  <c r="EH42" i="3"/>
  <c r="EG42" i="3"/>
  <c r="EF42" i="3"/>
  <c r="EE42" i="3"/>
  <c r="EC42" i="3"/>
  <c r="EB42" i="3"/>
  <c r="EA42" i="3"/>
  <c r="DY42" i="3"/>
  <c r="DX42" i="3"/>
  <c r="DU42" i="3"/>
  <c r="DR42" i="3"/>
  <c r="DS42" i="3" s="1"/>
  <c r="CU42" i="3"/>
  <c r="CT42" i="3"/>
  <c r="EN42" i="3" s="1"/>
  <c r="CF42" i="3"/>
  <c r="CE42" i="3"/>
  <c r="BL42" i="3"/>
  <c r="AV42" i="3"/>
  <c r="AW42" i="3" s="1"/>
  <c r="AR42" i="3"/>
  <c r="AQ42" i="3"/>
  <c r="AB42" i="3"/>
  <c r="AC42" i="3" s="1"/>
  <c r="ER41" i="3"/>
  <c r="EQ41" i="3"/>
  <c r="EP41" i="3"/>
  <c r="EO41" i="3"/>
  <c r="EM41" i="3"/>
  <c r="EL41" i="3"/>
  <c r="EK41" i="3"/>
  <c r="EJ41" i="3"/>
  <c r="EI41" i="3"/>
  <c r="EH41" i="3"/>
  <c r="EG41" i="3"/>
  <c r="EF41" i="3"/>
  <c r="EE41" i="3"/>
  <c r="EB41" i="3"/>
  <c r="EA41" i="3"/>
  <c r="DY41" i="3"/>
  <c r="DX41" i="3"/>
  <c r="DU41" i="3"/>
  <c r="CT41" i="3"/>
  <c r="EN41" i="3" s="1"/>
  <c r="BL41" i="3"/>
  <c r="AV41" i="3"/>
  <c r="AR41" i="3"/>
  <c r="AQ41" i="3"/>
  <c r="EC41" i="3" s="1"/>
  <c r="AB41" i="3"/>
  <c r="DR41" i="3" s="1"/>
  <c r="ER40" i="3"/>
  <c r="EQ40" i="3"/>
  <c r="EP40" i="3"/>
  <c r="EO40" i="3"/>
  <c r="EM40" i="3"/>
  <c r="EL40" i="3"/>
  <c r="EK40" i="3"/>
  <c r="EJ40" i="3"/>
  <c r="EI40" i="3"/>
  <c r="EH40" i="3"/>
  <c r="EG40" i="3"/>
  <c r="EF40" i="3"/>
  <c r="EE40" i="3"/>
  <c r="EB40" i="3"/>
  <c r="EA40" i="3"/>
  <c r="DY40" i="3"/>
  <c r="DX40" i="3"/>
  <c r="DU40" i="3"/>
  <c r="CT40" i="3"/>
  <c r="EN40" i="3" s="1"/>
  <c r="BL40" i="3"/>
  <c r="AV40" i="3"/>
  <c r="AR40" i="3"/>
  <c r="AQ40" i="3"/>
  <c r="EC40" i="3" s="1"/>
  <c r="AB40" i="3"/>
  <c r="ER39" i="3"/>
  <c r="EQ39" i="3"/>
  <c r="EP39" i="3"/>
  <c r="EO39" i="3"/>
  <c r="EM39" i="3"/>
  <c r="EL39" i="3"/>
  <c r="EK39" i="3"/>
  <c r="EJ39" i="3"/>
  <c r="EI39" i="3"/>
  <c r="EH39" i="3"/>
  <c r="EG39" i="3"/>
  <c r="EF39" i="3"/>
  <c r="EE39" i="3"/>
  <c r="EB39" i="3"/>
  <c r="EA39" i="3"/>
  <c r="DY39" i="3"/>
  <c r="DX39" i="3"/>
  <c r="DU39" i="3"/>
  <c r="CT39" i="3"/>
  <c r="EN39" i="3" s="1"/>
  <c r="BL39" i="3"/>
  <c r="AV39" i="3"/>
  <c r="AR39" i="3"/>
  <c r="AQ39" i="3"/>
  <c r="EC39" i="3" s="1"/>
  <c r="AB39" i="3"/>
  <c r="X39" i="3"/>
  <c r="ER38" i="3"/>
  <c r="EQ38" i="3"/>
  <c r="EP38" i="3"/>
  <c r="EO38" i="3"/>
  <c r="EN38" i="3"/>
  <c r="EM38" i="3"/>
  <c r="EL38" i="3"/>
  <c r="EK38" i="3"/>
  <c r="EJ38" i="3"/>
  <c r="EI38" i="3"/>
  <c r="EH38" i="3"/>
  <c r="EG38" i="3"/>
  <c r="EF38" i="3"/>
  <c r="EE38" i="3"/>
  <c r="ED38" i="3"/>
  <c r="EC38" i="3"/>
  <c r="EB38" i="3"/>
  <c r="EA38" i="3"/>
  <c r="DZ38" i="3"/>
  <c r="DY38" i="3"/>
  <c r="DX38" i="3"/>
  <c r="DU38" i="3"/>
  <c r="DR38" i="3"/>
  <c r="DV38" i="3" s="1"/>
  <c r="DW38" i="3" s="1"/>
  <c r="DQ38" i="3"/>
  <c r="X38" i="3"/>
  <c r="ER37" i="3"/>
  <c r="EQ37" i="3"/>
  <c r="EP37" i="3"/>
  <c r="EO37" i="3"/>
  <c r="EN37" i="3"/>
  <c r="EM37" i="3"/>
  <c r="EL37" i="3"/>
  <c r="EK37" i="3"/>
  <c r="EJ37" i="3"/>
  <c r="EI37" i="3"/>
  <c r="EH37" i="3"/>
  <c r="EG37" i="3"/>
  <c r="EF37" i="3"/>
  <c r="EE37" i="3"/>
  <c r="EC37" i="3"/>
  <c r="EB37" i="3"/>
  <c r="EA37" i="3"/>
  <c r="DZ37" i="3"/>
  <c r="DY37" i="3"/>
  <c r="DX37" i="3"/>
  <c r="DU37" i="3"/>
  <c r="BL37" i="3"/>
  <c r="AV37" i="3"/>
  <c r="DR37" i="3" s="1"/>
  <c r="DV37" i="3" s="1"/>
  <c r="DW37" i="3" s="1"/>
  <c r="X37" i="3"/>
  <c r="ER36" i="3"/>
  <c r="EQ36" i="3"/>
  <c r="EP36" i="3"/>
  <c r="EO36" i="3"/>
  <c r="EN36" i="3"/>
  <c r="EM36" i="3"/>
  <c r="EL36" i="3"/>
  <c r="EK36" i="3"/>
  <c r="EJ36" i="3"/>
  <c r="EI36" i="3"/>
  <c r="EH36" i="3"/>
  <c r="EG36" i="3"/>
  <c r="EF36" i="3"/>
  <c r="EE36" i="3"/>
  <c r="ED36" i="3"/>
  <c r="EC36" i="3"/>
  <c r="EB36" i="3"/>
  <c r="EA36" i="3"/>
  <c r="DZ36" i="3"/>
  <c r="DY36" i="3"/>
  <c r="DX36" i="3"/>
  <c r="ER35" i="3"/>
  <c r="EQ35" i="3"/>
  <c r="EP35" i="3"/>
  <c r="EO35" i="3"/>
  <c r="EN35" i="3"/>
  <c r="EL35" i="3"/>
  <c r="EK35" i="3"/>
  <c r="EJ35" i="3"/>
  <c r="EI35" i="3"/>
  <c r="EH35" i="3"/>
  <c r="EG35" i="3"/>
  <c r="EF35" i="3"/>
  <c r="EE35" i="3"/>
  <c r="ED35" i="3"/>
  <c r="EC35" i="3"/>
  <c r="EB35" i="3"/>
  <c r="EA35" i="3"/>
  <c r="DZ35" i="3"/>
  <c r="DY35" i="3"/>
  <c r="DX35" i="3"/>
  <c r="DU35" i="3"/>
  <c r="CO35" i="3"/>
  <c r="CP35" i="3" s="1"/>
  <c r="CN35" i="3"/>
  <c r="X35" i="3"/>
  <c r="ER34" i="3"/>
  <c r="EQ34" i="3"/>
  <c r="EP34" i="3"/>
  <c r="EO34" i="3"/>
  <c r="EN34" i="3"/>
  <c r="EM34" i="3"/>
  <c r="EL34" i="3"/>
  <c r="EK34" i="3"/>
  <c r="EJ34" i="3"/>
  <c r="EI34" i="3"/>
  <c r="EH34" i="3"/>
  <c r="EG34" i="3"/>
  <c r="EF34" i="3"/>
  <c r="EE34" i="3"/>
  <c r="ED34" i="3"/>
  <c r="EC34" i="3"/>
  <c r="EB34" i="3"/>
  <c r="EA34" i="3"/>
  <c r="DZ34" i="3"/>
  <c r="DY34" i="3"/>
  <c r="DX34" i="3"/>
  <c r="DU34" i="3"/>
  <c r="DR34" i="3"/>
  <c r="DV34" i="3" s="1"/>
  <c r="DW34" i="3" s="1"/>
  <c r="DQ34" i="3"/>
  <c r="X34" i="3"/>
  <c r="ER33" i="3"/>
  <c r="EQ33" i="3"/>
  <c r="EP33" i="3"/>
  <c r="EN33" i="3"/>
  <c r="EM33" i="3"/>
  <c r="EL33" i="3"/>
  <c r="EK33" i="3"/>
  <c r="EJ33" i="3"/>
  <c r="EG33" i="3"/>
  <c r="EF33" i="3"/>
  <c r="EE33" i="3"/>
  <c r="EC33" i="3"/>
  <c r="EB33" i="3"/>
  <c r="EA33" i="3"/>
  <c r="DZ33" i="3"/>
  <c r="DY33" i="3"/>
  <c r="DX33" i="3"/>
  <c r="DU33" i="3"/>
  <c r="CY33" i="3"/>
  <c r="EO33" i="3" s="1"/>
  <c r="CX33" i="3"/>
  <c r="BU33" i="3"/>
  <c r="EI33" i="3" s="1"/>
  <c r="BQ33" i="3"/>
  <c r="BP33" i="3"/>
  <c r="EH33" i="3" s="1"/>
  <c r="BL33" i="3"/>
  <c r="AV33" i="3"/>
  <c r="AU33" i="3"/>
  <c r="X33" i="3"/>
  <c r="ER32" i="3"/>
  <c r="EQ32" i="3"/>
  <c r="EP32" i="3"/>
  <c r="EN32" i="3"/>
  <c r="EM32" i="3"/>
  <c r="EL32" i="3"/>
  <c r="EK32" i="3"/>
  <c r="EJ32" i="3"/>
  <c r="EI32" i="3"/>
  <c r="EH32" i="3"/>
  <c r="EG32" i="3"/>
  <c r="EF32" i="3"/>
  <c r="EE32" i="3"/>
  <c r="ED32" i="3"/>
  <c r="EC32" i="3"/>
  <c r="EB32" i="3"/>
  <c r="EA32" i="3"/>
  <c r="DZ32" i="3"/>
  <c r="DY32" i="3"/>
  <c r="DX32" i="3"/>
  <c r="DU32" i="3"/>
  <c r="CX32" i="3"/>
  <c r="CY32" i="3" s="1"/>
  <c r="ER31" i="3"/>
  <c r="EQ31" i="3"/>
  <c r="EP31" i="3"/>
  <c r="EN31" i="3"/>
  <c r="EM31" i="3"/>
  <c r="EL31" i="3"/>
  <c r="EK31" i="3"/>
  <c r="EJ31" i="3"/>
  <c r="EG31" i="3"/>
  <c r="EF31" i="3"/>
  <c r="EE31" i="3"/>
  <c r="EC31" i="3"/>
  <c r="EB31" i="3"/>
  <c r="EA31" i="3"/>
  <c r="DZ31" i="3"/>
  <c r="DY31" i="3"/>
  <c r="DX31" i="3"/>
  <c r="DU31" i="3"/>
  <c r="CX31" i="3"/>
  <c r="CY31" i="3" s="1"/>
  <c r="CZ31" i="3" s="1"/>
  <c r="BV31" i="3"/>
  <c r="BU31" i="3"/>
  <c r="EI31" i="3" s="1"/>
  <c r="BP31" i="3"/>
  <c r="EH31" i="3" s="1"/>
  <c r="BL31" i="3"/>
  <c r="AV31" i="3"/>
  <c r="AU31" i="3"/>
  <c r="X31" i="3"/>
  <c r="ER30" i="3"/>
  <c r="EQ30" i="3"/>
  <c r="EP30" i="3"/>
  <c r="EN30" i="3"/>
  <c r="EM30" i="3"/>
  <c r="EL30" i="3"/>
  <c r="EK30" i="3"/>
  <c r="EJ30" i="3"/>
  <c r="EI30" i="3"/>
  <c r="EG30" i="3"/>
  <c r="EF30" i="3"/>
  <c r="EE30" i="3"/>
  <c r="ED30" i="3"/>
  <c r="EC30" i="3"/>
  <c r="EB30" i="3"/>
  <c r="EA30" i="3"/>
  <c r="DZ30" i="3"/>
  <c r="DY30" i="3"/>
  <c r="DX30" i="3"/>
  <c r="DU30" i="3"/>
  <c r="CX30" i="3"/>
  <c r="CY30" i="3" s="1"/>
  <c r="CZ30" i="3" s="1"/>
  <c r="BU30" i="3"/>
  <c r="BV30" i="3" s="1"/>
  <c r="BP30" i="3"/>
  <c r="BQ30" i="3" s="1"/>
  <c r="BL30" i="3"/>
  <c r="X30" i="3"/>
  <c r="ER29" i="3"/>
  <c r="EQ29" i="3"/>
  <c r="EP29" i="3"/>
  <c r="EN29" i="3"/>
  <c r="EM29" i="3"/>
  <c r="EL29" i="3"/>
  <c r="EK29" i="3"/>
  <c r="EJ29" i="3"/>
  <c r="EG29" i="3"/>
  <c r="EF29" i="3"/>
  <c r="EE29" i="3"/>
  <c r="EC29" i="3"/>
  <c r="EB29" i="3"/>
  <c r="EA29" i="3"/>
  <c r="DZ29" i="3"/>
  <c r="DY29" i="3"/>
  <c r="DX29" i="3"/>
  <c r="DU29" i="3"/>
  <c r="CX29" i="3"/>
  <c r="CY29" i="3" s="1"/>
  <c r="BU29" i="3"/>
  <c r="BV29" i="3" s="1"/>
  <c r="BP29" i="3"/>
  <c r="BQ29" i="3" s="1"/>
  <c r="BL29" i="3"/>
  <c r="AU29" i="3"/>
  <c r="AV29" i="3" s="1"/>
  <c r="X29" i="3"/>
  <c r="ER28" i="3"/>
  <c r="EQ28" i="3"/>
  <c r="EP28" i="3"/>
  <c r="EN28" i="3"/>
  <c r="EM28" i="3"/>
  <c r="EL28" i="3"/>
  <c r="EK28" i="3"/>
  <c r="EJ28" i="3"/>
  <c r="EG28" i="3"/>
  <c r="EF28" i="3"/>
  <c r="EE28" i="3"/>
  <c r="EC28" i="3"/>
  <c r="EB28" i="3"/>
  <c r="EA28" i="3"/>
  <c r="DZ28" i="3"/>
  <c r="DY28" i="3"/>
  <c r="DX28" i="3"/>
  <c r="DU28" i="3"/>
  <c r="CX28" i="3"/>
  <c r="CY28" i="3" s="1"/>
  <c r="BU28" i="3"/>
  <c r="EI28" i="3" s="1"/>
  <c r="BQ28" i="3"/>
  <c r="BP28" i="3"/>
  <c r="EH28" i="3" s="1"/>
  <c r="BL28" i="3"/>
  <c r="AU28" i="3"/>
  <c r="AV28" i="3" s="1"/>
  <c r="X28" i="3"/>
  <c r="ER27" i="3"/>
  <c r="EQ27" i="3"/>
  <c r="EP27" i="3"/>
  <c r="EN27" i="3"/>
  <c r="EM27" i="3"/>
  <c r="EL27" i="3"/>
  <c r="EK27" i="3"/>
  <c r="EJ27" i="3"/>
  <c r="EG27" i="3"/>
  <c r="EF27" i="3"/>
  <c r="EE27" i="3"/>
  <c r="EC27" i="3"/>
  <c r="EB27" i="3"/>
  <c r="EA27" i="3"/>
  <c r="DZ27" i="3"/>
  <c r="DY27" i="3"/>
  <c r="DX27" i="3"/>
  <c r="DU27" i="3"/>
  <c r="CX27" i="3"/>
  <c r="CY27" i="3" s="1"/>
  <c r="BU27" i="3"/>
  <c r="BV27" i="3" s="1"/>
  <c r="BP27" i="3"/>
  <c r="BQ27" i="3" s="1"/>
  <c r="BL27" i="3"/>
  <c r="AU27" i="3"/>
  <c r="AV27" i="3" s="1"/>
  <c r="X27" i="3"/>
  <c r="ER26" i="3"/>
  <c r="EQ26" i="3"/>
  <c r="EP26" i="3"/>
  <c r="EN26" i="3"/>
  <c r="EM26" i="3"/>
  <c r="EL26" i="3"/>
  <c r="EK26" i="3"/>
  <c r="EJ26" i="3"/>
  <c r="EI26" i="3"/>
  <c r="EH26" i="3"/>
  <c r="EG26" i="3"/>
  <c r="EF26" i="3"/>
  <c r="EE26" i="3"/>
  <c r="EC26" i="3"/>
  <c r="EB26" i="3"/>
  <c r="EA26" i="3"/>
  <c r="DZ26" i="3"/>
  <c r="DY26" i="3"/>
  <c r="DX26" i="3"/>
  <c r="DU26" i="3"/>
  <c r="CX26" i="3"/>
  <c r="CY26" i="3" s="1"/>
  <c r="EO26" i="3" s="1"/>
  <c r="BL26" i="3"/>
  <c r="AU26" i="3"/>
  <c r="AV26" i="3" s="1"/>
  <c r="AW26" i="3" s="1"/>
  <c r="X26" i="3"/>
  <c r="ER25" i="3"/>
  <c r="EQ25" i="3"/>
  <c r="EP25" i="3"/>
  <c r="EO25" i="3"/>
  <c r="EN25" i="3"/>
  <c r="EM25" i="3"/>
  <c r="EL25" i="3"/>
  <c r="EK25" i="3"/>
  <c r="EI25" i="3"/>
  <c r="EH25" i="3"/>
  <c r="EG25" i="3"/>
  <c r="EF25" i="3"/>
  <c r="EE25" i="3"/>
  <c r="ED25" i="3"/>
  <c r="EC25" i="3"/>
  <c r="EB25" i="3"/>
  <c r="EA25" i="3"/>
  <c r="DZ25" i="3"/>
  <c r="DY25" i="3"/>
  <c r="DX25" i="3"/>
  <c r="DU25" i="3"/>
  <c r="DR25" i="3"/>
  <c r="DV25" i="3" s="1"/>
  <c r="DW25" i="3" s="1"/>
  <c r="BZ25" i="3"/>
  <c r="EJ25" i="3" s="1"/>
  <c r="ER24" i="3"/>
  <c r="EQ24" i="3"/>
  <c r="EP24" i="3"/>
  <c r="EO24" i="3"/>
  <c r="EN24" i="3"/>
  <c r="EM24" i="3"/>
  <c r="EL24" i="3"/>
  <c r="EK24" i="3"/>
  <c r="EJ24" i="3"/>
  <c r="EI24" i="3"/>
  <c r="EH24" i="3"/>
  <c r="EG24" i="3"/>
  <c r="EF24" i="3"/>
  <c r="EE24" i="3"/>
  <c r="ED24" i="3"/>
  <c r="EC24" i="3"/>
  <c r="EB24" i="3"/>
  <c r="EA24" i="3"/>
  <c r="DZ24" i="3"/>
  <c r="DY24" i="3"/>
  <c r="DX24" i="3"/>
  <c r="ER23" i="3"/>
  <c r="EQ23" i="3"/>
  <c r="EP23" i="3"/>
  <c r="EO23" i="3"/>
  <c r="EN23" i="3"/>
  <c r="EM23" i="3"/>
  <c r="EL23" i="3"/>
  <c r="EK23" i="3"/>
  <c r="EJ23" i="3"/>
  <c r="EI23" i="3"/>
  <c r="EH23" i="3"/>
  <c r="EG23" i="3"/>
  <c r="EF23" i="3"/>
  <c r="EE23" i="3"/>
  <c r="ED23" i="3"/>
  <c r="EC23" i="3"/>
  <c r="EB23" i="3"/>
  <c r="EA23" i="3"/>
  <c r="DZ23" i="3"/>
  <c r="DY23" i="3"/>
  <c r="DX23" i="3"/>
  <c r="ER22" i="3"/>
  <c r="EQ22" i="3"/>
  <c r="EP22" i="3"/>
  <c r="EO22" i="3"/>
  <c r="EN22" i="3"/>
  <c r="EM22" i="3"/>
  <c r="EL22" i="3"/>
  <c r="EK22" i="3"/>
  <c r="EH22" i="3"/>
  <c r="EG22" i="3"/>
  <c r="EF22" i="3"/>
  <c r="EE22" i="3"/>
  <c r="ED22" i="3"/>
  <c r="EC22" i="3"/>
  <c r="EB22" i="3"/>
  <c r="EA22" i="3"/>
  <c r="DZ22" i="3"/>
  <c r="DY22" i="3"/>
  <c r="DX22" i="3"/>
  <c r="DU22" i="3"/>
  <c r="BZ22" i="3"/>
  <c r="CA22" i="3" s="1"/>
  <c r="BU22" i="3"/>
  <c r="BV22" i="3" s="1"/>
  <c r="BL22" i="3"/>
  <c r="ER21" i="3"/>
  <c r="EQ21" i="3"/>
  <c r="EP21" i="3"/>
  <c r="EO21" i="3"/>
  <c r="EN21" i="3"/>
  <c r="EM21" i="3"/>
  <c r="EL21" i="3"/>
  <c r="EK21" i="3"/>
  <c r="EH21" i="3"/>
  <c r="EG21" i="3"/>
  <c r="EF21" i="3"/>
  <c r="EE21" i="3"/>
  <c r="ED21" i="3"/>
  <c r="EC21" i="3"/>
  <c r="EB21" i="3"/>
  <c r="EA21" i="3"/>
  <c r="DZ21" i="3"/>
  <c r="DY21" i="3"/>
  <c r="DX21" i="3"/>
  <c r="DU21" i="3"/>
  <c r="BZ21" i="3"/>
  <c r="CA21" i="3" s="1"/>
  <c r="BU21" i="3"/>
  <c r="BV21" i="3" s="1"/>
  <c r="BL21" i="3"/>
  <c r="ER20" i="3"/>
  <c r="EQ20" i="3"/>
  <c r="EP20" i="3"/>
  <c r="EO20" i="3"/>
  <c r="EN20" i="3"/>
  <c r="EM20" i="3"/>
  <c r="EL20" i="3"/>
  <c r="EK20" i="3"/>
  <c r="EH20" i="3"/>
  <c r="EG20" i="3"/>
  <c r="EF20" i="3"/>
  <c r="EE20" i="3"/>
  <c r="ED20" i="3"/>
  <c r="EC20" i="3"/>
  <c r="EB20" i="3"/>
  <c r="EA20" i="3"/>
  <c r="DZ20" i="3"/>
  <c r="DY20" i="3"/>
  <c r="DX20" i="3"/>
  <c r="DU20" i="3"/>
  <c r="BZ20" i="3"/>
  <c r="CA20" i="3" s="1"/>
  <c r="BU20" i="3"/>
  <c r="BV20" i="3" s="1"/>
  <c r="BL20" i="3"/>
  <c r="X20" i="3"/>
  <c r="ER19" i="3"/>
  <c r="EQ19" i="3"/>
  <c r="EP19" i="3"/>
  <c r="EO19" i="3"/>
  <c r="EN19" i="3"/>
  <c r="EM19" i="3"/>
  <c r="EL19" i="3"/>
  <c r="EK19" i="3"/>
  <c r="EI19" i="3"/>
  <c r="EH19" i="3"/>
  <c r="EG19" i="3"/>
  <c r="EF19" i="3"/>
  <c r="EE19" i="3"/>
  <c r="ED19" i="3"/>
  <c r="EC19" i="3"/>
  <c r="EB19" i="3"/>
  <c r="EA19" i="3"/>
  <c r="DZ19" i="3"/>
  <c r="DY19" i="3"/>
  <c r="DX19" i="3"/>
  <c r="DU19" i="3"/>
  <c r="BZ19" i="3"/>
  <c r="CA19" i="3" s="1"/>
  <c r="BV19" i="3"/>
  <c r="BU19" i="3"/>
  <c r="BL19" i="3"/>
  <c r="X19" i="3"/>
  <c r="ER18" i="3"/>
  <c r="EQ18" i="3"/>
  <c r="EP18" i="3"/>
  <c r="EO18" i="3"/>
  <c r="EN18" i="3"/>
  <c r="EM18" i="3"/>
  <c r="EL18" i="3"/>
  <c r="EK18" i="3"/>
  <c r="EJ18" i="3"/>
  <c r="EI18" i="3"/>
  <c r="EH18" i="3"/>
  <c r="EG18" i="3"/>
  <c r="EF18" i="3"/>
  <c r="EE18" i="3"/>
  <c r="ED18" i="3"/>
  <c r="EC18" i="3"/>
  <c r="EB18" i="3"/>
  <c r="EA18" i="3"/>
  <c r="DZ18" i="3"/>
  <c r="DY18" i="3"/>
  <c r="DX18" i="3"/>
  <c r="DV18" i="3"/>
  <c r="DW18" i="3" s="1"/>
  <c r="DU18" i="3"/>
  <c r="DR18" i="3"/>
  <c r="DS18" i="3" s="1"/>
  <c r="DQ18" i="3"/>
  <c r="BL18" i="3"/>
  <c r="ER17" i="3"/>
  <c r="EQ17" i="3"/>
  <c r="EP17" i="3"/>
  <c r="EO17" i="3"/>
  <c r="EN17" i="3"/>
  <c r="EM17" i="3"/>
  <c r="EL17" i="3"/>
  <c r="EK17" i="3"/>
  <c r="EJ17" i="3"/>
  <c r="EI17" i="3"/>
  <c r="EH17" i="3"/>
  <c r="EG17" i="3"/>
  <c r="EF17" i="3"/>
  <c r="EE17" i="3"/>
  <c r="ED17" i="3"/>
  <c r="EC17" i="3"/>
  <c r="EB17" i="3"/>
  <c r="EA17" i="3"/>
  <c r="DZ17" i="3"/>
  <c r="DY17" i="3"/>
  <c r="DX17" i="3"/>
  <c r="DU17" i="3"/>
  <c r="DR17" i="3"/>
  <c r="DV17" i="3" s="1"/>
  <c r="DW17" i="3" s="1"/>
  <c r="DQ17" i="3"/>
  <c r="BL17" i="3"/>
  <c r="ER16" i="3"/>
  <c r="EQ16" i="3"/>
  <c r="EP16" i="3"/>
  <c r="EO16" i="3"/>
  <c r="EN16" i="3"/>
  <c r="EM16" i="3"/>
  <c r="EL16" i="3"/>
  <c r="EK16" i="3"/>
  <c r="EJ16" i="3"/>
  <c r="EI16" i="3"/>
  <c r="EH16" i="3"/>
  <c r="EG16" i="3"/>
  <c r="EF16" i="3"/>
  <c r="EE16" i="3"/>
  <c r="ED16" i="3"/>
  <c r="EC16" i="3"/>
  <c r="EB16" i="3"/>
  <c r="EA16" i="3"/>
  <c r="DZ16" i="3"/>
  <c r="DY16" i="3"/>
  <c r="DX16" i="3"/>
  <c r="ER15" i="3"/>
  <c r="EQ15" i="3"/>
  <c r="EP15" i="3"/>
  <c r="EO15" i="3"/>
  <c r="EN15" i="3"/>
  <c r="EM15" i="3"/>
  <c r="EL15" i="3"/>
  <c r="EK15" i="3"/>
  <c r="EJ15" i="3"/>
  <c r="EI15" i="3"/>
  <c r="EH15" i="3"/>
  <c r="EG15" i="3"/>
  <c r="EF15" i="3"/>
  <c r="EE15" i="3"/>
  <c r="ED15" i="3"/>
  <c r="EC15" i="3"/>
  <c r="EB15" i="3"/>
  <c r="EA15" i="3"/>
  <c r="DZ15" i="3"/>
  <c r="DY15" i="3"/>
  <c r="DX15" i="3"/>
  <c r="ER14" i="3"/>
  <c r="EQ14" i="3"/>
  <c r="EP14" i="3"/>
  <c r="EO14" i="3"/>
  <c r="EN14" i="3"/>
  <c r="EM14" i="3"/>
  <c r="EL14" i="3"/>
  <c r="EK14" i="3"/>
  <c r="EJ14" i="3"/>
  <c r="EI14" i="3"/>
  <c r="EH14" i="3"/>
  <c r="EG14" i="3"/>
  <c r="EF14" i="3"/>
  <c r="EE14" i="3"/>
  <c r="ED14" i="3"/>
  <c r="EC14" i="3"/>
  <c r="DZ14" i="3"/>
  <c r="DY14" i="3"/>
  <c r="DX14" i="3"/>
  <c r="DU14" i="3"/>
  <c r="BL14" i="3"/>
  <c r="AM14" i="3"/>
  <c r="AL14" i="3"/>
  <c r="EB14" i="3" s="1"/>
  <c r="AF14" i="3"/>
  <c r="AG14" i="3" s="1"/>
  <c r="X14" i="3"/>
  <c r="ER13" i="3"/>
  <c r="EQ13" i="3"/>
  <c r="EP13" i="3"/>
  <c r="EO13" i="3"/>
  <c r="EN13" i="3"/>
  <c r="EM13" i="3"/>
  <c r="EL13" i="3"/>
  <c r="EK13" i="3"/>
  <c r="EJ13" i="3"/>
  <c r="EI13" i="3"/>
  <c r="EH13" i="3"/>
  <c r="EG13" i="3"/>
  <c r="EE13" i="3"/>
  <c r="ED13" i="3"/>
  <c r="EC13" i="3"/>
  <c r="EB13" i="3"/>
  <c r="EA13" i="3"/>
  <c r="DZ13" i="3"/>
  <c r="DY13" i="3"/>
  <c r="DU13" i="3"/>
  <c r="BL13" i="3"/>
  <c r="BE13" i="3"/>
  <c r="BF13" i="3" s="1"/>
  <c r="AN730" i="1" l="1"/>
  <c r="AV9" i="1"/>
  <c r="AN10" i="1"/>
  <c r="EN13" i="1"/>
  <c r="BG217" i="3"/>
  <c r="DQ217" i="3"/>
  <c r="AW173" i="3"/>
  <c r="ED173" i="3"/>
  <c r="BG214" i="3"/>
  <c r="DQ214" i="3"/>
  <c r="ED139" i="3"/>
  <c r="DR139" i="3"/>
  <c r="DS139" i="3" s="1"/>
  <c r="DQ139" i="3"/>
  <c r="AW139" i="3"/>
  <c r="DR153" i="3"/>
  <c r="DQ153" i="3"/>
  <c r="CU213" i="3"/>
  <c r="EN213" i="3"/>
  <c r="EN194" i="3"/>
  <c r="DQ194" i="3"/>
  <c r="DQ144" i="3"/>
  <c r="DR144" i="3"/>
  <c r="AH144" i="3"/>
  <c r="EA144" i="3"/>
  <c r="DV93" i="3"/>
  <c r="DW93" i="3" s="1"/>
  <c r="DS93" i="3"/>
  <c r="DV124" i="3"/>
  <c r="DW124" i="3" s="1"/>
  <c r="DS124" i="3"/>
  <c r="BV148" i="3"/>
  <c r="BV207" i="3"/>
  <c r="EI207" i="3"/>
  <c r="S218" i="3"/>
  <c r="DS260" i="3"/>
  <c r="AH264" i="3"/>
  <c r="DS290" i="3"/>
  <c r="DR19" i="3"/>
  <c r="DV19" i="3" s="1"/>
  <c r="DW19" i="3" s="1"/>
  <c r="BV28" i="3"/>
  <c r="DS34" i="3"/>
  <c r="CU39" i="3"/>
  <c r="DV42" i="3"/>
  <c r="DW42" i="3" s="1"/>
  <c r="AC46" i="3"/>
  <c r="AR49" i="3"/>
  <c r="ED49" i="3"/>
  <c r="DQ57" i="3"/>
  <c r="EH57" i="3"/>
  <c r="AW58" i="3"/>
  <c r="AC65" i="3"/>
  <c r="ED83" i="3"/>
  <c r="BQ88" i="3"/>
  <c r="AH93" i="3"/>
  <c r="DS104" i="3"/>
  <c r="DS112" i="3"/>
  <c r="DQ124" i="3"/>
  <c r="ER124" i="3"/>
  <c r="BQ135" i="3"/>
  <c r="DQ142" i="3"/>
  <c r="DE193" i="3"/>
  <c r="AW244" i="3"/>
  <c r="AH245" i="3"/>
  <c r="DS247" i="3"/>
  <c r="ED249" i="3"/>
  <c r="AW261" i="3"/>
  <c r="DV263" i="3"/>
  <c r="DW263" i="3" s="1"/>
  <c r="DR264" i="3"/>
  <c r="ED264" i="3"/>
  <c r="BV33" i="3"/>
  <c r="DO124" i="3"/>
  <c r="DQ37" i="3"/>
  <c r="DV146" i="3"/>
  <c r="DW146" i="3" s="1"/>
  <c r="EJ20" i="3"/>
  <c r="EJ21" i="3"/>
  <c r="EJ22" i="3"/>
  <c r="DR33" i="3"/>
  <c r="DV33" i="3" s="1"/>
  <c r="DW33" i="3" s="1"/>
  <c r="DQ35" i="3"/>
  <c r="DS37" i="3"/>
  <c r="CU40" i="3"/>
  <c r="DQ45" i="3"/>
  <c r="AR46" i="3"/>
  <c r="DZ47" i="3"/>
  <c r="DZ50" i="3"/>
  <c r="DR55" i="3"/>
  <c r="DR58" i="3"/>
  <c r="DV58" i="3" s="1"/>
  <c r="DW58" i="3" s="1"/>
  <c r="AW65" i="3"/>
  <c r="DS72" i="3"/>
  <c r="EI79" i="3"/>
  <c r="BV88" i="3"/>
  <c r="ED88" i="3"/>
  <c r="DQ93" i="3"/>
  <c r="CA118" i="3"/>
  <c r="DO125" i="3"/>
  <c r="AW130" i="3"/>
  <c r="BQ133" i="3"/>
  <c r="DQ135" i="3"/>
  <c r="DR138" i="3"/>
  <c r="CZ148" i="3"/>
  <c r="BV173" i="3"/>
  <c r="EP198" i="3"/>
  <c r="EP213" i="3"/>
  <c r="CA215" i="3"/>
  <c r="DQ223" i="3"/>
  <c r="DQ232" i="3"/>
  <c r="AW241" i="3"/>
  <c r="AW245" i="3"/>
  <c r="EI247" i="3"/>
  <c r="ED250" i="3"/>
  <c r="EA251" i="3"/>
  <c r="DS258" i="3"/>
  <c r="DQ261" i="3"/>
  <c r="CU285" i="3"/>
  <c r="DQ286" i="3"/>
  <c r="AW37" i="3"/>
  <c r="ED82" i="3"/>
  <c r="DS134" i="3"/>
  <c r="DR65" i="3"/>
  <c r="DQ82" i="3"/>
  <c r="CZ86" i="3"/>
  <c r="BQ90" i="3"/>
  <c r="DQ105" i="3"/>
  <c r="DQ125" i="3"/>
  <c r="DR135" i="3"/>
  <c r="DV135" i="3" s="1"/>
  <c r="DW135" i="3" s="1"/>
  <c r="DZ137" i="3"/>
  <c r="DE191" i="3"/>
  <c r="DR205" i="3"/>
  <c r="DV205" i="3" s="1"/>
  <c r="DW205" i="3" s="1"/>
  <c r="DR223" i="3"/>
  <c r="DS223" i="3" s="1"/>
  <c r="DS228" i="3"/>
  <c r="DR232" i="3"/>
  <c r="AW237" i="3"/>
  <c r="AH250" i="3"/>
  <c r="DR261" i="3"/>
  <c r="DQ264" i="3"/>
  <c r="DR285" i="3"/>
  <c r="DV285" i="3" s="1"/>
  <c r="DW285" i="3" s="1"/>
  <c r="DR286" i="3"/>
  <c r="BQ31" i="3"/>
  <c r="DQ46" i="3"/>
  <c r="DQ49" i="3"/>
  <c r="DR86" i="3"/>
  <c r="DV86" i="3" s="1"/>
  <c r="DW86" i="3" s="1"/>
  <c r="DR105" i="3"/>
  <c r="DV105" i="3" s="1"/>
  <c r="DW105" i="3" s="1"/>
  <c r="DR125" i="3"/>
  <c r="EI135" i="3"/>
  <c r="DR136" i="3"/>
  <c r="DE195" i="3"/>
  <c r="CA197" i="3"/>
  <c r="S205" i="3"/>
  <c r="ED205" i="3"/>
  <c r="DS219" i="3"/>
  <c r="DQ241" i="3"/>
  <c r="ED242" i="3"/>
  <c r="CU287" i="3"/>
  <c r="DR31" i="3"/>
  <c r="DV31" i="3" s="1"/>
  <c r="DW31" i="3" s="1"/>
  <c r="DV92" i="3"/>
  <c r="DW92" i="3" s="1"/>
  <c r="DQ138" i="3"/>
  <c r="DS17" i="3"/>
  <c r="ED31" i="3"/>
  <c r="DS38" i="3"/>
  <c r="CU41" i="3"/>
  <c r="DR46" i="3"/>
  <c r="AW56" i="3"/>
  <c r="DV75" i="3"/>
  <c r="DW75" i="3" s="1"/>
  <c r="DQ88" i="3"/>
  <c r="DQ130" i="3"/>
  <c r="DQ133" i="3"/>
  <c r="DR168" i="3"/>
  <c r="EI174" i="3"/>
  <c r="CU196" i="3"/>
  <c r="DX218" i="3"/>
  <c r="DQ237" i="3"/>
  <c r="EQ242" i="3"/>
  <c r="BV246" i="3"/>
  <c r="EA260" i="3"/>
  <c r="BQ86" i="3"/>
  <c r="DR39" i="3"/>
  <c r="ED42" i="3"/>
  <c r="AR50" i="3"/>
  <c r="EC51" i="3"/>
  <c r="AR57" i="3"/>
  <c r="EN57" i="3"/>
  <c r="DR88" i="3"/>
  <c r="DV88" i="3" s="1"/>
  <c r="DW88" i="3" s="1"/>
  <c r="DQ118" i="3"/>
  <c r="DR133" i="3"/>
  <c r="DZ138" i="3"/>
  <c r="DS202" i="3"/>
  <c r="AW238" i="3"/>
  <c r="AW247" i="3"/>
  <c r="DR259" i="3"/>
  <c r="DV259" i="3" s="1"/>
  <c r="DW259" i="3" s="1"/>
  <c r="AH260" i="3"/>
  <c r="AW45" i="3"/>
  <c r="AW123" i="3"/>
  <c r="DR89" i="3"/>
  <c r="DR91" i="3"/>
  <c r="DS152" i="3"/>
  <c r="BV177" i="3"/>
  <c r="DE197" i="3"/>
  <c r="EP214" i="3"/>
  <c r="EP217" i="3"/>
  <c r="AW251" i="3"/>
  <c r="DS256" i="3"/>
  <c r="AW263" i="3"/>
  <c r="ED263" i="3"/>
  <c r="DV132" i="3"/>
  <c r="DW132" i="3" s="1"/>
  <c r="DR40" i="3"/>
  <c r="DR43" i="3"/>
  <c r="AR47" i="3"/>
  <c r="AC53" i="3"/>
  <c r="AW57" i="3"/>
  <c r="DR64" i="3"/>
  <c r="EH87" i="3"/>
  <c r="ED89" i="3"/>
  <c r="DR90" i="3"/>
  <c r="DS90" i="3" s="1"/>
  <c r="ED91" i="3"/>
  <c r="EJ118" i="3"/>
  <c r="AW132" i="3"/>
  <c r="AC137" i="3"/>
  <c r="EI178" i="3"/>
  <c r="DR214" i="3"/>
  <c r="DV214" i="3" s="1"/>
  <c r="DW214" i="3" s="1"/>
  <c r="DR217" i="3"/>
  <c r="ED234" i="3"/>
  <c r="ED37" i="3"/>
  <c r="AW90" i="3"/>
  <c r="DR239" i="3"/>
  <c r="DQ19" i="3"/>
  <c r="DQ31" i="3"/>
  <c r="DR49" i="3"/>
  <c r="DZ49" i="3"/>
  <c r="DQ87" i="3"/>
  <c r="DR194" i="3"/>
  <c r="CA214" i="3"/>
  <c r="CA217" i="3"/>
  <c r="AW234" i="3"/>
  <c r="EI251" i="3"/>
  <c r="EO29" i="3"/>
  <c r="CZ29" i="3"/>
  <c r="DV39" i="3"/>
  <c r="DW39" i="3" s="1"/>
  <c r="DS39" i="3"/>
  <c r="DR13" i="3"/>
  <c r="DQ13" i="3"/>
  <c r="EF13" i="3"/>
  <c r="BG13" i="3"/>
  <c r="DQ14" i="3"/>
  <c r="EA14" i="3"/>
  <c r="DR14" i="3"/>
  <c r="AH14" i="3"/>
  <c r="ED27" i="3"/>
  <c r="DR27" i="3"/>
  <c r="DQ27" i="3"/>
  <c r="AW27" i="3"/>
  <c r="ED28" i="3"/>
  <c r="DR28" i="3"/>
  <c r="DQ28" i="3"/>
  <c r="AW28" i="3"/>
  <c r="DV40" i="3"/>
  <c r="DW40" i="3" s="1"/>
  <c r="DS40" i="3"/>
  <c r="DV64" i="3"/>
  <c r="DW64" i="3" s="1"/>
  <c r="DS64" i="3"/>
  <c r="AW29" i="3"/>
  <c r="ED29" i="3"/>
  <c r="DR29" i="3"/>
  <c r="DQ29" i="3"/>
  <c r="EO32" i="3"/>
  <c r="CZ32" i="3"/>
  <c r="DR32" i="3"/>
  <c r="DQ32" i="3"/>
  <c r="EO27" i="3"/>
  <c r="CZ27" i="3"/>
  <c r="DV41" i="3"/>
  <c r="DW41" i="3" s="1"/>
  <c r="DS41" i="3"/>
  <c r="DV43" i="3"/>
  <c r="DW43" i="3" s="1"/>
  <c r="DS43" i="3"/>
  <c r="EO28" i="3"/>
  <c r="CZ28" i="3"/>
  <c r="CA25" i="3"/>
  <c r="ED26" i="3"/>
  <c r="EO31" i="3"/>
  <c r="DQ25" i="3"/>
  <c r="EH29" i="3"/>
  <c r="AW31" i="3"/>
  <c r="ED40" i="3"/>
  <c r="AW40" i="3"/>
  <c r="EN45" i="3"/>
  <c r="EC54" i="3"/>
  <c r="DR54" i="3"/>
  <c r="DQ54" i="3"/>
  <c r="AR54" i="3"/>
  <c r="EQ66" i="3"/>
  <c r="DJ66" i="3"/>
  <c r="EJ85" i="3"/>
  <c r="DR85" i="3"/>
  <c r="DQ85" i="3"/>
  <c r="CA85" i="3"/>
  <c r="DR99" i="3"/>
  <c r="DQ99" i="3"/>
  <c r="EF99" i="3"/>
  <c r="BG99" i="3"/>
  <c r="CU119" i="3"/>
  <c r="EN119" i="3"/>
  <c r="DQ55" i="3"/>
  <c r="AR55" i="3"/>
  <c r="ER60" i="3"/>
  <c r="DR60" i="3"/>
  <c r="DO60" i="3"/>
  <c r="DR63" i="3"/>
  <c r="DZ63" i="3"/>
  <c r="DQ63" i="3"/>
  <c r="AC63" i="3"/>
  <c r="EL69" i="3"/>
  <c r="DQ69" i="3"/>
  <c r="DV89" i="3"/>
  <c r="DW89" i="3" s="1"/>
  <c r="DS89" i="3"/>
  <c r="AH98" i="3"/>
  <c r="EA98" i="3"/>
  <c r="DR98" i="3"/>
  <c r="DQ98" i="3"/>
  <c r="DQ20" i="3"/>
  <c r="DQ21" i="3"/>
  <c r="DQ22" i="3"/>
  <c r="EI29" i="3"/>
  <c r="EO30" i="3"/>
  <c r="ED33" i="3"/>
  <c r="DQ33" i="3"/>
  <c r="DZ42" i="3"/>
  <c r="DR44" i="3"/>
  <c r="BL292" i="3"/>
  <c r="G310" i="3" s="1"/>
  <c r="DS19" i="3"/>
  <c r="EJ19" i="3"/>
  <c r="DR20" i="3"/>
  <c r="EI20" i="3"/>
  <c r="DR21" i="3"/>
  <c r="EI21" i="3"/>
  <c r="DR22" i="3"/>
  <c r="EI22" i="3"/>
  <c r="DS25" i="3"/>
  <c r="CZ26" i="3"/>
  <c r="EH27" i="3"/>
  <c r="EH30" i="3"/>
  <c r="AW33" i="3"/>
  <c r="CZ33" i="3"/>
  <c r="ED39" i="3"/>
  <c r="AW39" i="3"/>
  <c r="DQ42" i="3"/>
  <c r="AC44" i="3"/>
  <c r="EH48" i="3"/>
  <c r="DQ48" i="3"/>
  <c r="BQ48" i="3"/>
  <c r="DS50" i="3"/>
  <c r="AC52" i="3"/>
  <c r="DR52" i="3"/>
  <c r="DZ52" i="3"/>
  <c r="DQ52" i="3"/>
  <c r="DV53" i="3"/>
  <c r="DW53" i="3" s="1"/>
  <c r="DS53" i="3"/>
  <c r="DS56" i="3"/>
  <c r="DV56" i="3"/>
  <c r="DW56" i="3" s="1"/>
  <c r="DQ60" i="3"/>
  <c r="CP61" i="3"/>
  <c r="CP292" i="3" s="1"/>
  <c r="G316" i="3" s="1"/>
  <c r="EM61" i="3"/>
  <c r="DR61" i="3"/>
  <c r="CK69" i="3"/>
  <c r="DS71" i="3"/>
  <c r="DR100" i="3"/>
  <c r="DQ100" i="3"/>
  <c r="CU100" i="3"/>
  <c r="EN100" i="3"/>
  <c r="EQ119" i="3"/>
  <c r="DJ119" i="3"/>
  <c r="EI27" i="3"/>
  <c r="DQ30" i="3"/>
  <c r="DZ41" i="3"/>
  <c r="DQ41" i="3"/>
  <c r="AC41" i="3"/>
  <c r="AR44" i="3"/>
  <c r="EC44" i="3"/>
  <c r="ED51" i="3"/>
  <c r="AW51" i="3"/>
  <c r="EC52" i="3"/>
  <c r="AR52" i="3"/>
  <c r="DR67" i="3"/>
  <c r="CK67" i="3"/>
  <c r="DV69" i="3"/>
  <c r="DW69" i="3" s="1"/>
  <c r="DS69" i="3"/>
  <c r="CU98" i="3"/>
  <c r="EN98" i="3"/>
  <c r="DV118" i="3"/>
  <c r="DW118" i="3" s="1"/>
  <c r="DS118" i="3"/>
  <c r="DQ26" i="3"/>
  <c r="DR26" i="3"/>
  <c r="DR30" i="3"/>
  <c r="DS33" i="3"/>
  <c r="AC43" i="3"/>
  <c r="DQ44" i="3"/>
  <c r="ED52" i="3"/>
  <c r="DR57" i="3"/>
  <c r="DS58" i="3"/>
  <c r="AW63" i="3"/>
  <c r="DQ67" i="3"/>
  <c r="EL70" i="3"/>
  <c r="DQ70" i="3"/>
  <c r="EJ83" i="3"/>
  <c r="DR83" i="3"/>
  <c r="DQ83" i="3"/>
  <c r="CA83" i="3"/>
  <c r="EQ126" i="3"/>
  <c r="DR126" i="3"/>
  <c r="DQ126" i="3"/>
  <c r="DJ126" i="3"/>
  <c r="DZ40" i="3"/>
  <c r="DQ40" i="3"/>
  <c r="AC40" i="3"/>
  <c r="AR43" i="3"/>
  <c r="EC43" i="3"/>
  <c r="DZ64" i="3"/>
  <c r="DQ64" i="3"/>
  <c r="CA81" i="3"/>
  <c r="EJ81" i="3"/>
  <c r="DS91" i="3"/>
  <c r="DV91" i="3"/>
  <c r="DW91" i="3" s="1"/>
  <c r="DS55" i="3"/>
  <c r="DV55" i="3"/>
  <c r="DW55" i="3" s="1"/>
  <c r="ED41" i="3"/>
  <c r="AW41" i="3"/>
  <c r="DQ43" i="3"/>
  <c r="DZ43" i="3"/>
  <c r="EN48" i="3"/>
  <c r="EK63" i="3"/>
  <c r="CF63" i="3"/>
  <c r="AC64" i="3"/>
  <c r="DV70" i="3"/>
  <c r="DW70" i="3" s="1"/>
  <c r="DS70" i="3"/>
  <c r="EJ84" i="3"/>
  <c r="DR84" i="3"/>
  <c r="DQ84" i="3"/>
  <c r="CA84" i="3"/>
  <c r="DR120" i="3"/>
  <c r="DQ120" i="3"/>
  <c r="EN120" i="3"/>
  <c r="CU120" i="3"/>
  <c r="X292" i="3"/>
  <c r="G301" i="3" s="1"/>
  <c r="DR35" i="3"/>
  <c r="EM35" i="3"/>
  <c r="DZ39" i="3"/>
  <c r="DQ39" i="3"/>
  <c r="AC39" i="3"/>
  <c r="CF292" i="3"/>
  <c r="G314" i="3" s="1"/>
  <c r="DR48" i="3"/>
  <c r="DV65" i="3"/>
  <c r="DW65" i="3" s="1"/>
  <c r="DS65" i="3"/>
  <c r="DE66" i="3"/>
  <c r="DR66" i="3"/>
  <c r="DR68" i="3"/>
  <c r="CK68" i="3"/>
  <c r="DV73" i="3"/>
  <c r="DW73" i="3" s="1"/>
  <c r="DS73" i="3"/>
  <c r="DR81" i="3"/>
  <c r="DR121" i="3"/>
  <c r="EN121" i="3"/>
  <c r="DV162" i="3"/>
  <c r="DW162" i="3" s="1"/>
  <c r="DS162" i="3"/>
  <c r="EN167" i="3"/>
  <c r="CU167" i="3"/>
  <c r="DR167" i="3"/>
  <c r="DQ167" i="3"/>
  <c r="EA175" i="3"/>
  <c r="DR175" i="3"/>
  <c r="DQ175" i="3"/>
  <c r="AH175" i="3"/>
  <c r="AH177" i="3"/>
  <c r="EA177" i="3"/>
  <c r="DR177" i="3"/>
  <c r="DQ177" i="3"/>
  <c r="EN193" i="3"/>
  <c r="CU193" i="3"/>
  <c r="EN198" i="3"/>
  <c r="CU198" i="3"/>
  <c r="ED56" i="3"/>
  <c r="DQ65" i="3"/>
  <c r="DQ81" i="3"/>
  <c r="DQ86" i="3"/>
  <c r="DR87" i="3"/>
  <c r="EI87" i="3"/>
  <c r="DS88" i="3"/>
  <c r="BQ89" i="3"/>
  <c r="ED90" i="3"/>
  <c r="BV91" i="3"/>
  <c r="DV94" i="3"/>
  <c r="DW94" i="3" s="1"/>
  <c r="DQ97" i="3"/>
  <c r="DV107" i="3"/>
  <c r="DW107" i="3" s="1"/>
  <c r="ED107" i="3"/>
  <c r="AW108" i="3"/>
  <c r="DS109" i="3"/>
  <c r="DS116" i="3"/>
  <c r="CU121" i="3"/>
  <c r="DS142" i="3"/>
  <c r="DS153" i="3"/>
  <c r="DV153" i="3"/>
  <c r="DW153" i="3" s="1"/>
  <c r="ED161" i="3"/>
  <c r="DR161" i="3"/>
  <c r="DQ161" i="3"/>
  <c r="AW161" i="3"/>
  <c r="DJ167" i="3"/>
  <c r="EQ167" i="3"/>
  <c r="DQ169" i="3"/>
  <c r="ED174" i="3"/>
  <c r="AW174" i="3"/>
  <c r="AH176" i="3"/>
  <c r="EA176" i="3"/>
  <c r="DR176" i="3"/>
  <c r="DQ176" i="3"/>
  <c r="DV200" i="3"/>
  <c r="DW200" i="3" s="1"/>
  <c r="DS200" i="3"/>
  <c r="DR97" i="3"/>
  <c r="DV139" i="3"/>
  <c r="DW139" i="3" s="1"/>
  <c r="DV144" i="3"/>
  <c r="DW144" i="3" s="1"/>
  <c r="DS144" i="3"/>
  <c r="DJ169" i="3"/>
  <c r="EQ169" i="3"/>
  <c r="DR169" i="3"/>
  <c r="ED176" i="3"/>
  <c r="AW176" i="3"/>
  <c r="DQ178" i="3"/>
  <c r="DR45" i="3"/>
  <c r="DR47" i="3"/>
  <c r="DQ51" i="3"/>
  <c r="DZ51" i="3"/>
  <c r="DQ79" i="3"/>
  <c r="DR82" i="3"/>
  <c r="DS86" i="3"/>
  <c r="BV89" i="3"/>
  <c r="AW91" i="3"/>
  <c r="CZ91" i="3"/>
  <c r="AM94" i="3"/>
  <c r="AM292" i="3" s="1"/>
  <c r="G304" i="3" s="1"/>
  <c r="S97" i="3"/>
  <c r="ED105" i="3"/>
  <c r="AW107" i="3"/>
  <c r="DQ108" i="3"/>
  <c r="CU118" i="3"/>
  <c r="CA119" i="3"/>
  <c r="DQ119" i="3"/>
  <c r="DJ120" i="3"/>
  <c r="DJ121" i="3"/>
  <c r="DV136" i="3"/>
  <c r="DW136" i="3" s="1"/>
  <c r="DS136" i="3"/>
  <c r="EQ150" i="3"/>
  <c r="DR150" i="3"/>
  <c r="DQ150" i="3"/>
  <c r="DJ150" i="3"/>
  <c r="AW160" i="3"/>
  <c r="EQ168" i="3"/>
  <c r="DJ168" i="3"/>
  <c r="EA173" i="3"/>
  <c r="DR173" i="3"/>
  <c r="DQ173" i="3"/>
  <c r="AH173" i="3"/>
  <c r="ED178" i="3"/>
  <c r="DR178" i="3"/>
  <c r="AW178" i="3"/>
  <c r="DS179" i="3"/>
  <c r="DV179" i="3"/>
  <c r="DW179" i="3" s="1"/>
  <c r="EN191" i="3"/>
  <c r="CU191" i="3"/>
  <c r="DR51" i="3"/>
  <c r="DR79" i="3"/>
  <c r="EA79" i="3"/>
  <c r="ED87" i="3"/>
  <c r="DQ91" i="3"/>
  <c r="EH91" i="3"/>
  <c r="EN99" i="3"/>
  <c r="DR108" i="3"/>
  <c r="DR119" i="3"/>
  <c r="DQ121" i="3"/>
  <c r="BV123" i="3"/>
  <c r="DQ141" i="3"/>
  <c r="AW141" i="3"/>
  <c r="ED141" i="3"/>
  <c r="EQ158" i="3"/>
  <c r="DR158" i="3"/>
  <c r="DQ158" i="3"/>
  <c r="DJ158" i="3"/>
  <c r="CU174" i="3"/>
  <c r="EN174" i="3"/>
  <c r="EN195" i="3"/>
  <c r="CU195" i="3"/>
  <c r="DR195" i="3"/>
  <c r="DQ195" i="3"/>
  <c r="DV254" i="3"/>
  <c r="DW254" i="3" s="1"/>
  <c r="DS254" i="3"/>
  <c r="AR63" i="3"/>
  <c r="AW64" i="3"/>
  <c r="DS77" i="3"/>
  <c r="AW89" i="3"/>
  <c r="CZ89" i="3"/>
  <c r="DQ94" i="3"/>
  <c r="AW97" i="3"/>
  <c r="DQ122" i="3"/>
  <c r="EC122" i="3"/>
  <c r="DS122" i="3"/>
  <c r="DV138" i="3"/>
  <c r="DW138" i="3" s="1"/>
  <c r="DS138" i="3"/>
  <c r="EN143" i="3"/>
  <c r="CU160" i="3"/>
  <c r="EN160" i="3"/>
  <c r="EN176" i="3"/>
  <c r="CU176" i="3"/>
  <c r="DQ89" i="3"/>
  <c r="EC123" i="3"/>
  <c r="DR123" i="3"/>
  <c r="DQ123" i="3"/>
  <c r="DV137" i="3"/>
  <c r="DW137" i="3" s="1"/>
  <c r="DS137" i="3"/>
  <c r="DV140" i="3"/>
  <c r="DW140" i="3" s="1"/>
  <c r="DS140" i="3"/>
  <c r="AH155" i="3"/>
  <c r="EA155" i="3"/>
  <c r="DR155" i="3"/>
  <c r="DQ155" i="3"/>
  <c r="DS163" i="3"/>
  <c r="DV163" i="3"/>
  <c r="DW163" i="3" s="1"/>
  <c r="DR164" i="3"/>
  <c r="DQ164" i="3"/>
  <c r="DX164" i="3"/>
  <c r="S164" i="3"/>
  <c r="CU177" i="3"/>
  <c r="EN177" i="3"/>
  <c r="CU178" i="3"/>
  <c r="EN178" i="3"/>
  <c r="DQ53" i="3"/>
  <c r="CZ87" i="3"/>
  <c r="AR123" i="3"/>
  <c r="DS141" i="3"/>
  <c r="CU155" i="3"/>
  <c r="EN155" i="3"/>
  <c r="DV156" i="3"/>
  <c r="DW156" i="3" s="1"/>
  <c r="DS156" i="3"/>
  <c r="DS168" i="3"/>
  <c r="DV168" i="3"/>
  <c r="DW168" i="3" s="1"/>
  <c r="DV194" i="3"/>
  <c r="DW194" i="3" s="1"/>
  <c r="DS194" i="3"/>
  <c r="CU197" i="3"/>
  <c r="EN197" i="3"/>
  <c r="DQ197" i="3"/>
  <c r="DR198" i="3"/>
  <c r="DQ199" i="3"/>
  <c r="EE199" i="3"/>
  <c r="DR199" i="3"/>
  <c r="BB199" i="3"/>
  <c r="BB292" i="3" s="1"/>
  <c r="G308" i="3" s="1"/>
  <c r="EN175" i="3"/>
  <c r="DV207" i="3"/>
  <c r="DW207" i="3" s="1"/>
  <c r="DS207" i="3"/>
  <c r="AW222" i="3"/>
  <c r="ED222" i="3"/>
  <c r="DQ224" i="3"/>
  <c r="CU224" i="3"/>
  <c r="EN224" i="3"/>
  <c r="DV246" i="3"/>
  <c r="DW246" i="3" s="1"/>
  <c r="DS246" i="3"/>
  <c r="DV257" i="3"/>
  <c r="DW257" i="3" s="1"/>
  <c r="DS257" i="3"/>
  <c r="DS259" i="3"/>
  <c r="AW275" i="3"/>
  <c r="DR275" i="3"/>
  <c r="DQ275" i="3"/>
  <c r="DR130" i="3"/>
  <c r="ED142" i="3"/>
  <c r="DQ148" i="3"/>
  <c r="EH148" i="3"/>
  <c r="ED153" i="3"/>
  <c r="ED163" i="3"/>
  <c r="DS166" i="3"/>
  <c r="CU168" i="3"/>
  <c r="ED168" i="3"/>
  <c r="DV172" i="3"/>
  <c r="DW172" i="3" s="1"/>
  <c r="AH174" i="3"/>
  <c r="AW177" i="3"/>
  <c r="DV189" i="3"/>
  <c r="DW189" i="3" s="1"/>
  <c r="DR196" i="3"/>
  <c r="DJ200" i="3"/>
  <c r="CA201" i="3"/>
  <c r="EJ201" i="3"/>
  <c r="DR201" i="3"/>
  <c r="DS214" i="3"/>
  <c r="EI218" i="3"/>
  <c r="DQ218" i="3"/>
  <c r="BV218" i="3"/>
  <c r="DR224" i="3"/>
  <c r="DV251" i="3"/>
  <c r="DW251" i="3" s="1"/>
  <c r="DS251" i="3"/>
  <c r="DV271" i="3"/>
  <c r="DW271" i="3" s="1"/>
  <c r="DS271" i="3"/>
  <c r="DS284" i="3"/>
  <c r="DV284" i="3"/>
  <c r="DW284" i="3" s="1"/>
  <c r="DQ143" i="3"/>
  <c r="DR148" i="3"/>
  <c r="EN164" i="3"/>
  <c r="EN173" i="3"/>
  <c r="EI176" i="3"/>
  <c r="DX179" i="3"/>
  <c r="S204" i="3"/>
  <c r="DR204" i="3"/>
  <c r="DQ204" i="3"/>
  <c r="AW211" i="3"/>
  <c r="ED211" i="3"/>
  <c r="DR211" i="3"/>
  <c r="DQ211" i="3"/>
  <c r="DQ212" i="3"/>
  <c r="DX212" i="3"/>
  <c r="S212" i="3"/>
  <c r="DR212" i="3"/>
  <c r="DR213" i="3"/>
  <c r="ED213" i="3"/>
  <c r="DQ213" i="3"/>
  <c r="EN216" i="3"/>
  <c r="DS217" i="3"/>
  <c r="DV217" i="3"/>
  <c r="DW217" i="3" s="1"/>
  <c r="EI248" i="3"/>
  <c r="DQ248" i="3"/>
  <c r="BV248" i="3"/>
  <c r="ED275" i="3"/>
  <c r="AW276" i="3"/>
  <c r="DR276" i="3"/>
  <c r="DQ276" i="3"/>
  <c r="BQ134" i="3"/>
  <c r="AW142" i="3"/>
  <c r="AH143" i="3"/>
  <c r="DR143" i="3"/>
  <c r="AW144" i="3"/>
  <c r="AW153" i="3"/>
  <c r="ED162" i="3"/>
  <c r="AW163" i="3"/>
  <c r="CU169" i="3"/>
  <c r="DO170" i="3"/>
  <c r="DQ174" i="3"/>
  <c r="AW175" i="3"/>
  <c r="EI175" i="3"/>
  <c r="S179" i="3"/>
  <c r="DS180" i="3"/>
  <c r="DR197" i="3"/>
  <c r="EJ198" i="3"/>
  <c r="CA198" i="3"/>
  <c r="DQ198" i="3"/>
  <c r="DS205" i="3"/>
  <c r="S207" i="3"/>
  <c r="DQ207" i="3"/>
  <c r="DX207" i="3"/>
  <c r="EF213" i="3"/>
  <c r="DR216" i="3"/>
  <c r="AH246" i="3"/>
  <c r="DQ246" i="3"/>
  <c r="ED254" i="3"/>
  <c r="DQ254" i="3"/>
  <c r="AW254" i="3"/>
  <c r="DR174" i="3"/>
  <c r="EI204" i="3"/>
  <c r="BV204" i="3"/>
  <c r="ED207" i="3"/>
  <c r="AW207" i="3"/>
  <c r="DV218" i="3"/>
  <c r="DW218" i="3" s="1"/>
  <c r="DS218" i="3"/>
  <c r="EQ231" i="3"/>
  <c r="DR231" i="3"/>
  <c r="DQ231" i="3"/>
  <c r="DJ231" i="3"/>
  <c r="DV239" i="3"/>
  <c r="DW239" i="3" s="1"/>
  <c r="DS239" i="3"/>
  <c r="AW273" i="3"/>
  <c r="DR273" i="3"/>
  <c r="DQ273" i="3"/>
  <c r="ED277" i="3"/>
  <c r="AW277" i="3"/>
  <c r="DR277" i="3"/>
  <c r="DQ277" i="3"/>
  <c r="EN144" i="3"/>
  <c r="AH160" i="3"/>
  <c r="DQ160" i="3"/>
  <c r="DS165" i="3"/>
  <c r="AW168" i="3"/>
  <c r="DQ168" i="3"/>
  <c r="EN169" i="3"/>
  <c r="DR170" i="3"/>
  <c r="AH178" i="3"/>
  <c r="DQ191" i="3"/>
  <c r="DQ193" i="3"/>
  <c r="CU194" i="3"/>
  <c r="CA196" i="3"/>
  <c r="DQ196" i="3"/>
  <c r="DV241" i="3"/>
  <c r="DW241" i="3" s="1"/>
  <c r="DS241" i="3"/>
  <c r="DV243" i="3"/>
  <c r="DW243" i="3" s="1"/>
  <c r="DS243" i="3"/>
  <c r="DR278" i="3"/>
  <c r="ED278" i="3"/>
  <c r="AW278" i="3"/>
  <c r="DQ134" i="3"/>
  <c r="AW143" i="3"/>
  <c r="DR160" i="3"/>
  <c r="AW162" i="3"/>
  <c r="DR191" i="3"/>
  <c r="DR193" i="3"/>
  <c r="S208" i="3"/>
  <c r="DR208" i="3"/>
  <c r="DS215" i="3"/>
  <c r="DZ222" i="3"/>
  <c r="DQ222" i="3"/>
  <c r="AC222" i="3"/>
  <c r="DR222" i="3"/>
  <c r="DQ235" i="3"/>
  <c r="AW235" i="3"/>
  <c r="ED235" i="3"/>
  <c r="DR235" i="3"/>
  <c r="DV265" i="3"/>
  <c r="DW265" i="3" s="1"/>
  <c r="DS265" i="3"/>
  <c r="ED273" i="3"/>
  <c r="AW274" i="3"/>
  <c r="DR274" i="3"/>
  <c r="DQ274" i="3"/>
  <c r="CA191" i="3"/>
  <c r="CA193" i="3"/>
  <c r="CU200" i="3"/>
  <c r="EN200" i="3"/>
  <c r="DR221" i="3"/>
  <c r="DQ221" i="3"/>
  <c r="EN221" i="3"/>
  <c r="DV236" i="3"/>
  <c r="DW236" i="3" s="1"/>
  <c r="DS236" i="3"/>
  <c r="ED252" i="3"/>
  <c r="DR252" i="3"/>
  <c r="DQ252" i="3"/>
  <c r="AW252" i="3"/>
  <c r="EA281" i="3"/>
  <c r="DR281" i="3"/>
  <c r="DQ281" i="3"/>
  <c r="AH281" i="3"/>
  <c r="EF215" i="3"/>
  <c r="EN215" i="3"/>
  <c r="DQ230" i="3"/>
  <c r="DQ244" i="3"/>
  <c r="DQ249" i="3"/>
  <c r="CU214" i="3"/>
  <c r="BG215" i="3"/>
  <c r="DE215" i="3"/>
  <c r="CU217" i="3"/>
  <c r="ED223" i="3"/>
  <c r="DS225" i="3"/>
  <c r="DJ229" i="3"/>
  <c r="DR230" i="3"/>
  <c r="EQ230" i="3"/>
  <c r="DV237" i="3"/>
  <c r="DW237" i="3" s="1"/>
  <c r="AW239" i="3"/>
  <c r="DS240" i="3"/>
  <c r="DS242" i="3"/>
  <c r="DR244" i="3"/>
  <c r="EI244" i="3"/>
  <c r="DQ245" i="3"/>
  <c r="DR249" i="3"/>
  <c r="EI249" i="3"/>
  <c r="BV250" i="3"/>
  <c r="DS255" i="3"/>
  <c r="AW257" i="3"/>
  <c r="AW259" i="3"/>
  <c r="BV277" i="3"/>
  <c r="AW279" i="3"/>
  <c r="DS280" i="3"/>
  <c r="DS283" i="3"/>
  <c r="DQ285" i="3"/>
  <c r="DS289" i="3"/>
  <c r="DV291" i="3"/>
  <c r="DW291" i="3" s="1"/>
  <c r="ED291" i="3"/>
  <c r="DX205" i="3"/>
  <c r="EF214" i="3"/>
  <c r="DQ215" i="3"/>
  <c r="EF217" i="3"/>
  <c r="DQ229" i="3"/>
  <c r="ED236" i="3"/>
  <c r="ED241" i="3"/>
  <c r="ED243" i="3"/>
  <c r="DR245" i="3"/>
  <c r="AW248" i="3"/>
  <c r="DQ250" i="3"/>
  <c r="DQ262" i="3"/>
  <c r="ED265" i="3"/>
  <c r="EN284" i="3"/>
  <c r="DQ200" i="3"/>
  <c r="BV205" i="3"/>
  <c r="DS206" i="3"/>
  <c r="DR229" i="3"/>
  <c r="DJ232" i="3"/>
  <c r="DQ239" i="3"/>
  <c r="DR250" i="3"/>
  <c r="DQ257" i="3"/>
  <c r="DQ259" i="3"/>
  <c r="DR262" i="3"/>
  <c r="DQ279" i="3"/>
  <c r="CU284" i="3"/>
  <c r="DS285" i="3"/>
  <c r="AW291" i="3"/>
  <c r="DR279" i="3"/>
  <c r="DQ284" i="3"/>
  <c r="EN286" i="3"/>
  <c r="EN283" i="3"/>
  <c r="DQ216" i="3"/>
  <c r="CU283" i="3"/>
  <c r="BG216" i="3"/>
  <c r="AW246" i="3"/>
  <c r="DR248" i="3"/>
  <c r="AS730" i="1" l="1"/>
  <c r="BA9" i="1"/>
  <c r="AS10" i="1"/>
  <c r="DS264" i="3"/>
  <c r="DV264" i="3"/>
  <c r="DW264" i="3" s="1"/>
  <c r="DV90" i="3"/>
  <c r="DW90" i="3" s="1"/>
  <c r="AW292" i="3"/>
  <c r="BQ292" i="3"/>
  <c r="G311" i="3" s="1"/>
  <c r="AR292" i="3"/>
  <c r="G305" i="3" s="1"/>
  <c r="DS135" i="3"/>
  <c r="DV133" i="3"/>
  <c r="DW133" i="3" s="1"/>
  <c r="DS133" i="3"/>
  <c r="CU292" i="3"/>
  <c r="G317" i="3" s="1"/>
  <c r="DV261" i="3"/>
  <c r="DW261" i="3" s="1"/>
  <c r="DS261" i="3"/>
  <c r="DV286" i="3"/>
  <c r="DW286" i="3" s="1"/>
  <c r="DS286" i="3"/>
  <c r="DS105" i="3"/>
  <c r="CA292" i="3"/>
  <c r="G313" i="3" s="1"/>
  <c r="DV223" i="3"/>
  <c r="DW223" i="3" s="1"/>
  <c r="DS31" i="3"/>
  <c r="DV46" i="3"/>
  <c r="DW46" i="3" s="1"/>
  <c r="DS46" i="3"/>
  <c r="CK292" i="3"/>
  <c r="G315" i="3" s="1"/>
  <c r="DS49" i="3"/>
  <c r="DV49" i="3"/>
  <c r="DW49" i="3" s="1"/>
  <c r="DV125" i="3"/>
  <c r="DW125" i="3" s="1"/>
  <c r="DS125" i="3"/>
  <c r="DV232" i="3"/>
  <c r="DW232" i="3" s="1"/>
  <c r="DS232" i="3"/>
  <c r="BV292" i="3"/>
  <c r="G312" i="3" s="1"/>
  <c r="G306" i="3"/>
  <c r="G307" i="3"/>
  <c r="DS208" i="3"/>
  <c r="DV208" i="3"/>
  <c r="DW208" i="3" s="1"/>
  <c r="DV231" i="3"/>
  <c r="DW231" i="3" s="1"/>
  <c r="DS231" i="3"/>
  <c r="DS276" i="3"/>
  <c r="DV276" i="3"/>
  <c r="DW276" i="3" s="1"/>
  <c r="DS249" i="3"/>
  <c r="DV249" i="3"/>
  <c r="DW249" i="3" s="1"/>
  <c r="DV211" i="3"/>
  <c r="DW211" i="3" s="1"/>
  <c r="DS211" i="3"/>
  <c r="DV130" i="3"/>
  <c r="DW130" i="3" s="1"/>
  <c r="DS130" i="3"/>
  <c r="DV195" i="3"/>
  <c r="DW195" i="3" s="1"/>
  <c r="DS195" i="3"/>
  <c r="DS173" i="3"/>
  <c r="DV173" i="3"/>
  <c r="DW173" i="3" s="1"/>
  <c r="DV177" i="3"/>
  <c r="DW177" i="3" s="1"/>
  <c r="DS177" i="3"/>
  <c r="DV167" i="3"/>
  <c r="DW167" i="3" s="1"/>
  <c r="DS167" i="3"/>
  <c r="DV48" i="3"/>
  <c r="DW48" i="3" s="1"/>
  <c r="DS48" i="3"/>
  <c r="DS100" i="3"/>
  <c r="DV100" i="3"/>
  <c r="DW100" i="3" s="1"/>
  <c r="DS21" i="3"/>
  <c r="DV21" i="3"/>
  <c r="DW21" i="3" s="1"/>
  <c r="BG292" i="3"/>
  <c r="G309" i="3" s="1"/>
  <c r="DS164" i="3"/>
  <c r="DV164" i="3"/>
  <c r="DW164" i="3" s="1"/>
  <c r="DV155" i="3"/>
  <c r="DW155" i="3" s="1"/>
  <c r="DS155" i="3"/>
  <c r="DS123" i="3"/>
  <c r="DV123" i="3"/>
  <c r="DW123" i="3" s="1"/>
  <c r="DS82" i="3"/>
  <c r="DV82" i="3"/>
  <c r="DW82" i="3" s="1"/>
  <c r="DV161" i="3"/>
  <c r="DW161" i="3" s="1"/>
  <c r="DS161" i="3"/>
  <c r="DV98" i="3"/>
  <c r="DW98" i="3" s="1"/>
  <c r="DS98" i="3"/>
  <c r="DV85" i="3"/>
  <c r="DW85" i="3" s="1"/>
  <c r="DS85" i="3"/>
  <c r="DV277" i="3"/>
  <c r="DW277" i="3" s="1"/>
  <c r="DS277" i="3"/>
  <c r="DV248" i="3"/>
  <c r="DW248" i="3" s="1"/>
  <c r="DS248" i="3"/>
  <c r="DV229" i="3"/>
  <c r="DW229" i="3" s="1"/>
  <c r="DS229" i="3"/>
  <c r="DS281" i="3"/>
  <c r="DV281" i="3"/>
  <c r="DW281" i="3" s="1"/>
  <c r="DS278" i="3"/>
  <c r="DV278" i="3"/>
  <c r="DW278" i="3" s="1"/>
  <c r="DS191" i="3"/>
  <c r="DV191" i="3"/>
  <c r="DW191" i="3" s="1"/>
  <c r="DV143" i="3"/>
  <c r="DW143" i="3" s="1"/>
  <c r="DS143" i="3"/>
  <c r="DV213" i="3"/>
  <c r="DW213" i="3" s="1"/>
  <c r="DS213" i="3"/>
  <c r="DV148" i="3"/>
  <c r="DW148" i="3" s="1"/>
  <c r="DS148" i="3"/>
  <c r="DV224" i="3"/>
  <c r="DW224" i="3" s="1"/>
  <c r="DS224" i="3"/>
  <c r="DS275" i="3"/>
  <c r="DV275" i="3"/>
  <c r="DW275" i="3" s="1"/>
  <c r="DV169" i="3"/>
  <c r="DW169" i="3" s="1"/>
  <c r="DS169" i="3"/>
  <c r="AC292" i="3"/>
  <c r="G302" i="3" s="1"/>
  <c r="DS20" i="3"/>
  <c r="DV20" i="3"/>
  <c r="DW20" i="3" s="1"/>
  <c r="DV27" i="3"/>
  <c r="DW27" i="3" s="1"/>
  <c r="DS27" i="3"/>
  <c r="DQ292" i="3"/>
  <c r="G321" i="3" s="1"/>
  <c r="DV245" i="3"/>
  <c r="DW245" i="3" s="1"/>
  <c r="DS245" i="3"/>
  <c r="DV222" i="3"/>
  <c r="DW222" i="3" s="1"/>
  <c r="DS222" i="3"/>
  <c r="DS244" i="3"/>
  <c r="DV244" i="3"/>
  <c r="DW244" i="3" s="1"/>
  <c r="DV212" i="3"/>
  <c r="DW212" i="3" s="1"/>
  <c r="DS212" i="3"/>
  <c r="DV196" i="3"/>
  <c r="DW196" i="3" s="1"/>
  <c r="DS196" i="3"/>
  <c r="DV199" i="3"/>
  <c r="DW199" i="3" s="1"/>
  <c r="DS199" i="3"/>
  <c r="S292" i="3"/>
  <c r="G300" i="3" s="1"/>
  <c r="DV97" i="3"/>
  <c r="DW97" i="3" s="1"/>
  <c r="DS97" i="3"/>
  <c r="DS68" i="3"/>
  <c r="DV68" i="3"/>
  <c r="DW68" i="3" s="1"/>
  <c r="DV126" i="3"/>
  <c r="DW126" i="3" s="1"/>
  <c r="DS126" i="3"/>
  <c r="DV61" i="3"/>
  <c r="DW61" i="3" s="1"/>
  <c r="DS61" i="3"/>
  <c r="CZ292" i="3"/>
  <c r="DS63" i="3"/>
  <c r="DV63" i="3"/>
  <c r="DW63" i="3" s="1"/>
  <c r="DJ292" i="3"/>
  <c r="G319" i="3" s="1"/>
  <c r="DV29" i="3"/>
  <c r="DW29" i="3" s="1"/>
  <c r="DS29" i="3"/>
  <c r="DR292" i="3"/>
  <c r="G322" i="3" s="1"/>
  <c r="DV13" i="3"/>
  <c r="DS13" i="3"/>
  <c r="DS47" i="3"/>
  <c r="DV47" i="3"/>
  <c r="DW47" i="3" s="1"/>
  <c r="DV250" i="3"/>
  <c r="DW250" i="3" s="1"/>
  <c r="DS250" i="3"/>
  <c r="DV235" i="3"/>
  <c r="DW235" i="3" s="1"/>
  <c r="DS235" i="3"/>
  <c r="DS230" i="3"/>
  <c r="DV230" i="3"/>
  <c r="DW230" i="3" s="1"/>
  <c r="DS274" i="3"/>
  <c r="DV274" i="3"/>
  <c r="DW274" i="3" s="1"/>
  <c r="DS193" i="3"/>
  <c r="DV193" i="3"/>
  <c r="DW193" i="3" s="1"/>
  <c r="DS273" i="3"/>
  <c r="DV273" i="3"/>
  <c r="DW273" i="3" s="1"/>
  <c r="DV262" i="3"/>
  <c r="DW262" i="3" s="1"/>
  <c r="DS262" i="3"/>
  <c r="DS221" i="3"/>
  <c r="DV221" i="3"/>
  <c r="DW221" i="3" s="1"/>
  <c r="DS160" i="3"/>
  <c r="DV160" i="3"/>
  <c r="DW160" i="3" s="1"/>
  <c r="DS170" i="3"/>
  <c r="DV170" i="3"/>
  <c r="DW170" i="3" s="1"/>
  <c r="DV204" i="3"/>
  <c r="DW204" i="3" s="1"/>
  <c r="DS204" i="3"/>
  <c r="DV178" i="3"/>
  <c r="DW178" i="3" s="1"/>
  <c r="DS178" i="3"/>
  <c r="DS66" i="3"/>
  <c r="DV66" i="3"/>
  <c r="DW66" i="3" s="1"/>
  <c r="DS120" i="3"/>
  <c r="DV120" i="3"/>
  <c r="DW120" i="3" s="1"/>
  <c r="DV30" i="3"/>
  <c r="DW30" i="3" s="1"/>
  <c r="DS30" i="3"/>
  <c r="DO292" i="3"/>
  <c r="G320" i="3" s="1"/>
  <c r="AH292" i="3"/>
  <c r="G303" i="3" s="1"/>
  <c r="DV79" i="3"/>
  <c r="DW79" i="3" s="1"/>
  <c r="DS79" i="3"/>
  <c r="DV87" i="3"/>
  <c r="DW87" i="3" s="1"/>
  <c r="DS87" i="3"/>
  <c r="DV175" i="3"/>
  <c r="DW175" i="3" s="1"/>
  <c r="DS175" i="3"/>
  <c r="DE292" i="3"/>
  <c r="G318" i="3" s="1"/>
  <c r="DS26" i="3"/>
  <c r="DV26" i="3"/>
  <c r="DW26" i="3" s="1"/>
  <c r="DV52" i="3"/>
  <c r="DW52" i="3" s="1"/>
  <c r="DS52" i="3"/>
  <c r="DS60" i="3"/>
  <c r="DV60" i="3"/>
  <c r="DW60" i="3" s="1"/>
  <c r="DV14" i="3"/>
  <c r="DW14" i="3" s="1"/>
  <c r="DS14" i="3"/>
  <c r="DV216" i="3"/>
  <c r="DW216" i="3" s="1"/>
  <c r="DS216" i="3"/>
  <c r="DS198" i="3"/>
  <c r="DV198" i="3"/>
  <c r="DW198" i="3" s="1"/>
  <c r="DV119" i="3"/>
  <c r="DW119" i="3" s="1"/>
  <c r="DS119" i="3"/>
  <c r="DV51" i="3"/>
  <c r="DW51" i="3" s="1"/>
  <c r="DS51" i="3"/>
  <c r="DS45" i="3"/>
  <c r="DV45" i="3"/>
  <c r="DW45" i="3" s="1"/>
  <c r="DV121" i="3"/>
  <c r="DW121" i="3" s="1"/>
  <c r="DS121" i="3"/>
  <c r="DV35" i="3"/>
  <c r="DW35" i="3" s="1"/>
  <c r="DS35" i="3"/>
  <c r="DS22" i="3"/>
  <c r="DV22" i="3"/>
  <c r="DW22" i="3" s="1"/>
  <c r="DV44" i="3"/>
  <c r="DW44" i="3" s="1"/>
  <c r="DS44" i="3"/>
  <c r="DV99" i="3"/>
  <c r="DW99" i="3" s="1"/>
  <c r="DS99" i="3"/>
  <c r="DS28" i="3"/>
  <c r="DV28" i="3"/>
  <c r="DW28" i="3" s="1"/>
  <c r="DV252" i="3"/>
  <c r="DW252" i="3" s="1"/>
  <c r="DS252" i="3"/>
  <c r="DV279" i="3"/>
  <c r="DW279" i="3" s="1"/>
  <c r="DS279" i="3"/>
  <c r="DV197" i="3"/>
  <c r="DW197" i="3" s="1"/>
  <c r="DS197" i="3"/>
  <c r="DV174" i="3"/>
  <c r="DW174" i="3" s="1"/>
  <c r="DS174" i="3"/>
  <c r="DS201" i="3"/>
  <c r="DV201" i="3"/>
  <c r="DW201" i="3" s="1"/>
  <c r="DV158" i="3"/>
  <c r="DW158" i="3" s="1"/>
  <c r="DS158" i="3"/>
  <c r="DV108" i="3"/>
  <c r="DW108" i="3" s="1"/>
  <c r="DS108" i="3"/>
  <c r="DS150" i="3"/>
  <c r="DV150" i="3"/>
  <c r="DW150" i="3" s="1"/>
  <c r="DV176" i="3"/>
  <c r="DW176" i="3" s="1"/>
  <c r="DS176" i="3"/>
  <c r="DV81" i="3"/>
  <c r="DW81" i="3" s="1"/>
  <c r="DS81" i="3"/>
  <c r="DS84" i="3"/>
  <c r="DV84" i="3"/>
  <c r="DW84" i="3" s="1"/>
  <c r="DS83" i="3"/>
  <c r="DV83" i="3"/>
  <c r="DW83" i="3" s="1"/>
  <c r="DS57" i="3"/>
  <c r="DV57" i="3"/>
  <c r="DW57" i="3" s="1"/>
  <c r="DS67" i="3"/>
  <c r="DV67" i="3"/>
  <c r="DW67" i="3" s="1"/>
  <c r="DV54" i="3"/>
  <c r="DW54" i="3" s="1"/>
  <c r="DS54" i="3"/>
  <c r="DS32" i="3"/>
  <c r="DV32" i="3"/>
  <c r="DW32" i="3" s="1"/>
  <c r="AX730" i="1" l="1"/>
  <c r="AX10" i="1"/>
  <c r="BF9" i="1"/>
  <c r="DV292" i="3"/>
  <c r="G323" i="3" s="1"/>
  <c r="DW13" i="3"/>
  <c r="DW292" i="3" s="1"/>
  <c r="G324" i="3" s="1"/>
  <c r="BC730" i="1" l="1"/>
  <c r="BK9" i="1"/>
  <c r="BC10" i="1"/>
  <c r="EQ730" i="1"/>
  <c r="BH730" i="1" l="1"/>
  <c r="BP9" i="1"/>
  <c r="BH10" i="1"/>
  <c r="BM730" i="1" l="1"/>
  <c r="BU9" i="1"/>
  <c r="BM10" i="1"/>
  <c r="BR730" i="1" l="1"/>
  <c r="BZ9" i="1"/>
  <c r="BR10" i="1"/>
  <c r="BW730" i="1" l="1"/>
  <c r="CE9" i="1"/>
  <c r="BW10" i="1"/>
  <c r="CB730" i="1" l="1"/>
  <c r="CJ9" i="1"/>
  <c r="CB10" i="1"/>
  <c r="CG730" i="1" l="1"/>
  <c r="CO9" i="1"/>
  <c r="CG10" i="1"/>
  <c r="CL730" i="1" l="1"/>
  <c r="CT9" i="1"/>
  <c r="CL10" i="1"/>
  <c r="CQ10" i="1" l="1"/>
  <c r="CY9" i="1"/>
  <c r="CQ730" i="1"/>
  <c r="CV730" i="1" l="1"/>
  <c r="DD9" i="1"/>
  <c r="CV10" i="1"/>
  <c r="DA730" i="1" l="1"/>
  <c r="DI9" i="1"/>
  <c r="DA10" i="1"/>
  <c r="DF730" i="1" l="1"/>
  <c r="DN9" i="1"/>
  <c r="DF10" i="1"/>
  <c r="DK730" i="1" l="1"/>
  <c r="DK10" i="1"/>
  <c r="DS9" i="1"/>
  <c r="DP730" i="1" l="1"/>
  <c r="DX9" i="1"/>
  <c r="DP10" i="1"/>
  <c r="DU730" i="1" l="1"/>
  <c r="EC9" i="1"/>
  <c r="EH9" i="1" s="1"/>
  <c r="DU10" i="1"/>
  <c r="EE730" i="1" l="1"/>
  <c r="EE10" i="1"/>
  <c r="DZ730" i="1"/>
  <c r="DZ10"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Bienes y Servicios</author>
    <author>hp</author>
  </authors>
  <commentList>
    <comment ref="G12" authorId="0" shapeId="0" xr:uid="{00000000-0006-0000-0000-000001000000}">
      <text>
        <r>
          <rPr>
            <b/>
            <sz val="9"/>
            <color indexed="81"/>
            <rFont val="Tahoma"/>
            <family val="2"/>
          </rPr>
          <t>Bienes y Servicios:</t>
        </r>
        <r>
          <rPr>
            <sz val="9"/>
            <color indexed="81"/>
            <rFont val="Tahoma"/>
            <family val="2"/>
          </rPr>
          <t xml:space="preserve">
Amplía detalladamente la descripción del bien o servicio a cotizar</t>
        </r>
      </text>
    </comment>
    <comment ref="C679" authorId="1" shapeId="0" xr:uid="{385CC8D0-241A-469F-813E-44EA764A6B17}">
      <text>
        <r>
          <rPr>
            <b/>
            <sz val="9"/>
            <color indexed="81"/>
            <rFont val="Tahoma"/>
            <family val="2"/>
          </rPr>
          <t>hp:</t>
        </r>
        <r>
          <rPr>
            <sz val="9"/>
            <color indexed="81"/>
            <rFont val="Tahoma"/>
            <family val="2"/>
          </rPr>
          <t xml:space="preserve">
intraquirurgica </t>
        </r>
      </text>
    </comment>
    <comment ref="C680" authorId="1" shapeId="0" xr:uid="{BBAD3422-5825-4A42-9A9D-1487E313766F}">
      <text>
        <r>
          <rPr>
            <b/>
            <sz val="9"/>
            <color indexed="81"/>
            <rFont val="Tahoma"/>
            <family val="2"/>
          </rPr>
          <t>hp:</t>
        </r>
        <r>
          <rPr>
            <sz val="9"/>
            <color indexed="81"/>
            <rFont val="Tahoma"/>
            <family val="2"/>
          </rPr>
          <t xml:space="preserve">
impresión de tomografia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Bienes y Servicios</author>
  </authors>
  <commentList>
    <comment ref="G12" authorId="0" shapeId="0" xr:uid="{00000000-0006-0000-0200-000001000000}">
      <text>
        <r>
          <rPr>
            <b/>
            <sz val="9"/>
            <color indexed="81"/>
            <rFont val="Tahoma"/>
            <family val="2"/>
          </rPr>
          <t>Bienes y Servicios:</t>
        </r>
        <r>
          <rPr>
            <sz val="9"/>
            <color indexed="81"/>
            <rFont val="Tahoma"/>
            <family val="2"/>
          </rPr>
          <t xml:space="preserve">
Amplía detalladamente la descripción del bien o servicio a cotizar</t>
        </r>
      </text>
    </comment>
  </commentList>
</comments>
</file>

<file path=xl/sharedStrings.xml><?xml version="1.0" encoding="utf-8"?>
<sst xmlns="http://schemas.openxmlformats.org/spreadsheetml/2006/main" count="4454" uniqueCount="1523">
  <si>
    <t>Valor Unitario</t>
  </si>
  <si>
    <t xml:space="preserve">ELABORADO POR </t>
  </si>
  <si>
    <t>Valor Total Unitario</t>
  </si>
  <si>
    <t>PÁGINA :  1 DE 1</t>
  </si>
  <si>
    <t>Valor Total</t>
  </si>
  <si>
    <t>SUBRED INTEGRADA DE SERVICIOS DE SALUD NORTE E.S.E.
GESTIÓN DE LA CONTRATACIÓN</t>
  </si>
  <si>
    <t>ITEM</t>
  </si>
  <si>
    <t>NOMBRE / DESCRIPCIÓN</t>
  </si>
  <si>
    <t>CANTIDAD</t>
  </si>
  <si>
    <t>OBJETO A CONTRATAR:</t>
  </si>
  <si>
    <t>IVA
(Si Aplica)</t>
  </si>
  <si>
    <t>FINALIDAD DEL ESTUDIO DE MERCADO:</t>
  </si>
  <si>
    <t xml:space="preserve">ELABORADO POR: </t>
  </si>
  <si>
    <t>FECHA DE ELABORACIÓN:</t>
  </si>
  <si>
    <t>ANÁLISIS DE LAS COTIZACIONES</t>
  </si>
  <si>
    <t>COTIZANTE No.1</t>
  </si>
  <si>
    <t xml:space="preserve">Menor Valor </t>
  </si>
  <si>
    <t xml:space="preserve">Oferente Menor Valor </t>
  </si>
  <si>
    <t>VERSIÓN: 7</t>
  </si>
  <si>
    <t>CÓDIGO: AP-CT-F-12-07</t>
  </si>
  <si>
    <t>FECHA:  31/03/2023</t>
  </si>
  <si>
    <t>Valor Promedio</t>
  </si>
  <si>
    <t>Valor Referencia</t>
  </si>
  <si>
    <t>CONTRATO NUEVO (  )         MODIFICACIÓN CONTRACTUAL (  )</t>
  </si>
  <si>
    <t>HISTÓRICO</t>
  </si>
  <si>
    <t>Variación porcentual</t>
  </si>
  <si>
    <t>ÍTEM</t>
  </si>
  <si>
    <t>Variación Pesos</t>
  </si>
  <si>
    <t>CTO.</t>
  </si>
  <si>
    <t>Valor Contrato Indexado IPC (2023-2024)</t>
  </si>
  <si>
    <t xml:space="preserve">CÓDIGO SERVINTE </t>
  </si>
  <si>
    <t>COTIZANTE No.2</t>
  </si>
  <si>
    <t>UNIDAD DE MEDIDA</t>
  </si>
  <si>
    <t xml:space="preserve">TOTAL PRECIO No. 1 </t>
  </si>
  <si>
    <t>JENNY MARTINEZ TORRES</t>
  </si>
  <si>
    <t xml:space="preserve">TOTAL PRECIO HISTÓRICO </t>
  </si>
  <si>
    <t>SUMINISTRO DE DISPOSITIVOS  MÉDICO QUIRÚRGICOS PARA LA OPORTUNA ATENCIÓN DE LOS PACIENTES DE LAS DIFERENTES UNIDADES ASISTENCIALES DE LA SUBRED INTEGRADA DE SERVICIOS DE SALUD NORTE E. S. E</t>
  </si>
  <si>
    <t>UNIDAD</t>
  </si>
  <si>
    <t>COTIZANTE No.3</t>
  </si>
  <si>
    <t>COTIZANTE No.4</t>
  </si>
  <si>
    <t>COTIZANTE No.5</t>
  </si>
  <si>
    <t>COTIZANTE No.6</t>
  </si>
  <si>
    <t>COTIZANTE No.7</t>
  </si>
  <si>
    <t>COTIZANTE No.8</t>
  </si>
  <si>
    <t>COTIZANTE No.9</t>
  </si>
  <si>
    <t>COTIZANTE No.10</t>
  </si>
  <si>
    <t>COTIZANTE No.11</t>
  </si>
  <si>
    <t>COTIZANTE No.12</t>
  </si>
  <si>
    <t>COTIZANTE No.13</t>
  </si>
  <si>
    <t>DESCRIPCIÓN</t>
  </si>
  <si>
    <t>VALOR</t>
  </si>
  <si>
    <t>PROMEDIO</t>
  </si>
  <si>
    <t xml:space="preserve">CONSUMO 
PROMEDIO 
MENSUAL </t>
  </si>
  <si>
    <t>ESPECIFICACIÓN TÉCNICA</t>
  </si>
  <si>
    <t xml:space="preserve">OBSERVACIONES </t>
  </si>
  <si>
    <t>MQ1223</t>
  </si>
  <si>
    <t>AGENTE ESTERILIZANTE PARA SISTEMA DE PEROXIDO DE HIDROGENO VALOR UNITARIO PARA UN CICLO DE ESTERILIZACIÓN  (CASETTE)</t>
  </si>
  <si>
    <t>A DEMANDA</t>
  </si>
  <si>
    <t>El suministro de los consumibles o el Apoyo Tecnologico  necesario para la utilizacion de los insumos - En los  que aplique</t>
  </si>
  <si>
    <t>SE SOLICITARA  MUESTRA EN CASO DE SER REQUERIDO POR LA PARTE TECNICA</t>
  </si>
  <si>
    <t>MQ0045</t>
  </si>
  <si>
    <t>AGUJA  BLOQUEO DE NERVIO N° 21G * 90 A 110MM  UNIDAD"</t>
  </si>
  <si>
    <t>MQ1374</t>
  </si>
  <si>
    <t>AGUJA 0.22X13X100"</t>
  </si>
  <si>
    <t>MQ1664</t>
  </si>
  <si>
    <t>AGUJA 0.25X13X100"</t>
  </si>
  <si>
    <t>MQ1344</t>
  </si>
  <si>
    <t>AGUJA 0.25X25X100"</t>
  </si>
  <si>
    <t>MQ1345</t>
  </si>
  <si>
    <t>AGUJA 0.25X40X100"</t>
  </si>
  <si>
    <t>MQ0024</t>
  </si>
  <si>
    <t>AGUJA DE BIOPSIA N° 14G * 100MM SEMIAUTOMATICA""</t>
  </si>
  <si>
    <t>MQ0025</t>
  </si>
  <si>
    <t>AGUJA DE BIOPSIA N° 16G * 100MM SEMIAUTOMATICA"</t>
  </si>
  <si>
    <t>MQ0754</t>
  </si>
  <si>
    <t>AGUJA DE BIOPSIA N° 16G * 15 A 16CM SEMIAUTOMATICA"</t>
  </si>
  <si>
    <t>MQ0026</t>
  </si>
  <si>
    <t>AGUJA DE BIOPSIA N° 18G * 10CM SEMIAUTOMATICA"</t>
  </si>
  <si>
    <t>MQ1528</t>
  </si>
  <si>
    <t>AGUJA DE BIOPSIA POR ASPIRACION DE MEDULA 0SEA 14G X 40MM"</t>
  </si>
  <si>
    <t>MQ0756</t>
  </si>
  <si>
    <t>AGUJA DE INFUSION INTRAOSEA PEDIATRICA #16G/4.0CM -T45"</t>
  </si>
  <si>
    <t>MQ1397</t>
  </si>
  <si>
    <t>AGUJA DELGADA CON PUNTA  ECHO TIPO 22G*20cm"</t>
  </si>
  <si>
    <t>MQ0033</t>
  </si>
  <si>
    <t xml:space="preserve">AGUJA HIPODERMICA  19G*1 1/2” DESECHABLE    </t>
  </si>
  <si>
    <t>MQ0037</t>
  </si>
  <si>
    <t>AGUJA HIPODERMICA  23G * 1"  DESECHABLE</t>
  </si>
  <si>
    <t>MQ0038</t>
  </si>
  <si>
    <t xml:space="preserve">AGUJA HIPODERMICA  23G*1 1/2” DESECHABLE </t>
  </si>
  <si>
    <t>MQ0039</t>
  </si>
  <si>
    <t xml:space="preserve">AGUJA HIPODERMICA  24G * 1”  DESECHABLE </t>
  </si>
  <si>
    <t>MQ0760</t>
  </si>
  <si>
    <t>AGUJA HIPODERMICA  25G * 1”  DESECHABLE""</t>
  </si>
  <si>
    <t>MQ0032</t>
  </si>
  <si>
    <t>AGUJA HIPODERMICA  25G * 5/8"  DESECHABLE</t>
  </si>
  <si>
    <t>MQ1477</t>
  </si>
  <si>
    <t>AGUJA HIPODERMICA  30G*1 DESECHABLE"</t>
  </si>
  <si>
    <t>MQ0035</t>
  </si>
  <si>
    <t xml:space="preserve">AGUJA HIPODERMICA 21G * 1 1/2" DESECHABLE </t>
  </si>
  <si>
    <t>MQ1390</t>
  </si>
  <si>
    <t>AGUJA MONOPOLAR 25MM"</t>
  </si>
  <si>
    <t>MQ1391</t>
  </si>
  <si>
    <t>AGUJA MONOPOLAR 50MM"</t>
  </si>
  <si>
    <t>MQ0043</t>
  </si>
  <si>
    <t xml:space="preserve">AGUJA PARA ASPIRACION DE MEDULA OSEA N° 16G * 1MM  </t>
  </si>
  <si>
    <t>MQ0047</t>
  </si>
  <si>
    <t>ALCOHOL ANTISEPTICO 75% X 345 ML</t>
  </si>
  <si>
    <t>FRASCO</t>
  </si>
  <si>
    <t>MQ1617</t>
  </si>
  <si>
    <t>APLICADOR CON PUNTA DE NITRATO DE PLATA"</t>
  </si>
  <si>
    <t>MQ0784</t>
  </si>
  <si>
    <t>APOSITO CON HIDROCOLOIDE  10CM * 10CM (FORMULA DE GEL CONTROLADA INDICADO PARA EL MANEJO DE HERIDAS EXUDATIVAS)"</t>
  </si>
  <si>
    <t>MQ0066</t>
  </si>
  <si>
    <t>APOSITO CON HIDROCOLOIDE  20CM*20CM (  (FORMULA DE GEL CONTROLADA INDICADO PARA EL MANEJO DE HERIDAS EXUDATIVAS)"</t>
  </si>
  <si>
    <t>MQ0058</t>
  </si>
  <si>
    <t>APOSITO CON HIDROCOLOIDE GEL GRUESO 15CM * 20CM  HASTA 20CM * 20CM ESTERIL"</t>
  </si>
  <si>
    <t>MQ0059</t>
  </si>
  <si>
    <t>APOSITO DE ALGINATO DE CALCIO 10CM * 10 CM."</t>
  </si>
  <si>
    <t>MQ1386</t>
  </si>
  <si>
    <t>APOSITO DE ESPUMA GELIFICANTE 1. 22CM X 22CM"</t>
  </si>
  <si>
    <t>MQ0060</t>
  </si>
  <si>
    <t>APOSITO DE ESPUMA TRILAMINADA ADHESIVO DE SILICONA 15 * 15 CM*SPC15-U"</t>
  </si>
  <si>
    <t>MQ0063</t>
  </si>
  <si>
    <t>APOSITO DE HIDROCOLOIDE EN GEL TRANSPARENTE 10CM * 10CM (ELECT HYDRO THIN 10 X 10 CM-53HYT1010)</t>
  </si>
  <si>
    <t>MQ0057</t>
  </si>
  <si>
    <t>APOSITO DE HIDROFIBRA CON PLATA DE 20 X 30 CM"</t>
  </si>
  <si>
    <t>MQ0777</t>
  </si>
  <si>
    <t>APOSITO DE HIDROFIBRA CON PLATA IONICA 15 X 15  cm"</t>
  </si>
  <si>
    <t>MQ0070</t>
  </si>
  <si>
    <t>APOSITO ESTERIL TRASPARENTE 5CM * 5CM ON REFUERZO INCORPORADO Y CON TIRILLAS DE FIJACION Y MARCACION – USO NEONATAL"</t>
  </si>
  <si>
    <t>MQ0770</t>
  </si>
  <si>
    <t>APOSITO HIDROFIBRA CON PLATA REFORZADO CON NYLON ANTIMICROBIANO ABSORBENTE 23CM * 30 CM (DURAFIBER AG 20 X 30 CM66800581)</t>
  </si>
  <si>
    <t>MQ0771</t>
  </si>
  <si>
    <t>APOSITO HIDROFIBRA DE PLATA EXTRA Y FIBRA DE REFUERZO 10CM * 10CM"</t>
  </si>
  <si>
    <t>MQ0068</t>
  </si>
  <si>
    <t>APOSITO NO TEJIDO CON ADHESIVO HIPOALERGENICO PARA HERIDAS POSOPERATORIAS 18- 25cm* 8-12"</t>
  </si>
  <si>
    <t>MQ0069</t>
  </si>
  <si>
    <t>APOSITO NO TEJIDO CON ADHESIVO PARA HERIDAS POSOPERATORIAS 20 A 30 X 10 A 15CM"</t>
  </si>
  <si>
    <t>MQ1594</t>
  </si>
  <si>
    <t>APOSITO POLIURETANO PARA INCISIONES / HERIDAS CON EQUIPO DESCARTABLE 15CM * 15CM"</t>
  </si>
  <si>
    <t>MQ0795</t>
  </si>
  <si>
    <t xml:space="preserve">APOSITO PRECORTADO ESTERIL ELABORADO EN GASA TEJIDA Y 100% ALGODON 8CM *20CM  </t>
  </si>
  <si>
    <t>MQ1640</t>
  </si>
  <si>
    <t>APOSITO TRANSPARENTE 10*10/ 25*25 POSQUIRURGICO  PROTEGER HERIDAS SUPERFICIALES MENORES O MÍNIMAMENTE INVASIVAS, HERIDAS DESPUÉS DE CIRUGÍA"</t>
  </si>
  <si>
    <t>MQ1335</t>
  </si>
  <si>
    <t>APOSITO TRANSPARENTE ESTERIL POSTOPERATORIO 8-9 CM X 15-16 CM"</t>
  </si>
  <si>
    <t>MQ0484</t>
  </si>
  <si>
    <t>APOSITO TRANSPARENTE PARA FIJACION 8.5CM * 11.5 CM - ADULTO"</t>
  </si>
  <si>
    <t>MQ1484</t>
  </si>
  <si>
    <t>APOSITOS DE ESPUMA QUE CONTIENE 100% MIEL DE MANUKA GRADO MEDICO THERAHONEY SHEET 10.2*12.7cms</t>
  </si>
  <si>
    <t>MQ1632</t>
  </si>
  <si>
    <t>ASA (LAZOS) DE POLIPECTOMIA DESCARTABLE DE 10, 15, 25CM * 2,4 A 2,8 MM DE DIAMETRO, LONG DE TRABAJO DE 230-240CM"</t>
  </si>
  <si>
    <t>MQ0802</t>
  </si>
  <si>
    <t>ASA DE CORTE MONOPOLAR ANGULADA 24/26 CH X UNIDAD"</t>
  </si>
  <si>
    <t>MQ1499</t>
  </si>
  <si>
    <t>BALON DE DILATACION ESOFAGICA DE 11mm A 13mm* 5mmA 15mm/180cm</t>
  </si>
  <si>
    <t>MQ1388</t>
  </si>
  <si>
    <t>BALON DILATACION ESOFAGICA DE 15-16.5-18-55mm-7FR/180cm</t>
  </si>
  <si>
    <t>MQ0082</t>
  </si>
  <si>
    <t>BARRERA CUTANEA NO IRRITANTE EN SPRAY</t>
  </si>
  <si>
    <t>MQ0821</t>
  </si>
  <si>
    <t>BARRERA CUTANEA NO IRRITANTE EN TOALLA"</t>
  </si>
  <si>
    <t>MQ1485</t>
  </si>
  <si>
    <t>BOLSA COLOSTOMIA+BARRERA NEONATAL</t>
  </si>
  <si>
    <t>KIT</t>
  </si>
  <si>
    <t>MQ1346</t>
  </si>
  <si>
    <t>BOTON GASTROSTOMIA No. 12FR X 1CM</t>
  </si>
  <si>
    <t>MQ0095</t>
  </si>
  <si>
    <t xml:space="preserve">BRAZALETE 1 VIA NEONATAL  N° 1 - DESECHABLE  </t>
  </si>
  <si>
    <t>MQ0096</t>
  </si>
  <si>
    <t xml:space="preserve">BRAZALETE 1 VIA NEONATAL N° 2  DESECHABLE        </t>
  </si>
  <si>
    <t>MQ0833</t>
  </si>
  <si>
    <t xml:space="preserve">BRAZALETE 2 VIAS NEONATAL  N° 1  DESECHABLE  </t>
  </si>
  <si>
    <t>MQ0837</t>
  </si>
  <si>
    <t xml:space="preserve">BRAZALETE 2 VIAS NEONATAL  N° 5  DESECHABLE  </t>
  </si>
  <si>
    <t>MQ0103</t>
  </si>
  <si>
    <t>CABESTRILLO  ADULTO TALLAS S,M, L"</t>
  </si>
  <si>
    <t>MQ0104</t>
  </si>
  <si>
    <t>CABLE MONOPOLAR PARA ELECTRODOS DE LAPAROSCOPIA CONEXION  PARA UNIDAD ELECTRO QUIRURGICA  REUSABLE COMPATIBLE CON MARCA WOLF"</t>
  </si>
  <si>
    <t>MQ0838</t>
  </si>
  <si>
    <t>CAL SODADA PARA ANESTESIA CANECA POR 30 HASTA 40 LIBRAS  CANECA"</t>
  </si>
  <si>
    <t>CANECA</t>
  </si>
  <si>
    <t>MQ1580</t>
  </si>
  <si>
    <t>CAMISA DE ACCESO UROLOGICO TIPO AMPLAZT, (CAMISA TIPO AMPLATZ N° 26FR)</t>
  </si>
  <si>
    <t>MQ0110</t>
  </si>
  <si>
    <t>CAMISAS URETERALES FLEXIBLE 11 A 13FR * 45 A 46CM</t>
  </si>
  <si>
    <t>MQ0113</t>
  </si>
  <si>
    <t>CANASTILLA ZERO 1.9 * 120CM</t>
  </si>
  <si>
    <t>MQ0857</t>
  </si>
  <si>
    <t xml:space="preserve">CANULA GUEDEL N° 00  </t>
  </si>
  <si>
    <t>MQ0129</t>
  </si>
  <si>
    <t>CANULA GUEDELL N° 6</t>
  </si>
  <si>
    <t>MQ1618</t>
  </si>
  <si>
    <t>CANULA TRAQUEOSTOMIA XL FLEXOANILLADA C/B EXTRA LARGA</t>
  </si>
  <si>
    <t>MQ1541</t>
  </si>
  <si>
    <t>CATETER DE DRENAJE MULTIPROPOSITO (RECUBRIMINETO HIDROFILO SISTEMA DE BOQUEO CON DESPLIEGUE, POLIURETANO N° 12FR * 25CM (RX-LINE)"</t>
  </si>
  <si>
    <t>MQ0147</t>
  </si>
  <si>
    <t>CATETER EMBOLECTOMIA FOGARTY N° 3FR * 40CM MONOLUMEN   SIN LATEX</t>
  </si>
  <si>
    <t>MQ0151</t>
  </si>
  <si>
    <t xml:space="preserve">CATETER EMBOLECTOMIA FOGARTY N° 4FR * 80 cm MONOLUMEN SIN LATEX </t>
  </si>
  <si>
    <t>MQ0152</t>
  </si>
  <si>
    <t>CATETER EMBOLECTOMIA FOGARTY N° 5FR * 80CM MONOLUMEN   SIN LATEX</t>
  </si>
  <si>
    <t>MQ0876</t>
  </si>
  <si>
    <t xml:space="preserve">CATETER EMBOLECTOMIA FOGARTY N° 6FR * 80 cm MONOLUMEN SIN LATEX   </t>
  </si>
  <si>
    <t>MQ1274</t>
  </si>
  <si>
    <t xml:space="preserve">CATETER EMBOLECTOMIA FOGARTY N° 7FR * 80 cm MONOLUMEN SIN LATEX   </t>
  </si>
  <si>
    <t>MQ0153</t>
  </si>
  <si>
    <t>CATETER INTRAVENOSO 14 G"</t>
  </si>
  <si>
    <t>MQ0154</t>
  </si>
  <si>
    <t>CATETER INTRAVENOSO 16 G"</t>
  </si>
  <si>
    <t>MQ0156</t>
  </si>
  <si>
    <t>CATETER INTRAVENOSO 18 G"</t>
  </si>
  <si>
    <t>MQ0877</t>
  </si>
  <si>
    <t>CATETER INTRAVENOSO 20 G"</t>
  </si>
  <si>
    <t>MQ0157</t>
  </si>
  <si>
    <t>CATETER INTRAVENOSO 22 G"</t>
  </si>
  <si>
    <t>MQ0155</t>
  </si>
  <si>
    <t>CATETER INTRAVENOSO 24 G"</t>
  </si>
  <si>
    <t>MQ1674</t>
  </si>
  <si>
    <t>CATETER TEMPORAL DOBLE LUMEN PEDIATRICO RECTO N° 8FR * 12CM</t>
  </si>
  <si>
    <t xml:space="preserve">UNIDAD </t>
  </si>
  <si>
    <t>MQ1559</t>
  </si>
  <si>
    <t>CATETER UMBILICAL 3.0</t>
  </si>
  <si>
    <t>MQ0172</t>
  </si>
  <si>
    <t>CATETER VENOSO CENTRAL (CVC)  MONOLUMEN N° 22G * 8CM PEDIATRICO"</t>
  </si>
  <si>
    <t>MQ0171</t>
  </si>
  <si>
    <t>CATETER VENOSO CENTRAL (CVC)  MONOLUMEN N° 24G * 9CM PEDIATRICO"</t>
  </si>
  <si>
    <t>MQ0163</t>
  </si>
  <si>
    <t>CATETER VENOSO CENTRAL (CVC) MONOLUMEN N° 18FR *15CM ADULTO</t>
  </si>
  <si>
    <t>MQ0187</t>
  </si>
  <si>
    <t>CATGUT CROMICO 5/0 AGUJA REDONDA 1/2 CIR 15-17 MM HEBRA 70-75 CM MONOFILAMENTO NATURAL/ ABSORBIBLE CON COLAGENO INTESTINAL</t>
  </si>
  <si>
    <t>MQ1616</t>
  </si>
  <si>
    <t>CEPILLO DE LIMPIEZA LARGO COMPATIBLE CON FIBROBRONCOSCOPIO OLYMPUS</t>
  </si>
  <si>
    <t>MQ0893</t>
  </si>
  <si>
    <t>CINTA DE IMPRESION PARA SELLADORA HAWO</t>
  </si>
  <si>
    <t>MQ0189</t>
  </si>
  <si>
    <t>CINTA PARA IMPRESORA DE MAQUINA DE ETIQUETADO (VAPOR, OXIDO DE ETILENO Y PEROXIDO DE HIDROGENO)  0</t>
  </si>
  <si>
    <t>MQ0899</t>
  </si>
  <si>
    <t xml:space="preserve">CIRCUITO MAPLESON C PARA VENTILACION PEDIATRICA 1/2L   </t>
  </si>
  <si>
    <t>MQ0195</t>
  </si>
  <si>
    <t xml:space="preserve">CIRCUITO PARA VENTILADOR  ACUTRONIC -DEASDESCHABLE  </t>
  </si>
  <si>
    <t>MQ0542</t>
  </si>
  <si>
    <t xml:space="preserve">CIRCUITO RESUCITADOR PIEZA EN T REF ATOM 60386 RESUCIFLOW ATOM  </t>
  </si>
  <si>
    <t>MQ1324</t>
  </si>
  <si>
    <t>CONECTOR EXPANDIBLE  DOBLE</t>
  </si>
  <si>
    <t>MQ0226</t>
  </si>
  <si>
    <t xml:space="preserve">CUELLO DE PHILADELPHIA T: M </t>
  </si>
  <si>
    <t>MQ0227</t>
  </si>
  <si>
    <t xml:space="preserve">CUELLO DE PHILADELPHIA T: S  </t>
  </si>
  <si>
    <t>MQ0229</t>
  </si>
  <si>
    <t>CUELLO ORTOPEDICO DE THOMAS BLANDO T: M</t>
  </si>
  <si>
    <t>MQ0230</t>
  </si>
  <si>
    <t>CUELLO ORTOPEDICO DE THOMAS BLANDO T: S</t>
  </si>
  <si>
    <t>MQ0930</t>
  </si>
  <si>
    <t>ELECTRODO BIPOLAR N° 6FR</t>
  </si>
  <si>
    <t>MQ1651</t>
  </si>
  <si>
    <t>ELECTRODO BIPOLAR(ASA) PARA RESECTOSCOPIO"</t>
  </si>
  <si>
    <t>MQ0243</t>
  </si>
  <si>
    <t xml:space="preserve">ELECTRODO MULTIFUNCIONAL XA MARCAPASO PEDIATRICO </t>
  </si>
  <si>
    <t>MQ0245</t>
  </si>
  <si>
    <t xml:space="preserve">ELECTRODO PEDIATRICO PARA DESFIBRILADOR </t>
  </si>
  <si>
    <t>MQ1086</t>
  </si>
  <si>
    <t xml:space="preserve">ELECTRODOS MULTIFUNCION PARA DEA ADULTO </t>
  </si>
  <si>
    <t>MQ1532</t>
  </si>
  <si>
    <t>ELECTRODOS MULTIFUNCION PARA DEA ADULTO DESFIBRILADOR EXTERNO AUTOMATICO</t>
  </si>
  <si>
    <t>MQ0935</t>
  </si>
  <si>
    <t xml:space="preserve">ELECTRODOS MULTIFUNCION PARA DESFIBRILADOR ADULTO </t>
  </si>
  <si>
    <t>MQ0937</t>
  </si>
  <si>
    <t>ELECTRODOS MULTIFUNCION TIPO ADULTO FIAB REF 7952 (PHYSIO MEDTRONIC OSATU BEXEN CARDIOLINE MINDRAY)"</t>
  </si>
  <si>
    <t>MQ1539</t>
  </si>
  <si>
    <t>ELECTRODOS/BATERIA ADULTO PAD PAK MARCA :SAMARITAN REFERENCIA : PAD-PAK-01"</t>
  </si>
  <si>
    <t>MQ1131</t>
  </si>
  <si>
    <t>EMPAQUE PARA ESTERILIZACIÓN GRADO MÉDICO CON INDICADOR QUIMICO PARA VAPOR Y ETO, ENTRE 60 A 70GR/M2 DE  150MM * 5MM * 100MT +/- 1CM CON FUELLE</t>
  </si>
  <si>
    <t>MQ0946</t>
  </si>
  <si>
    <t>ENVOLVEDERA DE TELA NO TEJIDA, CON FIBRAS SINTETICAS DE POLIPROPILENO TRES CAPAS  48 A 60 GR - 120 CM X 120 CM"</t>
  </si>
  <si>
    <t>MQ1478</t>
  </si>
  <si>
    <t xml:space="preserve">ENVOLVEDERA DOBLE CAPA SMS CH400 -   121CM * 121CM  / 96 PLIEGOS SENCILLOS TERMOSELLADOS PARA UN TOTAL DE 48 PLIEGOS DOBLES  </t>
  </si>
  <si>
    <t>CAJA</t>
  </si>
  <si>
    <t>MQ1309</t>
  </si>
  <si>
    <t>ENVOLVEDERA DOBLE PARA ESTERILIZAR 30CM *30 CM( Fibras de 100 % polipropileno -trilaminado)</t>
  </si>
  <si>
    <t>MQ1637</t>
  </si>
  <si>
    <t>ESPARADRAPO , CINTA QUIRÚRGICA DE TELA ADHESIVA DE USO MÉDICO1x 10 Yardas(tubo *12 rollos)"</t>
  </si>
  <si>
    <t>TUBO</t>
  </si>
  <si>
    <t>MQ0261</t>
  </si>
  <si>
    <t>ESPARADRAPO TELA  12 X 10 YDS  -  TIPO HOSPITALARIO  (CINTA QUIRÚRGICA ADHESIVA DE USO* TUBO X 5 UNIDADES"</t>
  </si>
  <si>
    <t>MQ1215</t>
  </si>
  <si>
    <t>FIBRA DE LASER 200-272 PM REUTILIZABLE</t>
  </si>
  <si>
    <t>MQ1219</t>
  </si>
  <si>
    <t xml:space="preserve">FIBRA LASER REUTILIZABLE DE Ø 550 ΜM </t>
  </si>
  <si>
    <t>MQ0956</t>
  </si>
  <si>
    <t>FILTRO BACTERIOLOGICO PARA VENTILADOR</t>
  </si>
  <si>
    <t>MQ0277</t>
  </si>
  <si>
    <t xml:space="preserve">FILTRO DESLEUCOCITADOR DE GLOBULOS ROJOS </t>
  </si>
  <si>
    <t>MQ0957</t>
  </si>
  <si>
    <t>FILTRO DESLEUCOCITADOR DE PLAQUETAS</t>
  </si>
  <si>
    <t>MQ0279</t>
  </si>
  <si>
    <t xml:space="preserve">FILTRO EXHALATORIO AZUL REUSABLE </t>
  </si>
  <si>
    <t>MQ0961</t>
  </si>
  <si>
    <t>FLEBOEXTRACTOR DESC 3 OLIVAS VASCUTEK</t>
  </si>
  <si>
    <t>MQ1581</t>
  </si>
  <si>
    <t>GEL ABRASIVO PREP *NUPRE"</t>
  </si>
  <si>
    <t>MQ0295</t>
  </si>
  <si>
    <t>GEL CONDUCTIVO GALON * 3.78 L"</t>
  </si>
  <si>
    <t>GALON</t>
  </si>
  <si>
    <t>MQ0979</t>
  </si>
  <si>
    <t>GUANTE QUIRURGICO DOBLE PROTECCION VIRAL (STERIL) TALLA 6.5"</t>
  </si>
  <si>
    <t>PAR</t>
  </si>
  <si>
    <t>MQ1548</t>
  </si>
  <si>
    <t>GUANTE QUIRURGICO DOBLE PROTECCION VIRAL (STERIL) TALLA 7.0"</t>
  </si>
  <si>
    <t>MQ0978</t>
  </si>
  <si>
    <t>GUANTE QUIRURGICO DOBLE PROTECCION VIRAL (STERIL) TALLA 7.5"</t>
  </si>
  <si>
    <t>MQ1379</t>
  </si>
  <si>
    <t>GUANTE QUIRURGICO DOBLE PROTECCION VIRAL (STERIL) TALLA 8.0"</t>
  </si>
  <si>
    <t>MQ0319</t>
  </si>
  <si>
    <t>HIDROGEL PARA EL CUIDADO DE HERIDAS CON ALOE (DERMYGEL- ACORDEON)* 30 ML"</t>
  </si>
  <si>
    <t>MQ0320</t>
  </si>
  <si>
    <t>HIDROGEL PARA EL CUIDADO DE HERIDAS CON ALOE VERA *(DERMYGEL)85 ML*"</t>
  </si>
  <si>
    <t>MQ0324</t>
  </si>
  <si>
    <t>HOJA DE BISTURI N. 12</t>
  </si>
  <si>
    <t>MQ0329</t>
  </si>
  <si>
    <t>HOJA DE BISTURI N. 24</t>
  </si>
  <si>
    <t>MQ0330</t>
  </si>
  <si>
    <t xml:space="preserve">HOJA VIDEOLARINGO DESECHABLE M1 </t>
  </si>
  <si>
    <t>MQ0331</t>
  </si>
  <si>
    <t>HOJA VIDEOLARINGO DESECHABLE M2</t>
  </si>
  <si>
    <t>MQ0337</t>
  </si>
  <si>
    <t xml:space="preserve">INFUSOR DE LIQUIDOS DESECHABLE 1000 ML  </t>
  </si>
  <si>
    <t>MQ0338</t>
  </si>
  <si>
    <t xml:space="preserve">INFUSOR DE LIQUIDOS DESECHABLE 500 ML  </t>
  </si>
  <si>
    <t>MQ0341</t>
  </si>
  <si>
    <t>INMOVILIZADOR CERVICAL PARA ADULTO"</t>
  </si>
  <si>
    <t>MQ0342</t>
  </si>
  <si>
    <t xml:space="preserve">INMOVILIZADOR DE HOMBRO PEDIATRICO  </t>
  </si>
  <si>
    <t>MQ0343</t>
  </si>
  <si>
    <t xml:space="preserve">INSERTO SE SENSOR DE FLUJO NEONATAL </t>
  </si>
  <si>
    <t>MQ1226</t>
  </si>
  <si>
    <t>JERINGA  1ML C/A   25G X 5/8"   (TRES PARTES) DESECHABLES"</t>
  </si>
  <si>
    <t>MQ1229</t>
  </si>
  <si>
    <t>JERINGA  1ML C/A   26G X 5/8"   (TRES PARTES) DESECHABLES"</t>
  </si>
  <si>
    <t>MQ1377</t>
  </si>
  <si>
    <t>JERINGA ENTERAL DE UN SOLO USO EnFit *60 CM"</t>
  </si>
  <si>
    <t>MQ1634</t>
  </si>
  <si>
    <t>JERINGA VACIA 150ML(ANGIOGRAFICAS DE ALTA PRESIÓN ESTÉRILES PARA UN SOLO USO)</t>
  </si>
  <si>
    <t>MQ1382</t>
  </si>
  <si>
    <t>JERINGA VACIA 200ML(ANGIOGRAFICAS DE ALTA PRESIÓN ESTÉRILES PARA UN SOLO USO)"</t>
  </si>
  <si>
    <t>MQ1700</t>
  </si>
  <si>
    <t>KIT CITOLOGIA (ESPECULO VAGINAL, CEPILLO, LAMINILLA ESMERILADA, ESPATULO, CAJILLA DE TRANSPORTE) T: L DESECHABL"</t>
  </si>
  <si>
    <t>MQ0879</t>
  </si>
  <si>
    <t>KIT DE INTRODUCCION PERCUTANEA CON VALVULA HEMOSTATICA N° 6.0 FR * 10 CMS"</t>
  </si>
  <si>
    <t>MQ1017</t>
  </si>
  <si>
    <t>KIT DE TRANSDUCTOR DE PRESION PARA MONITOR DE SIGNOS VITALES DRAGER"</t>
  </si>
  <si>
    <t>MQ1020</t>
  </si>
  <si>
    <t>KIT EPP (BATA, PANTALON, POLAINAS, GORRO)"</t>
  </si>
  <si>
    <t>PAQUETE</t>
  </si>
  <si>
    <t>MQ1005</t>
  </si>
  <si>
    <t>KIT INTRODUCTOR PERCUTANEO N° 8.5FR PARA SWAN GANZ CON VALVULA HEMOSTATICA Y FUNDA PROTECTORA."</t>
  </si>
  <si>
    <t>MQ1022</t>
  </si>
  <si>
    <t xml:space="preserve">KIT MASCARA DE VENTILACION MECANICA NO INVASIVA CON ADAPTADOR UNIVERSAL PEDIATRICO  </t>
  </si>
  <si>
    <t>MQ0377</t>
  </si>
  <si>
    <t>KIT PINZA MYRALAND 5MM * 33 CM"</t>
  </si>
  <si>
    <t>MQ0380</t>
  </si>
  <si>
    <t>KIT VENTURY CON MASCARA PEDIATRICO</t>
  </si>
  <si>
    <t>MQ1648</t>
  </si>
  <si>
    <t>KIT-BARRERA BLANDA MAS BOLSA PARA COLOSTOMIA DE 32MM Y CLIP"</t>
  </si>
  <si>
    <t>MQ0081</t>
  </si>
  <si>
    <t>KIT-BARRERA BLANDA MAS BOLSA PARA COLOSTOMIA DE 57 MM Y CLIP"</t>
  </si>
  <si>
    <t>MQ0084</t>
  </si>
  <si>
    <t>KIT-BARRERA BLANDA MAS BOLSA PARA COLOSTOMIA DE 70MM Y CLIP"</t>
  </si>
  <si>
    <t>MQ0208</t>
  </si>
  <si>
    <t xml:space="preserve">LIGA CLIP PARA LIGADURA EN POLIMERO NO ABSORBIBLE TAMAÑO M Y L (CIERRE DE VASOS DE 5 HASTA 13 CM ) </t>
  </si>
  <si>
    <t>MQ1038</t>
  </si>
  <si>
    <t>LIGACLIP PARA LIGADURA EN POLIMERO NO ABSORBIBLE TAMAÑO XL (CIERRE DE VASOS DE 7-16cm)</t>
  </si>
  <si>
    <t>MQ0386</t>
  </si>
  <si>
    <t>LIMPIADOR  ANTIMICROBIANO PARA PIEL Y HERIDAS *350 ML"</t>
  </si>
  <si>
    <t>MQ1039</t>
  </si>
  <si>
    <t>LINEA MONITOREO PRESION MACHO HEMBRA 48 PULGADAS"</t>
  </si>
  <si>
    <t>MQ0389</t>
  </si>
  <si>
    <t>LINEA MONITOREO PRESION MACHO-MACHO 48</t>
  </si>
  <si>
    <t>MQ0388</t>
  </si>
  <si>
    <t xml:space="preserve">LINEAS DE MUESTREO PARA CAPNOGRAFIA  </t>
  </si>
  <si>
    <t>MQ1042</t>
  </si>
  <si>
    <t xml:space="preserve">MALLA SPLENTIS PARA PROLAPSO  </t>
  </si>
  <si>
    <t>MQ1625</t>
  </si>
  <si>
    <t>MANIPULADOR UTERINO TALLA S"</t>
  </si>
  <si>
    <t>MQ1518</t>
  </si>
  <si>
    <t>MANTA TERMICA DE CALENTAMIENTO ACTIVO POR AIRE"</t>
  </si>
  <si>
    <t>MQ0411</t>
  </si>
  <si>
    <t xml:space="preserve">MASCARA ANESTESIA TRANSPARENTE N° 3 </t>
  </si>
  <si>
    <t>MQ0421</t>
  </si>
  <si>
    <t xml:space="preserve">MASCARA LARINGEA N° 1  DESECHABLE  </t>
  </si>
  <si>
    <t>MQ0422</t>
  </si>
  <si>
    <t xml:space="preserve">MASCARA LARINGEA N° 1.5  DESECHABLE </t>
  </si>
  <si>
    <t>MQ0423</t>
  </si>
  <si>
    <t xml:space="preserve">MASCARA LARINGEA N° 2 – DESECHABLE  </t>
  </si>
  <si>
    <t>MQ0424</t>
  </si>
  <si>
    <t xml:space="preserve">MASCARA LARINGEA N° 2.5 – DESECHABLE  </t>
  </si>
  <si>
    <t>MQ1054</t>
  </si>
  <si>
    <t>MASCARA LARINGEA N° 3 – DESECHABLE</t>
  </si>
  <si>
    <t>MQ1352</t>
  </si>
  <si>
    <t>MATRIZ HEMOSTATICA CON TROMBINA HUMANA 2500 U.I Y MATRIZ DE GELATINA DE 5 ML."</t>
  </si>
  <si>
    <t>MQ1059</t>
  </si>
  <si>
    <t xml:space="preserve">MECHA GINECOLOGIA ESTERIL EN GASA 100% ALGODON, PRECORTADA, CON ELEMENTO RADIOPACO  </t>
  </si>
  <si>
    <t>MQ0909</t>
  </si>
  <si>
    <t>MECHA NASAL ESTERIL EN GASA 100% ALGODON, PRECORTADA,  CON ELEMENTO RADIOPACO</t>
  </si>
  <si>
    <t>MQ1414</t>
  </si>
  <si>
    <t>OLIVAS CLINICAL SINGLE USE EARTIPS   #09    (AZUL 9mm) PAQUETE X 100 UNIDADES"</t>
  </si>
  <si>
    <t>MQ1415</t>
  </si>
  <si>
    <t>OLIVAS CLINICAL SINGLE USE EARTIPS   #11    (AMARILLO 11mm) PAQUETE X 100 UNIDADES"</t>
  </si>
  <si>
    <t>MQ1417</t>
  </si>
  <si>
    <t xml:space="preserve">OLIVAS CLINICAL SINGLE USE EARTIPS   #12    (ROJO 12mm) PAQUETE X 100 UNIDADES </t>
  </si>
  <si>
    <t>MQ1416</t>
  </si>
  <si>
    <t>OLIVAS CLINICAL SINGLE USE EARTIPS   #13    (AZUL 13mm) PAQUETE X 100 UNIDADES"</t>
  </si>
  <si>
    <t>MQ1413</t>
  </si>
  <si>
    <t>OLIVAS CLINICAL SINGLE USE EARTIPS  #08    (ROJA 8mm) PAQUETE X 100 UNIDADES"</t>
  </si>
  <si>
    <t>MQ1361</t>
  </si>
  <si>
    <t>OLIVAS CLINICAL SINGLE USE EARTIPS  #14    (ROJA 14mm) PAQUETE X 100 UNIDADES</t>
  </si>
  <si>
    <t>MQ1074</t>
  </si>
  <si>
    <t>OVEROL DESECHABLE IMPERMEABLE BLANCO CON CAPOTA TALLA L"</t>
  </si>
  <si>
    <t>MQ1075</t>
  </si>
  <si>
    <t>OVEROL DESECHABLE IMPERMEABLE BLANCO CON CAPOTA TALLA M"</t>
  </si>
  <si>
    <t>MQ1076</t>
  </si>
  <si>
    <t>OVEROL DESECHABLE IMPERMEABLE BLANCO CON CAPOTA TALLA XL"</t>
  </si>
  <si>
    <t>MQ0449</t>
  </si>
  <si>
    <t>PAPEL CREPADO DE 50CM X 100  ROLLO</t>
  </si>
  <si>
    <t>ROLLO</t>
  </si>
  <si>
    <t>MQ1083</t>
  </si>
  <si>
    <t xml:space="preserve">PAPEL DE IMPRESION TERMICO PARA AUTOCLAVE   </t>
  </si>
  <si>
    <t>MQ1121</t>
  </si>
  <si>
    <t xml:space="preserve">PAPEL GRADO MÉDICO Y FILM  PARA ESTERILIZACIÓN  CON INDICADORES QUIMICOS VAPOR/ETO 10CM * 200MT, 60 A 70 GR/M2 ROLLO PLANO </t>
  </si>
  <si>
    <t>MQ1125</t>
  </si>
  <si>
    <t>PAPEL GRADO MÉDICO Y FILM  PARA ESTERILIZACIÓN  CON INDICADORES QUIMICOS VAPOR/ETO ENTRE 5CM * 200MT, 60 A 70GR /M2  ROLLO PLANO</t>
  </si>
  <si>
    <t>MQ1084</t>
  </si>
  <si>
    <t xml:space="preserve">PAPEL GRADO MEDICO Y FILM PARA ESTERILIZACIÒN 38 CM* 200M 60- 70 g/m2 ROLLO PLANO  </t>
  </si>
  <si>
    <t>MQ1127</t>
  </si>
  <si>
    <t>PAPEL GRADO MÉDICO Y FILM PARA ESTERILIZACIÓN CON INDICADORES QUIMICOS VAPOR/ETO, 12.5CM * 200MT, 60 A 70 GR/M2 ROLLO PLANO</t>
  </si>
  <si>
    <t>MQ1122</t>
  </si>
  <si>
    <t>PAPEL GRADO MÉDICO Y FILM PARA ESTERILIZACIÓN CON INDICADORES QUIMICOS VAPOR/ETO, 15CM * 200MT, 60 A70 GR/M2 ROLLO PLANO</t>
  </si>
  <si>
    <t>MQ1126</t>
  </si>
  <si>
    <t>PAPEL GRADO MÉDICO Y FILM PARA ESTERILIZACIÓN CON INDICADORES QUIMICOS VAPOR/ETO, 7.5CM *200MT 60 A 70 GR/M2 ROLLO PLANO</t>
  </si>
  <si>
    <t>MQ1269</t>
  </si>
  <si>
    <t>PAPEL TERMICO IMPRESORA PARA ESTERILIZADOR PEROXIDO DE HIDROGENO</t>
  </si>
  <si>
    <t>MQ1351</t>
  </si>
  <si>
    <t xml:space="preserve">PAQUETE QUIRÚRGICO ORTOPEDIA ESTERIL / GRAMAJE MINIMO 35 GRS  </t>
  </si>
  <si>
    <t>MQ1663</t>
  </si>
  <si>
    <t>PARCHE BIOLOGICO DE PERICARDIO BOVINO DE 8 X 14 CMS</t>
  </si>
  <si>
    <t>MQ1369</t>
  </si>
  <si>
    <t>PASTA CONDUCTORA 228GMS*TEN20"</t>
  </si>
  <si>
    <t>MQ1394</t>
  </si>
  <si>
    <t>PINZA DE BIOPSIA,MANDÍBULAS DE COCODRILO COMPATIBLE CON FIBROBRONCOSCOPIO OLYMPUS</t>
  </si>
  <si>
    <t>MQ1428</t>
  </si>
  <si>
    <t>POLIGLACTINA 910 (RAPID) 0 AGUJA 1/2 REDONDA 27 A 36MM HEBRA DE 75CM (MULTIFILAMENTO SINTETICO/ABSORBIBLE)</t>
  </si>
  <si>
    <t>MQ1099</t>
  </si>
  <si>
    <t>POLIGLACTINA VIOLETA TRENZADA CT1 DE 90CM J346H SUTURA ABSORBIBLE VICRYL</t>
  </si>
  <si>
    <t>MQ1619</t>
  </si>
  <si>
    <t xml:space="preserve">POLIGLECAPRONE  2-0  PS-1   AGUJA 24-27MM   CORTANTE HEBRA  70 - 75 CM </t>
  </si>
  <si>
    <t>MQ1434</t>
  </si>
  <si>
    <t>POLIPROPILENO  5/0 DOBLE AGUJA 1/2 REDONDA 15 A 17MM HEBRA DE 75CM (MONOFILAMENTO SINTETICO/ABSORBIBLE )</t>
  </si>
  <si>
    <t>MQ0528</t>
  </si>
  <si>
    <t>PORTA AGUJAS CURVA"</t>
  </si>
  <si>
    <t>MQ1513</t>
  </si>
  <si>
    <t>PRESERVATIVO FEMENINO"</t>
  </si>
  <si>
    <t>MQ0223</t>
  </si>
  <si>
    <t>PROTECTOR CUTANEO EMOLIENTE CON OXIDO DE ZINC 10%"</t>
  </si>
  <si>
    <t>MQ1362</t>
  </si>
  <si>
    <t xml:space="preserve">RECOLECTOR DE CORTOPUNZANTES DE 0.5 A 1 lts  </t>
  </si>
  <si>
    <t>MQ1114</t>
  </si>
  <si>
    <t>RESERVORIO PARA DREN TIPO BLAKE 1/4" N° 19FR"</t>
  </si>
  <si>
    <t>MQ0894</t>
  </si>
  <si>
    <t xml:space="preserve">ROLLO CINTA TESTIGO PARA SISTEMA DE PEROXIDO DE HIDROGENO </t>
  </si>
  <si>
    <t>MQ1204</t>
  </si>
  <si>
    <t>ROLLO PAPEL TYVEK PARA PEROXIDO DE HIDROGENO 200M * 70M</t>
  </si>
  <si>
    <t>MQ1203</t>
  </si>
  <si>
    <t>ROLLO PAPEL TYVEK PARA PEROXIDO DE HIDROGENO 350M * 70M</t>
  </si>
  <si>
    <t>MQ1231</t>
  </si>
  <si>
    <t>ROLLO PAPEL TYVEK PARA PEROXIDO DE HIDROGENO 500M * 70M</t>
  </si>
  <si>
    <t>MQ1239</t>
  </si>
  <si>
    <t>ROLLO PAPEL TYVEK PARA PEROXIDO DE HIDROGENO 75M * 70M</t>
  </si>
  <si>
    <t>MQ1440</t>
  </si>
  <si>
    <t>SEDA 2/0 S/A HEBRA 10 X 75cm (MULTIFILAMENTO NATURAL/NO ABSORBIBLE )</t>
  </si>
  <si>
    <t>MQ0566</t>
  </si>
  <si>
    <t xml:space="preserve">SENSOR DE FLUJO NEONATAL </t>
  </si>
  <si>
    <t>MQ0165</t>
  </si>
  <si>
    <t>SET DE CATETERIZACION ARTERIAL N° 20G * 8CM"</t>
  </si>
  <si>
    <t>MQ1137</t>
  </si>
  <si>
    <t xml:space="preserve">SISTEMA  ETIQUETADO A VAPOR OXIDO ETILENO Y PERÓXIDO DE HIDROGENO 55X33MM </t>
  </si>
  <si>
    <t>MQ0577</t>
  </si>
  <si>
    <t>SISTEMA DE MANEJO INCONTINENCIA FECAL</t>
  </si>
  <si>
    <t>MQ0579</t>
  </si>
  <si>
    <t>SISTEMA DE TRATAMIENTO DE LIMPIEZA ESPUMOSA PARA AUTOCLAVE FRASCO * 500 ML</t>
  </si>
  <si>
    <t>MQ0574</t>
  </si>
  <si>
    <t>SISTEMA ETIQUETADO ADHESIVO PARA PROCESOS DE ESTERILIZACIÓN DE VAPOR, OXIDO ETILENO Y PERÓXIDO DE HIDROGENO</t>
  </si>
  <si>
    <t>MQ1612</t>
  </si>
  <si>
    <t>SOLUCION ANTIMICROBIANA 237ml(NaCl 0.85% NaClO 0.057% HClO 0.015%) CON ATOMIZADOR DE GATILLO</t>
  </si>
  <si>
    <t>MQ1364</t>
  </si>
  <si>
    <t>SOLUCION ANTIMICROBIANA DE IRRIGACION 16OZ 473ml(NaCl 0.85% NaClO 0.057% HClO 0.015%)"</t>
  </si>
  <si>
    <t>MQ1143</t>
  </si>
  <si>
    <t>SOLUCION ANTISEPTICA 237ml(NaCl 0.9%  NaClO 0.057% HClO 0.015%) CON TAPA DISPENSADORA</t>
  </si>
  <si>
    <t>MQ1144</t>
  </si>
  <si>
    <t>SOLUCION ANTISEPTICA 443ml(NaCl 0.9%  NaClO 0.057% HClO 0.015%) TAPA DISPENSADORA</t>
  </si>
  <si>
    <t>MQ0709</t>
  </si>
  <si>
    <t>SONDA DE GASTROSTOMIA N° 16FR  C/B  DE RECAMBIO CONECTOR EN Y  LIBRE DE  DEHP."</t>
  </si>
  <si>
    <t>MQ0584</t>
  </si>
  <si>
    <t>SONDA DE GASTROSTOMIA N° 20FR  C/B  DE RECAMBIO CONECTOR EN Y  LIBRE DE  DEHP."</t>
  </si>
  <si>
    <t>MQ0707</t>
  </si>
  <si>
    <t>SONDA DE GASTROSTOMIA N° 22FR  C/B  DE RECAMBIO CONECTOR EN Y  LIBRE DE  DEHP."</t>
  </si>
  <si>
    <t>MQ0708</t>
  </si>
  <si>
    <t>SONDA DE GASTROSTOMIA N° 24FR  C/B  DE RECAMBIO CONECTOR EN Y  LIBRE DE  DEHP."</t>
  </si>
  <si>
    <t>MQ0602</t>
  </si>
  <si>
    <t>SONDA NASOGASTRICA N° 05FR (LEVIN)"</t>
  </si>
  <si>
    <t>MQ1146</t>
  </si>
  <si>
    <t>SONDA NASOGASTRICA N° 10FR (LEVIN)"</t>
  </si>
  <si>
    <t>MQ0597</t>
  </si>
  <si>
    <t>SONDA NASOGASTRICA N° 12FR  (LEVIN)"</t>
  </si>
  <si>
    <t>MQ0598</t>
  </si>
  <si>
    <t>SONDA NASOGASTRICA N° 14FR  (LEVIN)"</t>
  </si>
  <si>
    <t>MQ0599</t>
  </si>
  <si>
    <t>SONDA NASOGASTRICA N° 16FR (LEVIN)"</t>
  </si>
  <si>
    <t>MQ0600</t>
  </si>
  <si>
    <t>SONDA NASOGASTRICA N° 18FR (LEVIN)"</t>
  </si>
  <si>
    <t>MQ0601</t>
  </si>
  <si>
    <t>SONDA NASOGASTRICA N° 20FR (LEVIN)"</t>
  </si>
  <si>
    <t>MQ0596</t>
  </si>
  <si>
    <t>SONDA NASOGASTRICA No.12 FR CON PUNTA DE TUNGSTENO CON PUERTO Y ESTILETE"</t>
  </si>
  <si>
    <t>MQ0589</t>
  </si>
  <si>
    <t xml:space="preserve">SONDA PARA SUCCION N° 18FR  </t>
  </si>
  <si>
    <t>MQ0608</t>
  </si>
  <si>
    <t xml:space="preserve">SONDA SUCCION CERRADA N° 16FR  </t>
  </si>
  <si>
    <t>MQ0614</t>
  </si>
  <si>
    <t xml:space="preserve">SONDA URETRAL N° 16FR (NELATON)  </t>
  </si>
  <si>
    <t>MQ1150</t>
  </si>
  <si>
    <t>SONDA VESICAL FOLEY  2 VIAS N° 10FR C/B SILICONADA</t>
  </si>
  <si>
    <t>MQ1156</t>
  </si>
  <si>
    <t>SONDA VESICAL FOLEY 2 VIAS N° 08FR EN SILICONA TRANSPARENTE"</t>
  </si>
  <si>
    <t>MQ0619</t>
  </si>
  <si>
    <t>SONDA VESICAL FOLEY 2 VIAS N° 12FR C/B EN SILICONA TRANSPARENTE"</t>
  </si>
  <si>
    <t>MQ0618</t>
  </si>
  <si>
    <t xml:space="preserve">SONDA VESICAL FOLEY 2 VIAS N° 12FR DE LATEX     </t>
  </si>
  <si>
    <t>MQ0620</t>
  </si>
  <si>
    <t>SONDA VESICAL FOLEY 2 VIAS N° 14FR C/B EN SILICONA TRANSPARENTE"</t>
  </si>
  <si>
    <t>MQ1151</t>
  </si>
  <si>
    <t>SONDA VESICAL FOLEY 2 VIAS N° 16FR  EN SILICONA TRANSPARENTE"</t>
  </si>
  <si>
    <t>MQ1153</t>
  </si>
  <si>
    <t>SONDA VESICAL FOLEY 2 VIAS N° 18FR C/B EN SILICONA TRANSPARENTE"</t>
  </si>
  <si>
    <t>MQ0624</t>
  </si>
  <si>
    <t>SONDA VESICAL FOLEY 2 VIAS N° 20FR C/B EN SILICONA TRANSPARENTE"</t>
  </si>
  <si>
    <t>MQ0633</t>
  </si>
  <si>
    <t>SUJETADOR DE TUBO OROTRAQUEAL"</t>
  </si>
  <si>
    <t>MQ1365</t>
  </si>
  <si>
    <t>TIRAS DE FLUORECEINA"</t>
  </si>
  <si>
    <t>MQ0656</t>
  </si>
  <si>
    <t xml:space="preserve">TIRAS INDICADOR QUIMICO A VAPOR POR UNIDAD TIPO 4 LARGAS  </t>
  </si>
  <si>
    <t>MQ0661</t>
  </si>
  <si>
    <t xml:space="preserve">TRAMPA DE CAPNOGRAFIA PARA MONITOR MULTIPARAMETRO  </t>
  </si>
  <si>
    <t>MQ0673</t>
  </si>
  <si>
    <t>TUBO DE DRENAJE TORAXICO N° 10FR"</t>
  </si>
  <si>
    <t>MQ0665</t>
  </si>
  <si>
    <t>TUBO DE DRENAJE TORAXICO N° 20FR"</t>
  </si>
  <si>
    <t>MQ1168</t>
  </si>
  <si>
    <t>TUBO DE DRENAJE TORAXICO N° 22FR"</t>
  </si>
  <si>
    <t>MQ0666</t>
  </si>
  <si>
    <t>TUBO DE DRENAJE TORAXICO N° 24FR"</t>
  </si>
  <si>
    <t>MQ0667</t>
  </si>
  <si>
    <t>TUBO DE DRENAJE TORAXICO N° 28FR"</t>
  </si>
  <si>
    <t>MQ0668</t>
  </si>
  <si>
    <t>TUBO DE DRENAJE TORAXICO N° 30FR"</t>
  </si>
  <si>
    <t>MQ0669</t>
  </si>
  <si>
    <t>TUBO DE DRENAJE TORAXICO N° 32FR"</t>
  </si>
  <si>
    <t>MQ0670</t>
  </si>
  <si>
    <t>TUBO DE DRENAJE TORAXICO N° 34FR"</t>
  </si>
  <si>
    <t>MQ0671</t>
  </si>
  <si>
    <t>TUBO DE DRENAJE TORAXICO N° 36FR"</t>
  </si>
  <si>
    <t>MQ1169</t>
  </si>
  <si>
    <t>TUBO DE DRENAJE TORAXICO N° 38FR"</t>
  </si>
  <si>
    <t>MQ1706</t>
  </si>
  <si>
    <t>TUBO DE IRRIGACION SUCCION CON ELECTRODO TIPO ESPATULA DE 5MM (COMPATIBLE CON MANGO IRRIGACION SUCCION)"</t>
  </si>
  <si>
    <t>MQ0116</t>
  </si>
  <si>
    <t>TUBO DE IRRIGACION SUCCION CON ELECTRODO TIPO GANCHO DE 5MM COMPATIBLE CON MANGO IRRIGACION SUCCION  EPS01"</t>
  </si>
  <si>
    <t>MQ1170</t>
  </si>
  <si>
    <t>TUBO EN T N° 12FR EN LATEX"</t>
  </si>
  <si>
    <t>MQ0675</t>
  </si>
  <si>
    <t>TUBO EN T N° 14FR EN LATEX"</t>
  </si>
  <si>
    <t>MQ1171</t>
  </si>
  <si>
    <t>TUBO EN T N° 16FR EN LATEX"</t>
  </si>
  <si>
    <t>MQ1172</t>
  </si>
  <si>
    <t>TUBO EN T N° 18FR EN LATEX"</t>
  </si>
  <si>
    <t>MQ0676</t>
  </si>
  <si>
    <t>TUBO EN T N° 20FR EN LATEX"</t>
  </si>
  <si>
    <t>MQ0677</t>
  </si>
  <si>
    <t>TUBO ENDOBRONQUIAL DOBLE LUZ N° 35FR DERECHO"</t>
  </si>
  <si>
    <t>MQ0679</t>
  </si>
  <si>
    <t>TUBO ENDOBRONQUIAL DOBLE LUZ N° 35FR IZQUIERDO"</t>
  </si>
  <si>
    <t>MQ0678</t>
  </si>
  <si>
    <t>TUBO ENDOBRONQUIAL DOBLE LUZ N° 37FR DERECHO"</t>
  </si>
  <si>
    <t>MQ0680</t>
  </si>
  <si>
    <t>TUBO ENDOBRONQUIAL DOBLE LUZ N° 37FR IZQUIERDO"</t>
  </si>
  <si>
    <t>MQ1178</t>
  </si>
  <si>
    <t>TUBO ENDOTRAQUEAL (  Nasal/Oral Reforzado N° 6.0 Fabricado En Pvc Con Balón )"</t>
  </si>
  <si>
    <t>MQ0703</t>
  </si>
  <si>
    <t>TUBO ENDOTRAQUEAL (  Nasal/Oral Reforzado N° 7.5 Fabricado En Pvc Con Balón )"</t>
  </si>
  <si>
    <t>MQ1175</t>
  </si>
  <si>
    <t>TUBO ENDOTRAQUEAL ESPIRALADO METALICO # 6.5 C/B"</t>
  </si>
  <si>
    <t>MQ0696</t>
  </si>
  <si>
    <t xml:space="preserve">TUBO ENDOTRAQUEAL N° 6.0MM S/B  </t>
  </si>
  <si>
    <t>MQ0705</t>
  </si>
  <si>
    <t>TUBO SUCCION SILICO 3MTS + CANULA YANKAUER"</t>
  </si>
  <si>
    <t>MQ1395</t>
  </si>
  <si>
    <t xml:space="preserve">VALVULA DE BIOPSIA DESCARTABLE COMPATIBLE CON FIBROBRONCOSCOPIO  OLYMPUS   </t>
  </si>
  <si>
    <t>MQ1480</t>
  </si>
  <si>
    <t>VENDA TUBULAR DE MALLA ELASTICA PARA MANO PEDIATRIO</t>
  </si>
  <si>
    <t>MQ1192</t>
  </si>
  <si>
    <t>VENDA TUBULAR DE MALLA ELASTICA XA MIEMBRO SUPERIOR ADULTO</t>
  </si>
  <si>
    <t>MQ1193</t>
  </si>
  <si>
    <t>VENDA TUBULAR EN MALLA ELESTICA XA MIEMBRO INFERIOR ADULTO</t>
  </si>
  <si>
    <t>MQ1194</t>
  </si>
  <si>
    <t xml:space="preserve">VENDA TUBULAR MALLA ELASTICA </t>
  </si>
  <si>
    <t>MQ1288</t>
  </si>
  <si>
    <t>VENDA TUBULAR MALLA ELASTICA (TG FIX-TALLA B 25M)*00024251"</t>
  </si>
  <si>
    <t>MQ1195</t>
  </si>
  <si>
    <t>VENDAS TRIANGULARES 60CM X100CM"</t>
  </si>
  <si>
    <t>MQ0725</t>
  </si>
  <si>
    <t>YODOPOVIDONA ESPUMA FRASCO * 120ML</t>
  </si>
  <si>
    <t>MQ0726</t>
  </si>
  <si>
    <t>YODOPOVIDONA SOLUCION FRASCO * 120ML"</t>
  </si>
  <si>
    <t>MQ0727</t>
  </si>
  <si>
    <t>YODOPOVIDONA SOLUCION FRASCO * 60ML"</t>
  </si>
  <si>
    <t>JOHNSON &amp; JOHNSON MEDTECH S.A.S</t>
  </si>
  <si>
    <t>MEDICOX LTDA</t>
  </si>
  <si>
    <t>CONVATEC COLOMBIA LTDA</t>
  </si>
  <si>
    <t>LM INSTRUMENTS S.A.</t>
  </si>
  <si>
    <t>BBraun Medical SA</t>
  </si>
  <si>
    <t>SMITH &amp; NEPHEW</t>
  </si>
  <si>
    <t>Rafael Antonio Salamanca</t>
  </si>
  <si>
    <t>BECTON DICKINSON</t>
  </si>
  <si>
    <t>ADVANCED STERILIZATION PRODUCTS COLOMBIA SAS</t>
  </si>
  <si>
    <t>DISCOLMETS S.A.S</t>
  </si>
  <si>
    <t>ALFA</t>
  </si>
  <si>
    <t>ARPA MEDICAL SAS</t>
  </si>
  <si>
    <t>COTIZANTE No.14</t>
  </si>
  <si>
    <t>COTIZANTE No.15</t>
  </si>
  <si>
    <t>COTIZANTE No.16</t>
  </si>
  <si>
    <t>COTIZANTE No.17</t>
  </si>
  <si>
    <t>COTIZANTE No.18</t>
  </si>
  <si>
    <t>COTIZANTE No.19</t>
  </si>
  <si>
    <t>COTIZANTE No.20</t>
  </si>
  <si>
    <t>COTIZANTE No.21</t>
  </si>
  <si>
    <t>SURGICON &amp; CIA S.A.S.</t>
  </si>
  <si>
    <t>AMAREY NOVA MEDICAL S.A.</t>
  </si>
  <si>
    <t>MEQ TECNOLOGIA MEDICA S.A.S.</t>
  </si>
  <si>
    <t>FRIDEN</t>
  </si>
  <si>
    <t>LABORATORIOS GOTHAPLAST</t>
  </si>
  <si>
    <t>NIPRO</t>
  </si>
  <si>
    <t>M&amp;M EQUIPOS MEDICOS SAS</t>
  </si>
  <si>
    <t xml:space="preserve">	MINERVA MEDICAL S.A.S</t>
  </si>
  <si>
    <t>GILMEDICA SAS</t>
  </si>
  <si>
    <t>TOTAL PRECIO No. 2</t>
  </si>
  <si>
    <t>TOTAL PRECIO No. 3</t>
  </si>
  <si>
    <t>TOTAL PRECIO No. 4</t>
  </si>
  <si>
    <t>TOTAL PRECIO No. 5</t>
  </si>
  <si>
    <t>TOTAL PRECIO No. 6</t>
  </si>
  <si>
    <t>TOTAL PRECIO No. 7</t>
  </si>
  <si>
    <t>TOTAL PRECIO No. 8</t>
  </si>
  <si>
    <t>TOTAL PRECIO No. 9</t>
  </si>
  <si>
    <t>TOTAL PRECIO No. 10</t>
  </si>
  <si>
    <t>TOTAL PRECIO No. 11</t>
  </si>
  <si>
    <t>TOTAL PRECIO No. 12</t>
  </si>
  <si>
    <t>TOTAL PRECIO No. 13</t>
  </si>
  <si>
    <t>TOTAL PRECIO No. 14</t>
  </si>
  <si>
    <t>TOTAL PRECIO No. 15</t>
  </si>
  <si>
    <t>TOTAL PRECIO No. 16</t>
  </si>
  <si>
    <t>TOTAL PRECIO No. 17</t>
  </si>
  <si>
    <t>TOTAL PRECIO No. 18</t>
  </si>
  <si>
    <t>TOTAL PRECIO No. 19</t>
  </si>
  <si>
    <t>TOTAL PRECIO No. 20</t>
  </si>
  <si>
    <t>TOTAL PRECIO No. 21</t>
  </si>
  <si>
    <t>VALOR TOTAL</t>
  </si>
  <si>
    <t>Valor Unitario=+</t>
  </si>
  <si>
    <t>MENOR VALOR</t>
  </si>
  <si>
    <t>VALOR REFERENCIA</t>
  </si>
  <si>
    <t>ESTUDIO DE MERCADO No. 190-2024</t>
  </si>
  <si>
    <t>j&amp;j</t>
  </si>
  <si>
    <t>medicox</t>
  </si>
  <si>
    <t>combatec</t>
  </si>
  <si>
    <t>lm instrum</t>
  </si>
  <si>
    <t>braun</t>
  </si>
  <si>
    <t>smith</t>
  </si>
  <si>
    <t>rafel</t>
  </si>
  <si>
    <t>becton</t>
  </si>
  <si>
    <t>advance</t>
  </si>
  <si>
    <t>discolmets</t>
  </si>
  <si>
    <t>alfa</t>
  </si>
  <si>
    <t>arpa</t>
  </si>
  <si>
    <t>surgicon</t>
  </si>
  <si>
    <t>amarey</t>
  </si>
  <si>
    <t>meq tecnol</t>
  </si>
  <si>
    <t>friden</t>
  </si>
  <si>
    <t>gothaplast</t>
  </si>
  <si>
    <t>nipro</t>
  </si>
  <si>
    <t>m&amp;m</t>
  </si>
  <si>
    <t>minerva</t>
  </si>
  <si>
    <t>gilmedica</t>
  </si>
  <si>
    <t>VALORES MUY DESFAZADOS ENTRE OFERENTES</t>
  </si>
  <si>
    <t>confirmar si Arpa cotizo por guante por par y los otros por cajas</t>
  </si>
  <si>
    <t>Confirmar Discolmets si oferto por caja de 100, en ese caso seria menor valor</t>
  </si>
  <si>
    <t>VALOR MUY ALTO. EN DINAMICA ES DE 82000</t>
  </si>
  <si>
    <t xml:space="preserve">CONFIRMAR SI INSTRUMENT COTIZO POR CAJA </t>
  </si>
  <si>
    <t xml:space="preserve"> </t>
  </si>
  <si>
    <t>confirmar si instruments cotiza por caja x10, en ese caso seria menor precio</t>
  </si>
  <si>
    <t>no ofertado</t>
  </si>
  <si>
    <t xml:space="preserve">SE PRESENTA DIFERENCIA MUY ALTA ENTRE LOS DIFERNTES OFERENTES </t>
  </si>
  <si>
    <t>ESTAN OFERTADOS TODOS POR UNIDAD ? LOS VALORES SON MUY DIFERENTES</t>
  </si>
  <si>
    <t>VALOR MUY ELEVADO. EN DINAMICA EL PROMEDIO ES DE 757000</t>
  </si>
  <si>
    <t>VALORES MUY DIFERENTES ENTRE OFERENTES</t>
  </si>
  <si>
    <t>DIFERENCIA MUY GRANDE ENTRE OFERENTES</t>
  </si>
  <si>
    <t>DIFERENCIA DE VALORES MUY ALTA ENTRE OFERENTES</t>
  </si>
  <si>
    <t>instrumen esta ofertando por unidad o cajaX 10?</t>
  </si>
  <si>
    <t>COTIZANTE No. 1</t>
  </si>
  <si>
    <t>INS_PROVEEDOR</t>
  </si>
  <si>
    <t>FILA</t>
  </si>
  <si>
    <t>Verificación si hay mas de un proveedor con menor valor o no se cotizo ítem</t>
  </si>
  <si>
    <t>CÓDIGO: AP-CT-F-12</t>
  </si>
  <si>
    <t>VERSIÓN: 8</t>
  </si>
  <si>
    <t>FECHA:  07/11/2024</t>
  </si>
  <si>
    <t>RESUMEN DEL ESTUDIO DE MERCADO</t>
  </si>
  <si>
    <t>CÓDIGO DINAMICA</t>
  </si>
  <si>
    <t>PROVEEDOR</t>
  </si>
  <si>
    <t>FIRMA</t>
  </si>
  <si>
    <t>FORMATO ESTUDIO DE MERCADO</t>
  </si>
  <si>
    <t>NUMERO DE ESTUDIO DE MERCADO:
FINALIDAD DEL ESTUDIO DE MERCADO:</t>
  </si>
  <si>
    <t xml:space="preserve">REVISIÓN DE CADERA CEMENTADA CON CALCAR </t>
  </si>
  <si>
    <t>REVISIÓN DE CADERA CEMENTADA SIN CALCAR</t>
  </si>
  <si>
    <t>CADERA TIPO WAGNER</t>
  </si>
  <si>
    <t>CADERA MINITALLOS</t>
  </si>
  <si>
    <t>ENDOPROTÉSIS DE CADERA</t>
  </si>
  <si>
    <t>CADERA AUMENTOS ACETABULARES RECONSTRUCCIÓN ACETABULAR CON AUMENTACIÓN</t>
  </si>
  <si>
    <t>ANILLO ACETABULAR MULLER</t>
  </si>
  <si>
    <t>ESPACIADORES DE CADERA DIFERENTES TALLAS</t>
  </si>
  <si>
    <t>REVISIÓN DE CADERA METAL ACETABULAR</t>
  </si>
  <si>
    <t>REVISIÓN DE CADERA NO CEMENTADA</t>
  </si>
  <si>
    <t>REVISIÓN DE CADERA MODULAR CEMENTADO</t>
  </si>
  <si>
    <t xml:space="preserve">REVISIÓN DE CADERA MODULAR NO CEMENTADO </t>
  </si>
  <si>
    <t>VÁSTAGO FEMORAL DISPLÁSICO CONICO ESTRIADO</t>
  </si>
  <si>
    <t>REVISIÓN DE CADERA NO CEMENTADA CILINDRICA ESTRIADA NO MODULAR</t>
  </si>
  <si>
    <t xml:space="preserve">CADERA DOBLE MOVILIDAD CEMENTADA </t>
  </si>
  <si>
    <t>CADERA DOBLE MOVILIDAD NO CEMENTADA</t>
  </si>
  <si>
    <t>CADERA BIPOLAR CEMENTADA</t>
  </si>
  <si>
    <t>CADERA BIPOLAR NO CEMENTADA</t>
  </si>
  <si>
    <t>CADERA CERAMICA CERAMICA</t>
  </si>
  <si>
    <t>CADERA HIBRIDA</t>
  </si>
  <si>
    <t>CUELLOS MODULARES DE REVISIÓN FEMORAL BIOBALL</t>
  </si>
  <si>
    <t>PAR DE FRICCIÓN METAL POLIETILENO ULTRA ALTO PESO MELOCULAR CADERA PRIMARIA NO CEMENTADA</t>
  </si>
  <si>
    <t>AUMENTOS ACETABULARES DE METAL POROSO HECHOS A MEDIDA</t>
  </si>
  <si>
    <t>CADERA PRIMARIA NO CEMENTADA</t>
  </si>
  <si>
    <t xml:space="preserve">SET ABORDAJE ANTERIOR CADERA PRIMARIA </t>
  </si>
  <si>
    <t>CADERA HEMIARTOTROPLASTIA</t>
  </si>
  <si>
    <t>SISTEMA TIBIA PROXIMAL</t>
  </si>
  <si>
    <t>SISTEMA FÉMUR DISTAL</t>
  </si>
  <si>
    <t>CADERA COPA CON VÁSTAGO DE FIJACIÓN AL ILIACO</t>
  </si>
  <si>
    <t>CADERA DOBLE MOVILIDAD CON COPA NO CEMENTADA Y MECANISMO POLAR  ANTIROTACIONAL</t>
  </si>
  <si>
    <t>CADERA PRIMARIA NO CEMENTADA CON PAR DE FRICCIÓN METAL- POLIETILENO</t>
  </si>
  <si>
    <t>CADERA PRIMARIA NO CEMENTADA CON PAR DE FRICCIÓN METAL-POLIETILENO ULTRA  ALTO PESO MOLECULAR</t>
  </si>
  <si>
    <t xml:space="preserve">CADERA PRIMARIA NO CEMENTADA CON PAR DE FRICCIÓN CERAMICA-POLIETILENO </t>
  </si>
  <si>
    <t xml:space="preserve">CADERA DISPLÁSICA NO CEMENTADA COPA ELIPTICA 40-22 / VÁSTAGO NO CEMENTADO DISPLÁSICO CON OPCIÓN DE 4 OFFSET CUELLO CORTO ESTÁNDAR Y LATERALIZADO </t>
  </si>
  <si>
    <t xml:space="preserve">CADERA DISPLÁSICA CEMENTADA COPA ELIPTICA 42-28 / VÁSTAGO CEMENTADO DISPLÁSICOCON OPCIÓN DE 4  OFFSET CUELLO CORTO ESTÁNDAR Y LATERALIZADO </t>
  </si>
  <si>
    <t>CADERA PRIMARIA NO CEMENTADA COPA ELIPTICA 46-32/ VÁSTAGO NO CEMENTADO CON OPCIÓN DE 4 OFFSET</t>
  </si>
  <si>
    <t xml:space="preserve">CADERA PRIMARIA  CEMENTADA </t>
  </si>
  <si>
    <t>CADERA PRIMARIA  CEMENTADA COPA ELIPTICA 46-28/ VÁSTAGO  CEMENTADO CON OPCIÓN DE 2 OFFSET</t>
  </si>
  <si>
    <t>CADERA DOBLE MOVILIDAD CON COPA ELIPTICA NO CEMENTADA POLIETILENO HIGCROSS / VÁSTAGO  NO CEMENTADO CON OPCIÓN DE 4 OFFSET</t>
  </si>
  <si>
    <t>CADERA DOBLE MOVILIDAD CON COPA ELIPTICA  CEMENTADA POLIETILENO HCROSS / VÁSTAGO   CEMENTADO CON OPCIÓN DE 2 OFFSET</t>
  </si>
  <si>
    <t>CADERA CEMENTADA ABORDAJE ANTERIOR MINIMAMENTE INVASIVO</t>
  </si>
  <si>
    <t>CADERA NO CEMENTADA ABORDAJE ANTERIOR MINIMAMENTE INVASIVO</t>
  </si>
  <si>
    <t>CADERA NO CEMENTADA DOBLE  MOVILIDAD ABORDAJE ANTERIOR MINIMAMENTE INVASIVO</t>
  </si>
  <si>
    <t>CONO Y CABEZA PARA REVISIÓN DE TAPER</t>
  </si>
  <si>
    <t>CONOS METAFISIARIOS Y CORTICALES PARA TIBIA</t>
  </si>
  <si>
    <t>CONOS METAFISIARIOS Y CORTICALES PARA FÉMUR</t>
  </si>
  <si>
    <t>RODILLA CEMENTADA TOTALMENTE ANATÓMICA</t>
  </si>
  <si>
    <t>RODILLA CEMENTADA CON GUIAS PERSONALIZAS DE FÉMUR Y TIBIA</t>
  </si>
  <si>
    <t>RODILLA CEMENTADA MEDIALMENTE ESTABILIZADA + SISTEMA DE ALINEAMIENTO CINEMATICO</t>
  </si>
  <si>
    <t>COPA DE REVISIÓN MULTIHOLE CON OPCIÓN DE DOBLE MOVILIDAD</t>
  </si>
  <si>
    <t>REEMPLAZO TOTAL DE RODILLAS CEMENTADA</t>
  </si>
  <si>
    <t>REEMPLAZO TOTAL DE RODILLAS CEMENTADA RETENIENDO</t>
  </si>
  <si>
    <t xml:space="preserve">REEMPLAZO TOTAL DE RODILLA CEMENTADA CON TIBIA Y PATELA ANATÓMICA </t>
  </si>
  <si>
    <t xml:space="preserve">REEMPLAZO TOTAL DE RODILLA CEMENTADA CON TIBIA Y PATELA ANATÓMICA  PARA PACIENTES DE BAJA ESTATURA </t>
  </si>
  <si>
    <t>REVISIÓN DE RODILLA   SEMICONSTREÑIDA CON OFFSET</t>
  </si>
  <si>
    <t>REVISIÓN DE RODILLA   SEMICONSTREÑIDA</t>
  </si>
  <si>
    <t>PRÓTESIS REVISIÓN DE RODILLA</t>
  </si>
  <si>
    <t>PROTESIS UNICOMPARTIMENTAL DE RODILLA</t>
  </si>
  <si>
    <t>ENDOPRÓTESIS DE RODILLA</t>
  </si>
  <si>
    <t>ENDOPROTÉSIS ARTRODESIS DE RODILLA</t>
  </si>
  <si>
    <t>PROTESIS DE RODILLA BISAGRADA ROTACIONAL</t>
  </si>
  <si>
    <t>PROTESIS DE RODILLA BISAGRADA</t>
  </si>
  <si>
    <t xml:space="preserve">PRÓTESIS DE RODILLA BISAGRADA  CON OFFSET </t>
  </si>
  <si>
    <t>ESPACIADORES DE RODILLA DIFERENTES MEDIDAS</t>
  </si>
  <si>
    <t>PRÓTESIS TOTAL DE HOMBRO</t>
  </si>
  <si>
    <t>PRÓTESIS TOTAL DE HOMBRO NO CEMENTADO</t>
  </si>
  <si>
    <t>PRÓTESIS PARCIAL DE HOMBRO</t>
  </si>
  <si>
    <t>REEMPLAZO TOTAL DE HOMBRO FRACTURA HIDROXIAPATITA</t>
  </si>
  <si>
    <t xml:space="preserve">REEEMPLAZO TOTAL DE HOMBRO  DE REVERSA </t>
  </si>
  <si>
    <t xml:space="preserve">REEEMPLAZO TOTAL DE HOMBRO  DE REVERSA DE FRACTURA </t>
  </si>
  <si>
    <t xml:space="preserve">PRÓTESIS DE HOMBRO REVERSA VÁSTAGO CORTO FIJACIÓN DIAFISIARIA CEMENTADO Y NO CEMENTADO </t>
  </si>
  <si>
    <t>ESPACIADOR CEMENTO ANATÓMICO HOMBRO</t>
  </si>
  <si>
    <t xml:space="preserve">GUÍA DE RETROVERSIÓN PARA TALLE HUMERAL </t>
  </si>
  <si>
    <t>CEMENTO ÓSEO CON ANTIBIÓTICO</t>
  </si>
  <si>
    <t>CEMENTO ÓSEO SIN ANTIBIÓTICO</t>
  </si>
  <si>
    <t xml:space="preserve">PLACA DE RECONSTRUCCIÓN DE RÓTULA DIFERENTES MEDIDAS </t>
  </si>
  <si>
    <t>PLACA ANATÓMICA DE RÓTULA DIFERENTES MEDIDAS</t>
  </si>
  <si>
    <t>CLAVO RETROGRADO PARA ARTRODESIS DE TOBILLO   DIFERENTES MEDIDAS</t>
  </si>
  <si>
    <t>PLACA FUSIÓN TOBILLO (ARTRODESIS) 4.5MM</t>
  </si>
  <si>
    <t>CLAVO INTRAMEDULAR PARA ARTRODESIS CON OPCIÓN DE BLOQUEO DISTAL Y ASTRAGALINO TITANIO, Ø DESDE 9.5 HASTA 13.5, LONGITUD DESDE 145MM HASTA 245MM</t>
  </si>
  <si>
    <t>CLAVO INTRAMEDULAR PARA ARTRODESIS DE PARTE POSTERIOR DEL PIE CON OPCIÓN DE BLOQUEO DISTAL Y ASTRAGALINO TITANIO, Ø DESDE 9.5 HASTA 13.5 , LONGITUD DESDE 145MM HASTA 245MM</t>
  </si>
  <si>
    <t>CLAVO UNIVERSAL PARA TIBIA  DIFERENTES MEDIDAS CON GUIA PARA BLOQUEO DISTAL</t>
  </si>
  <si>
    <t>CLAVO UNIVERSAL PARA TIBIA  DIFERENTES MEDIDAS CON SISTEMA NAVEGACION PARA BLOQUEO DISTAL</t>
  </si>
  <si>
    <t>CLAVO DE RECONSTRUCCIÓN  DE TIBIA   DIFERENTES MEDIDAS</t>
  </si>
  <si>
    <t>CLAVO PARA TIBIA NO FRESADO  DIFERENTES MEDIDAS</t>
  </si>
  <si>
    <t>CLAVO DE TIBIA  CON  ABORDAJE INTRAPATELAR  DE  DIFERENTES MEDIDAS</t>
  </si>
  <si>
    <t>CLAVO DE TIBIA CON INSTRUMENTAL PARA TIBIA ABORDAJE TRANSPATELAR  DE DIFERENTES  MEDIDAS</t>
  </si>
  <si>
    <t>CLAVO ENDOMEDULAR DE TIBIA CON GUIA DE BLOQUEO DISTAL NAVEGADA</t>
  </si>
  <si>
    <t>CLAVO DE TIBIA CON ANTIBIÓTICO   DIFERENTES MEDIDAS</t>
  </si>
  <si>
    <t>CLAVO DE TIBIA CON INSTRUMENTAL PARA TIBIA ABORDAJE SUPRAPATELAR   CON DIFERENTES MEDIDAS</t>
  </si>
  <si>
    <t>CLAVO BLOQUEADO FÉMUR CON PERNO DE BLOQUEO</t>
  </si>
  <si>
    <t>CLAVO UNIVERSAL PARA FÉMUR FRESADO DIFERENTES MEDIDAS MAS GUIAS DE BLOQUEO DISTAL CON DISPONIBILIDAD DE TAPÓN SEGÚN APLIQUE</t>
  </si>
  <si>
    <t xml:space="preserve">CLAVO INTRAMEDULAR DE RECONSTRUCCIÓN DE FÉMUR DIFERENTES MEDIDAS </t>
  </si>
  <si>
    <t xml:space="preserve">CLAVO PARA  FÉMUR NO FRESADO  DIFERENTES MEDIDAS </t>
  </si>
  <si>
    <t xml:space="preserve">CLAVO RETROGRADO PARA FÉMUR DIFERENTES MEDIDAS INCLUIR TAPON </t>
  </si>
  <si>
    <t>CLAVO FEMORAL ADOLESCENTE  DIFERENTES MEDIDAS</t>
  </si>
  <si>
    <t xml:space="preserve">CLAVO CEFALOMEDULAR CON ANGULACIÓN DEDIFERENTES MEDIDAS  Y DIFERENETES LONGITUDES </t>
  </si>
  <si>
    <t xml:space="preserve">CLAVO CEFALOMEDULAR  DIFERENTES MEDIDAS Y DIFERENTES ANGULACION CERVICO DIAFISIARIA,CON TORNILLO DE DOBLE </t>
  </si>
  <si>
    <t>CLAVO UNIVERSAL PARA FÉMUR FRESADO DIFERENTES MEDIDAS ANTEROGRADO MAS GUIAS DE BLOQUEO DISTAL Y MAS TAPON SI APLICA</t>
  </si>
  <si>
    <t>CLAVO UNIVERSAL PARA FÉMUR FRESADO DIFERENTES MEDIDAS RETROGRADO MAS GUIAS DE BLOQUEO DISTAL Y MAS TAPON SI APLICA</t>
  </si>
  <si>
    <t>CLAVO CEFALOMEDULAR CON ANGULACIÓN DE 120 , 125 y 130 INCLUIDO LARGO</t>
  </si>
  <si>
    <t>CLAVO CEFALO MEDULAR  DIFERENTES MEDIDAS Y DIFERENTES ANGULACION CERVICO DIAFISIARIA, MAS HOJA Y TORNILLOS</t>
  </si>
  <si>
    <t xml:space="preserve">CLAVO CEFALOMEDULAR DIFERENTES MEDIDAS, CON AUMENTACIÓNES + HOJA Y TORNILLOS </t>
  </si>
  <si>
    <t>CLAVO DE RECONTRUCCIÓN PARA FÉMUR  CON ENTRADA LATERAL</t>
  </si>
  <si>
    <t>CLAVO DE FIJACIÓN TROCANTÉRICA  CORTO DE TITANIO</t>
  </si>
  <si>
    <t>CLAVO DE FIJACIÓN TROCANTÉRICA  LARGO DE TITANIO</t>
  </si>
  <si>
    <t xml:space="preserve">CLAVO FEMORAL RETRÓGRADO/ANTERÓGRADO CON TORNILLO </t>
  </si>
  <si>
    <t xml:space="preserve">SISTEMA ESPECIFICO PARA FIJACIÓN DE CUELLO FEMORAL </t>
  </si>
  <si>
    <t>SISTEMA DE LAVADO INTRAMEDULAR CON SUCCION, IRRIGACION Y TOMA DE INJERTOS</t>
  </si>
  <si>
    <t>SISTEMA DE LAVADO PULSATIL</t>
  </si>
  <si>
    <t xml:space="preserve">SISTEMA DHS BLOQUEADO HASTA 10 ORIFICIOS </t>
  </si>
  <si>
    <t xml:space="preserve">SISTEMA DHS CONVENCIONAL HASTA 10 ORIFICIOS </t>
  </si>
  <si>
    <t xml:space="preserve">SISTEMA DE DCS  </t>
  </si>
  <si>
    <t xml:space="preserve">CLAVO HUMERO A LA MEDIDA CEMENTADO </t>
  </si>
  <si>
    <t>CLAVO HUMERO A LA MEDIDA  NO CEMENTADO</t>
  </si>
  <si>
    <t>CLAVO DE HUMERO RECTO RECONSTRUCTIVO CON BLOQUEO PARA PASO DE SUPERSUTURA DIFERENTES MEDIDAS Y MULTIBLOQUEO</t>
  </si>
  <si>
    <t xml:space="preserve">CLAVO UNIVERSAL DE  HÚMERO DIFERENTES MEDIDAS </t>
  </si>
  <si>
    <t>CLAVO PARA HÚMERO TITANIO RECTO CON MULTIPLES BLOQUEOS  Y TECNICA TORNILLO SOBRE TORNILLO</t>
  </si>
  <si>
    <t>CLAVOS DE KIRSCHNER DIFERENTES MEDIDAS</t>
  </si>
  <si>
    <t>CLAVOS DE STEINMANN DIFERENTES MEDIDAS</t>
  </si>
  <si>
    <t xml:space="preserve">CLAVOS ELASTICOS INTRAMEDULARES  DIFERENTES MEDIDAS Y LONGITUDES </t>
  </si>
  <si>
    <t>SISTEMA TENS</t>
  </si>
  <si>
    <t xml:space="preserve">PLACA BLOQUEADA HÚMERO DISTAL MEDIAL ÁNGULO VARIABLE  </t>
  </si>
  <si>
    <t xml:space="preserve">PLACA PARA HÚMERO DISTAL DORSO LATERIAL ÁNGULO VARIABLE  3.5 mm 5-10 ORIFICIOS </t>
  </si>
  <si>
    <t xml:space="preserve">PLACA PARA HÚMERO DISTAL DORSO LATERIAL Y POSTERO LATERAL ÁNGULO VARIABLE DIFERENTES MEDIDAS </t>
  </si>
  <si>
    <t xml:space="preserve">PLACA  BLOQUEADA PARA HÚMERO DISTAL LATERAL ÁNGULO VARIABLE </t>
  </si>
  <si>
    <t xml:space="preserve">PLACA BLOQUEADA HÚMERO DISTAL MEDIAL </t>
  </si>
  <si>
    <t xml:space="preserve">PLACA BLOQUEADA HÚMERO DISTAL EXTRARTICULAR DIFERENTES LONGITUDES </t>
  </si>
  <si>
    <t xml:space="preserve">PLACA BLOQUEADA HÚMERO DISTAL INTRARTICULAR DIFERENTES LONGITUDES </t>
  </si>
  <si>
    <t xml:space="preserve">PLACA DE HÚMERO PROXIMAL DIFERENTES ANGULACIONES Y LONGITUDES </t>
  </si>
  <si>
    <t xml:space="preserve">PLACA CON AGUJEROS COMBINADOS  EXTRAARTICULAR PARA HÚMERO DISTAL, BLOQUEADA DE COMPRESIÓN </t>
  </si>
  <si>
    <t>PLACAS PARA HÚMERO DISTAL, BLOQUEADA DE COMPRESIÓN CON AGUJERO COMBINADO</t>
  </si>
  <si>
    <t>PLACAS METAFISARIAS  PARA HÚMERO DISTAL MEDIAL, BLOQUEADA DE COMPRESIÓN CON AGUJERO COMBINADO</t>
  </si>
  <si>
    <t xml:space="preserve">PLACA BLOQUEADA HÚMERO PROXIMAL CON SISTEMA  PARA AUMENTACIÓN  </t>
  </si>
  <si>
    <t>PLACA BLOQUEADA HÚMERO PROXIMAL SIN SISTEMA PARA AUMENTACIÓN</t>
  </si>
  <si>
    <t xml:space="preserve">PLACA BLOQUEADA HÚMERO PROXIMAL SIN SISTEMA PARA AUMENTACIÓN ANGULO VARIABLE 3,5  CON PASO DE SUPERSUTURAS LARGAS Y EXTRALARGAS (22 CMS) </t>
  </si>
  <si>
    <t xml:space="preserve">PLACA DIAFISIARIA DE HÚMERO BLOQUEADA  </t>
  </si>
  <si>
    <t>PLACA DIAFISIARIA DE HÚMERO DE 4,5MM DE COMPRESIÓN DINÁMICA ANCHAS Y ANGOSTAS</t>
  </si>
  <si>
    <t>PLACA HÚMERO PROXIMAL BLOQUEADA ÁNGULO VARIABLE CON DIFERENTES LONGITUDES</t>
  </si>
  <si>
    <t xml:space="preserve">PLACA DE HÚMERO PROXIMAL  BLOQUEADA DIFERENTES LONGITUDES Y CON AUMENTACIÓNES </t>
  </si>
  <si>
    <t xml:space="preserve"> PLACA  DISTAL MEDIAL CON PROLONGACIÓN ÁNGULO VARIABLE BLOQUEADA DE 2.5 -3.6, CORTA 70 MM, MEDIANA, LARGA, EXTRALARGA.</t>
  </si>
  <si>
    <t>SISTEMA DE PLACA EN ‘’T’’ 3,5MM</t>
  </si>
  <si>
    <t>SISTEMA DE PLACA EN ‘’T’’ 4.5MM</t>
  </si>
  <si>
    <t>PLACAS DE ÁNGULO VARIABLE PARA FRACTURAS METAFISIARIAS DE TIBIA PROXIMAL, DISTAL Y PERONÉ 3.5 MM</t>
  </si>
  <si>
    <t>PLACA D.C.P ANCHA Y ANGOSTA 3.5MM</t>
  </si>
  <si>
    <t>PLACA D.C.P ANCHA Y ANGOSTA  4.5MM</t>
  </si>
  <si>
    <t>PLACA BLOQUEADA CON EXTENSIÓN LATERAL CON ORIFICIO COMBINADO 3.5MM</t>
  </si>
  <si>
    <t xml:space="preserve">PLACA BLOQUEADA PARA LUXOFRACTURA  ACROMIOCLAVICULAR  3.5MM - GANCHO </t>
  </si>
  <si>
    <t>PLACA DE RECONSTRUCCIÓN  RECTAS Y CURVAS 3.5MM</t>
  </si>
  <si>
    <t>PLACA ANATÓMICA CLAVICULA DISTAL 3.5MM</t>
  </si>
  <si>
    <t>PLACA BLOQUEADA SIN EXTENSIÓN LATERAL/ANATÓMICA CON ORIFICIO COMBINADO 3.5MM</t>
  </si>
  <si>
    <t>PLACA BLOQUEADA CON ORIFICIO COMBINADO CON EXTENSIÓN LATERAL SEGMENTOS  DE RECONSTRUCCIÓN</t>
  </si>
  <si>
    <t>PLACA ANATÓMICA DE CLAVICULA SUPERIOR ANTERIOR Y MEDIAL 3.5MM</t>
  </si>
  <si>
    <t>PLACA BLOQUEADA ÁNGULO VARIABLE PARA CLAVICULA ANTERIOR – LATERAL 3.5MM</t>
  </si>
  <si>
    <t>PLACA BLOQUEADA ANATÓMICA EN S PARA CLAVÍCULA  3.5MM</t>
  </si>
  <si>
    <t>PROTESIS CUPULA RADIAL CEMENTADA</t>
  </si>
  <si>
    <t xml:space="preserve">PRÓTESIS CUPULA RADIAL  NO CEMENTADA CON VASTAGO LARGO ESTRIADO </t>
  </si>
  <si>
    <t>PLACA DE CUPULA RADIAL DE SOPORTE BAJO PERFIL ÁNGULO VARIABLE</t>
  </si>
  <si>
    <t xml:space="preserve">SISTEMA DE FIJACIÓN INTERNA DE CODO </t>
  </si>
  <si>
    <t>PLACAS GANCHO DE OLÉCRANON</t>
  </si>
  <si>
    <t>PLACA PARA OLECRANON  ÁNGULO VARIABLE ANATÓMICA Y BLOQUEADA  ANATÓMICA 3.5MM</t>
  </si>
  <si>
    <t>PLACA PARA CUBITO PROXIMAL EXTRAARTICULAR DE ÁNGULO VARIABLE DE 2.7 MM</t>
  </si>
  <si>
    <t xml:space="preserve">PLACA DE CUPULA RADIAL DE RECONSTRUCCIÓN BAJO PERFIL ÁNGULO VARIABLE </t>
  </si>
  <si>
    <t>PLACA BLOQUEADA DE RADIO DISTAL DE ÁNGULO VARIABLE CON SISTEMAS DE FRAGMENTOS ESPECIFICOS</t>
  </si>
  <si>
    <t>PLACA BLOQUEADA DE RADIO DISTAL DE ÁNGULO VARIABLE</t>
  </si>
  <si>
    <t xml:space="preserve">PLACA BLOQUEADA RADIO DISTAL ÁNGULO FIJO  </t>
  </si>
  <si>
    <t xml:space="preserve">PLACA BLOQUEADA RADIO PROXIMAL PARA CUPULA RADIAL </t>
  </si>
  <si>
    <t xml:space="preserve">PLACA DIAFISIARIA  PARA RADIO </t>
  </si>
  <si>
    <t xml:space="preserve">PLACA  PARA COLUMNA RADIAL  </t>
  </si>
  <si>
    <t xml:space="preserve">PLACA DE RADIO DERECHA E IZQUIERDA, PROXIMAL PARA LA CABEZA Y CUELLO  DE RADIO </t>
  </si>
  <si>
    <t xml:space="preserve">PLACAS ÁNGULO VARIABLE  BLOQUEADA 2.4 MM BICOLUMNAR PARA RADIO DISTAL PALMAR,  </t>
  </si>
  <si>
    <t>PLACA ANATÓMICA DE RADIO DISTAL YUXTARTICULAR DE 2,5 BLOQUEADA CON ORIFICIO PARA TORNILLO CANULADO</t>
  </si>
  <si>
    <t>PLACA RADIO DISTAL ÁNGULO VARIABLE 2,4-2,7 MM ANGOSTA -MEDIANA Y ANCHA</t>
  </si>
  <si>
    <t>SISTEMA EXTRARTICULAR PALMAR BLOQUEADA DE 2.4 MM DE ÁNGULO VARIABLE PARA RADIO DISTAL, PARA TORNILLOS DE CORTICAL Y BLOQUEO 23 Y 2,7 DERECHAS E IZQUIERDAS</t>
  </si>
  <si>
    <t>PLACA PARA ARTRODESIS DE MUÑECA</t>
  </si>
  <si>
    <t xml:space="preserve">PLACA ÁNGULO VARIABLE BLOQUEADA DE  2.4 MM PARA RADIO DISTAL DORSAL  PALMAR  CON AGUJERO COMBINADO ALARGADO </t>
  </si>
  <si>
    <t xml:space="preserve">PLACA  CON AGUJERO COMBINADO  2.4 PARA RADIO DISTAL DORSAL,COLUMNA RADIAL, DERECHA E IZQUIERDA </t>
  </si>
  <si>
    <t>PLACAS ANATÓMICAS ESTILOIDES CUBITAL BLOQUEADA</t>
  </si>
  <si>
    <t>PLACA ÁNGULO VARIABLE BLOQUEADA 2.4 MM EN L PARA RADIO DISTAL DORSAL, OBLICUA, DERECHAS E IZQUIERDAS, CON AGUJERO COMBINADO</t>
  </si>
  <si>
    <t>PLACA ÁNGULO VARIABLE BLOQUEADA DE 2.4 MM EN T PARA RADIO DISTAL DORSAL, CON AGUJERO COMBINADO</t>
  </si>
  <si>
    <t xml:space="preserve">PLACA CON AGUJERO COMBINADO  2.4 MM PARA RADIO DISTAL DORSAL, COLUMNA INTERMEDIA, DERECHAS E IZQUIERDAS </t>
  </si>
  <si>
    <t xml:space="preserve">PLACAS  ÁNGULO VARIABLE BLOAQUEADAS 2.4 MM PARA RADIO DISTAL VOLAR DE 2 A 6 AGUJEROS </t>
  </si>
  <si>
    <t xml:space="preserve">PLACA BLOQUEADA DE RADIO DISTAL EXTRALARGA </t>
  </si>
  <si>
    <t>PLACA DE CUBITO DISTAL</t>
  </si>
  <si>
    <t>PLACA DE ACORTAMIENTO CUBITAL</t>
  </si>
  <si>
    <t>GANCHO VOLAR PARA RADIO DISTAL/PALMAR</t>
  </si>
  <si>
    <t xml:space="preserve">PLACA DE OSTEOTOMIA CUBITAL 2.7 - 3.5 mm 6-8 orificios Ac </t>
  </si>
  <si>
    <t xml:space="preserve">SISTEMA MANO DE 1,5mm Y 2,0mm BLOQUEADO </t>
  </si>
  <si>
    <t>IMPLANTE INTERFALÁNGICO EN PEEK SET ESTERIL</t>
  </si>
  <si>
    <t xml:space="preserve">SISTEMA DE MANO EN TITANIO BAJO PERFIL  2.0-2.4MM </t>
  </si>
  <si>
    <t>PLACA PUENTE PARA FIJACIÓN METACARPIANA Y MUÑECA - FIJACIÓN INTERNA POLITRAUMATISMO</t>
  </si>
  <si>
    <t>PLACA CORONOIDES DER/IZQ 2.7MM TITANIO</t>
  </si>
  <si>
    <t>PLACA DE ARTRODESIS DE 4 ESQUINAS</t>
  </si>
  <si>
    <t>SISTEMA DE PLACA PARA ARTRODESIS  METATARSOFALANGICA ESTERIL</t>
  </si>
  <si>
    <t xml:space="preserve">SISTEMA  DE PLACAS DE  2.0-2.4 MM </t>
  </si>
  <si>
    <t xml:space="preserve">SISTEMA DE PLACAS  DE FALANGE TODAS LAS MEDIDAS </t>
  </si>
  <si>
    <t>SONDA ESPACIADORA DE TENDÓN EN SILICONA GRADO MÉDICO (3MMX30CM)</t>
  </si>
  <si>
    <t>SONDA ESPACIADORA DE TENDÓN EN SILICONA GRADO MÉDICO (4MMX30CM)</t>
  </si>
  <si>
    <t>SONDA ESPACIADORA DE TENDÓN EN SILICONA GRADO MÉDICO (5MMX30CM)</t>
  </si>
  <si>
    <t>SONDA ESPACIADORA DE TENDÓN EN SILICONA GRADO MÉDICO (6MMX30CM)</t>
  </si>
  <si>
    <t xml:space="preserve">PLACAS DE 3,5 MM OSTEOTOMIA VARIZANTE  PEDIÁTRICA </t>
  </si>
  <si>
    <t>PLACAS ANATÓMICAS FÉMUR PRÓXIMAL PARA NIÑOS Y ADOLESCENTES</t>
  </si>
  <si>
    <t xml:space="preserve">PLACAS PARA OSTEOTOMIA DE FÉMUR DISTAL PEDIÁTRICA 3.5 </t>
  </si>
  <si>
    <t xml:space="preserve">PLACAS DE 3.5 MM DESROTATORIA </t>
  </si>
  <si>
    <t>PLACAS PARA FRACTURAS DE 3.5 MM</t>
  </si>
  <si>
    <t xml:space="preserve">PLACAS PARA FRACTURAS DE 4.5  MM </t>
  </si>
  <si>
    <t>PLACAS DE CADERA BLOQUEADAS 2.7 PEDIÁTRICO, DE 130°</t>
  </si>
  <si>
    <t>PLACAS PARA DEFORMIDADES Y FRACTURAS SUPRACONDÍLAR</t>
  </si>
  <si>
    <t xml:space="preserve">PLACAS BLOQUEADAS  RECONSTRUCCIÓN CURVAS DE PELVIS 3.5 MM DIFERENTES </t>
  </si>
  <si>
    <t>PLACAS DE PELVIS E INSTRUMENTAL COMPLETO</t>
  </si>
  <si>
    <t>PLACAS RECONSTRUCCIÓN DE PELVIS</t>
  </si>
  <si>
    <t>TORNILLOS CANULADOS 6.5MM PARA PELVIS HASTA 140MM</t>
  </si>
  <si>
    <t>TORNILLOS CANULADOS  7.0MM  PARA PELVIS HASTA 140MM</t>
  </si>
  <si>
    <t>TORNILLOS CANULADOS 7.3MM PARA PELVIS HASTA 140MM</t>
  </si>
  <si>
    <t>PLACAS ANATÓMICAS PARED POSTERIOR DIFERENTES MEDIDAS</t>
  </si>
  <si>
    <t>PLACAS ANATÓMICA DE REBORDE POSTERIOR DEL ACETABULO</t>
  </si>
  <si>
    <t>PLACAS ANATÓMICA PARA LA LAMINA CUADRILATERAL</t>
  </si>
  <si>
    <t>PLACAS PARA LA SÍNFISIS PÚBICA</t>
  </si>
  <si>
    <t xml:space="preserve">PLACA DE FÉMUR PROXIMAL 4.5 mm DIFERENTES MEDIDAS </t>
  </si>
  <si>
    <t xml:space="preserve">PLACA GANCHO FÉMUR PROXIMAL </t>
  </si>
  <si>
    <t xml:space="preserve">PLACAS GANCHO DE FÉMUR PROXIMAL CON SISTEMA CABLE </t>
  </si>
  <si>
    <t>PLACA DE FÉMUR    BLOQUEADA  ESTRECHA 4.5 DE 4-12 mm</t>
  </si>
  <si>
    <t xml:space="preserve">PLACA DE FÉMUR BLOQUEADA  ANCHA 4.5 DE 6-18mm </t>
  </si>
  <si>
    <t xml:space="preserve">PLACA PARA OSTEOTOMIA DE FÉMUR DISTAL   </t>
  </si>
  <si>
    <t xml:space="preserve">PLACA ANATÓMICA FÉMUR DISTAL AUTOBLOQUEANTE CONDILAR LARGAS Y EXTRALARGAS CON SISTEMA CABLE </t>
  </si>
  <si>
    <t>PLACA BLOQUEDA FÉMUR DISTAL 5 A  22 ORIFICIOS</t>
  </si>
  <si>
    <t>PLACA CABLE</t>
  </si>
  <si>
    <t>PLACA DOBLE ACODADA ADOLECENTE 90° Y 100°</t>
  </si>
  <si>
    <t>GRAPAS DE VARIZACIÓN EN PEEK ESTERILES 26 Y 90 GRADOS ESTERIL</t>
  </si>
  <si>
    <t>GRAPAS DE COMPRESIÓN SET ESTERIL</t>
  </si>
  <si>
    <t xml:space="preserve">PLACAS DE CONTROL DE CRECIMIENTO EPIFLEX </t>
  </si>
  <si>
    <t xml:space="preserve">PLACAS EN 8 PARA EPIFISIODESIS </t>
  </si>
  <si>
    <t>PLACAS PARA OSTEOTOMÍAS VALGUIZANTES DE 3.5MM Y 5.0MM CON ANGULACIÓN DE 140º Y CON TRES TORNILLOS DE FIJACIÓN DISTAL</t>
  </si>
  <si>
    <t>PLACAS DE 3,5 OSTEOTOMIAS VALGUINZANTE PEDIÁTRICA</t>
  </si>
  <si>
    <t>PLACAS DE 4,5 DESROTATORIA</t>
  </si>
  <si>
    <t>PLACAS DE 4.5 OSTEOTOMIA VARIZANTE PEDIÁTRICA</t>
  </si>
  <si>
    <t>PLACAS DE 4.5 OSTEOTOMIAS VALGUINZANTE PEDIÁTRICA</t>
  </si>
  <si>
    <t>PLACAS PARA OSTEOTOMIA DE FÉMUR DISTAL PEDIÁTRICA 4.5</t>
  </si>
  <si>
    <t>PLACA AGUJERO COMBINADO PARA FÉMUR PROXIMAL 3.5 MM 90-100-110°-120-130- 150°</t>
  </si>
  <si>
    <t>PLACA AGUJERO COMBINADO PARA FÉMUR PROXIMAL 4.5 MM 90-100-110°-120-130- 150°</t>
  </si>
  <si>
    <t>PLACAS ANGULADAS PARA OSTEOSTOMIA ADOLESCENTES 4.5 MM</t>
  </si>
  <si>
    <t>PLACAS ANGULADAS PARA OSTEOSTOMIA ADULTOS 4.5mm</t>
  </si>
  <si>
    <t>PLACAS DE CADERA AGUJERO COMBINADO 3.5/5.0 MM PEDIÁTRICA PARA OSTEOTOMÍAS VARIZANTES ,VALGUIZANTES Y DE ROTACIÓN</t>
  </si>
  <si>
    <t>PLACAS PARA FÉMUR PROXIMAL PARA OSTEOTOMÍAS VARIZANTES 2.7, 3.5 Y 5.0 MM CON ANGULACIÓN DE 100°, 110° O 130°, CON OPCIÓN PARA TORNILLOS DE FIJACIÓN DISTAL</t>
  </si>
  <si>
    <t>PLACAS PARA FRACTURAS Y OSTEOTOMÍAS DE ROTACIÓN 3.5 Y 5.0 MM, CON ANGULACIÓN DE 130°, CON OPCIÓN PARA TORNILLOS DE FIJACIÓN DISTAL</t>
  </si>
  <si>
    <t>PLACAS PARA FÉMUR DISTAL , PARA CORRECCION DE DEFORMIDADES Y FRACTURAS SUPRACONDÍLEAS, ANGULACIÓN DE 90°, CON OPCIÓN DE FIJACIÓN TORNILLOS DE FIJACIÓN DISTAL</t>
  </si>
  <si>
    <t>PLACAS DE CADERA BLOQUEADAS 3.5 PEDIÁTRICO, DE 100°- 140 ° , ANCHO 19 MM, LONGITUD 62- 140 MM</t>
  </si>
  <si>
    <t>PLACAS DE CADERA BLOQUEADA 3.5/5.0 MM PEDIÁTRICO PARA OSTEOTOMÍAS VARIZANTES</t>
  </si>
  <si>
    <t>PLACAS DE CADERA BLOQUEADA 3.5/5.0 MM PEDIÁTRICO PARA FRACTURAS Y OSTEOTOMÍAS DE DESROTACIÓN</t>
  </si>
  <si>
    <t>PLACAS DE CADERA BLOQUEADAS 5.0 PEDIÁTRICO, DE 140°, RECTA, ancho 23 MM, LONGITUD 90 MM</t>
  </si>
  <si>
    <t>PLACAS PARA FRACTURAS Y OSTEOTOMÍAS DE DESROTACIÓN BLOQUEADAS 3.5 PEDIÁTRICO, DE 100°ancho 12 MM, LONGITUD 46 MM 0 , ancho 19 MM, LONGITUD 73 MM</t>
  </si>
  <si>
    <t>PLACAS DE CADERA PARA FRACTURAS Y OSTEOTOMÍAS DE DESROTACIÓN BLOQUEADAS 2.7 PEDIÁTRICO, DE 100°110°130°, LONGITUD 46 MM 0 , ancho 19 MM</t>
  </si>
  <si>
    <t>PLACAS CONDILAR BLOQUEADA 3.5/5.0 PEDIÁTRICO PARA DEFORMIDADES Y FRACTURAS SUPRACONDÍLEAS</t>
  </si>
  <si>
    <t>PLACAS RECTAS, PLACAS CON AGUJEROS COMBINADOS COAXIALES ,DE 2 A 22 AGUJEROS CON LONGITUDES DESDE 37 A 265MM</t>
  </si>
  <si>
    <t>PLACAS CONDILAR AGUJERO COMBINADO 3.5 PEDIÁTRICO, DE 90°,CUERPO CON 3 - 7 ORIFICIOS</t>
  </si>
  <si>
    <t>PLACAS CONDILAR AGUJERO COMBINADO 5.0 PEDIÁTRICO, DE 90°,CUERPO CON 3 - 7 ORIFICIOS</t>
  </si>
  <si>
    <t>PLACAS DE CADERA PARA FRACTURAS Y OSTEOTOMÍAS DE DESROTACIÓN BLOQUEADAS 3.5 PEDIÁTRICO, DE 110°- 130 , ANCHO 19 MM, LONGITUD 62 - 140 MM</t>
  </si>
  <si>
    <t>PLACAS DE CADERA PARA FRACTURAS Y OSTEOTOMÍAS DE DESROTACIÓN BLOQUEADAS 5.0 PEDIÁTRICO, DE 110-130 °, ANCHO 23 MM, LONGITUD 79 -175 MM</t>
  </si>
  <si>
    <t>PLACAS DE CADERA BLOQUEADAS 3.5 PEDIÁTRICO, DE 90° 130°</t>
  </si>
  <si>
    <t>PLACAS DE CADERA BLOQUEADAS 5.0 PEDIÁTRICO, DE 90° - 130°</t>
  </si>
  <si>
    <t>PLACAS DE CADERA BLOQUEADAS 5.0 PEDIÁTRICO, DE 100°- 140° , ANCHO 23 MM, LONGITUD 90-175 MM</t>
  </si>
  <si>
    <t xml:space="preserve">SISTEMA PLACAS  BLOQUEADADE 4.5/5.0 MM  PARA FÉMUR PROXIMAL DERECHAS E IZQUIERDAS, BAJO PERFIL PERIARTICULAR </t>
  </si>
  <si>
    <t>SISTEMA DE PLACA PERIARTICULAR PARA FÉMUR,  DE GANCHO, SISTEMA DE PLACA PERIARTICULAR BLOQUEADA EN ACERO  DE BAJO CONTACTO DE  4.5/5.0.  MM</t>
  </si>
  <si>
    <t>PLACAS 4,5MM CON SISTEMA CABLE</t>
  </si>
  <si>
    <t xml:space="preserve">PLACAS PERIPROTESICAS </t>
  </si>
  <si>
    <t>PLACAS PARA AJUSTE BLOQUEADAS DE 4.5/5.0 − PLACA CONDÍLEA BLOQUEADA 4.5/5.0</t>
  </si>
  <si>
    <t>PLACA CONDÍLEA BLOQUEADA 4.5/5.0.PARA OSTEOSÍNTESIS PERIARTICULAR</t>
  </si>
  <si>
    <t xml:space="preserve">PLACAS CONDÍLEAS BLOQUEADA 4.5/5.0 DE 5 A 20 ORIFICIOS DERECHA E IZQUIERDA </t>
  </si>
  <si>
    <t>SUPER CABLES</t>
  </si>
  <si>
    <t>PLACA CONDILAR ÁNGULO VARIABLE DE 4.5/5.0.INTEGRADA EN EL SISTEMA DE PLACAS, CON AGUJERO COMBINADO Y AGUJERO DE COMPRESIÓN</t>
  </si>
  <si>
    <t>PLACAS PARA SÍNFISIS  CON AGUJEROS COMBINADOS COAXIALES ,DE 4 Y 6 AGUJEROS CON LONGITUDES DESDE 57 Y 78 MM</t>
  </si>
  <si>
    <t xml:space="preserve">PLACA TIBIA ANATÓMICA  PROXIMAL DE 4.5 MM  MEDIAL  Y LATERAL DIFERENTES MEDIDAS  </t>
  </si>
  <si>
    <t xml:space="preserve">PLACA TIBIA ANATÓMICA  ANGULO VARIABLE PROXIMAL MEDIAL, LATERAL Y POSTERIOR EXTRALARGAS (35CMS)   DE   3.5MM DIFERENTES MEDIDAS </t>
  </si>
  <si>
    <t xml:space="preserve">PLACA TIBIA ANATÓMICA  ANGULO VARIABLE PROXIMAL MEDIAL, LATERAL Y POSTERIOR LARGAS (22,5CMS) DE   3.5MM DIFERENTES MEDIDAS </t>
  </si>
  <si>
    <t xml:space="preserve">PLACA TIBIA ANATÓMICA  PROXIMAL MEDIAL, LATERAL Y POSTERIOR DE   3.5  MM DIFERENTES MEDIDAS </t>
  </si>
  <si>
    <t>PLACA TIBIA MALEOLO POSTERIOR 3.5MM</t>
  </si>
  <si>
    <t>PLACA TIBIA DISTAL CRUCIFORME</t>
  </si>
  <si>
    <t>PLACA TIBIA DISTAL MEDIAL - PILÓN TIBIAL 3.5MM</t>
  </si>
  <si>
    <t xml:space="preserve">PLACA TIBIA DISTAL ANTEROLATERAL 3,5MM , MEDIAL 3,5   Y MALÉOLO POSTERIOR 3.5/2,5 ANGULO VARIABLE LARGA </t>
  </si>
  <si>
    <t xml:space="preserve">PLACA TIBIA DISTAL ANTEROLATERAL 3,5MM , MEDIAL 3,5   Y MALÉOLO POSTERIOR 3.5/2,5 ANGULO VARIABLE EXTRALARGA </t>
  </si>
  <si>
    <t>PLACA TIBIA  ANGULO VARIABLE PARA SEGMENTO  POSTERIOR DISTAL DE LA TIBIA  3.5MM</t>
  </si>
  <si>
    <t xml:space="preserve">PLACA PARA OSTEOTOMIA DE TIBIA PROXIMAL </t>
  </si>
  <si>
    <t>PLACA ÁNGULO VARIABLE  BLOQUEADA DE 3.5 PARA TIBIA PROXIMAL,A INCLINACIONES VARIABLES EN  MESETA TIBIAL</t>
  </si>
  <si>
    <t xml:space="preserve">PLACA BLOQUEADA  DE COMPRESIÓN DINÁMICA DE  3.5 PARA TIBIA PROXIMAL PARA SEGEMENTOS PEQUEÑOS, BAJO CONTACTO, </t>
  </si>
  <si>
    <t>PLACA BLOQUEADA 4.5/5.0 PARA TIBIA PROXIMAL, DERECHAS E IZQUIERDAS, CON AGUJEROS COMBINADOS</t>
  </si>
  <si>
    <t xml:space="preserve">PLACAS PARA OSTEOTOMIA FEMORAL Y TIBIA EN ADULTOS </t>
  </si>
  <si>
    <t>PLACA BLOQUEADA DE  4.5/5.0 PARA LA TIBIA PROXIMAL MEDIAL. PLACA PERIARTICULAR MOLDEADA , DERECHAS E IZQUIERDAS, PARA  FRACTURAS DE LA PORCIÓN PROXIMAL DE LA TIBIA, AGUJEROS COMBINADOS, BAJO CONTACTO</t>
  </si>
  <si>
    <t>PLACA BLOQUEADA  3.5 PARA TIBIA PROXIMAL POSTERIOR MEDIAL.    BAJO CONTACTO, AGUJEROS COMBINADOS, BAJO PERFIL</t>
  </si>
  <si>
    <t>PLACA TIBIA DISTAL MALEOLO MEDIAL 3.5MM</t>
  </si>
  <si>
    <t>PLACA TIBIA DISTAL ANTEROLATERAL 3.5MM</t>
  </si>
  <si>
    <t>PLACA PARA FIBULA O PERONÉ  DISTAL 3.5MM</t>
  </si>
  <si>
    <t>PLACAS ANATÓMICAS DE PERONÉ LCP SISTEMA BLOQUEADO DIFERENTES MEDIDAS Y LONGITUDES</t>
  </si>
  <si>
    <t>PLACAS GANCHO PARA PERONÉ DISTAL</t>
  </si>
  <si>
    <t>PLACA BLOQUEADA PARA CALCANEO 3.5MM</t>
  </si>
  <si>
    <t>PLACA PARA CALCANEO DE ÁNGULO VARIABLE DE 2.7MM</t>
  </si>
  <si>
    <t>SISTEMA PLACAS ANATÓMICAS DE CALCANEO BLOQUEADO DIFERENTES MEDIDAD Y LONGITUDES</t>
  </si>
  <si>
    <t>PLACA 1/3 DE CAÑA BLOQUEADA 3.5MM</t>
  </si>
  <si>
    <t>PLACA 1/3 DE CAÑA 3.5MM BLOQUEADA CON TORNILLOS DE ESPONJOSA</t>
  </si>
  <si>
    <t xml:space="preserve">PLACAS PARA CALCANEO EN TITANIO 3.5MM </t>
  </si>
  <si>
    <t xml:space="preserve">SISTEMA PIE DE ÁNGULO VARIABLE EN ACERO CON DISPOSITIVO DE DISTRACCION </t>
  </si>
  <si>
    <t xml:space="preserve">SISTEMA DE PLACAS 2,8mm </t>
  </si>
  <si>
    <t xml:space="preserve">SISTEMA  DE PLACAS 2.7 MM </t>
  </si>
  <si>
    <t>TORNILLOS CANULADOS 1.7 MM</t>
  </si>
  <si>
    <t>TORNILLOS CANULADOS 2.0 MM</t>
  </si>
  <si>
    <t>TORNILLOS CANULADOS 2.4 MM</t>
  </si>
  <si>
    <t>TORNILLOS CANULADOS 3.0 MM</t>
  </si>
  <si>
    <t>TORNILLOS CANULADOS 3.5 MM</t>
  </si>
  <si>
    <t>TORNILLOS CANULADOS 4,0 MM</t>
  </si>
  <si>
    <t>TORNILLOS CANULADOS 4.5 MM</t>
  </si>
  <si>
    <t xml:space="preserve">TORNILLOS CANULADOS 6.5 MM </t>
  </si>
  <si>
    <t xml:space="preserve">TORNILLOS CANULADOS 6.8 MM </t>
  </si>
  <si>
    <t xml:space="preserve">TORNILLOS CANULADOS 7.0 MM </t>
  </si>
  <si>
    <t xml:space="preserve">TORNILLOS CANULADOS 7.3 MM </t>
  </si>
  <si>
    <t xml:space="preserve">TORNILLOS CANULADOS COMPRESIVOS / OCULTABLES ROSCA CORTA </t>
  </si>
  <si>
    <t xml:space="preserve">TORNILLOS CANULADOS COMPRESIVOS / OCULTABLES  ROSCA LARGA </t>
  </si>
  <si>
    <t>TORNILLOS CANULADOS TIPO HERBERT DIFERENTES MEDIDAS</t>
  </si>
  <si>
    <t>TORNILLOS CANULADOS DE COMPRESIÓN Y NEUTRALIZACIÓN DE DIFERENTES MEDIDAS</t>
  </si>
  <si>
    <t xml:space="preserve">HOJAS SIERRA DIFERENTES DIÁMETROS </t>
  </si>
  <si>
    <t>SIERRA DE GIGLY</t>
  </si>
  <si>
    <t>HOJAS DE SIERRA DIFERENTES DIÁMETROS PEDIÁTRICAS</t>
  </si>
  <si>
    <t xml:space="preserve">TUTOR UNIVERSAL TIPO A.O. </t>
  </si>
  <si>
    <t>TUTOR UNIVERSAL TIPO A.O PARA PUÑO</t>
  </si>
  <si>
    <t>TUTOR MONOLATERAL PARA TRAUMA</t>
  </si>
  <si>
    <t xml:space="preserve">TUTOR HIBRIDO MONOLATERAL CON BARRA TRAUMA </t>
  </si>
  <si>
    <t xml:space="preserve">TUTOR HIBRIDO CON CUERPO TRAUMA </t>
  </si>
  <si>
    <t xml:space="preserve">TUTOR TRANSPORTE ADULTO MONOLATERAL RECONSTRUCTIVA </t>
  </si>
  <si>
    <t>TUTOR DE TRANSPORTE ADULTO RADIOLUCIDO MONOLATERAL RECONSTRUCTIVA</t>
  </si>
  <si>
    <t xml:space="preserve">TUTOR DE ALARGAMIENTO /TRANSPORTE MONO LATERAL PEDIATRICO </t>
  </si>
  <si>
    <t xml:space="preserve">TUTOR TRANSPORTE HIBRIDO  RECONSTRUCTIVA </t>
  </si>
  <si>
    <t xml:space="preserve">TUTOR TOBILLO  TRAUMA </t>
  </si>
  <si>
    <t xml:space="preserve">MINI RIEL </t>
  </si>
  <si>
    <t>MINI FIJADOR ARTICULADO</t>
  </si>
  <si>
    <t>MINI FIJADOR ARITICULADO LATERAL</t>
  </si>
  <si>
    <t xml:space="preserve">MINI FIJADOR ARTICULADO LATERAL DOBLE </t>
  </si>
  <si>
    <t>FIJADOR ILIZAROV</t>
  </si>
  <si>
    <t>MINI TUTOR DE FALANGE</t>
  </si>
  <si>
    <t>FIJADOR DE PUÑO PEEK (ESTÉRIL)</t>
  </si>
  <si>
    <t>FIJADOR ARTICULADO DE PELVIS</t>
  </si>
  <si>
    <t xml:space="preserve">TUTOR ARTICULADO DE CADERA/RECONSTRUCTIVA </t>
  </si>
  <si>
    <t>TUTOR  MUÑECA TRAUMA</t>
  </si>
  <si>
    <t>FIJADOR ARTICULADO DE ANTEBRAZO</t>
  </si>
  <si>
    <t xml:space="preserve">FIJADOR PARA CODO </t>
  </si>
  <si>
    <t>TUTOR ILIZAROV CON SISTEMA DE TRANSPORTE ÓSEO</t>
  </si>
  <si>
    <t>FIJADOR CIRCULAR TIPO ILIZAROV</t>
  </si>
  <si>
    <t>FIJADOR CONTROL DE DAÑOS</t>
  </si>
  <si>
    <t>FIJADOR OSTEOTOMÍA</t>
  </si>
  <si>
    <t>FIJADOR ARTICULADO DE RODILLA</t>
  </si>
  <si>
    <t>SCHANZ AUTOPERFORANTES 5.0MM  L 125mm a 200mm</t>
  </si>
  <si>
    <t>SCHANZ HIDROXIAPATITA 4.0,5.0, 6.0 MM</t>
  </si>
  <si>
    <t>MATRIZ OSEA DESMINERALIZADA TIPO PUTTY EN FRASCO 2 cc</t>
  </si>
  <si>
    <t>MATRIZ OSEA DESMINERALIZADA  CON CHIPS DE HUESO  ESPONJOSO EN JERINGA   5 cc</t>
  </si>
  <si>
    <t>MATRIZ OSEA DESMINERALIZADA  CON CHIPS DE HUESO  ESPONJOSO EN JERINGA   10 cc</t>
  </si>
  <si>
    <t>BIOCOMPUESTOS EN BLOQUE 20*20*20mm</t>
  </si>
  <si>
    <t xml:space="preserve">FOSFATO TRICALCICO INYECTABLE </t>
  </si>
  <si>
    <t xml:space="preserve">SUSTITUTO ÓSEO INYECTABLE PERFORABLE 60SULFATO DE CALCIO SEMIHIDRATADO/40 HIDRIOXIAPATITA CON LIBERACIÓN CONTROLADA DE ANTIBIÓTICO </t>
  </si>
  <si>
    <t>FOSFATO TRICALCICO CUBOS</t>
  </si>
  <si>
    <t>CRISTAL BIOACTIVO TIPO PUTTY JERINGA 5 CC</t>
  </si>
  <si>
    <t>MATRIZ OSEA DESMINERALIZADA TIPO PUTTY EN FRASCO 0.5 cc</t>
  </si>
  <si>
    <t>MATRIZ OSEA DESMINERALIZADA TIPO PUTTY EN FRASCO 1 cc</t>
  </si>
  <si>
    <t>MATRIZ OSEA DESMINERALIZADA TIPO PUTTY EN FRASCO 2.5 cc</t>
  </si>
  <si>
    <t>MATRIZ OSEA DESMINERALIZADA TIPO PUTTY EN FRASCO 5 cc</t>
  </si>
  <si>
    <t>MATRIZ OSEA DESMINERALIZADA TIPO PUTTY EN FRASCO 10 cc</t>
  </si>
  <si>
    <t>MATRIZ OSEA DESMINERALIZADA TIPO PUTTY EN JERINGA 0,5 cc</t>
  </si>
  <si>
    <t>MATRIZ OSEA DESMINERALIZADA TIPO PUTTY EN JERINGA 1 cc</t>
  </si>
  <si>
    <t>MATRIZ OSEA DESMINERALIZADA TIPO PUTTY EN JERINGA 5 cc</t>
  </si>
  <si>
    <t>MATRIZ OSEA DESMINERALIZADA TIPO PUTTY EN JERINGA 10 cc</t>
  </si>
  <si>
    <t>MATRIZ OSEA DESMINERALIZADA TIPO PASTA EN JERINGA 0,5 cc</t>
  </si>
  <si>
    <t>MATRIZ OSEA DESMINERALIZADA TIPO PASTA EN JERINGA 1 cc</t>
  </si>
  <si>
    <t>MATRIZ OSEA DESMINERALIZADA TIPO PASTA EN JERINGA 3,0 cc</t>
  </si>
  <si>
    <t>MATRIZ OSEA DESMINERALIZADA TIPO PASTA EN JERINGA 5 cc</t>
  </si>
  <si>
    <t>MATRIZ OSEA DESMINERALIZADA TIPO PASTA EN JERINGA 10 cc</t>
  </si>
  <si>
    <t>MATRIZ OSEA DESMINERALIZADA CON CHIPS DE HUESO ESPONJOSO EN FRASCO 10cc</t>
  </si>
  <si>
    <t>FIBRAS OSEAS DESMINERALIZADAS LARGAS 1 cc</t>
  </si>
  <si>
    <t>FIBRAS OSEAS DESMINERALIZADAS LARGAS 2,5 cc</t>
  </si>
  <si>
    <t>FIBRAS OSEAS DESMINERALIZADAS LARGAS 5 cc</t>
  </si>
  <si>
    <t>FIBRAS OSEAS DESMINERALIZADAS LARGAS 10 cc</t>
  </si>
  <si>
    <t>FIBRAS OSEAS DESMINERALIZADAS LARGAS 15 cc</t>
  </si>
  <si>
    <t>CHIPS DE HUESO ESPONJOSO 5 cc FRASCO</t>
  </si>
  <si>
    <t>CHIPS DE HUESO ESPONJOSO 10 cc FRASCO</t>
  </si>
  <si>
    <t>CHIPS DE HUESO ESPONJOSO 15 cc FRASCO</t>
  </si>
  <si>
    <t>CHIPS DE HUESO ESPONJOSO 20 cc FRASCO</t>
  </si>
  <si>
    <t>CHIPS DE HUESO ESPONJOSO 30 cc FRASCO</t>
  </si>
  <si>
    <t>MATRIZ OSEA DESMINERALIZADA EN TIRAS DE 2.5*5 CM</t>
  </si>
  <si>
    <t>CHIPS DE HUESO CORTICO ESPONJOSO 5 cc</t>
  </si>
  <si>
    <t>CHIPS DE HUESO CORTICO ESPONJOSO 7,5 cc</t>
  </si>
  <si>
    <t>MATRIZ OSEA DESMINERALIZADA EN TIRAS DE 5*5 CM</t>
  </si>
  <si>
    <t>CHIPS DE HUESO CORTICO ESPONJOSO 10 cc</t>
  </si>
  <si>
    <t>CHIPS DE HUESO CORTICO ESPONJOSO 15 cc</t>
  </si>
  <si>
    <t>CHIPS DE HUESO CORTICO ESPONJOSO 30 cc</t>
  </si>
  <si>
    <t>LAJA CORTICAL DE TIBIA</t>
  </si>
  <si>
    <t>CUÑA BICORTICAL TIPO EVANS 10*22*22 mm</t>
  </si>
  <si>
    <t>CUÑA BICORTICAL TIPO EVANS 12*22*22 mm</t>
  </si>
  <si>
    <t>CUÑA BICORTICAL TIPO COTTON 6*22*16 mm</t>
  </si>
  <si>
    <t>CUÑA BICORTICAL TIPO COTTON 8*22*16 mm</t>
  </si>
  <si>
    <t>MATRIZ DERMICA ACELULAR</t>
  </si>
  <si>
    <t>MATRIZ CERAMICA DE COLAGENO TIPO I MAS FOSFATO TRICALCICO PUTTY 2,5 CC</t>
  </si>
  <si>
    <t>MATRIZ CERAMICA DE COLAGENOTIPO I MAS FOSFATO TRICALCICO PUTTY 5 CC</t>
  </si>
  <si>
    <t>MATRIZ CERAMICA DE COLAGENOTIPO I MAS FOSFATO TRICALCICO PUTTY 10 CC</t>
  </si>
  <si>
    <t>MATRIZ CERAMICA DE COLAGENOTIPO I MAS FOSFATO TRICALCICO PUTTY 15 CC</t>
  </si>
  <si>
    <t>MATRIZ CERAMICA DE COLAGENOTIPO I MAS FOSFATO TRICALCICO TIRA FLEXIBLE 10 CC</t>
  </si>
  <si>
    <t>MATRIZ CERAMICA DE COLAGENOTIPO I MAS FOSFATO TRICALCICO TIRA FLEXIBLE 15 CC</t>
  </si>
  <si>
    <t>HIDROXIAPATITA INYECTABLE 0.5</t>
  </si>
  <si>
    <t>HIDROXIAPATITA INYECTABLE 1</t>
  </si>
  <si>
    <t>HIDROXIAPATITA INYECTABLE 2.5</t>
  </si>
  <si>
    <t>HIDROXIAPATITA GRANULOS 5GR</t>
  </si>
  <si>
    <t>HIDROXIAPATITA GRANULOS 10GR</t>
  </si>
  <si>
    <t>CRISTAL BIOACTIVO TIPO PUTTY JERINGA 10 CC</t>
  </si>
  <si>
    <t>IMPLANTES DE MENTÓN DE DIFERENTES MEDIDAS, LONGITUDES, ANCHURA Y GROSOR</t>
  </si>
  <si>
    <t>EXPANSORES TISULARES CON VÁLVULA REMOTA</t>
  </si>
  <si>
    <t>EXPANSOR TISULAR ESTÁNDAR REDONDO DIFERENTES DIÁMETROS Y LONGITUDES</t>
  </si>
  <si>
    <t>EXPANSOR TISULAR TIPO MEDIALUNA DIFERENTES DIÁMETROS  Y LONGITUDES</t>
  </si>
  <si>
    <t>ANCLAJES OSEOS EN TITANIO DIFERENTES MEDIDAS 1.3</t>
  </si>
  <si>
    <t>ANCLAJES OSEOS EN TITANIO DIFERENTES MEDIDAS  1.6  MM</t>
  </si>
  <si>
    <t>ANCLAJES OSEOS EN TITANIO DIFERENTES MEDIDAS  1.7  MM</t>
  </si>
  <si>
    <t>ANCLAJES OSEOS EN TITANIO DIFERENTES MEDIDAS 1.8  MM</t>
  </si>
  <si>
    <t>ANCLAJES OSEOS EN TITANIO DIFERENTES MEDIDAS 2.0  MM</t>
  </si>
  <si>
    <t>ANCLAJES OSEOS EN TITANIO DIFERENTES MEDIDAS  2.4  MM</t>
  </si>
  <si>
    <t xml:space="preserve">ANCLAJES PARA INESTABILIDAD DE HOMBRO TODAS LAS MEDIDAS </t>
  </si>
  <si>
    <t xml:space="preserve">ANCLAJES PARA MANGUITO SOLO SUTURA TODAS LAS MEDIDAS </t>
  </si>
  <si>
    <t>ANCLA BIORAPTOR KNOTLESS SUTURA</t>
  </si>
  <si>
    <t>ANCLAJE CON SUTURA TIPO CINTA</t>
  </si>
  <si>
    <t>ANCLAJE SIN NUDO</t>
  </si>
  <si>
    <t>ANCLAJES BIOABSORBIBLES 4.5- 5.5MM, PRECARGADOS CON DOBLE SUTURA</t>
  </si>
  <si>
    <t>ANCLAJES EN PEEK 4.5MM- 5.5MM SIN AGUJA, PRECARGADOS CON DOBLE SUTURA</t>
  </si>
  <si>
    <t>ANCLAJES EN TITANIO 4.5MM SIN AGUJA, PRECARGADOS CON DOBLE SUTURA</t>
  </si>
  <si>
    <t>ANCLALES EN TITANIO 5.5MM CON AGUJA, PRECARGADOS CON DOBLE SUTURA</t>
  </si>
  <si>
    <t>MINIANCLAJES EN TITANIO</t>
  </si>
  <si>
    <t>SISTEMA DE REPARACIÓN DE TENDON DE AQUILES MIS SET ESTERIL</t>
  </si>
  <si>
    <t xml:space="preserve">RESECTOR LISO  RADIAL  DE UN SOLO USO TODAS LAS MEDIDAS COMPATIBLE CON EQUIPO WOLF </t>
  </si>
  <si>
    <t xml:space="preserve">RESECTOR DENTADO DE UN SOLO USO TODAS LAS MEDIDAS COMPATIBLE CON EQUIPO WOLF </t>
  </si>
  <si>
    <t xml:space="preserve">RESECTOR OVAL DE UN SOLO USO TODAS LAS MEDIDAS COMPATIBLE CON EQUIPO WOLF </t>
  </si>
  <si>
    <t xml:space="preserve">RESECTOR CONVEXO CURVADO LISO  DE UN SOLO USO TODAS LAS MEDIDAS COMPATIBLE CON EQUIPO WOLF </t>
  </si>
  <si>
    <t xml:space="preserve">RESECTOR CONCAVO  CURVADO LISO  DE UN SOLO USO TODAS LAS MEDIDAS COMPATIBLE CON EQUIPO WOLF </t>
  </si>
  <si>
    <t xml:space="preserve">RESECTOR AGRESIVO DE UN SOLO USO TODAS LAS MEDIDAS COMPATIBLE CON EQUIPO WOLF </t>
  </si>
  <si>
    <t xml:space="preserve">CORTADOR EXTREMO DE UN SOLO USO TODAS LAS MEDIDAS COMPATIBLE CON EQUIPO WOLF </t>
  </si>
  <si>
    <t xml:space="preserve">FRESA REDONDA DE UN SOLO USO TODAS LAS MEDIDAS COMPATIBLE CON EQUIPO WOLF </t>
  </si>
  <si>
    <t xml:space="preserve">FRESA OVALADA DE UN SOLO USO TODAS LAS MEDIDAS COMPATIBLE CON EQUIPO WOLF </t>
  </si>
  <si>
    <t xml:space="preserve">RESECTOR DENTADO TODAS LAS MEDIDAS  REUTILIZABLE COMPATIBLE CON EQUIPO WOLF </t>
  </si>
  <si>
    <t xml:space="preserve">RESECTOR OVAL  TODAS LAS MEDIDAS   REUTILIZABLE COMPATIBLE CON EQUIPO WOLF </t>
  </si>
  <si>
    <t xml:space="preserve">RESECTOR CONVEXO DE MENISCO  CURVADO LISO  TODAS LAS MEDIDAS   REUTILIZABLE COMPATIBLE CON EQUIPO WOLF </t>
  </si>
  <si>
    <t xml:space="preserve">RESECTOR CONCAVO DE MENISCO  CURVADO LISO TODAS LAS MEDIDAS   MM REUTILIZABLE COMPATIBLE CON EQUIPO WOLF </t>
  </si>
  <si>
    <t xml:space="preserve">RESECTOR AGRESIVO DE MENISCOTODAS LAS MEDIDAS   REUTILIZABLE COMPATIBLE CON EQUIPO WOLF </t>
  </si>
  <si>
    <t xml:space="preserve">CORTADOR EXTREMO DE MENISCO TODAS LAS MEDIDAS   REUTILIZABLE COMPATIBLE CON EQUIPO WOLF </t>
  </si>
  <si>
    <t xml:space="preserve">FRESA REDONDO REUTILIZABLE TODAS LAS MEDIDAS COMPATIBLE CON EQUIPO WOLF </t>
  </si>
  <si>
    <t xml:space="preserve">FRESA OVALADA  REUTILIZABLE TODAS LAS MEDIDAS COMPATIBLE CON EQUIPO WOLF </t>
  </si>
  <si>
    <t xml:space="preserve">CUCHILLAS PARA ARTROSCOPIA TODAS LAS MEDIDAS COMPATIBLE CON EQUIPO STORZ </t>
  </si>
  <si>
    <t xml:space="preserve">FRESAS  PARA ARTROSCOPIA TODAS LAS MEDIDAS COMPATIBLE CON EQUIPO STORZ </t>
  </si>
  <si>
    <t>CUCHILLA INCISOR 3.0 MM</t>
  </si>
  <si>
    <t>CUCHILLA INCISOR 4.5MM</t>
  </si>
  <si>
    <t>CUCHILLA INCISOR 5.5MM</t>
  </si>
  <si>
    <t>CUCHILLA SYNOVATOR 4.5MM</t>
  </si>
  <si>
    <t>CUCHILLA SYNOVATOR 5.5MM</t>
  </si>
  <si>
    <t>FRESA ACROMIONIZER 2.9 - 3.0 MM</t>
  </si>
  <si>
    <t>FRESA ACROMIONIZER 4.0MM</t>
  </si>
  <si>
    <t>FRESA ACROMIONIZER 5.5MM</t>
  </si>
  <si>
    <t>FRESA HELICUT 4.5MM</t>
  </si>
  <si>
    <t>FRESA SHAVER ARTROSCOPIA 2,9 X 75MM</t>
  </si>
  <si>
    <t>FRESAS DE SHAVER 3.0 - 5.5</t>
  </si>
  <si>
    <t xml:space="preserve">SISTEMA COMPLETO ARTROSCOPIA PARA INESTABILIDAD  DE HOMBRO ABSORBIBLE </t>
  </si>
  <si>
    <t xml:space="preserve">SISTEMA COMPLETO ARTROSCOPIA PARA INESTABILIDAD  DE HOMBRO ABSORBIBLE SIN NUDO </t>
  </si>
  <si>
    <t>SISTEMA COMPLETO ARTROSCOPIA PARA INESTABILIDAD  DE HOMBRO EN PEEK</t>
  </si>
  <si>
    <t xml:space="preserve">SISTEMA COMPLETO ARTROSCOPIA PARA INESTABILIDAD  DE HOMBRO EN PEEK SIN NUDO </t>
  </si>
  <si>
    <t>SISTEMA COMPLETO ARTROSCOPIA PARA REPARACIÓN DE MANGUITO ROTADOR  EN TITANIO</t>
  </si>
  <si>
    <t>SISTEMA COMPLETO ARTROSCOPIA PARA REPARACIÓN DE MANGUITO ROTADOR  EN PEEK</t>
  </si>
  <si>
    <t xml:space="preserve">SISTEMA COMPLETO ARTROSCOPIA PARA REPARACIÓN DE MANGUITO ROTADOR  EN ABSORBIBLE </t>
  </si>
  <si>
    <t>SISTEMA D BALON SUBACROMIAL</t>
  </si>
  <si>
    <t>SISTEMA COMPLETO DE ARTROSCOPIA DE CADERA</t>
  </si>
  <si>
    <t>SISTEMA  COMPLETO  ARTROSCOPIA DE RODILLA CON SISTEMA DE SUSPENSIÓN</t>
  </si>
  <si>
    <t xml:space="preserve">SISTEMA PARA LIGAMENTO CRUZADO ANTERIOR CON BIOABSORBIBLE </t>
  </si>
  <si>
    <t>SISTEMA PARA LIGAMENTO CRUZADO ANTERIOR BIOABSORBIBLE CON SEMITENDINOSO</t>
  </si>
  <si>
    <t xml:space="preserve">SISTEMA PARA LIGAMENTO CRUZADO POSTERIOR  CON BIOABSORBIBLE </t>
  </si>
  <si>
    <t>REPARACIÓN MENISCAL TODO ADENTRO</t>
  </si>
  <si>
    <t>SISTEMA  DE PUNTAS DE RADIOFRECUENCIA DE TODAS LAS MEDIDAS PARA RODILLA, HOMBRO, CADERA, MANO</t>
  </si>
  <si>
    <t>SISTEMA  DE PUNTAS DE RADIOFRECUENCIA DE TODAS LAS MEDIDAS PARA RODILLA, HOMBRO, CADERA, MANO COMPATIBLE CON EQUIPO WOLF</t>
  </si>
  <si>
    <t xml:space="preserve">SISTEMA COMPLETO ARTROSCOPIA DE MUÑECA </t>
  </si>
  <si>
    <t xml:space="preserve">SUPER SUTURA TODAS LAS MEDIDAS </t>
  </si>
  <si>
    <t>SUTURA DE ALTO PESO MOLECULAR</t>
  </si>
  <si>
    <t>SUTURA FUERA ADENTRO</t>
  </si>
  <si>
    <t>SUTURA MENISCAL ADENTRO ADENTRO</t>
  </si>
  <si>
    <t>SUTURA MENISCAL ADENTRO AFUERA</t>
  </si>
  <si>
    <t>SUTURA TIPO TODO DENTRO</t>
  </si>
  <si>
    <t>SUTURA TIPO TODO DENTRO FUERA</t>
  </si>
  <si>
    <t>TORNILLO DE TITANIO 7 - 10</t>
  </si>
  <si>
    <t>TORNILLOS DE BIOTENODESIS DIFERENTES TAMAÑOS</t>
  </si>
  <si>
    <t>WHISKER DE DIFERENTES MEDIDAS COMPATIBLE MARCA WOLF</t>
  </si>
  <si>
    <t xml:space="preserve">BOMBA DE IRRIGACIÓN COMPATIBLE CON SISTEMA WOLF </t>
  </si>
  <si>
    <t>SISTEMA DE FIJACIÓN PARA COLUMNA CERVICAL ANTERIOR DE 1   NIVEL</t>
  </si>
  <si>
    <t xml:space="preserve">SISTEMA DE FIJACIÓN PARA COLUMNA CERVICAL ANTERIOR DE 2 NIVELES </t>
  </si>
  <si>
    <t xml:space="preserve">SISTEMA DE FIJACIÓN PARA COLUMNA CERVICAL ANTERIOR DE 3 NIVELES </t>
  </si>
  <si>
    <t xml:space="preserve">SISTEMA DE FIJACIÓN PARA COLUMNA CERVICAL POSTERIOR CON TORNILLOS </t>
  </si>
  <si>
    <t xml:space="preserve">SISTEMA DE FIJACIÓN PARA COLUMNA CERVICAL POSTERIOR CON GANCHOS </t>
  </si>
  <si>
    <t xml:space="preserve">SISTEMA  DE FIJACIÓN OCCIPITO CERVICAL Y FIJACIÓN CERVICO </t>
  </si>
  <si>
    <t xml:space="preserve">SISTEMA TRANSPEDICULAR DE REDUCCIÓN PARA DEROTACIÓN EN BLOQUE PARA ESCOLIOSIS ADULTOS Y NEUROMUSCULARES </t>
  </si>
  <si>
    <t xml:space="preserve">SISTEMA TRANSPEDICULAR PARA ESCOLIOSIS PEDIATRICAS </t>
  </si>
  <si>
    <t xml:space="preserve">SISTEMA PARA CORRECCIÓN DE DEFORMIDADES DE COLUMNA TORACO LUMBAR CON DESROTADORES Y BAJO PERFIL CON BARRAS EN TITANIO Y CROMOCOBALTO PARA NIÑOS Y ADULTOS </t>
  </si>
  <si>
    <t>SISTEMA TRANSPEDICULAR PARA FIJACIÓN TORACO-LUMBO-SACRO 1 NIVEL SACROILIACO</t>
  </si>
  <si>
    <t xml:space="preserve">SISTEMA TRANSPEDICULAR PARA FIJACIÓN TORACO-LUMBO-SACRO 2 NIVELES </t>
  </si>
  <si>
    <t xml:space="preserve">SISTEMA TRANSPEDICULAR PARA FIJACIÓN TORACO-LUMBO-SACRO 3 NIVELES </t>
  </si>
  <si>
    <t xml:space="preserve">SISTEMA TRANSPEDICULAR PARA FIJACIÓN TORACO-LUMBO-SACRO 4 NIVELES </t>
  </si>
  <si>
    <t>SISTEMA TRANSPEDICULAR PARA FIJACIÓN TORACO-LUMBO-SACRO 1 NIVEL TRANSPEDICULAR SACROILIACO</t>
  </si>
  <si>
    <t>SISTEMA TRANSPEDICULAR PARA FIJACIÓN TORACO-LUMBO-SACRO 2 NIVELES TRANSPEDICULAR SACROILIACO</t>
  </si>
  <si>
    <t>SISTEMA TRANSPEDICULAR PARA FIJACIÓN TORACO-LUMBO-SACRO 3 NIVELES TRANSPEDICULAR SACROILIACO</t>
  </si>
  <si>
    <t>SISTEMA TRANSPEDICULAR PARA FIJACIÓN TORACO-LUMBO-SACRO 4 NIVELES TRANSPEDICULAR SACROILIACO</t>
  </si>
  <si>
    <t>SISTEMA TRANSPEDICULAR PARA ESPONDILOLISTESIS</t>
  </si>
  <si>
    <t xml:space="preserve">SISTEMA DE 1 NIVEL TRANSPEDICULAR POLIAXIALES TÉCNICA MINIMAMENTE INVASIVA </t>
  </si>
  <si>
    <t xml:space="preserve">SISTEMA DE 2 NIVELES  TRANSPEDICULAR POLIAXIALES TÉCNICA MINIMAMENTE INVASIVA </t>
  </si>
  <si>
    <t xml:space="preserve">SISTEMA DE 3 NIVELES  TRANSPEDICULAR POLIAXIALES TÉCNICA MINIMAMENTE INVASIVA </t>
  </si>
  <si>
    <t xml:space="preserve">SISTEMA DE 4 NIVELES  TRANSPEDICULAR POLIAXIALES TÉCNICA MINIMAMENTE INVASIVA </t>
  </si>
  <si>
    <t xml:space="preserve">SISTEMA DE FIJACIÓN POR VIA ANTERIOR CON PLACA  A NIVEL TORACOLUMBAR </t>
  </si>
  <si>
    <t xml:space="preserve">SISTEMA DE REEMPLAZO CORPORAL TORACO LUMBAR CON MALLA </t>
  </si>
  <si>
    <t xml:space="preserve">SISTEMA DE REEMPLAZO CORPORAL TORACO LUMBAR CON CILINDRO EXPANDIBLE CERVICAL TORACICO Y LUMBAR </t>
  </si>
  <si>
    <t>SISTEMA DE CAJAS PARA FUSIÓN  INTERCORPORAL  ANTERIOR  LUMBAR ALIF STAND ALONE</t>
  </si>
  <si>
    <t>SISTEMA DE CAJAS PARA FUSIÓN  INTERCORPORA ANTERIOR  LUMBAR ALIF CON ESTABILIDAD ANGULAR</t>
  </si>
  <si>
    <t>SISTEMA DE CAJA PARA FUSIÓN INTERCORPORAL DORSAL LUMBAR (DLIF)</t>
  </si>
  <si>
    <t>SISTEMA DE CAJA PARA FUSIÓN TRANSFORAMINAL  INTERCORPORAL LUMBAR (TLIF)</t>
  </si>
  <si>
    <t>SISTEMA DE CAJA PARA FUSIÓN POSTERIOR INTERCORPORAL LUMBAR (PLIF)</t>
  </si>
  <si>
    <t>SISTEMA DE VERTEBROPLASTIA</t>
  </si>
  <si>
    <t xml:space="preserve">SISTEMA DE CIFOPLASTIA </t>
  </si>
  <si>
    <t xml:space="preserve">SISTEMA DE FIJACIÓN TRANSPEDICULAR CON TORNILLOS PERFORADOS PARA FRACTURAS POR OSTEOPOROSIS </t>
  </si>
  <si>
    <t>SISTEMA DE CAJA INTERSOMATICA CERVICAL VIA ANTERIOR AUTOBLOQUEANTE PEEK</t>
  </si>
  <si>
    <t xml:space="preserve">SISTEMA DE CAJA DE  PEEK CERVICAL </t>
  </si>
  <si>
    <t>SISTEMA DE FIJACIÓN TRANSPEDICULAR PARA TRAUMA DE ALTA ENERGIA ( TORNILLOS TIPO SCHANZ)</t>
  </si>
  <si>
    <t xml:space="preserve">SISTEMA AGUJAS PARA BIOPSIA DE COLUMNA </t>
  </si>
  <si>
    <t xml:space="preserve">ALQUILER SEPARADOR COLUMNA </t>
  </si>
  <si>
    <t>ENDOSCOPIA DE COLUMNA</t>
  </si>
  <si>
    <t>PLACAS RECTAS 2-4 orificios Ø 1.5-2.0 mm perfil 0.8-1.2</t>
  </si>
  <si>
    <t>PLACA DE ADAPTACION 8 orificios Ø 1.5-2.0 mm perfil 0.8-1.2</t>
  </si>
  <si>
    <t>PLACA DE ADAPTACION 20 orificios Ø 1.5-2.0 mm perfil 0.8-1.2</t>
  </si>
  <si>
    <t>PLACA EN Y/YY Ø Ø 1.5-2.0 mm perfil 0.8-1.2</t>
  </si>
  <si>
    <t>PLACA EN X Ø Ø 1.5-2.0 mm perfil 0.8-1.2</t>
  </si>
  <si>
    <t>PLACA EN Y DIMETRO 1.5-1.6 mm</t>
  </si>
  <si>
    <t>PLACA PARA TREPANACION DIMETRO 1.5-1.6 mm</t>
  </si>
  <si>
    <t>PLACA EN X/YY DIMETRO 1.5-1.6 mm</t>
  </si>
  <si>
    <t>MALLA DE 38*45MM - 40*50MM</t>
  </si>
  <si>
    <t>MALLA DE 100*100 MM - 120*120 MM</t>
  </si>
  <si>
    <t>MALLA REABSORBIBLE 50*50MM PERFIL 0.5-1-2 Ø 1-5-2.0MM</t>
  </si>
  <si>
    <t>ZYPHR DISP CRAN PERF LRG 14/11 REF: 5100060001 COMPATIBLE CON STRYKER</t>
  </si>
  <si>
    <t>4.0mm ENT Precision Cutter, Aggressive Serrated, 8cm REF: 5290645000 COMPATIBLE CON STRYKER</t>
  </si>
  <si>
    <t>CORE, Maestro Oil Cartridge REF: 5400005000 COMPATIBLE CON STRYKER</t>
  </si>
  <si>
    <t>CORE, Maestro Diffuser REF: 5400006000 COMPATIBLE CON STRYKER</t>
  </si>
  <si>
    <t>2.0mm Round Fluted Aggressive REF: 5820010220 COMPATIBLE CON STRYKER</t>
  </si>
  <si>
    <t>4.0mm Round Fluted Aggressive REF: 5820010240 COMPATIBLE CON STRYKER</t>
  </si>
  <si>
    <t>5.0mm Round Fluted Aggressive REF: 5820010250 COMPATIBLE CON STRYKER</t>
  </si>
  <si>
    <t>6.0mm Round Fluted Aggressive REF: 5820010260 COMPATIBLE CON STRYKER</t>
  </si>
  <si>
    <t>2.0 mm fine diamond REF: 5820012020 COMPATIBLE CON STRYKER</t>
  </si>
  <si>
    <t>3.0MM FINE DIAMOND REF: 5820012030 COMPATIBLE CON STRYKER</t>
  </si>
  <si>
    <t>4.0MM FINE DIAMOND REF: 5820012040 COMPATIBLE CON STRYKER</t>
  </si>
  <si>
    <t>5.0MM FINE DIAMOND REF: 5820012050 COMPATIBLE CON STRYKER</t>
  </si>
  <si>
    <t>6.0MM FINE DIAMOND REF: 5820012060 COMPATIBLE CON STRYKER</t>
  </si>
  <si>
    <t>5.0MM ROUND FLUTED SOFT TOUCH REF: 5820010150 COMPATIBLE CON STRYKER</t>
  </si>
  <si>
    <t>4.0MM ROUND FLUTED SOFT TOUCH REF: 5820010140 COMPATIBLE CON STRYKER</t>
  </si>
  <si>
    <t>7.0mm Round Fluted Soft Touch REF: 5820010170 COMPATIBLE CON STRYKER</t>
  </si>
  <si>
    <t>2.5mm Round Fluted Soft Touch REF: 5820010125 COMPATIBLE CON STRYKER</t>
  </si>
  <si>
    <t>6.0MM ROUND FLUTED SOFT TOUCH REF: 5820010160 COMPATIBLE CON STRYKER</t>
  </si>
  <si>
    <t>4.0MM COARSE DIAMOND REF: 5820013040 COMPATIBLE CON STRYKER</t>
  </si>
  <si>
    <t>2.3mm Tapered Router REF: 5407FA2023 COMPATIBLE CON STRYKER</t>
  </si>
  <si>
    <t>4.0MM MULTI-FLUTE ROUND REF: 5820110040 COMPATIBLE CON STRYKER</t>
  </si>
  <si>
    <t>5.0MM MULTI-FLUTE ROUND REF: 5820110050 COMPATIBLE CON STRYKER</t>
  </si>
  <si>
    <t>6.0MM MULTI-FLUTE ROUND REF: 5820110060 COMPATIBLE CON STRYKER</t>
  </si>
  <si>
    <t>7.5MM MULTI-FLUTE ROUND REF: 5820110075 COMPATIBLE CON STRYKER</t>
  </si>
  <si>
    <t>3.0mm Tapered Router REF: 5407FA3030 COMPATIBLE CON STRYKER</t>
  </si>
  <si>
    <t>2.0MM MULTI-FLUTE ROUND REF: 5820110020 COMPATIBLE CON STRYKER</t>
  </si>
  <si>
    <t>1.5mm Tapered Router REF: 5407FA1015 COMPATIBLE CON STRYKER</t>
  </si>
  <si>
    <t>3.0mm Crse Dmnd Round, 13cm REF: 8450012030DC COMPATIBLE CON STRYKER</t>
  </si>
  <si>
    <t>3.0mm Neuro (Match Head) REF: 5120107030 COMPATIBLE CON STRYKER</t>
  </si>
  <si>
    <t>4.0mm ENT Precision Cutter, Aggressive  12 DEGREE, 11CM REF: 5290744100 COMPATIBLE CON STRYKER</t>
  </si>
  <si>
    <t>3.0mm Neuro (Match Head) Soft Touch REF: 5820107030 COMPATIBLE CON STRYKER</t>
  </si>
  <si>
    <t>3.0mm Diamond Neuro (Match Head) REF: 5820107130 COMPATIBLE CON STRYKER</t>
  </si>
  <si>
    <t>3.0mm Round, 13cm REF: 8450010030 COMPATIBLE CON STRYKER</t>
  </si>
  <si>
    <t>9.0mm Round Fluted REF: 5120010090 COMPATIBLE CON STRYKER</t>
  </si>
  <si>
    <t>7.5MM PRECISION ACORN REF: 5820030575 COMPATIBLE CON STRYKER</t>
  </si>
  <si>
    <t>4.0mm Crse Dmnd Round, 13cm REF: 8450012040DC COMPATIBLE CON STRYKER</t>
  </si>
  <si>
    <t>7.0mm Round Fluted REF: 5120010070 COMPATIBLE CON STRYKER</t>
  </si>
  <si>
    <t>8.0mm Round Fluted REF: 5120010080 COMPATIBLE CON STRYKER</t>
  </si>
  <si>
    <t>2.0mm Neuro (Match Head) Soft Touch REF: 5820107020 COMPATIBLE CON STRYKER</t>
  </si>
  <si>
    <t>2.0mm Diamond Neuro (Match Head) REF: 5820107120 COMPATIBLE CON STRYKER</t>
  </si>
  <si>
    <t>3.0mm Round Fluted REF: 5120010030 COMPATIBLE CON STRYKER</t>
  </si>
  <si>
    <t>2.0mm Round Fluted REF: 5120010020 COMPATIBLE CON STRYKER</t>
  </si>
  <si>
    <t>2.0mm Diamond Round REF: 5120012020 COMPATIBLE CON STRYKER</t>
  </si>
  <si>
    <t>3.0mm Diamond Round REF: 5120012030 COMPATIBLE CON STRYKER</t>
  </si>
  <si>
    <t>CUCHILLAS DE CRANEOTOMÍA DE TODAS LAS MEDIDAS</t>
  </si>
  <si>
    <t xml:space="preserve">FRESAS DE CRANETOMÍA CORTANTES TODAS LAS MEDIDAS </t>
  </si>
  <si>
    <t>SET DE GANCHOS PARA OCLUSIÓN DE ANEURISMAS CEREBRALES TODAS LAS MEDIDAS Y FORMAS</t>
  </si>
  <si>
    <t>PARCHES DE DURAMADRE 4*4CM SUTURABLE</t>
  </si>
  <si>
    <t>PARCHE DE DURAMADRE 8*5  CM SUTURABLE</t>
  </si>
  <si>
    <t>PARCHE DE DURAMADRE 10 *12,5 CM SUTURABLE</t>
  </si>
  <si>
    <t xml:space="preserve">CEMENTO PARA CRANEOPLASTIA CON ANTIBIOTICO </t>
  </si>
  <si>
    <t>VÁLVULAS PARA HIDROCEFALIA DE PRESIÓN BAJA</t>
  </si>
  <si>
    <t>VÁLVULAS PARA HIDROCEFALIA DE PRESIÓN MEDIA</t>
  </si>
  <si>
    <t>VÁLVULAS PARA HIDROCEFALIA DE PRESIÓN ALTA</t>
  </si>
  <si>
    <t>VÁLVULAS PARA HIDROCEFALIA PROGRAMABLES PARA ADULTO</t>
  </si>
  <si>
    <t>VÁLVULAS PARA HIDROCEFALIA PROGRAMABLES PEDIÁTRICA</t>
  </si>
  <si>
    <t>SISTEMA COMPLETO DE DRENAJE LUMBO-PERITONEAL</t>
  </si>
  <si>
    <t>CATETER PARA MEDICION DE PRESIÓN TISULAR DE O2 -TEMPERATURA CEREBRAL Y PRESIÓN INTRACRANEANA/ INCLUYE EQUIPO PARAAPOYO DIAGNOSTICO / SOPORTE TECNICO</t>
  </si>
  <si>
    <t>SISTEMA COMPLETO DE DRENAJE VENTRICULAR (QUINTO VENTRICULO)</t>
  </si>
  <si>
    <t>CATETER PARA MEDICION DE PRESIÓN INTRACRANEANA/ INCLUYE EQUIPO PARA APOYO DIAGNOSTICO</t>
  </si>
  <si>
    <t>CATETER VENTRICULAR</t>
  </si>
  <si>
    <t>CATETER PERITONEAL</t>
  </si>
  <si>
    <t>CONECTOR RECTO</t>
  </si>
  <si>
    <t>CONECTOR EN Y (METÁLICO)</t>
  </si>
  <si>
    <t>CATETER CON ANTIBIÓTICO</t>
  </si>
  <si>
    <t>SISTEMA 1.2 MM</t>
  </si>
  <si>
    <t>SISTEMA DE PLACAS  1.5 MM</t>
  </si>
  <si>
    <t>SISTEMA 2.0 MM</t>
  </si>
  <si>
    <t>SISTEMA 2.4 Y 2.7 MM</t>
  </si>
  <si>
    <t>SISTEMA EPIPLATING – RECONSTRUCCIÓN AURICULAR</t>
  </si>
  <si>
    <t>SISTEMA EPIPLATING – RECONSTRUCCIÓN NASAL</t>
  </si>
  <si>
    <t>SISTEMA EPIPLATING – RECONSTRUCCIÓN ORBITAL</t>
  </si>
  <si>
    <t>SISTEMA RECONSTRUCCIÓN MANDIBULAR PARA COLGAJO (SISTEMA HYBRID)</t>
  </si>
  <si>
    <t>ARCO DE ERICK BARRA X 14 CM</t>
  </si>
  <si>
    <t>ALAMBRE DE LIGADURA, DE 0,4 MM A 0,5 MM</t>
  </si>
  <si>
    <t>TIPS PARA MOTOR ULTRASONICO - SBIL</t>
  </si>
  <si>
    <t>ALQUILER MOTOR ELÉCTRICO PARA EXODONCIAS</t>
  </si>
  <si>
    <t>KIT MOTOR PARA SIERRAS Y FRESAS</t>
  </si>
  <si>
    <t>FRESA DE CARBONO DE 1.2MM</t>
  </si>
  <si>
    <t>FRESA DE CARBONO DE 1.6MM</t>
  </si>
  <si>
    <t>FRESA DE CARBONO DE 2.1MM</t>
  </si>
  <si>
    <t>PIMPOLLOS</t>
  </si>
  <si>
    <t>MICROMALLA EN TITANIO DE 120X120X0.1MM</t>
  </si>
  <si>
    <t>MICROMALLA EN TITANIO DE 120X120X0.2MM</t>
  </si>
  <si>
    <t>MICROMALLA EN TITANIO DE 50X30X0.1MM</t>
  </si>
  <si>
    <t>MICROMALLA EN TITANIO DE 50X30X0.2MM</t>
  </si>
  <si>
    <t>MALLA PARA LA BASE DE LA ORBITA OCULAR PREFORMADA 3D DER/IZQ 0,4MM</t>
  </si>
  <si>
    <t>MALLA PARA EL PISO DE LA ORBITA OCULAR PREFORMADA GRANDE PERFIL 0,3MM</t>
  </si>
  <si>
    <t>MALLA PARA EL PISO DE LA ORBITA OCULAR PREFORMADA PEQUEÑA PERFIL 0,3MM</t>
  </si>
  <si>
    <t>MALLA PARA EL PISO DE LA ORBITA OCULAR PERFIL 0,3MM</t>
  </si>
  <si>
    <t>MALLA PARA FONDO DE ORBITA MEDIANA</t>
  </si>
  <si>
    <t>MALLA PARA FONDO DE ORBITA GRANDE</t>
  </si>
  <si>
    <t>PLACA ANATÓMICA TRIDIMENSIONAL PARA PARED MEDIAL Y PISO DE ORBITA, PERFIL 0.3 A 0.4 MM, TITANIO</t>
  </si>
  <si>
    <t>MICROSIERRA OSCILANTE DE 12,14*0,25MM</t>
  </si>
  <si>
    <t>MICROSIERRA OSCILANTE 10X9X0.25MM</t>
  </si>
  <si>
    <t>MICROSIERRA OSCILANTE 12X14X0.25MM</t>
  </si>
  <si>
    <t>MICROSIERRA OSCILANTE 8X5X0.25MM</t>
  </si>
  <si>
    <t>MICROSIERRA OSCILANTE 5.5X 12.0X0,4</t>
  </si>
  <si>
    <t>MICROSIERRA OSCILANTE 10,0X18,5X0,4</t>
  </si>
  <si>
    <t>MICROHOJA DE SIERRA RECIPROCANTE DE 28,0X0,6</t>
  </si>
  <si>
    <t>MICROSIERRA RECIPROCANTE 25X0.38MM</t>
  </si>
  <si>
    <t>PLACA RECTA EN ÁCIDO LÁCTICO 4H PERFIL 1,0MM</t>
  </si>
  <si>
    <t>PLACA RECTA EN ÁCIDO LÁCTICO 4H CON PUENTE PERFIL 1,0MM</t>
  </si>
  <si>
    <t>PLACA RECTA EN ÁCIDO LÁCTICO 8H PERFIL 1,0MM</t>
  </si>
  <si>
    <t>PLACA RECTA EN ÁCIDO LÁCTICO 22H PERFIL 1,0MM</t>
  </si>
  <si>
    <t>PLACA RECTA EN ÁCIDO LÁCTICO EN L DER /IZQ 6H PERFIL 1,0MM</t>
  </si>
  <si>
    <t>PLACA RECTA EN ÁCIDO LÁCTICO EN L DER /IZQ 6H CON PUENTE PERFIL 1,0MM</t>
  </si>
  <si>
    <t>PLACA RECTA EN ÁCIDO LÁCTICO EN Y 5H PERFIL 1,0MM</t>
  </si>
  <si>
    <t>PLACA RECTA EN ÁCIDO LÁCTICO EN X 6H PERFIL 1,0MM</t>
  </si>
  <si>
    <t>PLACA RECTA EN ÁCIDO LÁCTICO EN T 6H PERFIL 1,0MM</t>
  </si>
  <si>
    <t>PLACA ORBITAL ESTÁNDAR</t>
  </si>
  <si>
    <t>PLACA AURICULAR ESTÁNDAR</t>
  </si>
  <si>
    <t>PLACA NASAL ESTÁNDAR</t>
  </si>
  <si>
    <t>PLACA PARA REBORDE ORBITAL EN ÁCIDO LÁCTICO 8H PERFIL 1,0MM</t>
  </si>
  <si>
    <t>MALLA EN ÁCIDO LÁCTICO DE 26X26X0,3</t>
  </si>
  <si>
    <t>MALLA EN ÁCIDO LÁCTICO DE 51X51X0,3</t>
  </si>
  <si>
    <t>MALLA EN ÁCIDO LÁCTICO DE 126X126X0,6</t>
  </si>
  <si>
    <t>MALLA EN ÁCIDO LÁCTICO DE 31X16X1,0</t>
  </si>
  <si>
    <t>MALLA EN ÁCIDO LÁCTICO DE 29X104X0,6</t>
  </si>
  <si>
    <t>MALLA EN ÁCIDO LÁCTICO PARA LA BASE DE LA ORBITA OCULAR DE 40X40</t>
  </si>
  <si>
    <t>DISTRACTOR INTRAORAL CUERPO ADULTO DE 10 A 25MM</t>
  </si>
  <si>
    <t>DISTRACTOR INTRAORAL CUERPO PEDIATRICO
DE 10 A 25MM</t>
  </si>
  <si>
    <t>DISTRACTOR INTRAORAL RAMA ADULTO D 10- 25MM</t>
  </si>
  <si>
    <t>DISTRACTOR INTRAORAL RAMA PEDIATRICO 10-
25MM</t>
  </si>
  <si>
    <t>DISTRACTOR INTRAORAL PARA SINFISIS MADIBULAR DE 10-15MM</t>
  </si>
  <si>
    <t>DISTRACTOR INTRAORAL PARA 4 O MAS ESPACIOS DENTALES DE 10-15MM</t>
  </si>
  <si>
    <t>DISTRACTOR INTRAORAL HORIZONTAL DE 4- 0MM</t>
  </si>
  <si>
    <t>DISTRACTOR INTRAORAL PARA  4 ESPACIOS DENTALES DE 10-15MM</t>
  </si>
  <si>
    <t>DISTRACTOR DE SEGMENTO ALVEOLAR</t>
  </si>
  <si>
    <t xml:space="preserve">KIT PARA FERULA 3D MAXILOFACIAL </t>
  </si>
  <si>
    <t>BIOMODELO 3D</t>
  </si>
  <si>
    <t>PLACAS A MEDIDA EN TITANIO</t>
  </si>
  <si>
    <t>PLACAS DE ATM PERSONALIZADA BILATERIAL</t>
  </si>
  <si>
    <t>PLACAS DE ATM PERSONALIZADA UNILATERAL</t>
  </si>
  <si>
    <t>PLACAS DE ATM PERSONALIZADAS RECONSTRUCION</t>
  </si>
  <si>
    <t>IMPLANTES PERSONALIZADOS EN PEEK</t>
  </si>
  <si>
    <t>IMPLANTES ESTANDAR EN PEEK</t>
  </si>
  <si>
    <t>CRANEOPLASTIA EN PEEK S</t>
  </si>
  <si>
    <t>CRANEOPLASTIA EN PEEK M</t>
  </si>
  <si>
    <t>CRANEOPLASTIA EN PEEK L</t>
  </si>
  <si>
    <t>CRANEOPLASTIA EN TITANIO S</t>
  </si>
  <si>
    <t>CRANEOPLASTIA EN TITANIO M</t>
  </si>
  <si>
    <t>CRANEOPLASTIA EN TITANIO L</t>
  </si>
  <si>
    <t>PROTESIS DE RECONSTRUCCIÓN DE CADENA OCICULAR TOTAL</t>
  </si>
  <si>
    <t>PROTESIS DE RECONSTRUCCIÓN DE CADENA OCICULAR PARCIAL</t>
  </si>
  <si>
    <t>PROTESIS DE K PISTON DE DIFERENTES MEDIDAS Y LONGITUDES</t>
  </si>
  <si>
    <t>LASER DIODO</t>
  </si>
  <si>
    <t>LASER TRUBLUE</t>
  </si>
  <si>
    <t>SET SISTEMA SHAVER OTORRINOLARINGOLOGÍA</t>
  </si>
  <si>
    <t>SET DE CUCHILLAS SISTEMA SHAVER DE TODOS LOS DIAMÉTROS Y ANGULACIONES</t>
  </si>
  <si>
    <t>SISTEMA DE FRESADO PARA OTOLOGÍA INCLUYE SET DE FRESAS</t>
  </si>
  <si>
    <t>FRESA ACERO DIFERENTES LONGITUDES (MOTOR DE FRESADO)</t>
  </si>
  <si>
    <t>AUDIFONOS OSTEOINTEGRADOSISTEMA DE CONDUCCION OSEA QUE CUENTA CON UN IMPLANTE DE TITANIO Y UN PROCESADOR EXTERNO DE BAJO PERFIL MAGNETICO PARA GARANTIZAR COMODIDAD Y SEGURIDAD AL PACIENTE</t>
  </si>
  <si>
    <t>IMPLANTES COCLEARES IMPLANTE DE ULTIMA TECNOLOGIA DE PERFIL DELGADO CON UN FRESADO MINIMO QUE LO HACE ADECUADO PARA TODOS LOS USUARIOS DE IMPLANTE NIÑOS Y ADULTOS.</t>
  </si>
  <si>
    <t>BALÓN DE DILATACIÓN TROMPA DE EUSTAQUIO NO COMPLACIENTE</t>
  </si>
  <si>
    <t>TUBOS DE VENTILACION / PRÓTESIS OTORRINOLARINGOLOGIA / SISTEMA SHAIVER</t>
  </si>
  <si>
    <t>TUBO DE VENTILACION TIPO SHERPARD CON Y SIN COLA FLUOROPLASTIA DIFERENTES MEDIDAS</t>
  </si>
  <si>
    <t>TUBO DE VENTILACION TIPO ARMSTRONG
FLUOROPLASTIA Y DE SILICONA CON DIFERENTES MEDIDAS</t>
  </si>
  <si>
    <t>TUBO DE VENTILACION TIPO COLAR BUTTON FLUOROPLASTIA</t>
  </si>
  <si>
    <t>TUBO DE VENTILACION TIPO DONALDSON
SILICONA Y FLUOROPLASTIA CON DIFERENTES MEDIDAS</t>
  </si>
  <si>
    <t>TUBO DE VENTILACION TIPO PAPARELA SILICONA DE DIFERENTES MEDIDAS</t>
  </si>
  <si>
    <t>SISTEMA PARA PECTUS EXCAVATUM Y CARINATUM</t>
  </si>
  <si>
    <t>ESTABILIZADORES DE BARRA CARINATUM/EXCABATUM</t>
  </si>
  <si>
    <t>SET RECONSTRUCCIÓN COSTAL CON PLACAS Y CLIPS</t>
  </si>
  <si>
    <t>SET RECONSTRUCCIÓN ESTERNAL</t>
  </si>
  <si>
    <t>SET PECTUS BARRAS Y ESTABILIZADORES</t>
  </si>
  <si>
    <t>PECTUS PLACA DE ESTABILIZACION DE DIFERENTES LONGITUDES Y MEDIDAS</t>
  </si>
  <si>
    <t>SUPERCABLE ISOELÁSTICO ESTERNAL</t>
  </si>
  <si>
    <t>BARRAS DE CONEXIÓN DE TITANIO COMPLETAMENTE DENTADA 190MM</t>
  </si>
  <si>
    <t>SISTEMA MONITOREO INTRAOPERATORIO OTOLOGÍA-CABEZA-CUELLO-NEUROLOGÍA</t>
  </si>
  <si>
    <t>SET DE MONITOREO NERVIO FACIAL/INCLUYE MINIMO ELECTRODOS, SONDA, MONOPOLAR, MONITOR NEUROMONITOREO CRANEAL (PARES) Y ESPINAL CON ESPINAL</t>
  </si>
  <si>
    <t>SET DE ASPIRADOR ULTRASÓNICO</t>
  </si>
  <si>
    <t>RADIOFRECUENCIA PARA RAICES ESPINALES O MANEJO DE DOLOR</t>
  </si>
  <si>
    <t>SET DE ESTIMULADOR PLEXO BRAQUIAL</t>
  </si>
  <si>
    <t xml:space="preserve">ESFERAS REFLACTANTES PARA NEURONAVEGADOR NAVIMETRIC </t>
  </si>
  <si>
    <t xml:space="preserve">FIDUCIAS PARA MARCACIÓN DE PACIENTE </t>
  </si>
  <si>
    <t>SET DE ESTIMULACIÓN CORTICAL ASISTIDO POR MÉDICO  ESPECIALISTA EN MEDICINA FÍSICA Y REHABILITACIÓN (FISIATRÍA) O NEUROLOGO U OTRA ESPECIALIDAD CON ENTRENAMIENTO EN EL ÁREA DE ELECTRODIAGNÓSTICO</t>
  </si>
  <si>
    <t>SET DE MONITOREO NERVIO LARINGEO INCLUYE MINIMO TUBO ENDOTRAQUEAL/SONDA/MONOPOLAR/MONITOR</t>
  </si>
  <si>
    <t>CORTADOR DE HUESO SET BISTURÍ ULTRASÓNICO - INSUMOS - LARINGE</t>
  </si>
  <si>
    <t xml:space="preserve">SOLUCIONES RECONSTRUCTIVAS CON SISTEMA DE IMPLANTES A LA MEDIDA CON PLANIFICACIÓN 3D PARA ORTOPEDIA - DIFERENTES UNIDADES ANATÓMICAS </t>
  </si>
  <si>
    <t>SET</t>
  </si>
  <si>
    <t>CAJA *10</t>
  </si>
  <si>
    <t>BOLSA *50</t>
  </si>
  <si>
    <t>"SUMINISTRO DE MATERIAL DE OSTEOSÍNTESIS, INJERTOS ÓSEOS Y DISPOSITIVOS MÉDICO-QUIRÚRGICOS PARA LAS ESPECIALIDADES DE ORTOPEDIA, CIRUGÍA DE TÓRAX, CIRUGÍA DE MANO, CIRUGÍA ARTROSCÓPICA, CIRUGÍA DE TRAUMA, CIRUGÍA DE COLUMNA, CIRUGÍA MAXILOFACIAL, CIRUGÍA DE OTORRINOLARINGOLOGÍA, CIRUGÍA PLASTICA, NEUROCIRUGÍA Y TODAS LAS ESPECIALIDADES QUIRÚRGICAS QUE ASÍ LOS REQUIERAN DENTRO DE LOS DIFERENTES PROCEDIMIENTOS QUIRÚRGICOS, NECESARIOS PARA LA CONTINUIDAD, OPORTUNIDAD  Y SEGURIDAD  EN LA PRESTACIÓN DE LOS SERVICIOS A LOS USUARIOS QUE ATIENDE  LA SUBRED INTEGRADA DE SERVICIOS DE SALUD NORTE E.S.E.".</t>
  </si>
  <si>
    <t>EM No. 231-2025
CONTRATO NUEVO (X)         MODIFICACIÓN CONTRACTUAL (  )</t>
  </si>
  <si>
    <t>CEIMED SAS</t>
  </si>
  <si>
    <t>MEDITEC SA</t>
  </si>
  <si>
    <t>Sampedro</t>
  </si>
  <si>
    <t>FIXMEDICAL SAS BIC</t>
  </si>
  <si>
    <t>W.LORENZ HOLDING S.A.S</t>
  </si>
  <si>
    <t>DISORTHO SAS</t>
  </si>
  <si>
    <t>FIJACION EXTERNA SAS</t>
  </si>
  <si>
    <t>PROMED QUIRURGICOS</t>
  </si>
  <si>
    <t>MEDIREX BIC SAS</t>
  </si>
  <si>
    <t>PIEMCA</t>
  </si>
  <si>
    <t>LH S.A.S</t>
  </si>
  <si>
    <t>$ 12.515.000</t>
  </si>
  <si>
    <t>$ 3.345.000</t>
  </si>
  <si>
    <t>$ 5.794.000</t>
  </si>
  <si>
    <t>$ 4.594.000</t>
  </si>
  <si>
    <t>$ 9.392.000</t>
  </si>
  <si>
    <t>$ 6.694.000</t>
  </si>
  <si>
    <t>$ 13.890.000</t>
  </si>
  <si>
    <t>$ 20.086.000</t>
  </si>
  <si>
    <t>$ 26.282.000</t>
  </si>
  <si>
    <t>$ 32.478.000</t>
  </si>
  <si>
    <t>$ 6.995.000</t>
  </si>
  <si>
    <t>$ 7.499.000</t>
  </si>
  <si>
    <t>$ 3.299.000</t>
  </si>
  <si>
    <t>$ 3.999.000</t>
  </si>
  <si>
    <t>$ 3.499.000</t>
  </si>
  <si>
    <t>$ 3.152.000</t>
  </si>
  <si>
    <t>$ 1.205.000</t>
  </si>
  <si>
    <t>$ 1.305.000</t>
  </si>
  <si>
    <t>$ 1.455.000</t>
  </si>
  <si>
    <t>$ 2.655.000</t>
  </si>
  <si>
    <t>$ 2.055.000</t>
  </si>
  <si>
    <t>$ 8.980.000</t>
  </si>
  <si>
    <t>$ 849.000</t>
  </si>
  <si>
    <t>$ 161.310</t>
  </si>
  <si>
    <t>$ 3.383.000</t>
  </si>
  <si>
    <t>$ 3.989.000</t>
  </si>
  <si>
    <t xml:space="preserve">$24.999.000
</t>
  </si>
  <si>
    <t xml:space="preserve">$28.499.000
</t>
  </si>
  <si>
    <t xml:space="preserve">$33.499.000
</t>
  </si>
  <si>
    <t xml:space="preserve">$22.999.000
</t>
  </si>
  <si>
    <t>J&amp;J MEDTECH</t>
  </si>
  <si>
    <t>DIPROMEDICOS SAS</t>
  </si>
  <si>
    <t>LA INSTRUMENTADORA S.A.S.</t>
  </si>
  <si>
    <t>EDM EQUIPOS Y DISPOSITIVOS MEDICOS SAS</t>
  </si>
  <si>
    <t>TIENDA MEDICA VIRTUAL CO</t>
  </si>
  <si>
    <t>IMPLAMEQ SAS</t>
  </si>
  <si>
    <t>LOGYSMED</t>
  </si>
  <si>
    <t>INNOMED S.A.</t>
  </si>
  <si>
    <t>IFC COLOMBIA S.A.S</t>
  </si>
  <si>
    <t>IMPLANTECH LTDA</t>
  </si>
  <si>
    <t>Exel Medical</t>
  </si>
  <si>
    <t>ENFISA</t>
  </si>
  <si>
    <t>067-2024</t>
  </si>
  <si>
    <t>174-2023</t>
  </si>
  <si>
    <t>168-2023</t>
  </si>
  <si>
    <t>166-2023</t>
  </si>
  <si>
    <t xml:space="preserve"> 174-2023 </t>
  </si>
  <si>
    <t>022-2025</t>
  </si>
  <si>
    <t>061-2024</t>
  </si>
  <si>
    <t>167-2023</t>
  </si>
  <si>
    <t>173-2023</t>
  </si>
  <si>
    <t>018-2022</t>
  </si>
  <si>
    <t>HISTORICO</t>
  </si>
  <si>
    <t xml:space="preserve">VALOR PROYECTADO </t>
  </si>
  <si>
    <r>
      <rPr>
        <b/>
        <i/>
        <sz val="11"/>
        <color theme="1"/>
        <rFont val="Calibri"/>
        <family val="2"/>
        <scheme val="minor"/>
      </rPr>
      <t>ANÁLISIS DE MERCADO</t>
    </r>
    <r>
      <rPr>
        <sz val="11"/>
        <color theme="1"/>
        <rFont val="Calibri"/>
        <family val="2"/>
        <scheme val="minor"/>
      </rPr>
      <t xml:space="preserve">: El día 3 de Junio de 2025, se solicitaron cotizaciones por medio de la plataforma de Colombia Compra Eficiente (SECOP II), con fecha de recepción de ofertas hasta el 24 de junio de 2023. Al publicar el proceso, la Subred evidencia que Ciento cincuenta y seis 156 proveedores 
pertenecen al sector objeto del estudio, de ellos, TREINTA Y UNO (31) expresa su interés y VEINTICINCO (25) presenta su cotización al proceso en curso. De la verificación llevada a cabo se concluye: 
1. Al verificar EL ESTUDIO DE MERCADO 231-2025 la base de datos de la Dirección de Contratación y del almacén de la Subred, se identificó precios de compras  realizadas en el año 2022, 2023. 
2. En este histórico se procede a indexación de precios debido a que el contrato 018 de 2022, 174-2023, 168-2023, 166-2023, 174-2023, 173-2023, 167-2023. 022-2025.
3.Teniendo en cuenta que el ESTUDIO DE MERCADO, se evidencia que Veinticinco (25) proveedores presentaron  cotización de los ítems descritos en el proceso, los cuales seran numerados acontinuacion:
1. CEIMED SAS
2. MEDITEC S.A.	
3. Sampedro
4. FIXMEDICAL SAS BIC	
5. W.LORENZ HOLDING S.A.S
6. DISORTHO SAS
7. FIJACION EXTERNA SAS
8. PROMED QUIRURGICOS
9. MEDIREX BIC SAS
10. PIEMCA
11. LH S.A.S
12. J&amp;J MEDTECH
13. DIPROMEDICOS SAS	
14. LA INSTRUMENTADORA S.A.S.
15. EDM EQUIPOS Y DISPOSITIVOS MEDICOS SAS
16. TIENDA MEDICA VIRTUAL CO.
17. IMPLAMEQ S.A.S.
18. LOGYSMED
19. INNOMED S.A.
20. IFC COLOMBIA S.A.S.
21. AMAREY NOVA MEDICAL S.A.
22. SMITH &amp; NEPHEW
23. IMPLANTECH LTDA
24. Exel Medical.
25. ENFISA 
4.Con el propósito de realizar un comparativo, se calcula el promedio entre el valor mínimo y el valor histórico, para así validar el rango que establece el mercado para el presente proceso. 
5. Realizando el ejercicio del estudio de mercado y por la totalidad de items del proceso se informo al servicio que el resultado era ONCE MIL NOVECIENTOS VEINTICUATRO MILLONES CIENTO OCHENTA Y DOS MIL OCHOCIENTOS CATORCE PESOS M/CTE ($ 11.924.182.814).
6. Con esto el servicio indico que si bien es cierto esta es la totalidad de items del proceso estos no se utilizan de forma mensual, por ende realizan un calculo matematico y teniendo en cuenta el contrato actual y sus consumos promedio determinaron que el valor total para el presente proceso es de MIL CIENTO DIEZ MILLONES DE DE PESOS MCTE ( $ 1.110.000.000)
7.Teniendo en cuenta el principio de economía que rige la actividad contractual de la Subred en virtud del numeral 3.12 PRINCIPIO DE ECONOMIA del Acuerdo 024 de 2017, se calcula el valor mínimo para el presente proceso. 
8. Con esto se determina que el valor el cual se solicitara la disponibilidad presupuesta es de  MIL CIENTO DIEZ MILLONES DE DE PESOS MCTE ( $ 1.110.000.000)
</t>
    </r>
  </si>
  <si>
    <t>ANÁLISIS DE MERCADO: El día 3 de Junio de 2025, se solicitaron cotizaciones por medio de la plataforma de Colombia Compra Eficiente (SECOP II), con fecha de recepción de ofertas hasta el 24 de junio de 2023. Al publicar el proceso, la Subred evidencia que Ciento cincuenta y seis 156 proveedores 
pertenecen al sector objeto del estudio, de ellos, TREINTA Y UNO (31) expresa su interés y VEINTICINCO (25) presenta su cotización al proceso en curso. De la verificación llevada a cabo se concluye: 
1. Al verificar EL ESTUDIO DE MERCADO 231-2025 la base de datos de la Dirección de Contratación y del almacén de la Subred, se identificó precios de compras  realizadas en el año 2022, 2023. 
2. En este histórico se procede a indexación de precios debido a que el contrato 018 de 2022, 174-2023, 168-2023, 166-2023, 174-2023, 173-2023, 167-2023. 022-2025.
3.Teniendo en cuenta que el ESTUDIO DE MERCADO, se evidencia que Veinticinco (25) proveedores presentaron  cotización de los ítems descritos en el proceso, los cuales seran numerados acontinuacion:
1. CEIMED SAS
2. MEDITEC S.A.	
3. Sampedro
4. FIXMEDICAL SAS BIC	
5. W.LORENZ HOLDING S.A.S
6. DISORTHO SAS
7. FIJACION EXTERNA SAS
8. PROMED QUIRURGICOS
9. MEDIREX BIC SAS
10. PIEMCA
11. LH S.A.S
12. J&amp;J MEDTECH
13. DIPROMEDICOS SAS	
14. LA INSTRUMENTADORA S.A.S.
15. EDM EQUIPOS Y DISPOSITIVOS MEDICOS SAS
16. TIENDA MEDICA VIRTUAL CO.
17. IMPLAMEQ S.A.S.
18. LOGYSMED
19. INNOMED S.A.
20. IFC COLOMBIA S.A.S.
21. AMAREY NOVA MEDICAL S.A.
22. SMITH &amp; NEPHEW
23. IMPLANTECH LTDA
24. Exel Medical.
25. ENFISA 
4.Con el propósito de realizar un comparativo, se calcula el promedio entre el valor mínimo y el valor histórico, para así validar el rango que establece el mercado para el presente proceso. 
5. Realizando el ejercicio del estudio de mercado y por la totalidad de items del proceso se informo al servicio que el resultado era ONCE MIL NOVECIENTOS VEINTICUATRO MILLONES CIENTO OCHENTA Y DOS MIL OCHOCIENTOS CATORCE PESOS M/CTE ($ 11.924.182.814).
6. Con esto el servicio indico que si bien es cierto esta es la totalidad de items del proceso estos no se utilizan de forma mensual, por ende realizan un calculo matematico y teniendo en cuenta el contrato actual y sus consumos promedio determinaron que el valor total para el presente proceso es de MIL CIENTO DIEZ MILLONES DE DE PESOS MCTE ( $ 1.110.000.000)
7.Teniendo en cuenta el principio de economía que rige la actividad contractual de la Subred en virtud del numeral 3.12 PRINCIPIO DE ECONOMIA del Acuerdo 024 de 2017, se calcula el valor mínimo para el presente proceso. 
8. Con esto se determina que el valor el cual se solicitara la disponibilidad presupuesta es de  MIL CIENTO DIEZ MILLONES DE DE PESOS MCTE ( $ 1.110.000.000)</t>
  </si>
  <si>
    <t xml:space="preserve">CESAR FELIPE MATALLANA ZAPATA - CONTRATISTA DIRECCION DE CONTRATACION </t>
  </si>
  <si>
    <t xml:space="preserve">REVISADO POR LIDER DE BYS </t>
  </si>
  <si>
    <t xml:space="preserve">CINDY ELIZABETH ROJAS NEIRA </t>
  </si>
  <si>
    <t xml:space="preserve">FIRMA </t>
  </si>
  <si>
    <t xml:space="preserve">APROBADO POR LA DIRECTORA DE CONTRATACION </t>
  </si>
  <si>
    <t>ANA TATIANA QUINTANA TORRES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</si>
</sst>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8">
    <numFmt numFmtId="42" formatCode="_-&quot;$&quot;\ * #,##0_-;\-&quot;$&quot;\ * #,##0_-;_-&quot;$&quot;\ * &quot;-&quot;_-;_-@_-"/>
    <numFmt numFmtId="44" formatCode="_-&quot;$&quot;\ * #,##0.00_-;\-&quot;$&quot;\ * #,##0.00_-;_-&quot;$&quot;\ * &quot;-&quot;??_-;_-@_-"/>
    <numFmt numFmtId="43" formatCode="_-* #,##0.00_-;\-* #,##0.00_-;_-* &quot;-&quot;??_-;_-@_-"/>
    <numFmt numFmtId="164" formatCode="_(&quot;$&quot;\ * #,##0.00_);_(&quot;$&quot;\ * \(#,##0.00\);_(&quot;$&quot;\ * &quot;-&quot;??_);_(@_)"/>
    <numFmt numFmtId="165" formatCode="_ &quot;$&quot;\ * #,##0.00_ ;_ &quot;$&quot;\ * \-#,##0.00_ ;_ &quot;$&quot;\ * &quot;-&quot;??_ ;_ @_ "/>
    <numFmt numFmtId="166" formatCode="_(&quot;$&quot;\ * #,##0_);_(&quot;$&quot;\ * \(#,##0\);_(&quot;$&quot;\ * &quot;-&quot;??_);_(@_)"/>
    <numFmt numFmtId="167" formatCode="#,###.00"/>
    <numFmt numFmtId="168" formatCode="_-* #,##0_-;\-* #,##0_-;_-* &quot;-&quot;??_-;_-@_-"/>
    <numFmt numFmtId="169" formatCode="_ &quot;$ &quot;* #,##0.00_ ;_ &quot;$ &quot;* \-#,##0.00_ ;_ &quot;$ &quot;* \-??_ ;_ @_ "/>
    <numFmt numFmtId="170" formatCode="_([$$-240A]\ * #,##0_);_([$$-240A]\ * \(#,##0\);_([$$-240A]\ * \-??_);_(@_)"/>
    <numFmt numFmtId="171" formatCode="_-* #,##0_-;\-* #,##0_-;_-* \-_-;_-@_-"/>
    <numFmt numFmtId="172" formatCode="0;[Red]0"/>
    <numFmt numFmtId="173" formatCode="_-[$$-240A]\ * #,##0.00_-;\-[$$-240A]\ * #,##0.00_-;_-[$$-240A]\ * &quot;-&quot;??_-;_-@_-"/>
    <numFmt numFmtId="174" formatCode="_-[$$-240A]\ * #,##0_-;\-[$$-240A]\ * #,##0_-;_-[$$-240A]\ * &quot;-&quot;??_-;_-@_-"/>
    <numFmt numFmtId="175" formatCode="&quot;$&quot;\ #,##0"/>
    <numFmt numFmtId="176" formatCode="_-[$$-240A]\ * #,##0_-;\-[$$-240A]\ * #,##0_-;_-[$$-240A]\ * &quot;-&quot;??_-;_-@"/>
    <numFmt numFmtId="177" formatCode="_-&quot;$&quot;\ * #,##0_-;\-&quot;$&quot;\ * #,##0_-;_-&quot;$&quot;\ * &quot;-&quot;??_-;_-@_-"/>
    <numFmt numFmtId="178" formatCode="_-&quot;$&quot;\ * #,##0_-;\-&quot;$&quot;\ * #,##0_-;_-&quot;$&quot;\ * &quot;-&quot;??_-;_-@"/>
  </numFmts>
  <fonts count="36">
    <font>
      <sz val="11"/>
      <color theme="1"/>
      <name val="Calibri"/>
      <family val="2"/>
      <scheme val="minor"/>
    </font>
    <font>
      <sz val="10"/>
      <name val="Arial"/>
      <family val="2"/>
    </font>
    <font>
      <sz val="11"/>
      <color theme="1"/>
      <name val="Calibri"/>
      <family val="2"/>
      <scheme val="minor"/>
    </font>
    <font>
      <sz val="11"/>
      <color theme="1"/>
      <name val="Calibri"/>
      <family val="2"/>
    </font>
    <font>
      <b/>
      <sz val="11"/>
      <color theme="1"/>
      <name val="Calibri"/>
      <family val="2"/>
    </font>
    <font>
      <sz val="11"/>
      <name val="Calibri"/>
      <family val="2"/>
    </font>
    <font>
      <b/>
      <sz val="11"/>
      <name val="Calibri"/>
      <family val="2"/>
    </font>
    <font>
      <sz val="10"/>
      <color rgb="FF000000"/>
      <name val="Times New Roman"/>
      <family val="1"/>
    </font>
    <font>
      <b/>
      <i/>
      <sz val="11"/>
      <color theme="1"/>
      <name val="Calibri"/>
      <family val="2"/>
      <scheme val="minor"/>
    </font>
    <font>
      <sz val="10"/>
      <color theme="1"/>
      <name val="Verdana"/>
      <family val="2"/>
    </font>
    <font>
      <sz val="11"/>
      <color rgb="FF000000"/>
      <name val="Calibri"/>
      <family val="2"/>
    </font>
    <font>
      <sz val="11"/>
      <color rgb="FF000000"/>
      <name val="Calibri"/>
      <family val="2"/>
      <charset val="1"/>
    </font>
    <font>
      <sz val="12"/>
      <color theme="1"/>
      <name val="Calibri"/>
      <family val="2"/>
      <scheme val="minor"/>
    </font>
    <font>
      <sz val="12"/>
      <color theme="1"/>
      <name val="Calibri"/>
      <family val="2"/>
    </font>
    <font>
      <b/>
      <sz val="16"/>
      <name val="Calibri"/>
      <family val="2"/>
    </font>
    <font>
      <b/>
      <sz val="11"/>
      <color theme="1"/>
      <name val="Calibri"/>
      <family val="2"/>
      <scheme val="minor"/>
    </font>
    <font>
      <sz val="10"/>
      <name val="Arial"/>
      <family val="2"/>
      <charset val="1"/>
    </font>
    <font>
      <sz val="10"/>
      <color rgb="FF000000"/>
      <name val="Arial"/>
      <family val="2"/>
      <charset val="1"/>
    </font>
    <font>
      <sz val="10"/>
      <color theme="1"/>
      <name val="Calibri"/>
      <family val="2"/>
      <scheme val="minor"/>
    </font>
    <font>
      <sz val="11"/>
      <color rgb="FF000000"/>
      <name val="Calibri"/>
      <family val="2"/>
      <scheme val="minor"/>
    </font>
    <font>
      <b/>
      <sz val="9"/>
      <color theme="1"/>
      <name val="Calibri"/>
      <family val="2"/>
    </font>
    <font>
      <sz val="11"/>
      <color rgb="FF000000"/>
      <name val="Arial"/>
      <family val="2"/>
    </font>
    <font>
      <sz val="8"/>
      <color rgb="FF000000"/>
      <name val="Calibri"/>
      <family val="2"/>
      <scheme val="minor"/>
    </font>
    <font>
      <sz val="12"/>
      <color rgb="FF000000"/>
      <name val="Arial"/>
      <family val="2"/>
    </font>
    <font>
      <sz val="11"/>
      <color theme="1"/>
      <name val="Arial"/>
      <family val="2"/>
    </font>
    <font>
      <sz val="8"/>
      <color rgb="FF000000"/>
      <name val="Arial"/>
      <family val="2"/>
    </font>
    <font>
      <b/>
      <sz val="9"/>
      <color indexed="81"/>
      <name val="Tahoma"/>
      <family val="2"/>
    </font>
    <font>
      <sz val="9"/>
      <color indexed="81"/>
      <name val="Tahoma"/>
      <family val="2"/>
    </font>
    <font>
      <sz val="10"/>
      <color theme="1"/>
      <name val="Calibri"/>
      <family val="2"/>
    </font>
    <font>
      <sz val="11"/>
      <color theme="0"/>
      <name val="Calibri"/>
      <family val="2"/>
    </font>
    <font>
      <sz val="11"/>
      <color theme="0" tint="-0.249977111117893"/>
      <name val="Calibri"/>
      <family val="2"/>
    </font>
    <font>
      <b/>
      <sz val="11"/>
      <color theme="1"/>
      <name val="Arial"/>
      <family val="2"/>
    </font>
    <font>
      <i/>
      <sz val="11"/>
      <color rgb="FF7F7F7F"/>
      <name val="Aptos Narrow"/>
      <family val="2"/>
      <charset val="1"/>
    </font>
    <font>
      <sz val="11"/>
      <name val="Arial"/>
      <family val="2"/>
    </font>
    <font>
      <b/>
      <sz val="10"/>
      <name val="Calibri"/>
      <family val="2"/>
      <scheme val="minor"/>
    </font>
    <font>
      <b/>
      <sz val="10"/>
      <color theme="1"/>
      <name val="Calibri"/>
      <family val="2"/>
    </font>
  </fonts>
  <fills count="20">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theme="8" tint="0.39997558519241921"/>
        <bgColor indexed="64"/>
      </patternFill>
    </fill>
    <fill>
      <patternFill patternType="solid">
        <fgColor rgb="FF92D050"/>
        <bgColor indexed="64"/>
      </patternFill>
    </fill>
    <fill>
      <patternFill patternType="solid">
        <fgColor rgb="FFFFFF00"/>
        <bgColor indexed="64"/>
      </patternFill>
    </fill>
    <fill>
      <patternFill patternType="solid">
        <fgColor rgb="FFFF0000"/>
        <bgColor indexed="64"/>
      </patternFill>
    </fill>
    <fill>
      <patternFill patternType="solid">
        <fgColor theme="9" tint="0.39997558519241921"/>
        <bgColor indexed="64"/>
      </patternFill>
    </fill>
    <fill>
      <patternFill patternType="solid">
        <fgColor theme="0" tint="-0.34998626667073579"/>
        <bgColor indexed="64"/>
      </patternFill>
    </fill>
    <fill>
      <patternFill patternType="solid">
        <fgColor theme="0"/>
        <bgColor rgb="FF08B3FD"/>
      </patternFill>
    </fill>
    <fill>
      <patternFill patternType="solid">
        <fgColor theme="0"/>
        <bgColor rgb="FFAEAEAE"/>
      </patternFill>
    </fill>
    <fill>
      <patternFill patternType="solid">
        <fgColor theme="0"/>
        <bgColor rgb="FF00B0F0"/>
      </patternFill>
    </fill>
    <fill>
      <patternFill patternType="solid">
        <fgColor theme="0"/>
        <bgColor rgb="FFFFC7CE"/>
      </patternFill>
    </fill>
    <fill>
      <patternFill patternType="solid">
        <fgColor theme="0"/>
        <bgColor rgb="FFFFFF00"/>
      </patternFill>
    </fill>
    <fill>
      <patternFill patternType="solid">
        <fgColor theme="0"/>
        <bgColor rgb="FFFF4000"/>
      </patternFill>
    </fill>
    <fill>
      <patternFill patternType="solid">
        <fgColor theme="0"/>
        <bgColor rgb="FFFF0000"/>
      </patternFill>
    </fill>
    <fill>
      <patternFill patternType="solid">
        <fgColor theme="0" tint="-4.9989318521683403E-2"/>
        <bgColor rgb="FF08B3FD"/>
      </patternFill>
    </fill>
    <fill>
      <patternFill patternType="solid">
        <fgColor theme="0" tint="-0.14999847407452621"/>
        <bgColor indexed="64"/>
      </patternFill>
    </fill>
    <fill>
      <patternFill patternType="solid">
        <fgColor rgb="FFD8D8D8"/>
        <bgColor rgb="FFD8D8D8"/>
      </patternFill>
    </fill>
  </fills>
  <borders count="59">
    <border>
      <left/>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top/>
      <bottom style="medium">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thin">
        <color indexed="64"/>
      </bottom>
      <diagonal/>
    </border>
    <border>
      <left style="thin">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bottom style="medium">
        <color indexed="64"/>
      </bottom>
      <diagonal/>
    </border>
    <border>
      <left/>
      <right style="thin">
        <color indexed="64"/>
      </right>
      <top/>
      <bottom/>
      <diagonal/>
    </border>
    <border>
      <left style="thin">
        <color indexed="64"/>
      </left>
      <right/>
      <top style="medium">
        <color indexed="64"/>
      </top>
      <bottom/>
      <diagonal/>
    </border>
    <border>
      <left style="thin">
        <color indexed="64"/>
      </left>
      <right/>
      <top style="thin">
        <color indexed="64"/>
      </top>
      <bottom/>
      <diagonal/>
    </border>
    <border>
      <left/>
      <right style="medium">
        <color indexed="64"/>
      </right>
      <top style="thin">
        <color indexed="64"/>
      </top>
      <bottom/>
      <diagonal/>
    </border>
    <border>
      <left/>
      <right style="medium">
        <color indexed="64"/>
      </right>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thin">
        <color indexed="64"/>
      </top>
      <bottom/>
      <diagonal/>
    </border>
    <border>
      <left style="thin">
        <color auto="1"/>
      </left>
      <right style="thin">
        <color auto="1"/>
      </right>
      <top/>
      <bottom style="thin">
        <color auto="1"/>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right style="thin">
        <color indexed="64"/>
      </right>
      <top style="thin">
        <color indexed="64"/>
      </top>
      <bottom/>
      <diagonal/>
    </border>
    <border>
      <left style="thin">
        <color rgb="FF000000"/>
      </left>
      <right style="thin">
        <color rgb="FF000000"/>
      </right>
      <top style="thin">
        <color rgb="FF000000"/>
      </top>
      <bottom style="thin">
        <color rgb="FF000000"/>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thin">
        <color indexed="64"/>
      </top>
      <bottom style="medium">
        <color indexed="64"/>
      </bottom>
      <diagonal/>
    </border>
  </borders>
  <cellStyleXfs count="22">
    <xf numFmtId="0" fontId="0" fillId="0" borderId="0"/>
    <xf numFmtId="0" fontId="1" fillId="0" borderId="0"/>
    <xf numFmtId="165" fontId="1" fillId="0" borderId="0" applyFont="0" applyFill="0" applyBorder="0" applyAlignment="0" applyProtection="0"/>
    <xf numFmtId="164" fontId="2" fillId="0" borderId="0" applyFont="0" applyFill="0" applyBorder="0" applyAlignment="0" applyProtection="0"/>
    <xf numFmtId="0" fontId="2" fillId="0" borderId="0"/>
    <xf numFmtId="0" fontId="7" fillId="0" borderId="0"/>
    <xf numFmtId="43" fontId="2" fillId="0" borderId="0" applyFont="0" applyFill="0" applyBorder="0" applyAlignment="0" applyProtection="0"/>
    <xf numFmtId="9" fontId="2" fillId="0" borderId="0" applyFont="0" applyFill="0" applyBorder="0" applyAlignment="0" applyProtection="0"/>
    <xf numFmtId="49" fontId="9" fillId="0" borderId="0" applyFill="0" applyBorder="0" applyProtection="0">
      <alignment horizontal="left" vertical="center"/>
    </xf>
    <xf numFmtId="167" fontId="9" fillId="0" borderId="0" applyFill="0" applyBorder="0" applyProtection="0">
      <alignment horizontal="right" vertical="center"/>
    </xf>
    <xf numFmtId="43" fontId="2" fillId="0" borderId="0" applyFont="0" applyFill="0" applyBorder="0" applyAlignment="0" applyProtection="0"/>
    <xf numFmtId="0" fontId="11" fillId="0" borderId="0"/>
    <xf numFmtId="169" fontId="11" fillId="0" borderId="0" applyBorder="0" applyProtection="0"/>
    <xf numFmtId="0" fontId="16" fillId="0" borderId="0"/>
    <xf numFmtId="170" fontId="17" fillId="0" borderId="0"/>
    <xf numFmtId="0" fontId="11" fillId="0" borderId="0"/>
    <xf numFmtId="171" fontId="11" fillId="0" borderId="0" applyBorder="0" applyProtection="0"/>
    <xf numFmtId="42" fontId="11" fillId="0" borderId="0" applyFont="0" applyFill="0" applyBorder="0" applyAlignment="0" applyProtection="0"/>
    <xf numFmtId="0" fontId="2" fillId="0" borderId="0"/>
    <xf numFmtId="42" fontId="2" fillId="0" borderId="0" applyFont="0" applyFill="0" applyBorder="0" applyAlignment="0" applyProtection="0"/>
    <xf numFmtId="42" fontId="2" fillId="0" borderId="0" applyFont="0" applyFill="0" applyBorder="0" applyAlignment="0" applyProtection="0"/>
    <xf numFmtId="0" fontId="32" fillId="0" borderId="0" applyBorder="0" applyProtection="0"/>
  </cellStyleXfs>
  <cellXfs count="385">
    <xf numFmtId="0" fontId="0" fillId="0" borderId="0" xfId="0"/>
    <xf numFmtId="0" fontId="4" fillId="2" borderId="1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0" xfId="0" applyFont="1" applyFill="1" applyAlignment="1">
      <alignment vertical="center"/>
    </xf>
    <xf numFmtId="0" fontId="3" fillId="2" borderId="0" xfId="0" applyFont="1" applyFill="1" applyAlignment="1">
      <alignment vertical="center"/>
    </xf>
    <xf numFmtId="166" fontId="3" fillId="2" borderId="27" xfId="0" applyNumberFormat="1" applyFont="1" applyFill="1" applyBorder="1" applyAlignment="1">
      <alignment horizontal="center" vertical="center"/>
    </xf>
    <xf numFmtId="0" fontId="3" fillId="2" borderId="15" xfId="0" applyFont="1" applyFill="1" applyBorder="1" applyAlignment="1">
      <alignment vertical="center"/>
    </xf>
    <xf numFmtId="0" fontId="4" fillId="2" borderId="15" xfId="0" applyFont="1" applyFill="1" applyBorder="1" applyAlignment="1">
      <alignment horizontal="center" vertical="center"/>
    </xf>
    <xf numFmtId="0" fontId="4" fillId="2" borderId="15" xfId="0" applyFont="1" applyFill="1" applyBorder="1" applyAlignment="1">
      <alignment vertical="center"/>
    </xf>
    <xf numFmtId="0" fontId="3" fillId="2" borderId="8" xfId="0" applyFont="1" applyFill="1" applyBorder="1" applyAlignment="1">
      <alignment horizontal="center" vertical="center"/>
    </xf>
    <xf numFmtId="0" fontId="4" fillId="2" borderId="37" xfId="0" applyFont="1" applyFill="1" applyBorder="1" applyAlignment="1">
      <alignment horizontal="center" vertical="center" wrapText="1"/>
    </xf>
    <xf numFmtId="0" fontId="3" fillId="0" borderId="0" xfId="0" applyFont="1" applyAlignment="1">
      <alignment vertical="center"/>
    </xf>
    <xf numFmtId="0" fontId="3" fillId="0" borderId="8" xfId="0" applyFont="1" applyBorder="1" applyAlignment="1">
      <alignment vertical="center"/>
    </xf>
    <xf numFmtId="0" fontId="4" fillId="0" borderId="0" xfId="0" applyFont="1" applyAlignment="1">
      <alignment horizontal="center" vertical="center" wrapText="1"/>
    </xf>
    <xf numFmtId="0" fontId="3" fillId="0" borderId="0" xfId="0" applyFont="1" applyAlignment="1">
      <alignment horizontal="center" vertical="center"/>
    </xf>
    <xf numFmtId="9" fontId="3" fillId="2" borderId="0" xfId="7" applyFont="1" applyFill="1" applyAlignment="1">
      <alignment vertical="center"/>
    </xf>
    <xf numFmtId="14" fontId="3" fillId="2" borderId="0" xfId="0" applyNumberFormat="1" applyFont="1" applyFill="1" applyAlignment="1">
      <alignment vertical="center"/>
    </xf>
    <xf numFmtId="0" fontId="4" fillId="2" borderId="44" xfId="0" applyFont="1" applyFill="1" applyBorder="1" applyAlignment="1">
      <alignment horizontal="center" vertical="center" wrapText="1"/>
    </xf>
    <xf numFmtId="168" fontId="3" fillId="2" borderId="0" xfId="10" applyNumberFormat="1" applyFont="1" applyFill="1" applyBorder="1" applyAlignment="1">
      <alignment horizontal="center" vertical="center"/>
    </xf>
    <xf numFmtId="168" fontId="4" fillId="2" borderId="18" xfId="10" applyNumberFormat="1" applyFont="1" applyFill="1" applyBorder="1" applyAlignment="1">
      <alignment horizontal="center" vertical="center" wrapText="1"/>
    </xf>
    <xf numFmtId="168" fontId="3" fillId="2" borderId="8" xfId="10" applyNumberFormat="1" applyFont="1" applyFill="1" applyBorder="1" applyAlignment="1">
      <alignment horizontal="center" vertical="center"/>
    </xf>
    <xf numFmtId="0" fontId="4" fillId="2" borderId="41" xfId="0" applyFont="1" applyFill="1" applyBorder="1" applyAlignment="1">
      <alignment horizontal="center" vertical="center" wrapText="1"/>
    </xf>
    <xf numFmtId="0" fontId="4" fillId="2" borderId="34" xfId="0" applyFont="1" applyFill="1" applyBorder="1" applyAlignment="1">
      <alignment horizontal="center" vertical="center" wrapText="1"/>
    </xf>
    <xf numFmtId="0" fontId="4" fillId="2" borderId="45" xfId="0" applyFont="1" applyFill="1" applyBorder="1" applyAlignment="1">
      <alignment horizontal="center" vertical="center" wrapText="1"/>
    </xf>
    <xf numFmtId="166" fontId="13" fillId="0" borderId="4" xfId="3" applyNumberFormat="1" applyFont="1" applyFill="1" applyBorder="1" applyAlignment="1">
      <alignment vertical="center" wrapText="1"/>
    </xf>
    <xf numFmtId="9" fontId="4" fillId="0" borderId="0" xfId="7" applyFont="1" applyFill="1" applyBorder="1" applyAlignment="1">
      <alignment horizontal="center" vertical="center" wrapText="1"/>
    </xf>
    <xf numFmtId="0" fontId="3" fillId="0" borderId="16" xfId="0" applyFont="1" applyBorder="1" applyAlignment="1">
      <alignment vertical="center"/>
    </xf>
    <xf numFmtId="0" fontId="4" fillId="0" borderId="47" xfId="0" applyFont="1" applyBorder="1" applyAlignment="1">
      <alignment horizontal="center" vertical="center" wrapText="1"/>
    </xf>
    <xf numFmtId="0" fontId="4" fillId="2" borderId="0" xfId="0" applyFont="1" applyFill="1" applyAlignment="1">
      <alignment horizontal="center" vertical="center"/>
    </xf>
    <xf numFmtId="0" fontId="15" fillId="3" borderId="4" xfId="15" applyFont="1" applyFill="1" applyBorder="1" applyAlignment="1">
      <alignment horizontal="center" vertical="center" wrapText="1"/>
    </xf>
    <xf numFmtId="42" fontId="19" fillId="0" borderId="4" xfId="15" applyNumberFormat="1" applyFont="1" applyBorder="1" applyAlignment="1">
      <alignment horizontal="center" vertical="center"/>
    </xf>
    <xf numFmtId="166" fontId="4" fillId="2" borderId="4" xfId="3" applyNumberFormat="1" applyFont="1" applyFill="1" applyBorder="1" applyAlignment="1">
      <alignment horizontal="center" vertical="center" wrapText="1"/>
    </xf>
    <xf numFmtId="166" fontId="13" fillId="0" borderId="4" xfId="3" applyNumberFormat="1" applyFont="1" applyFill="1" applyBorder="1" applyAlignment="1">
      <alignment vertical="center"/>
    </xf>
    <xf numFmtId="166" fontId="12" fillId="0" borderId="4" xfId="3" applyNumberFormat="1" applyFont="1" applyBorder="1" applyAlignment="1">
      <alignment vertical="center"/>
    </xf>
    <xf numFmtId="0" fontId="4" fillId="3" borderId="0" xfId="0" applyFont="1" applyFill="1" applyAlignment="1">
      <alignment horizontal="center" vertical="center"/>
    </xf>
    <xf numFmtId="0" fontId="3" fillId="2" borderId="0" xfId="0" applyFont="1" applyFill="1" applyAlignment="1">
      <alignment horizontal="center" vertical="center" wrapText="1"/>
    </xf>
    <xf numFmtId="166" fontId="3" fillId="2" borderId="0" xfId="7" applyNumberFormat="1" applyFont="1" applyFill="1" applyBorder="1" applyAlignment="1">
      <alignment horizontal="center" vertical="center"/>
    </xf>
    <xf numFmtId="168" fontId="3" fillId="2" borderId="13" xfId="10" applyNumberFormat="1" applyFont="1" applyFill="1" applyBorder="1" applyAlignment="1">
      <alignment horizontal="center" vertical="center" wrapText="1"/>
    </xf>
    <xf numFmtId="166" fontId="3" fillId="2" borderId="46" xfId="7" applyNumberFormat="1" applyFont="1" applyFill="1" applyBorder="1" applyAlignment="1">
      <alignment horizontal="center" vertical="center"/>
    </xf>
    <xf numFmtId="0" fontId="4" fillId="2" borderId="14" xfId="0" applyFont="1" applyFill="1" applyBorder="1" applyAlignment="1">
      <alignment horizontal="center" vertical="center" wrapText="1"/>
    </xf>
    <xf numFmtId="42" fontId="19" fillId="0" borderId="13" xfId="15" applyNumberFormat="1" applyFont="1" applyBorder="1" applyAlignment="1">
      <alignment horizontal="center" vertical="center"/>
    </xf>
    <xf numFmtId="42" fontId="10" fillId="0" borderId="14" xfId="0" applyNumberFormat="1" applyFont="1" applyBorder="1" applyAlignment="1">
      <alignment horizontal="center" vertical="center"/>
    </xf>
    <xf numFmtId="0" fontId="4" fillId="2" borderId="48" xfId="0" applyFont="1" applyFill="1" applyBorder="1" applyAlignment="1">
      <alignment horizontal="center" vertical="center" wrapText="1"/>
    </xf>
    <xf numFmtId="9" fontId="4" fillId="2" borderId="41" xfId="7" applyFont="1" applyFill="1" applyBorder="1" applyAlignment="1">
      <alignment horizontal="center" vertical="center" wrapText="1"/>
    </xf>
    <xf numFmtId="9" fontId="3" fillId="2" borderId="46" xfId="7" applyFont="1" applyFill="1" applyBorder="1" applyAlignment="1">
      <alignment horizontal="center" vertical="center"/>
    </xf>
    <xf numFmtId="166" fontId="3" fillId="2" borderId="25" xfId="3" applyNumberFormat="1" applyFont="1" applyFill="1" applyBorder="1" applyAlignment="1">
      <alignment horizontal="center" vertical="center"/>
    </xf>
    <xf numFmtId="42" fontId="3" fillId="2" borderId="11" xfId="20" applyFont="1" applyFill="1" applyBorder="1" applyAlignment="1">
      <alignment horizontal="center" vertical="center"/>
    </xf>
    <xf numFmtId="0" fontId="20" fillId="2" borderId="11" xfId="0" applyFont="1" applyFill="1" applyBorder="1" applyAlignment="1">
      <alignment horizontal="center" vertical="center" wrapText="1"/>
    </xf>
    <xf numFmtId="44" fontId="3" fillId="2" borderId="11" xfId="3" applyNumberFormat="1" applyFont="1" applyFill="1" applyBorder="1" applyAlignment="1">
      <alignment horizontal="center" vertical="center"/>
    </xf>
    <xf numFmtId="166" fontId="4" fillId="2" borderId="11" xfId="3" applyNumberFormat="1" applyFont="1" applyFill="1" applyBorder="1" applyAlignment="1">
      <alignment horizontal="center" vertical="center" wrapText="1"/>
    </xf>
    <xf numFmtId="166" fontId="4" fillId="2" borderId="12" xfId="3" applyNumberFormat="1" applyFont="1" applyFill="1" applyBorder="1" applyAlignment="1">
      <alignment horizontal="center" vertical="center" wrapText="1"/>
    </xf>
    <xf numFmtId="168" fontId="3" fillId="2" borderId="48" xfId="10" applyNumberFormat="1" applyFont="1" applyFill="1" applyBorder="1" applyAlignment="1">
      <alignment horizontal="center" vertical="center" wrapText="1"/>
    </xf>
    <xf numFmtId="0" fontId="4" fillId="2" borderId="0" xfId="0" applyFont="1" applyFill="1" applyAlignment="1">
      <alignment horizontal="center" vertical="center" wrapText="1"/>
    </xf>
    <xf numFmtId="42" fontId="10" fillId="0" borderId="0" xfId="0" applyNumberFormat="1" applyFont="1" applyAlignment="1">
      <alignment horizontal="center" vertical="center"/>
    </xf>
    <xf numFmtId="42" fontId="19" fillId="0" borderId="38" xfId="15" applyNumberFormat="1" applyFont="1" applyBorder="1" applyAlignment="1">
      <alignment horizontal="center" vertical="center"/>
    </xf>
    <xf numFmtId="42" fontId="19" fillId="0" borderId="39" xfId="15" applyNumberFormat="1" applyFont="1" applyBorder="1" applyAlignment="1">
      <alignment horizontal="center" vertical="center"/>
    </xf>
    <xf numFmtId="42" fontId="10" fillId="0" borderId="42" xfId="0" applyNumberFormat="1" applyFont="1" applyBorder="1" applyAlignment="1">
      <alignment horizontal="center" vertical="center"/>
    </xf>
    <xf numFmtId="42" fontId="21" fillId="0" borderId="4" xfId="0" applyNumberFormat="1" applyFont="1" applyBorder="1" applyAlignment="1">
      <alignment horizontal="center" vertical="center"/>
    </xf>
    <xf numFmtId="0" fontId="14" fillId="2" borderId="5" xfId="0" applyFont="1" applyFill="1" applyBorder="1" applyAlignment="1">
      <alignment horizontal="center" vertical="center" wrapText="1"/>
    </xf>
    <xf numFmtId="0" fontId="14" fillId="2" borderId="0" xfId="0" applyFont="1" applyFill="1" applyAlignment="1">
      <alignment horizontal="center" vertical="center" wrapText="1"/>
    </xf>
    <xf numFmtId="42" fontId="21" fillId="0" borderId="14" xfId="0" applyNumberFormat="1" applyFont="1" applyBorder="1" applyAlignment="1">
      <alignment horizontal="center" vertical="center"/>
    </xf>
    <xf numFmtId="42" fontId="21" fillId="0" borderId="0" xfId="0" applyNumberFormat="1" applyFont="1" applyAlignment="1">
      <alignment horizontal="center" vertical="center"/>
    </xf>
    <xf numFmtId="42" fontId="22" fillId="0" borderId="4" xfId="0" applyNumberFormat="1" applyFont="1" applyBorder="1" applyAlignment="1">
      <alignment horizontal="center" vertical="center"/>
    </xf>
    <xf numFmtId="42" fontId="23" fillId="0" borderId="4" xfId="0" applyNumberFormat="1" applyFont="1" applyBorder="1" applyAlignment="1">
      <alignment horizontal="center" vertical="center"/>
    </xf>
    <xf numFmtId="42" fontId="24" fillId="2" borderId="4" xfId="0" applyNumberFormat="1" applyFont="1" applyFill="1" applyBorder="1" applyAlignment="1">
      <alignment horizontal="center" vertical="center"/>
    </xf>
    <xf numFmtId="42" fontId="21" fillId="2" borderId="4" xfId="0" applyNumberFormat="1" applyFont="1" applyFill="1" applyBorder="1" applyAlignment="1">
      <alignment horizontal="center" vertical="center"/>
    </xf>
    <xf numFmtId="42" fontId="21" fillId="2" borderId="14" xfId="0" applyNumberFormat="1" applyFont="1" applyFill="1" applyBorder="1" applyAlignment="1">
      <alignment horizontal="center" vertical="center"/>
    </xf>
    <xf numFmtId="9" fontId="3" fillId="2" borderId="0" xfId="7" applyFont="1" applyFill="1" applyBorder="1" applyAlignment="1">
      <alignment horizontal="center" vertical="center"/>
    </xf>
    <xf numFmtId="9" fontId="3" fillId="2" borderId="16" xfId="7" applyFont="1" applyFill="1" applyBorder="1" applyAlignment="1">
      <alignment horizontal="center" vertical="center"/>
    </xf>
    <xf numFmtId="9" fontId="3" fillId="2" borderId="8" xfId="7" applyFont="1" applyFill="1" applyBorder="1" applyAlignment="1">
      <alignment horizontal="center" vertical="center"/>
    </xf>
    <xf numFmtId="9" fontId="3" fillId="2" borderId="36" xfId="7" applyFont="1" applyFill="1" applyBorder="1" applyAlignment="1">
      <alignment horizontal="center" vertical="center"/>
    </xf>
    <xf numFmtId="166" fontId="3" fillId="2" borderId="4" xfId="2" applyNumberFormat="1" applyFont="1" applyFill="1" applyBorder="1" applyAlignment="1">
      <alignment vertical="center"/>
    </xf>
    <xf numFmtId="168" fontId="3" fillId="2" borderId="47" xfId="10" applyNumberFormat="1" applyFont="1" applyFill="1" applyBorder="1" applyAlignment="1">
      <alignment horizontal="center" vertical="center" wrapText="1"/>
    </xf>
    <xf numFmtId="168" fontId="3" fillId="2" borderId="4" xfId="10" applyNumberFormat="1" applyFont="1" applyFill="1" applyBorder="1" applyAlignment="1">
      <alignment horizontal="center" vertical="center" wrapText="1"/>
    </xf>
    <xf numFmtId="168" fontId="3" fillId="2" borderId="0" xfId="10" applyNumberFormat="1" applyFont="1" applyFill="1" applyAlignment="1">
      <alignment horizontal="center" vertical="center"/>
    </xf>
    <xf numFmtId="166" fontId="3" fillId="2" borderId="4" xfId="3" applyNumberFormat="1" applyFont="1" applyFill="1" applyBorder="1" applyAlignment="1">
      <alignment horizontal="center" vertical="center" wrapText="1"/>
    </xf>
    <xf numFmtId="166" fontId="12" fillId="2" borderId="4" xfId="3" applyNumberFormat="1" applyFont="1" applyFill="1" applyBorder="1" applyAlignment="1">
      <alignment vertical="center"/>
    </xf>
    <xf numFmtId="166" fontId="13" fillId="2" borderId="4" xfId="3" applyNumberFormat="1" applyFont="1" applyFill="1" applyBorder="1" applyAlignment="1">
      <alignment vertical="center"/>
    </xf>
    <xf numFmtId="42" fontId="10" fillId="2" borderId="0" xfId="0" applyNumberFormat="1" applyFont="1" applyFill="1" applyAlignment="1">
      <alignment horizontal="center" vertical="center"/>
    </xf>
    <xf numFmtId="42" fontId="19" fillId="2" borderId="13" xfId="15" applyNumberFormat="1" applyFont="1" applyFill="1" applyBorder="1" applyAlignment="1">
      <alignment horizontal="center" vertical="center"/>
    </xf>
    <xf numFmtId="42" fontId="19" fillId="2" borderId="4" xfId="15" applyNumberFormat="1" applyFont="1" applyFill="1" applyBorder="1" applyAlignment="1">
      <alignment horizontal="center" vertical="center"/>
    </xf>
    <xf numFmtId="42" fontId="21" fillId="2" borderId="0" xfId="0" applyNumberFormat="1" applyFont="1" applyFill="1" applyAlignment="1">
      <alignment horizontal="center" vertical="center"/>
    </xf>
    <xf numFmtId="42" fontId="23" fillId="2" borderId="4" xfId="0" applyNumberFormat="1" applyFont="1" applyFill="1" applyBorder="1" applyAlignment="1">
      <alignment horizontal="center" vertical="center"/>
    </xf>
    <xf numFmtId="42" fontId="10" fillId="2" borderId="14" xfId="0" applyNumberFormat="1" applyFont="1" applyFill="1" applyBorder="1" applyAlignment="1">
      <alignment horizontal="center" vertical="center"/>
    </xf>
    <xf numFmtId="42" fontId="22" fillId="2" borderId="4" xfId="0" applyNumberFormat="1" applyFont="1" applyFill="1" applyBorder="1" applyAlignment="1">
      <alignment horizontal="center" vertical="center"/>
    </xf>
    <xf numFmtId="166" fontId="13" fillId="2" borderId="4" xfId="3" applyNumberFormat="1" applyFont="1" applyFill="1" applyBorder="1" applyAlignment="1">
      <alignment vertical="center" wrapText="1"/>
    </xf>
    <xf numFmtId="42" fontId="19" fillId="2" borderId="38" xfId="15" applyNumberFormat="1" applyFont="1" applyFill="1" applyBorder="1" applyAlignment="1">
      <alignment horizontal="center" vertical="center"/>
    </xf>
    <xf numFmtId="42" fontId="19" fillId="2" borderId="39" xfId="15" applyNumberFormat="1" applyFont="1" applyFill="1" applyBorder="1" applyAlignment="1">
      <alignment horizontal="center" vertical="center"/>
    </xf>
    <xf numFmtId="168" fontId="24" fillId="2" borderId="4" xfId="10" applyNumberFormat="1" applyFont="1" applyFill="1" applyBorder="1" applyAlignment="1">
      <alignment horizontal="center" vertical="center" wrapText="1"/>
    </xf>
    <xf numFmtId="166" fontId="24" fillId="2" borderId="4" xfId="3" applyNumberFormat="1" applyFont="1" applyFill="1" applyBorder="1" applyAlignment="1">
      <alignment horizontal="center" vertical="center" wrapText="1"/>
    </xf>
    <xf numFmtId="166" fontId="24" fillId="2" borderId="4" xfId="2" applyNumberFormat="1" applyFont="1" applyFill="1" applyBorder="1" applyAlignment="1">
      <alignment horizontal="center" vertical="center"/>
    </xf>
    <xf numFmtId="9" fontId="4" fillId="2" borderId="11" xfId="7" applyFont="1" applyFill="1" applyBorder="1" applyAlignment="1">
      <alignment horizontal="center" vertical="center" wrapText="1"/>
    </xf>
    <xf numFmtId="0" fontId="3" fillId="3" borderId="0" xfId="0" applyFont="1" applyFill="1" applyAlignment="1">
      <alignment horizontal="center" vertical="center"/>
    </xf>
    <xf numFmtId="168" fontId="3" fillId="2" borderId="0" xfId="10" applyNumberFormat="1" applyFont="1" applyFill="1" applyBorder="1" applyAlignment="1">
      <alignment horizontal="center" vertical="center" wrapText="1"/>
    </xf>
    <xf numFmtId="168" fontId="3" fillId="2" borderId="1" xfId="10" applyNumberFormat="1" applyFont="1" applyFill="1" applyBorder="1" applyAlignment="1">
      <alignment horizontal="center" vertical="center" wrapText="1"/>
    </xf>
    <xf numFmtId="168" fontId="3" fillId="2" borderId="49" xfId="10" applyNumberFormat="1" applyFont="1" applyFill="1" applyBorder="1" applyAlignment="1">
      <alignment horizontal="center" vertical="center" wrapText="1"/>
    </xf>
    <xf numFmtId="168" fontId="3" fillId="2" borderId="10" xfId="10" applyNumberFormat="1" applyFont="1" applyFill="1" applyBorder="1" applyAlignment="1">
      <alignment horizontal="center" vertical="center" wrapText="1"/>
    </xf>
    <xf numFmtId="0" fontId="15" fillId="2" borderId="4" xfId="0" applyFont="1" applyFill="1" applyBorder="1" applyAlignment="1">
      <alignment horizontal="center" vertical="center" wrapText="1"/>
    </xf>
    <xf numFmtId="0" fontId="0" fillId="2" borderId="4" xfId="0" applyFill="1" applyBorder="1" applyAlignment="1">
      <alignment horizontal="center" vertical="center"/>
    </xf>
    <xf numFmtId="42" fontId="0" fillId="2" borderId="4" xfId="17" applyFont="1" applyFill="1" applyBorder="1" applyAlignment="1" applyProtection="1">
      <alignment horizontal="center" vertical="center" wrapText="1"/>
    </xf>
    <xf numFmtId="0" fontId="2" fillId="2" borderId="4" xfId="0" applyFont="1" applyFill="1" applyBorder="1" applyAlignment="1">
      <alignment horizontal="center" vertical="center" wrapText="1"/>
    </xf>
    <xf numFmtId="172" fontId="0" fillId="2" borderId="4" xfId="10" applyNumberFormat="1" applyFont="1" applyFill="1" applyBorder="1" applyAlignment="1" applyProtection="1">
      <alignment horizontal="center" vertical="center" wrapText="1"/>
    </xf>
    <xf numFmtId="0" fontId="0" fillId="2" borderId="4" xfId="0" applyFill="1" applyBorder="1" applyAlignment="1">
      <alignment horizontal="center" vertical="center" wrapText="1"/>
    </xf>
    <xf numFmtId="0" fontId="0" fillId="2" borderId="14" xfId="0" applyFill="1" applyBorder="1" applyAlignment="1" applyProtection="1">
      <alignment horizontal="center" vertical="center" wrapText="1"/>
      <protection hidden="1"/>
    </xf>
    <xf numFmtId="172" fontId="0" fillId="2" borderId="4" xfId="0" applyNumberFormat="1" applyFill="1" applyBorder="1" applyAlignment="1">
      <alignment horizontal="center" vertical="center" wrapText="1"/>
    </xf>
    <xf numFmtId="0" fontId="0" fillId="2" borderId="41" xfId="0" applyFill="1" applyBorder="1" applyAlignment="1">
      <alignment horizontal="center" vertical="center" wrapText="1"/>
    </xf>
    <xf numFmtId="172" fontId="0" fillId="2" borderId="41" xfId="0" applyNumberFormat="1" applyFill="1" applyBorder="1" applyAlignment="1">
      <alignment horizontal="center" vertical="center" wrapText="1"/>
    </xf>
    <xf numFmtId="0" fontId="0" fillId="2" borderId="4" xfId="0" applyFill="1" applyBorder="1" applyAlignment="1" applyProtection="1">
      <alignment horizontal="center" vertical="center" wrapText="1"/>
      <protection hidden="1"/>
    </xf>
    <xf numFmtId="0" fontId="3" fillId="3" borderId="0" xfId="0" applyFont="1" applyFill="1" applyAlignment="1">
      <alignment horizontal="center" vertical="center" wrapText="1"/>
    </xf>
    <xf numFmtId="0" fontId="3" fillId="2" borderId="0" xfId="0" applyFont="1" applyFill="1" applyAlignment="1">
      <alignment vertical="center" wrapText="1"/>
    </xf>
    <xf numFmtId="164" fontId="18" fillId="0" borderId="4" xfId="3" applyFont="1" applyBorder="1" applyAlignment="1">
      <alignment horizontal="left" vertical="center" wrapText="1"/>
    </xf>
    <xf numFmtId="173" fontId="18" fillId="0" borderId="4" xfId="0" applyNumberFormat="1" applyFont="1" applyBorder="1" applyAlignment="1">
      <alignment horizontal="left" vertical="center" wrapText="1"/>
    </xf>
    <xf numFmtId="164" fontId="0" fillId="2" borderId="4" xfId="3" applyFont="1" applyFill="1" applyBorder="1" applyProtection="1">
      <protection hidden="1"/>
    </xf>
    <xf numFmtId="168" fontId="0" fillId="2" borderId="4" xfId="10" applyNumberFormat="1" applyFont="1" applyFill="1" applyBorder="1" applyProtection="1">
      <protection hidden="1"/>
    </xf>
    <xf numFmtId="164" fontId="0" fillId="2" borderId="4" xfId="3" applyFont="1" applyFill="1" applyBorder="1" applyAlignment="1" applyProtection="1">
      <alignment vertical="center"/>
      <protection hidden="1"/>
    </xf>
    <xf numFmtId="44" fontId="0" fillId="2" borderId="4" xfId="0" applyNumberFormat="1" applyFill="1" applyBorder="1" applyAlignment="1">
      <alignment vertical="center"/>
    </xf>
    <xf numFmtId="0" fontId="2" fillId="0" borderId="4" xfId="0" applyFont="1" applyBorder="1" applyAlignment="1">
      <alignment horizontal="left" vertical="center" wrapText="1"/>
    </xf>
    <xf numFmtId="173" fontId="2" fillId="0" borderId="4" xfId="0" applyNumberFormat="1" applyFont="1" applyBorder="1" applyAlignment="1">
      <alignment horizontal="left" vertical="center" wrapText="1"/>
    </xf>
    <xf numFmtId="174" fontId="2" fillId="0" borderId="4" xfId="0" applyNumberFormat="1" applyFont="1" applyBorder="1" applyAlignment="1">
      <alignment horizontal="left" vertical="center" wrapText="1"/>
    </xf>
    <xf numFmtId="0" fontId="18" fillId="0" borderId="4" xfId="0" applyFont="1" applyBorder="1" applyAlignment="1">
      <alignment horizontal="left" vertical="center" wrapText="1"/>
    </xf>
    <xf numFmtId="175" fontId="18" fillId="0" borderId="4" xfId="0" applyNumberFormat="1" applyFont="1" applyBorder="1" applyAlignment="1">
      <alignment horizontal="right" vertical="center" wrapText="1"/>
    </xf>
    <xf numFmtId="176" fontId="28" fillId="0" borderId="50" xfId="0" applyNumberFormat="1" applyFont="1" applyBorder="1" applyAlignment="1">
      <alignment horizontal="left" vertical="center" wrapText="1"/>
    </xf>
    <xf numFmtId="164" fontId="18" fillId="0" borderId="4" xfId="3" applyFont="1" applyFill="1" applyBorder="1" applyAlignment="1">
      <alignment horizontal="left" vertical="center" wrapText="1"/>
    </xf>
    <xf numFmtId="177" fontId="0" fillId="2" borderId="4" xfId="3" applyNumberFormat="1" applyFont="1" applyFill="1" applyBorder="1" applyAlignment="1" applyProtection="1">
      <alignment horizontal="center" vertical="center"/>
      <protection hidden="1"/>
    </xf>
    <xf numFmtId="0" fontId="0" fillId="2" borderId="4" xfId="0" applyFill="1" applyBorder="1"/>
    <xf numFmtId="0" fontId="0" fillId="2" borderId="41" xfId="0" applyFill="1" applyBorder="1"/>
    <xf numFmtId="177" fontId="18" fillId="0" borderId="4" xfId="3" applyNumberFormat="1" applyFont="1" applyBorder="1" applyAlignment="1">
      <alignment horizontal="left" vertical="center" wrapText="1"/>
    </xf>
    <xf numFmtId="168" fontId="18" fillId="0" borderId="4" xfId="10" applyNumberFormat="1" applyFont="1" applyBorder="1" applyAlignment="1">
      <alignment horizontal="left" vertical="center" wrapText="1"/>
    </xf>
    <xf numFmtId="42" fontId="23" fillId="0" borderId="0" xfId="0" applyNumberFormat="1" applyFont="1" applyAlignment="1">
      <alignment horizontal="center" vertical="center"/>
    </xf>
    <xf numFmtId="42" fontId="23" fillId="2" borderId="0" xfId="0" applyNumberFormat="1" applyFont="1" applyFill="1" applyAlignment="1">
      <alignment horizontal="center" vertical="center"/>
    </xf>
    <xf numFmtId="44" fontId="18" fillId="0" borderId="4" xfId="0" applyNumberFormat="1" applyFont="1" applyBorder="1" applyAlignment="1">
      <alignment horizontal="left" vertical="center" wrapText="1"/>
    </xf>
    <xf numFmtId="164" fontId="0" fillId="2" borderId="4" xfId="3" applyFont="1" applyFill="1" applyBorder="1" applyAlignment="1" applyProtection="1">
      <alignment horizontal="center" vertical="center"/>
      <protection hidden="1"/>
    </xf>
    <xf numFmtId="1" fontId="18" fillId="0" borderId="4" xfId="0" applyNumberFormat="1" applyFont="1" applyBorder="1" applyAlignment="1">
      <alignment horizontal="left" vertical="center" wrapText="1"/>
    </xf>
    <xf numFmtId="1" fontId="0" fillId="2" borderId="4" xfId="0" applyNumberFormat="1" applyFill="1" applyBorder="1"/>
    <xf numFmtId="177" fontId="18" fillId="0" borderId="4" xfId="0" applyNumberFormat="1" applyFont="1" applyBorder="1" applyAlignment="1">
      <alignment horizontal="center" vertical="center" wrapText="1"/>
    </xf>
    <xf numFmtId="177" fontId="18" fillId="0" borderId="4" xfId="0" applyNumberFormat="1" applyFont="1" applyBorder="1" applyAlignment="1">
      <alignment horizontal="left" vertical="center" wrapText="1"/>
    </xf>
    <xf numFmtId="166" fontId="4" fillId="2" borderId="46" xfId="7" applyNumberFormat="1" applyFont="1" applyFill="1" applyBorder="1" applyAlignment="1">
      <alignment horizontal="center" vertical="center"/>
    </xf>
    <xf numFmtId="166" fontId="3" fillId="2" borderId="0" xfId="0" applyNumberFormat="1" applyFont="1" applyFill="1" applyAlignment="1">
      <alignment vertical="center"/>
    </xf>
    <xf numFmtId="42" fontId="3" fillId="2" borderId="0" xfId="0" applyNumberFormat="1" applyFont="1" applyFill="1" applyAlignment="1">
      <alignment vertical="center"/>
    </xf>
    <xf numFmtId="168" fontId="4" fillId="2" borderId="25" xfId="10" applyNumberFormat="1" applyFont="1" applyFill="1" applyBorder="1" applyAlignment="1">
      <alignment horizontal="center" vertical="center" wrapText="1"/>
    </xf>
    <xf numFmtId="0" fontId="4" fillId="2" borderId="11" xfId="0" applyFont="1" applyFill="1" applyBorder="1" applyAlignment="1">
      <alignment horizontal="center" vertical="center"/>
    </xf>
    <xf numFmtId="0" fontId="4" fillId="2" borderId="43" xfId="0" applyFont="1" applyFill="1" applyBorder="1" applyAlignment="1">
      <alignment horizontal="center" vertical="center"/>
    </xf>
    <xf numFmtId="0" fontId="3" fillId="0" borderId="4" xfId="0" applyFont="1" applyBorder="1" applyAlignment="1">
      <alignment horizontal="center" vertical="center" wrapText="1"/>
    </xf>
    <xf numFmtId="168" fontId="3" fillId="2" borderId="41" xfId="10" applyNumberFormat="1" applyFont="1" applyFill="1" applyBorder="1" applyAlignment="1">
      <alignment horizontal="center" vertical="center" wrapText="1"/>
    </xf>
    <xf numFmtId="0" fontId="3" fillId="2" borderId="41" xfId="0" applyFont="1" applyFill="1" applyBorder="1" applyAlignment="1">
      <alignment horizontal="center" vertical="center" wrapText="1"/>
    </xf>
    <xf numFmtId="0" fontId="3" fillId="4" borderId="0" xfId="0" applyFont="1" applyFill="1" applyAlignment="1">
      <alignment horizontal="center" vertical="center"/>
    </xf>
    <xf numFmtId="0" fontId="3" fillId="4" borderId="0" xfId="0" applyFont="1" applyFill="1" applyAlignment="1">
      <alignment vertical="center"/>
    </xf>
    <xf numFmtId="0" fontId="3" fillId="4" borderId="8" xfId="0" applyFont="1" applyFill="1" applyBorder="1" applyAlignment="1">
      <alignment horizontal="center" vertical="center"/>
    </xf>
    <xf numFmtId="0" fontId="4" fillId="4" borderId="4" xfId="0" applyFont="1" applyFill="1" applyBorder="1" applyAlignment="1">
      <alignment horizontal="center" vertical="center" wrapText="1"/>
    </xf>
    <xf numFmtId="42" fontId="21" fillId="4" borderId="4" xfId="0" applyNumberFormat="1" applyFont="1" applyFill="1" applyBorder="1" applyAlignment="1">
      <alignment horizontal="center" vertical="center"/>
    </xf>
    <xf numFmtId="173" fontId="18" fillId="4" borderId="4" xfId="0" applyNumberFormat="1" applyFont="1" applyFill="1" applyBorder="1" applyAlignment="1">
      <alignment horizontal="left" vertical="center" wrapText="1"/>
    </xf>
    <xf numFmtId="164" fontId="0" fillId="4" borderId="4" xfId="3" applyFont="1" applyFill="1" applyBorder="1" applyProtection="1">
      <protection hidden="1"/>
    </xf>
    <xf numFmtId="42" fontId="10" fillId="4" borderId="4" xfId="0" applyNumberFormat="1" applyFont="1" applyFill="1" applyBorder="1" applyAlignment="1">
      <alignment horizontal="center" vertical="center"/>
    </xf>
    <xf numFmtId="42" fontId="10" fillId="4" borderId="39" xfId="0" applyNumberFormat="1" applyFont="1" applyFill="1" applyBorder="1" applyAlignment="1">
      <alignment horizontal="center" vertical="center"/>
    </xf>
    <xf numFmtId="164" fontId="0" fillId="4" borderId="4" xfId="3" applyFont="1" applyFill="1" applyBorder="1" applyAlignment="1" applyProtection="1">
      <alignment vertical="center"/>
      <protection hidden="1"/>
    </xf>
    <xf numFmtId="173" fontId="2" fillId="4" borderId="4" xfId="0" applyNumberFormat="1" applyFont="1" applyFill="1" applyBorder="1" applyAlignment="1">
      <alignment horizontal="left" vertical="center" wrapText="1"/>
    </xf>
    <xf numFmtId="174" fontId="2" fillId="4" borderId="4" xfId="0" applyNumberFormat="1" applyFont="1" applyFill="1" applyBorder="1" applyAlignment="1">
      <alignment horizontal="left" vertical="center" wrapText="1"/>
    </xf>
    <xf numFmtId="42" fontId="23" fillId="4" borderId="4" xfId="0" applyNumberFormat="1" applyFont="1" applyFill="1" applyBorder="1" applyAlignment="1">
      <alignment horizontal="center" vertical="center"/>
    </xf>
    <xf numFmtId="42" fontId="22" fillId="4" borderId="4" xfId="0" applyNumberFormat="1" applyFont="1" applyFill="1" applyBorder="1" applyAlignment="1">
      <alignment horizontal="center" vertical="center"/>
    </xf>
    <xf numFmtId="42" fontId="24" fillId="4" borderId="4" xfId="0" applyNumberFormat="1" applyFont="1" applyFill="1" applyBorder="1" applyAlignment="1">
      <alignment horizontal="center" vertical="center"/>
    </xf>
    <xf numFmtId="42" fontId="24" fillId="4" borderId="13" xfId="17" applyFont="1" applyFill="1" applyBorder="1" applyAlignment="1">
      <alignment horizontal="center" vertical="center"/>
    </xf>
    <xf numFmtId="175" fontId="18" fillId="4" borderId="4" xfId="0" applyNumberFormat="1" applyFont="1" applyFill="1" applyBorder="1" applyAlignment="1">
      <alignment horizontal="right" vertical="center" wrapText="1"/>
    </xf>
    <xf numFmtId="176" fontId="28" fillId="4" borderId="50" xfId="0" applyNumberFormat="1" applyFont="1" applyFill="1" applyBorder="1" applyAlignment="1">
      <alignment horizontal="left" vertical="center" wrapText="1"/>
    </xf>
    <xf numFmtId="177" fontId="0" fillId="4" borderId="4" xfId="3" applyNumberFormat="1" applyFont="1" applyFill="1" applyBorder="1" applyAlignment="1" applyProtection="1">
      <alignment horizontal="center" vertical="center"/>
      <protection hidden="1"/>
    </xf>
    <xf numFmtId="42" fontId="25" fillId="4" borderId="4" xfId="0" applyNumberFormat="1" applyFont="1" applyFill="1" applyBorder="1" applyAlignment="1">
      <alignment horizontal="center" vertical="center"/>
    </xf>
    <xf numFmtId="177" fontId="18" fillId="4" borderId="4" xfId="3" applyNumberFormat="1" applyFont="1" applyFill="1" applyBorder="1" applyAlignment="1">
      <alignment horizontal="left" vertical="center" wrapText="1"/>
    </xf>
    <xf numFmtId="174" fontId="18" fillId="4" borderId="4" xfId="0" applyNumberFormat="1" applyFont="1" applyFill="1" applyBorder="1" applyAlignment="1">
      <alignment horizontal="left" vertical="center" wrapText="1"/>
    </xf>
    <xf numFmtId="9" fontId="4" fillId="2" borderId="34" xfId="7" applyFont="1" applyFill="1" applyBorder="1" applyAlignment="1">
      <alignment horizontal="center" vertical="center" wrapText="1"/>
    </xf>
    <xf numFmtId="166" fontId="4" fillId="2" borderId="43" xfId="3" applyNumberFormat="1" applyFont="1" applyFill="1" applyBorder="1" applyAlignment="1">
      <alignment horizontal="center" vertical="center" wrapText="1"/>
    </xf>
    <xf numFmtId="0" fontId="3" fillId="0" borderId="4" xfId="0" applyFont="1" applyBorder="1" applyAlignment="1">
      <alignment horizontal="center" vertical="center"/>
    </xf>
    <xf numFmtId="42" fontId="3" fillId="0" borderId="4" xfId="0" applyNumberFormat="1" applyFont="1" applyBorder="1" applyAlignment="1">
      <alignment horizontal="center" vertical="center"/>
    </xf>
    <xf numFmtId="173" fontId="3" fillId="0" borderId="4" xfId="0" applyNumberFormat="1" applyFont="1" applyBorder="1" applyAlignment="1">
      <alignment horizontal="center" vertical="center"/>
    </xf>
    <xf numFmtId="176" fontId="3" fillId="0" borderId="4" xfId="0" applyNumberFormat="1" applyFont="1" applyBorder="1" applyAlignment="1">
      <alignment horizontal="center" vertical="center"/>
    </xf>
    <xf numFmtId="177" fontId="3" fillId="0" borderId="4" xfId="0" applyNumberFormat="1" applyFont="1" applyBorder="1" applyAlignment="1">
      <alignment horizontal="center" vertical="center"/>
    </xf>
    <xf numFmtId="164" fontId="3" fillId="0" borderId="4" xfId="0" applyNumberFormat="1" applyFont="1" applyBorder="1" applyAlignment="1">
      <alignment horizontal="center" vertical="center"/>
    </xf>
    <xf numFmtId="0" fontId="20" fillId="5" borderId="11" xfId="0" applyFont="1" applyFill="1" applyBorder="1" applyAlignment="1">
      <alignment horizontal="center" vertical="center" wrapText="1"/>
    </xf>
    <xf numFmtId="0" fontId="20" fillId="6" borderId="11" xfId="0" applyFont="1" applyFill="1" applyBorder="1" applyAlignment="1">
      <alignment horizontal="center" vertical="center" wrapText="1"/>
    </xf>
    <xf numFmtId="42" fontId="3" fillId="6" borderId="4" xfId="0" applyNumberFormat="1" applyFont="1" applyFill="1" applyBorder="1" applyAlignment="1">
      <alignment horizontal="center" vertical="center"/>
    </xf>
    <xf numFmtId="177" fontId="3" fillId="6" borderId="4" xfId="0" applyNumberFormat="1" applyFont="1" applyFill="1" applyBorder="1" applyAlignment="1">
      <alignment horizontal="center" vertical="center"/>
    </xf>
    <xf numFmtId="42" fontId="3" fillId="7" borderId="4" xfId="0" applyNumberFormat="1" applyFont="1" applyFill="1" applyBorder="1" applyAlignment="1">
      <alignment horizontal="center" vertical="center"/>
    </xf>
    <xf numFmtId="0" fontId="20" fillId="7" borderId="11" xfId="0" applyFont="1" applyFill="1" applyBorder="1" applyAlignment="1">
      <alignment horizontal="center" vertical="center" wrapText="1"/>
    </xf>
    <xf numFmtId="0" fontId="4" fillId="3" borderId="29" xfId="0" applyFont="1" applyFill="1" applyBorder="1" applyAlignment="1">
      <alignment horizontal="center" vertical="center"/>
    </xf>
    <xf numFmtId="0" fontId="3" fillId="2" borderId="0" xfId="0" applyFont="1" applyFill="1" applyAlignment="1">
      <alignment horizontal="center" vertical="center"/>
    </xf>
    <xf numFmtId="0" fontId="4" fillId="0" borderId="0" xfId="0" applyFont="1" applyAlignment="1">
      <alignment horizontal="center" vertical="center"/>
    </xf>
    <xf numFmtId="0" fontId="3" fillId="2" borderId="15" xfId="0" applyFont="1" applyFill="1" applyBorder="1" applyAlignment="1">
      <alignment horizontal="center" vertical="center"/>
    </xf>
    <xf numFmtId="0" fontId="3" fillId="2" borderId="4" xfId="0" applyFont="1" applyFill="1" applyBorder="1" applyAlignment="1">
      <alignment horizontal="center" vertical="center" wrapText="1"/>
    </xf>
    <xf numFmtId="177" fontId="3" fillId="7" borderId="4" xfId="0" applyNumberFormat="1" applyFont="1" applyFill="1" applyBorder="1" applyAlignment="1">
      <alignment horizontal="center" vertical="center"/>
    </xf>
    <xf numFmtId="0" fontId="4" fillId="2" borderId="0" xfId="0" applyFont="1" applyFill="1" applyAlignment="1">
      <alignment vertical="center" wrapText="1"/>
    </xf>
    <xf numFmtId="0" fontId="3" fillId="0" borderId="0" xfId="0" applyFont="1" applyAlignment="1">
      <alignment horizontal="center" vertical="center" wrapText="1"/>
    </xf>
    <xf numFmtId="0" fontId="3" fillId="0" borderId="0" xfId="0" applyFont="1" applyAlignment="1">
      <alignment vertical="center" wrapText="1"/>
    </xf>
    <xf numFmtId="164" fontId="3" fillId="7" borderId="4" xfId="0" applyNumberFormat="1" applyFont="1" applyFill="1" applyBorder="1" applyAlignment="1">
      <alignment horizontal="center" vertical="center"/>
    </xf>
    <xf numFmtId="173" fontId="3" fillId="7" borderId="4" xfId="0" applyNumberFormat="1" applyFont="1" applyFill="1" applyBorder="1" applyAlignment="1">
      <alignment horizontal="center" vertical="center"/>
    </xf>
    <xf numFmtId="44" fontId="3" fillId="7" borderId="11" xfId="3" applyNumberFormat="1" applyFont="1" applyFill="1" applyBorder="1" applyAlignment="1">
      <alignment horizontal="center" vertical="center"/>
    </xf>
    <xf numFmtId="9" fontId="4" fillId="7" borderId="11" xfId="7" applyFont="1" applyFill="1" applyBorder="1" applyAlignment="1">
      <alignment horizontal="center" vertical="center" wrapText="1"/>
    </xf>
    <xf numFmtId="166" fontId="4" fillId="7" borderId="11" xfId="3" applyNumberFormat="1" applyFont="1" applyFill="1" applyBorder="1" applyAlignment="1">
      <alignment horizontal="center" vertical="center" wrapText="1"/>
    </xf>
    <xf numFmtId="166" fontId="4" fillId="7" borderId="12" xfId="3" applyNumberFormat="1" applyFont="1" applyFill="1" applyBorder="1" applyAlignment="1">
      <alignment horizontal="center" vertical="center" wrapText="1"/>
    </xf>
    <xf numFmtId="0" fontId="3" fillId="7" borderId="0" xfId="0" applyFont="1" applyFill="1" applyAlignment="1">
      <alignment horizontal="center" vertical="center" wrapText="1"/>
    </xf>
    <xf numFmtId="173" fontId="3" fillId="6" borderId="4" xfId="0" applyNumberFormat="1" applyFont="1" applyFill="1" applyBorder="1" applyAlignment="1">
      <alignment horizontal="center" vertical="center"/>
    </xf>
    <xf numFmtId="0" fontId="3" fillId="6" borderId="0" xfId="0" applyFont="1" applyFill="1" applyAlignment="1">
      <alignment horizontal="center" vertical="center" wrapText="1"/>
    </xf>
    <xf numFmtId="0" fontId="3" fillId="8" borderId="0" xfId="0" applyFont="1" applyFill="1" applyAlignment="1">
      <alignment horizontal="center" vertical="center" wrapText="1"/>
    </xf>
    <xf numFmtId="166" fontId="4" fillId="0" borderId="0" xfId="3" applyNumberFormat="1" applyFont="1" applyFill="1" applyBorder="1" applyAlignment="1">
      <alignment vertical="center"/>
    </xf>
    <xf numFmtId="0" fontId="29" fillId="2" borderId="0" xfId="0" applyFont="1" applyFill="1" applyAlignment="1">
      <alignment horizontal="center" vertical="center"/>
    </xf>
    <xf numFmtId="0" fontId="4" fillId="0" borderId="16" xfId="0" applyFont="1" applyBorder="1" applyAlignment="1">
      <alignment horizontal="center" vertical="center" wrapText="1"/>
    </xf>
    <xf numFmtId="0" fontId="3" fillId="2" borderId="16" xfId="0" applyFont="1" applyFill="1" applyBorder="1" applyAlignment="1">
      <alignment vertical="center"/>
    </xf>
    <xf numFmtId="166" fontId="4" fillId="0" borderId="8" xfId="3" applyNumberFormat="1" applyFont="1" applyFill="1" applyBorder="1" applyAlignment="1">
      <alignment vertical="center"/>
    </xf>
    <xf numFmtId="0" fontId="3" fillId="0" borderId="36" xfId="0" applyFont="1" applyBorder="1" applyAlignment="1">
      <alignment vertical="center"/>
    </xf>
    <xf numFmtId="166" fontId="3" fillId="2" borderId="41" xfId="2" applyNumberFormat="1" applyFont="1" applyFill="1" applyBorder="1" applyAlignment="1">
      <alignment vertical="center"/>
    </xf>
    <xf numFmtId="166" fontId="3" fillId="2" borderId="51" xfId="0" applyNumberFormat="1" applyFont="1" applyFill="1" applyBorder="1" applyAlignment="1">
      <alignment horizontal="center" vertical="center"/>
    </xf>
    <xf numFmtId="0" fontId="19" fillId="0" borderId="13" xfId="0" applyFont="1" applyBorder="1" applyAlignment="1">
      <alignment horizontal="center" vertical="center"/>
    </xf>
    <xf numFmtId="166" fontId="3" fillId="2" borderId="14" xfId="2" applyNumberFormat="1" applyFont="1" applyFill="1" applyBorder="1" applyAlignment="1">
      <alignment vertical="center"/>
    </xf>
    <xf numFmtId="0" fontId="19" fillId="0" borderId="48" xfId="0" applyFont="1" applyBorder="1" applyAlignment="1">
      <alignment horizontal="center" vertical="center"/>
    </xf>
    <xf numFmtId="42" fontId="21" fillId="0" borderId="13" xfId="0" applyNumberFormat="1" applyFont="1" applyBorder="1" applyAlignment="1">
      <alignment horizontal="center" vertical="center"/>
    </xf>
    <xf numFmtId="42" fontId="21" fillId="0" borderId="48" xfId="0" applyNumberFormat="1" applyFont="1" applyBorder="1" applyAlignment="1">
      <alignment horizontal="center" vertical="center"/>
    </xf>
    <xf numFmtId="42" fontId="21" fillId="0" borderId="41" xfId="0" applyNumberFormat="1" applyFont="1" applyBorder="1" applyAlignment="1">
      <alignment horizontal="center" vertical="center"/>
    </xf>
    <xf numFmtId="166" fontId="3" fillId="2" borderId="51" xfId="7" applyNumberFormat="1" applyFont="1" applyFill="1" applyBorder="1" applyAlignment="1">
      <alignment horizontal="center" vertical="center"/>
    </xf>
    <xf numFmtId="166" fontId="3" fillId="2" borderId="44" xfId="7" applyNumberFormat="1" applyFont="1" applyFill="1" applyBorder="1" applyAlignment="1">
      <alignment horizontal="center" vertical="center"/>
    </xf>
    <xf numFmtId="166" fontId="3" fillId="2" borderId="37" xfId="7" applyNumberFormat="1" applyFont="1" applyFill="1" applyBorder="1" applyAlignment="1">
      <alignment horizontal="center" vertical="center"/>
    </xf>
    <xf numFmtId="9" fontId="3" fillId="2" borderId="37" xfId="7" applyFont="1" applyFill="1" applyBorder="1" applyAlignment="1">
      <alignment horizontal="center" vertical="center"/>
    </xf>
    <xf numFmtId="166" fontId="4" fillId="2" borderId="37" xfId="7" applyNumberFormat="1" applyFont="1" applyFill="1" applyBorder="1" applyAlignment="1">
      <alignment horizontal="center" vertical="center"/>
    </xf>
    <xf numFmtId="166" fontId="4" fillId="2" borderId="55" xfId="7" applyNumberFormat="1" applyFont="1" applyFill="1" applyBorder="1" applyAlignment="1">
      <alignment horizontal="center" vertical="center"/>
    </xf>
    <xf numFmtId="9" fontId="4" fillId="2" borderId="4" xfId="7" applyFont="1" applyFill="1" applyBorder="1" applyAlignment="1">
      <alignment horizontal="center" vertical="center" wrapText="1"/>
    </xf>
    <xf numFmtId="42" fontId="3" fillId="2" borderId="4" xfId="20" applyFont="1" applyFill="1" applyBorder="1" applyAlignment="1">
      <alignment horizontal="center" vertical="center"/>
    </xf>
    <xf numFmtId="0" fontId="20" fillId="5" borderId="4" xfId="0" applyFont="1" applyFill="1" applyBorder="1" applyAlignment="1">
      <alignment horizontal="center" vertical="center" wrapText="1"/>
    </xf>
    <xf numFmtId="9" fontId="4" fillId="2" borderId="14" xfId="7" applyFont="1" applyFill="1" applyBorder="1" applyAlignment="1">
      <alignment horizontal="center" vertical="center" wrapText="1"/>
    </xf>
    <xf numFmtId="166" fontId="3" fillId="2" borderId="13" xfId="3" applyNumberFormat="1" applyFont="1" applyFill="1" applyBorder="1" applyAlignment="1">
      <alignment horizontal="center" vertical="center"/>
    </xf>
    <xf numFmtId="166" fontId="4" fillId="2" borderId="14" xfId="3" applyNumberFormat="1" applyFont="1" applyFill="1" applyBorder="1" applyAlignment="1">
      <alignment horizontal="center" vertical="center" wrapText="1"/>
    </xf>
    <xf numFmtId="0" fontId="29" fillId="2" borderId="0" xfId="0" applyFont="1" applyFill="1" applyAlignment="1">
      <alignment vertical="center"/>
    </xf>
    <xf numFmtId="0" fontId="3" fillId="3" borderId="5" xfId="0" applyFont="1" applyFill="1" applyBorder="1" applyAlignment="1">
      <alignment vertical="center"/>
    </xf>
    <xf numFmtId="0" fontId="30" fillId="3" borderId="40" xfId="0" applyFont="1" applyFill="1" applyBorder="1" applyAlignment="1">
      <alignment vertical="center"/>
    </xf>
    <xf numFmtId="0" fontId="4" fillId="9" borderId="37" xfId="0" applyFont="1" applyFill="1" applyBorder="1" applyAlignment="1">
      <alignment horizontal="center" vertical="center" wrapText="1"/>
    </xf>
    <xf numFmtId="0" fontId="3" fillId="2" borderId="0" xfId="0" applyFont="1" applyFill="1" applyAlignment="1">
      <alignment horizontal="center" vertical="center"/>
    </xf>
    <xf numFmtId="168" fontId="4" fillId="2" borderId="0" xfId="10" applyNumberFormat="1" applyFont="1" applyFill="1" applyBorder="1" applyAlignment="1">
      <alignment horizontal="center" vertical="center" wrapText="1"/>
    </xf>
    <xf numFmtId="0" fontId="4" fillId="2" borderId="0" xfId="0" applyFont="1" applyFill="1" applyBorder="1" applyAlignment="1">
      <alignment horizontal="center" vertical="center"/>
    </xf>
    <xf numFmtId="168" fontId="31" fillId="2" borderId="56" xfId="10" applyNumberFormat="1" applyFont="1" applyFill="1" applyBorder="1" applyAlignment="1">
      <alignment horizontal="center" vertical="center" wrapText="1"/>
    </xf>
    <xf numFmtId="0" fontId="31" fillId="9" borderId="57" xfId="0" applyFont="1" applyFill="1" applyBorder="1" applyAlignment="1">
      <alignment horizontal="center" vertical="center" wrapText="1"/>
    </xf>
    <xf numFmtId="0" fontId="31" fillId="2" borderId="57" xfId="0" applyFont="1" applyFill="1" applyBorder="1" applyAlignment="1">
      <alignment horizontal="center" vertical="center"/>
    </xf>
    <xf numFmtId="0" fontId="24" fillId="0" borderId="4" xfId="0" applyFont="1" applyBorder="1" applyAlignment="1">
      <alignment vertical="center"/>
    </xf>
    <xf numFmtId="0" fontId="4" fillId="2" borderId="0" xfId="0" applyFont="1" applyFill="1" applyBorder="1" applyAlignment="1">
      <alignment vertical="center"/>
    </xf>
    <xf numFmtId="0" fontId="31" fillId="2" borderId="14" xfId="0" applyFont="1" applyFill="1" applyBorder="1" applyAlignment="1">
      <alignment horizontal="center" vertical="center"/>
    </xf>
    <xf numFmtId="0" fontId="24" fillId="2" borderId="0" xfId="0" applyFont="1" applyFill="1" applyBorder="1" applyAlignment="1">
      <alignment horizontal="center" vertical="center"/>
    </xf>
    <xf numFmtId="0" fontId="24" fillId="2" borderId="0" xfId="0" applyFont="1" applyFill="1" applyBorder="1" applyAlignment="1">
      <alignment horizontal="center" vertical="center" wrapText="1"/>
    </xf>
    <xf numFmtId="0" fontId="3" fillId="2" borderId="0" xfId="0" applyFont="1" applyFill="1" applyBorder="1" applyAlignment="1">
      <alignment horizontal="center" vertical="center" wrapText="1"/>
    </xf>
    <xf numFmtId="0" fontId="3" fillId="2" borderId="0" xfId="0" applyFont="1" applyFill="1" applyBorder="1" applyAlignment="1">
      <alignment vertical="center" wrapText="1"/>
    </xf>
    <xf numFmtId="0" fontId="3" fillId="0" borderId="2" xfId="0" applyFont="1" applyBorder="1" applyAlignment="1">
      <alignment vertical="center" wrapText="1"/>
    </xf>
    <xf numFmtId="0" fontId="3" fillId="2" borderId="0" xfId="0" applyFont="1" applyFill="1" applyAlignment="1">
      <alignment horizontal="center" vertical="center"/>
    </xf>
    <xf numFmtId="0" fontId="4" fillId="2" borderId="4"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3" fillId="2" borderId="0" xfId="0" applyFont="1" applyFill="1" applyAlignment="1">
      <alignment horizontal="center" vertical="center"/>
    </xf>
    <xf numFmtId="0" fontId="21" fillId="10" borderId="4" xfId="0" applyFont="1" applyFill="1" applyBorder="1" applyAlignment="1" applyProtection="1">
      <alignment vertical="center" wrapText="1"/>
    </xf>
    <xf numFmtId="0" fontId="21" fillId="11" borderId="4" xfId="0" applyFont="1" applyFill="1" applyBorder="1" applyAlignment="1" applyProtection="1">
      <alignment vertical="center" wrapText="1"/>
    </xf>
    <xf numFmtId="0" fontId="21" fillId="12" borderId="4" xfId="0" applyFont="1" applyFill="1" applyBorder="1" applyAlignment="1" applyProtection="1">
      <alignment vertical="center" wrapText="1"/>
    </xf>
    <xf numFmtId="0" fontId="33" fillId="10" borderId="4" xfId="21" applyFont="1" applyFill="1" applyBorder="1" applyAlignment="1" applyProtection="1">
      <alignment vertical="center" wrapText="1"/>
    </xf>
    <xf numFmtId="0" fontId="33" fillId="13" borderId="4" xfId="21" applyFont="1" applyFill="1" applyBorder="1" applyAlignment="1" applyProtection="1">
      <alignment vertical="center" wrapText="1"/>
    </xf>
    <xf numFmtId="0" fontId="21" fillId="10" borderId="4" xfId="0" applyFont="1" applyFill="1" applyBorder="1" applyAlignment="1" applyProtection="1">
      <alignment vertical="center"/>
    </xf>
    <xf numFmtId="0" fontId="21" fillId="14" borderId="4" xfId="0" applyFont="1" applyFill="1" applyBorder="1" applyAlignment="1" applyProtection="1">
      <alignment vertical="center" wrapText="1"/>
    </xf>
    <xf numFmtId="0" fontId="33" fillId="15" borderId="4" xfId="0" applyFont="1" applyFill="1" applyBorder="1" applyAlignment="1" applyProtection="1">
      <alignment vertical="center" wrapText="1"/>
    </xf>
    <xf numFmtId="0" fontId="21" fillId="16" borderId="4" xfId="0" applyFont="1" applyFill="1" applyBorder="1" applyAlignment="1" applyProtection="1">
      <alignment vertical="center" wrapText="1"/>
    </xf>
    <xf numFmtId="0" fontId="33" fillId="11" borderId="4" xfId="0" applyFont="1" applyFill="1" applyBorder="1" applyAlignment="1" applyProtection="1">
      <alignment vertical="center" wrapText="1"/>
    </xf>
    <xf numFmtId="0" fontId="33" fillId="10" borderId="4" xfId="0" applyFont="1" applyFill="1" applyBorder="1" applyAlignment="1" applyProtection="1">
      <alignment vertical="center" wrapText="1"/>
    </xf>
    <xf numFmtId="0" fontId="21" fillId="10" borderId="4" xfId="0" applyFont="1" applyFill="1" applyBorder="1" applyAlignment="1" applyProtection="1">
      <alignment horizontal="left" vertical="center" wrapText="1"/>
    </xf>
    <xf numFmtId="0" fontId="21" fillId="13" borderId="4" xfId="0" applyFont="1" applyFill="1" applyBorder="1" applyAlignment="1" applyProtection="1">
      <alignment vertical="center" wrapText="1"/>
    </xf>
    <xf numFmtId="0" fontId="21" fillId="17" borderId="4" xfId="0" applyFont="1" applyFill="1" applyBorder="1" applyAlignment="1" applyProtection="1">
      <alignment vertical="center" wrapText="1"/>
    </xf>
    <xf numFmtId="0" fontId="21" fillId="14" borderId="4" xfId="0" applyFont="1" applyFill="1" applyBorder="1" applyAlignment="1" applyProtection="1">
      <alignment horizontal="left" vertical="center" wrapText="1"/>
    </xf>
    <xf numFmtId="0" fontId="3" fillId="0" borderId="47" xfId="0" applyFont="1" applyBorder="1" applyAlignment="1">
      <alignment horizontal="center" vertical="center" wrapText="1"/>
    </xf>
    <xf numFmtId="0" fontId="21" fillId="10" borderId="4" xfId="0" applyFont="1" applyFill="1" applyBorder="1" applyAlignment="1" applyProtection="1">
      <alignment horizontal="center" vertical="center"/>
    </xf>
    <xf numFmtId="0" fontId="21" fillId="11" borderId="4" xfId="0" applyFont="1" applyFill="1" applyBorder="1" applyAlignment="1" applyProtection="1">
      <alignment horizontal="center" vertical="center"/>
    </xf>
    <xf numFmtId="0" fontId="21" fillId="12" borderId="4" xfId="0" applyFont="1" applyFill="1" applyBorder="1" applyAlignment="1" applyProtection="1">
      <alignment horizontal="center" vertical="center"/>
    </xf>
    <xf numFmtId="0" fontId="21" fillId="13" borderId="4" xfId="0" applyFont="1" applyFill="1" applyBorder="1" applyAlignment="1" applyProtection="1">
      <alignment horizontal="center" vertical="center"/>
    </xf>
    <xf numFmtId="0" fontId="21" fillId="14" borderId="4" xfId="0" applyFont="1" applyFill="1" applyBorder="1" applyAlignment="1" applyProtection="1">
      <alignment horizontal="center" vertical="center"/>
    </xf>
    <xf numFmtId="0" fontId="21" fillId="10" borderId="4" xfId="0" applyFont="1" applyFill="1" applyBorder="1" applyAlignment="1" applyProtection="1">
      <alignment horizontal="center" vertical="center" wrapText="1"/>
    </xf>
    <xf numFmtId="0" fontId="21" fillId="16" borderId="4" xfId="0" applyFont="1" applyFill="1" applyBorder="1" applyAlignment="1" applyProtection="1">
      <alignment horizontal="center" vertical="center"/>
    </xf>
    <xf numFmtId="0" fontId="33" fillId="10" borderId="4" xfId="0" applyFont="1" applyFill="1" applyBorder="1" applyAlignment="1" applyProtection="1">
      <alignment horizontal="center" vertical="center" wrapText="1"/>
    </xf>
    <xf numFmtId="0" fontId="33" fillId="11" borderId="4" xfId="0" applyFont="1" applyFill="1" applyBorder="1" applyAlignment="1" applyProtection="1">
      <alignment horizontal="center" vertical="center" wrapText="1"/>
    </xf>
    <xf numFmtId="0" fontId="33" fillId="2" borderId="4" xfId="0" applyFont="1" applyFill="1" applyBorder="1" applyAlignment="1" applyProtection="1">
      <alignment horizontal="center" vertical="center" wrapText="1"/>
    </xf>
    <xf numFmtId="0" fontId="3" fillId="2" borderId="2" xfId="0" applyFont="1" applyFill="1" applyBorder="1" applyAlignment="1">
      <alignment vertical="center" wrapText="1"/>
    </xf>
    <xf numFmtId="177" fontId="34" fillId="18" borderId="4" xfId="0" applyNumberFormat="1" applyFont="1" applyFill="1" applyBorder="1" applyAlignment="1" applyProtection="1">
      <alignment horizontal="center" vertical="center" wrapText="1"/>
      <protection locked="0"/>
    </xf>
    <xf numFmtId="175" fontId="34" fillId="18" borderId="4" xfId="0" applyNumberFormat="1" applyFont="1" applyFill="1" applyBorder="1" applyAlignment="1" applyProtection="1">
      <alignment horizontal="center" vertical="center" wrapText="1"/>
      <protection locked="0"/>
    </xf>
    <xf numFmtId="178" fontId="35" fillId="19" borderId="50" xfId="0" applyNumberFormat="1" applyFont="1" applyFill="1" applyBorder="1" applyAlignment="1">
      <alignment horizontal="center" vertical="center" wrapText="1"/>
    </xf>
    <xf numFmtId="178" fontId="3" fillId="19" borderId="50" xfId="0" applyNumberFormat="1" applyFont="1" applyFill="1" applyBorder="1" applyAlignment="1">
      <alignment horizontal="center" vertical="center" wrapText="1"/>
    </xf>
    <xf numFmtId="175" fontId="19" fillId="0" borderId="4" xfId="0" applyNumberFormat="1" applyFont="1" applyBorder="1" applyAlignment="1">
      <alignment horizontal="center" vertical="center"/>
    </xf>
    <xf numFmtId="175" fontId="19" fillId="0" borderId="41" xfId="0" applyNumberFormat="1" applyFont="1" applyBorder="1" applyAlignment="1">
      <alignment horizontal="center" vertical="center"/>
    </xf>
    <xf numFmtId="0" fontId="20" fillId="2" borderId="4" xfId="0" applyFont="1" applyFill="1" applyBorder="1" applyAlignment="1">
      <alignment horizontal="center" vertical="center" wrapText="1"/>
    </xf>
    <xf numFmtId="0" fontId="3" fillId="2" borderId="2" xfId="0" applyFont="1" applyFill="1" applyBorder="1" applyAlignment="1">
      <alignment vertical="center"/>
    </xf>
    <xf numFmtId="0" fontId="3" fillId="2" borderId="5" xfId="0" applyFont="1" applyFill="1" applyBorder="1" applyAlignment="1">
      <alignment vertical="center"/>
    </xf>
    <xf numFmtId="0" fontId="3" fillId="2" borderId="0" xfId="0" applyFont="1" applyFill="1" applyBorder="1" applyAlignment="1">
      <alignment vertical="center"/>
    </xf>
    <xf numFmtId="0" fontId="4" fillId="3" borderId="28" xfId="0" applyFont="1" applyFill="1" applyBorder="1" applyAlignment="1">
      <alignment horizontal="center" vertical="center"/>
    </xf>
    <xf numFmtId="0" fontId="4" fillId="3" borderId="29" xfId="0" applyFont="1" applyFill="1" applyBorder="1" applyAlignment="1">
      <alignment horizontal="center" vertical="center"/>
    </xf>
    <xf numFmtId="0" fontId="4" fillId="3" borderId="30" xfId="0" applyFont="1" applyFill="1" applyBorder="1" applyAlignment="1">
      <alignment horizontal="center" vertical="center"/>
    </xf>
    <xf numFmtId="0" fontId="14" fillId="2" borderId="18" xfId="0" applyFont="1" applyFill="1" applyBorder="1" applyAlignment="1">
      <alignment horizontal="center" vertical="center" wrapText="1"/>
    </xf>
    <xf numFmtId="0" fontId="14" fillId="2" borderId="2" xfId="0" applyFont="1" applyFill="1" applyBorder="1" applyAlignment="1">
      <alignment horizontal="center" vertical="center" wrapText="1"/>
    </xf>
    <xf numFmtId="0" fontId="14" fillId="2" borderId="17" xfId="0" applyFont="1" applyFill="1" applyBorder="1" applyAlignment="1">
      <alignment horizontal="center" vertical="center" wrapText="1"/>
    </xf>
    <xf numFmtId="0" fontId="4" fillId="3" borderId="52" xfId="0" applyFont="1" applyFill="1" applyBorder="1" applyAlignment="1">
      <alignment horizontal="center" vertical="center"/>
    </xf>
    <xf numFmtId="0" fontId="4" fillId="3" borderId="53" xfId="0" applyFont="1" applyFill="1" applyBorder="1" applyAlignment="1">
      <alignment horizontal="center" vertical="center"/>
    </xf>
    <xf numFmtId="0" fontId="4" fillId="3" borderId="54" xfId="0" applyFont="1" applyFill="1" applyBorder="1" applyAlignment="1">
      <alignment horizontal="center" vertical="center"/>
    </xf>
    <xf numFmtId="0" fontId="4" fillId="3" borderId="25" xfId="0" applyFont="1" applyFill="1" applyBorder="1" applyAlignment="1">
      <alignment horizontal="center" vertical="center"/>
    </xf>
    <xf numFmtId="0" fontId="4" fillId="3" borderId="11" xfId="0" applyFont="1" applyFill="1" applyBorder="1" applyAlignment="1">
      <alignment horizontal="center" vertical="center"/>
    </xf>
    <xf numFmtId="0" fontId="4" fillId="3" borderId="12" xfId="0" applyFont="1" applyFill="1" applyBorder="1" applyAlignment="1">
      <alignment horizontal="center" vertical="center"/>
    </xf>
    <xf numFmtId="0" fontId="5" fillId="2" borderId="43" xfId="1" applyFont="1" applyFill="1" applyBorder="1" applyAlignment="1">
      <alignment horizontal="center" vertical="center"/>
    </xf>
    <xf numFmtId="0" fontId="5" fillId="2" borderId="29" xfId="1" applyFont="1" applyFill="1" applyBorder="1" applyAlignment="1">
      <alignment horizontal="center" vertical="center"/>
    </xf>
    <xf numFmtId="0" fontId="5" fillId="2" borderId="30" xfId="1" applyFont="1" applyFill="1" applyBorder="1" applyAlignment="1">
      <alignment horizontal="center" vertical="center"/>
    </xf>
    <xf numFmtId="0" fontId="5" fillId="2" borderId="3" xfId="1" applyFont="1" applyFill="1" applyBorder="1" applyAlignment="1">
      <alignment horizontal="center" vertical="center"/>
    </xf>
    <xf numFmtId="0" fontId="5" fillId="2" borderId="2" xfId="1" applyFont="1" applyFill="1" applyBorder="1" applyAlignment="1">
      <alignment horizontal="center" vertical="center"/>
    </xf>
    <xf numFmtId="0" fontId="5" fillId="2" borderId="17" xfId="1" applyFont="1" applyFill="1" applyBorder="1" applyAlignment="1">
      <alignment horizontal="center" vertical="center"/>
    </xf>
    <xf numFmtId="0" fontId="3" fillId="2" borderId="4" xfId="0" applyFont="1" applyFill="1" applyBorder="1" applyAlignment="1">
      <alignment horizontal="center" vertical="center"/>
    </xf>
    <xf numFmtId="0" fontId="4" fillId="3" borderId="4" xfId="0" applyFont="1" applyFill="1" applyBorder="1" applyAlignment="1">
      <alignment horizontal="center" vertical="center" wrapText="1"/>
    </xf>
    <xf numFmtId="0" fontId="4" fillId="3" borderId="4" xfId="0" applyFont="1" applyFill="1" applyBorder="1" applyAlignment="1">
      <alignment horizontal="center" vertical="center"/>
    </xf>
    <xf numFmtId="0" fontId="6" fillId="2" borderId="33" xfId="0" applyFont="1" applyFill="1" applyBorder="1" applyAlignment="1">
      <alignment horizontal="center" vertical="center" wrapText="1"/>
    </xf>
    <xf numFmtId="0" fontId="6" fillId="2" borderId="21" xfId="0" applyFont="1" applyFill="1" applyBorder="1" applyAlignment="1">
      <alignment horizontal="center" vertical="center" wrapText="1"/>
    </xf>
    <xf numFmtId="0" fontId="6" fillId="2" borderId="22" xfId="0" applyFont="1" applyFill="1" applyBorder="1" applyAlignment="1">
      <alignment horizontal="center" vertical="center" wrapText="1"/>
    </xf>
    <xf numFmtId="0" fontId="6" fillId="2" borderId="24" xfId="0" applyFont="1" applyFill="1" applyBorder="1" applyAlignment="1">
      <alignment horizontal="center" vertical="center" wrapText="1"/>
    </xf>
    <xf numFmtId="0" fontId="6" fillId="2" borderId="9"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5" fillId="2" borderId="34"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49" xfId="0" applyFont="1" applyFill="1" applyBorder="1" applyAlignment="1">
      <alignment horizontal="center" vertical="center" wrapText="1"/>
    </xf>
    <xf numFmtId="0" fontId="5" fillId="2" borderId="24" xfId="0" applyFont="1" applyFill="1" applyBorder="1" applyAlignment="1">
      <alignment horizontal="center" vertical="center" wrapText="1"/>
    </xf>
    <xf numFmtId="0" fontId="5" fillId="2" borderId="9" xfId="0" applyFont="1" applyFill="1" applyBorder="1" applyAlignment="1">
      <alignment horizontal="center" vertical="center" wrapText="1"/>
    </xf>
    <xf numFmtId="0" fontId="5" fillId="2" borderId="10" xfId="0" applyFont="1" applyFill="1" applyBorder="1" applyAlignment="1">
      <alignment horizontal="center" vertical="center" wrapText="1"/>
    </xf>
    <xf numFmtId="0" fontId="3" fillId="2" borderId="2" xfId="0" applyFont="1" applyFill="1" applyBorder="1" applyAlignment="1">
      <alignment horizontal="center" vertical="center"/>
    </xf>
    <xf numFmtId="0" fontId="3" fillId="0" borderId="3" xfId="0" applyFont="1" applyBorder="1" applyAlignment="1">
      <alignment horizontal="center" vertical="center" wrapText="1"/>
    </xf>
    <xf numFmtId="0" fontId="3" fillId="0" borderId="2" xfId="0" applyFont="1" applyBorder="1" applyAlignment="1">
      <alignment horizontal="center" vertical="center" wrapText="1"/>
    </xf>
    <xf numFmtId="0" fontId="3" fillId="2" borderId="3"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4" fillId="3" borderId="19" xfId="0" applyFont="1" applyFill="1" applyBorder="1" applyAlignment="1">
      <alignment horizontal="center" vertical="center" wrapText="1"/>
    </xf>
    <xf numFmtId="0" fontId="4" fillId="3" borderId="6" xfId="0" applyFont="1" applyFill="1" applyBorder="1" applyAlignment="1">
      <alignment horizontal="center" vertical="center" wrapText="1"/>
    </xf>
    <xf numFmtId="0" fontId="4" fillId="3" borderId="7" xfId="0" applyFont="1" applyFill="1" applyBorder="1" applyAlignment="1">
      <alignment horizontal="center" vertical="center" wrapText="1"/>
    </xf>
    <xf numFmtId="0" fontId="4" fillId="0" borderId="15" xfId="0" applyFont="1" applyBorder="1" applyAlignment="1">
      <alignment horizontal="center" vertical="center"/>
    </xf>
    <xf numFmtId="0" fontId="4" fillId="0" borderId="0" xfId="0" applyFont="1" applyAlignment="1">
      <alignment horizontal="center" vertical="center"/>
    </xf>
    <xf numFmtId="0" fontId="4" fillId="3" borderId="18" xfId="0" applyFont="1" applyFill="1" applyBorder="1" applyAlignment="1">
      <alignment horizontal="center" vertical="center"/>
    </xf>
    <xf numFmtId="0" fontId="4" fillId="3" borderId="2" xfId="0" applyFont="1" applyFill="1" applyBorder="1" applyAlignment="1">
      <alignment horizontal="center" vertical="center"/>
    </xf>
    <xf numFmtId="0" fontId="4" fillId="3" borderId="1" xfId="0" applyFont="1" applyFill="1" applyBorder="1" applyAlignment="1">
      <alignment horizontal="center" vertical="center"/>
    </xf>
    <xf numFmtId="14" fontId="3" fillId="2" borderId="39" xfId="0" applyNumberFormat="1" applyFont="1" applyFill="1" applyBorder="1" applyAlignment="1">
      <alignment horizontal="center" vertical="center"/>
    </xf>
    <xf numFmtId="0" fontId="3" fillId="2" borderId="1" xfId="0" applyFont="1" applyFill="1" applyBorder="1" applyAlignment="1">
      <alignment horizontal="center" vertical="center" wrapText="1"/>
    </xf>
    <xf numFmtId="0" fontId="4" fillId="2" borderId="58" xfId="0" applyFont="1" applyFill="1" applyBorder="1" applyAlignment="1">
      <alignment horizontal="center" vertical="center"/>
    </xf>
    <xf numFmtId="0" fontId="4" fillId="2" borderId="6" xfId="0" applyFont="1" applyFill="1" applyBorder="1" applyAlignment="1">
      <alignment horizontal="center" vertical="center"/>
    </xf>
    <xf numFmtId="0" fontId="4" fillId="2" borderId="7" xfId="0" applyFont="1" applyFill="1" applyBorder="1" applyAlignment="1">
      <alignment horizontal="center" vertical="center"/>
    </xf>
    <xf numFmtId="0" fontId="31" fillId="2" borderId="34" xfId="0" applyFont="1" applyFill="1" applyBorder="1" applyAlignment="1">
      <alignment horizontal="left" vertical="top" wrapText="1"/>
    </xf>
    <xf numFmtId="0" fontId="31" fillId="2" borderId="5" xfId="0" applyFont="1" applyFill="1" applyBorder="1" applyAlignment="1">
      <alignment horizontal="left" vertical="top"/>
    </xf>
    <xf numFmtId="0" fontId="31" fillId="2" borderId="49" xfId="0" applyFont="1" applyFill="1" applyBorder="1" applyAlignment="1">
      <alignment horizontal="left" vertical="top"/>
    </xf>
    <xf numFmtId="0" fontId="31" fillId="2" borderId="24" xfId="0" applyFont="1" applyFill="1" applyBorder="1" applyAlignment="1">
      <alignment horizontal="left" vertical="top"/>
    </xf>
    <xf numFmtId="0" fontId="31" fillId="2" borderId="9" xfId="0" applyFont="1" applyFill="1" applyBorder="1" applyAlignment="1">
      <alignment horizontal="left" vertical="top"/>
    </xf>
    <xf numFmtId="0" fontId="31" fillId="2" borderId="10" xfId="0" applyFont="1" applyFill="1" applyBorder="1" applyAlignment="1">
      <alignment horizontal="left" vertical="top"/>
    </xf>
    <xf numFmtId="0" fontId="4" fillId="3" borderId="18" xfId="0" applyFont="1" applyFill="1" applyBorder="1" applyAlignment="1">
      <alignment horizontal="center" vertical="center" wrapText="1"/>
    </xf>
    <xf numFmtId="0" fontId="4" fillId="3" borderId="2"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3" fillId="2" borderId="15" xfId="0" applyFont="1" applyFill="1" applyBorder="1" applyAlignment="1">
      <alignment horizontal="center" vertical="center"/>
    </xf>
    <xf numFmtId="0" fontId="3" fillId="2" borderId="0" xfId="0" applyFont="1" applyFill="1" applyBorder="1" applyAlignment="1">
      <alignment horizontal="center" vertical="center"/>
    </xf>
    <xf numFmtId="0" fontId="3" fillId="2" borderId="0" xfId="0" applyFont="1" applyFill="1" applyAlignment="1">
      <alignment horizontal="center" vertical="center"/>
    </xf>
    <xf numFmtId="0" fontId="3" fillId="2" borderId="16" xfId="0" applyFont="1" applyFill="1" applyBorder="1" applyAlignment="1">
      <alignment horizontal="center" vertical="center"/>
    </xf>
    <xf numFmtId="0" fontId="6" fillId="0" borderId="18" xfId="0" applyFont="1" applyBorder="1" applyAlignment="1">
      <alignment horizontal="center" vertical="center" wrapText="1"/>
    </xf>
    <xf numFmtId="0" fontId="6" fillId="0" borderId="2" xfId="0" applyFont="1" applyBorder="1" applyAlignment="1">
      <alignment horizontal="center" vertical="center" wrapText="1"/>
    </xf>
    <xf numFmtId="0" fontId="6" fillId="0" borderId="17" xfId="0" applyFont="1" applyBorder="1" applyAlignment="1">
      <alignment horizontal="center" vertical="center" wrapText="1"/>
    </xf>
    <xf numFmtId="0" fontId="6" fillId="2" borderId="25" xfId="0" applyFont="1" applyFill="1" applyBorder="1" applyAlignment="1">
      <alignment horizontal="center" vertical="center"/>
    </xf>
    <xf numFmtId="0" fontId="6" fillId="2" borderId="11" xfId="0" applyFont="1" applyFill="1" applyBorder="1" applyAlignment="1">
      <alignment horizontal="center" vertical="center"/>
    </xf>
    <xf numFmtId="0" fontId="6" fillId="2" borderId="43" xfId="0" applyFont="1" applyFill="1" applyBorder="1" applyAlignment="1">
      <alignment horizontal="center" vertical="center"/>
    </xf>
    <xf numFmtId="0" fontId="6" fillId="2" borderId="12"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35" xfId="0" applyFont="1" applyFill="1" applyBorder="1" applyAlignment="1">
      <alignment horizontal="center" vertical="center"/>
    </xf>
    <xf numFmtId="0" fontId="14" fillId="2" borderId="13" xfId="0" applyFont="1" applyFill="1" applyBorder="1" applyAlignment="1">
      <alignment horizontal="center" vertical="center" wrapText="1"/>
    </xf>
    <xf numFmtId="0" fontId="14" fillId="2" borderId="4" xfId="0" applyFont="1" applyFill="1" applyBorder="1" applyAlignment="1">
      <alignment horizontal="center" vertical="center" wrapText="1"/>
    </xf>
    <xf numFmtId="0" fontId="14" fillId="2" borderId="14" xfId="0" applyFont="1" applyFill="1" applyBorder="1" applyAlignment="1">
      <alignment horizontal="center" vertical="center" wrapText="1"/>
    </xf>
    <xf numFmtId="0" fontId="0" fillId="0" borderId="0" xfId="0" applyAlignment="1">
      <alignment horizontal="center" wrapText="1"/>
    </xf>
    <xf numFmtId="0" fontId="3" fillId="2" borderId="17" xfId="0" applyFont="1" applyFill="1" applyBorder="1" applyAlignment="1">
      <alignment horizontal="center" vertical="center" wrapText="1"/>
    </xf>
    <xf numFmtId="0" fontId="3" fillId="2" borderId="20" xfId="0" applyFont="1" applyFill="1" applyBorder="1" applyAlignment="1">
      <alignment horizontal="center" vertical="center"/>
    </xf>
    <xf numFmtId="0" fontId="3" fillId="2" borderId="21" xfId="0" applyFont="1" applyFill="1" applyBorder="1" applyAlignment="1">
      <alignment horizontal="center" vertical="center"/>
    </xf>
    <xf numFmtId="0" fontId="3" fillId="2" borderId="22" xfId="0" applyFont="1" applyFill="1" applyBorder="1" applyAlignment="1">
      <alignment horizontal="center" vertical="center"/>
    </xf>
    <xf numFmtId="0" fontId="3" fillId="2" borderId="32" xfId="0" applyFont="1" applyFill="1" applyBorder="1" applyAlignment="1">
      <alignment horizontal="center" vertical="center"/>
    </xf>
    <xf numFmtId="0" fontId="3" fillId="2" borderId="23" xfId="0" applyFont="1" applyFill="1" applyBorder="1" applyAlignment="1">
      <alignment horizontal="center" vertical="center"/>
    </xf>
    <xf numFmtId="0" fontId="3" fillId="2" borderId="9" xfId="0" applyFont="1" applyFill="1" applyBorder="1" applyAlignment="1">
      <alignment horizontal="center" vertical="center"/>
    </xf>
    <xf numFmtId="0" fontId="3" fillId="2" borderId="10" xfId="0" applyFont="1" applyFill="1" applyBorder="1" applyAlignment="1">
      <alignment horizontal="center" vertical="center"/>
    </xf>
    <xf numFmtId="0" fontId="3" fillId="0" borderId="3" xfId="0" applyFont="1" applyBorder="1" applyAlignment="1">
      <alignment horizontal="center" vertical="center"/>
    </xf>
    <xf numFmtId="0" fontId="3" fillId="0" borderId="2" xfId="0" applyFont="1" applyBorder="1" applyAlignment="1">
      <alignment horizontal="center" vertical="center"/>
    </xf>
    <xf numFmtId="0" fontId="3" fillId="0" borderId="17" xfId="0" applyFont="1" applyBorder="1" applyAlignment="1">
      <alignment horizontal="center" vertical="center"/>
    </xf>
    <xf numFmtId="0" fontId="3" fillId="2" borderId="18" xfId="0" applyFont="1" applyFill="1" applyBorder="1" applyAlignment="1">
      <alignment horizontal="center" vertical="center"/>
    </xf>
    <xf numFmtId="0" fontId="3" fillId="2" borderId="17" xfId="0" applyFont="1" applyFill="1" applyBorder="1" applyAlignment="1">
      <alignment horizontal="center" vertical="center"/>
    </xf>
    <xf numFmtId="0" fontId="3" fillId="2" borderId="40" xfId="0" applyFont="1" applyFill="1" applyBorder="1" applyAlignment="1">
      <alignment horizontal="center" vertical="center"/>
    </xf>
    <xf numFmtId="0" fontId="3" fillId="3" borderId="40" xfId="0" applyFont="1" applyFill="1" applyBorder="1" applyAlignment="1">
      <alignment horizontal="center" vertical="center"/>
    </xf>
    <xf numFmtId="0" fontId="3" fillId="3" borderId="5" xfId="0" applyFont="1" applyFill="1" applyBorder="1" applyAlignment="1">
      <alignment horizontal="center" vertical="center"/>
    </xf>
    <xf numFmtId="0" fontId="4" fillId="3" borderId="26" xfId="0" applyFont="1" applyFill="1" applyBorder="1" applyAlignment="1">
      <alignment horizontal="center" vertical="center"/>
    </xf>
    <xf numFmtId="0" fontId="4" fillId="3" borderId="8" xfId="0" applyFont="1" applyFill="1" applyBorder="1" applyAlignment="1">
      <alignment horizontal="center" vertical="center"/>
    </xf>
    <xf numFmtId="0" fontId="4" fillId="3" borderId="31" xfId="0" applyFont="1" applyFill="1" applyBorder="1" applyAlignment="1">
      <alignment horizontal="center" vertical="center"/>
    </xf>
    <xf numFmtId="14" fontId="3" fillId="2" borderId="4" xfId="0" applyNumberFormat="1" applyFont="1" applyFill="1" applyBorder="1" applyAlignment="1">
      <alignment horizontal="center" vertical="center"/>
    </xf>
    <xf numFmtId="166" fontId="4" fillId="0" borderId="0" xfId="3" applyNumberFormat="1" applyFont="1" applyFill="1" applyBorder="1" applyAlignment="1">
      <alignment horizontal="center" vertical="center"/>
    </xf>
    <xf numFmtId="0" fontId="3" fillId="2" borderId="4" xfId="0" applyFont="1" applyFill="1" applyBorder="1" applyAlignment="1">
      <alignment horizontal="center" vertical="center" wrapText="1"/>
    </xf>
  </cellXfs>
  <cellStyles count="22">
    <cellStyle name="BodyStyle" xfId="8" xr:uid="{00000000-0005-0000-0000-000000000000}"/>
    <cellStyle name="Excel Built-in Comma [0]" xfId="16" xr:uid="{00000000-0005-0000-0000-000001000000}"/>
    <cellStyle name="Excel Built-in Explanatory Text" xfId="21" xr:uid="{4E2C0425-B7A5-4B39-BDB3-60E9E654292E}"/>
    <cellStyle name="Millares" xfId="10" builtinId="3"/>
    <cellStyle name="Millares 2" xfId="6" xr:uid="{00000000-0005-0000-0000-000003000000}"/>
    <cellStyle name="Moneda" xfId="3" builtinId="4"/>
    <cellStyle name="Moneda [0]" xfId="20" builtinId="7"/>
    <cellStyle name="Moneda [0] 2" xfId="19" xr:uid="{00000000-0005-0000-0000-000006000000}"/>
    <cellStyle name="Moneda [0] 3" xfId="17" xr:uid="{00000000-0005-0000-0000-000007000000}"/>
    <cellStyle name="Moneda 2" xfId="2" xr:uid="{00000000-0005-0000-0000-000008000000}"/>
    <cellStyle name="Moneda 2 2" xfId="12" xr:uid="{00000000-0005-0000-0000-000009000000}"/>
    <cellStyle name="Normal" xfId="0" builtinId="0"/>
    <cellStyle name="Normal 2" xfId="1" xr:uid="{00000000-0005-0000-0000-00000B000000}"/>
    <cellStyle name="Normal 2 2" xfId="14" xr:uid="{00000000-0005-0000-0000-00000C000000}"/>
    <cellStyle name="Normal 2 3" xfId="13" xr:uid="{00000000-0005-0000-0000-00000D000000}"/>
    <cellStyle name="Normal 3" xfId="5" xr:uid="{00000000-0005-0000-0000-00000E000000}"/>
    <cellStyle name="Normal 3 2" xfId="18" xr:uid="{00000000-0005-0000-0000-00000F000000}"/>
    <cellStyle name="Normal 3 4" xfId="15" xr:uid="{00000000-0005-0000-0000-000010000000}"/>
    <cellStyle name="Normal 4" xfId="4" xr:uid="{00000000-0005-0000-0000-000011000000}"/>
    <cellStyle name="Normal 5" xfId="11" xr:uid="{00000000-0005-0000-0000-000012000000}"/>
    <cellStyle name="Numeric" xfId="9" xr:uid="{00000000-0005-0000-0000-000013000000}"/>
    <cellStyle name="Porcentaje" xfId="7" builtinId="5"/>
  </cellStyles>
  <dxfs count="1909">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385762</xdr:colOff>
      <xdr:row>0</xdr:row>
      <xdr:rowOff>54647</xdr:rowOff>
    </xdr:from>
    <xdr:to>
      <xdr:col>2</xdr:col>
      <xdr:colOff>2391485</xdr:colOff>
      <xdr:row>3</xdr:row>
      <xdr:rowOff>102271</xdr:rowOff>
    </xdr:to>
    <xdr:pic>
      <xdr:nvPicPr>
        <xdr:cNvPr id="6" name="5 Imagen">
          <a:extLst>
            <a:ext uri="{FF2B5EF4-FFF2-40B4-BE49-F238E27FC236}">
              <a16:creationId xmlns:a16="http://schemas.microsoft.com/office/drawing/2014/main" id="{00000000-0008-0000-0000-000006000000}"/>
            </a:ext>
          </a:extLst>
        </xdr:cNvPr>
        <xdr:cNvPicPr/>
      </xdr:nvPicPr>
      <xdr:blipFill>
        <a:blip xmlns:r="http://schemas.openxmlformats.org/officeDocument/2006/relationships" r:embed="rId1" cstate="print"/>
        <a:stretch>
          <a:fillRect/>
        </a:stretch>
      </xdr:blipFill>
      <xdr:spPr bwMode="auto">
        <a:xfrm>
          <a:off x="1373981" y="54647"/>
          <a:ext cx="2072689" cy="609599"/>
        </a:xfrm>
        <a:prstGeom prst="rect">
          <a:avLst/>
        </a:prstGeom>
      </xdr:spPr>
    </xdr:pic>
    <xdr:clientData/>
  </xdr:twoCellAnchor>
  <xdr:oneCellAnchor>
    <xdr:from>
      <xdr:col>2</xdr:col>
      <xdr:colOff>0</xdr:colOff>
      <xdr:row>730</xdr:row>
      <xdr:rowOff>0</xdr:rowOff>
    </xdr:from>
    <xdr:ext cx="304800" cy="438151"/>
    <xdr:sp macro="" textlink="">
      <xdr:nvSpPr>
        <xdr:cNvPr id="3" name="AutoShape 1" descr="blob:https://web.whatsapp.com/40ff642d-46c7-4d59-a890-3e34f8a11e68">
          <a:extLst>
            <a:ext uri="{FF2B5EF4-FFF2-40B4-BE49-F238E27FC236}">
              <a16:creationId xmlns:a16="http://schemas.microsoft.com/office/drawing/2014/main" id="{00000000-0008-0000-0000-000003000000}"/>
            </a:ext>
          </a:extLst>
        </xdr:cNvPr>
        <xdr:cNvSpPr>
          <a:spLocks noChangeAspect="1" noChangeArrowheads="1"/>
        </xdr:cNvSpPr>
      </xdr:nvSpPr>
      <xdr:spPr bwMode="auto">
        <a:xfrm>
          <a:off x="352425" y="9963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4" name="AutoShape 1" descr="blob:https://web.whatsapp.com/40ff642d-46c7-4d59-a890-3e34f8a11e68">
          <a:extLst>
            <a:ext uri="{FF2B5EF4-FFF2-40B4-BE49-F238E27FC236}">
              <a16:creationId xmlns:a16="http://schemas.microsoft.com/office/drawing/2014/main" id="{00000000-0008-0000-0000-000004000000}"/>
            </a:ext>
          </a:extLst>
        </xdr:cNvPr>
        <xdr:cNvSpPr>
          <a:spLocks noChangeAspect="1" noChangeArrowheads="1"/>
        </xdr:cNvSpPr>
      </xdr:nvSpPr>
      <xdr:spPr bwMode="auto">
        <a:xfrm>
          <a:off x="352425" y="9963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5" name="AutoShape 1" descr="blob:https://web.whatsapp.com/40ff642d-46c7-4d59-a890-3e34f8a11e68">
          <a:extLst>
            <a:ext uri="{FF2B5EF4-FFF2-40B4-BE49-F238E27FC236}">
              <a16:creationId xmlns:a16="http://schemas.microsoft.com/office/drawing/2014/main" id="{00000000-0008-0000-0000-000005000000}"/>
            </a:ext>
          </a:extLst>
        </xdr:cNvPr>
        <xdr:cNvSpPr>
          <a:spLocks noChangeAspect="1" noChangeArrowheads="1"/>
        </xdr:cNvSpPr>
      </xdr:nvSpPr>
      <xdr:spPr bwMode="auto">
        <a:xfrm>
          <a:off x="352425" y="9963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7" name="AutoShape 1" descr="blob:https://web.whatsapp.com/40ff642d-46c7-4d59-a890-3e34f8a11e68">
          <a:extLst>
            <a:ext uri="{FF2B5EF4-FFF2-40B4-BE49-F238E27FC236}">
              <a16:creationId xmlns:a16="http://schemas.microsoft.com/office/drawing/2014/main" id="{00000000-0008-0000-0000-000007000000}"/>
            </a:ext>
          </a:extLst>
        </xdr:cNvPr>
        <xdr:cNvSpPr>
          <a:spLocks noChangeAspect="1" noChangeArrowheads="1"/>
        </xdr:cNvSpPr>
      </xdr:nvSpPr>
      <xdr:spPr bwMode="auto">
        <a:xfrm>
          <a:off x="352425" y="9963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8" name="AutoShape 1" descr="blob:https://web.whatsapp.com/40ff642d-46c7-4d59-a890-3e34f8a11e68">
          <a:extLst>
            <a:ext uri="{FF2B5EF4-FFF2-40B4-BE49-F238E27FC236}">
              <a16:creationId xmlns:a16="http://schemas.microsoft.com/office/drawing/2014/main" id="{00000000-0008-0000-0000-000008000000}"/>
            </a:ext>
          </a:extLst>
        </xdr:cNvPr>
        <xdr:cNvSpPr>
          <a:spLocks noChangeAspect="1" noChangeArrowheads="1"/>
        </xdr:cNvSpPr>
      </xdr:nvSpPr>
      <xdr:spPr bwMode="auto">
        <a:xfrm>
          <a:off x="352425" y="9963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9" name="AutoShape 1" descr="blob:https://web.whatsapp.com/40ff642d-46c7-4d59-a890-3e34f8a11e68">
          <a:extLst>
            <a:ext uri="{FF2B5EF4-FFF2-40B4-BE49-F238E27FC236}">
              <a16:creationId xmlns:a16="http://schemas.microsoft.com/office/drawing/2014/main" id="{00000000-0008-0000-0000-000009000000}"/>
            </a:ext>
          </a:extLst>
        </xdr:cNvPr>
        <xdr:cNvSpPr>
          <a:spLocks noChangeAspect="1" noChangeArrowheads="1"/>
        </xdr:cNvSpPr>
      </xdr:nvSpPr>
      <xdr:spPr bwMode="auto">
        <a:xfrm>
          <a:off x="352425" y="9963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10" name="AutoShape 1" descr="blob:https://web.whatsapp.com/40ff642d-46c7-4d59-a890-3e34f8a11e68">
          <a:extLst>
            <a:ext uri="{FF2B5EF4-FFF2-40B4-BE49-F238E27FC236}">
              <a16:creationId xmlns:a16="http://schemas.microsoft.com/office/drawing/2014/main" id="{00000000-0008-0000-0000-00000A000000}"/>
            </a:ext>
          </a:extLst>
        </xdr:cNvPr>
        <xdr:cNvSpPr>
          <a:spLocks noChangeAspect="1" noChangeArrowheads="1"/>
        </xdr:cNvSpPr>
      </xdr:nvSpPr>
      <xdr:spPr bwMode="auto">
        <a:xfrm>
          <a:off x="352425" y="9963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11" name="AutoShape 1" descr="blob:https://web.whatsapp.com/40ff642d-46c7-4d59-a890-3e34f8a11e68">
          <a:extLst>
            <a:ext uri="{FF2B5EF4-FFF2-40B4-BE49-F238E27FC236}">
              <a16:creationId xmlns:a16="http://schemas.microsoft.com/office/drawing/2014/main" id="{00000000-0008-0000-0000-00000B000000}"/>
            </a:ext>
          </a:extLst>
        </xdr:cNvPr>
        <xdr:cNvSpPr>
          <a:spLocks noChangeAspect="1" noChangeArrowheads="1"/>
        </xdr:cNvSpPr>
      </xdr:nvSpPr>
      <xdr:spPr bwMode="auto">
        <a:xfrm>
          <a:off x="352425" y="9963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12" name="AutoShape 1" descr="blob:https://web.whatsapp.com/40ff642d-46c7-4d59-a890-3e34f8a11e68">
          <a:extLst>
            <a:ext uri="{FF2B5EF4-FFF2-40B4-BE49-F238E27FC236}">
              <a16:creationId xmlns:a16="http://schemas.microsoft.com/office/drawing/2014/main" id="{00000000-0008-0000-0000-00000C000000}"/>
            </a:ext>
          </a:extLst>
        </xdr:cNvPr>
        <xdr:cNvSpPr>
          <a:spLocks noChangeAspect="1" noChangeArrowheads="1"/>
        </xdr:cNvSpPr>
      </xdr:nvSpPr>
      <xdr:spPr bwMode="auto">
        <a:xfrm>
          <a:off x="352425" y="9963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13" name="AutoShape 1" descr="blob:https://web.whatsapp.com/40ff642d-46c7-4d59-a890-3e34f8a11e68">
          <a:extLst>
            <a:ext uri="{FF2B5EF4-FFF2-40B4-BE49-F238E27FC236}">
              <a16:creationId xmlns:a16="http://schemas.microsoft.com/office/drawing/2014/main" id="{00000000-0008-0000-0000-00000D000000}"/>
            </a:ext>
          </a:extLst>
        </xdr:cNvPr>
        <xdr:cNvSpPr>
          <a:spLocks noChangeAspect="1" noChangeArrowheads="1"/>
        </xdr:cNvSpPr>
      </xdr:nvSpPr>
      <xdr:spPr bwMode="auto">
        <a:xfrm>
          <a:off x="352425" y="9963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14" name="AutoShape 1" descr="blob:https://web.whatsapp.com/40ff642d-46c7-4d59-a890-3e34f8a11e68">
          <a:extLst>
            <a:ext uri="{FF2B5EF4-FFF2-40B4-BE49-F238E27FC236}">
              <a16:creationId xmlns:a16="http://schemas.microsoft.com/office/drawing/2014/main" id="{00000000-0008-0000-0000-00000E000000}"/>
            </a:ext>
          </a:extLst>
        </xdr:cNvPr>
        <xdr:cNvSpPr>
          <a:spLocks noChangeAspect="1" noChangeArrowheads="1"/>
        </xdr:cNvSpPr>
      </xdr:nvSpPr>
      <xdr:spPr bwMode="auto">
        <a:xfrm>
          <a:off x="352425" y="9963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15" name="AutoShape 1" descr="blob:https://web.whatsapp.com/40ff642d-46c7-4d59-a890-3e34f8a11e68">
          <a:extLst>
            <a:ext uri="{FF2B5EF4-FFF2-40B4-BE49-F238E27FC236}">
              <a16:creationId xmlns:a16="http://schemas.microsoft.com/office/drawing/2014/main" id="{00000000-0008-0000-0000-00000F000000}"/>
            </a:ext>
          </a:extLst>
        </xdr:cNvPr>
        <xdr:cNvSpPr>
          <a:spLocks noChangeAspect="1" noChangeArrowheads="1"/>
        </xdr:cNvSpPr>
      </xdr:nvSpPr>
      <xdr:spPr bwMode="auto">
        <a:xfrm>
          <a:off x="352425" y="9963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16" name="AutoShape 1" descr="blob:https://web.whatsapp.com/40ff642d-46c7-4d59-a890-3e34f8a11e68">
          <a:extLst>
            <a:ext uri="{FF2B5EF4-FFF2-40B4-BE49-F238E27FC236}">
              <a16:creationId xmlns:a16="http://schemas.microsoft.com/office/drawing/2014/main" id="{00000000-0008-0000-0000-000010000000}"/>
            </a:ext>
          </a:extLst>
        </xdr:cNvPr>
        <xdr:cNvSpPr>
          <a:spLocks noChangeAspect="1" noChangeArrowheads="1"/>
        </xdr:cNvSpPr>
      </xdr:nvSpPr>
      <xdr:spPr bwMode="auto">
        <a:xfrm>
          <a:off x="352425" y="9963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17" name="AutoShape 1" descr="blob:https://web.whatsapp.com/40ff642d-46c7-4d59-a890-3e34f8a11e68">
          <a:extLst>
            <a:ext uri="{FF2B5EF4-FFF2-40B4-BE49-F238E27FC236}">
              <a16:creationId xmlns:a16="http://schemas.microsoft.com/office/drawing/2014/main" id="{00000000-0008-0000-0000-000011000000}"/>
            </a:ext>
          </a:extLst>
        </xdr:cNvPr>
        <xdr:cNvSpPr>
          <a:spLocks noChangeAspect="1" noChangeArrowheads="1"/>
        </xdr:cNvSpPr>
      </xdr:nvSpPr>
      <xdr:spPr bwMode="auto">
        <a:xfrm>
          <a:off x="352425" y="9963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18" name="AutoShape 1" descr="blob:https://web.whatsapp.com/40ff642d-46c7-4d59-a890-3e34f8a11e68">
          <a:extLst>
            <a:ext uri="{FF2B5EF4-FFF2-40B4-BE49-F238E27FC236}">
              <a16:creationId xmlns:a16="http://schemas.microsoft.com/office/drawing/2014/main" id="{00000000-0008-0000-0000-000012000000}"/>
            </a:ext>
          </a:extLst>
        </xdr:cNvPr>
        <xdr:cNvSpPr>
          <a:spLocks noChangeAspect="1" noChangeArrowheads="1"/>
        </xdr:cNvSpPr>
      </xdr:nvSpPr>
      <xdr:spPr bwMode="auto">
        <a:xfrm>
          <a:off x="352425" y="9963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19" name="AutoShape 1" descr="blob:https://web.whatsapp.com/40ff642d-46c7-4d59-a890-3e34f8a11e68">
          <a:extLst>
            <a:ext uri="{FF2B5EF4-FFF2-40B4-BE49-F238E27FC236}">
              <a16:creationId xmlns:a16="http://schemas.microsoft.com/office/drawing/2014/main" id="{00000000-0008-0000-0000-000013000000}"/>
            </a:ext>
          </a:extLst>
        </xdr:cNvPr>
        <xdr:cNvSpPr>
          <a:spLocks noChangeAspect="1" noChangeArrowheads="1"/>
        </xdr:cNvSpPr>
      </xdr:nvSpPr>
      <xdr:spPr bwMode="auto">
        <a:xfrm>
          <a:off x="352425" y="9963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20" name="AutoShape 1" descr="blob:https://web.whatsapp.com/40ff642d-46c7-4d59-a890-3e34f8a11e68">
          <a:extLst>
            <a:ext uri="{FF2B5EF4-FFF2-40B4-BE49-F238E27FC236}">
              <a16:creationId xmlns:a16="http://schemas.microsoft.com/office/drawing/2014/main" id="{00000000-0008-0000-0000-000014000000}"/>
            </a:ext>
          </a:extLst>
        </xdr:cNvPr>
        <xdr:cNvSpPr>
          <a:spLocks noChangeAspect="1" noChangeArrowheads="1"/>
        </xdr:cNvSpPr>
      </xdr:nvSpPr>
      <xdr:spPr bwMode="auto">
        <a:xfrm>
          <a:off x="352425" y="9963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21" name="AutoShape 1" descr="blob:https://web.whatsapp.com/40ff642d-46c7-4d59-a890-3e34f8a11e68">
          <a:extLst>
            <a:ext uri="{FF2B5EF4-FFF2-40B4-BE49-F238E27FC236}">
              <a16:creationId xmlns:a16="http://schemas.microsoft.com/office/drawing/2014/main" id="{00000000-0008-0000-0000-000015000000}"/>
            </a:ext>
          </a:extLst>
        </xdr:cNvPr>
        <xdr:cNvSpPr>
          <a:spLocks noChangeAspect="1" noChangeArrowheads="1"/>
        </xdr:cNvSpPr>
      </xdr:nvSpPr>
      <xdr:spPr bwMode="auto">
        <a:xfrm>
          <a:off x="352425" y="9963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22" name="AutoShape 1" descr="blob:https://web.whatsapp.com/40ff642d-46c7-4d59-a890-3e34f8a11e68">
          <a:extLst>
            <a:ext uri="{FF2B5EF4-FFF2-40B4-BE49-F238E27FC236}">
              <a16:creationId xmlns:a16="http://schemas.microsoft.com/office/drawing/2014/main" id="{00000000-0008-0000-0000-000016000000}"/>
            </a:ext>
          </a:extLst>
        </xdr:cNvPr>
        <xdr:cNvSpPr>
          <a:spLocks noChangeAspect="1" noChangeArrowheads="1"/>
        </xdr:cNvSpPr>
      </xdr:nvSpPr>
      <xdr:spPr bwMode="auto">
        <a:xfrm>
          <a:off x="352425" y="9963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23" name="AutoShape 1" descr="blob:https://web.whatsapp.com/40ff642d-46c7-4d59-a890-3e34f8a11e68">
          <a:extLst>
            <a:ext uri="{FF2B5EF4-FFF2-40B4-BE49-F238E27FC236}">
              <a16:creationId xmlns:a16="http://schemas.microsoft.com/office/drawing/2014/main" id="{00000000-0008-0000-0000-000017000000}"/>
            </a:ext>
          </a:extLst>
        </xdr:cNvPr>
        <xdr:cNvSpPr>
          <a:spLocks noChangeAspect="1" noChangeArrowheads="1"/>
        </xdr:cNvSpPr>
      </xdr:nvSpPr>
      <xdr:spPr bwMode="auto">
        <a:xfrm>
          <a:off x="352425" y="9963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24" name="AutoShape 1" descr="blob:https://web.whatsapp.com/40ff642d-46c7-4d59-a890-3e34f8a11e68">
          <a:extLst>
            <a:ext uri="{FF2B5EF4-FFF2-40B4-BE49-F238E27FC236}">
              <a16:creationId xmlns:a16="http://schemas.microsoft.com/office/drawing/2014/main" id="{00000000-0008-0000-0000-000018000000}"/>
            </a:ext>
          </a:extLst>
        </xdr:cNvPr>
        <xdr:cNvSpPr>
          <a:spLocks noChangeAspect="1" noChangeArrowheads="1"/>
        </xdr:cNvSpPr>
      </xdr:nvSpPr>
      <xdr:spPr bwMode="auto">
        <a:xfrm>
          <a:off x="352425" y="9963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25" name="AutoShape 1" descr="blob:https://web.whatsapp.com/40ff642d-46c7-4d59-a890-3e34f8a11e68">
          <a:extLst>
            <a:ext uri="{FF2B5EF4-FFF2-40B4-BE49-F238E27FC236}">
              <a16:creationId xmlns:a16="http://schemas.microsoft.com/office/drawing/2014/main" id="{00000000-0008-0000-0000-000019000000}"/>
            </a:ext>
          </a:extLst>
        </xdr:cNvPr>
        <xdr:cNvSpPr>
          <a:spLocks noChangeAspect="1" noChangeArrowheads="1"/>
        </xdr:cNvSpPr>
      </xdr:nvSpPr>
      <xdr:spPr bwMode="auto">
        <a:xfrm>
          <a:off x="352425" y="9963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26" name="AutoShape 1" descr="blob:https://web.whatsapp.com/40ff642d-46c7-4d59-a890-3e34f8a11e68">
          <a:extLst>
            <a:ext uri="{FF2B5EF4-FFF2-40B4-BE49-F238E27FC236}">
              <a16:creationId xmlns:a16="http://schemas.microsoft.com/office/drawing/2014/main" id="{00000000-0008-0000-0000-00001A000000}"/>
            </a:ext>
          </a:extLst>
        </xdr:cNvPr>
        <xdr:cNvSpPr>
          <a:spLocks noChangeAspect="1" noChangeArrowheads="1"/>
        </xdr:cNvSpPr>
      </xdr:nvSpPr>
      <xdr:spPr bwMode="auto">
        <a:xfrm>
          <a:off x="352425" y="9963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27" name="AutoShape 1" descr="blob:https://web.whatsapp.com/40ff642d-46c7-4d59-a890-3e34f8a11e68">
          <a:extLst>
            <a:ext uri="{FF2B5EF4-FFF2-40B4-BE49-F238E27FC236}">
              <a16:creationId xmlns:a16="http://schemas.microsoft.com/office/drawing/2014/main" id="{00000000-0008-0000-0000-00001B000000}"/>
            </a:ext>
          </a:extLst>
        </xdr:cNvPr>
        <xdr:cNvSpPr>
          <a:spLocks noChangeAspect="1" noChangeArrowheads="1"/>
        </xdr:cNvSpPr>
      </xdr:nvSpPr>
      <xdr:spPr bwMode="auto">
        <a:xfrm>
          <a:off x="352425" y="9963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28" name="AutoShape 1" descr="blob:https://web.whatsapp.com/40ff642d-46c7-4d59-a890-3e34f8a11e68">
          <a:extLst>
            <a:ext uri="{FF2B5EF4-FFF2-40B4-BE49-F238E27FC236}">
              <a16:creationId xmlns:a16="http://schemas.microsoft.com/office/drawing/2014/main" id="{00000000-0008-0000-0000-00001C000000}"/>
            </a:ext>
          </a:extLst>
        </xdr:cNvPr>
        <xdr:cNvSpPr>
          <a:spLocks noChangeAspect="1" noChangeArrowheads="1"/>
        </xdr:cNvSpPr>
      </xdr:nvSpPr>
      <xdr:spPr bwMode="auto">
        <a:xfrm>
          <a:off x="352425" y="9963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29" name="AutoShape 1" descr="blob:https://web.whatsapp.com/40ff642d-46c7-4d59-a890-3e34f8a11e68">
          <a:extLst>
            <a:ext uri="{FF2B5EF4-FFF2-40B4-BE49-F238E27FC236}">
              <a16:creationId xmlns:a16="http://schemas.microsoft.com/office/drawing/2014/main" id="{00000000-0008-0000-0000-00001D000000}"/>
            </a:ext>
          </a:extLst>
        </xdr:cNvPr>
        <xdr:cNvSpPr>
          <a:spLocks noChangeAspect="1" noChangeArrowheads="1"/>
        </xdr:cNvSpPr>
      </xdr:nvSpPr>
      <xdr:spPr bwMode="auto">
        <a:xfrm>
          <a:off x="352425" y="9963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30" name="AutoShape 1" descr="blob:https://web.whatsapp.com/40ff642d-46c7-4d59-a890-3e34f8a11e68">
          <a:extLst>
            <a:ext uri="{FF2B5EF4-FFF2-40B4-BE49-F238E27FC236}">
              <a16:creationId xmlns:a16="http://schemas.microsoft.com/office/drawing/2014/main" id="{00000000-0008-0000-0000-00001E000000}"/>
            </a:ext>
          </a:extLst>
        </xdr:cNvPr>
        <xdr:cNvSpPr>
          <a:spLocks noChangeAspect="1" noChangeArrowheads="1"/>
        </xdr:cNvSpPr>
      </xdr:nvSpPr>
      <xdr:spPr bwMode="auto">
        <a:xfrm>
          <a:off x="352425" y="9963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31" name="AutoShape 1" descr="blob:https://web.whatsapp.com/40ff642d-46c7-4d59-a890-3e34f8a11e68">
          <a:extLst>
            <a:ext uri="{FF2B5EF4-FFF2-40B4-BE49-F238E27FC236}">
              <a16:creationId xmlns:a16="http://schemas.microsoft.com/office/drawing/2014/main" id="{00000000-0008-0000-0000-00001F000000}"/>
            </a:ext>
          </a:extLst>
        </xdr:cNvPr>
        <xdr:cNvSpPr>
          <a:spLocks noChangeAspect="1" noChangeArrowheads="1"/>
        </xdr:cNvSpPr>
      </xdr:nvSpPr>
      <xdr:spPr bwMode="auto">
        <a:xfrm>
          <a:off x="352425" y="9963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32" name="AutoShape 1" descr="blob:https://web.whatsapp.com/40ff642d-46c7-4d59-a890-3e34f8a11e68">
          <a:extLst>
            <a:ext uri="{FF2B5EF4-FFF2-40B4-BE49-F238E27FC236}">
              <a16:creationId xmlns:a16="http://schemas.microsoft.com/office/drawing/2014/main" id="{00000000-0008-0000-0000-000020000000}"/>
            </a:ext>
          </a:extLst>
        </xdr:cNvPr>
        <xdr:cNvSpPr>
          <a:spLocks noChangeAspect="1" noChangeArrowheads="1"/>
        </xdr:cNvSpPr>
      </xdr:nvSpPr>
      <xdr:spPr bwMode="auto">
        <a:xfrm>
          <a:off x="352425" y="9963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33" name="AutoShape 1" descr="blob:https://web.whatsapp.com/40ff642d-46c7-4d59-a890-3e34f8a11e68">
          <a:extLst>
            <a:ext uri="{FF2B5EF4-FFF2-40B4-BE49-F238E27FC236}">
              <a16:creationId xmlns:a16="http://schemas.microsoft.com/office/drawing/2014/main" id="{00000000-0008-0000-0000-000021000000}"/>
            </a:ext>
          </a:extLst>
        </xdr:cNvPr>
        <xdr:cNvSpPr>
          <a:spLocks noChangeAspect="1" noChangeArrowheads="1"/>
        </xdr:cNvSpPr>
      </xdr:nvSpPr>
      <xdr:spPr bwMode="auto">
        <a:xfrm>
          <a:off x="352425" y="9963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34" name="AutoShape 1" descr="blob:https://web.whatsapp.com/40ff642d-46c7-4d59-a890-3e34f8a11e68">
          <a:extLst>
            <a:ext uri="{FF2B5EF4-FFF2-40B4-BE49-F238E27FC236}">
              <a16:creationId xmlns:a16="http://schemas.microsoft.com/office/drawing/2014/main" id="{00000000-0008-0000-0000-000022000000}"/>
            </a:ext>
          </a:extLst>
        </xdr:cNvPr>
        <xdr:cNvSpPr>
          <a:spLocks noChangeAspect="1" noChangeArrowheads="1"/>
        </xdr:cNvSpPr>
      </xdr:nvSpPr>
      <xdr:spPr bwMode="auto">
        <a:xfrm>
          <a:off x="352425" y="9963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35" name="AutoShape 1" descr="blob:https://web.whatsapp.com/40ff642d-46c7-4d59-a890-3e34f8a11e68">
          <a:extLst>
            <a:ext uri="{FF2B5EF4-FFF2-40B4-BE49-F238E27FC236}">
              <a16:creationId xmlns:a16="http://schemas.microsoft.com/office/drawing/2014/main" id="{00000000-0008-0000-0000-000023000000}"/>
            </a:ext>
          </a:extLst>
        </xdr:cNvPr>
        <xdr:cNvSpPr>
          <a:spLocks noChangeAspect="1" noChangeArrowheads="1"/>
        </xdr:cNvSpPr>
      </xdr:nvSpPr>
      <xdr:spPr bwMode="auto">
        <a:xfrm>
          <a:off x="352425" y="9963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36" name="AutoShape 1" descr="blob:https://web.whatsapp.com/40ff642d-46c7-4d59-a890-3e34f8a11e68">
          <a:extLst>
            <a:ext uri="{FF2B5EF4-FFF2-40B4-BE49-F238E27FC236}">
              <a16:creationId xmlns:a16="http://schemas.microsoft.com/office/drawing/2014/main" id="{00000000-0008-0000-0000-000024000000}"/>
            </a:ext>
          </a:extLst>
        </xdr:cNvPr>
        <xdr:cNvSpPr>
          <a:spLocks noChangeAspect="1" noChangeArrowheads="1"/>
        </xdr:cNvSpPr>
      </xdr:nvSpPr>
      <xdr:spPr bwMode="auto">
        <a:xfrm>
          <a:off x="352425" y="9963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37" name="AutoShape 1" descr="blob:https://web.whatsapp.com/40ff642d-46c7-4d59-a890-3e34f8a11e68">
          <a:extLst>
            <a:ext uri="{FF2B5EF4-FFF2-40B4-BE49-F238E27FC236}">
              <a16:creationId xmlns:a16="http://schemas.microsoft.com/office/drawing/2014/main" id="{00000000-0008-0000-0000-000025000000}"/>
            </a:ext>
          </a:extLst>
        </xdr:cNvPr>
        <xdr:cNvSpPr>
          <a:spLocks noChangeAspect="1" noChangeArrowheads="1"/>
        </xdr:cNvSpPr>
      </xdr:nvSpPr>
      <xdr:spPr bwMode="auto">
        <a:xfrm>
          <a:off x="352425" y="9963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38" name="AutoShape 1" descr="blob:https://web.whatsapp.com/40ff642d-46c7-4d59-a890-3e34f8a11e68">
          <a:extLst>
            <a:ext uri="{FF2B5EF4-FFF2-40B4-BE49-F238E27FC236}">
              <a16:creationId xmlns:a16="http://schemas.microsoft.com/office/drawing/2014/main" id="{00000000-0008-0000-0000-000026000000}"/>
            </a:ext>
          </a:extLst>
        </xdr:cNvPr>
        <xdr:cNvSpPr>
          <a:spLocks noChangeAspect="1" noChangeArrowheads="1"/>
        </xdr:cNvSpPr>
      </xdr:nvSpPr>
      <xdr:spPr bwMode="auto">
        <a:xfrm>
          <a:off x="352425" y="9963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39" name="AutoShape 1" descr="blob:https://web.whatsapp.com/40ff642d-46c7-4d59-a890-3e34f8a11e68">
          <a:extLst>
            <a:ext uri="{FF2B5EF4-FFF2-40B4-BE49-F238E27FC236}">
              <a16:creationId xmlns:a16="http://schemas.microsoft.com/office/drawing/2014/main" id="{00000000-0008-0000-0000-000027000000}"/>
            </a:ext>
          </a:extLst>
        </xdr:cNvPr>
        <xdr:cNvSpPr>
          <a:spLocks noChangeAspect="1" noChangeArrowheads="1"/>
        </xdr:cNvSpPr>
      </xdr:nvSpPr>
      <xdr:spPr bwMode="auto">
        <a:xfrm>
          <a:off x="352425" y="9963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40" name="AutoShape 1" descr="blob:https://web.whatsapp.com/40ff642d-46c7-4d59-a890-3e34f8a11e68">
          <a:extLst>
            <a:ext uri="{FF2B5EF4-FFF2-40B4-BE49-F238E27FC236}">
              <a16:creationId xmlns:a16="http://schemas.microsoft.com/office/drawing/2014/main" id="{00000000-0008-0000-0000-000028000000}"/>
            </a:ext>
          </a:extLst>
        </xdr:cNvPr>
        <xdr:cNvSpPr>
          <a:spLocks noChangeAspect="1" noChangeArrowheads="1"/>
        </xdr:cNvSpPr>
      </xdr:nvSpPr>
      <xdr:spPr bwMode="auto">
        <a:xfrm>
          <a:off x="352425" y="9963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41" name="AutoShape 1" descr="blob:https://web.whatsapp.com/40ff642d-46c7-4d59-a890-3e34f8a11e68">
          <a:extLst>
            <a:ext uri="{FF2B5EF4-FFF2-40B4-BE49-F238E27FC236}">
              <a16:creationId xmlns:a16="http://schemas.microsoft.com/office/drawing/2014/main" id="{00000000-0008-0000-0000-000029000000}"/>
            </a:ext>
          </a:extLst>
        </xdr:cNvPr>
        <xdr:cNvSpPr>
          <a:spLocks noChangeAspect="1" noChangeArrowheads="1"/>
        </xdr:cNvSpPr>
      </xdr:nvSpPr>
      <xdr:spPr bwMode="auto">
        <a:xfrm>
          <a:off x="352425" y="9963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42" name="AutoShape 1" descr="blob:https://web.whatsapp.com/40ff642d-46c7-4d59-a890-3e34f8a11e68">
          <a:extLst>
            <a:ext uri="{FF2B5EF4-FFF2-40B4-BE49-F238E27FC236}">
              <a16:creationId xmlns:a16="http://schemas.microsoft.com/office/drawing/2014/main" id="{00000000-0008-0000-0000-00002A000000}"/>
            </a:ext>
          </a:extLst>
        </xdr:cNvPr>
        <xdr:cNvSpPr>
          <a:spLocks noChangeAspect="1" noChangeArrowheads="1"/>
        </xdr:cNvSpPr>
      </xdr:nvSpPr>
      <xdr:spPr bwMode="auto">
        <a:xfrm>
          <a:off x="352425" y="9963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43" name="AutoShape 1" descr="blob:https://web.whatsapp.com/40ff642d-46c7-4d59-a890-3e34f8a11e68">
          <a:extLst>
            <a:ext uri="{FF2B5EF4-FFF2-40B4-BE49-F238E27FC236}">
              <a16:creationId xmlns:a16="http://schemas.microsoft.com/office/drawing/2014/main" id="{00000000-0008-0000-0000-00002B000000}"/>
            </a:ext>
          </a:extLst>
        </xdr:cNvPr>
        <xdr:cNvSpPr>
          <a:spLocks noChangeAspect="1" noChangeArrowheads="1"/>
        </xdr:cNvSpPr>
      </xdr:nvSpPr>
      <xdr:spPr bwMode="auto">
        <a:xfrm>
          <a:off x="352425" y="9963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44" name="AutoShape 1" descr="blob:https://web.whatsapp.com/40ff642d-46c7-4d59-a890-3e34f8a11e68">
          <a:extLst>
            <a:ext uri="{FF2B5EF4-FFF2-40B4-BE49-F238E27FC236}">
              <a16:creationId xmlns:a16="http://schemas.microsoft.com/office/drawing/2014/main" id="{00000000-0008-0000-0000-00002C000000}"/>
            </a:ext>
          </a:extLst>
        </xdr:cNvPr>
        <xdr:cNvSpPr>
          <a:spLocks noChangeAspect="1" noChangeArrowheads="1"/>
        </xdr:cNvSpPr>
      </xdr:nvSpPr>
      <xdr:spPr bwMode="auto">
        <a:xfrm>
          <a:off x="352425" y="9963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45" name="AutoShape 1" descr="blob:https://web.whatsapp.com/40ff642d-46c7-4d59-a890-3e34f8a11e68">
          <a:extLst>
            <a:ext uri="{FF2B5EF4-FFF2-40B4-BE49-F238E27FC236}">
              <a16:creationId xmlns:a16="http://schemas.microsoft.com/office/drawing/2014/main" id="{00000000-0008-0000-0000-00002D000000}"/>
            </a:ext>
          </a:extLst>
        </xdr:cNvPr>
        <xdr:cNvSpPr>
          <a:spLocks noChangeAspect="1" noChangeArrowheads="1"/>
        </xdr:cNvSpPr>
      </xdr:nvSpPr>
      <xdr:spPr bwMode="auto">
        <a:xfrm>
          <a:off x="352425" y="9963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46" name="AutoShape 1" descr="blob:https://web.whatsapp.com/40ff642d-46c7-4d59-a890-3e34f8a11e68">
          <a:extLst>
            <a:ext uri="{FF2B5EF4-FFF2-40B4-BE49-F238E27FC236}">
              <a16:creationId xmlns:a16="http://schemas.microsoft.com/office/drawing/2014/main" id="{00000000-0008-0000-0000-00002E000000}"/>
            </a:ext>
          </a:extLst>
        </xdr:cNvPr>
        <xdr:cNvSpPr>
          <a:spLocks noChangeAspect="1" noChangeArrowheads="1"/>
        </xdr:cNvSpPr>
      </xdr:nvSpPr>
      <xdr:spPr bwMode="auto">
        <a:xfrm>
          <a:off x="352425" y="9963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47" name="AutoShape 1" descr="blob:https://web.whatsapp.com/40ff642d-46c7-4d59-a890-3e34f8a11e68">
          <a:extLst>
            <a:ext uri="{FF2B5EF4-FFF2-40B4-BE49-F238E27FC236}">
              <a16:creationId xmlns:a16="http://schemas.microsoft.com/office/drawing/2014/main" id="{00000000-0008-0000-0000-00002F000000}"/>
            </a:ext>
          </a:extLst>
        </xdr:cNvPr>
        <xdr:cNvSpPr>
          <a:spLocks noChangeAspect="1" noChangeArrowheads="1"/>
        </xdr:cNvSpPr>
      </xdr:nvSpPr>
      <xdr:spPr bwMode="auto">
        <a:xfrm>
          <a:off x="352425" y="9963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48" name="AutoShape 1" descr="blob:https://web.whatsapp.com/40ff642d-46c7-4d59-a890-3e34f8a11e68">
          <a:extLst>
            <a:ext uri="{FF2B5EF4-FFF2-40B4-BE49-F238E27FC236}">
              <a16:creationId xmlns:a16="http://schemas.microsoft.com/office/drawing/2014/main" id="{00000000-0008-0000-0000-000030000000}"/>
            </a:ext>
          </a:extLst>
        </xdr:cNvPr>
        <xdr:cNvSpPr>
          <a:spLocks noChangeAspect="1" noChangeArrowheads="1"/>
        </xdr:cNvSpPr>
      </xdr:nvSpPr>
      <xdr:spPr bwMode="auto">
        <a:xfrm>
          <a:off x="352425" y="9963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49" name="AutoShape 1" descr="blob:https://web.whatsapp.com/40ff642d-46c7-4d59-a890-3e34f8a11e68">
          <a:extLst>
            <a:ext uri="{FF2B5EF4-FFF2-40B4-BE49-F238E27FC236}">
              <a16:creationId xmlns:a16="http://schemas.microsoft.com/office/drawing/2014/main" id="{00000000-0008-0000-0000-000031000000}"/>
            </a:ext>
          </a:extLst>
        </xdr:cNvPr>
        <xdr:cNvSpPr>
          <a:spLocks noChangeAspect="1" noChangeArrowheads="1"/>
        </xdr:cNvSpPr>
      </xdr:nvSpPr>
      <xdr:spPr bwMode="auto">
        <a:xfrm>
          <a:off x="352425" y="9963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50" name="AutoShape 1" descr="blob:https://web.whatsapp.com/40ff642d-46c7-4d59-a890-3e34f8a11e68">
          <a:extLst>
            <a:ext uri="{FF2B5EF4-FFF2-40B4-BE49-F238E27FC236}">
              <a16:creationId xmlns:a16="http://schemas.microsoft.com/office/drawing/2014/main" id="{00000000-0008-0000-0000-000032000000}"/>
            </a:ext>
          </a:extLst>
        </xdr:cNvPr>
        <xdr:cNvSpPr>
          <a:spLocks noChangeAspect="1" noChangeArrowheads="1"/>
        </xdr:cNvSpPr>
      </xdr:nvSpPr>
      <xdr:spPr bwMode="auto">
        <a:xfrm>
          <a:off x="352425" y="9963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51" name="AutoShape 1" descr="blob:https://web.whatsapp.com/40ff642d-46c7-4d59-a890-3e34f8a11e68">
          <a:extLst>
            <a:ext uri="{FF2B5EF4-FFF2-40B4-BE49-F238E27FC236}">
              <a16:creationId xmlns:a16="http://schemas.microsoft.com/office/drawing/2014/main" id="{00000000-0008-0000-0000-000033000000}"/>
            </a:ext>
          </a:extLst>
        </xdr:cNvPr>
        <xdr:cNvSpPr>
          <a:spLocks noChangeAspect="1" noChangeArrowheads="1"/>
        </xdr:cNvSpPr>
      </xdr:nvSpPr>
      <xdr:spPr bwMode="auto">
        <a:xfrm>
          <a:off x="352425" y="9963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52" name="AutoShape 1" descr="blob:https://web.whatsapp.com/40ff642d-46c7-4d59-a890-3e34f8a11e68">
          <a:extLst>
            <a:ext uri="{FF2B5EF4-FFF2-40B4-BE49-F238E27FC236}">
              <a16:creationId xmlns:a16="http://schemas.microsoft.com/office/drawing/2014/main" id="{00000000-0008-0000-0000-000034000000}"/>
            </a:ext>
          </a:extLst>
        </xdr:cNvPr>
        <xdr:cNvSpPr>
          <a:spLocks noChangeAspect="1" noChangeArrowheads="1"/>
        </xdr:cNvSpPr>
      </xdr:nvSpPr>
      <xdr:spPr bwMode="auto">
        <a:xfrm>
          <a:off x="352425" y="136017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53" name="AutoShape 1" descr="blob:https://web.whatsapp.com/40ff642d-46c7-4d59-a890-3e34f8a11e68">
          <a:extLst>
            <a:ext uri="{FF2B5EF4-FFF2-40B4-BE49-F238E27FC236}">
              <a16:creationId xmlns:a16="http://schemas.microsoft.com/office/drawing/2014/main" id="{00000000-0008-0000-0000-000035000000}"/>
            </a:ext>
          </a:extLst>
        </xdr:cNvPr>
        <xdr:cNvSpPr>
          <a:spLocks noChangeAspect="1" noChangeArrowheads="1"/>
        </xdr:cNvSpPr>
      </xdr:nvSpPr>
      <xdr:spPr bwMode="auto">
        <a:xfrm>
          <a:off x="352425" y="136017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54" name="AutoShape 1" descr="blob:https://web.whatsapp.com/40ff642d-46c7-4d59-a890-3e34f8a11e68">
          <a:extLst>
            <a:ext uri="{FF2B5EF4-FFF2-40B4-BE49-F238E27FC236}">
              <a16:creationId xmlns:a16="http://schemas.microsoft.com/office/drawing/2014/main" id="{00000000-0008-0000-0000-000036000000}"/>
            </a:ext>
          </a:extLst>
        </xdr:cNvPr>
        <xdr:cNvSpPr>
          <a:spLocks noChangeAspect="1" noChangeArrowheads="1"/>
        </xdr:cNvSpPr>
      </xdr:nvSpPr>
      <xdr:spPr bwMode="auto">
        <a:xfrm>
          <a:off x="352425" y="136017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55" name="AutoShape 1" descr="blob:https://web.whatsapp.com/40ff642d-46c7-4d59-a890-3e34f8a11e68">
          <a:extLst>
            <a:ext uri="{FF2B5EF4-FFF2-40B4-BE49-F238E27FC236}">
              <a16:creationId xmlns:a16="http://schemas.microsoft.com/office/drawing/2014/main" id="{00000000-0008-0000-0000-000037000000}"/>
            </a:ext>
          </a:extLst>
        </xdr:cNvPr>
        <xdr:cNvSpPr>
          <a:spLocks noChangeAspect="1" noChangeArrowheads="1"/>
        </xdr:cNvSpPr>
      </xdr:nvSpPr>
      <xdr:spPr bwMode="auto">
        <a:xfrm>
          <a:off x="352425" y="136017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56" name="AutoShape 1" descr="blob:https://web.whatsapp.com/40ff642d-46c7-4d59-a890-3e34f8a11e68">
          <a:extLst>
            <a:ext uri="{FF2B5EF4-FFF2-40B4-BE49-F238E27FC236}">
              <a16:creationId xmlns:a16="http://schemas.microsoft.com/office/drawing/2014/main" id="{00000000-0008-0000-0000-000038000000}"/>
            </a:ext>
          </a:extLst>
        </xdr:cNvPr>
        <xdr:cNvSpPr>
          <a:spLocks noChangeAspect="1" noChangeArrowheads="1"/>
        </xdr:cNvSpPr>
      </xdr:nvSpPr>
      <xdr:spPr bwMode="auto">
        <a:xfrm>
          <a:off x="352425" y="136017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57" name="AutoShape 1" descr="blob:https://web.whatsapp.com/40ff642d-46c7-4d59-a890-3e34f8a11e68">
          <a:extLst>
            <a:ext uri="{FF2B5EF4-FFF2-40B4-BE49-F238E27FC236}">
              <a16:creationId xmlns:a16="http://schemas.microsoft.com/office/drawing/2014/main" id="{00000000-0008-0000-0000-000039000000}"/>
            </a:ext>
          </a:extLst>
        </xdr:cNvPr>
        <xdr:cNvSpPr>
          <a:spLocks noChangeAspect="1" noChangeArrowheads="1"/>
        </xdr:cNvSpPr>
      </xdr:nvSpPr>
      <xdr:spPr bwMode="auto">
        <a:xfrm>
          <a:off x="352425" y="136017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58" name="AutoShape 1" descr="blob:https://web.whatsapp.com/40ff642d-46c7-4d59-a890-3e34f8a11e68">
          <a:extLst>
            <a:ext uri="{FF2B5EF4-FFF2-40B4-BE49-F238E27FC236}">
              <a16:creationId xmlns:a16="http://schemas.microsoft.com/office/drawing/2014/main" id="{00000000-0008-0000-0000-00003A000000}"/>
            </a:ext>
          </a:extLst>
        </xdr:cNvPr>
        <xdr:cNvSpPr>
          <a:spLocks noChangeAspect="1" noChangeArrowheads="1"/>
        </xdr:cNvSpPr>
      </xdr:nvSpPr>
      <xdr:spPr bwMode="auto">
        <a:xfrm>
          <a:off x="352425" y="136017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59" name="AutoShape 1" descr="blob:https://web.whatsapp.com/40ff642d-46c7-4d59-a890-3e34f8a11e68">
          <a:extLst>
            <a:ext uri="{FF2B5EF4-FFF2-40B4-BE49-F238E27FC236}">
              <a16:creationId xmlns:a16="http://schemas.microsoft.com/office/drawing/2014/main" id="{00000000-0008-0000-0000-00003B000000}"/>
            </a:ext>
          </a:extLst>
        </xdr:cNvPr>
        <xdr:cNvSpPr>
          <a:spLocks noChangeAspect="1" noChangeArrowheads="1"/>
        </xdr:cNvSpPr>
      </xdr:nvSpPr>
      <xdr:spPr bwMode="auto">
        <a:xfrm>
          <a:off x="352425" y="136017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60" name="AutoShape 1" descr="blob:https://web.whatsapp.com/40ff642d-46c7-4d59-a890-3e34f8a11e68">
          <a:extLst>
            <a:ext uri="{FF2B5EF4-FFF2-40B4-BE49-F238E27FC236}">
              <a16:creationId xmlns:a16="http://schemas.microsoft.com/office/drawing/2014/main" id="{00000000-0008-0000-0000-00003C000000}"/>
            </a:ext>
          </a:extLst>
        </xdr:cNvPr>
        <xdr:cNvSpPr>
          <a:spLocks noChangeAspect="1" noChangeArrowheads="1"/>
        </xdr:cNvSpPr>
      </xdr:nvSpPr>
      <xdr:spPr bwMode="auto">
        <a:xfrm>
          <a:off x="352425" y="136017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61" name="AutoShape 1" descr="blob:https://web.whatsapp.com/40ff642d-46c7-4d59-a890-3e34f8a11e68">
          <a:extLst>
            <a:ext uri="{FF2B5EF4-FFF2-40B4-BE49-F238E27FC236}">
              <a16:creationId xmlns:a16="http://schemas.microsoft.com/office/drawing/2014/main" id="{00000000-0008-0000-0000-00003D000000}"/>
            </a:ext>
          </a:extLst>
        </xdr:cNvPr>
        <xdr:cNvSpPr>
          <a:spLocks noChangeAspect="1" noChangeArrowheads="1"/>
        </xdr:cNvSpPr>
      </xdr:nvSpPr>
      <xdr:spPr bwMode="auto">
        <a:xfrm>
          <a:off x="352425" y="136017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62" name="AutoShape 1" descr="blob:https://web.whatsapp.com/40ff642d-46c7-4d59-a890-3e34f8a11e68">
          <a:extLst>
            <a:ext uri="{FF2B5EF4-FFF2-40B4-BE49-F238E27FC236}">
              <a16:creationId xmlns:a16="http://schemas.microsoft.com/office/drawing/2014/main" id="{00000000-0008-0000-0000-00003E000000}"/>
            </a:ext>
          </a:extLst>
        </xdr:cNvPr>
        <xdr:cNvSpPr>
          <a:spLocks noChangeAspect="1" noChangeArrowheads="1"/>
        </xdr:cNvSpPr>
      </xdr:nvSpPr>
      <xdr:spPr bwMode="auto">
        <a:xfrm>
          <a:off x="352425" y="136017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63" name="AutoShape 1" descr="blob:https://web.whatsapp.com/40ff642d-46c7-4d59-a890-3e34f8a11e68">
          <a:extLst>
            <a:ext uri="{FF2B5EF4-FFF2-40B4-BE49-F238E27FC236}">
              <a16:creationId xmlns:a16="http://schemas.microsoft.com/office/drawing/2014/main" id="{00000000-0008-0000-0000-00003F000000}"/>
            </a:ext>
          </a:extLst>
        </xdr:cNvPr>
        <xdr:cNvSpPr>
          <a:spLocks noChangeAspect="1" noChangeArrowheads="1"/>
        </xdr:cNvSpPr>
      </xdr:nvSpPr>
      <xdr:spPr bwMode="auto">
        <a:xfrm>
          <a:off x="352425" y="136017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64" name="AutoShape 1" descr="blob:https://web.whatsapp.com/40ff642d-46c7-4d59-a890-3e34f8a11e68">
          <a:extLst>
            <a:ext uri="{FF2B5EF4-FFF2-40B4-BE49-F238E27FC236}">
              <a16:creationId xmlns:a16="http://schemas.microsoft.com/office/drawing/2014/main" id="{00000000-0008-0000-0000-000040000000}"/>
            </a:ext>
          </a:extLst>
        </xdr:cNvPr>
        <xdr:cNvSpPr>
          <a:spLocks noChangeAspect="1" noChangeArrowheads="1"/>
        </xdr:cNvSpPr>
      </xdr:nvSpPr>
      <xdr:spPr bwMode="auto">
        <a:xfrm>
          <a:off x="352425" y="136017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65" name="AutoShape 1" descr="blob:https://web.whatsapp.com/40ff642d-46c7-4d59-a890-3e34f8a11e68">
          <a:extLst>
            <a:ext uri="{FF2B5EF4-FFF2-40B4-BE49-F238E27FC236}">
              <a16:creationId xmlns:a16="http://schemas.microsoft.com/office/drawing/2014/main" id="{00000000-0008-0000-0000-000041000000}"/>
            </a:ext>
          </a:extLst>
        </xdr:cNvPr>
        <xdr:cNvSpPr>
          <a:spLocks noChangeAspect="1" noChangeArrowheads="1"/>
        </xdr:cNvSpPr>
      </xdr:nvSpPr>
      <xdr:spPr bwMode="auto">
        <a:xfrm>
          <a:off x="352425" y="136017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66" name="AutoShape 1" descr="blob:https://web.whatsapp.com/40ff642d-46c7-4d59-a890-3e34f8a11e68">
          <a:extLst>
            <a:ext uri="{FF2B5EF4-FFF2-40B4-BE49-F238E27FC236}">
              <a16:creationId xmlns:a16="http://schemas.microsoft.com/office/drawing/2014/main" id="{00000000-0008-0000-0000-000042000000}"/>
            </a:ext>
          </a:extLst>
        </xdr:cNvPr>
        <xdr:cNvSpPr>
          <a:spLocks noChangeAspect="1" noChangeArrowheads="1"/>
        </xdr:cNvSpPr>
      </xdr:nvSpPr>
      <xdr:spPr bwMode="auto">
        <a:xfrm>
          <a:off x="352425" y="136017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67" name="AutoShape 1" descr="blob:https://web.whatsapp.com/40ff642d-46c7-4d59-a890-3e34f8a11e68">
          <a:extLst>
            <a:ext uri="{FF2B5EF4-FFF2-40B4-BE49-F238E27FC236}">
              <a16:creationId xmlns:a16="http://schemas.microsoft.com/office/drawing/2014/main" id="{00000000-0008-0000-0000-000043000000}"/>
            </a:ext>
          </a:extLst>
        </xdr:cNvPr>
        <xdr:cNvSpPr>
          <a:spLocks noChangeAspect="1" noChangeArrowheads="1"/>
        </xdr:cNvSpPr>
      </xdr:nvSpPr>
      <xdr:spPr bwMode="auto">
        <a:xfrm>
          <a:off x="352425" y="136017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68" name="AutoShape 1" descr="blob:https://web.whatsapp.com/40ff642d-46c7-4d59-a890-3e34f8a11e68">
          <a:extLst>
            <a:ext uri="{FF2B5EF4-FFF2-40B4-BE49-F238E27FC236}">
              <a16:creationId xmlns:a16="http://schemas.microsoft.com/office/drawing/2014/main" id="{00000000-0008-0000-0000-000044000000}"/>
            </a:ext>
          </a:extLst>
        </xdr:cNvPr>
        <xdr:cNvSpPr>
          <a:spLocks noChangeAspect="1" noChangeArrowheads="1"/>
        </xdr:cNvSpPr>
      </xdr:nvSpPr>
      <xdr:spPr bwMode="auto">
        <a:xfrm>
          <a:off x="352425" y="136017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69" name="AutoShape 1" descr="blob:https://web.whatsapp.com/40ff642d-46c7-4d59-a890-3e34f8a11e68">
          <a:extLst>
            <a:ext uri="{FF2B5EF4-FFF2-40B4-BE49-F238E27FC236}">
              <a16:creationId xmlns:a16="http://schemas.microsoft.com/office/drawing/2014/main" id="{00000000-0008-0000-0000-000045000000}"/>
            </a:ext>
          </a:extLst>
        </xdr:cNvPr>
        <xdr:cNvSpPr>
          <a:spLocks noChangeAspect="1" noChangeArrowheads="1"/>
        </xdr:cNvSpPr>
      </xdr:nvSpPr>
      <xdr:spPr bwMode="auto">
        <a:xfrm>
          <a:off x="352425" y="136017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70" name="AutoShape 1" descr="blob:https://web.whatsapp.com/40ff642d-46c7-4d59-a890-3e34f8a11e68">
          <a:extLst>
            <a:ext uri="{FF2B5EF4-FFF2-40B4-BE49-F238E27FC236}">
              <a16:creationId xmlns:a16="http://schemas.microsoft.com/office/drawing/2014/main" id="{00000000-0008-0000-0000-000046000000}"/>
            </a:ext>
          </a:extLst>
        </xdr:cNvPr>
        <xdr:cNvSpPr>
          <a:spLocks noChangeAspect="1" noChangeArrowheads="1"/>
        </xdr:cNvSpPr>
      </xdr:nvSpPr>
      <xdr:spPr bwMode="auto">
        <a:xfrm>
          <a:off x="352425" y="136017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71" name="AutoShape 1" descr="blob:https://web.whatsapp.com/40ff642d-46c7-4d59-a890-3e34f8a11e68">
          <a:extLst>
            <a:ext uri="{FF2B5EF4-FFF2-40B4-BE49-F238E27FC236}">
              <a16:creationId xmlns:a16="http://schemas.microsoft.com/office/drawing/2014/main" id="{00000000-0008-0000-0000-000047000000}"/>
            </a:ext>
          </a:extLst>
        </xdr:cNvPr>
        <xdr:cNvSpPr>
          <a:spLocks noChangeAspect="1" noChangeArrowheads="1"/>
        </xdr:cNvSpPr>
      </xdr:nvSpPr>
      <xdr:spPr bwMode="auto">
        <a:xfrm>
          <a:off x="352425" y="136017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72" name="AutoShape 1" descr="blob:https://web.whatsapp.com/40ff642d-46c7-4d59-a890-3e34f8a11e68">
          <a:extLst>
            <a:ext uri="{FF2B5EF4-FFF2-40B4-BE49-F238E27FC236}">
              <a16:creationId xmlns:a16="http://schemas.microsoft.com/office/drawing/2014/main" id="{00000000-0008-0000-0000-000048000000}"/>
            </a:ext>
          </a:extLst>
        </xdr:cNvPr>
        <xdr:cNvSpPr>
          <a:spLocks noChangeAspect="1" noChangeArrowheads="1"/>
        </xdr:cNvSpPr>
      </xdr:nvSpPr>
      <xdr:spPr bwMode="auto">
        <a:xfrm>
          <a:off x="352425" y="136017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73" name="AutoShape 1" descr="blob:https://web.whatsapp.com/40ff642d-46c7-4d59-a890-3e34f8a11e68">
          <a:extLst>
            <a:ext uri="{FF2B5EF4-FFF2-40B4-BE49-F238E27FC236}">
              <a16:creationId xmlns:a16="http://schemas.microsoft.com/office/drawing/2014/main" id="{00000000-0008-0000-0000-000049000000}"/>
            </a:ext>
          </a:extLst>
        </xdr:cNvPr>
        <xdr:cNvSpPr>
          <a:spLocks noChangeAspect="1" noChangeArrowheads="1"/>
        </xdr:cNvSpPr>
      </xdr:nvSpPr>
      <xdr:spPr bwMode="auto">
        <a:xfrm>
          <a:off x="352425" y="136017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74" name="AutoShape 1" descr="blob:https://web.whatsapp.com/40ff642d-46c7-4d59-a890-3e34f8a11e68">
          <a:extLst>
            <a:ext uri="{FF2B5EF4-FFF2-40B4-BE49-F238E27FC236}">
              <a16:creationId xmlns:a16="http://schemas.microsoft.com/office/drawing/2014/main" id="{00000000-0008-0000-0000-00004A000000}"/>
            </a:ext>
          </a:extLst>
        </xdr:cNvPr>
        <xdr:cNvSpPr>
          <a:spLocks noChangeAspect="1" noChangeArrowheads="1"/>
        </xdr:cNvSpPr>
      </xdr:nvSpPr>
      <xdr:spPr bwMode="auto">
        <a:xfrm>
          <a:off x="352425" y="136017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75" name="AutoShape 1" descr="blob:https://web.whatsapp.com/40ff642d-46c7-4d59-a890-3e34f8a11e68">
          <a:extLst>
            <a:ext uri="{FF2B5EF4-FFF2-40B4-BE49-F238E27FC236}">
              <a16:creationId xmlns:a16="http://schemas.microsoft.com/office/drawing/2014/main" id="{00000000-0008-0000-0000-00004B000000}"/>
            </a:ext>
          </a:extLst>
        </xdr:cNvPr>
        <xdr:cNvSpPr>
          <a:spLocks noChangeAspect="1" noChangeArrowheads="1"/>
        </xdr:cNvSpPr>
      </xdr:nvSpPr>
      <xdr:spPr bwMode="auto">
        <a:xfrm>
          <a:off x="352425" y="136017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76" name="AutoShape 1" descr="blob:https://web.whatsapp.com/40ff642d-46c7-4d59-a890-3e34f8a11e68">
          <a:extLst>
            <a:ext uri="{FF2B5EF4-FFF2-40B4-BE49-F238E27FC236}">
              <a16:creationId xmlns:a16="http://schemas.microsoft.com/office/drawing/2014/main" id="{00000000-0008-0000-0000-00004C000000}"/>
            </a:ext>
          </a:extLst>
        </xdr:cNvPr>
        <xdr:cNvSpPr>
          <a:spLocks noChangeAspect="1" noChangeArrowheads="1"/>
        </xdr:cNvSpPr>
      </xdr:nvSpPr>
      <xdr:spPr bwMode="auto">
        <a:xfrm>
          <a:off x="352425" y="136017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77" name="AutoShape 1" descr="blob:https://web.whatsapp.com/40ff642d-46c7-4d59-a890-3e34f8a11e68">
          <a:extLst>
            <a:ext uri="{FF2B5EF4-FFF2-40B4-BE49-F238E27FC236}">
              <a16:creationId xmlns:a16="http://schemas.microsoft.com/office/drawing/2014/main" id="{00000000-0008-0000-0000-00004D000000}"/>
            </a:ext>
          </a:extLst>
        </xdr:cNvPr>
        <xdr:cNvSpPr>
          <a:spLocks noChangeAspect="1" noChangeArrowheads="1"/>
        </xdr:cNvSpPr>
      </xdr:nvSpPr>
      <xdr:spPr bwMode="auto">
        <a:xfrm>
          <a:off x="352425" y="136017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78" name="AutoShape 1" descr="blob:https://web.whatsapp.com/40ff642d-46c7-4d59-a890-3e34f8a11e68">
          <a:extLst>
            <a:ext uri="{FF2B5EF4-FFF2-40B4-BE49-F238E27FC236}">
              <a16:creationId xmlns:a16="http://schemas.microsoft.com/office/drawing/2014/main" id="{00000000-0008-0000-0000-00004E000000}"/>
            </a:ext>
          </a:extLst>
        </xdr:cNvPr>
        <xdr:cNvSpPr>
          <a:spLocks noChangeAspect="1" noChangeArrowheads="1"/>
        </xdr:cNvSpPr>
      </xdr:nvSpPr>
      <xdr:spPr bwMode="auto">
        <a:xfrm>
          <a:off x="352425" y="136017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79" name="AutoShape 1" descr="blob:https://web.whatsapp.com/40ff642d-46c7-4d59-a890-3e34f8a11e68">
          <a:extLst>
            <a:ext uri="{FF2B5EF4-FFF2-40B4-BE49-F238E27FC236}">
              <a16:creationId xmlns:a16="http://schemas.microsoft.com/office/drawing/2014/main" id="{00000000-0008-0000-0000-00004F000000}"/>
            </a:ext>
          </a:extLst>
        </xdr:cNvPr>
        <xdr:cNvSpPr>
          <a:spLocks noChangeAspect="1" noChangeArrowheads="1"/>
        </xdr:cNvSpPr>
      </xdr:nvSpPr>
      <xdr:spPr bwMode="auto">
        <a:xfrm>
          <a:off x="352425" y="136017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80" name="AutoShape 1" descr="blob:https://web.whatsapp.com/40ff642d-46c7-4d59-a890-3e34f8a11e68">
          <a:extLst>
            <a:ext uri="{FF2B5EF4-FFF2-40B4-BE49-F238E27FC236}">
              <a16:creationId xmlns:a16="http://schemas.microsoft.com/office/drawing/2014/main" id="{00000000-0008-0000-0000-000050000000}"/>
            </a:ext>
          </a:extLst>
        </xdr:cNvPr>
        <xdr:cNvSpPr>
          <a:spLocks noChangeAspect="1" noChangeArrowheads="1"/>
        </xdr:cNvSpPr>
      </xdr:nvSpPr>
      <xdr:spPr bwMode="auto">
        <a:xfrm>
          <a:off x="352425" y="136017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81" name="AutoShape 1" descr="blob:https://web.whatsapp.com/40ff642d-46c7-4d59-a890-3e34f8a11e68">
          <a:extLst>
            <a:ext uri="{FF2B5EF4-FFF2-40B4-BE49-F238E27FC236}">
              <a16:creationId xmlns:a16="http://schemas.microsoft.com/office/drawing/2014/main" id="{00000000-0008-0000-0000-000051000000}"/>
            </a:ext>
          </a:extLst>
        </xdr:cNvPr>
        <xdr:cNvSpPr>
          <a:spLocks noChangeAspect="1" noChangeArrowheads="1"/>
        </xdr:cNvSpPr>
      </xdr:nvSpPr>
      <xdr:spPr bwMode="auto">
        <a:xfrm>
          <a:off x="352425" y="136017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82" name="AutoShape 1" descr="blob:https://web.whatsapp.com/40ff642d-46c7-4d59-a890-3e34f8a11e68">
          <a:extLst>
            <a:ext uri="{FF2B5EF4-FFF2-40B4-BE49-F238E27FC236}">
              <a16:creationId xmlns:a16="http://schemas.microsoft.com/office/drawing/2014/main" id="{00000000-0008-0000-0000-000052000000}"/>
            </a:ext>
          </a:extLst>
        </xdr:cNvPr>
        <xdr:cNvSpPr>
          <a:spLocks noChangeAspect="1" noChangeArrowheads="1"/>
        </xdr:cNvSpPr>
      </xdr:nvSpPr>
      <xdr:spPr bwMode="auto">
        <a:xfrm>
          <a:off x="352425" y="136017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83" name="AutoShape 1" descr="blob:https://web.whatsapp.com/40ff642d-46c7-4d59-a890-3e34f8a11e68">
          <a:extLst>
            <a:ext uri="{FF2B5EF4-FFF2-40B4-BE49-F238E27FC236}">
              <a16:creationId xmlns:a16="http://schemas.microsoft.com/office/drawing/2014/main" id="{00000000-0008-0000-0000-000053000000}"/>
            </a:ext>
          </a:extLst>
        </xdr:cNvPr>
        <xdr:cNvSpPr>
          <a:spLocks noChangeAspect="1" noChangeArrowheads="1"/>
        </xdr:cNvSpPr>
      </xdr:nvSpPr>
      <xdr:spPr bwMode="auto">
        <a:xfrm>
          <a:off x="352425" y="136017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84" name="AutoShape 1" descr="blob:https://web.whatsapp.com/40ff642d-46c7-4d59-a890-3e34f8a11e68">
          <a:extLst>
            <a:ext uri="{FF2B5EF4-FFF2-40B4-BE49-F238E27FC236}">
              <a16:creationId xmlns:a16="http://schemas.microsoft.com/office/drawing/2014/main" id="{00000000-0008-0000-0000-000054000000}"/>
            </a:ext>
          </a:extLst>
        </xdr:cNvPr>
        <xdr:cNvSpPr>
          <a:spLocks noChangeAspect="1" noChangeArrowheads="1"/>
        </xdr:cNvSpPr>
      </xdr:nvSpPr>
      <xdr:spPr bwMode="auto">
        <a:xfrm>
          <a:off x="352425" y="136017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85" name="AutoShape 1" descr="blob:https://web.whatsapp.com/40ff642d-46c7-4d59-a890-3e34f8a11e68">
          <a:extLst>
            <a:ext uri="{FF2B5EF4-FFF2-40B4-BE49-F238E27FC236}">
              <a16:creationId xmlns:a16="http://schemas.microsoft.com/office/drawing/2014/main" id="{00000000-0008-0000-0000-000055000000}"/>
            </a:ext>
          </a:extLst>
        </xdr:cNvPr>
        <xdr:cNvSpPr>
          <a:spLocks noChangeAspect="1" noChangeArrowheads="1"/>
        </xdr:cNvSpPr>
      </xdr:nvSpPr>
      <xdr:spPr bwMode="auto">
        <a:xfrm>
          <a:off x="352425" y="136017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86" name="AutoShape 1" descr="blob:https://web.whatsapp.com/40ff642d-46c7-4d59-a890-3e34f8a11e68">
          <a:extLst>
            <a:ext uri="{FF2B5EF4-FFF2-40B4-BE49-F238E27FC236}">
              <a16:creationId xmlns:a16="http://schemas.microsoft.com/office/drawing/2014/main" id="{00000000-0008-0000-0000-000056000000}"/>
            </a:ext>
          </a:extLst>
        </xdr:cNvPr>
        <xdr:cNvSpPr>
          <a:spLocks noChangeAspect="1" noChangeArrowheads="1"/>
        </xdr:cNvSpPr>
      </xdr:nvSpPr>
      <xdr:spPr bwMode="auto">
        <a:xfrm>
          <a:off x="352425" y="136017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87" name="AutoShape 1" descr="blob:https://web.whatsapp.com/40ff642d-46c7-4d59-a890-3e34f8a11e68">
          <a:extLst>
            <a:ext uri="{FF2B5EF4-FFF2-40B4-BE49-F238E27FC236}">
              <a16:creationId xmlns:a16="http://schemas.microsoft.com/office/drawing/2014/main" id="{00000000-0008-0000-0000-000057000000}"/>
            </a:ext>
          </a:extLst>
        </xdr:cNvPr>
        <xdr:cNvSpPr>
          <a:spLocks noChangeAspect="1" noChangeArrowheads="1"/>
        </xdr:cNvSpPr>
      </xdr:nvSpPr>
      <xdr:spPr bwMode="auto">
        <a:xfrm>
          <a:off x="352425" y="136017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88" name="AutoShape 1" descr="blob:https://web.whatsapp.com/40ff642d-46c7-4d59-a890-3e34f8a11e68">
          <a:extLst>
            <a:ext uri="{FF2B5EF4-FFF2-40B4-BE49-F238E27FC236}">
              <a16:creationId xmlns:a16="http://schemas.microsoft.com/office/drawing/2014/main" id="{00000000-0008-0000-0000-000058000000}"/>
            </a:ext>
          </a:extLst>
        </xdr:cNvPr>
        <xdr:cNvSpPr>
          <a:spLocks noChangeAspect="1" noChangeArrowheads="1"/>
        </xdr:cNvSpPr>
      </xdr:nvSpPr>
      <xdr:spPr bwMode="auto">
        <a:xfrm>
          <a:off x="352425" y="136017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89" name="AutoShape 1" descr="blob:https://web.whatsapp.com/40ff642d-46c7-4d59-a890-3e34f8a11e68">
          <a:extLst>
            <a:ext uri="{FF2B5EF4-FFF2-40B4-BE49-F238E27FC236}">
              <a16:creationId xmlns:a16="http://schemas.microsoft.com/office/drawing/2014/main" id="{00000000-0008-0000-0000-000059000000}"/>
            </a:ext>
          </a:extLst>
        </xdr:cNvPr>
        <xdr:cNvSpPr>
          <a:spLocks noChangeAspect="1" noChangeArrowheads="1"/>
        </xdr:cNvSpPr>
      </xdr:nvSpPr>
      <xdr:spPr bwMode="auto">
        <a:xfrm>
          <a:off x="352425" y="136017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90" name="AutoShape 1" descr="blob:https://web.whatsapp.com/40ff642d-46c7-4d59-a890-3e34f8a11e68">
          <a:extLst>
            <a:ext uri="{FF2B5EF4-FFF2-40B4-BE49-F238E27FC236}">
              <a16:creationId xmlns:a16="http://schemas.microsoft.com/office/drawing/2014/main" id="{00000000-0008-0000-0000-00005A000000}"/>
            </a:ext>
          </a:extLst>
        </xdr:cNvPr>
        <xdr:cNvSpPr>
          <a:spLocks noChangeAspect="1" noChangeArrowheads="1"/>
        </xdr:cNvSpPr>
      </xdr:nvSpPr>
      <xdr:spPr bwMode="auto">
        <a:xfrm>
          <a:off x="352425" y="136017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91" name="AutoShape 1" descr="blob:https://web.whatsapp.com/40ff642d-46c7-4d59-a890-3e34f8a11e68">
          <a:extLst>
            <a:ext uri="{FF2B5EF4-FFF2-40B4-BE49-F238E27FC236}">
              <a16:creationId xmlns:a16="http://schemas.microsoft.com/office/drawing/2014/main" id="{00000000-0008-0000-0000-00005B000000}"/>
            </a:ext>
          </a:extLst>
        </xdr:cNvPr>
        <xdr:cNvSpPr>
          <a:spLocks noChangeAspect="1" noChangeArrowheads="1"/>
        </xdr:cNvSpPr>
      </xdr:nvSpPr>
      <xdr:spPr bwMode="auto">
        <a:xfrm>
          <a:off x="352425" y="136017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92" name="AutoShape 1" descr="blob:https://web.whatsapp.com/40ff642d-46c7-4d59-a890-3e34f8a11e68">
          <a:extLst>
            <a:ext uri="{FF2B5EF4-FFF2-40B4-BE49-F238E27FC236}">
              <a16:creationId xmlns:a16="http://schemas.microsoft.com/office/drawing/2014/main" id="{00000000-0008-0000-0000-00005C000000}"/>
            </a:ext>
          </a:extLst>
        </xdr:cNvPr>
        <xdr:cNvSpPr>
          <a:spLocks noChangeAspect="1" noChangeArrowheads="1"/>
        </xdr:cNvSpPr>
      </xdr:nvSpPr>
      <xdr:spPr bwMode="auto">
        <a:xfrm>
          <a:off x="352425" y="136017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93" name="AutoShape 1" descr="blob:https://web.whatsapp.com/40ff642d-46c7-4d59-a890-3e34f8a11e68">
          <a:extLst>
            <a:ext uri="{FF2B5EF4-FFF2-40B4-BE49-F238E27FC236}">
              <a16:creationId xmlns:a16="http://schemas.microsoft.com/office/drawing/2014/main" id="{00000000-0008-0000-0000-00005D000000}"/>
            </a:ext>
          </a:extLst>
        </xdr:cNvPr>
        <xdr:cNvSpPr>
          <a:spLocks noChangeAspect="1" noChangeArrowheads="1"/>
        </xdr:cNvSpPr>
      </xdr:nvSpPr>
      <xdr:spPr bwMode="auto">
        <a:xfrm>
          <a:off x="352425" y="136017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94" name="AutoShape 1" descr="blob:https://web.whatsapp.com/40ff642d-46c7-4d59-a890-3e34f8a11e68">
          <a:extLst>
            <a:ext uri="{FF2B5EF4-FFF2-40B4-BE49-F238E27FC236}">
              <a16:creationId xmlns:a16="http://schemas.microsoft.com/office/drawing/2014/main" id="{00000000-0008-0000-0000-00005E000000}"/>
            </a:ext>
          </a:extLst>
        </xdr:cNvPr>
        <xdr:cNvSpPr>
          <a:spLocks noChangeAspect="1" noChangeArrowheads="1"/>
        </xdr:cNvSpPr>
      </xdr:nvSpPr>
      <xdr:spPr bwMode="auto">
        <a:xfrm>
          <a:off x="352425" y="136017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95" name="AutoShape 1" descr="blob:https://web.whatsapp.com/40ff642d-46c7-4d59-a890-3e34f8a11e68">
          <a:extLst>
            <a:ext uri="{FF2B5EF4-FFF2-40B4-BE49-F238E27FC236}">
              <a16:creationId xmlns:a16="http://schemas.microsoft.com/office/drawing/2014/main" id="{00000000-0008-0000-0000-00005F000000}"/>
            </a:ext>
          </a:extLst>
        </xdr:cNvPr>
        <xdr:cNvSpPr>
          <a:spLocks noChangeAspect="1" noChangeArrowheads="1"/>
        </xdr:cNvSpPr>
      </xdr:nvSpPr>
      <xdr:spPr bwMode="auto">
        <a:xfrm>
          <a:off x="352425" y="136017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96" name="AutoShape 1" descr="blob:https://web.whatsapp.com/40ff642d-46c7-4d59-a890-3e34f8a11e68">
          <a:extLst>
            <a:ext uri="{FF2B5EF4-FFF2-40B4-BE49-F238E27FC236}">
              <a16:creationId xmlns:a16="http://schemas.microsoft.com/office/drawing/2014/main" id="{00000000-0008-0000-0000-000060000000}"/>
            </a:ext>
          </a:extLst>
        </xdr:cNvPr>
        <xdr:cNvSpPr>
          <a:spLocks noChangeAspect="1" noChangeArrowheads="1"/>
        </xdr:cNvSpPr>
      </xdr:nvSpPr>
      <xdr:spPr bwMode="auto">
        <a:xfrm>
          <a:off x="352425" y="136017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97" name="AutoShape 1" descr="blob:https://web.whatsapp.com/40ff642d-46c7-4d59-a890-3e34f8a11e68">
          <a:extLst>
            <a:ext uri="{FF2B5EF4-FFF2-40B4-BE49-F238E27FC236}">
              <a16:creationId xmlns:a16="http://schemas.microsoft.com/office/drawing/2014/main" id="{00000000-0008-0000-0000-000061000000}"/>
            </a:ext>
          </a:extLst>
        </xdr:cNvPr>
        <xdr:cNvSpPr>
          <a:spLocks noChangeAspect="1" noChangeArrowheads="1"/>
        </xdr:cNvSpPr>
      </xdr:nvSpPr>
      <xdr:spPr bwMode="auto">
        <a:xfrm>
          <a:off x="352425" y="136017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98" name="AutoShape 1" descr="blob:https://web.whatsapp.com/40ff642d-46c7-4d59-a890-3e34f8a11e68">
          <a:extLst>
            <a:ext uri="{FF2B5EF4-FFF2-40B4-BE49-F238E27FC236}">
              <a16:creationId xmlns:a16="http://schemas.microsoft.com/office/drawing/2014/main" id="{00000000-0008-0000-0000-000062000000}"/>
            </a:ext>
          </a:extLst>
        </xdr:cNvPr>
        <xdr:cNvSpPr>
          <a:spLocks noChangeAspect="1" noChangeArrowheads="1"/>
        </xdr:cNvSpPr>
      </xdr:nvSpPr>
      <xdr:spPr bwMode="auto">
        <a:xfrm>
          <a:off x="352425" y="136017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99" name="AutoShape 1" descr="blob:https://web.whatsapp.com/40ff642d-46c7-4d59-a890-3e34f8a11e68">
          <a:extLst>
            <a:ext uri="{FF2B5EF4-FFF2-40B4-BE49-F238E27FC236}">
              <a16:creationId xmlns:a16="http://schemas.microsoft.com/office/drawing/2014/main" id="{00000000-0008-0000-0000-000063000000}"/>
            </a:ext>
          </a:extLst>
        </xdr:cNvPr>
        <xdr:cNvSpPr>
          <a:spLocks noChangeAspect="1" noChangeArrowheads="1"/>
        </xdr:cNvSpPr>
      </xdr:nvSpPr>
      <xdr:spPr bwMode="auto">
        <a:xfrm>
          <a:off x="352425" y="136017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100" name="AutoShape 1" descr="blob:https://web.whatsapp.com/40ff642d-46c7-4d59-a890-3e34f8a11e68">
          <a:extLst>
            <a:ext uri="{FF2B5EF4-FFF2-40B4-BE49-F238E27FC236}">
              <a16:creationId xmlns:a16="http://schemas.microsoft.com/office/drawing/2014/main" id="{00000000-0008-0000-0000-000064000000}"/>
            </a:ext>
          </a:extLst>
        </xdr:cNvPr>
        <xdr:cNvSpPr>
          <a:spLocks noChangeAspect="1" noChangeArrowheads="1"/>
        </xdr:cNvSpPr>
      </xdr:nvSpPr>
      <xdr:spPr bwMode="auto">
        <a:xfrm>
          <a:off x="352425" y="141827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101" name="AutoShape 1" descr="blob:https://web.whatsapp.com/40ff642d-46c7-4d59-a890-3e34f8a11e68">
          <a:extLst>
            <a:ext uri="{FF2B5EF4-FFF2-40B4-BE49-F238E27FC236}">
              <a16:creationId xmlns:a16="http://schemas.microsoft.com/office/drawing/2014/main" id="{00000000-0008-0000-0000-000065000000}"/>
            </a:ext>
          </a:extLst>
        </xdr:cNvPr>
        <xdr:cNvSpPr>
          <a:spLocks noChangeAspect="1" noChangeArrowheads="1"/>
        </xdr:cNvSpPr>
      </xdr:nvSpPr>
      <xdr:spPr bwMode="auto">
        <a:xfrm>
          <a:off x="352425" y="141827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102" name="AutoShape 1" descr="blob:https://web.whatsapp.com/40ff642d-46c7-4d59-a890-3e34f8a11e68">
          <a:extLst>
            <a:ext uri="{FF2B5EF4-FFF2-40B4-BE49-F238E27FC236}">
              <a16:creationId xmlns:a16="http://schemas.microsoft.com/office/drawing/2014/main" id="{00000000-0008-0000-0000-000066000000}"/>
            </a:ext>
          </a:extLst>
        </xdr:cNvPr>
        <xdr:cNvSpPr>
          <a:spLocks noChangeAspect="1" noChangeArrowheads="1"/>
        </xdr:cNvSpPr>
      </xdr:nvSpPr>
      <xdr:spPr bwMode="auto">
        <a:xfrm>
          <a:off x="352425" y="141827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103" name="AutoShape 1" descr="blob:https://web.whatsapp.com/40ff642d-46c7-4d59-a890-3e34f8a11e68">
          <a:extLst>
            <a:ext uri="{FF2B5EF4-FFF2-40B4-BE49-F238E27FC236}">
              <a16:creationId xmlns:a16="http://schemas.microsoft.com/office/drawing/2014/main" id="{00000000-0008-0000-0000-000067000000}"/>
            </a:ext>
          </a:extLst>
        </xdr:cNvPr>
        <xdr:cNvSpPr>
          <a:spLocks noChangeAspect="1" noChangeArrowheads="1"/>
        </xdr:cNvSpPr>
      </xdr:nvSpPr>
      <xdr:spPr bwMode="auto">
        <a:xfrm>
          <a:off x="352425" y="141827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104" name="AutoShape 1" descr="blob:https://web.whatsapp.com/40ff642d-46c7-4d59-a890-3e34f8a11e68">
          <a:extLst>
            <a:ext uri="{FF2B5EF4-FFF2-40B4-BE49-F238E27FC236}">
              <a16:creationId xmlns:a16="http://schemas.microsoft.com/office/drawing/2014/main" id="{00000000-0008-0000-0000-000068000000}"/>
            </a:ext>
          </a:extLst>
        </xdr:cNvPr>
        <xdr:cNvSpPr>
          <a:spLocks noChangeAspect="1" noChangeArrowheads="1"/>
        </xdr:cNvSpPr>
      </xdr:nvSpPr>
      <xdr:spPr bwMode="auto">
        <a:xfrm>
          <a:off x="352425" y="141827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105" name="AutoShape 1" descr="blob:https://web.whatsapp.com/40ff642d-46c7-4d59-a890-3e34f8a11e68">
          <a:extLst>
            <a:ext uri="{FF2B5EF4-FFF2-40B4-BE49-F238E27FC236}">
              <a16:creationId xmlns:a16="http://schemas.microsoft.com/office/drawing/2014/main" id="{00000000-0008-0000-0000-000069000000}"/>
            </a:ext>
          </a:extLst>
        </xdr:cNvPr>
        <xdr:cNvSpPr>
          <a:spLocks noChangeAspect="1" noChangeArrowheads="1"/>
        </xdr:cNvSpPr>
      </xdr:nvSpPr>
      <xdr:spPr bwMode="auto">
        <a:xfrm>
          <a:off x="352425" y="141827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106" name="AutoShape 1" descr="blob:https://web.whatsapp.com/40ff642d-46c7-4d59-a890-3e34f8a11e68">
          <a:extLst>
            <a:ext uri="{FF2B5EF4-FFF2-40B4-BE49-F238E27FC236}">
              <a16:creationId xmlns:a16="http://schemas.microsoft.com/office/drawing/2014/main" id="{00000000-0008-0000-0000-00006A000000}"/>
            </a:ext>
          </a:extLst>
        </xdr:cNvPr>
        <xdr:cNvSpPr>
          <a:spLocks noChangeAspect="1" noChangeArrowheads="1"/>
        </xdr:cNvSpPr>
      </xdr:nvSpPr>
      <xdr:spPr bwMode="auto">
        <a:xfrm>
          <a:off x="352425" y="141827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107" name="AutoShape 1" descr="blob:https://web.whatsapp.com/40ff642d-46c7-4d59-a890-3e34f8a11e68">
          <a:extLst>
            <a:ext uri="{FF2B5EF4-FFF2-40B4-BE49-F238E27FC236}">
              <a16:creationId xmlns:a16="http://schemas.microsoft.com/office/drawing/2014/main" id="{00000000-0008-0000-0000-00006B000000}"/>
            </a:ext>
          </a:extLst>
        </xdr:cNvPr>
        <xdr:cNvSpPr>
          <a:spLocks noChangeAspect="1" noChangeArrowheads="1"/>
        </xdr:cNvSpPr>
      </xdr:nvSpPr>
      <xdr:spPr bwMode="auto">
        <a:xfrm>
          <a:off x="352425" y="141827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108" name="AutoShape 1" descr="blob:https://web.whatsapp.com/40ff642d-46c7-4d59-a890-3e34f8a11e68">
          <a:extLst>
            <a:ext uri="{FF2B5EF4-FFF2-40B4-BE49-F238E27FC236}">
              <a16:creationId xmlns:a16="http://schemas.microsoft.com/office/drawing/2014/main" id="{00000000-0008-0000-0000-00006C000000}"/>
            </a:ext>
          </a:extLst>
        </xdr:cNvPr>
        <xdr:cNvSpPr>
          <a:spLocks noChangeAspect="1" noChangeArrowheads="1"/>
        </xdr:cNvSpPr>
      </xdr:nvSpPr>
      <xdr:spPr bwMode="auto">
        <a:xfrm>
          <a:off x="352425" y="141827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109" name="AutoShape 1" descr="blob:https://web.whatsapp.com/40ff642d-46c7-4d59-a890-3e34f8a11e68">
          <a:extLst>
            <a:ext uri="{FF2B5EF4-FFF2-40B4-BE49-F238E27FC236}">
              <a16:creationId xmlns:a16="http://schemas.microsoft.com/office/drawing/2014/main" id="{00000000-0008-0000-0000-00006D000000}"/>
            </a:ext>
          </a:extLst>
        </xdr:cNvPr>
        <xdr:cNvSpPr>
          <a:spLocks noChangeAspect="1" noChangeArrowheads="1"/>
        </xdr:cNvSpPr>
      </xdr:nvSpPr>
      <xdr:spPr bwMode="auto">
        <a:xfrm>
          <a:off x="352425" y="141827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110" name="AutoShape 1" descr="blob:https://web.whatsapp.com/40ff642d-46c7-4d59-a890-3e34f8a11e68">
          <a:extLst>
            <a:ext uri="{FF2B5EF4-FFF2-40B4-BE49-F238E27FC236}">
              <a16:creationId xmlns:a16="http://schemas.microsoft.com/office/drawing/2014/main" id="{00000000-0008-0000-0000-00006E000000}"/>
            </a:ext>
          </a:extLst>
        </xdr:cNvPr>
        <xdr:cNvSpPr>
          <a:spLocks noChangeAspect="1" noChangeArrowheads="1"/>
        </xdr:cNvSpPr>
      </xdr:nvSpPr>
      <xdr:spPr bwMode="auto">
        <a:xfrm>
          <a:off x="352425" y="141827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111" name="AutoShape 1" descr="blob:https://web.whatsapp.com/40ff642d-46c7-4d59-a890-3e34f8a11e68">
          <a:extLst>
            <a:ext uri="{FF2B5EF4-FFF2-40B4-BE49-F238E27FC236}">
              <a16:creationId xmlns:a16="http://schemas.microsoft.com/office/drawing/2014/main" id="{00000000-0008-0000-0000-00006F000000}"/>
            </a:ext>
          </a:extLst>
        </xdr:cNvPr>
        <xdr:cNvSpPr>
          <a:spLocks noChangeAspect="1" noChangeArrowheads="1"/>
        </xdr:cNvSpPr>
      </xdr:nvSpPr>
      <xdr:spPr bwMode="auto">
        <a:xfrm>
          <a:off x="352425" y="141827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112" name="AutoShape 1" descr="blob:https://web.whatsapp.com/40ff642d-46c7-4d59-a890-3e34f8a11e68">
          <a:extLst>
            <a:ext uri="{FF2B5EF4-FFF2-40B4-BE49-F238E27FC236}">
              <a16:creationId xmlns:a16="http://schemas.microsoft.com/office/drawing/2014/main" id="{00000000-0008-0000-0000-000070000000}"/>
            </a:ext>
          </a:extLst>
        </xdr:cNvPr>
        <xdr:cNvSpPr>
          <a:spLocks noChangeAspect="1" noChangeArrowheads="1"/>
        </xdr:cNvSpPr>
      </xdr:nvSpPr>
      <xdr:spPr bwMode="auto">
        <a:xfrm>
          <a:off x="352425" y="141827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113" name="AutoShape 1" descr="blob:https://web.whatsapp.com/40ff642d-46c7-4d59-a890-3e34f8a11e68">
          <a:extLst>
            <a:ext uri="{FF2B5EF4-FFF2-40B4-BE49-F238E27FC236}">
              <a16:creationId xmlns:a16="http://schemas.microsoft.com/office/drawing/2014/main" id="{00000000-0008-0000-0000-000071000000}"/>
            </a:ext>
          </a:extLst>
        </xdr:cNvPr>
        <xdr:cNvSpPr>
          <a:spLocks noChangeAspect="1" noChangeArrowheads="1"/>
        </xdr:cNvSpPr>
      </xdr:nvSpPr>
      <xdr:spPr bwMode="auto">
        <a:xfrm>
          <a:off x="352425" y="141827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114" name="AutoShape 1" descr="blob:https://web.whatsapp.com/40ff642d-46c7-4d59-a890-3e34f8a11e68">
          <a:extLst>
            <a:ext uri="{FF2B5EF4-FFF2-40B4-BE49-F238E27FC236}">
              <a16:creationId xmlns:a16="http://schemas.microsoft.com/office/drawing/2014/main" id="{00000000-0008-0000-0000-000072000000}"/>
            </a:ext>
          </a:extLst>
        </xdr:cNvPr>
        <xdr:cNvSpPr>
          <a:spLocks noChangeAspect="1" noChangeArrowheads="1"/>
        </xdr:cNvSpPr>
      </xdr:nvSpPr>
      <xdr:spPr bwMode="auto">
        <a:xfrm>
          <a:off x="352425" y="141827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115" name="AutoShape 1" descr="blob:https://web.whatsapp.com/40ff642d-46c7-4d59-a890-3e34f8a11e68">
          <a:extLst>
            <a:ext uri="{FF2B5EF4-FFF2-40B4-BE49-F238E27FC236}">
              <a16:creationId xmlns:a16="http://schemas.microsoft.com/office/drawing/2014/main" id="{00000000-0008-0000-0000-000073000000}"/>
            </a:ext>
          </a:extLst>
        </xdr:cNvPr>
        <xdr:cNvSpPr>
          <a:spLocks noChangeAspect="1" noChangeArrowheads="1"/>
        </xdr:cNvSpPr>
      </xdr:nvSpPr>
      <xdr:spPr bwMode="auto">
        <a:xfrm>
          <a:off x="352425" y="141827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116" name="AutoShape 1" descr="blob:https://web.whatsapp.com/40ff642d-46c7-4d59-a890-3e34f8a11e68">
          <a:extLst>
            <a:ext uri="{FF2B5EF4-FFF2-40B4-BE49-F238E27FC236}">
              <a16:creationId xmlns:a16="http://schemas.microsoft.com/office/drawing/2014/main" id="{00000000-0008-0000-0000-000074000000}"/>
            </a:ext>
          </a:extLst>
        </xdr:cNvPr>
        <xdr:cNvSpPr>
          <a:spLocks noChangeAspect="1" noChangeArrowheads="1"/>
        </xdr:cNvSpPr>
      </xdr:nvSpPr>
      <xdr:spPr bwMode="auto">
        <a:xfrm>
          <a:off x="352425" y="141827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117" name="AutoShape 1" descr="blob:https://web.whatsapp.com/40ff642d-46c7-4d59-a890-3e34f8a11e68">
          <a:extLst>
            <a:ext uri="{FF2B5EF4-FFF2-40B4-BE49-F238E27FC236}">
              <a16:creationId xmlns:a16="http://schemas.microsoft.com/office/drawing/2014/main" id="{00000000-0008-0000-0000-000075000000}"/>
            </a:ext>
          </a:extLst>
        </xdr:cNvPr>
        <xdr:cNvSpPr>
          <a:spLocks noChangeAspect="1" noChangeArrowheads="1"/>
        </xdr:cNvSpPr>
      </xdr:nvSpPr>
      <xdr:spPr bwMode="auto">
        <a:xfrm>
          <a:off x="352425" y="141827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118" name="AutoShape 1" descr="blob:https://web.whatsapp.com/40ff642d-46c7-4d59-a890-3e34f8a11e68">
          <a:extLst>
            <a:ext uri="{FF2B5EF4-FFF2-40B4-BE49-F238E27FC236}">
              <a16:creationId xmlns:a16="http://schemas.microsoft.com/office/drawing/2014/main" id="{00000000-0008-0000-0000-000076000000}"/>
            </a:ext>
          </a:extLst>
        </xdr:cNvPr>
        <xdr:cNvSpPr>
          <a:spLocks noChangeAspect="1" noChangeArrowheads="1"/>
        </xdr:cNvSpPr>
      </xdr:nvSpPr>
      <xdr:spPr bwMode="auto">
        <a:xfrm>
          <a:off x="352425" y="141827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119" name="AutoShape 1" descr="blob:https://web.whatsapp.com/40ff642d-46c7-4d59-a890-3e34f8a11e68">
          <a:extLst>
            <a:ext uri="{FF2B5EF4-FFF2-40B4-BE49-F238E27FC236}">
              <a16:creationId xmlns:a16="http://schemas.microsoft.com/office/drawing/2014/main" id="{00000000-0008-0000-0000-000077000000}"/>
            </a:ext>
          </a:extLst>
        </xdr:cNvPr>
        <xdr:cNvSpPr>
          <a:spLocks noChangeAspect="1" noChangeArrowheads="1"/>
        </xdr:cNvSpPr>
      </xdr:nvSpPr>
      <xdr:spPr bwMode="auto">
        <a:xfrm>
          <a:off x="352425" y="141827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120" name="AutoShape 1" descr="blob:https://web.whatsapp.com/40ff642d-46c7-4d59-a890-3e34f8a11e68">
          <a:extLst>
            <a:ext uri="{FF2B5EF4-FFF2-40B4-BE49-F238E27FC236}">
              <a16:creationId xmlns:a16="http://schemas.microsoft.com/office/drawing/2014/main" id="{00000000-0008-0000-0000-000078000000}"/>
            </a:ext>
          </a:extLst>
        </xdr:cNvPr>
        <xdr:cNvSpPr>
          <a:spLocks noChangeAspect="1" noChangeArrowheads="1"/>
        </xdr:cNvSpPr>
      </xdr:nvSpPr>
      <xdr:spPr bwMode="auto">
        <a:xfrm>
          <a:off x="352425" y="141827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121" name="AutoShape 1" descr="blob:https://web.whatsapp.com/40ff642d-46c7-4d59-a890-3e34f8a11e68">
          <a:extLst>
            <a:ext uri="{FF2B5EF4-FFF2-40B4-BE49-F238E27FC236}">
              <a16:creationId xmlns:a16="http://schemas.microsoft.com/office/drawing/2014/main" id="{00000000-0008-0000-0000-000079000000}"/>
            </a:ext>
          </a:extLst>
        </xdr:cNvPr>
        <xdr:cNvSpPr>
          <a:spLocks noChangeAspect="1" noChangeArrowheads="1"/>
        </xdr:cNvSpPr>
      </xdr:nvSpPr>
      <xdr:spPr bwMode="auto">
        <a:xfrm>
          <a:off x="352425" y="141827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122" name="AutoShape 1" descr="blob:https://web.whatsapp.com/40ff642d-46c7-4d59-a890-3e34f8a11e68">
          <a:extLst>
            <a:ext uri="{FF2B5EF4-FFF2-40B4-BE49-F238E27FC236}">
              <a16:creationId xmlns:a16="http://schemas.microsoft.com/office/drawing/2014/main" id="{00000000-0008-0000-0000-00007A000000}"/>
            </a:ext>
          </a:extLst>
        </xdr:cNvPr>
        <xdr:cNvSpPr>
          <a:spLocks noChangeAspect="1" noChangeArrowheads="1"/>
        </xdr:cNvSpPr>
      </xdr:nvSpPr>
      <xdr:spPr bwMode="auto">
        <a:xfrm>
          <a:off x="352425" y="141827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123" name="AutoShape 1" descr="blob:https://web.whatsapp.com/40ff642d-46c7-4d59-a890-3e34f8a11e68">
          <a:extLst>
            <a:ext uri="{FF2B5EF4-FFF2-40B4-BE49-F238E27FC236}">
              <a16:creationId xmlns:a16="http://schemas.microsoft.com/office/drawing/2014/main" id="{00000000-0008-0000-0000-00007B000000}"/>
            </a:ext>
          </a:extLst>
        </xdr:cNvPr>
        <xdr:cNvSpPr>
          <a:spLocks noChangeAspect="1" noChangeArrowheads="1"/>
        </xdr:cNvSpPr>
      </xdr:nvSpPr>
      <xdr:spPr bwMode="auto">
        <a:xfrm>
          <a:off x="352425" y="141827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124" name="AutoShape 3" descr="blob:https://web.whatsapp.com/207f9b22-a611-4d6f-9984-78d7d1ff46db">
          <a:extLst>
            <a:ext uri="{FF2B5EF4-FFF2-40B4-BE49-F238E27FC236}">
              <a16:creationId xmlns:a16="http://schemas.microsoft.com/office/drawing/2014/main" id="{00000000-0008-0000-0000-00007C000000}"/>
            </a:ext>
          </a:extLst>
        </xdr:cNvPr>
        <xdr:cNvSpPr>
          <a:spLocks noChangeAspect="1" noChangeArrowheads="1"/>
        </xdr:cNvSpPr>
      </xdr:nvSpPr>
      <xdr:spPr bwMode="auto">
        <a:xfrm>
          <a:off x="6086475" y="6562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125" name="AutoShape 3" descr="blob:https://web.whatsapp.com/207f9b22-a611-4d6f-9984-78d7d1ff46db">
          <a:extLst>
            <a:ext uri="{FF2B5EF4-FFF2-40B4-BE49-F238E27FC236}">
              <a16:creationId xmlns:a16="http://schemas.microsoft.com/office/drawing/2014/main" id="{00000000-0008-0000-0000-00007D000000}"/>
            </a:ext>
          </a:extLst>
        </xdr:cNvPr>
        <xdr:cNvSpPr>
          <a:spLocks noChangeAspect="1" noChangeArrowheads="1"/>
        </xdr:cNvSpPr>
      </xdr:nvSpPr>
      <xdr:spPr bwMode="auto">
        <a:xfrm>
          <a:off x="6086475" y="6353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126" name="AutoShape 3" descr="blob:https://web.whatsapp.com/207f9b22-a611-4d6f-9984-78d7d1ff46db">
          <a:extLst>
            <a:ext uri="{FF2B5EF4-FFF2-40B4-BE49-F238E27FC236}">
              <a16:creationId xmlns:a16="http://schemas.microsoft.com/office/drawing/2014/main" id="{00000000-0008-0000-0000-00007E000000}"/>
            </a:ext>
          </a:extLst>
        </xdr:cNvPr>
        <xdr:cNvSpPr>
          <a:spLocks noChangeAspect="1" noChangeArrowheads="1"/>
        </xdr:cNvSpPr>
      </xdr:nvSpPr>
      <xdr:spPr bwMode="auto">
        <a:xfrm>
          <a:off x="6086475" y="4600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127" name="AutoShape 3" descr="blob:https://web.whatsapp.com/207f9b22-a611-4d6f-9984-78d7d1ff46db">
          <a:extLst>
            <a:ext uri="{FF2B5EF4-FFF2-40B4-BE49-F238E27FC236}">
              <a16:creationId xmlns:a16="http://schemas.microsoft.com/office/drawing/2014/main" id="{00000000-0008-0000-0000-00007F000000}"/>
            </a:ext>
          </a:extLst>
        </xdr:cNvPr>
        <xdr:cNvSpPr>
          <a:spLocks noChangeAspect="1" noChangeArrowheads="1"/>
        </xdr:cNvSpPr>
      </xdr:nvSpPr>
      <xdr:spPr bwMode="auto">
        <a:xfrm>
          <a:off x="6086475" y="4600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128" name="AutoShape 3" descr="blob:https://web.whatsapp.com/207f9b22-a611-4d6f-9984-78d7d1ff46db">
          <a:extLst>
            <a:ext uri="{FF2B5EF4-FFF2-40B4-BE49-F238E27FC236}">
              <a16:creationId xmlns:a16="http://schemas.microsoft.com/office/drawing/2014/main" id="{00000000-0008-0000-0000-000080000000}"/>
            </a:ext>
          </a:extLst>
        </xdr:cNvPr>
        <xdr:cNvSpPr>
          <a:spLocks noChangeAspect="1" noChangeArrowheads="1"/>
        </xdr:cNvSpPr>
      </xdr:nvSpPr>
      <xdr:spPr bwMode="auto">
        <a:xfrm>
          <a:off x="6086475" y="5562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129" name="AutoShape 3" descr="blob:https://web.whatsapp.com/207f9b22-a611-4d6f-9984-78d7d1ff46db">
          <a:extLst>
            <a:ext uri="{FF2B5EF4-FFF2-40B4-BE49-F238E27FC236}">
              <a16:creationId xmlns:a16="http://schemas.microsoft.com/office/drawing/2014/main" id="{00000000-0008-0000-0000-000081000000}"/>
            </a:ext>
          </a:extLst>
        </xdr:cNvPr>
        <xdr:cNvSpPr>
          <a:spLocks noChangeAspect="1" noChangeArrowheads="1"/>
        </xdr:cNvSpPr>
      </xdr:nvSpPr>
      <xdr:spPr bwMode="auto">
        <a:xfrm>
          <a:off x="6086475" y="5562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130" name="AutoShape 3" descr="blob:https://web.whatsapp.com/207f9b22-a611-4d6f-9984-78d7d1ff46db">
          <a:extLst>
            <a:ext uri="{FF2B5EF4-FFF2-40B4-BE49-F238E27FC236}">
              <a16:creationId xmlns:a16="http://schemas.microsoft.com/office/drawing/2014/main" id="{00000000-0008-0000-0000-000082000000}"/>
            </a:ext>
          </a:extLst>
        </xdr:cNvPr>
        <xdr:cNvSpPr>
          <a:spLocks noChangeAspect="1" noChangeArrowheads="1"/>
        </xdr:cNvSpPr>
      </xdr:nvSpPr>
      <xdr:spPr bwMode="auto">
        <a:xfrm>
          <a:off x="6086475" y="6181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131" name="AutoShape 3" descr="blob:https://web.whatsapp.com/207f9b22-a611-4d6f-9984-78d7d1ff46db">
          <a:extLst>
            <a:ext uri="{FF2B5EF4-FFF2-40B4-BE49-F238E27FC236}">
              <a16:creationId xmlns:a16="http://schemas.microsoft.com/office/drawing/2014/main" id="{00000000-0008-0000-0000-000083000000}"/>
            </a:ext>
          </a:extLst>
        </xdr:cNvPr>
        <xdr:cNvSpPr>
          <a:spLocks noChangeAspect="1" noChangeArrowheads="1"/>
        </xdr:cNvSpPr>
      </xdr:nvSpPr>
      <xdr:spPr bwMode="auto">
        <a:xfrm>
          <a:off x="6086475" y="6181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132" name="AutoShape 3" descr="blob:https://web.whatsapp.com/207f9b22-a611-4d6f-9984-78d7d1ff46db">
          <a:extLst>
            <a:ext uri="{FF2B5EF4-FFF2-40B4-BE49-F238E27FC236}">
              <a16:creationId xmlns:a16="http://schemas.microsoft.com/office/drawing/2014/main" id="{00000000-0008-0000-0000-000084000000}"/>
            </a:ext>
          </a:extLst>
        </xdr:cNvPr>
        <xdr:cNvSpPr>
          <a:spLocks noChangeAspect="1" noChangeArrowheads="1"/>
        </xdr:cNvSpPr>
      </xdr:nvSpPr>
      <xdr:spPr bwMode="auto">
        <a:xfrm>
          <a:off x="6086475" y="6753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133" name="AutoShape 3" descr="blob:https://web.whatsapp.com/207f9b22-a611-4d6f-9984-78d7d1ff46db">
          <a:extLst>
            <a:ext uri="{FF2B5EF4-FFF2-40B4-BE49-F238E27FC236}">
              <a16:creationId xmlns:a16="http://schemas.microsoft.com/office/drawing/2014/main" id="{00000000-0008-0000-0000-000085000000}"/>
            </a:ext>
          </a:extLst>
        </xdr:cNvPr>
        <xdr:cNvSpPr>
          <a:spLocks noChangeAspect="1" noChangeArrowheads="1"/>
        </xdr:cNvSpPr>
      </xdr:nvSpPr>
      <xdr:spPr bwMode="auto">
        <a:xfrm>
          <a:off x="6086475" y="6753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134" name="AutoShape 3" descr="blob:https://web.whatsapp.com/207f9b22-a611-4d6f-9984-78d7d1ff46db">
          <a:extLst>
            <a:ext uri="{FF2B5EF4-FFF2-40B4-BE49-F238E27FC236}">
              <a16:creationId xmlns:a16="http://schemas.microsoft.com/office/drawing/2014/main" id="{00000000-0008-0000-0000-000086000000}"/>
            </a:ext>
          </a:extLst>
        </xdr:cNvPr>
        <xdr:cNvSpPr>
          <a:spLocks noChangeAspect="1" noChangeArrowheads="1"/>
        </xdr:cNvSpPr>
      </xdr:nvSpPr>
      <xdr:spPr bwMode="auto">
        <a:xfrm>
          <a:off x="6086475" y="7391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135" name="AutoShape 3" descr="blob:https://web.whatsapp.com/207f9b22-a611-4d6f-9984-78d7d1ff46db">
          <a:extLst>
            <a:ext uri="{FF2B5EF4-FFF2-40B4-BE49-F238E27FC236}">
              <a16:creationId xmlns:a16="http://schemas.microsoft.com/office/drawing/2014/main" id="{00000000-0008-0000-0000-000087000000}"/>
            </a:ext>
          </a:extLst>
        </xdr:cNvPr>
        <xdr:cNvSpPr>
          <a:spLocks noChangeAspect="1" noChangeArrowheads="1"/>
        </xdr:cNvSpPr>
      </xdr:nvSpPr>
      <xdr:spPr bwMode="auto">
        <a:xfrm>
          <a:off x="6086475" y="7391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136" name="AutoShape 3" descr="blob:https://web.whatsapp.com/207f9b22-a611-4d6f-9984-78d7d1ff46db">
          <a:extLst>
            <a:ext uri="{FF2B5EF4-FFF2-40B4-BE49-F238E27FC236}">
              <a16:creationId xmlns:a16="http://schemas.microsoft.com/office/drawing/2014/main" id="{00000000-0008-0000-0000-000088000000}"/>
            </a:ext>
          </a:extLst>
        </xdr:cNvPr>
        <xdr:cNvSpPr>
          <a:spLocks noChangeAspect="1" noChangeArrowheads="1"/>
        </xdr:cNvSpPr>
      </xdr:nvSpPr>
      <xdr:spPr bwMode="auto">
        <a:xfrm>
          <a:off x="6086475" y="8277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137" name="AutoShape 3" descr="blob:https://web.whatsapp.com/207f9b22-a611-4d6f-9984-78d7d1ff46db">
          <a:extLst>
            <a:ext uri="{FF2B5EF4-FFF2-40B4-BE49-F238E27FC236}">
              <a16:creationId xmlns:a16="http://schemas.microsoft.com/office/drawing/2014/main" id="{00000000-0008-0000-0000-000089000000}"/>
            </a:ext>
          </a:extLst>
        </xdr:cNvPr>
        <xdr:cNvSpPr>
          <a:spLocks noChangeAspect="1" noChangeArrowheads="1"/>
        </xdr:cNvSpPr>
      </xdr:nvSpPr>
      <xdr:spPr bwMode="auto">
        <a:xfrm>
          <a:off x="6086475" y="8277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138" name="AutoShape 3" descr="blob:https://web.whatsapp.com/207f9b22-a611-4d6f-9984-78d7d1ff46db">
          <a:extLst>
            <a:ext uri="{FF2B5EF4-FFF2-40B4-BE49-F238E27FC236}">
              <a16:creationId xmlns:a16="http://schemas.microsoft.com/office/drawing/2014/main" id="{00000000-0008-0000-0000-00008A000000}"/>
            </a:ext>
          </a:extLst>
        </xdr:cNvPr>
        <xdr:cNvSpPr>
          <a:spLocks noChangeAspect="1" noChangeArrowheads="1"/>
        </xdr:cNvSpPr>
      </xdr:nvSpPr>
      <xdr:spPr bwMode="auto">
        <a:xfrm>
          <a:off x="6086475" y="8877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139" name="AutoShape 3" descr="blob:https://web.whatsapp.com/207f9b22-a611-4d6f-9984-78d7d1ff46db">
          <a:extLst>
            <a:ext uri="{FF2B5EF4-FFF2-40B4-BE49-F238E27FC236}">
              <a16:creationId xmlns:a16="http://schemas.microsoft.com/office/drawing/2014/main" id="{00000000-0008-0000-0000-00008B000000}"/>
            </a:ext>
          </a:extLst>
        </xdr:cNvPr>
        <xdr:cNvSpPr>
          <a:spLocks noChangeAspect="1" noChangeArrowheads="1"/>
        </xdr:cNvSpPr>
      </xdr:nvSpPr>
      <xdr:spPr bwMode="auto">
        <a:xfrm>
          <a:off x="6086475" y="8877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140" name="AutoShape 3" descr="blob:https://web.whatsapp.com/207f9b22-a611-4d6f-9984-78d7d1ff46db">
          <a:extLst>
            <a:ext uri="{FF2B5EF4-FFF2-40B4-BE49-F238E27FC236}">
              <a16:creationId xmlns:a16="http://schemas.microsoft.com/office/drawing/2014/main" id="{00000000-0008-0000-0000-00008C000000}"/>
            </a:ext>
          </a:extLst>
        </xdr:cNvPr>
        <xdr:cNvSpPr>
          <a:spLocks noChangeAspect="1" noChangeArrowheads="1"/>
        </xdr:cNvSpPr>
      </xdr:nvSpPr>
      <xdr:spPr bwMode="auto">
        <a:xfrm>
          <a:off x="6086475" y="9458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141" name="AutoShape 3" descr="blob:https://web.whatsapp.com/207f9b22-a611-4d6f-9984-78d7d1ff46db">
          <a:extLst>
            <a:ext uri="{FF2B5EF4-FFF2-40B4-BE49-F238E27FC236}">
              <a16:creationId xmlns:a16="http://schemas.microsoft.com/office/drawing/2014/main" id="{00000000-0008-0000-0000-00008D000000}"/>
            </a:ext>
          </a:extLst>
        </xdr:cNvPr>
        <xdr:cNvSpPr>
          <a:spLocks noChangeAspect="1" noChangeArrowheads="1"/>
        </xdr:cNvSpPr>
      </xdr:nvSpPr>
      <xdr:spPr bwMode="auto">
        <a:xfrm>
          <a:off x="6086475" y="9458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730</xdr:row>
      <xdr:rowOff>0</xdr:rowOff>
    </xdr:from>
    <xdr:ext cx="304800" cy="304800"/>
    <xdr:sp macro="" textlink="">
      <xdr:nvSpPr>
        <xdr:cNvPr id="142" name="AutoShape 3" descr="blob:https://web.whatsapp.com/207f9b22-a611-4d6f-9984-78d7d1ff46db">
          <a:extLst>
            <a:ext uri="{FF2B5EF4-FFF2-40B4-BE49-F238E27FC236}">
              <a16:creationId xmlns:a16="http://schemas.microsoft.com/office/drawing/2014/main" id="{00000000-0008-0000-0000-00008E000000}"/>
            </a:ext>
          </a:extLst>
        </xdr:cNvPr>
        <xdr:cNvSpPr>
          <a:spLocks noChangeAspect="1" noChangeArrowheads="1"/>
        </xdr:cNvSpPr>
      </xdr:nvSpPr>
      <xdr:spPr bwMode="auto">
        <a:xfrm>
          <a:off x="6086475" y="10125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730</xdr:row>
      <xdr:rowOff>0</xdr:rowOff>
    </xdr:from>
    <xdr:ext cx="304800" cy="304800"/>
    <xdr:sp macro="" textlink="">
      <xdr:nvSpPr>
        <xdr:cNvPr id="143" name="AutoShape 3" descr="blob:https://web.whatsapp.com/207f9b22-a611-4d6f-9984-78d7d1ff46db">
          <a:extLst>
            <a:ext uri="{FF2B5EF4-FFF2-40B4-BE49-F238E27FC236}">
              <a16:creationId xmlns:a16="http://schemas.microsoft.com/office/drawing/2014/main" id="{00000000-0008-0000-0000-00008F000000}"/>
            </a:ext>
          </a:extLst>
        </xdr:cNvPr>
        <xdr:cNvSpPr>
          <a:spLocks noChangeAspect="1" noChangeArrowheads="1"/>
        </xdr:cNvSpPr>
      </xdr:nvSpPr>
      <xdr:spPr bwMode="auto">
        <a:xfrm>
          <a:off x="6086475" y="10125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730</xdr:row>
      <xdr:rowOff>0</xdr:rowOff>
    </xdr:from>
    <xdr:ext cx="304800" cy="304800"/>
    <xdr:sp macro="" textlink="">
      <xdr:nvSpPr>
        <xdr:cNvPr id="144" name="AutoShape 3" descr="blob:https://web.whatsapp.com/207f9b22-a611-4d6f-9984-78d7d1ff46db">
          <a:extLst>
            <a:ext uri="{FF2B5EF4-FFF2-40B4-BE49-F238E27FC236}">
              <a16:creationId xmlns:a16="http://schemas.microsoft.com/office/drawing/2014/main" id="{00000000-0008-0000-0000-000090000000}"/>
            </a:ext>
          </a:extLst>
        </xdr:cNvPr>
        <xdr:cNvSpPr>
          <a:spLocks noChangeAspect="1" noChangeArrowheads="1"/>
        </xdr:cNvSpPr>
      </xdr:nvSpPr>
      <xdr:spPr bwMode="auto">
        <a:xfrm>
          <a:off x="6086475" y="10753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730</xdr:row>
      <xdr:rowOff>0</xdr:rowOff>
    </xdr:from>
    <xdr:ext cx="304800" cy="304800"/>
    <xdr:sp macro="" textlink="">
      <xdr:nvSpPr>
        <xdr:cNvPr id="145" name="AutoShape 3" descr="blob:https://web.whatsapp.com/207f9b22-a611-4d6f-9984-78d7d1ff46db">
          <a:extLst>
            <a:ext uri="{FF2B5EF4-FFF2-40B4-BE49-F238E27FC236}">
              <a16:creationId xmlns:a16="http://schemas.microsoft.com/office/drawing/2014/main" id="{00000000-0008-0000-0000-000091000000}"/>
            </a:ext>
          </a:extLst>
        </xdr:cNvPr>
        <xdr:cNvSpPr>
          <a:spLocks noChangeAspect="1" noChangeArrowheads="1"/>
        </xdr:cNvSpPr>
      </xdr:nvSpPr>
      <xdr:spPr bwMode="auto">
        <a:xfrm>
          <a:off x="6086475" y="10753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730</xdr:row>
      <xdr:rowOff>0</xdr:rowOff>
    </xdr:from>
    <xdr:ext cx="304800" cy="304800"/>
    <xdr:sp macro="" textlink="">
      <xdr:nvSpPr>
        <xdr:cNvPr id="146" name="AutoShape 3" descr="blob:https://web.whatsapp.com/207f9b22-a611-4d6f-9984-78d7d1ff46db">
          <a:extLst>
            <a:ext uri="{FF2B5EF4-FFF2-40B4-BE49-F238E27FC236}">
              <a16:creationId xmlns:a16="http://schemas.microsoft.com/office/drawing/2014/main" id="{00000000-0008-0000-0000-000092000000}"/>
            </a:ext>
          </a:extLst>
        </xdr:cNvPr>
        <xdr:cNvSpPr>
          <a:spLocks noChangeAspect="1" noChangeArrowheads="1"/>
        </xdr:cNvSpPr>
      </xdr:nvSpPr>
      <xdr:spPr bwMode="auto">
        <a:xfrm>
          <a:off x="6086475" y="114109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730</xdr:row>
      <xdr:rowOff>0</xdr:rowOff>
    </xdr:from>
    <xdr:ext cx="304800" cy="304800"/>
    <xdr:sp macro="" textlink="">
      <xdr:nvSpPr>
        <xdr:cNvPr id="147" name="AutoShape 3" descr="blob:https://web.whatsapp.com/207f9b22-a611-4d6f-9984-78d7d1ff46db">
          <a:extLst>
            <a:ext uri="{FF2B5EF4-FFF2-40B4-BE49-F238E27FC236}">
              <a16:creationId xmlns:a16="http://schemas.microsoft.com/office/drawing/2014/main" id="{00000000-0008-0000-0000-000093000000}"/>
            </a:ext>
          </a:extLst>
        </xdr:cNvPr>
        <xdr:cNvSpPr>
          <a:spLocks noChangeAspect="1" noChangeArrowheads="1"/>
        </xdr:cNvSpPr>
      </xdr:nvSpPr>
      <xdr:spPr bwMode="auto">
        <a:xfrm>
          <a:off x="6086475" y="114109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730</xdr:row>
      <xdr:rowOff>0</xdr:rowOff>
    </xdr:from>
    <xdr:ext cx="304800" cy="304800"/>
    <xdr:sp macro="" textlink="">
      <xdr:nvSpPr>
        <xdr:cNvPr id="148" name="AutoShape 3" descr="blob:https://web.whatsapp.com/207f9b22-a611-4d6f-9984-78d7d1ff46db">
          <a:extLst>
            <a:ext uri="{FF2B5EF4-FFF2-40B4-BE49-F238E27FC236}">
              <a16:creationId xmlns:a16="http://schemas.microsoft.com/office/drawing/2014/main" id="{00000000-0008-0000-0000-000094000000}"/>
            </a:ext>
          </a:extLst>
        </xdr:cNvPr>
        <xdr:cNvSpPr>
          <a:spLocks noChangeAspect="1" noChangeArrowheads="1"/>
        </xdr:cNvSpPr>
      </xdr:nvSpPr>
      <xdr:spPr bwMode="auto">
        <a:xfrm>
          <a:off x="6086475" y="12068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730</xdr:row>
      <xdr:rowOff>0</xdr:rowOff>
    </xdr:from>
    <xdr:ext cx="304800" cy="304800"/>
    <xdr:sp macro="" textlink="">
      <xdr:nvSpPr>
        <xdr:cNvPr id="149" name="AutoShape 3" descr="blob:https://web.whatsapp.com/207f9b22-a611-4d6f-9984-78d7d1ff46db">
          <a:extLst>
            <a:ext uri="{FF2B5EF4-FFF2-40B4-BE49-F238E27FC236}">
              <a16:creationId xmlns:a16="http://schemas.microsoft.com/office/drawing/2014/main" id="{00000000-0008-0000-0000-000095000000}"/>
            </a:ext>
          </a:extLst>
        </xdr:cNvPr>
        <xdr:cNvSpPr>
          <a:spLocks noChangeAspect="1" noChangeArrowheads="1"/>
        </xdr:cNvSpPr>
      </xdr:nvSpPr>
      <xdr:spPr bwMode="auto">
        <a:xfrm>
          <a:off x="6086475" y="12068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730</xdr:row>
      <xdr:rowOff>0</xdr:rowOff>
    </xdr:from>
    <xdr:ext cx="304800" cy="304800"/>
    <xdr:sp macro="" textlink="">
      <xdr:nvSpPr>
        <xdr:cNvPr id="150" name="AutoShape 3" descr="blob:https://web.whatsapp.com/207f9b22-a611-4d6f-9984-78d7d1ff46db">
          <a:extLst>
            <a:ext uri="{FF2B5EF4-FFF2-40B4-BE49-F238E27FC236}">
              <a16:creationId xmlns:a16="http://schemas.microsoft.com/office/drawing/2014/main" id="{00000000-0008-0000-0000-000096000000}"/>
            </a:ext>
          </a:extLst>
        </xdr:cNvPr>
        <xdr:cNvSpPr>
          <a:spLocks noChangeAspect="1" noChangeArrowheads="1"/>
        </xdr:cNvSpPr>
      </xdr:nvSpPr>
      <xdr:spPr bwMode="auto">
        <a:xfrm>
          <a:off x="6086475" y="12668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730</xdr:row>
      <xdr:rowOff>0</xdr:rowOff>
    </xdr:from>
    <xdr:ext cx="304800" cy="304800"/>
    <xdr:sp macro="" textlink="">
      <xdr:nvSpPr>
        <xdr:cNvPr id="151" name="AutoShape 3" descr="blob:https://web.whatsapp.com/207f9b22-a611-4d6f-9984-78d7d1ff46db">
          <a:extLst>
            <a:ext uri="{FF2B5EF4-FFF2-40B4-BE49-F238E27FC236}">
              <a16:creationId xmlns:a16="http://schemas.microsoft.com/office/drawing/2014/main" id="{00000000-0008-0000-0000-000097000000}"/>
            </a:ext>
          </a:extLst>
        </xdr:cNvPr>
        <xdr:cNvSpPr>
          <a:spLocks noChangeAspect="1" noChangeArrowheads="1"/>
        </xdr:cNvSpPr>
      </xdr:nvSpPr>
      <xdr:spPr bwMode="auto">
        <a:xfrm>
          <a:off x="6086475" y="12668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730</xdr:row>
      <xdr:rowOff>0</xdr:rowOff>
    </xdr:from>
    <xdr:ext cx="304800" cy="304800"/>
    <xdr:sp macro="" textlink="">
      <xdr:nvSpPr>
        <xdr:cNvPr id="152" name="AutoShape 3" descr="blob:https://web.whatsapp.com/207f9b22-a611-4d6f-9984-78d7d1ff46db">
          <a:extLst>
            <a:ext uri="{FF2B5EF4-FFF2-40B4-BE49-F238E27FC236}">
              <a16:creationId xmlns:a16="http://schemas.microsoft.com/office/drawing/2014/main" id="{00000000-0008-0000-0000-000098000000}"/>
            </a:ext>
          </a:extLst>
        </xdr:cNvPr>
        <xdr:cNvSpPr>
          <a:spLocks noChangeAspect="1" noChangeArrowheads="1"/>
        </xdr:cNvSpPr>
      </xdr:nvSpPr>
      <xdr:spPr bwMode="auto">
        <a:xfrm>
          <a:off x="6086475" y="13220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730</xdr:row>
      <xdr:rowOff>0</xdr:rowOff>
    </xdr:from>
    <xdr:ext cx="304800" cy="304800"/>
    <xdr:sp macro="" textlink="">
      <xdr:nvSpPr>
        <xdr:cNvPr id="153" name="AutoShape 3" descr="blob:https://web.whatsapp.com/207f9b22-a611-4d6f-9984-78d7d1ff46db">
          <a:extLst>
            <a:ext uri="{FF2B5EF4-FFF2-40B4-BE49-F238E27FC236}">
              <a16:creationId xmlns:a16="http://schemas.microsoft.com/office/drawing/2014/main" id="{00000000-0008-0000-0000-000099000000}"/>
            </a:ext>
          </a:extLst>
        </xdr:cNvPr>
        <xdr:cNvSpPr>
          <a:spLocks noChangeAspect="1" noChangeArrowheads="1"/>
        </xdr:cNvSpPr>
      </xdr:nvSpPr>
      <xdr:spPr bwMode="auto">
        <a:xfrm>
          <a:off x="6086475" y="13220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730</xdr:row>
      <xdr:rowOff>0</xdr:rowOff>
    </xdr:from>
    <xdr:ext cx="304800" cy="304800"/>
    <xdr:sp macro="" textlink="">
      <xdr:nvSpPr>
        <xdr:cNvPr id="154" name="AutoShape 3" descr="blob:https://web.whatsapp.com/207f9b22-a611-4d6f-9984-78d7d1ff46db">
          <a:extLst>
            <a:ext uri="{FF2B5EF4-FFF2-40B4-BE49-F238E27FC236}">
              <a16:creationId xmlns:a16="http://schemas.microsoft.com/office/drawing/2014/main" id="{00000000-0008-0000-0000-00009A000000}"/>
            </a:ext>
          </a:extLst>
        </xdr:cNvPr>
        <xdr:cNvSpPr>
          <a:spLocks noChangeAspect="1" noChangeArrowheads="1"/>
        </xdr:cNvSpPr>
      </xdr:nvSpPr>
      <xdr:spPr bwMode="auto">
        <a:xfrm>
          <a:off x="6086475" y="137636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730</xdr:row>
      <xdr:rowOff>0</xdr:rowOff>
    </xdr:from>
    <xdr:ext cx="304800" cy="304800"/>
    <xdr:sp macro="" textlink="">
      <xdr:nvSpPr>
        <xdr:cNvPr id="155" name="AutoShape 3" descr="blob:https://web.whatsapp.com/207f9b22-a611-4d6f-9984-78d7d1ff46db">
          <a:extLst>
            <a:ext uri="{FF2B5EF4-FFF2-40B4-BE49-F238E27FC236}">
              <a16:creationId xmlns:a16="http://schemas.microsoft.com/office/drawing/2014/main" id="{00000000-0008-0000-0000-00009B000000}"/>
            </a:ext>
          </a:extLst>
        </xdr:cNvPr>
        <xdr:cNvSpPr>
          <a:spLocks noChangeAspect="1" noChangeArrowheads="1"/>
        </xdr:cNvSpPr>
      </xdr:nvSpPr>
      <xdr:spPr bwMode="auto">
        <a:xfrm>
          <a:off x="6086475" y="137636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730</xdr:row>
      <xdr:rowOff>0</xdr:rowOff>
    </xdr:from>
    <xdr:ext cx="304800" cy="304800"/>
    <xdr:sp macro="" textlink="">
      <xdr:nvSpPr>
        <xdr:cNvPr id="156" name="AutoShape 3" descr="blob:https://web.whatsapp.com/207f9b22-a611-4d6f-9984-78d7d1ff46db">
          <a:extLst>
            <a:ext uri="{FF2B5EF4-FFF2-40B4-BE49-F238E27FC236}">
              <a16:creationId xmlns:a16="http://schemas.microsoft.com/office/drawing/2014/main" id="{00000000-0008-0000-0000-00009C000000}"/>
            </a:ext>
          </a:extLst>
        </xdr:cNvPr>
        <xdr:cNvSpPr>
          <a:spLocks noChangeAspect="1" noChangeArrowheads="1"/>
        </xdr:cNvSpPr>
      </xdr:nvSpPr>
      <xdr:spPr bwMode="auto">
        <a:xfrm>
          <a:off x="6086475" y="143446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730</xdr:row>
      <xdr:rowOff>0</xdr:rowOff>
    </xdr:from>
    <xdr:ext cx="304800" cy="304800"/>
    <xdr:sp macro="" textlink="">
      <xdr:nvSpPr>
        <xdr:cNvPr id="157" name="AutoShape 3" descr="blob:https://web.whatsapp.com/207f9b22-a611-4d6f-9984-78d7d1ff46db">
          <a:extLst>
            <a:ext uri="{FF2B5EF4-FFF2-40B4-BE49-F238E27FC236}">
              <a16:creationId xmlns:a16="http://schemas.microsoft.com/office/drawing/2014/main" id="{00000000-0008-0000-0000-00009D000000}"/>
            </a:ext>
          </a:extLst>
        </xdr:cNvPr>
        <xdr:cNvSpPr>
          <a:spLocks noChangeAspect="1" noChangeArrowheads="1"/>
        </xdr:cNvSpPr>
      </xdr:nvSpPr>
      <xdr:spPr bwMode="auto">
        <a:xfrm>
          <a:off x="6086475" y="143446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730</xdr:row>
      <xdr:rowOff>0</xdr:rowOff>
    </xdr:from>
    <xdr:ext cx="304800" cy="304800"/>
    <xdr:sp macro="" textlink="">
      <xdr:nvSpPr>
        <xdr:cNvPr id="158" name="AutoShape 3" descr="blob:https://web.whatsapp.com/207f9b22-a611-4d6f-9984-78d7d1ff46db">
          <a:extLst>
            <a:ext uri="{FF2B5EF4-FFF2-40B4-BE49-F238E27FC236}">
              <a16:creationId xmlns:a16="http://schemas.microsoft.com/office/drawing/2014/main" id="{00000000-0008-0000-0000-00009E000000}"/>
            </a:ext>
          </a:extLst>
        </xdr:cNvPr>
        <xdr:cNvSpPr>
          <a:spLocks noChangeAspect="1" noChangeArrowheads="1"/>
        </xdr:cNvSpPr>
      </xdr:nvSpPr>
      <xdr:spPr bwMode="auto">
        <a:xfrm>
          <a:off x="6086475" y="149256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730</xdr:row>
      <xdr:rowOff>0</xdr:rowOff>
    </xdr:from>
    <xdr:ext cx="304800" cy="304800"/>
    <xdr:sp macro="" textlink="">
      <xdr:nvSpPr>
        <xdr:cNvPr id="159" name="AutoShape 3" descr="blob:https://web.whatsapp.com/207f9b22-a611-4d6f-9984-78d7d1ff46db">
          <a:extLst>
            <a:ext uri="{FF2B5EF4-FFF2-40B4-BE49-F238E27FC236}">
              <a16:creationId xmlns:a16="http://schemas.microsoft.com/office/drawing/2014/main" id="{00000000-0008-0000-0000-00009F000000}"/>
            </a:ext>
          </a:extLst>
        </xdr:cNvPr>
        <xdr:cNvSpPr>
          <a:spLocks noChangeAspect="1" noChangeArrowheads="1"/>
        </xdr:cNvSpPr>
      </xdr:nvSpPr>
      <xdr:spPr bwMode="auto">
        <a:xfrm>
          <a:off x="6086475" y="149256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730</xdr:row>
      <xdr:rowOff>0</xdr:rowOff>
    </xdr:from>
    <xdr:ext cx="304800" cy="304800"/>
    <xdr:sp macro="" textlink="">
      <xdr:nvSpPr>
        <xdr:cNvPr id="160" name="AutoShape 3" descr="blob:https://web.whatsapp.com/207f9b22-a611-4d6f-9984-78d7d1ff46db">
          <a:extLst>
            <a:ext uri="{FF2B5EF4-FFF2-40B4-BE49-F238E27FC236}">
              <a16:creationId xmlns:a16="http://schemas.microsoft.com/office/drawing/2014/main" id="{00000000-0008-0000-0000-0000A0000000}"/>
            </a:ext>
          </a:extLst>
        </xdr:cNvPr>
        <xdr:cNvSpPr>
          <a:spLocks noChangeAspect="1" noChangeArrowheads="1"/>
        </xdr:cNvSpPr>
      </xdr:nvSpPr>
      <xdr:spPr bwMode="auto">
        <a:xfrm>
          <a:off x="6086475" y="15544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730</xdr:row>
      <xdr:rowOff>0</xdr:rowOff>
    </xdr:from>
    <xdr:ext cx="304800" cy="304800"/>
    <xdr:sp macro="" textlink="">
      <xdr:nvSpPr>
        <xdr:cNvPr id="161" name="AutoShape 3" descr="blob:https://web.whatsapp.com/207f9b22-a611-4d6f-9984-78d7d1ff46db">
          <a:extLst>
            <a:ext uri="{FF2B5EF4-FFF2-40B4-BE49-F238E27FC236}">
              <a16:creationId xmlns:a16="http://schemas.microsoft.com/office/drawing/2014/main" id="{00000000-0008-0000-0000-0000A1000000}"/>
            </a:ext>
          </a:extLst>
        </xdr:cNvPr>
        <xdr:cNvSpPr>
          <a:spLocks noChangeAspect="1" noChangeArrowheads="1"/>
        </xdr:cNvSpPr>
      </xdr:nvSpPr>
      <xdr:spPr bwMode="auto">
        <a:xfrm>
          <a:off x="6086475" y="15544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730</xdr:row>
      <xdr:rowOff>0</xdr:rowOff>
    </xdr:from>
    <xdr:ext cx="304800" cy="304800"/>
    <xdr:sp macro="" textlink="">
      <xdr:nvSpPr>
        <xdr:cNvPr id="162" name="AutoShape 3" descr="blob:https://web.whatsapp.com/207f9b22-a611-4d6f-9984-78d7d1ff46db">
          <a:extLst>
            <a:ext uri="{FF2B5EF4-FFF2-40B4-BE49-F238E27FC236}">
              <a16:creationId xmlns:a16="http://schemas.microsoft.com/office/drawing/2014/main" id="{00000000-0008-0000-0000-0000A2000000}"/>
            </a:ext>
          </a:extLst>
        </xdr:cNvPr>
        <xdr:cNvSpPr>
          <a:spLocks noChangeAspect="1" noChangeArrowheads="1"/>
        </xdr:cNvSpPr>
      </xdr:nvSpPr>
      <xdr:spPr bwMode="auto">
        <a:xfrm>
          <a:off x="6086475" y="16163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730</xdr:row>
      <xdr:rowOff>0</xdr:rowOff>
    </xdr:from>
    <xdr:ext cx="304800" cy="304800"/>
    <xdr:sp macro="" textlink="">
      <xdr:nvSpPr>
        <xdr:cNvPr id="163" name="AutoShape 3" descr="blob:https://web.whatsapp.com/207f9b22-a611-4d6f-9984-78d7d1ff46db">
          <a:extLst>
            <a:ext uri="{FF2B5EF4-FFF2-40B4-BE49-F238E27FC236}">
              <a16:creationId xmlns:a16="http://schemas.microsoft.com/office/drawing/2014/main" id="{00000000-0008-0000-0000-0000A3000000}"/>
            </a:ext>
          </a:extLst>
        </xdr:cNvPr>
        <xdr:cNvSpPr>
          <a:spLocks noChangeAspect="1" noChangeArrowheads="1"/>
        </xdr:cNvSpPr>
      </xdr:nvSpPr>
      <xdr:spPr bwMode="auto">
        <a:xfrm>
          <a:off x="6086475" y="16163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730</xdr:row>
      <xdr:rowOff>0</xdr:rowOff>
    </xdr:from>
    <xdr:ext cx="304800" cy="304800"/>
    <xdr:sp macro="" textlink="">
      <xdr:nvSpPr>
        <xdr:cNvPr id="164" name="AutoShape 3" descr="blob:https://web.whatsapp.com/207f9b22-a611-4d6f-9984-78d7d1ff46db">
          <a:extLst>
            <a:ext uri="{FF2B5EF4-FFF2-40B4-BE49-F238E27FC236}">
              <a16:creationId xmlns:a16="http://schemas.microsoft.com/office/drawing/2014/main" id="{00000000-0008-0000-0000-0000A4000000}"/>
            </a:ext>
          </a:extLst>
        </xdr:cNvPr>
        <xdr:cNvSpPr>
          <a:spLocks noChangeAspect="1" noChangeArrowheads="1"/>
        </xdr:cNvSpPr>
      </xdr:nvSpPr>
      <xdr:spPr bwMode="auto">
        <a:xfrm>
          <a:off x="6086475" y="168021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730</xdr:row>
      <xdr:rowOff>0</xdr:rowOff>
    </xdr:from>
    <xdr:ext cx="304800" cy="304800"/>
    <xdr:sp macro="" textlink="">
      <xdr:nvSpPr>
        <xdr:cNvPr id="165" name="AutoShape 3" descr="blob:https://web.whatsapp.com/207f9b22-a611-4d6f-9984-78d7d1ff46db">
          <a:extLst>
            <a:ext uri="{FF2B5EF4-FFF2-40B4-BE49-F238E27FC236}">
              <a16:creationId xmlns:a16="http://schemas.microsoft.com/office/drawing/2014/main" id="{00000000-0008-0000-0000-0000A5000000}"/>
            </a:ext>
          </a:extLst>
        </xdr:cNvPr>
        <xdr:cNvSpPr>
          <a:spLocks noChangeAspect="1" noChangeArrowheads="1"/>
        </xdr:cNvSpPr>
      </xdr:nvSpPr>
      <xdr:spPr bwMode="auto">
        <a:xfrm>
          <a:off x="6086475" y="168021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730</xdr:row>
      <xdr:rowOff>0</xdr:rowOff>
    </xdr:from>
    <xdr:ext cx="304800" cy="304800"/>
    <xdr:sp macro="" textlink="">
      <xdr:nvSpPr>
        <xdr:cNvPr id="166" name="AutoShape 3" descr="blob:https://web.whatsapp.com/207f9b22-a611-4d6f-9984-78d7d1ff46db">
          <a:extLst>
            <a:ext uri="{FF2B5EF4-FFF2-40B4-BE49-F238E27FC236}">
              <a16:creationId xmlns:a16="http://schemas.microsoft.com/office/drawing/2014/main" id="{00000000-0008-0000-0000-0000A6000000}"/>
            </a:ext>
          </a:extLst>
        </xdr:cNvPr>
        <xdr:cNvSpPr>
          <a:spLocks noChangeAspect="1" noChangeArrowheads="1"/>
        </xdr:cNvSpPr>
      </xdr:nvSpPr>
      <xdr:spPr bwMode="auto">
        <a:xfrm>
          <a:off x="6086475" y="173926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730</xdr:row>
      <xdr:rowOff>0</xdr:rowOff>
    </xdr:from>
    <xdr:ext cx="304800" cy="304800"/>
    <xdr:sp macro="" textlink="">
      <xdr:nvSpPr>
        <xdr:cNvPr id="167" name="AutoShape 3" descr="blob:https://web.whatsapp.com/207f9b22-a611-4d6f-9984-78d7d1ff46db">
          <a:extLst>
            <a:ext uri="{FF2B5EF4-FFF2-40B4-BE49-F238E27FC236}">
              <a16:creationId xmlns:a16="http://schemas.microsoft.com/office/drawing/2014/main" id="{00000000-0008-0000-0000-0000A7000000}"/>
            </a:ext>
          </a:extLst>
        </xdr:cNvPr>
        <xdr:cNvSpPr>
          <a:spLocks noChangeAspect="1" noChangeArrowheads="1"/>
        </xdr:cNvSpPr>
      </xdr:nvSpPr>
      <xdr:spPr bwMode="auto">
        <a:xfrm>
          <a:off x="6086475" y="173926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730</xdr:row>
      <xdr:rowOff>0</xdr:rowOff>
    </xdr:from>
    <xdr:ext cx="304800" cy="304800"/>
    <xdr:sp macro="" textlink="">
      <xdr:nvSpPr>
        <xdr:cNvPr id="168" name="AutoShape 3" descr="blob:https://web.whatsapp.com/207f9b22-a611-4d6f-9984-78d7d1ff46db">
          <a:extLst>
            <a:ext uri="{FF2B5EF4-FFF2-40B4-BE49-F238E27FC236}">
              <a16:creationId xmlns:a16="http://schemas.microsoft.com/office/drawing/2014/main" id="{00000000-0008-0000-0000-0000A8000000}"/>
            </a:ext>
          </a:extLst>
        </xdr:cNvPr>
        <xdr:cNvSpPr>
          <a:spLocks noChangeAspect="1" noChangeArrowheads="1"/>
        </xdr:cNvSpPr>
      </xdr:nvSpPr>
      <xdr:spPr bwMode="auto">
        <a:xfrm>
          <a:off x="6086475" y="17992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730</xdr:row>
      <xdr:rowOff>0</xdr:rowOff>
    </xdr:from>
    <xdr:ext cx="304800" cy="304800"/>
    <xdr:sp macro="" textlink="">
      <xdr:nvSpPr>
        <xdr:cNvPr id="169" name="AutoShape 3" descr="blob:https://web.whatsapp.com/207f9b22-a611-4d6f-9984-78d7d1ff46db">
          <a:extLst>
            <a:ext uri="{FF2B5EF4-FFF2-40B4-BE49-F238E27FC236}">
              <a16:creationId xmlns:a16="http://schemas.microsoft.com/office/drawing/2014/main" id="{00000000-0008-0000-0000-0000A9000000}"/>
            </a:ext>
          </a:extLst>
        </xdr:cNvPr>
        <xdr:cNvSpPr>
          <a:spLocks noChangeAspect="1" noChangeArrowheads="1"/>
        </xdr:cNvSpPr>
      </xdr:nvSpPr>
      <xdr:spPr bwMode="auto">
        <a:xfrm>
          <a:off x="6086475" y="17992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730</xdr:row>
      <xdr:rowOff>0</xdr:rowOff>
    </xdr:from>
    <xdr:ext cx="304800" cy="304800"/>
    <xdr:sp macro="" textlink="">
      <xdr:nvSpPr>
        <xdr:cNvPr id="170" name="AutoShape 3" descr="blob:https://web.whatsapp.com/207f9b22-a611-4d6f-9984-78d7d1ff46db">
          <a:extLst>
            <a:ext uri="{FF2B5EF4-FFF2-40B4-BE49-F238E27FC236}">
              <a16:creationId xmlns:a16="http://schemas.microsoft.com/office/drawing/2014/main" id="{00000000-0008-0000-0000-0000AA000000}"/>
            </a:ext>
          </a:extLst>
        </xdr:cNvPr>
        <xdr:cNvSpPr>
          <a:spLocks noChangeAspect="1" noChangeArrowheads="1"/>
        </xdr:cNvSpPr>
      </xdr:nvSpPr>
      <xdr:spPr bwMode="auto">
        <a:xfrm>
          <a:off x="6086475" y="18659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730</xdr:row>
      <xdr:rowOff>0</xdr:rowOff>
    </xdr:from>
    <xdr:ext cx="304800" cy="304800"/>
    <xdr:sp macro="" textlink="">
      <xdr:nvSpPr>
        <xdr:cNvPr id="171" name="AutoShape 3" descr="blob:https://web.whatsapp.com/207f9b22-a611-4d6f-9984-78d7d1ff46db">
          <a:extLst>
            <a:ext uri="{FF2B5EF4-FFF2-40B4-BE49-F238E27FC236}">
              <a16:creationId xmlns:a16="http://schemas.microsoft.com/office/drawing/2014/main" id="{00000000-0008-0000-0000-0000AB000000}"/>
            </a:ext>
          </a:extLst>
        </xdr:cNvPr>
        <xdr:cNvSpPr>
          <a:spLocks noChangeAspect="1" noChangeArrowheads="1"/>
        </xdr:cNvSpPr>
      </xdr:nvSpPr>
      <xdr:spPr bwMode="auto">
        <a:xfrm>
          <a:off x="6086475" y="18659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730</xdr:row>
      <xdr:rowOff>0</xdr:rowOff>
    </xdr:from>
    <xdr:ext cx="304800" cy="304800"/>
    <xdr:sp macro="" textlink="">
      <xdr:nvSpPr>
        <xdr:cNvPr id="172" name="AutoShape 3" descr="blob:https://web.whatsapp.com/207f9b22-a611-4d6f-9984-78d7d1ff46db">
          <a:extLst>
            <a:ext uri="{FF2B5EF4-FFF2-40B4-BE49-F238E27FC236}">
              <a16:creationId xmlns:a16="http://schemas.microsoft.com/office/drawing/2014/main" id="{00000000-0008-0000-0000-0000AC000000}"/>
            </a:ext>
          </a:extLst>
        </xdr:cNvPr>
        <xdr:cNvSpPr>
          <a:spLocks noChangeAspect="1" noChangeArrowheads="1"/>
        </xdr:cNvSpPr>
      </xdr:nvSpPr>
      <xdr:spPr bwMode="auto">
        <a:xfrm>
          <a:off x="6086475" y="10753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730</xdr:row>
      <xdr:rowOff>0</xdr:rowOff>
    </xdr:from>
    <xdr:ext cx="304800" cy="304800"/>
    <xdr:sp macro="" textlink="">
      <xdr:nvSpPr>
        <xdr:cNvPr id="173" name="AutoShape 3" descr="blob:https://web.whatsapp.com/207f9b22-a611-4d6f-9984-78d7d1ff46db">
          <a:extLst>
            <a:ext uri="{FF2B5EF4-FFF2-40B4-BE49-F238E27FC236}">
              <a16:creationId xmlns:a16="http://schemas.microsoft.com/office/drawing/2014/main" id="{00000000-0008-0000-0000-0000AD000000}"/>
            </a:ext>
          </a:extLst>
        </xdr:cNvPr>
        <xdr:cNvSpPr>
          <a:spLocks noChangeAspect="1" noChangeArrowheads="1"/>
        </xdr:cNvSpPr>
      </xdr:nvSpPr>
      <xdr:spPr bwMode="auto">
        <a:xfrm>
          <a:off x="6086475" y="10753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730</xdr:row>
      <xdr:rowOff>0</xdr:rowOff>
    </xdr:from>
    <xdr:ext cx="304800" cy="304800"/>
    <xdr:sp macro="" textlink="">
      <xdr:nvSpPr>
        <xdr:cNvPr id="174" name="AutoShape 3" descr="blob:https://web.whatsapp.com/207f9b22-a611-4d6f-9984-78d7d1ff46db">
          <a:extLst>
            <a:ext uri="{FF2B5EF4-FFF2-40B4-BE49-F238E27FC236}">
              <a16:creationId xmlns:a16="http://schemas.microsoft.com/office/drawing/2014/main" id="{00000000-0008-0000-0000-0000AE000000}"/>
            </a:ext>
          </a:extLst>
        </xdr:cNvPr>
        <xdr:cNvSpPr>
          <a:spLocks noChangeAspect="1" noChangeArrowheads="1"/>
        </xdr:cNvSpPr>
      </xdr:nvSpPr>
      <xdr:spPr bwMode="auto">
        <a:xfrm>
          <a:off x="6086475" y="114109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730</xdr:row>
      <xdr:rowOff>0</xdr:rowOff>
    </xdr:from>
    <xdr:ext cx="304800" cy="304800"/>
    <xdr:sp macro="" textlink="">
      <xdr:nvSpPr>
        <xdr:cNvPr id="175" name="AutoShape 3" descr="blob:https://web.whatsapp.com/207f9b22-a611-4d6f-9984-78d7d1ff46db">
          <a:extLst>
            <a:ext uri="{FF2B5EF4-FFF2-40B4-BE49-F238E27FC236}">
              <a16:creationId xmlns:a16="http://schemas.microsoft.com/office/drawing/2014/main" id="{00000000-0008-0000-0000-0000AF000000}"/>
            </a:ext>
          </a:extLst>
        </xdr:cNvPr>
        <xdr:cNvSpPr>
          <a:spLocks noChangeAspect="1" noChangeArrowheads="1"/>
        </xdr:cNvSpPr>
      </xdr:nvSpPr>
      <xdr:spPr bwMode="auto">
        <a:xfrm>
          <a:off x="6086475" y="114109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730</xdr:row>
      <xdr:rowOff>0</xdr:rowOff>
    </xdr:from>
    <xdr:ext cx="304800" cy="304800"/>
    <xdr:sp macro="" textlink="">
      <xdr:nvSpPr>
        <xdr:cNvPr id="176" name="AutoShape 3" descr="blob:https://web.whatsapp.com/207f9b22-a611-4d6f-9984-78d7d1ff46db">
          <a:extLst>
            <a:ext uri="{FF2B5EF4-FFF2-40B4-BE49-F238E27FC236}">
              <a16:creationId xmlns:a16="http://schemas.microsoft.com/office/drawing/2014/main" id="{00000000-0008-0000-0000-0000B0000000}"/>
            </a:ext>
          </a:extLst>
        </xdr:cNvPr>
        <xdr:cNvSpPr>
          <a:spLocks noChangeAspect="1" noChangeArrowheads="1"/>
        </xdr:cNvSpPr>
      </xdr:nvSpPr>
      <xdr:spPr bwMode="auto">
        <a:xfrm>
          <a:off x="6086475" y="114109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730</xdr:row>
      <xdr:rowOff>0</xdr:rowOff>
    </xdr:from>
    <xdr:ext cx="304800" cy="304800"/>
    <xdr:sp macro="" textlink="">
      <xdr:nvSpPr>
        <xdr:cNvPr id="177" name="AutoShape 3" descr="blob:https://web.whatsapp.com/207f9b22-a611-4d6f-9984-78d7d1ff46db">
          <a:extLst>
            <a:ext uri="{FF2B5EF4-FFF2-40B4-BE49-F238E27FC236}">
              <a16:creationId xmlns:a16="http://schemas.microsoft.com/office/drawing/2014/main" id="{00000000-0008-0000-0000-0000B1000000}"/>
            </a:ext>
          </a:extLst>
        </xdr:cNvPr>
        <xdr:cNvSpPr>
          <a:spLocks noChangeAspect="1" noChangeArrowheads="1"/>
        </xdr:cNvSpPr>
      </xdr:nvSpPr>
      <xdr:spPr bwMode="auto">
        <a:xfrm>
          <a:off x="6086475" y="114109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730</xdr:row>
      <xdr:rowOff>0</xdr:rowOff>
    </xdr:from>
    <xdr:ext cx="304800" cy="304800"/>
    <xdr:sp macro="" textlink="">
      <xdr:nvSpPr>
        <xdr:cNvPr id="178" name="AutoShape 3" descr="blob:https://web.whatsapp.com/207f9b22-a611-4d6f-9984-78d7d1ff46db">
          <a:extLst>
            <a:ext uri="{FF2B5EF4-FFF2-40B4-BE49-F238E27FC236}">
              <a16:creationId xmlns:a16="http://schemas.microsoft.com/office/drawing/2014/main" id="{00000000-0008-0000-0000-0000B2000000}"/>
            </a:ext>
          </a:extLst>
        </xdr:cNvPr>
        <xdr:cNvSpPr>
          <a:spLocks noChangeAspect="1" noChangeArrowheads="1"/>
        </xdr:cNvSpPr>
      </xdr:nvSpPr>
      <xdr:spPr bwMode="auto">
        <a:xfrm>
          <a:off x="6086475" y="12068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730</xdr:row>
      <xdr:rowOff>0</xdr:rowOff>
    </xdr:from>
    <xdr:ext cx="304800" cy="304800"/>
    <xdr:sp macro="" textlink="">
      <xdr:nvSpPr>
        <xdr:cNvPr id="179" name="AutoShape 3" descr="blob:https://web.whatsapp.com/207f9b22-a611-4d6f-9984-78d7d1ff46db">
          <a:extLst>
            <a:ext uri="{FF2B5EF4-FFF2-40B4-BE49-F238E27FC236}">
              <a16:creationId xmlns:a16="http://schemas.microsoft.com/office/drawing/2014/main" id="{00000000-0008-0000-0000-0000B3000000}"/>
            </a:ext>
          </a:extLst>
        </xdr:cNvPr>
        <xdr:cNvSpPr>
          <a:spLocks noChangeAspect="1" noChangeArrowheads="1"/>
        </xdr:cNvSpPr>
      </xdr:nvSpPr>
      <xdr:spPr bwMode="auto">
        <a:xfrm>
          <a:off x="6086475" y="12068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730</xdr:row>
      <xdr:rowOff>0</xdr:rowOff>
    </xdr:from>
    <xdr:ext cx="304800" cy="304800"/>
    <xdr:sp macro="" textlink="">
      <xdr:nvSpPr>
        <xdr:cNvPr id="180" name="AutoShape 3" descr="blob:https://web.whatsapp.com/207f9b22-a611-4d6f-9984-78d7d1ff46db">
          <a:extLst>
            <a:ext uri="{FF2B5EF4-FFF2-40B4-BE49-F238E27FC236}">
              <a16:creationId xmlns:a16="http://schemas.microsoft.com/office/drawing/2014/main" id="{00000000-0008-0000-0000-0000B4000000}"/>
            </a:ext>
          </a:extLst>
        </xdr:cNvPr>
        <xdr:cNvSpPr>
          <a:spLocks noChangeAspect="1" noChangeArrowheads="1"/>
        </xdr:cNvSpPr>
      </xdr:nvSpPr>
      <xdr:spPr bwMode="auto">
        <a:xfrm>
          <a:off x="6086475" y="12068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730</xdr:row>
      <xdr:rowOff>0</xdr:rowOff>
    </xdr:from>
    <xdr:ext cx="304800" cy="304800"/>
    <xdr:sp macro="" textlink="">
      <xdr:nvSpPr>
        <xdr:cNvPr id="181" name="AutoShape 3" descr="blob:https://web.whatsapp.com/207f9b22-a611-4d6f-9984-78d7d1ff46db">
          <a:extLst>
            <a:ext uri="{FF2B5EF4-FFF2-40B4-BE49-F238E27FC236}">
              <a16:creationId xmlns:a16="http://schemas.microsoft.com/office/drawing/2014/main" id="{00000000-0008-0000-0000-0000B5000000}"/>
            </a:ext>
          </a:extLst>
        </xdr:cNvPr>
        <xdr:cNvSpPr>
          <a:spLocks noChangeAspect="1" noChangeArrowheads="1"/>
        </xdr:cNvSpPr>
      </xdr:nvSpPr>
      <xdr:spPr bwMode="auto">
        <a:xfrm>
          <a:off x="6086475" y="12068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730</xdr:row>
      <xdr:rowOff>0</xdr:rowOff>
    </xdr:from>
    <xdr:ext cx="304800" cy="304800"/>
    <xdr:sp macro="" textlink="">
      <xdr:nvSpPr>
        <xdr:cNvPr id="182" name="AutoShape 3" descr="blob:https://web.whatsapp.com/207f9b22-a611-4d6f-9984-78d7d1ff46db">
          <a:extLst>
            <a:ext uri="{FF2B5EF4-FFF2-40B4-BE49-F238E27FC236}">
              <a16:creationId xmlns:a16="http://schemas.microsoft.com/office/drawing/2014/main" id="{00000000-0008-0000-0000-0000B6000000}"/>
            </a:ext>
          </a:extLst>
        </xdr:cNvPr>
        <xdr:cNvSpPr>
          <a:spLocks noChangeAspect="1" noChangeArrowheads="1"/>
        </xdr:cNvSpPr>
      </xdr:nvSpPr>
      <xdr:spPr bwMode="auto">
        <a:xfrm>
          <a:off x="6086475" y="12668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730</xdr:row>
      <xdr:rowOff>0</xdr:rowOff>
    </xdr:from>
    <xdr:ext cx="304800" cy="304800"/>
    <xdr:sp macro="" textlink="">
      <xdr:nvSpPr>
        <xdr:cNvPr id="183" name="AutoShape 3" descr="blob:https://web.whatsapp.com/207f9b22-a611-4d6f-9984-78d7d1ff46db">
          <a:extLst>
            <a:ext uri="{FF2B5EF4-FFF2-40B4-BE49-F238E27FC236}">
              <a16:creationId xmlns:a16="http://schemas.microsoft.com/office/drawing/2014/main" id="{00000000-0008-0000-0000-0000B7000000}"/>
            </a:ext>
          </a:extLst>
        </xdr:cNvPr>
        <xdr:cNvSpPr>
          <a:spLocks noChangeAspect="1" noChangeArrowheads="1"/>
        </xdr:cNvSpPr>
      </xdr:nvSpPr>
      <xdr:spPr bwMode="auto">
        <a:xfrm>
          <a:off x="6086475" y="12668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730</xdr:row>
      <xdr:rowOff>0</xdr:rowOff>
    </xdr:from>
    <xdr:ext cx="304800" cy="304800"/>
    <xdr:sp macro="" textlink="">
      <xdr:nvSpPr>
        <xdr:cNvPr id="184" name="AutoShape 3" descr="blob:https://web.whatsapp.com/207f9b22-a611-4d6f-9984-78d7d1ff46db">
          <a:extLst>
            <a:ext uri="{FF2B5EF4-FFF2-40B4-BE49-F238E27FC236}">
              <a16:creationId xmlns:a16="http://schemas.microsoft.com/office/drawing/2014/main" id="{00000000-0008-0000-0000-0000B8000000}"/>
            </a:ext>
          </a:extLst>
        </xdr:cNvPr>
        <xdr:cNvSpPr>
          <a:spLocks noChangeAspect="1" noChangeArrowheads="1"/>
        </xdr:cNvSpPr>
      </xdr:nvSpPr>
      <xdr:spPr bwMode="auto">
        <a:xfrm>
          <a:off x="6086475" y="12668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730</xdr:row>
      <xdr:rowOff>0</xdr:rowOff>
    </xdr:from>
    <xdr:ext cx="304800" cy="304800"/>
    <xdr:sp macro="" textlink="">
      <xdr:nvSpPr>
        <xdr:cNvPr id="185" name="AutoShape 3" descr="blob:https://web.whatsapp.com/207f9b22-a611-4d6f-9984-78d7d1ff46db">
          <a:extLst>
            <a:ext uri="{FF2B5EF4-FFF2-40B4-BE49-F238E27FC236}">
              <a16:creationId xmlns:a16="http://schemas.microsoft.com/office/drawing/2014/main" id="{00000000-0008-0000-0000-0000B9000000}"/>
            </a:ext>
          </a:extLst>
        </xdr:cNvPr>
        <xdr:cNvSpPr>
          <a:spLocks noChangeAspect="1" noChangeArrowheads="1"/>
        </xdr:cNvSpPr>
      </xdr:nvSpPr>
      <xdr:spPr bwMode="auto">
        <a:xfrm>
          <a:off x="6086475" y="12668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730</xdr:row>
      <xdr:rowOff>0</xdr:rowOff>
    </xdr:from>
    <xdr:ext cx="304800" cy="304800"/>
    <xdr:sp macro="" textlink="">
      <xdr:nvSpPr>
        <xdr:cNvPr id="186" name="AutoShape 3" descr="blob:https://web.whatsapp.com/207f9b22-a611-4d6f-9984-78d7d1ff46db">
          <a:extLst>
            <a:ext uri="{FF2B5EF4-FFF2-40B4-BE49-F238E27FC236}">
              <a16:creationId xmlns:a16="http://schemas.microsoft.com/office/drawing/2014/main" id="{00000000-0008-0000-0000-0000BA000000}"/>
            </a:ext>
          </a:extLst>
        </xdr:cNvPr>
        <xdr:cNvSpPr>
          <a:spLocks noChangeAspect="1" noChangeArrowheads="1"/>
        </xdr:cNvSpPr>
      </xdr:nvSpPr>
      <xdr:spPr bwMode="auto">
        <a:xfrm>
          <a:off x="6086475" y="13220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730</xdr:row>
      <xdr:rowOff>0</xdr:rowOff>
    </xdr:from>
    <xdr:ext cx="304800" cy="304800"/>
    <xdr:sp macro="" textlink="">
      <xdr:nvSpPr>
        <xdr:cNvPr id="187" name="AutoShape 3" descr="blob:https://web.whatsapp.com/207f9b22-a611-4d6f-9984-78d7d1ff46db">
          <a:extLst>
            <a:ext uri="{FF2B5EF4-FFF2-40B4-BE49-F238E27FC236}">
              <a16:creationId xmlns:a16="http://schemas.microsoft.com/office/drawing/2014/main" id="{00000000-0008-0000-0000-0000BB000000}"/>
            </a:ext>
          </a:extLst>
        </xdr:cNvPr>
        <xdr:cNvSpPr>
          <a:spLocks noChangeAspect="1" noChangeArrowheads="1"/>
        </xdr:cNvSpPr>
      </xdr:nvSpPr>
      <xdr:spPr bwMode="auto">
        <a:xfrm>
          <a:off x="6086475" y="13220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730</xdr:row>
      <xdr:rowOff>0</xdr:rowOff>
    </xdr:from>
    <xdr:ext cx="304800" cy="304800"/>
    <xdr:sp macro="" textlink="">
      <xdr:nvSpPr>
        <xdr:cNvPr id="188" name="AutoShape 3" descr="blob:https://web.whatsapp.com/207f9b22-a611-4d6f-9984-78d7d1ff46db">
          <a:extLst>
            <a:ext uri="{FF2B5EF4-FFF2-40B4-BE49-F238E27FC236}">
              <a16:creationId xmlns:a16="http://schemas.microsoft.com/office/drawing/2014/main" id="{00000000-0008-0000-0000-0000BC000000}"/>
            </a:ext>
          </a:extLst>
        </xdr:cNvPr>
        <xdr:cNvSpPr>
          <a:spLocks noChangeAspect="1" noChangeArrowheads="1"/>
        </xdr:cNvSpPr>
      </xdr:nvSpPr>
      <xdr:spPr bwMode="auto">
        <a:xfrm>
          <a:off x="6086475" y="13220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730</xdr:row>
      <xdr:rowOff>0</xdr:rowOff>
    </xdr:from>
    <xdr:ext cx="304800" cy="304800"/>
    <xdr:sp macro="" textlink="">
      <xdr:nvSpPr>
        <xdr:cNvPr id="189" name="AutoShape 3" descr="blob:https://web.whatsapp.com/207f9b22-a611-4d6f-9984-78d7d1ff46db">
          <a:extLst>
            <a:ext uri="{FF2B5EF4-FFF2-40B4-BE49-F238E27FC236}">
              <a16:creationId xmlns:a16="http://schemas.microsoft.com/office/drawing/2014/main" id="{00000000-0008-0000-0000-0000BD000000}"/>
            </a:ext>
          </a:extLst>
        </xdr:cNvPr>
        <xdr:cNvSpPr>
          <a:spLocks noChangeAspect="1" noChangeArrowheads="1"/>
        </xdr:cNvSpPr>
      </xdr:nvSpPr>
      <xdr:spPr bwMode="auto">
        <a:xfrm>
          <a:off x="6086475" y="13220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730</xdr:row>
      <xdr:rowOff>0</xdr:rowOff>
    </xdr:from>
    <xdr:ext cx="304800" cy="304800"/>
    <xdr:sp macro="" textlink="">
      <xdr:nvSpPr>
        <xdr:cNvPr id="190" name="AutoShape 3" descr="blob:https://web.whatsapp.com/207f9b22-a611-4d6f-9984-78d7d1ff46db">
          <a:extLst>
            <a:ext uri="{FF2B5EF4-FFF2-40B4-BE49-F238E27FC236}">
              <a16:creationId xmlns:a16="http://schemas.microsoft.com/office/drawing/2014/main" id="{00000000-0008-0000-0000-0000BE000000}"/>
            </a:ext>
          </a:extLst>
        </xdr:cNvPr>
        <xdr:cNvSpPr>
          <a:spLocks noChangeAspect="1" noChangeArrowheads="1"/>
        </xdr:cNvSpPr>
      </xdr:nvSpPr>
      <xdr:spPr bwMode="auto">
        <a:xfrm>
          <a:off x="6086475" y="137636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730</xdr:row>
      <xdr:rowOff>0</xdr:rowOff>
    </xdr:from>
    <xdr:ext cx="304800" cy="304800"/>
    <xdr:sp macro="" textlink="">
      <xdr:nvSpPr>
        <xdr:cNvPr id="191" name="AutoShape 3" descr="blob:https://web.whatsapp.com/207f9b22-a611-4d6f-9984-78d7d1ff46db">
          <a:extLst>
            <a:ext uri="{FF2B5EF4-FFF2-40B4-BE49-F238E27FC236}">
              <a16:creationId xmlns:a16="http://schemas.microsoft.com/office/drawing/2014/main" id="{00000000-0008-0000-0000-0000BF000000}"/>
            </a:ext>
          </a:extLst>
        </xdr:cNvPr>
        <xdr:cNvSpPr>
          <a:spLocks noChangeAspect="1" noChangeArrowheads="1"/>
        </xdr:cNvSpPr>
      </xdr:nvSpPr>
      <xdr:spPr bwMode="auto">
        <a:xfrm>
          <a:off x="6086475" y="137636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730</xdr:row>
      <xdr:rowOff>0</xdr:rowOff>
    </xdr:from>
    <xdr:ext cx="304800" cy="304800"/>
    <xdr:sp macro="" textlink="">
      <xdr:nvSpPr>
        <xdr:cNvPr id="192" name="AutoShape 3" descr="blob:https://web.whatsapp.com/207f9b22-a611-4d6f-9984-78d7d1ff46db">
          <a:extLst>
            <a:ext uri="{FF2B5EF4-FFF2-40B4-BE49-F238E27FC236}">
              <a16:creationId xmlns:a16="http://schemas.microsoft.com/office/drawing/2014/main" id="{00000000-0008-0000-0000-0000C0000000}"/>
            </a:ext>
          </a:extLst>
        </xdr:cNvPr>
        <xdr:cNvSpPr>
          <a:spLocks noChangeAspect="1" noChangeArrowheads="1"/>
        </xdr:cNvSpPr>
      </xdr:nvSpPr>
      <xdr:spPr bwMode="auto">
        <a:xfrm>
          <a:off x="6086475" y="137636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730</xdr:row>
      <xdr:rowOff>0</xdr:rowOff>
    </xdr:from>
    <xdr:ext cx="304800" cy="304800"/>
    <xdr:sp macro="" textlink="">
      <xdr:nvSpPr>
        <xdr:cNvPr id="193" name="AutoShape 3" descr="blob:https://web.whatsapp.com/207f9b22-a611-4d6f-9984-78d7d1ff46db">
          <a:extLst>
            <a:ext uri="{FF2B5EF4-FFF2-40B4-BE49-F238E27FC236}">
              <a16:creationId xmlns:a16="http://schemas.microsoft.com/office/drawing/2014/main" id="{00000000-0008-0000-0000-0000C1000000}"/>
            </a:ext>
          </a:extLst>
        </xdr:cNvPr>
        <xdr:cNvSpPr>
          <a:spLocks noChangeAspect="1" noChangeArrowheads="1"/>
        </xdr:cNvSpPr>
      </xdr:nvSpPr>
      <xdr:spPr bwMode="auto">
        <a:xfrm>
          <a:off x="6086475" y="137636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730</xdr:row>
      <xdr:rowOff>0</xdr:rowOff>
    </xdr:from>
    <xdr:ext cx="304800" cy="304800"/>
    <xdr:sp macro="" textlink="">
      <xdr:nvSpPr>
        <xdr:cNvPr id="194" name="AutoShape 3" descr="blob:https://web.whatsapp.com/207f9b22-a611-4d6f-9984-78d7d1ff46db">
          <a:extLst>
            <a:ext uri="{FF2B5EF4-FFF2-40B4-BE49-F238E27FC236}">
              <a16:creationId xmlns:a16="http://schemas.microsoft.com/office/drawing/2014/main" id="{00000000-0008-0000-0000-0000C2000000}"/>
            </a:ext>
          </a:extLst>
        </xdr:cNvPr>
        <xdr:cNvSpPr>
          <a:spLocks noChangeAspect="1" noChangeArrowheads="1"/>
        </xdr:cNvSpPr>
      </xdr:nvSpPr>
      <xdr:spPr bwMode="auto">
        <a:xfrm>
          <a:off x="6086475" y="143446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730</xdr:row>
      <xdr:rowOff>0</xdr:rowOff>
    </xdr:from>
    <xdr:ext cx="304800" cy="304800"/>
    <xdr:sp macro="" textlink="">
      <xdr:nvSpPr>
        <xdr:cNvPr id="195" name="AutoShape 3" descr="blob:https://web.whatsapp.com/207f9b22-a611-4d6f-9984-78d7d1ff46db">
          <a:extLst>
            <a:ext uri="{FF2B5EF4-FFF2-40B4-BE49-F238E27FC236}">
              <a16:creationId xmlns:a16="http://schemas.microsoft.com/office/drawing/2014/main" id="{00000000-0008-0000-0000-0000C3000000}"/>
            </a:ext>
          </a:extLst>
        </xdr:cNvPr>
        <xdr:cNvSpPr>
          <a:spLocks noChangeAspect="1" noChangeArrowheads="1"/>
        </xdr:cNvSpPr>
      </xdr:nvSpPr>
      <xdr:spPr bwMode="auto">
        <a:xfrm>
          <a:off x="6086475" y="143446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730</xdr:row>
      <xdr:rowOff>0</xdr:rowOff>
    </xdr:from>
    <xdr:ext cx="304800" cy="304800"/>
    <xdr:sp macro="" textlink="">
      <xdr:nvSpPr>
        <xdr:cNvPr id="196" name="AutoShape 3" descr="blob:https://web.whatsapp.com/207f9b22-a611-4d6f-9984-78d7d1ff46db">
          <a:extLst>
            <a:ext uri="{FF2B5EF4-FFF2-40B4-BE49-F238E27FC236}">
              <a16:creationId xmlns:a16="http://schemas.microsoft.com/office/drawing/2014/main" id="{00000000-0008-0000-0000-0000C4000000}"/>
            </a:ext>
          </a:extLst>
        </xdr:cNvPr>
        <xdr:cNvSpPr>
          <a:spLocks noChangeAspect="1" noChangeArrowheads="1"/>
        </xdr:cNvSpPr>
      </xdr:nvSpPr>
      <xdr:spPr bwMode="auto">
        <a:xfrm>
          <a:off x="6086475" y="143446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730</xdr:row>
      <xdr:rowOff>0</xdr:rowOff>
    </xdr:from>
    <xdr:ext cx="304800" cy="304800"/>
    <xdr:sp macro="" textlink="">
      <xdr:nvSpPr>
        <xdr:cNvPr id="197" name="AutoShape 3" descr="blob:https://web.whatsapp.com/207f9b22-a611-4d6f-9984-78d7d1ff46db">
          <a:extLst>
            <a:ext uri="{FF2B5EF4-FFF2-40B4-BE49-F238E27FC236}">
              <a16:creationId xmlns:a16="http://schemas.microsoft.com/office/drawing/2014/main" id="{00000000-0008-0000-0000-0000C5000000}"/>
            </a:ext>
          </a:extLst>
        </xdr:cNvPr>
        <xdr:cNvSpPr>
          <a:spLocks noChangeAspect="1" noChangeArrowheads="1"/>
        </xdr:cNvSpPr>
      </xdr:nvSpPr>
      <xdr:spPr bwMode="auto">
        <a:xfrm>
          <a:off x="6086475" y="143446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730</xdr:row>
      <xdr:rowOff>0</xdr:rowOff>
    </xdr:from>
    <xdr:ext cx="304800" cy="304800"/>
    <xdr:sp macro="" textlink="">
      <xdr:nvSpPr>
        <xdr:cNvPr id="198" name="AutoShape 3" descr="blob:https://web.whatsapp.com/207f9b22-a611-4d6f-9984-78d7d1ff46db">
          <a:extLst>
            <a:ext uri="{FF2B5EF4-FFF2-40B4-BE49-F238E27FC236}">
              <a16:creationId xmlns:a16="http://schemas.microsoft.com/office/drawing/2014/main" id="{00000000-0008-0000-0000-0000C6000000}"/>
            </a:ext>
          </a:extLst>
        </xdr:cNvPr>
        <xdr:cNvSpPr>
          <a:spLocks noChangeAspect="1" noChangeArrowheads="1"/>
        </xdr:cNvSpPr>
      </xdr:nvSpPr>
      <xdr:spPr bwMode="auto">
        <a:xfrm>
          <a:off x="6086475" y="149256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730</xdr:row>
      <xdr:rowOff>0</xdr:rowOff>
    </xdr:from>
    <xdr:ext cx="304800" cy="304800"/>
    <xdr:sp macro="" textlink="">
      <xdr:nvSpPr>
        <xdr:cNvPr id="199" name="AutoShape 3" descr="blob:https://web.whatsapp.com/207f9b22-a611-4d6f-9984-78d7d1ff46db">
          <a:extLst>
            <a:ext uri="{FF2B5EF4-FFF2-40B4-BE49-F238E27FC236}">
              <a16:creationId xmlns:a16="http://schemas.microsoft.com/office/drawing/2014/main" id="{00000000-0008-0000-0000-0000C7000000}"/>
            </a:ext>
          </a:extLst>
        </xdr:cNvPr>
        <xdr:cNvSpPr>
          <a:spLocks noChangeAspect="1" noChangeArrowheads="1"/>
        </xdr:cNvSpPr>
      </xdr:nvSpPr>
      <xdr:spPr bwMode="auto">
        <a:xfrm>
          <a:off x="6086475" y="149256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730</xdr:row>
      <xdr:rowOff>0</xdr:rowOff>
    </xdr:from>
    <xdr:ext cx="304800" cy="304800"/>
    <xdr:sp macro="" textlink="">
      <xdr:nvSpPr>
        <xdr:cNvPr id="200" name="AutoShape 3" descr="blob:https://web.whatsapp.com/207f9b22-a611-4d6f-9984-78d7d1ff46db">
          <a:extLst>
            <a:ext uri="{FF2B5EF4-FFF2-40B4-BE49-F238E27FC236}">
              <a16:creationId xmlns:a16="http://schemas.microsoft.com/office/drawing/2014/main" id="{00000000-0008-0000-0000-0000C8000000}"/>
            </a:ext>
          </a:extLst>
        </xdr:cNvPr>
        <xdr:cNvSpPr>
          <a:spLocks noChangeAspect="1" noChangeArrowheads="1"/>
        </xdr:cNvSpPr>
      </xdr:nvSpPr>
      <xdr:spPr bwMode="auto">
        <a:xfrm>
          <a:off x="6086475" y="149256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730</xdr:row>
      <xdr:rowOff>0</xdr:rowOff>
    </xdr:from>
    <xdr:ext cx="304800" cy="304800"/>
    <xdr:sp macro="" textlink="">
      <xdr:nvSpPr>
        <xdr:cNvPr id="201" name="AutoShape 3" descr="blob:https://web.whatsapp.com/207f9b22-a611-4d6f-9984-78d7d1ff46db">
          <a:extLst>
            <a:ext uri="{FF2B5EF4-FFF2-40B4-BE49-F238E27FC236}">
              <a16:creationId xmlns:a16="http://schemas.microsoft.com/office/drawing/2014/main" id="{00000000-0008-0000-0000-0000C9000000}"/>
            </a:ext>
          </a:extLst>
        </xdr:cNvPr>
        <xdr:cNvSpPr>
          <a:spLocks noChangeAspect="1" noChangeArrowheads="1"/>
        </xdr:cNvSpPr>
      </xdr:nvSpPr>
      <xdr:spPr bwMode="auto">
        <a:xfrm>
          <a:off x="6086475" y="149256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730</xdr:row>
      <xdr:rowOff>0</xdr:rowOff>
    </xdr:from>
    <xdr:ext cx="304800" cy="304800"/>
    <xdr:sp macro="" textlink="">
      <xdr:nvSpPr>
        <xdr:cNvPr id="202" name="AutoShape 3" descr="blob:https://web.whatsapp.com/207f9b22-a611-4d6f-9984-78d7d1ff46db">
          <a:extLst>
            <a:ext uri="{FF2B5EF4-FFF2-40B4-BE49-F238E27FC236}">
              <a16:creationId xmlns:a16="http://schemas.microsoft.com/office/drawing/2014/main" id="{00000000-0008-0000-0000-0000CA000000}"/>
            </a:ext>
          </a:extLst>
        </xdr:cNvPr>
        <xdr:cNvSpPr>
          <a:spLocks noChangeAspect="1" noChangeArrowheads="1"/>
        </xdr:cNvSpPr>
      </xdr:nvSpPr>
      <xdr:spPr bwMode="auto">
        <a:xfrm>
          <a:off x="6086475" y="15544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730</xdr:row>
      <xdr:rowOff>0</xdr:rowOff>
    </xdr:from>
    <xdr:ext cx="304800" cy="304800"/>
    <xdr:sp macro="" textlink="">
      <xdr:nvSpPr>
        <xdr:cNvPr id="203" name="AutoShape 3" descr="blob:https://web.whatsapp.com/207f9b22-a611-4d6f-9984-78d7d1ff46db">
          <a:extLst>
            <a:ext uri="{FF2B5EF4-FFF2-40B4-BE49-F238E27FC236}">
              <a16:creationId xmlns:a16="http://schemas.microsoft.com/office/drawing/2014/main" id="{00000000-0008-0000-0000-0000CB000000}"/>
            </a:ext>
          </a:extLst>
        </xdr:cNvPr>
        <xdr:cNvSpPr>
          <a:spLocks noChangeAspect="1" noChangeArrowheads="1"/>
        </xdr:cNvSpPr>
      </xdr:nvSpPr>
      <xdr:spPr bwMode="auto">
        <a:xfrm>
          <a:off x="6086475" y="15544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730</xdr:row>
      <xdr:rowOff>0</xdr:rowOff>
    </xdr:from>
    <xdr:ext cx="304800" cy="304800"/>
    <xdr:sp macro="" textlink="">
      <xdr:nvSpPr>
        <xdr:cNvPr id="204" name="AutoShape 3" descr="blob:https://web.whatsapp.com/207f9b22-a611-4d6f-9984-78d7d1ff46db">
          <a:extLst>
            <a:ext uri="{FF2B5EF4-FFF2-40B4-BE49-F238E27FC236}">
              <a16:creationId xmlns:a16="http://schemas.microsoft.com/office/drawing/2014/main" id="{00000000-0008-0000-0000-0000CC000000}"/>
            </a:ext>
          </a:extLst>
        </xdr:cNvPr>
        <xdr:cNvSpPr>
          <a:spLocks noChangeAspect="1" noChangeArrowheads="1"/>
        </xdr:cNvSpPr>
      </xdr:nvSpPr>
      <xdr:spPr bwMode="auto">
        <a:xfrm>
          <a:off x="6086475" y="15544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730</xdr:row>
      <xdr:rowOff>0</xdr:rowOff>
    </xdr:from>
    <xdr:ext cx="304800" cy="304800"/>
    <xdr:sp macro="" textlink="">
      <xdr:nvSpPr>
        <xdr:cNvPr id="205" name="AutoShape 3" descr="blob:https://web.whatsapp.com/207f9b22-a611-4d6f-9984-78d7d1ff46db">
          <a:extLst>
            <a:ext uri="{FF2B5EF4-FFF2-40B4-BE49-F238E27FC236}">
              <a16:creationId xmlns:a16="http://schemas.microsoft.com/office/drawing/2014/main" id="{00000000-0008-0000-0000-0000CD000000}"/>
            </a:ext>
          </a:extLst>
        </xdr:cNvPr>
        <xdr:cNvSpPr>
          <a:spLocks noChangeAspect="1" noChangeArrowheads="1"/>
        </xdr:cNvSpPr>
      </xdr:nvSpPr>
      <xdr:spPr bwMode="auto">
        <a:xfrm>
          <a:off x="6086475" y="15544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730</xdr:row>
      <xdr:rowOff>0</xdr:rowOff>
    </xdr:from>
    <xdr:ext cx="304800" cy="304800"/>
    <xdr:sp macro="" textlink="">
      <xdr:nvSpPr>
        <xdr:cNvPr id="206" name="AutoShape 3" descr="blob:https://web.whatsapp.com/207f9b22-a611-4d6f-9984-78d7d1ff46db">
          <a:extLst>
            <a:ext uri="{FF2B5EF4-FFF2-40B4-BE49-F238E27FC236}">
              <a16:creationId xmlns:a16="http://schemas.microsoft.com/office/drawing/2014/main" id="{00000000-0008-0000-0000-0000CE000000}"/>
            </a:ext>
          </a:extLst>
        </xdr:cNvPr>
        <xdr:cNvSpPr>
          <a:spLocks noChangeAspect="1" noChangeArrowheads="1"/>
        </xdr:cNvSpPr>
      </xdr:nvSpPr>
      <xdr:spPr bwMode="auto">
        <a:xfrm>
          <a:off x="6086475" y="16163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730</xdr:row>
      <xdr:rowOff>0</xdr:rowOff>
    </xdr:from>
    <xdr:ext cx="304800" cy="304800"/>
    <xdr:sp macro="" textlink="">
      <xdr:nvSpPr>
        <xdr:cNvPr id="207" name="AutoShape 3" descr="blob:https://web.whatsapp.com/207f9b22-a611-4d6f-9984-78d7d1ff46db">
          <a:extLst>
            <a:ext uri="{FF2B5EF4-FFF2-40B4-BE49-F238E27FC236}">
              <a16:creationId xmlns:a16="http://schemas.microsoft.com/office/drawing/2014/main" id="{00000000-0008-0000-0000-0000CF000000}"/>
            </a:ext>
          </a:extLst>
        </xdr:cNvPr>
        <xdr:cNvSpPr>
          <a:spLocks noChangeAspect="1" noChangeArrowheads="1"/>
        </xdr:cNvSpPr>
      </xdr:nvSpPr>
      <xdr:spPr bwMode="auto">
        <a:xfrm>
          <a:off x="6086475" y="16163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730</xdr:row>
      <xdr:rowOff>0</xdr:rowOff>
    </xdr:from>
    <xdr:ext cx="304800" cy="304800"/>
    <xdr:sp macro="" textlink="">
      <xdr:nvSpPr>
        <xdr:cNvPr id="208" name="AutoShape 3" descr="blob:https://web.whatsapp.com/207f9b22-a611-4d6f-9984-78d7d1ff46db">
          <a:extLst>
            <a:ext uri="{FF2B5EF4-FFF2-40B4-BE49-F238E27FC236}">
              <a16:creationId xmlns:a16="http://schemas.microsoft.com/office/drawing/2014/main" id="{00000000-0008-0000-0000-0000D0000000}"/>
            </a:ext>
          </a:extLst>
        </xdr:cNvPr>
        <xdr:cNvSpPr>
          <a:spLocks noChangeAspect="1" noChangeArrowheads="1"/>
        </xdr:cNvSpPr>
      </xdr:nvSpPr>
      <xdr:spPr bwMode="auto">
        <a:xfrm>
          <a:off x="6086475" y="16163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730</xdr:row>
      <xdr:rowOff>0</xdr:rowOff>
    </xdr:from>
    <xdr:ext cx="304800" cy="304800"/>
    <xdr:sp macro="" textlink="">
      <xdr:nvSpPr>
        <xdr:cNvPr id="209" name="AutoShape 3" descr="blob:https://web.whatsapp.com/207f9b22-a611-4d6f-9984-78d7d1ff46db">
          <a:extLst>
            <a:ext uri="{FF2B5EF4-FFF2-40B4-BE49-F238E27FC236}">
              <a16:creationId xmlns:a16="http://schemas.microsoft.com/office/drawing/2014/main" id="{00000000-0008-0000-0000-0000D1000000}"/>
            </a:ext>
          </a:extLst>
        </xdr:cNvPr>
        <xdr:cNvSpPr>
          <a:spLocks noChangeAspect="1" noChangeArrowheads="1"/>
        </xdr:cNvSpPr>
      </xdr:nvSpPr>
      <xdr:spPr bwMode="auto">
        <a:xfrm>
          <a:off x="6086475" y="16163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730</xdr:row>
      <xdr:rowOff>0</xdr:rowOff>
    </xdr:from>
    <xdr:ext cx="304800" cy="304800"/>
    <xdr:sp macro="" textlink="">
      <xdr:nvSpPr>
        <xdr:cNvPr id="210" name="AutoShape 3" descr="blob:https://web.whatsapp.com/207f9b22-a611-4d6f-9984-78d7d1ff46db">
          <a:extLst>
            <a:ext uri="{FF2B5EF4-FFF2-40B4-BE49-F238E27FC236}">
              <a16:creationId xmlns:a16="http://schemas.microsoft.com/office/drawing/2014/main" id="{00000000-0008-0000-0000-0000D2000000}"/>
            </a:ext>
          </a:extLst>
        </xdr:cNvPr>
        <xdr:cNvSpPr>
          <a:spLocks noChangeAspect="1" noChangeArrowheads="1"/>
        </xdr:cNvSpPr>
      </xdr:nvSpPr>
      <xdr:spPr bwMode="auto">
        <a:xfrm>
          <a:off x="6086475" y="168021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730</xdr:row>
      <xdr:rowOff>0</xdr:rowOff>
    </xdr:from>
    <xdr:ext cx="304800" cy="304800"/>
    <xdr:sp macro="" textlink="">
      <xdr:nvSpPr>
        <xdr:cNvPr id="211" name="AutoShape 3" descr="blob:https://web.whatsapp.com/207f9b22-a611-4d6f-9984-78d7d1ff46db">
          <a:extLst>
            <a:ext uri="{FF2B5EF4-FFF2-40B4-BE49-F238E27FC236}">
              <a16:creationId xmlns:a16="http://schemas.microsoft.com/office/drawing/2014/main" id="{00000000-0008-0000-0000-0000D3000000}"/>
            </a:ext>
          </a:extLst>
        </xdr:cNvPr>
        <xdr:cNvSpPr>
          <a:spLocks noChangeAspect="1" noChangeArrowheads="1"/>
        </xdr:cNvSpPr>
      </xdr:nvSpPr>
      <xdr:spPr bwMode="auto">
        <a:xfrm>
          <a:off x="6086475" y="168021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730</xdr:row>
      <xdr:rowOff>0</xdr:rowOff>
    </xdr:from>
    <xdr:ext cx="304800" cy="304800"/>
    <xdr:sp macro="" textlink="">
      <xdr:nvSpPr>
        <xdr:cNvPr id="212" name="AutoShape 3" descr="blob:https://web.whatsapp.com/207f9b22-a611-4d6f-9984-78d7d1ff46db">
          <a:extLst>
            <a:ext uri="{FF2B5EF4-FFF2-40B4-BE49-F238E27FC236}">
              <a16:creationId xmlns:a16="http://schemas.microsoft.com/office/drawing/2014/main" id="{00000000-0008-0000-0000-0000D4000000}"/>
            </a:ext>
          </a:extLst>
        </xdr:cNvPr>
        <xdr:cNvSpPr>
          <a:spLocks noChangeAspect="1" noChangeArrowheads="1"/>
        </xdr:cNvSpPr>
      </xdr:nvSpPr>
      <xdr:spPr bwMode="auto">
        <a:xfrm>
          <a:off x="6086475" y="168021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23812</xdr:colOff>
      <xdr:row>730</xdr:row>
      <xdr:rowOff>0</xdr:rowOff>
    </xdr:from>
    <xdr:ext cx="304800" cy="304800"/>
    <xdr:sp macro="" textlink="">
      <xdr:nvSpPr>
        <xdr:cNvPr id="213" name="AutoShape 3" descr="blob:https://web.whatsapp.com/207f9b22-a611-4d6f-9984-78d7d1ff46db">
          <a:extLst>
            <a:ext uri="{FF2B5EF4-FFF2-40B4-BE49-F238E27FC236}">
              <a16:creationId xmlns:a16="http://schemas.microsoft.com/office/drawing/2014/main" id="{00000000-0008-0000-0000-0000D5000000}"/>
            </a:ext>
          </a:extLst>
        </xdr:cNvPr>
        <xdr:cNvSpPr>
          <a:spLocks noChangeAspect="1" noChangeArrowheads="1"/>
        </xdr:cNvSpPr>
      </xdr:nvSpPr>
      <xdr:spPr bwMode="auto">
        <a:xfrm>
          <a:off x="6250781" y="1547336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730</xdr:row>
      <xdr:rowOff>0</xdr:rowOff>
    </xdr:from>
    <xdr:ext cx="304800" cy="304800"/>
    <xdr:sp macro="" textlink="">
      <xdr:nvSpPr>
        <xdr:cNvPr id="214" name="AutoShape 3" descr="blob:https://web.whatsapp.com/207f9b22-a611-4d6f-9984-78d7d1ff46db">
          <a:extLst>
            <a:ext uri="{FF2B5EF4-FFF2-40B4-BE49-F238E27FC236}">
              <a16:creationId xmlns:a16="http://schemas.microsoft.com/office/drawing/2014/main" id="{00000000-0008-0000-0000-0000D6000000}"/>
            </a:ext>
          </a:extLst>
        </xdr:cNvPr>
        <xdr:cNvSpPr>
          <a:spLocks noChangeAspect="1" noChangeArrowheads="1"/>
        </xdr:cNvSpPr>
      </xdr:nvSpPr>
      <xdr:spPr bwMode="auto">
        <a:xfrm>
          <a:off x="6086475" y="173926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730</xdr:row>
      <xdr:rowOff>0</xdr:rowOff>
    </xdr:from>
    <xdr:ext cx="304800" cy="304800"/>
    <xdr:sp macro="" textlink="">
      <xdr:nvSpPr>
        <xdr:cNvPr id="215" name="AutoShape 3" descr="blob:https://web.whatsapp.com/207f9b22-a611-4d6f-9984-78d7d1ff46db">
          <a:extLst>
            <a:ext uri="{FF2B5EF4-FFF2-40B4-BE49-F238E27FC236}">
              <a16:creationId xmlns:a16="http://schemas.microsoft.com/office/drawing/2014/main" id="{00000000-0008-0000-0000-0000D7000000}"/>
            </a:ext>
          </a:extLst>
        </xdr:cNvPr>
        <xdr:cNvSpPr>
          <a:spLocks noChangeAspect="1" noChangeArrowheads="1"/>
        </xdr:cNvSpPr>
      </xdr:nvSpPr>
      <xdr:spPr bwMode="auto">
        <a:xfrm>
          <a:off x="6086475" y="173926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730</xdr:row>
      <xdr:rowOff>0</xdr:rowOff>
    </xdr:from>
    <xdr:ext cx="304800" cy="304800"/>
    <xdr:sp macro="" textlink="">
      <xdr:nvSpPr>
        <xdr:cNvPr id="216" name="AutoShape 3" descr="blob:https://web.whatsapp.com/207f9b22-a611-4d6f-9984-78d7d1ff46db">
          <a:extLst>
            <a:ext uri="{FF2B5EF4-FFF2-40B4-BE49-F238E27FC236}">
              <a16:creationId xmlns:a16="http://schemas.microsoft.com/office/drawing/2014/main" id="{00000000-0008-0000-0000-0000D8000000}"/>
            </a:ext>
          </a:extLst>
        </xdr:cNvPr>
        <xdr:cNvSpPr>
          <a:spLocks noChangeAspect="1" noChangeArrowheads="1"/>
        </xdr:cNvSpPr>
      </xdr:nvSpPr>
      <xdr:spPr bwMode="auto">
        <a:xfrm>
          <a:off x="6086475" y="173926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730</xdr:row>
      <xdr:rowOff>0</xdr:rowOff>
    </xdr:from>
    <xdr:ext cx="304800" cy="304800"/>
    <xdr:sp macro="" textlink="">
      <xdr:nvSpPr>
        <xdr:cNvPr id="217" name="AutoShape 3" descr="blob:https://web.whatsapp.com/207f9b22-a611-4d6f-9984-78d7d1ff46db">
          <a:extLst>
            <a:ext uri="{FF2B5EF4-FFF2-40B4-BE49-F238E27FC236}">
              <a16:creationId xmlns:a16="http://schemas.microsoft.com/office/drawing/2014/main" id="{00000000-0008-0000-0000-0000D9000000}"/>
            </a:ext>
          </a:extLst>
        </xdr:cNvPr>
        <xdr:cNvSpPr>
          <a:spLocks noChangeAspect="1" noChangeArrowheads="1"/>
        </xdr:cNvSpPr>
      </xdr:nvSpPr>
      <xdr:spPr bwMode="auto">
        <a:xfrm>
          <a:off x="6086475" y="173926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730</xdr:row>
      <xdr:rowOff>0</xdr:rowOff>
    </xdr:from>
    <xdr:ext cx="304800" cy="304800"/>
    <xdr:sp macro="" textlink="">
      <xdr:nvSpPr>
        <xdr:cNvPr id="218" name="AutoShape 3" descr="blob:https://web.whatsapp.com/207f9b22-a611-4d6f-9984-78d7d1ff46db">
          <a:extLst>
            <a:ext uri="{FF2B5EF4-FFF2-40B4-BE49-F238E27FC236}">
              <a16:creationId xmlns:a16="http://schemas.microsoft.com/office/drawing/2014/main" id="{00000000-0008-0000-0000-0000DA000000}"/>
            </a:ext>
          </a:extLst>
        </xdr:cNvPr>
        <xdr:cNvSpPr>
          <a:spLocks noChangeAspect="1" noChangeArrowheads="1"/>
        </xdr:cNvSpPr>
      </xdr:nvSpPr>
      <xdr:spPr bwMode="auto">
        <a:xfrm>
          <a:off x="6086475" y="17992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730</xdr:row>
      <xdr:rowOff>0</xdr:rowOff>
    </xdr:from>
    <xdr:ext cx="304800" cy="304800"/>
    <xdr:sp macro="" textlink="">
      <xdr:nvSpPr>
        <xdr:cNvPr id="219" name="AutoShape 3" descr="blob:https://web.whatsapp.com/207f9b22-a611-4d6f-9984-78d7d1ff46db">
          <a:extLst>
            <a:ext uri="{FF2B5EF4-FFF2-40B4-BE49-F238E27FC236}">
              <a16:creationId xmlns:a16="http://schemas.microsoft.com/office/drawing/2014/main" id="{00000000-0008-0000-0000-0000DB000000}"/>
            </a:ext>
          </a:extLst>
        </xdr:cNvPr>
        <xdr:cNvSpPr>
          <a:spLocks noChangeAspect="1" noChangeArrowheads="1"/>
        </xdr:cNvSpPr>
      </xdr:nvSpPr>
      <xdr:spPr bwMode="auto">
        <a:xfrm>
          <a:off x="6086475" y="17992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730</xdr:row>
      <xdr:rowOff>0</xdr:rowOff>
    </xdr:from>
    <xdr:ext cx="304800" cy="304800"/>
    <xdr:sp macro="" textlink="">
      <xdr:nvSpPr>
        <xdr:cNvPr id="220" name="AutoShape 3" descr="blob:https://web.whatsapp.com/207f9b22-a611-4d6f-9984-78d7d1ff46db">
          <a:extLst>
            <a:ext uri="{FF2B5EF4-FFF2-40B4-BE49-F238E27FC236}">
              <a16:creationId xmlns:a16="http://schemas.microsoft.com/office/drawing/2014/main" id="{00000000-0008-0000-0000-0000DC000000}"/>
            </a:ext>
          </a:extLst>
        </xdr:cNvPr>
        <xdr:cNvSpPr>
          <a:spLocks noChangeAspect="1" noChangeArrowheads="1"/>
        </xdr:cNvSpPr>
      </xdr:nvSpPr>
      <xdr:spPr bwMode="auto">
        <a:xfrm>
          <a:off x="6086475" y="17992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730</xdr:row>
      <xdr:rowOff>0</xdr:rowOff>
    </xdr:from>
    <xdr:ext cx="304800" cy="304800"/>
    <xdr:sp macro="" textlink="">
      <xdr:nvSpPr>
        <xdr:cNvPr id="221" name="AutoShape 3" descr="blob:https://web.whatsapp.com/207f9b22-a611-4d6f-9984-78d7d1ff46db">
          <a:extLst>
            <a:ext uri="{FF2B5EF4-FFF2-40B4-BE49-F238E27FC236}">
              <a16:creationId xmlns:a16="http://schemas.microsoft.com/office/drawing/2014/main" id="{00000000-0008-0000-0000-0000DD000000}"/>
            </a:ext>
          </a:extLst>
        </xdr:cNvPr>
        <xdr:cNvSpPr>
          <a:spLocks noChangeAspect="1" noChangeArrowheads="1"/>
        </xdr:cNvSpPr>
      </xdr:nvSpPr>
      <xdr:spPr bwMode="auto">
        <a:xfrm>
          <a:off x="6086475" y="17992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730</xdr:row>
      <xdr:rowOff>0</xdr:rowOff>
    </xdr:from>
    <xdr:ext cx="304800" cy="304800"/>
    <xdr:sp macro="" textlink="">
      <xdr:nvSpPr>
        <xdr:cNvPr id="222" name="AutoShape 3" descr="blob:https://web.whatsapp.com/207f9b22-a611-4d6f-9984-78d7d1ff46db">
          <a:extLst>
            <a:ext uri="{FF2B5EF4-FFF2-40B4-BE49-F238E27FC236}">
              <a16:creationId xmlns:a16="http://schemas.microsoft.com/office/drawing/2014/main" id="{00000000-0008-0000-0000-0000DE000000}"/>
            </a:ext>
          </a:extLst>
        </xdr:cNvPr>
        <xdr:cNvSpPr>
          <a:spLocks noChangeAspect="1" noChangeArrowheads="1"/>
        </xdr:cNvSpPr>
      </xdr:nvSpPr>
      <xdr:spPr bwMode="auto">
        <a:xfrm>
          <a:off x="6086475" y="18659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730</xdr:row>
      <xdr:rowOff>0</xdr:rowOff>
    </xdr:from>
    <xdr:ext cx="304800" cy="304800"/>
    <xdr:sp macro="" textlink="">
      <xdr:nvSpPr>
        <xdr:cNvPr id="223" name="AutoShape 3" descr="blob:https://web.whatsapp.com/207f9b22-a611-4d6f-9984-78d7d1ff46db">
          <a:extLst>
            <a:ext uri="{FF2B5EF4-FFF2-40B4-BE49-F238E27FC236}">
              <a16:creationId xmlns:a16="http://schemas.microsoft.com/office/drawing/2014/main" id="{00000000-0008-0000-0000-0000DF000000}"/>
            </a:ext>
          </a:extLst>
        </xdr:cNvPr>
        <xdr:cNvSpPr>
          <a:spLocks noChangeAspect="1" noChangeArrowheads="1"/>
        </xdr:cNvSpPr>
      </xdr:nvSpPr>
      <xdr:spPr bwMode="auto">
        <a:xfrm>
          <a:off x="6086475" y="18659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730</xdr:row>
      <xdr:rowOff>0</xdr:rowOff>
    </xdr:from>
    <xdr:ext cx="304800" cy="304800"/>
    <xdr:sp macro="" textlink="">
      <xdr:nvSpPr>
        <xdr:cNvPr id="224" name="AutoShape 3" descr="blob:https://web.whatsapp.com/207f9b22-a611-4d6f-9984-78d7d1ff46db">
          <a:extLst>
            <a:ext uri="{FF2B5EF4-FFF2-40B4-BE49-F238E27FC236}">
              <a16:creationId xmlns:a16="http://schemas.microsoft.com/office/drawing/2014/main" id="{00000000-0008-0000-0000-0000E0000000}"/>
            </a:ext>
          </a:extLst>
        </xdr:cNvPr>
        <xdr:cNvSpPr>
          <a:spLocks noChangeAspect="1" noChangeArrowheads="1"/>
        </xdr:cNvSpPr>
      </xdr:nvSpPr>
      <xdr:spPr bwMode="auto">
        <a:xfrm>
          <a:off x="6086475" y="18659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730</xdr:row>
      <xdr:rowOff>0</xdr:rowOff>
    </xdr:from>
    <xdr:ext cx="304800" cy="304800"/>
    <xdr:sp macro="" textlink="">
      <xdr:nvSpPr>
        <xdr:cNvPr id="225" name="AutoShape 3" descr="blob:https://web.whatsapp.com/207f9b22-a611-4d6f-9984-78d7d1ff46db">
          <a:extLst>
            <a:ext uri="{FF2B5EF4-FFF2-40B4-BE49-F238E27FC236}">
              <a16:creationId xmlns:a16="http://schemas.microsoft.com/office/drawing/2014/main" id="{00000000-0008-0000-0000-0000E1000000}"/>
            </a:ext>
          </a:extLst>
        </xdr:cNvPr>
        <xdr:cNvSpPr>
          <a:spLocks noChangeAspect="1" noChangeArrowheads="1"/>
        </xdr:cNvSpPr>
      </xdr:nvSpPr>
      <xdr:spPr bwMode="auto">
        <a:xfrm>
          <a:off x="6086475" y="18659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730</xdr:row>
      <xdr:rowOff>0</xdr:rowOff>
    </xdr:from>
    <xdr:ext cx="304800" cy="304800"/>
    <xdr:sp macro="" textlink="">
      <xdr:nvSpPr>
        <xdr:cNvPr id="226" name="AutoShape 3" descr="blob:https://web.whatsapp.com/207f9b22-a611-4d6f-9984-78d7d1ff46db">
          <a:extLst>
            <a:ext uri="{FF2B5EF4-FFF2-40B4-BE49-F238E27FC236}">
              <a16:creationId xmlns:a16="http://schemas.microsoft.com/office/drawing/2014/main" id="{00000000-0008-0000-0000-0000E2000000}"/>
            </a:ext>
          </a:extLst>
        </xdr:cNvPr>
        <xdr:cNvSpPr>
          <a:spLocks noChangeAspect="1" noChangeArrowheads="1"/>
        </xdr:cNvSpPr>
      </xdr:nvSpPr>
      <xdr:spPr bwMode="auto">
        <a:xfrm>
          <a:off x="6086475" y="10753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730</xdr:row>
      <xdr:rowOff>0</xdr:rowOff>
    </xdr:from>
    <xdr:ext cx="304800" cy="304800"/>
    <xdr:sp macro="" textlink="">
      <xdr:nvSpPr>
        <xdr:cNvPr id="227" name="AutoShape 3" descr="blob:https://web.whatsapp.com/207f9b22-a611-4d6f-9984-78d7d1ff46db">
          <a:extLst>
            <a:ext uri="{FF2B5EF4-FFF2-40B4-BE49-F238E27FC236}">
              <a16:creationId xmlns:a16="http://schemas.microsoft.com/office/drawing/2014/main" id="{00000000-0008-0000-0000-0000E3000000}"/>
            </a:ext>
          </a:extLst>
        </xdr:cNvPr>
        <xdr:cNvSpPr>
          <a:spLocks noChangeAspect="1" noChangeArrowheads="1"/>
        </xdr:cNvSpPr>
      </xdr:nvSpPr>
      <xdr:spPr bwMode="auto">
        <a:xfrm>
          <a:off x="6086475" y="10753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730</xdr:row>
      <xdr:rowOff>0</xdr:rowOff>
    </xdr:from>
    <xdr:ext cx="304800" cy="304800"/>
    <xdr:sp macro="" textlink="">
      <xdr:nvSpPr>
        <xdr:cNvPr id="228" name="AutoShape 3" descr="blob:https://web.whatsapp.com/207f9b22-a611-4d6f-9984-78d7d1ff46db">
          <a:extLst>
            <a:ext uri="{FF2B5EF4-FFF2-40B4-BE49-F238E27FC236}">
              <a16:creationId xmlns:a16="http://schemas.microsoft.com/office/drawing/2014/main" id="{00000000-0008-0000-0000-0000E4000000}"/>
            </a:ext>
          </a:extLst>
        </xdr:cNvPr>
        <xdr:cNvSpPr>
          <a:spLocks noChangeAspect="1" noChangeArrowheads="1"/>
        </xdr:cNvSpPr>
      </xdr:nvSpPr>
      <xdr:spPr bwMode="auto">
        <a:xfrm>
          <a:off x="6086475" y="10753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730</xdr:row>
      <xdr:rowOff>0</xdr:rowOff>
    </xdr:from>
    <xdr:ext cx="304800" cy="304800"/>
    <xdr:sp macro="" textlink="">
      <xdr:nvSpPr>
        <xdr:cNvPr id="229" name="AutoShape 3" descr="blob:https://web.whatsapp.com/207f9b22-a611-4d6f-9984-78d7d1ff46db">
          <a:extLst>
            <a:ext uri="{FF2B5EF4-FFF2-40B4-BE49-F238E27FC236}">
              <a16:creationId xmlns:a16="http://schemas.microsoft.com/office/drawing/2014/main" id="{00000000-0008-0000-0000-0000E5000000}"/>
            </a:ext>
          </a:extLst>
        </xdr:cNvPr>
        <xdr:cNvSpPr>
          <a:spLocks noChangeAspect="1" noChangeArrowheads="1"/>
        </xdr:cNvSpPr>
      </xdr:nvSpPr>
      <xdr:spPr bwMode="auto">
        <a:xfrm>
          <a:off x="6086475" y="10753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730</xdr:row>
      <xdr:rowOff>0</xdr:rowOff>
    </xdr:from>
    <xdr:ext cx="304800" cy="304800"/>
    <xdr:sp macro="" textlink="">
      <xdr:nvSpPr>
        <xdr:cNvPr id="230" name="AutoShape 3" descr="blob:https://web.whatsapp.com/207f9b22-a611-4d6f-9984-78d7d1ff46db">
          <a:extLst>
            <a:ext uri="{FF2B5EF4-FFF2-40B4-BE49-F238E27FC236}">
              <a16:creationId xmlns:a16="http://schemas.microsoft.com/office/drawing/2014/main" id="{00000000-0008-0000-0000-0000E6000000}"/>
            </a:ext>
          </a:extLst>
        </xdr:cNvPr>
        <xdr:cNvSpPr>
          <a:spLocks noChangeAspect="1" noChangeArrowheads="1"/>
        </xdr:cNvSpPr>
      </xdr:nvSpPr>
      <xdr:spPr bwMode="auto">
        <a:xfrm>
          <a:off x="7310438" y="972264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730</xdr:row>
      <xdr:rowOff>0</xdr:rowOff>
    </xdr:from>
    <xdr:ext cx="304800" cy="304800"/>
    <xdr:sp macro="" textlink="">
      <xdr:nvSpPr>
        <xdr:cNvPr id="231" name="AutoShape 3" descr="blob:https://web.whatsapp.com/207f9b22-a611-4d6f-9984-78d7d1ff46db">
          <a:extLst>
            <a:ext uri="{FF2B5EF4-FFF2-40B4-BE49-F238E27FC236}">
              <a16:creationId xmlns:a16="http://schemas.microsoft.com/office/drawing/2014/main" id="{00000000-0008-0000-0000-0000E7000000}"/>
            </a:ext>
          </a:extLst>
        </xdr:cNvPr>
        <xdr:cNvSpPr>
          <a:spLocks noChangeAspect="1" noChangeArrowheads="1"/>
        </xdr:cNvSpPr>
      </xdr:nvSpPr>
      <xdr:spPr bwMode="auto">
        <a:xfrm>
          <a:off x="7310438" y="972264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232" name="AutoShape 1" descr="blob:https://web.whatsapp.com/40ff642d-46c7-4d59-a890-3e34f8a11e68">
          <a:extLst>
            <a:ext uri="{FF2B5EF4-FFF2-40B4-BE49-F238E27FC236}">
              <a16:creationId xmlns:a16="http://schemas.microsoft.com/office/drawing/2014/main" id="{00000000-0008-0000-0000-0000E8000000}"/>
            </a:ext>
          </a:extLst>
        </xdr:cNvPr>
        <xdr:cNvSpPr>
          <a:spLocks noChangeAspect="1" noChangeArrowheads="1"/>
        </xdr:cNvSpPr>
      </xdr:nvSpPr>
      <xdr:spPr bwMode="auto">
        <a:xfrm>
          <a:off x="547688" y="15311438"/>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233" name="AutoShape 1" descr="blob:https://web.whatsapp.com/40ff642d-46c7-4d59-a890-3e34f8a11e68">
          <a:extLst>
            <a:ext uri="{FF2B5EF4-FFF2-40B4-BE49-F238E27FC236}">
              <a16:creationId xmlns:a16="http://schemas.microsoft.com/office/drawing/2014/main" id="{00000000-0008-0000-0000-0000E9000000}"/>
            </a:ext>
          </a:extLst>
        </xdr:cNvPr>
        <xdr:cNvSpPr>
          <a:spLocks noChangeAspect="1" noChangeArrowheads="1"/>
        </xdr:cNvSpPr>
      </xdr:nvSpPr>
      <xdr:spPr bwMode="auto">
        <a:xfrm>
          <a:off x="547688" y="15311438"/>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234" name="AutoShape 1" descr="blob:https://web.whatsapp.com/40ff642d-46c7-4d59-a890-3e34f8a11e68">
          <a:extLst>
            <a:ext uri="{FF2B5EF4-FFF2-40B4-BE49-F238E27FC236}">
              <a16:creationId xmlns:a16="http://schemas.microsoft.com/office/drawing/2014/main" id="{00000000-0008-0000-0000-0000EA000000}"/>
            </a:ext>
          </a:extLst>
        </xdr:cNvPr>
        <xdr:cNvSpPr>
          <a:spLocks noChangeAspect="1" noChangeArrowheads="1"/>
        </xdr:cNvSpPr>
      </xdr:nvSpPr>
      <xdr:spPr bwMode="auto">
        <a:xfrm>
          <a:off x="547688" y="15311438"/>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235" name="AutoShape 1" descr="blob:https://web.whatsapp.com/40ff642d-46c7-4d59-a890-3e34f8a11e68">
          <a:extLst>
            <a:ext uri="{FF2B5EF4-FFF2-40B4-BE49-F238E27FC236}">
              <a16:creationId xmlns:a16="http://schemas.microsoft.com/office/drawing/2014/main" id="{00000000-0008-0000-0000-0000EB000000}"/>
            </a:ext>
          </a:extLst>
        </xdr:cNvPr>
        <xdr:cNvSpPr>
          <a:spLocks noChangeAspect="1" noChangeArrowheads="1"/>
        </xdr:cNvSpPr>
      </xdr:nvSpPr>
      <xdr:spPr bwMode="auto">
        <a:xfrm>
          <a:off x="547688" y="15311438"/>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236" name="AutoShape 1" descr="blob:https://web.whatsapp.com/40ff642d-46c7-4d59-a890-3e34f8a11e68">
          <a:extLst>
            <a:ext uri="{FF2B5EF4-FFF2-40B4-BE49-F238E27FC236}">
              <a16:creationId xmlns:a16="http://schemas.microsoft.com/office/drawing/2014/main" id="{00000000-0008-0000-0000-0000EC000000}"/>
            </a:ext>
          </a:extLst>
        </xdr:cNvPr>
        <xdr:cNvSpPr>
          <a:spLocks noChangeAspect="1" noChangeArrowheads="1"/>
        </xdr:cNvSpPr>
      </xdr:nvSpPr>
      <xdr:spPr bwMode="auto">
        <a:xfrm>
          <a:off x="547688" y="15311438"/>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237" name="AutoShape 1" descr="blob:https://web.whatsapp.com/40ff642d-46c7-4d59-a890-3e34f8a11e68">
          <a:extLst>
            <a:ext uri="{FF2B5EF4-FFF2-40B4-BE49-F238E27FC236}">
              <a16:creationId xmlns:a16="http://schemas.microsoft.com/office/drawing/2014/main" id="{00000000-0008-0000-0000-0000ED000000}"/>
            </a:ext>
          </a:extLst>
        </xdr:cNvPr>
        <xdr:cNvSpPr>
          <a:spLocks noChangeAspect="1" noChangeArrowheads="1"/>
        </xdr:cNvSpPr>
      </xdr:nvSpPr>
      <xdr:spPr bwMode="auto">
        <a:xfrm>
          <a:off x="547688" y="15311438"/>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238" name="AutoShape 1" descr="blob:https://web.whatsapp.com/40ff642d-46c7-4d59-a890-3e34f8a11e68">
          <a:extLst>
            <a:ext uri="{FF2B5EF4-FFF2-40B4-BE49-F238E27FC236}">
              <a16:creationId xmlns:a16="http://schemas.microsoft.com/office/drawing/2014/main" id="{00000000-0008-0000-0000-0000EE000000}"/>
            </a:ext>
          </a:extLst>
        </xdr:cNvPr>
        <xdr:cNvSpPr>
          <a:spLocks noChangeAspect="1" noChangeArrowheads="1"/>
        </xdr:cNvSpPr>
      </xdr:nvSpPr>
      <xdr:spPr bwMode="auto">
        <a:xfrm>
          <a:off x="547688" y="15311438"/>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239" name="AutoShape 1" descr="blob:https://web.whatsapp.com/40ff642d-46c7-4d59-a890-3e34f8a11e68">
          <a:extLst>
            <a:ext uri="{FF2B5EF4-FFF2-40B4-BE49-F238E27FC236}">
              <a16:creationId xmlns:a16="http://schemas.microsoft.com/office/drawing/2014/main" id="{00000000-0008-0000-0000-0000EF000000}"/>
            </a:ext>
          </a:extLst>
        </xdr:cNvPr>
        <xdr:cNvSpPr>
          <a:spLocks noChangeAspect="1" noChangeArrowheads="1"/>
        </xdr:cNvSpPr>
      </xdr:nvSpPr>
      <xdr:spPr bwMode="auto">
        <a:xfrm>
          <a:off x="547688" y="15311438"/>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240" name="AutoShape 1" descr="blob:https://web.whatsapp.com/40ff642d-46c7-4d59-a890-3e34f8a11e68">
          <a:extLst>
            <a:ext uri="{FF2B5EF4-FFF2-40B4-BE49-F238E27FC236}">
              <a16:creationId xmlns:a16="http://schemas.microsoft.com/office/drawing/2014/main" id="{00000000-0008-0000-0000-0000F0000000}"/>
            </a:ext>
          </a:extLst>
        </xdr:cNvPr>
        <xdr:cNvSpPr>
          <a:spLocks noChangeAspect="1" noChangeArrowheads="1"/>
        </xdr:cNvSpPr>
      </xdr:nvSpPr>
      <xdr:spPr bwMode="auto">
        <a:xfrm>
          <a:off x="547688" y="15311438"/>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241" name="AutoShape 1" descr="blob:https://web.whatsapp.com/40ff642d-46c7-4d59-a890-3e34f8a11e68">
          <a:extLst>
            <a:ext uri="{FF2B5EF4-FFF2-40B4-BE49-F238E27FC236}">
              <a16:creationId xmlns:a16="http://schemas.microsoft.com/office/drawing/2014/main" id="{00000000-0008-0000-0000-0000F1000000}"/>
            </a:ext>
          </a:extLst>
        </xdr:cNvPr>
        <xdr:cNvSpPr>
          <a:spLocks noChangeAspect="1" noChangeArrowheads="1"/>
        </xdr:cNvSpPr>
      </xdr:nvSpPr>
      <xdr:spPr bwMode="auto">
        <a:xfrm>
          <a:off x="547688" y="15311438"/>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242" name="AutoShape 1" descr="blob:https://web.whatsapp.com/40ff642d-46c7-4d59-a890-3e34f8a11e68">
          <a:extLst>
            <a:ext uri="{FF2B5EF4-FFF2-40B4-BE49-F238E27FC236}">
              <a16:creationId xmlns:a16="http://schemas.microsoft.com/office/drawing/2014/main" id="{00000000-0008-0000-0000-0000F2000000}"/>
            </a:ext>
          </a:extLst>
        </xdr:cNvPr>
        <xdr:cNvSpPr>
          <a:spLocks noChangeAspect="1" noChangeArrowheads="1"/>
        </xdr:cNvSpPr>
      </xdr:nvSpPr>
      <xdr:spPr bwMode="auto">
        <a:xfrm>
          <a:off x="547688" y="15311438"/>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243" name="AutoShape 1" descr="blob:https://web.whatsapp.com/40ff642d-46c7-4d59-a890-3e34f8a11e68">
          <a:extLst>
            <a:ext uri="{FF2B5EF4-FFF2-40B4-BE49-F238E27FC236}">
              <a16:creationId xmlns:a16="http://schemas.microsoft.com/office/drawing/2014/main" id="{00000000-0008-0000-0000-0000F3000000}"/>
            </a:ext>
          </a:extLst>
        </xdr:cNvPr>
        <xdr:cNvSpPr>
          <a:spLocks noChangeAspect="1" noChangeArrowheads="1"/>
        </xdr:cNvSpPr>
      </xdr:nvSpPr>
      <xdr:spPr bwMode="auto">
        <a:xfrm>
          <a:off x="547688" y="15311438"/>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244" name="AutoShape 1" descr="blob:https://web.whatsapp.com/40ff642d-46c7-4d59-a890-3e34f8a11e68">
          <a:extLst>
            <a:ext uri="{FF2B5EF4-FFF2-40B4-BE49-F238E27FC236}">
              <a16:creationId xmlns:a16="http://schemas.microsoft.com/office/drawing/2014/main" id="{00000000-0008-0000-0000-0000F4000000}"/>
            </a:ext>
          </a:extLst>
        </xdr:cNvPr>
        <xdr:cNvSpPr>
          <a:spLocks noChangeAspect="1" noChangeArrowheads="1"/>
        </xdr:cNvSpPr>
      </xdr:nvSpPr>
      <xdr:spPr bwMode="auto">
        <a:xfrm>
          <a:off x="547688" y="15311438"/>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245" name="AutoShape 1" descr="blob:https://web.whatsapp.com/40ff642d-46c7-4d59-a890-3e34f8a11e68">
          <a:extLst>
            <a:ext uri="{FF2B5EF4-FFF2-40B4-BE49-F238E27FC236}">
              <a16:creationId xmlns:a16="http://schemas.microsoft.com/office/drawing/2014/main" id="{00000000-0008-0000-0000-0000F5000000}"/>
            </a:ext>
          </a:extLst>
        </xdr:cNvPr>
        <xdr:cNvSpPr>
          <a:spLocks noChangeAspect="1" noChangeArrowheads="1"/>
        </xdr:cNvSpPr>
      </xdr:nvSpPr>
      <xdr:spPr bwMode="auto">
        <a:xfrm>
          <a:off x="547688" y="15311438"/>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246" name="AutoShape 1" descr="blob:https://web.whatsapp.com/40ff642d-46c7-4d59-a890-3e34f8a11e68">
          <a:extLst>
            <a:ext uri="{FF2B5EF4-FFF2-40B4-BE49-F238E27FC236}">
              <a16:creationId xmlns:a16="http://schemas.microsoft.com/office/drawing/2014/main" id="{00000000-0008-0000-0000-0000F6000000}"/>
            </a:ext>
          </a:extLst>
        </xdr:cNvPr>
        <xdr:cNvSpPr>
          <a:spLocks noChangeAspect="1" noChangeArrowheads="1"/>
        </xdr:cNvSpPr>
      </xdr:nvSpPr>
      <xdr:spPr bwMode="auto">
        <a:xfrm>
          <a:off x="547688" y="15311438"/>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247" name="AutoShape 1" descr="blob:https://web.whatsapp.com/40ff642d-46c7-4d59-a890-3e34f8a11e68">
          <a:extLst>
            <a:ext uri="{FF2B5EF4-FFF2-40B4-BE49-F238E27FC236}">
              <a16:creationId xmlns:a16="http://schemas.microsoft.com/office/drawing/2014/main" id="{00000000-0008-0000-0000-0000F7000000}"/>
            </a:ext>
          </a:extLst>
        </xdr:cNvPr>
        <xdr:cNvSpPr>
          <a:spLocks noChangeAspect="1" noChangeArrowheads="1"/>
        </xdr:cNvSpPr>
      </xdr:nvSpPr>
      <xdr:spPr bwMode="auto">
        <a:xfrm>
          <a:off x="547688" y="15311438"/>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248" name="AutoShape 1" descr="blob:https://web.whatsapp.com/40ff642d-46c7-4d59-a890-3e34f8a11e68">
          <a:extLst>
            <a:ext uri="{FF2B5EF4-FFF2-40B4-BE49-F238E27FC236}">
              <a16:creationId xmlns:a16="http://schemas.microsoft.com/office/drawing/2014/main" id="{00000000-0008-0000-0000-0000F8000000}"/>
            </a:ext>
          </a:extLst>
        </xdr:cNvPr>
        <xdr:cNvSpPr>
          <a:spLocks noChangeAspect="1" noChangeArrowheads="1"/>
        </xdr:cNvSpPr>
      </xdr:nvSpPr>
      <xdr:spPr bwMode="auto">
        <a:xfrm>
          <a:off x="547688" y="15311438"/>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249" name="AutoShape 1" descr="blob:https://web.whatsapp.com/40ff642d-46c7-4d59-a890-3e34f8a11e68">
          <a:extLst>
            <a:ext uri="{FF2B5EF4-FFF2-40B4-BE49-F238E27FC236}">
              <a16:creationId xmlns:a16="http://schemas.microsoft.com/office/drawing/2014/main" id="{00000000-0008-0000-0000-0000F9000000}"/>
            </a:ext>
          </a:extLst>
        </xdr:cNvPr>
        <xdr:cNvSpPr>
          <a:spLocks noChangeAspect="1" noChangeArrowheads="1"/>
        </xdr:cNvSpPr>
      </xdr:nvSpPr>
      <xdr:spPr bwMode="auto">
        <a:xfrm>
          <a:off x="547688" y="15311438"/>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250" name="AutoShape 1" descr="blob:https://web.whatsapp.com/40ff642d-46c7-4d59-a890-3e34f8a11e68">
          <a:extLst>
            <a:ext uri="{FF2B5EF4-FFF2-40B4-BE49-F238E27FC236}">
              <a16:creationId xmlns:a16="http://schemas.microsoft.com/office/drawing/2014/main" id="{00000000-0008-0000-0000-0000FA000000}"/>
            </a:ext>
          </a:extLst>
        </xdr:cNvPr>
        <xdr:cNvSpPr>
          <a:spLocks noChangeAspect="1" noChangeArrowheads="1"/>
        </xdr:cNvSpPr>
      </xdr:nvSpPr>
      <xdr:spPr bwMode="auto">
        <a:xfrm>
          <a:off x="547688" y="15311438"/>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251" name="AutoShape 1" descr="blob:https://web.whatsapp.com/40ff642d-46c7-4d59-a890-3e34f8a11e68">
          <a:extLst>
            <a:ext uri="{FF2B5EF4-FFF2-40B4-BE49-F238E27FC236}">
              <a16:creationId xmlns:a16="http://schemas.microsoft.com/office/drawing/2014/main" id="{00000000-0008-0000-0000-0000FB000000}"/>
            </a:ext>
          </a:extLst>
        </xdr:cNvPr>
        <xdr:cNvSpPr>
          <a:spLocks noChangeAspect="1" noChangeArrowheads="1"/>
        </xdr:cNvSpPr>
      </xdr:nvSpPr>
      <xdr:spPr bwMode="auto">
        <a:xfrm>
          <a:off x="547688" y="15311438"/>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252" name="AutoShape 1" descr="blob:https://web.whatsapp.com/40ff642d-46c7-4d59-a890-3e34f8a11e68">
          <a:extLst>
            <a:ext uri="{FF2B5EF4-FFF2-40B4-BE49-F238E27FC236}">
              <a16:creationId xmlns:a16="http://schemas.microsoft.com/office/drawing/2014/main" id="{00000000-0008-0000-0000-0000FC000000}"/>
            </a:ext>
          </a:extLst>
        </xdr:cNvPr>
        <xdr:cNvSpPr>
          <a:spLocks noChangeAspect="1" noChangeArrowheads="1"/>
        </xdr:cNvSpPr>
      </xdr:nvSpPr>
      <xdr:spPr bwMode="auto">
        <a:xfrm>
          <a:off x="547688" y="15311438"/>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253" name="AutoShape 1" descr="blob:https://web.whatsapp.com/40ff642d-46c7-4d59-a890-3e34f8a11e68">
          <a:extLst>
            <a:ext uri="{FF2B5EF4-FFF2-40B4-BE49-F238E27FC236}">
              <a16:creationId xmlns:a16="http://schemas.microsoft.com/office/drawing/2014/main" id="{00000000-0008-0000-0000-0000FD000000}"/>
            </a:ext>
          </a:extLst>
        </xdr:cNvPr>
        <xdr:cNvSpPr>
          <a:spLocks noChangeAspect="1" noChangeArrowheads="1"/>
        </xdr:cNvSpPr>
      </xdr:nvSpPr>
      <xdr:spPr bwMode="auto">
        <a:xfrm>
          <a:off x="547688" y="15311438"/>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254" name="AutoShape 1" descr="blob:https://web.whatsapp.com/40ff642d-46c7-4d59-a890-3e34f8a11e68">
          <a:extLst>
            <a:ext uri="{FF2B5EF4-FFF2-40B4-BE49-F238E27FC236}">
              <a16:creationId xmlns:a16="http://schemas.microsoft.com/office/drawing/2014/main" id="{00000000-0008-0000-0000-0000FE000000}"/>
            </a:ext>
          </a:extLst>
        </xdr:cNvPr>
        <xdr:cNvSpPr>
          <a:spLocks noChangeAspect="1" noChangeArrowheads="1"/>
        </xdr:cNvSpPr>
      </xdr:nvSpPr>
      <xdr:spPr bwMode="auto">
        <a:xfrm>
          <a:off x="547688" y="15311438"/>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255" name="AutoShape 1" descr="blob:https://web.whatsapp.com/40ff642d-46c7-4d59-a890-3e34f8a11e68">
          <a:extLst>
            <a:ext uri="{FF2B5EF4-FFF2-40B4-BE49-F238E27FC236}">
              <a16:creationId xmlns:a16="http://schemas.microsoft.com/office/drawing/2014/main" id="{00000000-0008-0000-0000-0000FF000000}"/>
            </a:ext>
          </a:extLst>
        </xdr:cNvPr>
        <xdr:cNvSpPr>
          <a:spLocks noChangeAspect="1" noChangeArrowheads="1"/>
        </xdr:cNvSpPr>
      </xdr:nvSpPr>
      <xdr:spPr bwMode="auto">
        <a:xfrm>
          <a:off x="547688" y="15311438"/>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256" name="AutoShape 1" descr="blob:https://web.whatsapp.com/40ff642d-46c7-4d59-a890-3e34f8a11e68">
          <a:extLst>
            <a:ext uri="{FF2B5EF4-FFF2-40B4-BE49-F238E27FC236}">
              <a16:creationId xmlns:a16="http://schemas.microsoft.com/office/drawing/2014/main" id="{00000000-0008-0000-0000-000000010000}"/>
            </a:ext>
          </a:extLst>
        </xdr:cNvPr>
        <xdr:cNvSpPr>
          <a:spLocks noChangeAspect="1" noChangeArrowheads="1"/>
        </xdr:cNvSpPr>
      </xdr:nvSpPr>
      <xdr:spPr bwMode="auto">
        <a:xfrm>
          <a:off x="547688" y="15311438"/>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257" name="AutoShape 1" descr="blob:https://web.whatsapp.com/40ff642d-46c7-4d59-a890-3e34f8a11e68">
          <a:extLst>
            <a:ext uri="{FF2B5EF4-FFF2-40B4-BE49-F238E27FC236}">
              <a16:creationId xmlns:a16="http://schemas.microsoft.com/office/drawing/2014/main" id="{00000000-0008-0000-0000-000001010000}"/>
            </a:ext>
          </a:extLst>
        </xdr:cNvPr>
        <xdr:cNvSpPr>
          <a:spLocks noChangeAspect="1" noChangeArrowheads="1"/>
        </xdr:cNvSpPr>
      </xdr:nvSpPr>
      <xdr:spPr bwMode="auto">
        <a:xfrm>
          <a:off x="547688" y="15311438"/>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258" name="AutoShape 1" descr="blob:https://web.whatsapp.com/40ff642d-46c7-4d59-a890-3e34f8a11e68">
          <a:extLst>
            <a:ext uri="{FF2B5EF4-FFF2-40B4-BE49-F238E27FC236}">
              <a16:creationId xmlns:a16="http://schemas.microsoft.com/office/drawing/2014/main" id="{00000000-0008-0000-0000-000002010000}"/>
            </a:ext>
          </a:extLst>
        </xdr:cNvPr>
        <xdr:cNvSpPr>
          <a:spLocks noChangeAspect="1" noChangeArrowheads="1"/>
        </xdr:cNvSpPr>
      </xdr:nvSpPr>
      <xdr:spPr bwMode="auto">
        <a:xfrm>
          <a:off x="547688" y="15311438"/>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259" name="AutoShape 1" descr="blob:https://web.whatsapp.com/40ff642d-46c7-4d59-a890-3e34f8a11e68">
          <a:extLst>
            <a:ext uri="{FF2B5EF4-FFF2-40B4-BE49-F238E27FC236}">
              <a16:creationId xmlns:a16="http://schemas.microsoft.com/office/drawing/2014/main" id="{00000000-0008-0000-0000-000003010000}"/>
            </a:ext>
          </a:extLst>
        </xdr:cNvPr>
        <xdr:cNvSpPr>
          <a:spLocks noChangeAspect="1" noChangeArrowheads="1"/>
        </xdr:cNvSpPr>
      </xdr:nvSpPr>
      <xdr:spPr bwMode="auto">
        <a:xfrm>
          <a:off x="547688" y="15311438"/>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260" name="AutoShape 1" descr="blob:https://web.whatsapp.com/40ff642d-46c7-4d59-a890-3e34f8a11e68">
          <a:extLst>
            <a:ext uri="{FF2B5EF4-FFF2-40B4-BE49-F238E27FC236}">
              <a16:creationId xmlns:a16="http://schemas.microsoft.com/office/drawing/2014/main" id="{00000000-0008-0000-0000-000004010000}"/>
            </a:ext>
          </a:extLst>
        </xdr:cNvPr>
        <xdr:cNvSpPr>
          <a:spLocks noChangeAspect="1" noChangeArrowheads="1"/>
        </xdr:cNvSpPr>
      </xdr:nvSpPr>
      <xdr:spPr bwMode="auto">
        <a:xfrm>
          <a:off x="547688" y="15311438"/>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261" name="AutoShape 1" descr="blob:https://web.whatsapp.com/40ff642d-46c7-4d59-a890-3e34f8a11e68">
          <a:extLst>
            <a:ext uri="{FF2B5EF4-FFF2-40B4-BE49-F238E27FC236}">
              <a16:creationId xmlns:a16="http://schemas.microsoft.com/office/drawing/2014/main" id="{00000000-0008-0000-0000-000005010000}"/>
            </a:ext>
          </a:extLst>
        </xdr:cNvPr>
        <xdr:cNvSpPr>
          <a:spLocks noChangeAspect="1" noChangeArrowheads="1"/>
        </xdr:cNvSpPr>
      </xdr:nvSpPr>
      <xdr:spPr bwMode="auto">
        <a:xfrm>
          <a:off x="547688" y="15311438"/>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262" name="AutoShape 1" descr="blob:https://web.whatsapp.com/40ff642d-46c7-4d59-a890-3e34f8a11e68">
          <a:extLst>
            <a:ext uri="{FF2B5EF4-FFF2-40B4-BE49-F238E27FC236}">
              <a16:creationId xmlns:a16="http://schemas.microsoft.com/office/drawing/2014/main" id="{00000000-0008-0000-0000-000006010000}"/>
            </a:ext>
          </a:extLst>
        </xdr:cNvPr>
        <xdr:cNvSpPr>
          <a:spLocks noChangeAspect="1" noChangeArrowheads="1"/>
        </xdr:cNvSpPr>
      </xdr:nvSpPr>
      <xdr:spPr bwMode="auto">
        <a:xfrm>
          <a:off x="547688" y="15311438"/>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263" name="AutoShape 1" descr="blob:https://web.whatsapp.com/40ff642d-46c7-4d59-a890-3e34f8a11e68">
          <a:extLst>
            <a:ext uri="{FF2B5EF4-FFF2-40B4-BE49-F238E27FC236}">
              <a16:creationId xmlns:a16="http://schemas.microsoft.com/office/drawing/2014/main" id="{00000000-0008-0000-0000-000007010000}"/>
            </a:ext>
          </a:extLst>
        </xdr:cNvPr>
        <xdr:cNvSpPr>
          <a:spLocks noChangeAspect="1" noChangeArrowheads="1"/>
        </xdr:cNvSpPr>
      </xdr:nvSpPr>
      <xdr:spPr bwMode="auto">
        <a:xfrm>
          <a:off x="547688" y="15311438"/>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264" name="AutoShape 1" descr="blob:https://web.whatsapp.com/40ff642d-46c7-4d59-a890-3e34f8a11e68">
          <a:extLst>
            <a:ext uri="{FF2B5EF4-FFF2-40B4-BE49-F238E27FC236}">
              <a16:creationId xmlns:a16="http://schemas.microsoft.com/office/drawing/2014/main" id="{00000000-0008-0000-0000-000008010000}"/>
            </a:ext>
          </a:extLst>
        </xdr:cNvPr>
        <xdr:cNvSpPr>
          <a:spLocks noChangeAspect="1" noChangeArrowheads="1"/>
        </xdr:cNvSpPr>
      </xdr:nvSpPr>
      <xdr:spPr bwMode="auto">
        <a:xfrm>
          <a:off x="547688" y="15311438"/>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265" name="AutoShape 1" descr="blob:https://web.whatsapp.com/40ff642d-46c7-4d59-a890-3e34f8a11e68">
          <a:extLst>
            <a:ext uri="{FF2B5EF4-FFF2-40B4-BE49-F238E27FC236}">
              <a16:creationId xmlns:a16="http://schemas.microsoft.com/office/drawing/2014/main" id="{00000000-0008-0000-0000-000009010000}"/>
            </a:ext>
          </a:extLst>
        </xdr:cNvPr>
        <xdr:cNvSpPr>
          <a:spLocks noChangeAspect="1" noChangeArrowheads="1"/>
        </xdr:cNvSpPr>
      </xdr:nvSpPr>
      <xdr:spPr bwMode="auto">
        <a:xfrm>
          <a:off x="547688" y="15311438"/>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266" name="AutoShape 1" descr="blob:https://web.whatsapp.com/40ff642d-46c7-4d59-a890-3e34f8a11e68">
          <a:extLst>
            <a:ext uri="{FF2B5EF4-FFF2-40B4-BE49-F238E27FC236}">
              <a16:creationId xmlns:a16="http://schemas.microsoft.com/office/drawing/2014/main" id="{00000000-0008-0000-0000-00000A010000}"/>
            </a:ext>
          </a:extLst>
        </xdr:cNvPr>
        <xdr:cNvSpPr>
          <a:spLocks noChangeAspect="1" noChangeArrowheads="1"/>
        </xdr:cNvSpPr>
      </xdr:nvSpPr>
      <xdr:spPr bwMode="auto">
        <a:xfrm>
          <a:off x="547688" y="15311438"/>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267" name="AutoShape 1" descr="blob:https://web.whatsapp.com/40ff642d-46c7-4d59-a890-3e34f8a11e68">
          <a:extLst>
            <a:ext uri="{FF2B5EF4-FFF2-40B4-BE49-F238E27FC236}">
              <a16:creationId xmlns:a16="http://schemas.microsoft.com/office/drawing/2014/main" id="{00000000-0008-0000-0000-00000B010000}"/>
            </a:ext>
          </a:extLst>
        </xdr:cNvPr>
        <xdr:cNvSpPr>
          <a:spLocks noChangeAspect="1" noChangeArrowheads="1"/>
        </xdr:cNvSpPr>
      </xdr:nvSpPr>
      <xdr:spPr bwMode="auto">
        <a:xfrm>
          <a:off x="547688" y="15311438"/>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268" name="AutoShape 1" descr="blob:https://web.whatsapp.com/40ff642d-46c7-4d59-a890-3e34f8a11e68">
          <a:extLst>
            <a:ext uri="{FF2B5EF4-FFF2-40B4-BE49-F238E27FC236}">
              <a16:creationId xmlns:a16="http://schemas.microsoft.com/office/drawing/2014/main" id="{00000000-0008-0000-0000-00000C010000}"/>
            </a:ext>
          </a:extLst>
        </xdr:cNvPr>
        <xdr:cNvSpPr>
          <a:spLocks noChangeAspect="1" noChangeArrowheads="1"/>
        </xdr:cNvSpPr>
      </xdr:nvSpPr>
      <xdr:spPr bwMode="auto">
        <a:xfrm>
          <a:off x="547688" y="15311438"/>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269" name="AutoShape 1" descr="blob:https://web.whatsapp.com/40ff642d-46c7-4d59-a890-3e34f8a11e68">
          <a:extLst>
            <a:ext uri="{FF2B5EF4-FFF2-40B4-BE49-F238E27FC236}">
              <a16:creationId xmlns:a16="http://schemas.microsoft.com/office/drawing/2014/main" id="{00000000-0008-0000-0000-00000D010000}"/>
            </a:ext>
          </a:extLst>
        </xdr:cNvPr>
        <xdr:cNvSpPr>
          <a:spLocks noChangeAspect="1" noChangeArrowheads="1"/>
        </xdr:cNvSpPr>
      </xdr:nvSpPr>
      <xdr:spPr bwMode="auto">
        <a:xfrm>
          <a:off x="547688" y="15311438"/>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270" name="AutoShape 1" descr="blob:https://web.whatsapp.com/40ff642d-46c7-4d59-a890-3e34f8a11e68">
          <a:extLst>
            <a:ext uri="{FF2B5EF4-FFF2-40B4-BE49-F238E27FC236}">
              <a16:creationId xmlns:a16="http://schemas.microsoft.com/office/drawing/2014/main" id="{00000000-0008-0000-0000-00000E010000}"/>
            </a:ext>
          </a:extLst>
        </xdr:cNvPr>
        <xdr:cNvSpPr>
          <a:spLocks noChangeAspect="1" noChangeArrowheads="1"/>
        </xdr:cNvSpPr>
      </xdr:nvSpPr>
      <xdr:spPr bwMode="auto">
        <a:xfrm>
          <a:off x="547688" y="15311438"/>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271" name="AutoShape 1" descr="blob:https://web.whatsapp.com/40ff642d-46c7-4d59-a890-3e34f8a11e68">
          <a:extLst>
            <a:ext uri="{FF2B5EF4-FFF2-40B4-BE49-F238E27FC236}">
              <a16:creationId xmlns:a16="http://schemas.microsoft.com/office/drawing/2014/main" id="{00000000-0008-0000-0000-00000F010000}"/>
            </a:ext>
          </a:extLst>
        </xdr:cNvPr>
        <xdr:cNvSpPr>
          <a:spLocks noChangeAspect="1" noChangeArrowheads="1"/>
        </xdr:cNvSpPr>
      </xdr:nvSpPr>
      <xdr:spPr bwMode="auto">
        <a:xfrm>
          <a:off x="547688" y="15311438"/>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272" name="AutoShape 1" descr="blob:https://web.whatsapp.com/40ff642d-46c7-4d59-a890-3e34f8a11e68">
          <a:extLst>
            <a:ext uri="{FF2B5EF4-FFF2-40B4-BE49-F238E27FC236}">
              <a16:creationId xmlns:a16="http://schemas.microsoft.com/office/drawing/2014/main" id="{00000000-0008-0000-0000-000010010000}"/>
            </a:ext>
          </a:extLst>
        </xdr:cNvPr>
        <xdr:cNvSpPr>
          <a:spLocks noChangeAspect="1" noChangeArrowheads="1"/>
        </xdr:cNvSpPr>
      </xdr:nvSpPr>
      <xdr:spPr bwMode="auto">
        <a:xfrm>
          <a:off x="547688" y="15311438"/>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273" name="AutoShape 1" descr="blob:https://web.whatsapp.com/40ff642d-46c7-4d59-a890-3e34f8a11e68">
          <a:extLst>
            <a:ext uri="{FF2B5EF4-FFF2-40B4-BE49-F238E27FC236}">
              <a16:creationId xmlns:a16="http://schemas.microsoft.com/office/drawing/2014/main" id="{00000000-0008-0000-0000-000011010000}"/>
            </a:ext>
          </a:extLst>
        </xdr:cNvPr>
        <xdr:cNvSpPr>
          <a:spLocks noChangeAspect="1" noChangeArrowheads="1"/>
        </xdr:cNvSpPr>
      </xdr:nvSpPr>
      <xdr:spPr bwMode="auto">
        <a:xfrm>
          <a:off x="547688" y="15311438"/>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274" name="AutoShape 1" descr="blob:https://web.whatsapp.com/40ff642d-46c7-4d59-a890-3e34f8a11e68">
          <a:extLst>
            <a:ext uri="{FF2B5EF4-FFF2-40B4-BE49-F238E27FC236}">
              <a16:creationId xmlns:a16="http://schemas.microsoft.com/office/drawing/2014/main" id="{00000000-0008-0000-0000-000012010000}"/>
            </a:ext>
          </a:extLst>
        </xdr:cNvPr>
        <xdr:cNvSpPr>
          <a:spLocks noChangeAspect="1" noChangeArrowheads="1"/>
        </xdr:cNvSpPr>
      </xdr:nvSpPr>
      <xdr:spPr bwMode="auto">
        <a:xfrm>
          <a:off x="547688" y="15311438"/>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275" name="AutoShape 1" descr="blob:https://web.whatsapp.com/40ff642d-46c7-4d59-a890-3e34f8a11e68">
          <a:extLst>
            <a:ext uri="{FF2B5EF4-FFF2-40B4-BE49-F238E27FC236}">
              <a16:creationId xmlns:a16="http://schemas.microsoft.com/office/drawing/2014/main" id="{00000000-0008-0000-0000-000013010000}"/>
            </a:ext>
          </a:extLst>
        </xdr:cNvPr>
        <xdr:cNvSpPr>
          <a:spLocks noChangeAspect="1" noChangeArrowheads="1"/>
        </xdr:cNvSpPr>
      </xdr:nvSpPr>
      <xdr:spPr bwMode="auto">
        <a:xfrm>
          <a:off x="547688" y="15311438"/>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276" name="AutoShape 1" descr="blob:https://web.whatsapp.com/40ff642d-46c7-4d59-a890-3e34f8a11e68">
          <a:extLst>
            <a:ext uri="{FF2B5EF4-FFF2-40B4-BE49-F238E27FC236}">
              <a16:creationId xmlns:a16="http://schemas.microsoft.com/office/drawing/2014/main" id="{00000000-0008-0000-0000-000014010000}"/>
            </a:ext>
          </a:extLst>
        </xdr:cNvPr>
        <xdr:cNvSpPr>
          <a:spLocks noChangeAspect="1" noChangeArrowheads="1"/>
        </xdr:cNvSpPr>
      </xdr:nvSpPr>
      <xdr:spPr bwMode="auto">
        <a:xfrm>
          <a:off x="547688" y="15311438"/>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277" name="AutoShape 1" descr="blob:https://web.whatsapp.com/40ff642d-46c7-4d59-a890-3e34f8a11e68">
          <a:extLst>
            <a:ext uri="{FF2B5EF4-FFF2-40B4-BE49-F238E27FC236}">
              <a16:creationId xmlns:a16="http://schemas.microsoft.com/office/drawing/2014/main" id="{00000000-0008-0000-0000-000015010000}"/>
            </a:ext>
          </a:extLst>
        </xdr:cNvPr>
        <xdr:cNvSpPr>
          <a:spLocks noChangeAspect="1" noChangeArrowheads="1"/>
        </xdr:cNvSpPr>
      </xdr:nvSpPr>
      <xdr:spPr bwMode="auto">
        <a:xfrm>
          <a:off x="547688" y="15311438"/>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278" name="AutoShape 1" descr="blob:https://web.whatsapp.com/40ff642d-46c7-4d59-a890-3e34f8a11e68">
          <a:extLst>
            <a:ext uri="{FF2B5EF4-FFF2-40B4-BE49-F238E27FC236}">
              <a16:creationId xmlns:a16="http://schemas.microsoft.com/office/drawing/2014/main" id="{00000000-0008-0000-0000-000016010000}"/>
            </a:ext>
          </a:extLst>
        </xdr:cNvPr>
        <xdr:cNvSpPr>
          <a:spLocks noChangeAspect="1" noChangeArrowheads="1"/>
        </xdr:cNvSpPr>
      </xdr:nvSpPr>
      <xdr:spPr bwMode="auto">
        <a:xfrm>
          <a:off x="547688" y="15311438"/>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279" name="AutoShape 1" descr="blob:https://web.whatsapp.com/40ff642d-46c7-4d59-a890-3e34f8a11e68">
          <a:extLst>
            <a:ext uri="{FF2B5EF4-FFF2-40B4-BE49-F238E27FC236}">
              <a16:creationId xmlns:a16="http://schemas.microsoft.com/office/drawing/2014/main" id="{00000000-0008-0000-0000-000017010000}"/>
            </a:ext>
          </a:extLst>
        </xdr:cNvPr>
        <xdr:cNvSpPr>
          <a:spLocks noChangeAspect="1" noChangeArrowheads="1"/>
        </xdr:cNvSpPr>
      </xdr:nvSpPr>
      <xdr:spPr bwMode="auto">
        <a:xfrm>
          <a:off x="547688" y="15311438"/>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280" name="AutoShape 1" descr="blob:https://web.whatsapp.com/40ff642d-46c7-4d59-a890-3e34f8a11e68">
          <a:extLst>
            <a:ext uri="{FF2B5EF4-FFF2-40B4-BE49-F238E27FC236}">
              <a16:creationId xmlns:a16="http://schemas.microsoft.com/office/drawing/2014/main" id="{00000000-0008-0000-0000-000018010000}"/>
            </a:ext>
          </a:extLst>
        </xdr:cNvPr>
        <xdr:cNvSpPr>
          <a:spLocks noChangeAspect="1" noChangeArrowheads="1"/>
        </xdr:cNvSpPr>
      </xdr:nvSpPr>
      <xdr:spPr bwMode="auto">
        <a:xfrm>
          <a:off x="547688" y="15311438"/>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281" name="AutoShape 1" descr="blob:https://web.whatsapp.com/40ff642d-46c7-4d59-a890-3e34f8a11e68">
          <a:extLst>
            <a:ext uri="{FF2B5EF4-FFF2-40B4-BE49-F238E27FC236}">
              <a16:creationId xmlns:a16="http://schemas.microsoft.com/office/drawing/2014/main" id="{00000000-0008-0000-0000-000019010000}"/>
            </a:ext>
          </a:extLst>
        </xdr:cNvPr>
        <xdr:cNvSpPr>
          <a:spLocks noChangeAspect="1" noChangeArrowheads="1"/>
        </xdr:cNvSpPr>
      </xdr:nvSpPr>
      <xdr:spPr bwMode="auto">
        <a:xfrm>
          <a:off x="547688" y="15311438"/>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282" name="AutoShape 1" descr="blob:https://web.whatsapp.com/40ff642d-46c7-4d59-a890-3e34f8a11e68">
          <a:extLst>
            <a:ext uri="{FF2B5EF4-FFF2-40B4-BE49-F238E27FC236}">
              <a16:creationId xmlns:a16="http://schemas.microsoft.com/office/drawing/2014/main" id="{00000000-0008-0000-0000-00001A010000}"/>
            </a:ext>
          </a:extLst>
        </xdr:cNvPr>
        <xdr:cNvSpPr>
          <a:spLocks noChangeAspect="1" noChangeArrowheads="1"/>
        </xdr:cNvSpPr>
      </xdr:nvSpPr>
      <xdr:spPr bwMode="auto">
        <a:xfrm>
          <a:off x="547688" y="15311438"/>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283" name="AutoShape 1" descr="blob:https://web.whatsapp.com/40ff642d-46c7-4d59-a890-3e34f8a11e68">
          <a:extLst>
            <a:ext uri="{FF2B5EF4-FFF2-40B4-BE49-F238E27FC236}">
              <a16:creationId xmlns:a16="http://schemas.microsoft.com/office/drawing/2014/main" id="{00000000-0008-0000-0000-00001B010000}"/>
            </a:ext>
          </a:extLst>
        </xdr:cNvPr>
        <xdr:cNvSpPr>
          <a:spLocks noChangeAspect="1" noChangeArrowheads="1"/>
        </xdr:cNvSpPr>
      </xdr:nvSpPr>
      <xdr:spPr bwMode="auto">
        <a:xfrm>
          <a:off x="547688" y="15311438"/>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284" name="AutoShape 1" descr="blob:https://web.whatsapp.com/40ff642d-46c7-4d59-a890-3e34f8a11e68">
          <a:extLst>
            <a:ext uri="{FF2B5EF4-FFF2-40B4-BE49-F238E27FC236}">
              <a16:creationId xmlns:a16="http://schemas.microsoft.com/office/drawing/2014/main" id="{00000000-0008-0000-0000-00001C010000}"/>
            </a:ext>
          </a:extLst>
        </xdr:cNvPr>
        <xdr:cNvSpPr>
          <a:spLocks noChangeAspect="1" noChangeArrowheads="1"/>
        </xdr:cNvSpPr>
      </xdr:nvSpPr>
      <xdr:spPr bwMode="auto">
        <a:xfrm>
          <a:off x="547688" y="15311438"/>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285" name="AutoShape 1" descr="blob:https://web.whatsapp.com/40ff642d-46c7-4d59-a890-3e34f8a11e68">
          <a:extLst>
            <a:ext uri="{FF2B5EF4-FFF2-40B4-BE49-F238E27FC236}">
              <a16:creationId xmlns:a16="http://schemas.microsoft.com/office/drawing/2014/main" id="{00000000-0008-0000-0000-00001D010000}"/>
            </a:ext>
          </a:extLst>
        </xdr:cNvPr>
        <xdr:cNvSpPr>
          <a:spLocks noChangeAspect="1" noChangeArrowheads="1"/>
        </xdr:cNvSpPr>
      </xdr:nvSpPr>
      <xdr:spPr bwMode="auto">
        <a:xfrm>
          <a:off x="547688" y="15311438"/>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286" name="AutoShape 1" descr="blob:https://web.whatsapp.com/40ff642d-46c7-4d59-a890-3e34f8a11e68">
          <a:extLst>
            <a:ext uri="{FF2B5EF4-FFF2-40B4-BE49-F238E27FC236}">
              <a16:creationId xmlns:a16="http://schemas.microsoft.com/office/drawing/2014/main" id="{00000000-0008-0000-0000-00001E010000}"/>
            </a:ext>
          </a:extLst>
        </xdr:cNvPr>
        <xdr:cNvSpPr>
          <a:spLocks noChangeAspect="1" noChangeArrowheads="1"/>
        </xdr:cNvSpPr>
      </xdr:nvSpPr>
      <xdr:spPr bwMode="auto">
        <a:xfrm>
          <a:off x="547688" y="15311438"/>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287" name="AutoShape 1" descr="blob:https://web.whatsapp.com/40ff642d-46c7-4d59-a890-3e34f8a11e68">
          <a:extLst>
            <a:ext uri="{FF2B5EF4-FFF2-40B4-BE49-F238E27FC236}">
              <a16:creationId xmlns:a16="http://schemas.microsoft.com/office/drawing/2014/main" id="{00000000-0008-0000-0000-00001F010000}"/>
            </a:ext>
          </a:extLst>
        </xdr:cNvPr>
        <xdr:cNvSpPr>
          <a:spLocks noChangeAspect="1" noChangeArrowheads="1"/>
        </xdr:cNvSpPr>
      </xdr:nvSpPr>
      <xdr:spPr bwMode="auto">
        <a:xfrm>
          <a:off x="547688" y="15311438"/>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288" name="AutoShape 1" descr="blob:https://web.whatsapp.com/40ff642d-46c7-4d59-a890-3e34f8a11e68">
          <a:extLst>
            <a:ext uri="{FF2B5EF4-FFF2-40B4-BE49-F238E27FC236}">
              <a16:creationId xmlns:a16="http://schemas.microsoft.com/office/drawing/2014/main" id="{00000000-0008-0000-0000-000020010000}"/>
            </a:ext>
          </a:extLst>
        </xdr:cNvPr>
        <xdr:cNvSpPr>
          <a:spLocks noChangeAspect="1" noChangeArrowheads="1"/>
        </xdr:cNvSpPr>
      </xdr:nvSpPr>
      <xdr:spPr bwMode="auto">
        <a:xfrm>
          <a:off x="547688" y="15311438"/>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289" name="AutoShape 1" descr="blob:https://web.whatsapp.com/40ff642d-46c7-4d59-a890-3e34f8a11e68">
          <a:extLst>
            <a:ext uri="{FF2B5EF4-FFF2-40B4-BE49-F238E27FC236}">
              <a16:creationId xmlns:a16="http://schemas.microsoft.com/office/drawing/2014/main" id="{00000000-0008-0000-0000-000021010000}"/>
            </a:ext>
          </a:extLst>
        </xdr:cNvPr>
        <xdr:cNvSpPr>
          <a:spLocks noChangeAspect="1" noChangeArrowheads="1"/>
        </xdr:cNvSpPr>
      </xdr:nvSpPr>
      <xdr:spPr bwMode="auto">
        <a:xfrm>
          <a:off x="547688" y="15311438"/>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290" name="AutoShape 1" descr="blob:https://web.whatsapp.com/40ff642d-46c7-4d59-a890-3e34f8a11e68">
          <a:extLst>
            <a:ext uri="{FF2B5EF4-FFF2-40B4-BE49-F238E27FC236}">
              <a16:creationId xmlns:a16="http://schemas.microsoft.com/office/drawing/2014/main" id="{00000000-0008-0000-0000-000022010000}"/>
            </a:ext>
          </a:extLst>
        </xdr:cNvPr>
        <xdr:cNvSpPr>
          <a:spLocks noChangeAspect="1" noChangeArrowheads="1"/>
        </xdr:cNvSpPr>
      </xdr:nvSpPr>
      <xdr:spPr bwMode="auto">
        <a:xfrm>
          <a:off x="547688" y="15311438"/>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291" name="AutoShape 1" descr="blob:https://web.whatsapp.com/40ff642d-46c7-4d59-a890-3e34f8a11e68">
          <a:extLst>
            <a:ext uri="{FF2B5EF4-FFF2-40B4-BE49-F238E27FC236}">
              <a16:creationId xmlns:a16="http://schemas.microsoft.com/office/drawing/2014/main" id="{00000000-0008-0000-0000-000023010000}"/>
            </a:ext>
          </a:extLst>
        </xdr:cNvPr>
        <xdr:cNvSpPr>
          <a:spLocks noChangeAspect="1" noChangeArrowheads="1"/>
        </xdr:cNvSpPr>
      </xdr:nvSpPr>
      <xdr:spPr bwMode="auto">
        <a:xfrm>
          <a:off x="547688" y="15311438"/>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292" name="AutoShape 1" descr="blob:https://web.whatsapp.com/40ff642d-46c7-4d59-a890-3e34f8a11e68">
          <a:extLst>
            <a:ext uri="{FF2B5EF4-FFF2-40B4-BE49-F238E27FC236}">
              <a16:creationId xmlns:a16="http://schemas.microsoft.com/office/drawing/2014/main" id="{00000000-0008-0000-0000-000024010000}"/>
            </a:ext>
          </a:extLst>
        </xdr:cNvPr>
        <xdr:cNvSpPr>
          <a:spLocks noChangeAspect="1" noChangeArrowheads="1"/>
        </xdr:cNvSpPr>
      </xdr:nvSpPr>
      <xdr:spPr bwMode="auto">
        <a:xfrm>
          <a:off x="547688" y="15311438"/>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293" name="AutoShape 1" descr="blob:https://web.whatsapp.com/40ff642d-46c7-4d59-a890-3e34f8a11e68">
          <a:extLst>
            <a:ext uri="{FF2B5EF4-FFF2-40B4-BE49-F238E27FC236}">
              <a16:creationId xmlns:a16="http://schemas.microsoft.com/office/drawing/2014/main" id="{00000000-0008-0000-0000-000025010000}"/>
            </a:ext>
          </a:extLst>
        </xdr:cNvPr>
        <xdr:cNvSpPr>
          <a:spLocks noChangeAspect="1" noChangeArrowheads="1"/>
        </xdr:cNvSpPr>
      </xdr:nvSpPr>
      <xdr:spPr bwMode="auto">
        <a:xfrm>
          <a:off x="547688" y="15311438"/>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294" name="AutoShape 1" descr="blob:https://web.whatsapp.com/40ff642d-46c7-4d59-a890-3e34f8a11e68">
          <a:extLst>
            <a:ext uri="{FF2B5EF4-FFF2-40B4-BE49-F238E27FC236}">
              <a16:creationId xmlns:a16="http://schemas.microsoft.com/office/drawing/2014/main" id="{00000000-0008-0000-0000-000026010000}"/>
            </a:ext>
          </a:extLst>
        </xdr:cNvPr>
        <xdr:cNvSpPr>
          <a:spLocks noChangeAspect="1" noChangeArrowheads="1"/>
        </xdr:cNvSpPr>
      </xdr:nvSpPr>
      <xdr:spPr bwMode="auto">
        <a:xfrm>
          <a:off x="547688" y="15311438"/>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295" name="AutoShape 1" descr="blob:https://web.whatsapp.com/40ff642d-46c7-4d59-a890-3e34f8a11e68">
          <a:extLst>
            <a:ext uri="{FF2B5EF4-FFF2-40B4-BE49-F238E27FC236}">
              <a16:creationId xmlns:a16="http://schemas.microsoft.com/office/drawing/2014/main" id="{00000000-0008-0000-0000-000027010000}"/>
            </a:ext>
          </a:extLst>
        </xdr:cNvPr>
        <xdr:cNvSpPr>
          <a:spLocks noChangeAspect="1" noChangeArrowheads="1"/>
        </xdr:cNvSpPr>
      </xdr:nvSpPr>
      <xdr:spPr bwMode="auto">
        <a:xfrm>
          <a:off x="547688" y="15311438"/>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296" name="AutoShape 1" descr="blob:https://web.whatsapp.com/40ff642d-46c7-4d59-a890-3e34f8a11e68">
          <a:extLst>
            <a:ext uri="{FF2B5EF4-FFF2-40B4-BE49-F238E27FC236}">
              <a16:creationId xmlns:a16="http://schemas.microsoft.com/office/drawing/2014/main" id="{00000000-0008-0000-0000-000028010000}"/>
            </a:ext>
          </a:extLst>
        </xdr:cNvPr>
        <xdr:cNvSpPr>
          <a:spLocks noChangeAspect="1" noChangeArrowheads="1"/>
        </xdr:cNvSpPr>
      </xdr:nvSpPr>
      <xdr:spPr bwMode="auto">
        <a:xfrm>
          <a:off x="547688" y="15311438"/>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297" name="AutoShape 1" descr="blob:https://web.whatsapp.com/40ff642d-46c7-4d59-a890-3e34f8a11e68">
          <a:extLst>
            <a:ext uri="{FF2B5EF4-FFF2-40B4-BE49-F238E27FC236}">
              <a16:creationId xmlns:a16="http://schemas.microsoft.com/office/drawing/2014/main" id="{00000000-0008-0000-0000-000029010000}"/>
            </a:ext>
          </a:extLst>
        </xdr:cNvPr>
        <xdr:cNvSpPr>
          <a:spLocks noChangeAspect="1" noChangeArrowheads="1"/>
        </xdr:cNvSpPr>
      </xdr:nvSpPr>
      <xdr:spPr bwMode="auto">
        <a:xfrm>
          <a:off x="547688" y="15311438"/>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298" name="AutoShape 1" descr="blob:https://web.whatsapp.com/40ff642d-46c7-4d59-a890-3e34f8a11e68">
          <a:extLst>
            <a:ext uri="{FF2B5EF4-FFF2-40B4-BE49-F238E27FC236}">
              <a16:creationId xmlns:a16="http://schemas.microsoft.com/office/drawing/2014/main" id="{00000000-0008-0000-0000-00002A010000}"/>
            </a:ext>
          </a:extLst>
        </xdr:cNvPr>
        <xdr:cNvSpPr>
          <a:spLocks noChangeAspect="1" noChangeArrowheads="1"/>
        </xdr:cNvSpPr>
      </xdr:nvSpPr>
      <xdr:spPr bwMode="auto">
        <a:xfrm>
          <a:off x="547688" y="15311438"/>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299" name="AutoShape 1" descr="blob:https://web.whatsapp.com/40ff642d-46c7-4d59-a890-3e34f8a11e68">
          <a:extLst>
            <a:ext uri="{FF2B5EF4-FFF2-40B4-BE49-F238E27FC236}">
              <a16:creationId xmlns:a16="http://schemas.microsoft.com/office/drawing/2014/main" id="{00000000-0008-0000-0000-00002B010000}"/>
            </a:ext>
          </a:extLst>
        </xdr:cNvPr>
        <xdr:cNvSpPr>
          <a:spLocks noChangeAspect="1" noChangeArrowheads="1"/>
        </xdr:cNvSpPr>
      </xdr:nvSpPr>
      <xdr:spPr bwMode="auto">
        <a:xfrm>
          <a:off x="547688" y="15311438"/>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300" name="AutoShape 1" descr="blob:https://web.whatsapp.com/40ff642d-46c7-4d59-a890-3e34f8a11e68">
          <a:extLst>
            <a:ext uri="{FF2B5EF4-FFF2-40B4-BE49-F238E27FC236}">
              <a16:creationId xmlns:a16="http://schemas.microsoft.com/office/drawing/2014/main" id="{00000000-0008-0000-0000-00002C010000}"/>
            </a:ext>
          </a:extLst>
        </xdr:cNvPr>
        <xdr:cNvSpPr>
          <a:spLocks noChangeAspect="1" noChangeArrowheads="1"/>
        </xdr:cNvSpPr>
      </xdr:nvSpPr>
      <xdr:spPr bwMode="auto">
        <a:xfrm>
          <a:off x="547688" y="15311438"/>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301" name="AutoShape 1" descr="blob:https://web.whatsapp.com/40ff642d-46c7-4d59-a890-3e34f8a11e68">
          <a:extLst>
            <a:ext uri="{FF2B5EF4-FFF2-40B4-BE49-F238E27FC236}">
              <a16:creationId xmlns:a16="http://schemas.microsoft.com/office/drawing/2014/main" id="{00000000-0008-0000-0000-00002D010000}"/>
            </a:ext>
          </a:extLst>
        </xdr:cNvPr>
        <xdr:cNvSpPr>
          <a:spLocks noChangeAspect="1" noChangeArrowheads="1"/>
        </xdr:cNvSpPr>
      </xdr:nvSpPr>
      <xdr:spPr bwMode="auto">
        <a:xfrm>
          <a:off x="547688" y="15311438"/>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302" name="AutoShape 1" descr="blob:https://web.whatsapp.com/40ff642d-46c7-4d59-a890-3e34f8a11e68">
          <a:extLst>
            <a:ext uri="{FF2B5EF4-FFF2-40B4-BE49-F238E27FC236}">
              <a16:creationId xmlns:a16="http://schemas.microsoft.com/office/drawing/2014/main" id="{00000000-0008-0000-0000-00002E010000}"/>
            </a:ext>
          </a:extLst>
        </xdr:cNvPr>
        <xdr:cNvSpPr>
          <a:spLocks noChangeAspect="1" noChangeArrowheads="1"/>
        </xdr:cNvSpPr>
      </xdr:nvSpPr>
      <xdr:spPr bwMode="auto">
        <a:xfrm>
          <a:off x="547688" y="15311438"/>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730</xdr:row>
      <xdr:rowOff>0</xdr:rowOff>
    </xdr:from>
    <xdr:ext cx="304800" cy="438151"/>
    <xdr:sp macro="" textlink="">
      <xdr:nvSpPr>
        <xdr:cNvPr id="303" name="AutoShape 1" descr="blob:https://web.whatsapp.com/40ff642d-46c7-4d59-a890-3e34f8a11e68">
          <a:extLst>
            <a:ext uri="{FF2B5EF4-FFF2-40B4-BE49-F238E27FC236}">
              <a16:creationId xmlns:a16="http://schemas.microsoft.com/office/drawing/2014/main" id="{00000000-0008-0000-0000-00002F010000}"/>
            </a:ext>
          </a:extLst>
        </xdr:cNvPr>
        <xdr:cNvSpPr>
          <a:spLocks noChangeAspect="1" noChangeArrowheads="1"/>
        </xdr:cNvSpPr>
      </xdr:nvSpPr>
      <xdr:spPr bwMode="auto">
        <a:xfrm>
          <a:off x="547688" y="15311438"/>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730</xdr:row>
      <xdr:rowOff>0</xdr:rowOff>
    </xdr:from>
    <xdr:ext cx="304800" cy="304800"/>
    <xdr:sp macro="" textlink="">
      <xdr:nvSpPr>
        <xdr:cNvPr id="304" name="AutoShape 3" descr="blob:https://web.whatsapp.com/207f9b22-a611-4d6f-9984-78d7d1ff46db">
          <a:extLst>
            <a:ext uri="{FF2B5EF4-FFF2-40B4-BE49-F238E27FC236}">
              <a16:creationId xmlns:a16="http://schemas.microsoft.com/office/drawing/2014/main" id="{00000000-0008-0000-0000-000030010000}"/>
            </a:ext>
          </a:extLst>
        </xdr:cNvPr>
        <xdr:cNvSpPr>
          <a:spLocks noChangeAspect="1" noChangeArrowheads="1"/>
        </xdr:cNvSpPr>
      </xdr:nvSpPr>
      <xdr:spPr bwMode="auto">
        <a:xfrm>
          <a:off x="9739313" y="1531143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730</xdr:row>
      <xdr:rowOff>0</xdr:rowOff>
    </xdr:from>
    <xdr:ext cx="304800" cy="304800"/>
    <xdr:sp macro="" textlink="">
      <xdr:nvSpPr>
        <xdr:cNvPr id="305" name="AutoShape 3" descr="blob:https://web.whatsapp.com/207f9b22-a611-4d6f-9984-78d7d1ff46db">
          <a:extLst>
            <a:ext uri="{FF2B5EF4-FFF2-40B4-BE49-F238E27FC236}">
              <a16:creationId xmlns:a16="http://schemas.microsoft.com/office/drawing/2014/main" id="{00000000-0008-0000-0000-000031010000}"/>
            </a:ext>
          </a:extLst>
        </xdr:cNvPr>
        <xdr:cNvSpPr>
          <a:spLocks noChangeAspect="1" noChangeArrowheads="1"/>
        </xdr:cNvSpPr>
      </xdr:nvSpPr>
      <xdr:spPr bwMode="auto">
        <a:xfrm>
          <a:off x="9739313" y="1531143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730</xdr:row>
      <xdr:rowOff>0</xdr:rowOff>
    </xdr:from>
    <xdr:ext cx="304800" cy="304800"/>
    <xdr:sp macro="" textlink="">
      <xdr:nvSpPr>
        <xdr:cNvPr id="306" name="AutoShape 3" descr="blob:https://web.whatsapp.com/207f9b22-a611-4d6f-9984-78d7d1ff46db">
          <a:extLst>
            <a:ext uri="{FF2B5EF4-FFF2-40B4-BE49-F238E27FC236}">
              <a16:creationId xmlns:a16="http://schemas.microsoft.com/office/drawing/2014/main" id="{00000000-0008-0000-0000-000032010000}"/>
            </a:ext>
          </a:extLst>
        </xdr:cNvPr>
        <xdr:cNvSpPr>
          <a:spLocks noChangeAspect="1" noChangeArrowheads="1"/>
        </xdr:cNvSpPr>
      </xdr:nvSpPr>
      <xdr:spPr bwMode="auto">
        <a:xfrm>
          <a:off x="9739313" y="1531143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730</xdr:row>
      <xdr:rowOff>0</xdr:rowOff>
    </xdr:from>
    <xdr:ext cx="304800" cy="304800"/>
    <xdr:sp macro="" textlink="">
      <xdr:nvSpPr>
        <xdr:cNvPr id="307" name="AutoShape 3" descr="blob:https://web.whatsapp.com/207f9b22-a611-4d6f-9984-78d7d1ff46db">
          <a:extLst>
            <a:ext uri="{FF2B5EF4-FFF2-40B4-BE49-F238E27FC236}">
              <a16:creationId xmlns:a16="http://schemas.microsoft.com/office/drawing/2014/main" id="{00000000-0008-0000-0000-000033010000}"/>
            </a:ext>
          </a:extLst>
        </xdr:cNvPr>
        <xdr:cNvSpPr>
          <a:spLocks noChangeAspect="1" noChangeArrowheads="1"/>
        </xdr:cNvSpPr>
      </xdr:nvSpPr>
      <xdr:spPr bwMode="auto">
        <a:xfrm>
          <a:off x="9739313" y="1531143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730</xdr:row>
      <xdr:rowOff>0</xdr:rowOff>
    </xdr:from>
    <xdr:ext cx="304800" cy="304800"/>
    <xdr:sp macro="" textlink="">
      <xdr:nvSpPr>
        <xdr:cNvPr id="308" name="AutoShape 3" descr="blob:https://web.whatsapp.com/207f9b22-a611-4d6f-9984-78d7d1ff46db">
          <a:extLst>
            <a:ext uri="{FF2B5EF4-FFF2-40B4-BE49-F238E27FC236}">
              <a16:creationId xmlns:a16="http://schemas.microsoft.com/office/drawing/2014/main" id="{00000000-0008-0000-0000-000034010000}"/>
            </a:ext>
          </a:extLst>
        </xdr:cNvPr>
        <xdr:cNvSpPr>
          <a:spLocks noChangeAspect="1" noChangeArrowheads="1"/>
        </xdr:cNvSpPr>
      </xdr:nvSpPr>
      <xdr:spPr bwMode="auto">
        <a:xfrm>
          <a:off x="9739313" y="1531143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730</xdr:row>
      <xdr:rowOff>0</xdr:rowOff>
    </xdr:from>
    <xdr:ext cx="304800" cy="304800"/>
    <xdr:sp macro="" textlink="">
      <xdr:nvSpPr>
        <xdr:cNvPr id="309" name="AutoShape 3" descr="blob:https://web.whatsapp.com/207f9b22-a611-4d6f-9984-78d7d1ff46db">
          <a:extLst>
            <a:ext uri="{FF2B5EF4-FFF2-40B4-BE49-F238E27FC236}">
              <a16:creationId xmlns:a16="http://schemas.microsoft.com/office/drawing/2014/main" id="{00000000-0008-0000-0000-000035010000}"/>
            </a:ext>
          </a:extLst>
        </xdr:cNvPr>
        <xdr:cNvSpPr>
          <a:spLocks noChangeAspect="1" noChangeArrowheads="1"/>
        </xdr:cNvSpPr>
      </xdr:nvSpPr>
      <xdr:spPr bwMode="auto">
        <a:xfrm>
          <a:off x="9739313" y="1531143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730</xdr:row>
      <xdr:rowOff>0</xdr:rowOff>
    </xdr:from>
    <xdr:ext cx="304800" cy="304800"/>
    <xdr:sp macro="" textlink="">
      <xdr:nvSpPr>
        <xdr:cNvPr id="310" name="AutoShape 3" descr="blob:https://web.whatsapp.com/207f9b22-a611-4d6f-9984-78d7d1ff46db">
          <a:extLst>
            <a:ext uri="{FF2B5EF4-FFF2-40B4-BE49-F238E27FC236}">
              <a16:creationId xmlns:a16="http://schemas.microsoft.com/office/drawing/2014/main" id="{00000000-0008-0000-0000-000036010000}"/>
            </a:ext>
          </a:extLst>
        </xdr:cNvPr>
        <xdr:cNvSpPr>
          <a:spLocks noChangeAspect="1" noChangeArrowheads="1"/>
        </xdr:cNvSpPr>
      </xdr:nvSpPr>
      <xdr:spPr bwMode="auto">
        <a:xfrm>
          <a:off x="9739313" y="1531143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730</xdr:row>
      <xdr:rowOff>0</xdr:rowOff>
    </xdr:from>
    <xdr:ext cx="304800" cy="304800"/>
    <xdr:sp macro="" textlink="">
      <xdr:nvSpPr>
        <xdr:cNvPr id="311" name="AutoShape 3" descr="blob:https://web.whatsapp.com/207f9b22-a611-4d6f-9984-78d7d1ff46db">
          <a:extLst>
            <a:ext uri="{FF2B5EF4-FFF2-40B4-BE49-F238E27FC236}">
              <a16:creationId xmlns:a16="http://schemas.microsoft.com/office/drawing/2014/main" id="{00000000-0008-0000-0000-000037010000}"/>
            </a:ext>
          </a:extLst>
        </xdr:cNvPr>
        <xdr:cNvSpPr>
          <a:spLocks noChangeAspect="1" noChangeArrowheads="1"/>
        </xdr:cNvSpPr>
      </xdr:nvSpPr>
      <xdr:spPr bwMode="auto">
        <a:xfrm>
          <a:off x="9739313" y="1531143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730</xdr:row>
      <xdr:rowOff>0</xdr:rowOff>
    </xdr:from>
    <xdr:ext cx="304800" cy="304800"/>
    <xdr:sp macro="" textlink="">
      <xdr:nvSpPr>
        <xdr:cNvPr id="312" name="AutoShape 3" descr="blob:https://web.whatsapp.com/207f9b22-a611-4d6f-9984-78d7d1ff46db">
          <a:extLst>
            <a:ext uri="{FF2B5EF4-FFF2-40B4-BE49-F238E27FC236}">
              <a16:creationId xmlns:a16="http://schemas.microsoft.com/office/drawing/2014/main" id="{00000000-0008-0000-0000-000038010000}"/>
            </a:ext>
          </a:extLst>
        </xdr:cNvPr>
        <xdr:cNvSpPr>
          <a:spLocks noChangeAspect="1" noChangeArrowheads="1"/>
        </xdr:cNvSpPr>
      </xdr:nvSpPr>
      <xdr:spPr bwMode="auto">
        <a:xfrm>
          <a:off x="9739313" y="1531143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730</xdr:row>
      <xdr:rowOff>0</xdr:rowOff>
    </xdr:from>
    <xdr:ext cx="304800" cy="304800"/>
    <xdr:sp macro="" textlink="">
      <xdr:nvSpPr>
        <xdr:cNvPr id="313" name="AutoShape 3" descr="blob:https://web.whatsapp.com/207f9b22-a611-4d6f-9984-78d7d1ff46db">
          <a:extLst>
            <a:ext uri="{FF2B5EF4-FFF2-40B4-BE49-F238E27FC236}">
              <a16:creationId xmlns:a16="http://schemas.microsoft.com/office/drawing/2014/main" id="{00000000-0008-0000-0000-000039010000}"/>
            </a:ext>
          </a:extLst>
        </xdr:cNvPr>
        <xdr:cNvSpPr>
          <a:spLocks noChangeAspect="1" noChangeArrowheads="1"/>
        </xdr:cNvSpPr>
      </xdr:nvSpPr>
      <xdr:spPr bwMode="auto">
        <a:xfrm>
          <a:off x="9739313" y="1531143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730</xdr:row>
      <xdr:rowOff>0</xdr:rowOff>
    </xdr:from>
    <xdr:ext cx="304800" cy="304800"/>
    <xdr:sp macro="" textlink="">
      <xdr:nvSpPr>
        <xdr:cNvPr id="314" name="AutoShape 3" descr="blob:https://web.whatsapp.com/207f9b22-a611-4d6f-9984-78d7d1ff46db">
          <a:extLst>
            <a:ext uri="{FF2B5EF4-FFF2-40B4-BE49-F238E27FC236}">
              <a16:creationId xmlns:a16="http://schemas.microsoft.com/office/drawing/2014/main" id="{00000000-0008-0000-0000-00003A010000}"/>
            </a:ext>
          </a:extLst>
        </xdr:cNvPr>
        <xdr:cNvSpPr>
          <a:spLocks noChangeAspect="1" noChangeArrowheads="1"/>
        </xdr:cNvSpPr>
      </xdr:nvSpPr>
      <xdr:spPr bwMode="auto">
        <a:xfrm>
          <a:off x="9739313" y="1531143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730</xdr:row>
      <xdr:rowOff>0</xdr:rowOff>
    </xdr:from>
    <xdr:ext cx="304800" cy="304800"/>
    <xdr:sp macro="" textlink="">
      <xdr:nvSpPr>
        <xdr:cNvPr id="315" name="AutoShape 3" descr="blob:https://web.whatsapp.com/207f9b22-a611-4d6f-9984-78d7d1ff46db">
          <a:extLst>
            <a:ext uri="{FF2B5EF4-FFF2-40B4-BE49-F238E27FC236}">
              <a16:creationId xmlns:a16="http://schemas.microsoft.com/office/drawing/2014/main" id="{00000000-0008-0000-0000-00003B010000}"/>
            </a:ext>
          </a:extLst>
        </xdr:cNvPr>
        <xdr:cNvSpPr>
          <a:spLocks noChangeAspect="1" noChangeArrowheads="1"/>
        </xdr:cNvSpPr>
      </xdr:nvSpPr>
      <xdr:spPr bwMode="auto">
        <a:xfrm>
          <a:off x="9739313" y="1531143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730</xdr:row>
      <xdr:rowOff>0</xdr:rowOff>
    </xdr:from>
    <xdr:ext cx="304800" cy="304800"/>
    <xdr:sp macro="" textlink="">
      <xdr:nvSpPr>
        <xdr:cNvPr id="316" name="AutoShape 3" descr="blob:https://web.whatsapp.com/207f9b22-a611-4d6f-9984-78d7d1ff46db">
          <a:extLst>
            <a:ext uri="{FF2B5EF4-FFF2-40B4-BE49-F238E27FC236}">
              <a16:creationId xmlns:a16="http://schemas.microsoft.com/office/drawing/2014/main" id="{00000000-0008-0000-0000-00003C010000}"/>
            </a:ext>
          </a:extLst>
        </xdr:cNvPr>
        <xdr:cNvSpPr>
          <a:spLocks noChangeAspect="1" noChangeArrowheads="1"/>
        </xdr:cNvSpPr>
      </xdr:nvSpPr>
      <xdr:spPr bwMode="auto">
        <a:xfrm>
          <a:off x="9739313" y="1531143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730</xdr:row>
      <xdr:rowOff>0</xdr:rowOff>
    </xdr:from>
    <xdr:ext cx="304800" cy="304800"/>
    <xdr:sp macro="" textlink="">
      <xdr:nvSpPr>
        <xdr:cNvPr id="317" name="AutoShape 3" descr="blob:https://web.whatsapp.com/207f9b22-a611-4d6f-9984-78d7d1ff46db">
          <a:extLst>
            <a:ext uri="{FF2B5EF4-FFF2-40B4-BE49-F238E27FC236}">
              <a16:creationId xmlns:a16="http://schemas.microsoft.com/office/drawing/2014/main" id="{00000000-0008-0000-0000-00003D010000}"/>
            </a:ext>
          </a:extLst>
        </xdr:cNvPr>
        <xdr:cNvSpPr>
          <a:spLocks noChangeAspect="1" noChangeArrowheads="1"/>
        </xdr:cNvSpPr>
      </xdr:nvSpPr>
      <xdr:spPr bwMode="auto">
        <a:xfrm>
          <a:off x="9739313" y="1531143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730</xdr:row>
      <xdr:rowOff>0</xdr:rowOff>
    </xdr:from>
    <xdr:ext cx="304800" cy="304800"/>
    <xdr:sp macro="" textlink="">
      <xdr:nvSpPr>
        <xdr:cNvPr id="318" name="AutoShape 3" descr="blob:https://web.whatsapp.com/207f9b22-a611-4d6f-9984-78d7d1ff46db">
          <a:extLst>
            <a:ext uri="{FF2B5EF4-FFF2-40B4-BE49-F238E27FC236}">
              <a16:creationId xmlns:a16="http://schemas.microsoft.com/office/drawing/2014/main" id="{00000000-0008-0000-0000-00003E010000}"/>
            </a:ext>
          </a:extLst>
        </xdr:cNvPr>
        <xdr:cNvSpPr>
          <a:spLocks noChangeAspect="1" noChangeArrowheads="1"/>
        </xdr:cNvSpPr>
      </xdr:nvSpPr>
      <xdr:spPr bwMode="auto">
        <a:xfrm>
          <a:off x="9739313" y="1531143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730</xdr:row>
      <xdr:rowOff>0</xdr:rowOff>
    </xdr:from>
    <xdr:ext cx="304800" cy="304800"/>
    <xdr:sp macro="" textlink="">
      <xdr:nvSpPr>
        <xdr:cNvPr id="319" name="AutoShape 3" descr="blob:https://web.whatsapp.com/207f9b22-a611-4d6f-9984-78d7d1ff46db">
          <a:extLst>
            <a:ext uri="{FF2B5EF4-FFF2-40B4-BE49-F238E27FC236}">
              <a16:creationId xmlns:a16="http://schemas.microsoft.com/office/drawing/2014/main" id="{00000000-0008-0000-0000-00003F010000}"/>
            </a:ext>
          </a:extLst>
        </xdr:cNvPr>
        <xdr:cNvSpPr>
          <a:spLocks noChangeAspect="1" noChangeArrowheads="1"/>
        </xdr:cNvSpPr>
      </xdr:nvSpPr>
      <xdr:spPr bwMode="auto">
        <a:xfrm>
          <a:off x="9739313" y="1531143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730</xdr:row>
      <xdr:rowOff>0</xdr:rowOff>
    </xdr:from>
    <xdr:ext cx="304800" cy="304800"/>
    <xdr:sp macro="" textlink="">
      <xdr:nvSpPr>
        <xdr:cNvPr id="320" name="AutoShape 3" descr="blob:https://web.whatsapp.com/207f9b22-a611-4d6f-9984-78d7d1ff46db">
          <a:extLst>
            <a:ext uri="{FF2B5EF4-FFF2-40B4-BE49-F238E27FC236}">
              <a16:creationId xmlns:a16="http://schemas.microsoft.com/office/drawing/2014/main" id="{00000000-0008-0000-0000-000040010000}"/>
            </a:ext>
          </a:extLst>
        </xdr:cNvPr>
        <xdr:cNvSpPr>
          <a:spLocks noChangeAspect="1" noChangeArrowheads="1"/>
        </xdr:cNvSpPr>
      </xdr:nvSpPr>
      <xdr:spPr bwMode="auto">
        <a:xfrm>
          <a:off x="9739313" y="1531143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730</xdr:row>
      <xdr:rowOff>0</xdr:rowOff>
    </xdr:from>
    <xdr:ext cx="304800" cy="304800"/>
    <xdr:sp macro="" textlink="">
      <xdr:nvSpPr>
        <xdr:cNvPr id="321" name="AutoShape 3" descr="blob:https://web.whatsapp.com/207f9b22-a611-4d6f-9984-78d7d1ff46db">
          <a:extLst>
            <a:ext uri="{FF2B5EF4-FFF2-40B4-BE49-F238E27FC236}">
              <a16:creationId xmlns:a16="http://schemas.microsoft.com/office/drawing/2014/main" id="{00000000-0008-0000-0000-000041010000}"/>
            </a:ext>
          </a:extLst>
        </xdr:cNvPr>
        <xdr:cNvSpPr>
          <a:spLocks noChangeAspect="1" noChangeArrowheads="1"/>
        </xdr:cNvSpPr>
      </xdr:nvSpPr>
      <xdr:spPr bwMode="auto">
        <a:xfrm>
          <a:off x="9739313" y="1531143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730</xdr:row>
      <xdr:rowOff>0</xdr:rowOff>
    </xdr:from>
    <xdr:ext cx="304800" cy="304800"/>
    <xdr:sp macro="" textlink="">
      <xdr:nvSpPr>
        <xdr:cNvPr id="322" name="AutoShape 3" descr="blob:https://web.whatsapp.com/207f9b22-a611-4d6f-9984-78d7d1ff46db">
          <a:extLst>
            <a:ext uri="{FF2B5EF4-FFF2-40B4-BE49-F238E27FC236}">
              <a16:creationId xmlns:a16="http://schemas.microsoft.com/office/drawing/2014/main" id="{00000000-0008-0000-0000-000042010000}"/>
            </a:ext>
          </a:extLst>
        </xdr:cNvPr>
        <xdr:cNvSpPr>
          <a:spLocks noChangeAspect="1" noChangeArrowheads="1"/>
        </xdr:cNvSpPr>
      </xdr:nvSpPr>
      <xdr:spPr bwMode="auto">
        <a:xfrm>
          <a:off x="9739313" y="1531143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730</xdr:row>
      <xdr:rowOff>0</xdr:rowOff>
    </xdr:from>
    <xdr:ext cx="304800" cy="304800"/>
    <xdr:sp macro="" textlink="">
      <xdr:nvSpPr>
        <xdr:cNvPr id="323" name="AutoShape 3" descr="blob:https://web.whatsapp.com/207f9b22-a611-4d6f-9984-78d7d1ff46db">
          <a:extLst>
            <a:ext uri="{FF2B5EF4-FFF2-40B4-BE49-F238E27FC236}">
              <a16:creationId xmlns:a16="http://schemas.microsoft.com/office/drawing/2014/main" id="{00000000-0008-0000-0000-000043010000}"/>
            </a:ext>
          </a:extLst>
        </xdr:cNvPr>
        <xdr:cNvSpPr>
          <a:spLocks noChangeAspect="1" noChangeArrowheads="1"/>
        </xdr:cNvSpPr>
      </xdr:nvSpPr>
      <xdr:spPr bwMode="auto">
        <a:xfrm>
          <a:off x="9739313" y="1531143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730</xdr:row>
      <xdr:rowOff>0</xdr:rowOff>
    </xdr:from>
    <xdr:ext cx="304800" cy="304800"/>
    <xdr:sp macro="" textlink="">
      <xdr:nvSpPr>
        <xdr:cNvPr id="324" name="AutoShape 3" descr="blob:https://web.whatsapp.com/207f9b22-a611-4d6f-9984-78d7d1ff46db">
          <a:extLst>
            <a:ext uri="{FF2B5EF4-FFF2-40B4-BE49-F238E27FC236}">
              <a16:creationId xmlns:a16="http://schemas.microsoft.com/office/drawing/2014/main" id="{00000000-0008-0000-0000-000044010000}"/>
            </a:ext>
          </a:extLst>
        </xdr:cNvPr>
        <xdr:cNvSpPr>
          <a:spLocks noChangeAspect="1" noChangeArrowheads="1"/>
        </xdr:cNvSpPr>
      </xdr:nvSpPr>
      <xdr:spPr bwMode="auto">
        <a:xfrm>
          <a:off x="9739313" y="1531143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730</xdr:row>
      <xdr:rowOff>0</xdr:rowOff>
    </xdr:from>
    <xdr:ext cx="304800" cy="304800"/>
    <xdr:sp macro="" textlink="">
      <xdr:nvSpPr>
        <xdr:cNvPr id="325" name="AutoShape 3" descr="blob:https://web.whatsapp.com/207f9b22-a611-4d6f-9984-78d7d1ff46db">
          <a:extLst>
            <a:ext uri="{FF2B5EF4-FFF2-40B4-BE49-F238E27FC236}">
              <a16:creationId xmlns:a16="http://schemas.microsoft.com/office/drawing/2014/main" id="{00000000-0008-0000-0000-000045010000}"/>
            </a:ext>
          </a:extLst>
        </xdr:cNvPr>
        <xdr:cNvSpPr>
          <a:spLocks noChangeAspect="1" noChangeArrowheads="1"/>
        </xdr:cNvSpPr>
      </xdr:nvSpPr>
      <xdr:spPr bwMode="auto">
        <a:xfrm>
          <a:off x="9739313" y="1531143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730</xdr:row>
      <xdr:rowOff>0</xdr:rowOff>
    </xdr:from>
    <xdr:ext cx="304800" cy="304800"/>
    <xdr:sp macro="" textlink="">
      <xdr:nvSpPr>
        <xdr:cNvPr id="326" name="AutoShape 3" descr="blob:https://web.whatsapp.com/207f9b22-a611-4d6f-9984-78d7d1ff46db">
          <a:extLst>
            <a:ext uri="{FF2B5EF4-FFF2-40B4-BE49-F238E27FC236}">
              <a16:creationId xmlns:a16="http://schemas.microsoft.com/office/drawing/2014/main" id="{00000000-0008-0000-0000-000046010000}"/>
            </a:ext>
          </a:extLst>
        </xdr:cNvPr>
        <xdr:cNvSpPr>
          <a:spLocks noChangeAspect="1" noChangeArrowheads="1"/>
        </xdr:cNvSpPr>
      </xdr:nvSpPr>
      <xdr:spPr bwMode="auto">
        <a:xfrm>
          <a:off x="9739313" y="1531143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730</xdr:row>
      <xdr:rowOff>0</xdr:rowOff>
    </xdr:from>
    <xdr:ext cx="304800" cy="304800"/>
    <xdr:sp macro="" textlink="">
      <xdr:nvSpPr>
        <xdr:cNvPr id="327" name="AutoShape 3" descr="blob:https://web.whatsapp.com/207f9b22-a611-4d6f-9984-78d7d1ff46db">
          <a:extLst>
            <a:ext uri="{FF2B5EF4-FFF2-40B4-BE49-F238E27FC236}">
              <a16:creationId xmlns:a16="http://schemas.microsoft.com/office/drawing/2014/main" id="{00000000-0008-0000-0000-000047010000}"/>
            </a:ext>
          </a:extLst>
        </xdr:cNvPr>
        <xdr:cNvSpPr>
          <a:spLocks noChangeAspect="1" noChangeArrowheads="1"/>
        </xdr:cNvSpPr>
      </xdr:nvSpPr>
      <xdr:spPr bwMode="auto">
        <a:xfrm>
          <a:off x="9739313" y="1531143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730</xdr:row>
      <xdr:rowOff>0</xdr:rowOff>
    </xdr:from>
    <xdr:ext cx="304800" cy="304800"/>
    <xdr:sp macro="" textlink="">
      <xdr:nvSpPr>
        <xdr:cNvPr id="328" name="AutoShape 3" descr="blob:https://web.whatsapp.com/207f9b22-a611-4d6f-9984-78d7d1ff46db">
          <a:extLst>
            <a:ext uri="{FF2B5EF4-FFF2-40B4-BE49-F238E27FC236}">
              <a16:creationId xmlns:a16="http://schemas.microsoft.com/office/drawing/2014/main" id="{00000000-0008-0000-0000-000048010000}"/>
            </a:ext>
          </a:extLst>
        </xdr:cNvPr>
        <xdr:cNvSpPr>
          <a:spLocks noChangeAspect="1" noChangeArrowheads="1"/>
        </xdr:cNvSpPr>
      </xdr:nvSpPr>
      <xdr:spPr bwMode="auto">
        <a:xfrm>
          <a:off x="9739313" y="1531143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730</xdr:row>
      <xdr:rowOff>0</xdr:rowOff>
    </xdr:from>
    <xdr:ext cx="304800" cy="304800"/>
    <xdr:sp macro="" textlink="">
      <xdr:nvSpPr>
        <xdr:cNvPr id="329" name="AutoShape 3" descr="blob:https://web.whatsapp.com/207f9b22-a611-4d6f-9984-78d7d1ff46db">
          <a:extLst>
            <a:ext uri="{FF2B5EF4-FFF2-40B4-BE49-F238E27FC236}">
              <a16:creationId xmlns:a16="http://schemas.microsoft.com/office/drawing/2014/main" id="{00000000-0008-0000-0000-000049010000}"/>
            </a:ext>
          </a:extLst>
        </xdr:cNvPr>
        <xdr:cNvSpPr>
          <a:spLocks noChangeAspect="1" noChangeArrowheads="1"/>
        </xdr:cNvSpPr>
      </xdr:nvSpPr>
      <xdr:spPr bwMode="auto">
        <a:xfrm>
          <a:off x="9739313" y="1531143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730</xdr:row>
      <xdr:rowOff>0</xdr:rowOff>
    </xdr:from>
    <xdr:ext cx="304800" cy="304800"/>
    <xdr:sp macro="" textlink="">
      <xdr:nvSpPr>
        <xdr:cNvPr id="330" name="AutoShape 3" descr="blob:https://web.whatsapp.com/207f9b22-a611-4d6f-9984-78d7d1ff46db">
          <a:extLst>
            <a:ext uri="{FF2B5EF4-FFF2-40B4-BE49-F238E27FC236}">
              <a16:creationId xmlns:a16="http://schemas.microsoft.com/office/drawing/2014/main" id="{00000000-0008-0000-0000-00004A010000}"/>
            </a:ext>
          </a:extLst>
        </xdr:cNvPr>
        <xdr:cNvSpPr>
          <a:spLocks noChangeAspect="1" noChangeArrowheads="1"/>
        </xdr:cNvSpPr>
      </xdr:nvSpPr>
      <xdr:spPr bwMode="auto">
        <a:xfrm>
          <a:off x="9739313" y="1531143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730</xdr:row>
      <xdr:rowOff>0</xdr:rowOff>
    </xdr:from>
    <xdr:ext cx="304800" cy="304800"/>
    <xdr:sp macro="" textlink="">
      <xdr:nvSpPr>
        <xdr:cNvPr id="331" name="AutoShape 3" descr="blob:https://web.whatsapp.com/207f9b22-a611-4d6f-9984-78d7d1ff46db">
          <a:extLst>
            <a:ext uri="{FF2B5EF4-FFF2-40B4-BE49-F238E27FC236}">
              <a16:creationId xmlns:a16="http://schemas.microsoft.com/office/drawing/2014/main" id="{00000000-0008-0000-0000-00004B010000}"/>
            </a:ext>
          </a:extLst>
        </xdr:cNvPr>
        <xdr:cNvSpPr>
          <a:spLocks noChangeAspect="1" noChangeArrowheads="1"/>
        </xdr:cNvSpPr>
      </xdr:nvSpPr>
      <xdr:spPr bwMode="auto">
        <a:xfrm>
          <a:off x="9739313" y="1531143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730</xdr:row>
      <xdr:rowOff>0</xdr:rowOff>
    </xdr:from>
    <xdr:ext cx="304800" cy="304800"/>
    <xdr:sp macro="" textlink="">
      <xdr:nvSpPr>
        <xdr:cNvPr id="332" name="AutoShape 3" descr="blob:https://web.whatsapp.com/207f9b22-a611-4d6f-9984-78d7d1ff46db">
          <a:extLst>
            <a:ext uri="{FF2B5EF4-FFF2-40B4-BE49-F238E27FC236}">
              <a16:creationId xmlns:a16="http://schemas.microsoft.com/office/drawing/2014/main" id="{00000000-0008-0000-0000-00004C010000}"/>
            </a:ext>
          </a:extLst>
        </xdr:cNvPr>
        <xdr:cNvSpPr>
          <a:spLocks noChangeAspect="1" noChangeArrowheads="1"/>
        </xdr:cNvSpPr>
      </xdr:nvSpPr>
      <xdr:spPr bwMode="auto">
        <a:xfrm>
          <a:off x="9739313" y="1531143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730</xdr:row>
      <xdr:rowOff>0</xdr:rowOff>
    </xdr:from>
    <xdr:ext cx="304800" cy="304800"/>
    <xdr:sp macro="" textlink="">
      <xdr:nvSpPr>
        <xdr:cNvPr id="333" name="AutoShape 3" descr="blob:https://web.whatsapp.com/207f9b22-a611-4d6f-9984-78d7d1ff46db">
          <a:extLst>
            <a:ext uri="{FF2B5EF4-FFF2-40B4-BE49-F238E27FC236}">
              <a16:creationId xmlns:a16="http://schemas.microsoft.com/office/drawing/2014/main" id="{00000000-0008-0000-0000-00004D010000}"/>
            </a:ext>
          </a:extLst>
        </xdr:cNvPr>
        <xdr:cNvSpPr>
          <a:spLocks noChangeAspect="1" noChangeArrowheads="1"/>
        </xdr:cNvSpPr>
      </xdr:nvSpPr>
      <xdr:spPr bwMode="auto">
        <a:xfrm>
          <a:off x="9739313" y="1531143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730</xdr:row>
      <xdr:rowOff>0</xdr:rowOff>
    </xdr:from>
    <xdr:ext cx="304800" cy="304800"/>
    <xdr:sp macro="" textlink="">
      <xdr:nvSpPr>
        <xdr:cNvPr id="334" name="AutoShape 3" descr="blob:https://web.whatsapp.com/207f9b22-a611-4d6f-9984-78d7d1ff46db">
          <a:extLst>
            <a:ext uri="{FF2B5EF4-FFF2-40B4-BE49-F238E27FC236}">
              <a16:creationId xmlns:a16="http://schemas.microsoft.com/office/drawing/2014/main" id="{00000000-0008-0000-0000-00004E010000}"/>
            </a:ext>
          </a:extLst>
        </xdr:cNvPr>
        <xdr:cNvSpPr>
          <a:spLocks noChangeAspect="1" noChangeArrowheads="1"/>
        </xdr:cNvSpPr>
      </xdr:nvSpPr>
      <xdr:spPr bwMode="auto">
        <a:xfrm>
          <a:off x="9739313" y="1531143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730</xdr:row>
      <xdr:rowOff>0</xdr:rowOff>
    </xdr:from>
    <xdr:ext cx="304800" cy="304800"/>
    <xdr:sp macro="" textlink="">
      <xdr:nvSpPr>
        <xdr:cNvPr id="335" name="AutoShape 3" descr="blob:https://web.whatsapp.com/207f9b22-a611-4d6f-9984-78d7d1ff46db">
          <a:extLst>
            <a:ext uri="{FF2B5EF4-FFF2-40B4-BE49-F238E27FC236}">
              <a16:creationId xmlns:a16="http://schemas.microsoft.com/office/drawing/2014/main" id="{00000000-0008-0000-0000-00004F010000}"/>
            </a:ext>
          </a:extLst>
        </xdr:cNvPr>
        <xdr:cNvSpPr>
          <a:spLocks noChangeAspect="1" noChangeArrowheads="1"/>
        </xdr:cNvSpPr>
      </xdr:nvSpPr>
      <xdr:spPr bwMode="auto">
        <a:xfrm>
          <a:off x="9739313" y="1531143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730</xdr:row>
      <xdr:rowOff>0</xdr:rowOff>
    </xdr:from>
    <xdr:ext cx="304800" cy="304800"/>
    <xdr:sp macro="" textlink="">
      <xdr:nvSpPr>
        <xdr:cNvPr id="336" name="AutoShape 3" descr="blob:https://web.whatsapp.com/207f9b22-a611-4d6f-9984-78d7d1ff46db">
          <a:extLst>
            <a:ext uri="{FF2B5EF4-FFF2-40B4-BE49-F238E27FC236}">
              <a16:creationId xmlns:a16="http://schemas.microsoft.com/office/drawing/2014/main" id="{00000000-0008-0000-0000-000050010000}"/>
            </a:ext>
          </a:extLst>
        </xdr:cNvPr>
        <xdr:cNvSpPr>
          <a:spLocks noChangeAspect="1" noChangeArrowheads="1"/>
        </xdr:cNvSpPr>
      </xdr:nvSpPr>
      <xdr:spPr bwMode="auto">
        <a:xfrm>
          <a:off x="9739313" y="1531143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730</xdr:row>
      <xdr:rowOff>0</xdr:rowOff>
    </xdr:from>
    <xdr:ext cx="304800" cy="304800"/>
    <xdr:sp macro="" textlink="">
      <xdr:nvSpPr>
        <xdr:cNvPr id="337" name="AutoShape 3" descr="blob:https://web.whatsapp.com/207f9b22-a611-4d6f-9984-78d7d1ff46db">
          <a:extLst>
            <a:ext uri="{FF2B5EF4-FFF2-40B4-BE49-F238E27FC236}">
              <a16:creationId xmlns:a16="http://schemas.microsoft.com/office/drawing/2014/main" id="{00000000-0008-0000-0000-000051010000}"/>
            </a:ext>
          </a:extLst>
        </xdr:cNvPr>
        <xdr:cNvSpPr>
          <a:spLocks noChangeAspect="1" noChangeArrowheads="1"/>
        </xdr:cNvSpPr>
      </xdr:nvSpPr>
      <xdr:spPr bwMode="auto">
        <a:xfrm>
          <a:off x="9739313" y="1531143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730</xdr:row>
      <xdr:rowOff>0</xdr:rowOff>
    </xdr:from>
    <xdr:ext cx="304800" cy="304800"/>
    <xdr:sp macro="" textlink="">
      <xdr:nvSpPr>
        <xdr:cNvPr id="338" name="AutoShape 3" descr="blob:https://web.whatsapp.com/207f9b22-a611-4d6f-9984-78d7d1ff46db">
          <a:extLst>
            <a:ext uri="{FF2B5EF4-FFF2-40B4-BE49-F238E27FC236}">
              <a16:creationId xmlns:a16="http://schemas.microsoft.com/office/drawing/2014/main" id="{00000000-0008-0000-0000-000052010000}"/>
            </a:ext>
          </a:extLst>
        </xdr:cNvPr>
        <xdr:cNvSpPr>
          <a:spLocks noChangeAspect="1" noChangeArrowheads="1"/>
        </xdr:cNvSpPr>
      </xdr:nvSpPr>
      <xdr:spPr bwMode="auto">
        <a:xfrm>
          <a:off x="9739313" y="1531143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730</xdr:row>
      <xdr:rowOff>0</xdr:rowOff>
    </xdr:from>
    <xdr:ext cx="304800" cy="304800"/>
    <xdr:sp macro="" textlink="">
      <xdr:nvSpPr>
        <xdr:cNvPr id="339" name="AutoShape 3" descr="blob:https://web.whatsapp.com/207f9b22-a611-4d6f-9984-78d7d1ff46db">
          <a:extLst>
            <a:ext uri="{FF2B5EF4-FFF2-40B4-BE49-F238E27FC236}">
              <a16:creationId xmlns:a16="http://schemas.microsoft.com/office/drawing/2014/main" id="{00000000-0008-0000-0000-000053010000}"/>
            </a:ext>
          </a:extLst>
        </xdr:cNvPr>
        <xdr:cNvSpPr>
          <a:spLocks noChangeAspect="1" noChangeArrowheads="1"/>
        </xdr:cNvSpPr>
      </xdr:nvSpPr>
      <xdr:spPr bwMode="auto">
        <a:xfrm>
          <a:off x="9739313" y="1531143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730</xdr:row>
      <xdr:rowOff>0</xdr:rowOff>
    </xdr:from>
    <xdr:ext cx="304800" cy="304800"/>
    <xdr:sp macro="" textlink="">
      <xdr:nvSpPr>
        <xdr:cNvPr id="340" name="AutoShape 3" descr="blob:https://web.whatsapp.com/207f9b22-a611-4d6f-9984-78d7d1ff46db">
          <a:extLst>
            <a:ext uri="{FF2B5EF4-FFF2-40B4-BE49-F238E27FC236}">
              <a16:creationId xmlns:a16="http://schemas.microsoft.com/office/drawing/2014/main" id="{00000000-0008-0000-0000-000054010000}"/>
            </a:ext>
          </a:extLst>
        </xdr:cNvPr>
        <xdr:cNvSpPr>
          <a:spLocks noChangeAspect="1" noChangeArrowheads="1"/>
        </xdr:cNvSpPr>
      </xdr:nvSpPr>
      <xdr:spPr bwMode="auto">
        <a:xfrm>
          <a:off x="9739313" y="1531143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730</xdr:row>
      <xdr:rowOff>0</xdr:rowOff>
    </xdr:from>
    <xdr:ext cx="304800" cy="304800"/>
    <xdr:sp macro="" textlink="">
      <xdr:nvSpPr>
        <xdr:cNvPr id="341" name="AutoShape 3" descr="blob:https://web.whatsapp.com/207f9b22-a611-4d6f-9984-78d7d1ff46db">
          <a:extLst>
            <a:ext uri="{FF2B5EF4-FFF2-40B4-BE49-F238E27FC236}">
              <a16:creationId xmlns:a16="http://schemas.microsoft.com/office/drawing/2014/main" id="{00000000-0008-0000-0000-000055010000}"/>
            </a:ext>
          </a:extLst>
        </xdr:cNvPr>
        <xdr:cNvSpPr>
          <a:spLocks noChangeAspect="1" noChangeArrowheads="1"/>
        </xdr:cNvSpPr>
      </xdr:nvSpPr>
      <xdr:spPr bwMode="auto">
        <a:xfrm>
          <a:off x="9739313" y="1531143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730</xdr:row>
      <xdr:rowOff>0</xdr:rowOff>
    </xdr:from>
    <xdr:ext cx="304800" cy="304800"/>
    <xdr:sp macro="" textlink="">
      <xdr:nvSpPr>
        <xdr:cNvPr id="342" name="AutoShape 3" descr="blob:https://web.whatsapp.com/207f9b22-a611-4d6f-9984-78d7d1ff46db">
          <a:extLst>
            <a:ext uri="{FF2B5EF4-FFF2-40B4-BE49-F238E27FC236}">
              <a16:creationId xmlns:a16="http://schemas.microsoft.com/office/drawing/2014/main" id="{00000000-0008-0000-0000-000056010000}"/>
            </a:ext>
          </a:extLst>
        </xdr:cNvPr>
        <xdr:cNvSpPr>
          <a:spLocks noChangeAspect="1" noChangeArrowheads="1"/>
        </xdr:cNvSpPr>
      </xdr:nvSpPr>
      <xdr:spPr bwMode="auto">
        <a:xfrm>
          <a:off x="9739313" y="1531143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730</xdr:row>
      <xdr:rowOff>0</xdr:rowOff>
    </xdr:from>
    <xdr:ext cx="304800" cy="304800"/>
    <xdr:sp macro="" textlink="">
      <xdr:nvSpPr>
        <xdr:cNvPr id="343" name="AutoShape 3" descr="blob:https://web.whatsapp.com/207f9b22-a611-4d6f-9984-78d7d1ff46db">
          <a:extLst>
            <a:ext uri="{FF2B5EF4-FFF2-40B4-BE49-F238E27FC236}">
              <a16:creationId xmlns:a16="http://schemas.microsoft.com/office/drawing/2014/main" id="{00000000-0008-0000-0000-000057010000}"/>
            </a:ext>
          </a:extLst>
        </xdr:cNvPr>
        <xdr:cNvSpPr>
          <a:spLocks noChangeAspect="1" noChangeArrowheads="1"/>
        </xdr:cNvSpPr>
      </xdr:nvSpPr>
      <xdr:spPr bwMode="auto">
        <a:xfrm>
          <a:off x="9739313" y="1531143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730</xdr:row>
      <xdr:rowOff>0</xdr:rowOff>
    </xdr:from>
    <xdr:ext cx="304800" cy="304800"/>
    <xdr:sp macro="" textlink="">
      <xdr:nvSpPr>
        <xdr:cNvPr id="344" name="AutoShape 3" descr="blob:https://web.whatsapp.com/207f9b22-a611-4d6f-9984-78d7d1ff46db">
          <a:extLst>
            <a:ext uri="{FF2B5EF4-FFF2-40B4-BE49-F238E27FC236}">
              <a16:creationId xmlns:a16="http://schemas.microsoft.com/office/drawing/2014/main" id="{00000000-0008-0000-0000-000058010000}"/>
            </a:ext>
          </a:extLst>
        </xdr:cNvPr>
        <xdr:cNvSpPr>
          <a:spLocks noChangeAspect="1" noChangeArrowheads="1"/>
        </xdr:cNvSpPr>
      </xdr:nvSpPr>
      <xdr:spPr bwMode="auto">
        <a:xfrm>
          <a:off x="9739313" y="1531143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730</xdr:row>
      <xdr:rowOff>0</xdr:rowOff>
    </xdr:from>
    <xdr:ext cx="304800" cy="304800"/>
    <xdr:sp macro="" textlink="">
      <xdr:nvSpPr>
        <xdr:cNvPr id="345" name="AutoShape 3" descr="blob:https://web.whatsapp.com/207f9b22-a611-4d6f-9984-78d7d1ff46db">
          <a:extLst>
            <a:ext uri="{FF2B5EF4-FFF2-40B4-BE49-F238E27FC236}">
              <a16:creationId xmlns:a16="http://schemas.microsoft.com/office/drawing/2014/main" id="{00000000-0008-0000-0000-000059010000}"/>
            </a:ext>
          </a:extLst>
        </xdr:cNvPr>
        <xdr:cNvSpPr>
          <a:spLocks noChangeAspect="1" noChangeArrowheads="1"/>
        </xdr:cNvSpPr>
      </xdr:nvSpPr>
      <xdr:spPr bwMode="auto">
        <a:xfrm>
          <a:off x="9739313" y="1531143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730</xdr:row>
      <xdr:rowOff>0</xdr:rowOff>
    </xdr:from>
    <xdr:ext cx="304800" cy="304800"/>
    <xdr:sp macro="" textlink="">
      <xdr:nvSpPr>
        <xdr:cNvPr id="346" name="AutoShape 3" descr="blob:https://web.whatsapp.com/207f9b22-a611-4d6f-9984-78d7d1ff46db">
          <a:extLst>
            <a:ext uri="{FF2B5EF4-FFF2-40B4-BE49-F238E27FC236}">
              <a16:creationId xmlns:a16="http://schemas.microsoft.com/office/drawing/2014/main" id="{00000000-0008-0000-0000-00005A010000}"/>
            </a:ext>
          </a:extLst>
        </xdr:cNvPr>
        <xdr:cNvSpPr>
          <a:spLocks noChangeAspect="1" noChangeArrowheads="1"/>
        </xdr:cNvSpPr>
      </xdr:nvSpPr>
      <xdr:spPr bwMode="auto">
        <a:xfrm>
          <a:off x="9739313" y="1531143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730</xdr:row>
      <xdr:rowOff>0</xdr:rowOff>
    </xdr:from>
    <xdr:ext cx="304800" cy="304800"/>
    <xdr:sp macro="" textlink="">
      <xdr:nvSpPr>
        <xdr:cNvPr id="347" name="AutoShape 3" descr="blob:https://web.whatsapp.com/207f9b22-a611-4d6f-9984-78d7d1ff46db">
          <a:extLst>
            <a:ext uri="{FF2B5EF4-FFF2-40B4-BE49-F238E27FC236}">
              <a16:creationId xmlns:a16="http://schemas.microsoft.com/office/drawing/2014/main" id="{00000000-0008-0000-0000-00005B010000}"/>
            </a:ext>
          </a:extLst>
        </xdr:cNvPr>
        <xdr:cNvSpPr>
          <a:spLocks noChangeAspect="1" noChangeArrowheads="1"/>
        </xdr:cNvSpPr>
      </xdr:nvSpPr>
      <xdr:spPr bwMode="auto">
        <a:xfrm>
          <a:off x="9739313" y="1531143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730</xdr:row>
      <xdr:rowOff>0</xdr:rowOff>
    </xdr:from>
    <xdr:ext cx="304800" cy="304800"/>
    <xdr:sp macro="" textlink="">
      <xdr:nvSpPr>
        <xdr:cNvPr id="348" name="AutoShape 3" descr="blob:https://web.whatsapp.com/207f9b22-a611-4d6f-9984-78d7d1ff46db">
          <a:extLst>
            <a:ext uri="{FF2B5EF4-FFF2-40B4-BE49-F238E27FC236}">
              <a16:creationId xmlns:a16="http://schemas.microsoft.com/office/drawing/2014/main" id="{00000000-0008-0000-0000-00005C010000}"/>
            </a:ext>
          </a:extLst>
        </xdr:cNvPr>
        <xdr:cNvSpPr>
          <a:spLocks noChangeAspect="1" noChangeArrowheads="1"/>
        </xdr:cNvSpPr>
      </xdr:nvSpPr>
      <xdr:spPr bwMode="auto">
        <a:xfrm>
          <a:off x="9739313" y="1531143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730</xdr:row>
      <xdr:rowOff>0</xdr:rowOff>
    </xdr:from>
    <xdr:ext cx="304800" cy="304800"/>
    <xdr:sp macro="" textlink="">
      <xdr:nvSpPr>
        <xdr:cNvPr id="349" name="AutoShape 3" descr="blob:https://web.whatsapp.com/207f9b22-a611-4d6f-9984-78d7d1ff46db">
          <a:extLst>
            <a:ext uri="{FF2B5EF4-FFF2-40B4-BE49-F238E27FC236}">
              <a16:creationId xmlns:a16="http://schemas.microsoft.com/office/drawing/2014/main" id="{00000000-0008-0000-0000-00005D010000}"/>
            </a:ext>
          </a:extLst>
        </xdr:cNvPr>
        <xdr:cNvSpPr>
          <a:spLocks noChangeAspect="1" noChangeArrowheads="1"/>
        </xdr:cNvSpPr>
      </xdr:nvSpPr>
      <xdr:spPr bwMode="auto">
        <a:xfrm>
          <a:off x="9739313" y="1531143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730</xdr:row>
      <xdr:rowOff>0</xdr:rowOff>
    </xdr:from>
    <xdr:ext cx="304800" cy="304800"/>
    <xdr:sp macro="" textlink="">
      <xdr:nvSpPr>
        <xdr:cNvPr id="350" name="AutoShape 3" descr="blob:https://web.whatsapp.com/207f9b22-a611-4d6f-9984-78d7d1ff46db">
          <a:extLst>
            <a:ext uri="{FF2B5EF4-FFF2-40B4-BE49-F238E27FC236}">
              <a16:creationId xmlns:a16="http://schemas.microsoft.com/office/drawing/2014/main" id="{00000000-0008-0000-0000-00005E010000}"/>
            </a:ext>
          </a:extLst>
        </xdr:cNvPr>
        <xdr:cNvSpPr>
          <a:spLocks noChangeAspect="1" noChangeArrowheads="1"/>
        </xdr:cNvSpPr>
      </xdr:nvSpPr>
      <xdr:spPr bwMode="auto">
        <a:xfrm>
          <a:off x="9739313" y="1531143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23812</xdr:colOff>
      <xdr:row>730</xdr:row>
      <xdr:rowOff>0</xdr:rowOff>
    </xdr:from>
    <xdr:ext cx="304800" cy="304800"/>
    <xdr:sp macro="" textlink="">
      <xdr:nvSpPr>
        <xdr:cNvPr id="351" name="AutoShape 3" descr="blob:https://web.whatsapp.com/207f9b22-a611-4d6f-9984-78d7d1ff46db">
          <a:extLst>
            <a:ext uri="{FF2B5EF4-FFF2-40B4-BE49-F238E27FC236}">
              <a16:creationId xmlns:a16="http://schemas.microsoft.com/office/drawing/2014/main" id="{00000000-0008-0000-0000-00005F010000}"/>
            </a:ext>
          </a:extLst>
        </xdr:cNvPr>
        <xdr:cNvSpPr>
          <a:spLocks noChangeAspect="1" noChangeArrowheads="1"/>
        </xdr:cNvSpPr>
      </xdr:nvSpPr>
      <xdr:spPr bwMode="auto">
        <a:xfrm>
          <a:off x="12751593" y="1531143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730</xdr:row>
      <xdr:rowOff>0</xdr:rowOff>
    </xdr:from>
    <xdr:ext cx="304800" cy="304800"/>
    <xdr:sp macro="" textlink="">
      <xdr:nvSpPr>
        <xdr:cNvPr id="352" name="AutoShape 3" descr="blob:https://web.whatsapp.com/207f9b22-a611-4d6f-9984-78d7d1ff46db">
          <a:extLst>
            <a:ext uri="{FF2B5EF4-FFF2-40B4-BE49-F238E27FC236}">
              <a16:creationId xmlns:a16="http://schemas.microsoft.com/office/drawing/2014/main" id="{00000000-0008-0000-0000-000060010000}"/>
            </a:ext>
          </a:extLst>
        </xdr:cNvPr>
        <xdr:cNvSpPr>
          <a:spLocks noChangeAspect="1" noChangeArrowheads="1"/>
        </xdr:cNvSpPr>
      </xdr:nvSpPr>
      <xdr:spPr bwMode="auto">
        <a:xfrm>
          <a:off x="9739313" y="1531143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730</xdr:row>
      <xdr:rowOff>0</xdr:rowOff>
    </xdr:from>
    <xdr:ext cx="304800" cy="304800"/>
    <xdr:sp macro="" textlink="">
      <xdr:nvSpPr>
        <xdr:cNvPr id="353" name="AutoShape 3" descr="blob:https://web.whatsapp.com/207f9b22-a611-4d6f-9984-78d7d1ff46db">
          <a:extLst>
            <a:ext uri="{FF2B5EF4-FFF2-40B4-BE49-F238E27FC236}">
              <a16:creationId xmlns:a16="http://schemas.microsoft.com/office/drawing/2014/main" id="{00000000-0008-0000-0000-000061010000}"/>
            </a:ext>
          </a:extLst>
        </xdr:cNvPr>
        <xdr:cNvSpPr>
          <a:spLocks noChangeAspect="1" noChangeArrowheads="1"/>
        </xdr:cNvSpPr>
      </xdr:nvSpPr>
      <xdr:spPr bwMode="auto">
        <a:xfrm>
          <a:off x="9739313" y="1531143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730</xdr:row>
      <xdr:rowOff>0</xdr:rowOff>
    </xdr:from>
    <xdr:ext cx="304800" cy="304800"/>
    <xdr:sp macro="" textlink="">
      <xdr:nvSpPr>
        <xdr:cNvPr id="354" name="AutoShape 3" descr="blob:https://web.whatsapp.com/207f9b22-a611-4d6f-9984-78d7d1ff46db">
          <a:extLst>
            <a:ext uri="{FF2B5EF4-FFF2-40B4-BE49-F238E27FC236}">
              <a16:creationId xmlns:a16="http://schemas.microsoft.com/office/drawing/2014/main" id="{00000000-0008-0000-0000-000062010000}"/>
            </a:ext>
          </a:extLst>
        </xdr:cNvPr>
        <xdr:cNvSpPr>
          <a:spLocks noChangeAspect="1" noChangeArrowheads="1"/>
        </xdr:cNvSpPr>
      </xdr:nvSpPr>
      <xdr:spPr bwMode="auto">
        <a:xfrm>
          <a:off x="9739313" y="1531143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730</xdr:row>
      <xdr:rowOff>0</xdr:rowOff>
    </xdr:from>
    <xdr:ext cx="304800" cy="304800"/>
    <xdr:sp macro="" textlink="">
      <xdr:nvSpPr>
        <xdr:cNvPr id="355" name="AutoShape 3" descr="blob:https://web.whatsapp.com/207f9b22-a611-4d6f-9984-78d7d1ff46db">
          <a:extLst>
            <a:ext uri="{FF2B5EF4-FFF2-40B4-BE49-F238E27FC236}">
              <a16:creationId xmlns:a16="http://schemas.microsoft.com/office/drawing/2014/main" id="{00000000-0008-0000-0000-000063010000}"/>
            </a:ext>
          </a:extLst>
        </xdr:cNvPr>
        <xdr:cNvSpPr>
          <a:spLocks noChangeAspect="1" noChangeArrowheads="1"/>
        </xdr:cNvSpPr>
      </xdr:nvSpPr>
      <xdr:spPr bwMode="auto">
        <a:xfrm>
          <a:off x="9739313" y="1531143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730</xdr:row>
      <xdr:rowOff>0</xdr:rowOff>
    </xdr:from>
    <xdr:ext cx="304800" cy="304800"/>
    <xdr:sp macro="" textlink="">
      <xdr:nvSpPr>
        <xdr:cNvPr id="356" name="AutoShape 3" descr="blob:https://web.whatsapp.com/207f9b22-a611-4d6f-9984-78d7d1ff46db">
          <a:extLst>
            <a:ext uri="{FF2B5EF4-FFF2-40B4-BE49-F238E27FC236}">
              <a16:creationId xmlns:a16="http://schemas.microsoft.com/office/drawing/2014/main" id="{00000000-0008-0000-0000-000064010000}"/>
            </a:ext>
          </a:extLst>
        </xdr:cNvPr>
        <xdr:cNvSpPr>
          <a:spLocks noChangeAspect="1" noChangeArrowheads="1"/>
        </xdr:cNvSpPr>
      </xdr:nvSpPr>
      <xdr:spPr bwMode="auto">
        <a:xfrm>
          <a:off x="9739313" y="1531143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730</xdr:row>
      <xdr:rowOff>0</xdr:rowOff>
    </xdr:from>
    <xdr:ext cx="304800" cy="304800"/>
    <xdr:sp macro="" textlink="">
      <xdr:nvSpPr>
        <xdr:cNvPr id="357" name="AutoShape 3" descr="blob:https://web.whatsapp.com/207f9b22-a611-4d6f-9984-78d7d1ff46db">
          <a:extLst>
            <a:ext uri="{FF2B5EF4-FFF2-40B4-BE49-F238E27FC236}">
              <a16:creationId xmlns:a16="http://schemas.microsoft.com/office/drawing/2014/main" id="{00000000-0008-0000-0000-000065010000}"/>
            </a:ext>
          </a:extLst>
        </xdr:cNvPr>
        <xdr:cNvSpPr>
          <a:spLocks noChangeAspect="1" noChangeArrowheads="1"/>
        </xdr:cNvSpPr>
      </xdr:nvSpPr>
      <xdr:spPr bwMode="auto">
        <a:xfrm>
          <a:off x="9739313" y="1531143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730</xdr:row>
      <xdr:rowOff>0</xdr:rowOff>
    </xdr:from>
    <xdr:ext cx="304800" cy="304800"/>
    <xdr:sp macro="" textlink="">
      <xdr:nvSpPr>
        <xdr:cNvPr id="358" name="AutoShape 3" descr="blob:https://web.whatsapp.com/207f9b22-a611-4d6f-9984-78d7d1ff46db">
          <a:extLst>
            <a:ext uri="{FF2B5EF4-FFF2-40B4-BE49-F238E27FC236}">
              <a16:creationId xmlns:a16="http://schemas.microsoft.com/office/drawing/2014/main" id="{00000000-0008-0000-0000-000066010000}"/>
            </a:ext>
          </a:extLst>
        </xdr:cNvPr>
        <xdr:cNvSpPr>
          <a:spLocks noChangeAspect="1" noChangeArrowheads="1"/>
        </xdr:cNvSpPr>
      </xdr:nvSpPr>
      <xdr:spPr bwMode="auto">
        <a:xfrm>
          <a:off x="9739313" y="1531143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730</xdr:row>
      <xdr:rowOff>0</xdr:rowOff>
    </xdr:from>
    <xdr:ext cx="304800" cy="304800"/>
    <xdr:sp macro="" textlink="">
      <xdr:nvSpPr>
        <xdr:cNvPr id="359" name="AutoShape 3" descr="blob:https://web.whatsapp.com/207f9b22-a611-4d6f-9984-78d7d1ff46db">
          <a:extLst>
            <a:ext uri="{FF2B5EF4-FFF2-40B4-BE49-F238E27FC236}">
              <a16:creationId xmlns:a16="http://schemas.microsoft.com/office/drawing/2014/main" id="{00000000-0008-0000-0000-000067010000}"/>
            </a:ext>
          </a:extLst>
        </xdr:cNvPr>
        <xdr:cNvSpPr>
          <a:spLocks noChangeAspect="1" noChangeArrowheads="1"/>
        </xdr:cNvSpPr>
      </xdr:nvSpPr>
      <xdr:spPr bwMode="auto">
        <a:xfrm>
          <a:off x="9739313" y="1531143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730</xdr:row>
      <xdr:rowOff>0</xdr:rowOff>
    </xdr:from>
    <xdr:ext cx="304800" cy="304800"/>
    <xdr:sp macro="" textlink="">
      <xdr:nvSpPr>
        <xdr:cNvPr id="360" name="AutoShape 3" descr="blob:https://web.whatsapp.com/207f9b22-a611-4d6f-9984-78d7d1ff46db">
          <a:extLst>
            <a:ext uri="{FF2B5EF4-FFF2-40B4-BE49-F238E27FC236}">
              <a16:creationId xmlns:a16="http://schemas.microsoft.com/office/drawing/2014/main" id="{00000000-0008-0000-0000-000068010000}"/>
            </a:ext>
          </a:extLst>
        </xdr:cNvPr>
        <xdr:cNvSpPr>
          <a:spLocks noChangeAspect="1" noChangeArrowheads="1"/>
        </xdr:cNvSpPr>
      </xdr:nvSpPr>
      <xdr:spPr bwMode="auto">
        <a:xfrm>
          <a:off x="9739313" y="1531143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730</xdr:row>
      <xdr:rowOff>0</xdr:rowOff>
    </xdr:from>
    <xdr:ext cx="304800" cy="304800"/>
    <xdr:sp macro="" textlink="">
      <xdr:nvSpPr>
        <xdr:cNvPr id="361" name="AutoShape 3" descr="blob:https://web.whatsapp.com/207f9b22-a611-4d6f-9984-78d7d1ff46db">
          <a:extLst>
            <a:ext uri="{FF2B5EF4-FFF2-40B4-BE49-F238E27FC236}">
              <a16:creationId xmlns:a16="http://schemas.microsoft.com/office/drawing/2014/main" id="{00000000-0008-0000-0000-000069010000}"/>
            </a:ext>
          </a:extLst>
        </xdr:cNvPr>
        <xdr:cNvSpPr>
          <a:spLocks noChangeAspect="1" noChangeArrowheads="1"/>
        </xdr:cNvSpPr>
      </xdr:nvSpPr>
      <xdr:spPr bwMode="auto">
        <a:xfrm>
          <a:off x="9739313" y="1531143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13607</xdr:colOff>
      <xdr:row>729</xdr:row>
      <xdr:rowOff>340179</xdr:rowOff>
    </xdr:from>
    <xdr:ext cx="304800" cy="304800"/>
    <xdr:sp macro="" textlink="">
      <xdr:nvSpPr>
        <xdr:cNvPr id="362" name="AutoShape 3" descr="blob:https://web.whatsapp.com/207f9b22-a611-4d6f-9984-78d7d1ff46db">
          <a:extLst>
            <a:ext uri="{FF2B5EF4-FFF2-40B4-BE49-F238E27FC236}">
              <a16:creationId xmlns:a16="http://schemas.microsoft.com/office/drawing/2014/main" id="{00000000-0008-0000-0000-00006A010000}"/>
            </a:ext>
          </a:extLst>
        </xdr:cNvPr>
        <xdr:cNvSpPr>
          <a:spLocks noChangeAspect="1" noChangeArrowheads="1"/>
        </xdr:cNvSpPr>
      </xdr:nvSpPr>
      <xdr:spPr bwMode="auto">
        <a:xfrm>
          <a:off x="7919357" y="6606267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364" name="AutoShape 1" descr="blob:https://web.whatsapp.com/40ff642d-46c7-4d59-a890-3e34f8a11e68">
          <a:extLst>
            <a:ext uri="{FF2B5EF4-FFF2-40B4-BE49-F238E27FC236}">
              <a16:creationId xmlns:a16="http://schemas.microsoft.com/office/drawing/2014/main" id="{00000000-0008-0000-0000-00006C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365" name="AutoShape 1" descr="blob:https://web.whatsapp.com/40ff642d-46c7-4d59-a890-3e34f8a11e68">
          <a:extLst>
            <a:ext uri="{FF2B5EF4-FFF2-40B4-BE49-F238E27FC236}">
              <a16:creationId xmlns:a16="http://schemas.microsoft.com/office/drawing/2014/main" id="{00000000-0008-0000-0000-00006D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366" name="AutoShape 1" descr="blob:https://web.whatsapp.com/40ff642d-46c7-4d59-a890-3e34f8a11e68">
          <a:extLst>
            <a:ext uri="{FF2B5EF4-FFF2-40B4-BE49-F238E27FC236}">
              <a16:creationId xmlns:a16="http://schemas.microsoft.com/office/drawing/2014/main" id="{00000000-0008-0000-0000-00006E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367" name="AutoShape 1" descr="blob:https://web.whatsapp.com/40ff642d-46c7-4d59-a890-3e34f8a11e68">
          <a:extLst>
            <a:ext uri="{FF2B5EF4-FFF2-40B4-BE49-F238E27FC236}">
              <a16:creationId xmlns:a16="http://schemas.microsoft.com/office/drawing/2014/main" id="{00000000-0008-0000-0000-00006F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368" name="AutoShape 1" descr="blob:https://web.whatsapp.com/40ff642d-46c7-4d59-a890-3e34f8a11e68">
          <a:extLst>
            <a:ext uri="{FF2B5EF4-FFF2-40B4-BE49-F238E27FC236}">
              <a16:creationId xmlns:a16="http://schemas.microsoft.com/office/drawing/2014/main" id="{00000000-0008-0000-0000-000070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369" name="AutoShape 1" descr="blob:https://web.whatsapp.com/40ff642d-46c7-4d59-a890-3e34f8a11e68">
          <a:extLst>
            <a:ext uri="{FF2B5EF4-FFF2-40B4-BE49-F238E27FC236}">
              <a16:creationId xmlns:a16="http://schemas.microsoft.com/office/drawing/2014/main" id="{00000000-0008-0000-0000-000071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370" name="AutoShape 1" descr="blob:https://web.whatsapp.com/40ff642d-46c7-4d59-a890-3e34f8a11e68">
          <a:extLst>
            <a:ext uri="{FF2B5EF4-FFF2-40B4-BE49-F238E27FC236}">
              <a16:creationId xmlns:a16="http://schemas.microsoft.com/office/drawing/2014/main" id="{00000000-0008-0000-0000-000072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371" name="AutoShape 1" descr="blob:https://web.whatsapp.com/40ff642d-46c7-4d59-a890-3e34f8a11e68">
          <a:extLst>
            <a:ext uri="{FF2B5EF4-FFF2-40B4-BE49-F238E27FC236}">
              <a16:creationId xmlns:a16="http://schemas.microsoft.com/office/drawing/2014/main" id="{00000000-0008-0000-0000-000073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372" name="AutoShape 1" descr="blob:https://web.whatsapp.com/40ff642d-46c7-4d59-a890-3e34f8a11e68">
          <a:extLst>
            <a:ext uri="{FF2B5EF4-FFF2-40B4-BE49-F238E27FC236}">
              <a16:creationId xmlns:a16="http://schemas.microsoft.com/office/drawing/2014/main" id="{00000000-0008-0000-0000-000074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373" name="AutoShape 1" descr="blob:https://web.whatsapp.com/40ff642d-46c7-4d59-a890-3e34f8a11e68">
          <a:extLst>
            <a:ext uri="{FF2B5EF4-FFF2-40B4-BE49-F238E27FC236}">
              <a16:creationId xmlns:a16="http://schemas.microsoft.com/office/drawing/2014/main" id="{00000000-0008-0000-0000-000075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374" name="AutoShape 1" descr="blob:https://web.whatsapp.com/40ff642d-46c7-4d59-a890-3e34f8a11e68">
          <a:extLst>
            <a:ext uri="{FF2B5EF4-FFF2-40B4-BE49-F238E27FC236}">
              <a16:creationId xmlns:a16="http://schemas.microsoft.com/office/drawing/2014/main" id="{00000000-0008-0000-0000-000076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375" name="AutoShape 1" descr="blob:https://web.whatsapp.com/40ff642d-46c7-4d59-a890-3e34f8a11e68">
          <a:extLst>
            <a:ext uri="{FF2B5EF4-FFF2-40B4-BE49-F238E27FC236}">
              <a16:creationId xmlns:a16="http://schemas.microsoft.com/office/drawing/2014/main" id="{00000000-0008-0000-0000-000077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376" name="AutoShape 1" descr="blob:https://web.whatsapp.com/40ff642d-46c7-4d59-a890-3e34f8a11e68">
          <a:extLst>
            <a:ext uri="{FF2B5EF4-FFF2-40B4-BE49-F238E27FC236}">
              <a16:creationId xmlns:a16="http://schemas.microsoft.com/office/drawing/2014/main" id="{00000000-0008-0000-0000-000078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377" name="AutoShape 1" descr="blob:https://web.whatsapp.com/40ff642d-46c7-4d59-a890-3e34f8a11e68">
          <a:extLst>
            <a:ext uri="{FF2B5EF4-FFF2-40B4-BE49-F238E27FC236}">
              <a16:creationId xmlns:a16="http://schemas.microsoft.com/office/drawing/2014/main" id="{00000000-0008-0000-0000-000079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378" name="AutoShape 1" descr="blob:https://web.whatsapp.com/40ff642d-46c7-4d59-a890-3e34f8a11e68">
          <a:extLst>
            <a:ext uri="{FF2B5EF4-FFF2-40B4-BE49-F238E27FC236}">
              <a16:creationId xmlns:a16="http://schemas.microsoft.com/office/drawing/2014/main" id="{00000000-0008-0000-0000-00007A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379" name="AutoShape 1" descr="blob:https://web.whatsapp.com/40ff642d-46c7-4d59-a890-3e34f8a11e68">
          <a:extLst>
            <a:ext uri="{FF2B5EF4-FFF2-40B4-BE49-F238E27FC236}">
              <a16:creationId xmlns:a16="http://schemas.microsoft.com/office/drawing/2014/main" id="{00000000-0008-0000-0000-00007B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380" name="AutoShape 1" descr="blob:https://web.whatsapp.com/40ff642d-46c7-4d59-a890-3e34f8a11e68">
          <a:extLst>
            <a:ext uri="{FF2B5EF4-FFF2-40B4-BE49-F238E27FC236}">
              <a16:creationId xmlns:a16="http://schemas.microsoft.com/office/drawing/2014/main" id="{00000000-0008-0000-0000-00007C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381" name="AutoShape 1" descr="blob:https://web.whatsapp.com/40ff642d-46c7-4d59-a890-3e34f8a11e68">
          <a:extLst>
            <a:ext uri="{FF2B5EF4-FFF2-40B4-BE49-F238E27FC236}">
              <a16:creationId xmlns:a16="http://schemas.microsoft.com/office/drawing/2014/main" id="{00000000-0008-0000-0000-00007D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382" name="AutoShape 1" descr="blob:https://web.whatsapp.com/40ff642d-46c7-4d59-a890-3e34f8a11e68">
          <a:extLst>
            <a:ext uri="{FF2B5EF4-FFF2-40B4-BE49-F238E27FC236}">
              <a16:creationId xmlns:a16="http://schemas.microsoft.com/office/drawing/2014/main" id="{00000000-0008-0000-0000-00007E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383" name="AutoShape 1" descr="blob:https://web.whatsapp.com/40ff642d-46c7-4d59-a890-3e34f8a11e68">
          <a:extLst>
            <a:ext uri="{FF2B5EF4-FFF2-40B4-BE49-F238E27FC236}">
              <a16:creationId xmlns:a16="http://schemas.microsoft.com/office/drawing/2014/main" id="{00000000-0008-0000-0000-00007F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384" name="AutoShape 1" descr="blob:https://web.whatsapp.com/40ff642d-46c7-4d59-a890-3e34f8a11e68">
          <a:extLst>
            <a:ext uri="{FF2B5EF4-FFF2-40B4-BE49-F238E27FC236}">
              <a16:creationId xmlns:a16="http://schemas.microsoft.com/office/drawing/2014/main" id="{00000000-0008-0000-0000-000080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385" name="AutoShape 1" descr="blob:https://web.whatsapp.com/40ff642d-46c7-4d59-a890-3e34f8a11e68">
          <a:extLst>
            <a:ext uri="{FF2B5EF4-FFF2-40B4-BE49-F238E27FC236}">
              <a16:creationId xmlns:a16="http://schemas.microsoft.com/office/drawing/2014/main" id="{00000000-0008-0000-0000-000081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386" name="AutoShape 1" descr="blob:https://web.whatsapp.com/40ff642d-46c7-4d59-a890-3e34f8a11e68">
          <a:extLst>
            <a:ext uri="{FF2B5EF4-FFF2-40B4-BE49-F238E27FC236}">
              <a16:creationId xmlns:a16="http://schemas.microsoft.com/office/drawing/2014/main" id="{00000000-0008-0000-0000-000082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387" name="AutoShape 1" descr="blob:https://web.whatsapp.com/40ff642d-46c7-4d59-a890-3e34f8a11e68">
          <a:extLst>
            <a:ext uri="{FF2B5EF4-FFF2-40B4-BE49-F238E27FC236}">
              <a16:creationId xmlns:a16="http://schemas.microsoft.com/office/drawing/2014/main" id="{00000000-0008-0000-0000-000083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388" name="AutoShape 1" descr="blob:https://web.whatsapp.com/40ff642d-46c7-4d59-a890-3e34f8a11e68">
          <a:extLst>
            <a:ext uri="{FF2B5EF4-FFF2-40B4-BE49-F238E27FC236}">
              <a16:creationId xmlns:a16="http://schemas.microsoft.com/office/drawing/2014/main" id="{00000000-0008-0000-0000-000084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389" name="AutoShape 1" descr="blob:https://web.whatsapp.com/40ff642d-46c7-4d59-a890-3e34f8a11e68">
          <a:extLst>
            <a:ext uri="{FF2B5EF4-FFF2-40B4-BE49-F238E27FC236}">
              <a16:creationId xmlns:a16="http://schemas.microsoft.com/office/drawing/2014/main" id="{00000000-0008-0000-0000-000085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390" name="AutoShape 1" descr="blob:https://web.whatsapp.com/40ff642d-46c7-4d59-a890-3e34f8a11e68">
          <a:extLst>
            <a:ext uri="{FF2B5EF4-FFF2-40B4-BE49-F238E27FC236}">
              <a16:creationId xmlns:a16="http://schemas.microsoft.com/office/drawing/2014/main" id="{00000000-0008-0000-0000-000086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391" name="AutoShape 1" descr="blob:https://web.whatsapp.com/40ff642d-46c7-4d59-a890-3e34f8a11e68">
          <a:extLst>
            <a:ext uri="{FF2B5EF4-FFF2-40B4-BE49-F238E27FC236}">
              <a16:creationId xmlns:a16="http://schemas.microsoft.com/office/drawing/2014/main" id="{00000000-0008-0000-0000-000087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392" name="AutoShape 1" descr="blob:https://web.whatsapp.com/40ff642d-46c7-4d59-a890-3e34f8a11e68">
          <a:extLst>
            <a:ext uri="{FF2B5EF4-FFF2-40B4-BE49-F238E27FC236}">
              <a16:creationId xmlns:a16="http://schemas.microsoft.com/office/drawing/2014/main" id="{00000000-0008-0000-0000-000088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393" name="AutoShape 1" descr="blob:https://web.whatsapp.com/40ff642d-46c7-4d59-a890-3e34f8a11e68">
          <a:extLst>
            <a:ext uri="{FF2B5EF4-FFF2-40B4-BE49-F238E27FC236}">
              <a16:creationId xmlns:a16="http://schemas.microsoft.com/office/drawing/2014/main" id="{00000000-0008-0000-0000-000089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394" name="AutoShape 1" descr="blob:https://web.whatsapp.com/40ff642d-46c7-4d59-a890-3e34f8a11e68">
          <a:extLst>
            <a:ext uri="{FF2B5EF4-FFF2-40B4-BE49-F238E27FC236}">
              <a16:creationId xmlns:a16="http://schemas.microsoft.com/office/drawing/2014/main" id="{00000000-0008-0000-0000-00008A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395" name="AutoShape 1" descr="blob:https://web.whatsapp.com/40ff642d-46c7-4d59-a890-3e34f8a11e68">
          <a:extLst>
            <a:ext uri="{FF2B5EF4-FFF2-40B4-BE49-F238E27FC236}">
              <a16:creationId xmlns:a16="http://schemas.microsoft.com/office/drawing/2014/main" id="{00000000-0008-0000-0000-00008B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396" name="AutoShape 1" descr="blob:https://web.whatsapp.com/40ff642d-46c7-4d59-a890-3e34f8a11e68">
          <a:extLst>
            <a:ext uri="{FF2B5EF4-FFF2-40B4-BE49-F238E27FC236}">
              <a16:creationId xmlns:a16="http://schemas.microsoft.com/office/drawing/2014/main" id="{00000000-0008-0000-0000-00008C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397" name="AutoShape 1" descr="blob:https://web.whatsapp.com/40ff642d-46c7-4d59-a890-3e34f8a11e68">
          <a:extLst>
            <a:ext uri="{FF2B5EF4-FFF2-40B4-BE49-F238E27FC236}">
              <a16:creationId xmlns:a16="http://schemas.microsoft.com/office/drawing/2014/main" id="{00000000-0008-0000-0000-00008D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398" name="AutoShape 1" descr="blob:https://web.whatsapp.com/40ff642d-46c7-4d59-a890-3e34f8a11e68">
          <a:extLst>
            <a:ext uri="{FF2B5EF4-FFF2-40B4-BE49-F238E27FC236}">
              <a16:creationId xmlns:a16="http://schemas.microsoft.com/office/drawing/2014/main" id="{00000000-0008-0000-0000-00008E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399" name="AutoShape 1" descr="blob:https://web.whatsapp.com/40ff642d-46c7-4d59-a890-3e34f8a11e68">
          <a:extLst>
            <a:ext uri="{FF2B5EF4-FFF2-40B4-BE49-F238E27FC236}">
              <a16:creationId xmlns:a16="http://schemas.microsoft.com/office/drawing/2014/main" id="{00000000-0008-0000-0000-00008F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400" name="AutoShape 1" descr="blob:https://web.whatsapp.com/40ff642d-46c7-4d59-a890-3e34f8a11e68">
          <a:extLst>
            <a:ext uri="{FF2B5EF4-FFF2-40B4-BE49-F238E27FC236}">
              <a16:creationId xmlns:a16="http://schemas.microsoft.com/office/drawing/2014/main" id="{00000000-0008-0000-0000-000090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401" name="AutoShape 1" descr="blob:https://web.whatsapp.com/40ff642d-46c7-4d59-a890-3e34f8a11e68">
          <a:extLst>
            <a:ext uri="{FF2B5EF4-FFF2-40B4-BE49-F238E27FC236}">
              <a16:creationId xmlns:a16="http://schemas.microsoft.com/office/drawing/2014/main" id="{00000000-0008-0000-0000-000091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402" name="AutoShape 1" descr="blob:https://web.whatsapp.com/40ff642d-46c7-4d59-a890-3e34f8a11e68">
          <a:extLst>
            <a:ext uri="{FF2B5EF4-FFF2-40B4-BE49-F238E27FC236}">
              <a16:creationId xmlns:a16="http://schemas.microsoft.com/office/drawing/2014/main" id="{00000000-0008-0000-0000-000092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403" name="AutoShape 1" descr="blob:https://web.whatsapp.com/40ff642d-46c7-4d59-a890-3e34f8a11e68">
          <a:extLst>
            <a:ext uri="{FF2B5EF4-FFF2-40B4-BE49-F238E27FC236}">
              <a16:creationId xmlns:a16="http://schemas.microsoft.com/office/drawing/2014/main" id="{00000000-0008-0000-0000-000093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404" name="AutoShape 1" descr="blob:https://web.whatsapp.com/40ff642d-46c7-4d59-a890-3e34f8a11e68">
          <a:extLst>
            <a:ext uri="{FF2B5EF4-FFF2-40B4-BE49-F238E27FC236}">
              <a16:creationId xmlns:a16="http://schemas.microsoft.com/office/drawing/2014/main" id="{00000000-0008-0000-0000-000094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405" name="AutoShape 1" descr="blob:https://web.whatsapp.com/40ff642d-46c7-4d59-a890-3e34f8a11e68">
          <a:extLst>
            <a:ext uri="{FF2B5EF4-FFF2-40B4-BE49-F238E27FC236}">
              <a16:creationId xmlns:a16="http://schemas.microsoft.com/office/drawing/2014/main" id="{00000000-0008-0000-0000-000095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406" name="AutoShape 1" descr="blob:https://web.whatsapp.com/40ff642d-46c7-4d59-a890-3e34f8a11e68">
          <a:extLst>
            <a:ext uri="{FF2B5EF4-FFF2-40B4-BE49-F238E27FC236}">
              <a16:creationId xmlns:a16="http://schemas.microsoft.com/office/drawing/2014/main" id="{00000000-0008-0000-0000-000096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407" name="AutoShape 1" descr="blob:https://web.whatsapp.com/40ff642d-46c7-4d59-a890-3e34f8a11e68">
          <a:extLst>
            <a:ext uri="{FF2B5EF4-FFF2-40B4-BE49-F238E27FC236}">
              <a16:creationId xmlns:a16="http://schemas.microsoft.com/office/drawing/2014/main" id="{00000000-0008-0000-0000-000097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408" name="AutoShape 1" descr="blob:https://web.whatsapp.com/40ff642d-46c7-4d59-a890-3e34f8a11e68">
          <a:extLst>
            <a:ext uri="{FF2B5EF4-FFF2-40B4-BE49-F238E27FC236}">
              <a16:creationId xmlns:a16="http://schemas.microsoft.com/office/drawing/2014/main" id="{00000000-0008-0000-0000-000098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409" name="AutoShape 1" descr="blob:https://web.whatsapp.com/40ff642d-46c7-4d59-a890-3e34f8a11e68">
          <a:extLst>
            <a:ext uri="{FF2B5EF4-FFF2-40B4-BE49-F238E27FC236}">
              <a16:creationId xmlns:a16="http://schemas.microsoft.com/office/drawing/2014/main" id="{00000000-0008-0000-0000-000099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410" name="AutoShape 1" descr="blob:https://web.whatsapp.com/40ff642d-46c7-4d59-a890-3e34f8a11e68">
          <a:extLst>
            <a:ext uri="{FF2B5EF4-FFF2-40B4-BE49-F238E27FC236}">
              <a16:creationId xmlns:a16="http://schemas.microsoft.com/office/drawing/2014/main" id="{00000000-0008-0000-0000-00009A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411" name="AutoShape 1" descr="blob:https://web.whatsapp.com/40ff642d-46c7-4d59-a890-3e34f8a11e68">
          <a:extLst>
            <a:ext uri="{FF2B5EF4-FFF2-40B4-BE49-F238E27FC236}">
              <a16:creationId xmlns:a16="http://schemas.microsoft.com/office/drawing/2014/main" id="{00000000-0008-0000-0000-00009B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412" name="AutoShape 3" descr="blob:https://web.whatsapp.com/207f9b22-a611-4d6f-9984-78d7d1ff46db">
          <a:extLst>
            <a:ext uri="{FF2B5EF4-FFF2-40B4-BE49-F238E27FC236}">
              <a16:creationId xmlns:a16="http://schemas.microsoft.com/office/drawing/2014/main" id="{00000000-0008-0000-0000-00009C01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413" name="AutoShape 3" descr="blob:https://web.whatsapp.com/207f9b22-a611-4d6f-9984-78d7d1ff46db">
          <a:extLst>
            <a:ext uri="{FF2B5EF4-FFF2-40B4-BE49-F238E27FC236}">
              <a16:creationId xmlns:a16="http://schemas.microsoft.com/office/drawing/2014/main" id="{00000000-0008-0000-0000-00009D01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414" name="AutoShape 3" descr="blob:https://web.whatsapp.com/207f9b22-a611-4d6f-9984-78d7d1ff46db">
          <a:extLst>
            <a:ext uri="{FF2B5EF4-FFF2-40B4-BE49-F238E27FC236}">
              <a16:creationId xmlns:a16="http://schemas.microsoft.com/office/drawing/2014/main" id="{00000000-0008-0000-0000-00009E01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415" name="AutoShape 3" descr="blob:https://web.whatsapp.com/207f9b22-a611-4d6f-9984-78d7d1ff46db">
          <a:extLst>
            <a:ext uri="{FF2B5EF4-FFF2-40B4-BE49-F238E27FC236}">
              <a16:creationId xmlns:a16="http://schemas.microsoft.com/office/drawing/2014/main" id="{00000000-0008-0000-0000-00009F01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416" name="AutoShape 3" descr="blob:https://web.whatsapp.com/207f9b22-a611-4d6f-9984-78d7d1ff46db">
          <a:extLst>
            <a:ext uri="{FF2B5EF4-FFF2-40B4-BE49-F238E27FC236}">
              <a16:creationId xmlns:a16="http://schemas.microsoft.com/office/drawing/2014/main" id="{00000000-0008-0000-0000-0000A001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417" name="AutoShape 3" descr="blob:https://web.whatsapp.com/207f9b22-a611-4d6f-9984-78d7d1ff46db">
          <a:extLst>
            <a:ext uri="{FF2B5EF4-FFF2-40B4-BE49-F238E27FC236}">
              <a16:creationId xmlns:a16="http://schemas.microsoft.com/office/drawing/2014/main" id="{00000000-0008-0000-0000-0000A101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418" name="AutoShape 3" descr="blob:https://web.whatsapp.com/207f9b22-a611-4d6f-9984-78d7d1ff46db">
          <a:extLst>
            <a:ext uri="{FF2B5EF4-FFF2-40B4-BE49-F238E27FC236}">
              <a16:creationId xmlns:a16="http://schemas.microsoft.com/office/drawing/2014/main" id="{00000000-0008-0000-0000-0000A201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419" name="AutoShape 3" descr="blob:https://web.whatsapp.com/207f9b22-a611-4d6f-9984-78d7d1ff46db">
          <a:extLst>
            <a:ext uri="{FF2B5EF4-FFF2-40B4-BE49-F238E27FC236}">
              <a16:creationId xmlns:a16="http://schemas.microsoft.com/office/drawing/2014/main" id="{00000000-0008-0000-0000-0000A301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420" name="AutoShape 3" descr="blob:https://web.whatsapp.com/207f9b22-a611-4d6f-9984-78d7d1ff46db">
          <a:extLst>
            <a:ext uri="{FF2B5EF4-FFF2-40B4-BE49-F238E27FC236}">
              <a16:creationId xmlns:a16="http://schemas.microsoft.com/office/drawing/2014/main" id="{00000000-0008-0000-0000-0000A401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421" name="AutoShape 3" descr="blob:https://web.whatsapp.com/207f9b22-a611-4d6f-9984-78d7d1ff46db">
          <a:extLst>
            <a:ext uri="{FF2B5EF4-FFF2-40B4-BE49-F238E27FC236}">
              <a16:creationId xmlns:a16="http://schemas.microsoft.com/office/drawing/2014/main" id="{00000000-0008-0000-0000-0000A501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422" name="AutoShape 3" descr="blob:https://web.whatsapp.com/207f9b22-a611-4d6f-9984-78d7d1ff46db">
          <a:extLst>
            <a:ext uri="{FF2B5EF4-FFF2-40B4-BE49-F238E27FC236}">
              <a16:creationId xmlns:a16="http://schemas.microsoft.com/office/drawing/2014/main" id="{00000000-0008-0000-0000-0000A601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423" name="AutoShape 3" descr="blob:https://web.whatsapp.com/207f9b22-a611-4d6f-9984-78d7d1ff46db">
          <a:extLst>
            <a:ext uri="{FF2B5EF4-FFF2-40B4-BE49-F238E27FC236}">
              <a16:creationId xmlns:a16="http://schemas.microsoft.com/office/drawing/2014/main" id="{00000000-0008-0000-0000-0000A701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424" name="AutoShape 3" descr="blob:https://web.whatsapp.com/207f9b22-a611-4d6f-9984-78d7d1ff46db">
          <a:extLst>
            <a:ext uri="{FF2B5EF4-FFF2-40B4-BE49-F238E27FC236}">
              <a16:creationId xmlns:a16="http://schemas.microsoft.com/office/drawing/2014/main" id="{00000000-0008-0000-0000-0000A801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425" name="AutoShape 3" descr="blob:https://web.whatsapp.com/207f9b22-a611-4d6f-9984-78d7d1ff46db">
          <a:extLst>
            <a:ext uri="{FF2B5EF4-FFF2-40B4-BE49-F238E27FC236}">
              <a16:creationId xmlns:a16="http://schemas.microsoft.com/office/drawing/2014/main" id="{00000000-0008-0000-0000-0000A901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426" name="AutoShape 3" descr="blob:https://web.whatsapp.com/207f9b22-a611-4d6f-9984-78d7d1ff46db">
          <a:extLst>
            <a:ext uri="{FF2B5EF4-FFF2-40B4-BE49-F238E27FC236}">
              <a16:creationId xmlns:a16="http://schemas.microsoft.com/office/drawing/2014/main" id="{00000000-0008-0000-0000-0000AA01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427" name="AutoShape 3" descr="blob:https://web.whatsapp.com/207f9b22-a611-4d6f-9984-78d7d1ff46db">
          <a:extLst>
            <a:ext uri="{FF2B5EF4-FFF2-40B4-BE49-F238E27FC236}">
              <a16:creationId xmlns:a16="http://schemas.microsoft.com/office/drawing/2014/main" id="{00000000-0008-0000-0000-0000AB01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428" name="AutoShape 3" descr="blob:https://web.whatsapp.com/207f9b22-a611-4d6f-9984-78d7d1ff46db">
          <a:extLst>
            <a:ext uri="{FF2B5EF4-FFF2-40B4-BE49-F238E27FC236}">
              <a16:creationId xmlns:a16="http://schemas.microsoft.com/office/drawing/2014/main" id="{00000000-0008-0000-0000-0000AC01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429" name="AutoShape 3" descr="blob:https://web.whatsapp.com/207f9b22-a611-4d6f-9984-78d7d1ff46db">
          <a:extLst>
            <a:ext uri="{FF2B5EF4-FFF2-40B4-BE49-F238E27FC236}">
              <a16:creationId xmlns:a16="http://schemas.microsoft.com/office/drawing/2014/main" id="{00000000-0008-0000-0000-0000AD01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430" name="AutoShape 3" descr="blob:https://web.whatsapp.com/207f9b22-a611-4d6f-9984-78d7d1ff46db">
          <a:extLst>
            <a:ext uri="{FF2B5EF4-FFF2-40B4-BE49-F238E27FC236}">
              <a16:creationId xmlns:a16="http://schemas.microsoft.com/office/drawing/2014/main" id="{00000000-0008-0000-0000-0000AE01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431" name="AutoShape 3" descr="blob:https://web.whatsapp.com/207f9b22-a611-4d6f-9984-78d7d1ff46db">
          <a:extLst>
            <a:ext uri="{FF2B5EF4-FFF2-40B4-BE49-F238E27FC236}">
              <a16:creationId xmlns:a16="http://schemas.microsoft.com/office/drawing/2014/main" id="{00000000-0008-0000-0000-0000AF01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432" name="AutoShape 3" descr="blob:https://web.whatsapp.com/207f9b22-a611-4d6f-9984-78d7d1ff46db">
          <a:extLst>
            <a:ext uri="{FF2B5EF4-FFF2-40B4-BE49-F238E27FC236}">
              <a16:creationId xmlns:a16="http://schemas.microsoft.com/office/drawing/2014/main" id="{00000000-0008-0000-0000-0000B001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433" name="AutoShape 3" descr="blob:https://web.whatsapp.com/207f9b22-a611-4d6f-9984-78d7d1ff46db">
          <a:extLst>
            <a:ext uri="{FF2B5EF4-FFF2-40B4-BE49-F238E27FC236}">
              <a16:creationId xmlns:a16="http://schemas.microsoft.com/office/drawing/2014/main" id="{00000000-0008-0000-0000-0000B101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434" name="AutoShape 3" descr="blob:https://web.whatsapp.com/207f9b22-a611-4d6f-9984-78d7d1ff46db">
          <a:extLst>
            <a:ext uri="{FF2B5EF4-FFF2-40B4-BE49-F238E27FC236}">
              <a16:creationId xmlns:a16="http://schemas.microsoft.com/office/drawing/2014/main" id="{00000000-0008-0000-0000-0000B201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435" name="AutoShape 3" descr="blob:https://web.whatsapp.com/207f9b22-a611-4d6f-9984-78d7d1ff46db">
          <a:extLst>
            <a:ext uri="{FF2B5EF4-FFF2-40B4-BE49-F238E27FC236}">
              <a16:creationId xmlns:a16="http://schemas.microsoft.com/office/drawing/2014/main" id="{00000000-0008-0000-0000-0000B301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436" name="AutoShape 3" descr="blob:https://web.whatsapp.com/207f9b22-a611-4d6f-9984-78d7d1ff46db">
          <a:extLst>
            <a:ext uri="{FF2B5EF4-FFF2-40B4-BE49-F238E27FC236}">
              <a16:creationId xmlns:a16="http://schemas.microsoft.com/office/drawing/2014/main" id="{00000000-0008-0000-0000-0000B401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437" name="AutoShape 3" descr="blob:https://web.whatsapp.com/207f9b22-a611-4d6f-9984-78d7d1ff46db">
          <a:extLst>
            <a:ext uri="{FF2B5EF4-FFF2-40B4-BE49-F238E27FC236}">
              <a16:creationId xmlns:a16="http://schemas.microsoft.com/office/drawing/2014/main" id="{00000000-0008-0000-0000-0000B501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438" name="AutoShape 3" descr="blob:https://web.whatsapp.com/207f9b22-a611-4d6f-9984-78d7d1ff46db">
          <a:extLst>
            <a:ext uri="{FF2B5EF4-FFF2-40B4-BE49-F238E27FC236}">
              <a16:creationId xmlns:a16="http://schemas.microsoft.com/office/drawing/2014/main" id="{00000000-0008-0000-0000-0000B601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439" name="AutoShape 3" descr="blob:https://web.whatsapp.com/207f9b22-a611-4d6f-9984-78d7d1ff46db">
          <a:extLst>
            <a:ext uri="{FF2B5EF4-FFF2-40B4-BE49-F238E27FC236}">
              <a16:creationId xmlns:a16="http://schemas.microsoft.com/office/drawing/2014/main" id="{00000000-0008-0000-0000-0000B701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440" name="AutoShape 3" descr="blob:https://web.whatsapp.com/207f9b22-a611-4d6f-9984-78d7d1ff46db">
          <a:extLst>
            <a:ext uri="{FF2B5EF4-FFF2-40B4-BE49-F238E27FC236}">
              <a16:creationId xmlns:a16="http://schemas.microsoft.com/office/drawing/2014/main" id="{00000000-0008-0000-0000-0000B801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441" name="AutoShape 3" descr="blob:https://web.whatsapp.com/207f9b22-a611-4d6f-9984-78d7d1ff46db">
          <a:extLst>
            <a:ext uri="{FF2B5EF4-FFF2-40B4-BE49-F238E27FC236}">
              <a16:creationId xmlns:a16="http://schemas.microsoft.com/office/drawing/2014/main" id="{00000000-0008-0000-0000-0000B901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442" name="AutoShape 1" descr="blob:https://web.whatsapp.com/40ff642d-46c7-4d59-a890-3e34f8a11e68">
          <a:extLst>
            <a:ext uri="{FF2B5EF4-FFF2-40B4-BE49-F238E27FC236}">
              <a16:creationId xmlns:a16="http://schemas.microsoft.com/office/drawing/2014/main" id="{00000000-0008-0000-0000-0000BA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443" name="AutoShape 1" descr="blob:https://web.whatsapp.com/40ff642d-46c7-4d59-a890-3e34f8a11e68">
          <a:extLst>
            <a:ext uri="{FF2B5EF4-FFF2-40B4-BE49-F238E27FC236}">
              <a16:creationId xmlns:a16="http://schemas.microsoft.com/office/drawing/2014/main" id="{00000000-0008-0000-0000-0000BB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444" name="AutoShape 1" descr="blob:https://web.whatsapp.com/40ff642d-46c7-4d59-a890-3e34f8a11e68">
          <a:extLst>
            <a:ext uri="{FF2B5EF4-FFF2-40B4-BE49-F238E27FC236}">
              <a16:creationId xmlns:a16="http://schemas.microsoft.com/office/drawing/2014/main" id="{00000000-0008-0000-0000-0000BC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445" name="AutoShape 1" descr="blob:https://web.whatsapp.com/40ff642d-46c7-4d59-a890-3e34f8a11e68">
          <a:extLst>
            <a:ext uri="{FF2B5EF4-FFF2-40B4-BE49-F238E27FC236}">
              <a16:creationId xmlns:a16="http://schemas.microsoft.com/office/drawing/2014/main" id="{00000000-0008-0000-0000-0000BD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446" name="AutoShape 1" descr="blob:https://web.whatsapp.com/40ff642d-46c7-4d59-a890-3e34f8a11e68">
          <a:extLst>
            <a:ext uri="{FF2B5EF4-FFF2-40B4-BE49-F238E27FC236}">
              <a16:creationId xmlns:a16="http://schemas.microsoft.com/office/drawing/2014/main" id="{00000000-0008-0000-0000-0000BE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447" name="AutoShape 1" descr="blob:https://web.whatsapp.com/40ff642d-46c7-4d59-a890-3e34f8a11e68">
          <a:extLst>
            <a:ext uri="{FF2B5EF4-FFF2-40B4-BE49-F238E27FC236}">
              <a16:creationId xmlns:a16="http://schemas.microsoft.com/office/drawing/2014/main" id="{00000000-0008-0000-0000-0000BF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448" name="AutoShape 1" descr="blob:https://web.whatsapp.com/40ff642d-46c7-4d59-a890-3e34f8a11e68">
          <a:extLst>
            <a:ext uri="{FF2B5EF4-FFF2-40B4-BE49-F238E27FC236}">
              <a16:creationId xmlns:a16="http://schemas.microsoft.com/office/drawing/2014/main" id="{00000000-0008-0000-0000-0000C0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449" name="AutoShape 1" descr="blob:https://web.whatsapp.com/40ff642d-46c7-4d59-a890-3e34f8a11e68">
          <a:extLst>
            <a:ext uri="{FF2B5EF4-FFF2-40B4-BE49-F238E27FC236}">
              <a16:creationId xmlns:a16="http://schemas.microsoft.com/office/drawing/2014/main" id="{00000000-0008-0000-0000-0000C1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450" name="AutoShape 1" descr="blob:https://web.whatsapp.com/40ff642d-46c7-4d59-a890-3e34f8a11e68">
          <a:extLst>
            <a:ext uri="{FF2B5EF4-FFF2-40B4-BE49-F238E27FC236}">
              <a16:creationId xmlns:a16="http://schemas.microsoft.com/office/drawing/2014/main" id="{00000000-0008-0000-0000-0000C2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451" name="AutoShape 1" descr="blob:https://web.whatsapp.com/40ff642d-46c7-4d59-a890-3e34f8a11e68">
          <a:extLst>
            <a:ext uri="{FF2B5EF4-FFF2-40B4-BE49-F238E27FC236}">
              <a16:creationId xmlns:a16="http://schemas.microsoft.com/office/drawing/2014/main" id="{00000000-0008-0000-0000-0000C3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452" name="AutoShape 1" descr="blob:https://web.whatsapp.com/40ff642d-46c7-4d59-a890-3e34f8a11e68">
          <a:extLst>
            <a:ext uri="{FF2B5EF4-FFF2-40B4-BE49-F238E27FC236}">
              <a16:creationId xmlns:a16="http://schemas.microsoft.com/office/drawing/2014/main" id="{00000000-0008-0000-0000-0000C4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453" name="AutoShape 1" descr="blob:https://web.whatsapp.com/40ff642d-46c7-4d59-a890-3e34f8a11e68">
          <a:extLst>
            <a:ext uri="{FF2B5EF4-FFF2-40B4-BE49-F238E27FC236}">
              <a16:creationId xmlns:a16="http://schemas.microsoft.com/office/drawing/2014/main" id="{00000000-0008-0000-0000-0000C5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454" name="AutoShape 1" descr="blob:https://web.whatsapp.com/40ff642d-46c7-4d59-a890-3e34f8a11e68">
          <a:extLst>
            <a:ext uri="{FF2B5EF4-FFF2-40B4-BE49-F238E27FC236}">
              <a16:creationId xmlns:a16="http://schemas.microsoft.com/office/drawing/2014/main" id="{00000000-0008-0000-0000-0000C6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455" name="AutoShape 1" descr="blob:https://web.whatsapp.com/40ff642d-46c7-4d59-a890-3e34f8a11e68">
          <a:extLst>
            <a:ext uri="{FF2B5EF4-FFF2-40B4-BE49-F238E27FC236}">
              <a16:creationId xmlns:a16="http://schemas.microsoft.com/office/drawing/2014/main" id="{00000000-0008-0000-0000-0000C7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456" name="AutoShape 1" descr="blob:https://web.whatsapp.com/40ff642d-46c7-4d59-a890-3e34f8a11e68">
          <a:extLst>
            <a:ext uri="{FF2B5EF4-FFF2-40B4-BE49-F238E27FC236}">
              <a16:creationId xmlns:a16="http://schemas.microsoft.com/office/drawing/2014/main" id="{00000000-0008-0000-0000-0000C8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457" name="AutoShape 1" descr="blob:https://web.whatsapp.com/40ff642d-46c7-4d59-a890-3e34f8a11e68">
          <a:extLst>
            <a:ext uri="{FF2B5EF4-FFF2-40B4-BE49-F238E27FC236}">
              <a16:creationId xmlns:a16="http://schemas.microsoft.com/office/drawing/2014/main" id="{00000000-0008-0000-0000-0000C9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458" name="AutoShape 1" descr="blob:https://web.whatsapp.com/40ff642d-46c7-4d59-a890-3e34f8a11e68">
          <a:extLst>
            <a:ext uri="{FF2B5EF4-FFF2-40B4-BE49-F238E27FC236}">
              <a16:creationId xmlns:a16="http://schemas.microsoft.com/office/drawing/2014/main" id="{00000000-0008-0000-0000-0000CA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459" name="AutoShape 1" descr="blob:https://web.whatsapp.com/40ff642d-46c7-4d59-a890-3e34f8a11e68">
          <a:extLst>
            <a:ext uri="{FF2B5EF4-FFF2-40B4-BE49-F238E27FC236}">
              <a16:creationId xmlns:a16="http://schemas.microsoft.com/office/drawing/2014/main" id="{00000000-0008-0000-0000-0000CB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460" name="AutoShape 1" descr="blob:https://web.whatsapp.com/40ff642d-46c7-4d59-a890-3e34f8a11e68">
          <a:extLst>
            <a:ext uri="{FF2B5EF4-FFF2-40B4-BE49-F238E27FC236}">
              <a16:creationId xmlns:a16="http://schemas.microsoft.com/office/drawing/2014/main" id="{00000000-0008-0000-0000-0000CC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461" name="AutoShape 1" descr="blob:https://web.whatsapp.com/40ff642d-46c7-4d59-a890-3e34f8a11e68">
          <a:extLst>
            <a:ext uri="{FF2B5EF4-FFF2-40B4-BE49-F238E27FC236}">
              <a16:creationId xmlns:a16="http://schemas.microsoft.com/office/drawing/2014/main" id="{00000000-0008-0000-0000-0000CD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462" name="AutoShape 1" descr="blob:https://web.whatsapp.com/40ff642d-46c7-4d59-a890-3e34f8a11e68">
          <a:extLst>
            <a:ext uri="{FF2B5EF4-FFF2-40B4-BE49-F238E27FC236}">
              <a16:creationId xmlns:a16="http://schemas.microsoft.com/office/drawing/2014/main" id="{00000000-0008-0000-0000-0000CE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463" name="AutoShape 1" descr="blob:https://web.whatsapp.com/40ff642d-46c7-4d59-a890-3e34f8a11e68">
          <a:extLst>
            <a:ext uri="{FF2B5EF4-FFF2-40B4-BE49-F238E27FC236}">
              <a16:creationId xmlns:a16="http://schemas.microsoft.com/office/drawing/2014/main" id="{00000000-0008-0000-0000-0000CF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464" name="AutoShape 1" descr="blob:https://web.whatsapp.com/40ff642d-46c7-4d59-a890-3e34f8a11e68">
          <a:extLst>
            <a:ext uri="{FF2B5EF4-FFF2-40B4-BE49-F238E27FC236}">
              <a16:creationId xmlns:a16="http://schemas.microsoft.com/office/drawing/2014/main" id="{00000000-0008-0000-0000-0000D0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465" name="AutoShape 1" descr="blob:https://web.whatsapp.com/40ff642d-46c7-4d59-a890-3e34f8a11e68">
          <a:extLst>
            <a:ext uri="{FF2B5EF4-FFF2-40B4-BE49-F238E27FC236}">
              <a16:creationId xmlns:a16="http://schemas.microsoft.com/office/drawing/2014/main" id="{00000000-0008-0000-0000-0000D1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466" name="AutoShape 1" descr="blob:https://web.whatsapp.com/40ff642d-46c7-4d59-a890-3e34f8a11e68">
          <a:extLst>
            <a:ext uri="{FF2B5EF4-FFF2-40B4-BE49-F238E27FC236}">
              <a16:creationId xmlns:a16="http://schemas.microsoft.com/office/drawing/2014/main" id="{00000000-0008-0000-0000-0000D2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467" name="AutoShape 1" descr="blob:https://web.whatsapp.com/40ff642d-46c7-4d59-a890-3e34f8a11e68">
          <a:extLst>
            <a:ext uri="{FF2B5EF4-FFF2-40B4-BE49-F238E27FC236}">
              <a16:creationId xmlns:a16="http://schemas.microsoft.com/office/drawing/2014/main" id="{00000000-0008-0000-0000-0000D3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468" name="AutoShape 1" descr="blob:https://web.whatsapp.com/40ff642d-46c7-4d59-a890-3e34f8a11e68">
          <a:extLst>
            <a:ext uri="{FF2B5EF4-FFF2-40B4-BE49-F238E27FC236}">
              <a16:creationId xmlns:a16="http://schemas.microsoft.com/office/drawing/2014/main" id="{00000000-0008-0000-0000-0000D4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469" name="AutoShape 1" descr="blob:https://web.whatsapp.com/40ff642d-46c7-4d59-a890-3e34f8a11e68">
          <a:extLst>
            <a:ext uri="{FF2B5EF4-FFF2-40B4-BE49-F238E27FC236}">
              <a16:creationId xmlns:a16="http://schemas.microsoft.com/office/drawing/2014/main" id="{00000000-0008-0000-0000-0000D5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470" name="AutoShape 1" descr="blob:https://web.whatsapp.com/40ff642d-46c7-4d59-a890-3e34f8a11e68">
          <a:extLst>
            <a:ext uri="{FF2B5EF4-FFF2-40B4-BE49-F238E27FC236}">
              <a16:creationId xmlns:a16="http://schemas.microsoft.com/office/drawing/2014/main" id="{00000000-0008-0000-0000-0000D6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471" name="AutoShape 1" descr="blob:https://web.whatsapp.com/40ff642d-46c7-4d59-a890-3e34f8a11e68">
          <a:extLst>
            <a:ext uri="{FF2B5EF4-FFF2-40B4-BE49-F238E27FC236}">
              <a16:creationId xmlns:a16="http://schemas.microsoft.com/office/drawing/2014/main" id="{00000000-0008-0000-0000-0000D7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472" name="AutoShape 1" descr="blob:https://web.whatsapp.com/40ff642d-46c7-4d59-a890-3e34f8a11e68">
          <a:extLst>
            <a:ext uri="{FF2B5EF4-FFF2-40B4-BE49-F238E27FC236}">
              <a16:creationId xmlns:a16="http://schemas.microsoft.com/office/drawing/2014/main" id="{00000000-0008-0000-0000-0000D8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473" name="AutoShape 1" descr="blob:https://web.whatsapp.com/40ff642d-46c7-4d59-a890-3e34f8a11e68">
          <a:extLst>
            <a:ext uri="{FF2B5EF4-FFF2-40B4-BE49-F238E27FC236}">
              <a16:creationId xmlns:a16="http://schemas.microsoft.com/office/drawing/2014/main" id="{00000000-0008-0000-0000-0000D9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474" name="AutoShape 1" descr="blob:https://web.whatsapp.com/40ff642d-46c7-4d59-a890-3e34f8a11e68">
          <a:extLst>
            <a:ext uri="{FF2B5EF4-FFF2-40B4-BE49-F238E27FC236}">
              <a16:creationId xmlns:a16="http://schemas.microsoft.com/office/drawing/2014/main" id="{00000000-0008-0000-0000-0000DA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475" name="AutoShape 1" descr="blob:https://web.whatsapp.com/40ff642d-46c7-4d59-a890-3e34f8a11e68">
          <a:extLst>
            <a:ext uri="{FF2B5EF4-FFF2-40B4-BE49-F238E27FC236}">
              <a16:creationId xmlns:a16="http://schemas.microsoft.com/office/drawing/2014/main" id="{00000000-0008-0000-0000-0000DB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476" name="AutoShape 1" descr="blob:https://web.whatsapp.com/40ff642d-46c7-4d59-a890-3e34f8a11e68">
          <a:extLst>
            <a:ext uri="{FF2B5EF4-FFF2-40B4-BE49-F238E27FC236}">
              <a16:creationId xmlns:a16="http://schemas.microsoft.com/office/drawing/2014/main" id="{00000000-0008-0000-0000-0000DC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477" name="AutoShape 1" descr="blob:https://web.whatsapp.com/40ff642d-46c7-4d59-a890-3e34f8a11e68">
          <a:extLst>
            <a:ext uri="{FF2B5EF4-FFF2-40B4-BE49-F238E27FC236}">
              <a16:creationId xmlns:a16="http://schemas.microsoft.com/office/drawing/2014/main" id="{00000000-0008-0000-0000-0000DD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478" name="AutoShape 1" descr="blob:https://web.whatsapp.com/40ff642d-46c7-4d59-a890-3e34f8a11e68">
          <a:extLst>
            <a:ext uri="{FF2B5EF4-FFF2-40B4-BE49-F238E27FC236}">
              <a16:creationId xmlns:a16="http://schemas.microsoft.com/office/drawing/2014/main" id="{00000000-0008-0000-0000-0000DE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479" name="AutoShape 1" descr="blob:https://web.whatsapp.com/40ff642d-46c7-4d59-a890-3e34f8a11e68">
          <a:extLst>
            <a:ext uri="{FF2B5EF4-FFF2-40B4-BE49-F238E27FC236}">
              <a16:creationId xmlns:a16="http://schemas.microsoft.com/office/drawing/2014/main" id="{00000000-0008-0000-0000-0000DF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480" name="AutoShape 1" descr="blob:https://web.whatsapp.com/40ff642d-46c7-4d59-a890-3e34f8a11e68">
          <a:extLst>
            <a:ext uri="{FF2B5EF4-FFF2-40B4-BE49-F238E27FC236}">
              <a16:creationId xmlns:a16="http://schemas.microsoft.com/office/drawing/2014/main" id="{00000000-0008-0000-0000-0000E0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481" name="AutoShape 1" descr="blob:https://web.whatsapp.com/40ff642d-46c7-4d59-a890-3e34f8a11e68">
          <a:extLst>
            <a:ext uri="{FF2B5EF4-FFF2-40B4-BE49-F238E27FC236}">
              <a16:creationId xmlns:a16="http://schemas.microsoft.com/office/drawing/2014/main" id="{00000000-0008-0000-0000-0000E1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482" name="AutoShape 1" descr="blob:https://web.whatsapp.com/40ff642d-46c7-4d59-a890-3e34f8a11e68">
          <a:extLst>
            <a:ext uri="{FF2B5EF4-FFF2-40B4-BE49-F238E27FC236}">
              <a16:creationId xmlns:a16="http://schemas.microsoft.com/office/drawing/2014/main" id="{00000000-0008-0000-0000-0000E2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483" name="AutoShape 1" descr="blob:https://web.whatsapp.com/40ff642d-46c7-4d59-a890-3e34f8a11e68">
          <a:extLst>
            <a:ext uri="{FF2B5EF4-FFF2-40B4-BE49-F238E27FC236}">
              <a16:creationId xmlns:a16="http://schemas.microsoft.com/office/drawing/2014/main" id="{00000000-0008-0000-0000-0000E3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484" name="AutoShape 1" descr="blob:https://web.whatsapp.com/40ff642d-46c7-4d59-a890-3e34f8a11e68">
          <a:extLst>
            <a:ext uri="{FF2B5EF4-FFF2-40B4-BE49-F238E27FC236}">
              <a16:creationId xmlns:a16="http://schemas.microsoft.com/office/drawing/2014/main" id="{00000000-0008-0000-0000-0000E4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485" name="AutoShape 1" descr="blob:https://web.whatsapp.com/40ff642d-46c7-4d59-a890-3e34f8a11e68">
          <a:extLst>
            <a:ext uri="{FF2B5EF4-FFF2-40B4-BE49-F238E27FC236}">
              <a16:creationId xmlns:a16="http://schemas.microsoft.com/office/drawing/2014/main" id="{00000000-0008-0000-0000-0000E5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486" name="AutoShape 1" descr="blob:https://web.whatsapp.com/40ff642d-46c7-4d59-a890-3e34f8a11e68">
          <a:extLst>
            <a:ext uri="{FF2B5EF4-FFF2-40B4-BE49-F238E27FC236}">
              <a16:creationId xmlns:a16="http://schemas.microsoft.com/office/drawing/2014/main" id="{00000000-0008-0000-0000-0000E6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487" name="AutoShape 1" descr="blob:https://web.whatsapp.com/40ff642d-46c7-4d59-a890-3e34f8a11e68">
          <a:extLst>
            <a:ext uri="{FF2B5EF4-FFF2-40B4-BE49-F238E27FC236}">
              <a16:creationId xmlns:a16="http://schemas.microsoft.com/office/drawing/2014/main" id="{00000000-0008-0000-0000-0000E7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488" name="AutoShape 1" descr="blob:https://web.whatsapp.com/40ff642d-46c7-4d59-a890-3e34f8a11e68">
          <a:extLst>
            <a:ext uri="{FF2B5EF4-FFF2-40B4-BE49-F238E27FC236}">
              <a16:creationId xmlns:a16="http://schemas.microsoft.com/office/drawing/2014/main" id="{00000000-0008-0000-0000-0000E8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489" name="AutoShape 1" descr="blob:https://web.whatsapp.com/40ff642d-46c7-4d59-a890-3e34f8a11e68">
          <a:extLst>
            <a:ext uri="{FF2B5EF4-FFF2-40B4-BE49-F238E27FC236}">
              <a16:creationId xmlns:a16="http://schemas.microsoft.com/office/drawing/2014/main" id="{00000000-0008-0000-0000-0000E9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490" name="AutoShape 1" descr="blob:https://web.whatsapp.com/40ff642d-46c7-4d59-a890-3e34f8a11e68">
          <a:extLst>
            <a:ext uri="{FF2B5EF4-FFF2-40B4-BE49-F238E27FC236}">
              <a16:creationId xmlns:a16="http://schemas.microsoft.com/office/drawing/2014/main" id="{00000000-0008-0000-0000-0000EA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491" name="AutoShape 1" descr="blob:https://web.whatsapp.com/40ff642d-46c7-4d59-a890-3e34f8a11e68">
          <a:extLst>
            <a:ext uri="{FF2B5EF4-FFF2-40B4-BE49-F238E27FC236}">
              <a16:creationId xmlns:a16="http://schemas.microsoft.com/office/drawing/2014/main" id="{00000000-0008-0000-0000-0000EB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492" name="AutoShape 1" descr="blob:https://web.whatsapp.com/40ff642d-46c7-4d59-a890-3e34f8a11e68">
          <a:extLst>
            <a:ext uri="{FF2B5EF4-FFF2-40B4-BE49-F238E27FC236}">
              <a16:creationId xmlns:a16="http://schemas.microsoft.com/office/drawing/2014/main" id="{00000000-0008-0000-0000-0000EC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493" name="AutoShape 1" descr="blob:https://web.whatsapp.com/40ff642d-46c7-4d59-a890-3e34f8a11e68">
          <a:extLst>
            <a:ext uri="{FF2B5EF4-FFF2-40B4-BE49-F238E27FC236}">
              <a16:creationId xmlns:a16="http://schemas.microsoft.com/office/drawing/2014/main" id="{00000000-0008-0000-0000-0000ED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494" name="AutoShape 1" descr="blob:https://web.whatsapp.com/40ff642d-46c7-4d59-a890-3e34f8a11e68">
          <a:extLst>
            <a:ext uri="{FF2B5EF4-FFF2-40B4-BE49-F238E27FC236}">
              <a16:creationId xmlns:a16="http://schemas.microsoft.com/office/drawing/2014/main" id="{00000000-0008-0000-0000-0000EE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495" name="AutoShape 1" descr="blob:https://web.whatsapp.com/40ff642d-46c7-4d59-a890-3e34f8a11e68">
          <a:extLst>
            <a:ext uri="{FF2B5EF4-FFF2-40B4-BE49-F238E27FC236}">
              <a16:creationId xmlns:a16="http://schemas.microsoft.com/office/drawing/2014/main" id="{00000000-0008-0000-0000-0000EF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496" name="AutoShape 1" descr="blob:https://web.whatsapp.com/40ff642d-46c7-4d59-a890-3e34f8a11e68">
          <a:extLst>
            <a:ext uri="{FF2B5EF4-FFF2-40B4-BE49-F238E27FC236}">
              <a16:creationId xmlns:a16="http://schemas.microsoft.com/office/drawing/2014/main" id="{00000000-0008-0000-0000-0000F0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497" name="AutoShape 1" descr="blob:https://web.whatsapp.com/40ff642d-46c7-4d59-a890-3e34f8a11e68">
          <a:extLst>
            <a:ext uri="{FF2B5EF4-FFF2-40B4-BE49-F238E27FC236}">
              <a16:creationId xmlns:a16="http://schemas.microsoft.com/office/drawing/2014/main" id="{00000000-0008-0000-0000-0000F1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498" name="AutoShape 1" descr="blob:https://web.whatsapp.com/40ff642d-46c7-4d59-a890-3e34f8a11e68">
          <a:extLst>
            <a:ext uri="{FF2B5EF4-FFF2-40B4-BE49-F238E27FC236}">
              <a16:creationId xmlns:a16="http://schemas.microsoft.com/office/drawing/2014/main" id="{00000000-0008-0000-0000-0000F2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499" name="AutoShape 1" descr="blob:https://web.whatsapp.com/40ff642d-46c7-4d59-a890-3e34f8a11e68">
          <a:extLst>
            <a:ext uri="{FF2B5EF4-FFF2-40B4-BE49-F238E27FC236}">
              <a16:creationId xmlns:a16="http://schemas.microsoft.com/office/drawing/2014/main" id="{00000000-0008-0000-0000-0000F3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500" name="AutoShape 1" descr="blob:https://web.whatsapp.com/40ff642d-46c7-4d59-a890-3e34f8a11e68">
          <a:extLst>
            <a:ext uri="{FF2B5EF4-FFF2-40B4-BE49-F238E27FC236}">
              <a16:creationId xmlns:a16="http://schemas.microsoft.com/office/drawing/2014/main" id="{00000000-0008-0000-0000-0000F4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501" name="AutoShape 1" descr="blob:https://web.whatsapp.com/40ff642d-46c7-4d59-a890-3e34f8a11e68">
          <a:extLst>
            <a:ext uri="{FF2B5EF4-FFF2-40B4-BE49-F238E27FC236}">
              <a16:creationId xmlns:a16="http://schemas.microsoft.com/office/drawing/2014/main" id="{00000000-0008-0000-0000-0000F5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502" name="AutoShape 1" descr="blob:https://web.whatsapp.com/40ff642d-46c7-4d59-a890-3e34f8a11e68">
          <a:extLst>
            <a:ext uri="{FF2B5EF4-FFF2-40B4-BE49-F238E27FC236}">
              <a16:creationId xmlns:a16="http://schemas.microsoft.com/office/drawing/2014/main" id="{00000000-0008-0000-0000-0000F6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503" name="AutoShape 1" descr="blob:https://web.whatsapp.com/40ff642d-46c7-4d59-a890-3e34f8a11e68">
          <a:extLst>
            <a:ext uri="{FF2B5EF4-FFF2-40B4-BE49-F238E27FC236}">
              <a16:creationId xmlns:a16="http://schemas.microsoft.com/office/drawing/2014/main" id="{00000000-0008-0000-0000-0000F7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504" name="AutoShape 1" descr="blob:https://web.whatsapp.com/40ff642d-46c7-4d59-a890-3e34f8a11e68">
          <a:extLst>
            <a:ext uri="{FF2B5EF4-FFF2-40B4-BE49-F238E27FC236}">
              <a16:creationId xmlns:a16="http://schemas.microsoft.com/office/drawing/2014/main" id="{00000000-0008-0000-0000-0000F8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505" name="AutoShape 1" descr="blob:https://web.whatsapp.com/40ff642d-46c7-4d59-a890-3e34f8a11e68">
          <a:extLst>
            <a:ext uri="{FF2B5EF4-FFF2-40B4-BE49-F238E27FC236}">
              <a16:creationId xmlns:a16="http://schemas.microsoft.com/office/drawing/2014/main" id="{00000000-0008-0000-0000-0000F9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506" name="AutoShape 1" descr="blob:https://web.whatsapp.com/40ff642d-46c7-4d59-a890-3e34f8a11e68">
          <a:extLst>
            <a:ext uri="{FF2B5EF4-FFF2-40B4-BE49-F238E27FC236}">
              <a16:creationId xmlns:a16="http://schemas.microsoft.com/office/drawing/2014/main" id="{00000000-0008-0000-0000-0000FA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507" name="AutoShape 1" descr="blob:https://web.whatsapp.com/40ff642d-46c7-4d59-a890-3e34f8a11e68">
          <a:extLst>
            <a:ext uri="{FF2B5EF4-FFF2-40B4-BE49-F238E27FC236}">
              <a16:creationId xmlns:a16="http://schemas.microsoft.com/office/drawing/2014/main" id="{00000000-0008-0000-0000-0000FB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508" name="AutoShape 1" descr="blob:https://web.whatsapp.com/40ff642d-46c7-4d59-a890-3e34f8a11e68">
          <a:extLst>
            <a:ext uri="{FF2B5EF4-FFF2-40B4-BE49-F238E27FC236}">
              <a16:creationId xmlns:a16="http://schemas.microsoft.com/office/drawing/2014/main" id="{00000000-0008-0000-0000-0000FC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509" name="AutoShape 1" descr="blob:https://web.whatsapp.com/40ff642d-46c7-4d59-a890-3e34f8a11e68">
          <a:extLst>
            <a:ext uri="{FF2B5EF4-FFF2-40B4-BE49-F238E27FC236}">
              <a16:creationId xmlns:a16="http://schemas.microsoft.com/office/drawing/2014/main" id="{00000000-0008-0000-0000-0000FD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510" name="AutoShape 1" descr="blob:https://web.whatsapp.com/40ff642d-46c7-4d59-a890-3e34f8a11e68">
          <a:extLst>
            <a:ext uri="{FF2B5EF4-FFF2-40B4-BE49-F238E27FC236}">
              <a16:creationId xmlns:a16="http://schemas.microsoft.com/office/drawing/2014/main" id="{00000000-0008-0000-0000-0000FE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511" name="AutoShape 1" descr="blob:https://web.whatsapp.com/40ff642d-46c7-4d59-a890-3e34f8a11e68">
          <a:extLst>
            <a:ext uri="{FF2B5EF4-FFF2-40B4-BE49-F238E27FC236}">
              <a16:creationId xmlns:a16="http://schemas.microsoft.com/office/drawing/2014/main" id="{00000000-0008-0000-0000-0000FF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512" name="AutoShape 1" descr="blob:https://web.whatsapp.com/40ff642d-46c7-4d59-a890-3e34f8a11e68">
          <a:extLst>
            <a:ext uri="{FF2B5EF4-FFF2-40B4-BE49-F238E27FC236}">
              <a16:creationId xmlns:a16="http://schemas.microsoft.com/office/drawing/2014/main" id="{00000000-0008-0000-0000-00000002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513" name="AutoShape 1" descr="blob:https://web.whatsapp.com/40ff642d-46c7-4d59-a890-3e34f8a11e68">
          <a:extLst>
            <a:ext uri="{FF2B5EF4-FFF2-40B4-BE49-F238E27FC236}">
              <a16:creationId xmlns:a16="http://schemas.microsoft.com/office/drawing/2014/main" id="{00000000-0008-0000-0000-00000102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514" name="AutoShape 3" descr="blob:https://web.whatsapp.com/207f9b22-a611-4d6f-9984-78d7d1ff46db">
          <a:extLst>
            <a:ext uri="{FF2B5EF4-FFF2-40B4-BE49-F238E27FC236}">
              <a16:creationId xmlns:a16="http://schemas.microsoft.com/office/drawing/2014/main" id="{00000000-0008-0000-0000-00000202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515" name="AutoShape 3" descr="blob:https://web.whatsapp.com/207f9b22-a611-4d6f-9984-78d7d1ff46db">
          <a:extLst>
            <a:ext uri="{FF2B5EF4-FFF2-40B4-BE49-F238E27FC236}">
              <a16:creationId xmlns:a16="http://schemas.microsoft.com/office/drawing/2014/main" id="{00000000-0008-0000-0000-00000302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516" name="AutoShape 3" descr="blob:https://web.whatsapp.com/207f9b22-a611-4d6f-9984-78d7d1ff46db">
          <a:extLst>
            <a:ext uri="{FF2B5EF4-FFF2-40B4-BE49-F238E27FC236}">
              <a16:creationId xmlns:a16="http://schemas.microsoft.com/office/drawing/2014/main" id="{00000000-0008-0000-0000-00000402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517" name="AutoShape 3" descr="blob:https://web.whatsapp.com/207f9b22-a611-4d6f-9984-78d7d1ff46db">
          <a:extLst>
            <a:ext uri="{FF2B5EF4-FFF2-40B4-BE49-F238E27FC236}">
              <a16:creationId xmlns:a16="http://schemas.microsoft.com/office/drawing/2014/main" id="{00000000-0008-0000-0000-00000502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518" name="AutoShape 3" descr="blob:https://web.whatsapp.com/207f9b22-a611-4d6f-9984-78d7d1ff46db">
          <a:extLst>
            <a:ext uri="{FF2B5EF4-FFF2-40B4-BE49-F238E27FC236}">
              <a16:creationId xmlns:a16="http://schemas.microsoft.com/office/drawing/2014/main" id="{00000000-0008-0000-0000-00000602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519" name="AutoShape 3" descr="blob:https://web.whatsapp.com/207f9b22-a611-4d6f-9984-78d7d1ff46db">
          <a:extLst>
            <a:ext uri="{FF2B5EF4-FFF2-40B4-BE49-F238E27FC236}">
              <a16:creationId xmlns:a16="http://schemas.microsoft.com/office/drawing/2014/main" id="{00000000-0008-0000-0000-00000702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520" name="AutoShape 3" descr="blob:https://web.whatsapp.com/207f9b22-a611-4d6f-9984-78d7d1ff46db">
          <a:extLst>
            <a:ext uri="{FF2B5EF4-FFF2-40B4-BE49-F238E27FC236}">
              <a16:creationId xmlns:a16="http://schemas.microsoft.com/office/drawing/2014/main" id="{00000000-0008-0000-0000-00000802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521" name="AutoShape 3" descr="blob:https://web.whatsapp.com/207f9b22-a611-4d6f-9984-78d7d1ff46db">
          <a:extLst>
            <a:ext uri="{FF2B5EF4-FFF2-40B4-BE49-F238E27FC236}">
              <a16:creationId xmlns:a16="http://schemas.microsoft.com/office/drawing/2014/main" id="{00000000-0008-0000-0000-00000902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522" name="AutoShape 3" descr="blob:https://web.whatsapp.com/207f9b22-a611-4d6f-9984-78d7d1ff46db">
          <a:extLst>
            <a:ext uri="{FF2B5EF4-FFF2-40B4-BE49-F238E27FC236}">
              <a16:creationId xmlns:a16="http://schemas.microsoft.com/office/drawing/2014/main" id="{00000000-0008-0000-0000-00000A02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523" name="AutoShape 3" descr="blob:https://web.whatsapp.com/207f9b22-a611-4d6f-9984-78d7d1ff46db">
          <a:extLst>
            <a:ext uri="{FF2B5EF4-FFF2-40B4-BE49-F238E27FC236}">
              <a16:creationId xmlns:a16="http://schemas.microsoft.com/office/drawing/2014/main" id="{00000000-0008-0000-0000-00000B02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524" name="AutoShape 3" descr="blob:https://web.whatsapp.com/207f9b22-a611-4d6f-9984-78d7d1ff46db">
          <a:extLst>
            <a:ext uri="{FF2B5EF4-FFF2-40B4-BE49-F238E27FC236}">
              <a16:creationId xmlns:a16="http://schemas.microsoft.com/office/drawing/2014/main" id="{00000000-0008-0000-0000-00000C02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525" name="AutoShape 3" descr="blob:https://web.whatsapp.com/207f9b22-a611-4d6f-9984-78d7d1ff46db">
          <a:extLst>
            <a:ext uri="{FF2B5EF4-FFF2-40B4-BE49-F238E27FC236}">
              <a16:creationId xmlns:a16="http://schemas.microsoft.com/office/drawing/2014/main" id="{00000000-0008-0000-0000-00000D02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526" name="AutoShape 3" descr="blob:https://web.whatsapp.com/207f9b22-a611-4d6f-9984-78d7d1ff46db">
          <a:extLst>
            <a:ext uri="{FF2B5EF4-FFF2-40B4-BE49-F238E27FC236}">
              <a16:creationId xmlns:a16="http://schemas.microsoft.com/office/drawing/2014/main" id="{00000000-0008-0000-0000-00000E02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527" name="AutoShape 3" descr="blob:https://web.whatsapp.com/207f9b22-a611-4d6f-9984-78d7d1ff46db">
          <a:extLst>
            <a:ext uri="{FF2B5EF4-FFF2-40B4-BE49-F238E27FC236}">
              <a16:creationId xmlns:a16="http://schemas.microsoft.com/office/drawing/2014/main" id="{00000000-0008-0000-0000-00000F02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528" name="AutoShape 3" descr="blob:https://web.whatsapp.com/207f9b22-a611-4d6f-9984-78d7d1ff46db">
          <a:extLst>
            <a:ext uri="{FF2B5EF4-FFF2-40B4-BE49-F238E27FC236}">
              <a16:creationId xmlns:a16="http://schemas.microsoft.com/office/drawing/2014/main" id="{00000000-0008-0000-0000-00001002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529" name="AutoShape 3" descr="blob:https://web.whatsapp.com/207f9b22-a611-4d6f-9984-78d7d1ff46db">
          <a:extLst>
            <a:ext uri="{FF2B5EF4-FFF2-40B4-BE49-F238E27FC236}">
              <a16:creationId xmlns:a16="http://schemas.microsoft.com/office/drawing/2014/main" id="{00000000-0008-0000-0000-00001102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530" name="AutoShape 3" descr="blob:https://web.whatsapp.com/207f9b22-a611-4d6f-9984-78d7d1ff46db">
          <a:extLst>
            <a:ext uri="{FF2B5EF4-FFF2-40B4-BE49-F238E27FC236}">
              <a16:creationId xmlns:a16="http://schemas.microsoft.com/office/drawing/2014/main" id="{00000000-0008-0000-0000-00001202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531" name="AutoShape 3" descr="blob:https://web.whatsapp.com/207f9b22-a611-4d6f-9984-78d7d1ff46db">
          <a:extLst>
            <a:ext uri="{FF2B5EF4-FFF2-40B4-BE49-F238E27FC236}">
              <a16:creationId xmlns:a16="http://schemas.microsoft.com/office/drawing/2014/main" id="{00000000-0008-0000-0000-00001302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532" name="AutoShape 3" descr="blob:https://web.whatsapp.com/207f9b22-a611-4d6f-9984-78d7d1ff46db">
          <a:extLst>
            <a:ext uri="{FF2B5EF4-FFF2-40B4-BE49-F238E27FC236}">
              <a16:creationId xmlns:a16="http://schemas.microsoft.com/office/drawing/2014/main" id="{00000000-0008-0000-0000-00001402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533" name="AutoShape 3" descr="blob:https://web.whatsapp.com/207f9b22-a611-4d6f-9984-78d7d1ff46db">
          <a:extLst>
            <a:ext uri="{FF2B5EF4-FFF2-40B4-BE49-F238E27FC236}">
              <a16:creationId xmlns:a16="http://schemas.microsoft.com/office/drawing/2014/main" id="{00000000-0008-0000-0000-00001502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534" name="AutoShape 3" descr="blob:https://web.whatsapp.com/207f9b22-a611-4d6f-9984-78d7d1ff46db">
          <a:extLst>
            <a:ext uri="{FF2B5EF4-FFF2-40B4-BE49-F238E27FC236}">
              <a16:creationId xmlns:a16="http://schemas.microsoft.com/office/drawing/2014/main" id="{00000000-0008-0000-0000-00001602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535" name="AutoShape 3" descr="blob:https://web.whatsapp.com/207f9b22-a611-4d6f-9984-78d7d1ff46db">
          <a:extLst>
            <a:ext uri="{FF2B5EF4-FFF2-40B4-BE49-F238E27FC236}">
              <a16:creationId xmlns:a16="http://schemas.microsoft.com/office/drawing/2014/main" id="{00000000-0008-0000-0000-00001702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536" name="AutoShape 3" descr="blob:https://web.whatsapp.com/207f9b22-a611-4d6f-9984-78d7d1ff46db">
          <a:extLst>
            <a:ext uri="{FF2B5EF4-FFF2-40B4-BE49-F238E27FC236}">
              <a16:creationId xmlns:a16="http://schemas.microsoft.com/office/drawing/2014/main" id="{00000000-0008-0000-0000-00001802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537" name="AutoShape 3" descr="blob:https://web.whatsapp.com/207f9b22-a611-4d6f-9984-78d7d1ff46db">
          <a:extLst>
            <a:ext uri="{FF2B5EF4-FFF2-40B4-BE49-F238E27FC236}">
              <a16:creationId xmlns:a16="http://schemas.microsoft.com/office/drawing/2014/main" id="{00000000-0008-0000-0000-00001902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538" name="AutoShape 3" descr="blob:https://web.whatsapp.com/207f9b22-a611-4d6f-9984-78d7d1ff46db">
          <a:extLst>
            <a:ext uri="{FF2B5EF4-FFF2-40B4-BE49-F238E27FC236}">
              <a16:creationId xmlns:a16="http://schemas.microsoft.com/office/drawing/2014/main" id="{00000000-0008-0000-0000-00001A02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539" name="AutoShape 3" descr="blob:https://web.whatsapp.com/207f9b22-a611-4d6f-9984-78d7d1ff46db">
          <a:extLst>
            <a:ext uri="{FF2B5EF4-FFF2-40B4-BE49-F238E27FC236}">
              <a16:creationId xmlns:a16="http://schemas.microsoft.com/office/drawing/2014/main" id="{00000000-0008-0000-0000-00001B02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540" name="AutoShape 3" descr="blob:https://web.whatsapp.com/207f9b22-a611-4d6f-9984-78d7d1ff46db">
          <a:extLst>
            <a:ext uri="{FF2B5EF4-FFF2-40B4-BE49-F238E27FC236}">
              <a16:creationId xmlns:a16="http://schemas.microsoft.com/office/drawing/2014/main" id="{00000000-0008-0000-0000-00001C02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541" name="AutoShape 3" descr="blob:https://web.whatsapp.com/207f9b22-a611-4d6f-9984-78d7d1ff46db">
          <a:extLst>
            <a:ext uri="{FF2B5EF4-FFF2-40B4-BE49-F238E27FC236}">
              <a16:creationId xmlns:a16="http://schemas.microsoft.com/office/drawing/2014/main" id="{00000000-0008-0000-0000-00001D02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542" name="AutoShape 3" descr="blob:https://web.whatsapp.com/207f9b22-a611-4d6f-9984-78d7d1ff46db">
          <a:extLst>
            <a:ext uri="{FF2B5EF4-FFF2-40B4-BE49-F238E27FC236}">
              <a16:creationId xmlns:a16="http://schemas.microsoft.com/office/drawing/2014/main" id="{00000000-0008-0000-0000-00001E02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543" name="AutoShape 3" descr="blob:https://web.whatsapp.com/207f9b22-a611-4d6f-9984-78d7d1ff46db">
          <a:extLst>
            <a:ext uri="{FF2B5EF4-FFF2-40B4-BE49-F238E27FC236}">
              <a16:creationId xmlns:a16="http://schemas.microsoft.com/office/drawing/2014/main" id="{00000000-0008-0000-0000-00001F02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544" name="AutoShape 3" descr="blob:https://web.whatsapp.com/207f9b22-a611-4d6f-9984-78d7d1ff46db">
          <a:extLst>
            <a:ext uri="{FF2B5EF4-FFF2-40B4-BE49-F238E27FC236}">
              <a16:creationId xmlns:a16="http://schemas.microsoft.com/office/drawing/2014/main" id="{00000000-0008-0000-0000-00002002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545" name="AutoShape 3" descr="blob:https://web.whatsapp.com/207f9b22-a611-4d6f-9984-78d7d1ff46db">
          <a:extLst>
            <a:ext uri="{FF2B5EF4-FFF2-40B4-BE49-F238E27FC236}">
              <a16:creationId xmlns:a16="http://schemas.microsoft.com/office/drawing/2014/main" id="{00000000-0008-0000-0000-00002102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546" name="AutoShape 3" descr="blob:https://web.whatsapp.com/207f9b22-a611-4d6f-9984-78d7d1ff46db">
          <a:extLst>
            <a:ext uri="{FF2B5EF4-FFF2-40B4-BE49-F238E27FC236}">
              <a16:creationId xmlns:a16="http://schemas.microsoft.com/office/drawing/2014/main" id="{00000000-0008-0000-0000-00002202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547" name="AutoShape 3" descr="blob:https://web.whatsapp.com/207f9b22-a611-4d6f-9984-78d7d1ff46db">
          <a:extLst>
            <a:ext uri="{FF2B5EF4-FFF2-40B4-BE49-F238E27FC236}">
              <a16:creationId xmlns:a16="http://schemas.microsoft.com/office/drawing/2014/main" id="{00000000-0008-0000-0000-00002302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548" name="AutoShape 3" descr="blob:https://web.whatsapp.com/207f9b22-a611-4d6f-9984-78d7d1ff46db">
          <a:extLst>
            <a:ext uri="{FF2B5EF4-FFF2-40B4-BE49-F238E27FC236}">
              <a16:creationId xmlns:a16="http://schemas.microsoft.com/office/drawing/2014/main" id="{00000000-0008-0000-0000-00002402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549" name="AutoShape 3" descr="blob:https://web.whatsapp.com/207f9b22-a611-4d6f-9984-78d7d1ff46db">
          <a:extLst>
            <a:ext uri="{FF2B5EF4-FFF2-40B4-BE49-F238E27FC236}">
              <a16:creationId xmlns:a16="http://schemas.microsoft.com/office/drawing/2014/main" id="{00000000-0008-0000-0000-00002502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550" name="AutoShape 3" descr="blob:https://web.whatsapp.com/207f9b22-a611-4d6f-9984-78d7d1ff46db">
          <a:extLst>
            <a:ext uri="{FF2B5EF4-FFF2-40B4-BE49-F238E27FC236}">
              <a16:creationId xmlns:a16="http://schemas.microsoft.com/office/drawing/2014/main" id="{00000000-0008-0000-0000-00002602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551" name="AutoShape 3" descr="blob:https://web.whatsapp.com/207f9b22-a611-4d6f-9984-78d7d1ff46db">
          <a:extLst>
            <a:ext uri="{FF2B5EF4-FFF2-40B4-BE49-F238E27FC236}">
              <a16:creationId xmlns:a16="http://schemas.microsoft.com/office/drawing/2014/main" id="{00000000-0008-0000-0000-00002702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552" name="AutoShape 3" descr="blob:https://web.whatsapp.com/207f9b22-a611-4d6f-9984-78d7d1ff46db">
          <a:extLst>
            <a:ext uri="{FF2B5EF4-FFF2-40B4-BE49-F238E27FC236}">
              <a16:creationId xmlns:a16="http://schemas.microsoft.com/office/drawing/2014/main" id="{00000000-0008-0000-0000-00002802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553" name="AutoShape 3" descr="blob:https://web.whatsapp.com/207f9b22-a611-4d6f-9984-78d7d1ff46db">
          <a:extLst>
            <a:ext uri="{FF2B5EF4-FFF2-40B4-BE49-F238E27FC236}">
              <a16:creationId xmlns:a16="http://schemas.microsoft.com/office/drawing/2014/main" id="{00000000-0008-0000-0000-00002902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554" name="AutoShape 3" descr="blob:https://web.whatsapp.com/207f9b22-a611-4d6f-9984-78d7d1ff46db">
          <a:extLst>
            <a:ext uri="{FF2B5EF4-FFF2-40B4-BE49-F238E27FC236}">
              <a16:creationId xmlns:a16="http://schemas.microsoft.com/office/drawing/2014/main" id="{00000000-0008-0000-0000-00002A02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555" name="AutoShape 3" descr="blob:https://web.whatsapp.com/207f9b22-a611-4d6f-9984-78d7d1ff46db">
          <a:extLst>
            <a:ext uri="{FF2B5EF4-FFF2-40B4-BE49-F238E27FC236}">
              <a16:creationId xmlns:a16="http://schemas.microsoft.com/office/drawing/2014/main" id="{00000000-0008-0000-0000-00002B02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556" name="AutoShape 3" descr="blob:https://web.whatsapp.com/207f9b22-a611-4d6f-9984-78d7d1ff46db">
          <a:extLst>
            <a:ext uri="{FF2B5EF4-FFF2-40B4-BE49-F238E27FC236}">
              <a16:creationId xmlns:a16="http://schemas.microsoft.com/office/drawing/2014/main" id="{00000000-0008-0000-0000-00002C02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557" name="AutoShape 3" descr="blob:https://web.whatsapp.com/207f9b22-a611-4d6f-9984-78d7d1ff46db">
          <a:extLst>
            <a:ext uri="{FF2B5EF4-FFF2-40B4-BE49-F238E27FC236}">
              <a16:creationId xmlns:a16="http://schemas.microsoft.com/office/drawing/2014/main" id="{00000000-0008-0000-0000-00002D02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558" name="AutoShape 3" descr="blob:https://web.whatsapp.com/207f9b22-a611-4d6f-9984-78d7d1ff46db">
          <a:extLst>
            <a:ext uri="{FF2B5EF4-FFF2-40B4-BE49-F238E27FC236}">
              <a16:creationId xmlns:a16="http://schemas.microsoft.com/office/drawing/2014/main" id="{00000000-0008-0000-0000-00002E02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559" name="AutoShape 3" descr="blob:https://web.whatsapp.com/207f9b22-a611-4d6f-9984-78d7d1ff46db">
          <a:extLst>
            <a:ext uri="{FF2B5EF4-FFF2-40B4-BE49-F238E27FC236}">
              <a16:creationId xmlns:a16="http://schemas.microsoft.com/office/drawing/2014/main" id="{00000000-0008-0000-0000-00002F02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560" name="AutoShape 3" descr="blob:https://web.whatsapp.com/207f9b22-a611-4d6f-9984-78d7d1ff46db">
          <a:extLst>
            <a:ext uri="{FF2B5EF4-FFF2-40B4-BE49-F238E27FC236}">
              <a16:creationId xmlns:a16="http://schemas.microsoft.com/office/drawing/2014/main" id="{00000000-0008-0000-0000-00003002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562" name="AutoShape 3" descr="blob:https://web.whatsapp.com/207f9b22-a611-4d6f-9984-78d7d1ff46db">
          <a:extLst>
            <a:ext uri="{FF2B5EF4-FFF2-40B4-BE49-F238E27FC236}">
              <a16:creationId xmlns:a16="http://schemas.microsoft.com/office/drawing/2014/main" id="{00000000-0008-0000-0000-00003202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563" name="AutoShape 3" descr="blob:https://web.whatsapp.com/207f9b22-a611-4d6f-9984-78d7d1ff46db">
          <a:extLst>
            <a:ext uri="{FF2B5EF4-FFF2-40B4-BE49-F238E27FC236}">
              <a16:creationId xmlns:a16="http://schemas.microsoft.com/office/drawing/2014/main" id="{00000000-0008-0000-0000-00003302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564" name="AutoShape 3" descr="blob:https://web.whatsapp.com/207f9b22-a611-4d6f-9984-78d7d1ff46db">
          <a:extLst>
            <a:ext uri="{FF2B5EF4-FFF2-40B4-BE49-F238E27FC236}">
              <a16:creationId xmlns:a16="http://schemas.microsoft.com/office/drawing/2014/main" id="{00000000-0008-0000-0000-00003402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565" name="AutoShape 3" descr="blob:https://web.whatsapp.com/207f9b22-a611-4d6f-9984-78d7d1ff46db">
          <a:extLst>
            <a:ext uri="{FF2B5EF4-FFF2-40B4-BE49-F238E27FC236}">
              <a16:creationId xmlns:a16="http://schemas.microsoft.com/office/drawing/2014/main" id="{00000000-0008-0000-0000-00003502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566" name="AutoShape 3" descr="blob:https://web.whatsapp.com/207f9b22-a611-4d6f-9984-78d7d1ff46db">
          <a:extLst>
            <a:ext uri="{FF2B5EF4-FFF2-40B4-BE49-F238E27FC236}">
              <a16:creationId xmlns:a16="http://schemas.microsoft.com/office/drawing/2014/main" id="{00000000-0008-0000-0000-00003602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567" name="AutoShape 3" descr="blob:https://web.whatsapp.com/207f9b22-a611-4d6f-9984-78d7d1ff46db">
          <a:extLst>
            <a:ext uri="{FF2B5EF4-FFF2-40B4-BE49-F238E27FC236}">
              <a16:creationId xmlns:a16="http://schemas.microsoft.com/office/drawing/2014/main" id="{00000000-0008-0000-0000-00003702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568" name="AutoShape 3" descr="blob:https://web.whatsapp.com/207f9b22-a611-4d6f-9984-78d7d1ff46db">
          <a:extLst>
            <a:ext uri="{FF2B5EF4-FFF2-40B4-BE49-F238E27FC236}">
              <a16:creationId xmlns:a16="http://schemas.microsoft.com/office/drawing/2014/main" id="{00000000-0008-0000-0000-00003802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569" name="AutoShape 3" descr="blob:https://web.whatsapp.com/207f9b22-a611-4d6f-9984-78d7d1ff46db">
          <a:extLst>
            <a:ext uri="{FF2B5EF4-FFF2-40B4-BE49-F238E27FC236}">
              <a16:creationId xmlns:a16="http://schemas.microsoft.com/office/drawing/2014/main" id="{00000000-0008-0000-0000-00003902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570" name="AutoShape 3" descr="blob:https://web.whatsapp.com/207f9b22-a611-4d6f-9984-78d7d1ff46db">
          <a:extLst>
            <a:ext uri="{FF2B5EF4-FFF2-40B4-BE49-F238E27FC236}">
              <a16:creationId xmlns:a16="http://schemas.microsoft.com/office/drawing/2014/main" id="{00000000-0008-0000-0000-00003A02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571" name="AutoShape 3" descr="blob:https://web.whatsapp.com/207f9b22-a611-4d6f-9984-78d7d1ff46db">
          <a:extLst>
            <a:ext uri="{FF2B5EF4-FFF2-40B4-BE49-F238E27FC236}">
              <a16:creationId xmlns:a16="http://schemas.microsoft.com/office/drawing/2014/main" id="{00000000-0008-0000-0000-00003B02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572" name="AutoShape 3" descr="blob:https://web.whatsapp.com/207f9b22-a611-4d6f-9984-78d7d1ff46db">
          <a:extLst>
            <a:ext uri="{FF2B5EF4-FFF2-40B4-BE49-F238E27FC236}">
              <a16:creationId xmlns:a16="http://schemas.microsoft.com/office/drawing/2014/main" id="{00000000-0008-0000-0000-00003C02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573" name="AutoShape 3" descr="blob:https://web.whatsapp.com/207f9b22-a611-4d6f-9984-78d7d1ff46db">
          <a:extLst>
            <a:ext uri="{FF2B5EF4-FFF2-40B4-BE49-F238E27FC236}">
              <a16:creationId xmlns:a16="http://schemas.microsoft.com/office/drawing/2014/main" id="{00000000-0008-0000-0000-00003D02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574" name="AutoShape 3" descr="blob:https://web.whatsapp.com/207f9b22-a611-4d6f-9984-78d7d1ff46db">
          <a:extLst>
            <a:ext uri="{FF2B5EF4-FFF2-40B4-BE49-F238E27FC236}">
              <a16:creationId xmlns:a16="http://schemas.microsoft.com/office/drawing/2014/main" id="{00000000-0008-0000-0000-00003E020000}"/>
            </a:ext>
          </a:extLst>
        </xdr:cNvPr>
        <xdr:cNvSpPr>
          <a:spLocks noChangeAspect="1" noChangeArrowheads="1"/>
        </xdr:cNvSpPr>
      </xdr:nvSpPr>
      <xdr:spPr bwMode="auto">
        <a:xfrm>
          <a:off x="7969250" y="5832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575" name="AutoShape 3" descr="blob:https://web.whatsapp.com/207f9b22-a611-4d6f-9984-78d7d1ff46db">
          <a:extLst>
            <a:ext uri="{FF2B5EF4-FFF2-40B4-BE49-F238E27FC236}">
              <a16:creationId xmlns:a16="http://schemas.microsoft.com/office/drawing/2014/main" id="{00000000-0008-0000-0000-00003F020000}"/>
            </a:ext>
          </a:extLst>
        </xdr:cNvPr>
        <xdr:cNvSpPr>
          <a:spLocks noChangeAspect="1" noChangeArrowheads="1"/>
        </xdr:cNvSpPr>
      </xdr:nvSpPr>
      <xdr:spPr bwMode="auto">
        <a:xfrm>
          <a:off x="7969250" y="5832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576" name="AutoShape 3" descr="blob:https://web.whatsapp.com/207f9b22-a611-4d6f-9984-78d7d1ff46db">
          <a:extLst>
            <a:ext uri="{FF2B5EF4-FFF2-40B4-BE49-F238E27FC236}">
              <a16:creationId xmlns:a16="http://schemas.microsoft.com/office/drawing/2014/main" id="{00000000-0008-0000-0000-000040020000}"/>
            </a:ext>
          </a:extLst>
        </xdr:cNvPr>
        <xdr:cNvSpPr>
          <a:spLocks noChangeAspect="1" noChangeArrowheads="1"/>
        </xdr:cNvSpPr>
      </xdr:nvSpPr>
      <xdr:spPr bwMode="auto">
        <a:xfrm>
          <a:off x="7969250" y="5035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577" name="AutoShape 3" descr="blob:https://web.whatsapp.com/207f9b22-a611-4d6f-9984-78d7d1ff46db">
          <a:extLst>
            <a:ext uri="{FF2B5EF4-FFF2-40B4-BE49-F238E27FC236}">
              <a16:creationId xmlns:a16="http://schemas.microsoft.com/office/drawing/2014/main" id="{00000000-0008-0000-0000-000041020000}"/>
            </a:ext>
          </a:extLst>
        </xdr:cNvPr>
        <xdr:cNvSpPr>
          <a:spLocks noChangeAspect="1" noChangeArrowheads="1"/>
        </xdr:cNvSpPr>
      </xdr:nvSpPr>
      <xdr:spPr bwMode="auto">
        <a:xfrm>
          <a:off x="7969250" y="5035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578" name="AutoShape 3" descr="blob:https://web.whatsapp.com/207f9b22-a611-4d6f-9984-78d7d1ff46db">
          <a:extLst>
            <a:ext uri="{FF2B5EF4-FFF2-40B4-BE49-F238E27FC236}">
              <a16:creationId xmlns:a16="http://schemas.microsoft.com/office/drawing/2014/main" id="{00000000-0008-0000-0000-000042020000}"/>
            </a:ext>
          </a:extLst>
        </xdr:cNvPr>
        <xdr:cNvSpPr>
          <a:spLocks noChangeAspect="1" noChangeArrowheads="1"/>
        </xdr:cNvSpPr>
      </xdr:nvSpPr>
      <xdr:spPr bwMode="auto">
        <a:xfrm>
          <a:off x="7969250" y="5353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579" name="AutoShape 3" descr="blob:https://web.whatsapp.com/207f9b22-a611-4d6f-9984-78d7d1ff46db">
          <a:extLst>
            <a:ext uri="{FF2B5EF4-FFF2-40B4-BE49-F238E27FC236}">
              <a16:creationId xmlns:a16="http://schemas.microsoft.com/office/drawing/2014/main" id="{00000000-0008-0000-0000-000043020000}"/>
            </a:ext>
          </a:extLst>
        </xdr:cNvPr>
        <xdr:cNvSpPr>
          <a:spLocks noChangeAspect="1" noChangeArrowheads="1"/>
        </xdr:cNvSpPr>
      </xdr:nvSpPr>
      <xdr:spPr bwMode="auto">
        <a:xfrm>
          <a:off x="7969250" y="5353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580" name="AutoShape 3" descr="blob:https://web.whatsapp.com/207f9b22-a611-4d6f-9984-78d7d1ff46db">
          <a:extLst>
            <a:ext uri="{FF2B5EF4-FFF2-40B4-BE49-F238E27FC236}">
              <a16:creationId xmlns:a16="http://schemas.microsoft.com/office/drawing/2014/main" id="{00000000-0008-0000-0000-000044020000}"/>
            </a:ext>
          </a:extLst>
        </xdr:cNvPr>
        <xdr:cNvSpPr>
          <a:spLocks noChangeAspect="1" noChangeArrowheads="1"/>
        </xdr:cNvSpPr>
      </xdr:nvSpPr>
      <xdr:spPr bwMode="auto">
        <a:xfrm>
          <a:off x="7969250" y="5670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581" name="AutoShape 3" descr="blob:https://web.whatsapp.com/207f9b22-a611-4d6f-9984-78d7d1ff46db">
          <a:extLst>
            <a:ext uri="{FF2B5EF4-FFF2-40B4-BE49-F238E27FC236}">
              <a16:creationId xmlns:a16="http://schemas.microsoft.com/office/drawing/2014/main" id="{00000000-0008-0000-0000-000045020000}"/>
            </a:ext>
          </a:extLst>
        </xdr:cNvPr>
        <xdr:cNvSpPr>
          <a:spLocks noChangeAspect="1" noChangeArrowheads="1"/>
        </xdr:cNvSpPr>
      </xdr:nvSpPr>
      <xdr:spPr bwMode="auto">
        <a:xfrm>
          <a:off x="7969250" y="5670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582" name="AutoShape 3" descr="blob:https://web.whatsapp.com/207f9b22-a611-4d6f-9984-78d7d1ff46db">
          <a:extLst>
            <a:ext uri="{FF2B5EF4-FFF2-40B4-BE49-F238E27FC236}">
              <a16:creationId xmlns:a16="http://schemas.microsoft.com/office/drawing/2014/main" id="{00000000-0008-0000-0000-000046020000}"/>
            </a:ext>
          </a:extLst>
        </xdr:cNvPr>
        <xdr:cNvSpPr>
          <a:spLocks noChangeAspect="1" noChangeArrowheads="1"/>
        </xdr:cNvSpPr>
      </xdr:nvSpPr>
      <xdr:spPr bwMode="auto">
        <a:xfrm>
          <a:off x="7969250" y="5988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583" name="AutoShape 3" descr="blob:https://web.whatsapp.com/207f9b22-a611-4d6f-9984-78d7d1ff46db">
          <a:extLst>
            <a:ext uri="{FF2B5EF4-FFF2-40B4-BE49-F238E27FC236}">
              <a16:creationId xmlns:a16="http://schemas.microsoft.com/office/drawing/2014/main" id="{00000000-0008-0000-0000-000047020000}"/>
            </a:ext>
          </a:extLst>
        </xdr:cNvPr>
        <xdr:cNvSpPr>
          <a:spLocks noChangeAspect="1" noChangeArrowheads="1"/>
        </xdr:cNvSpPr>
      </xdr:nvSpPr>
      <xdr:spPr bwMode="auto">
        <a:xfrm>
          <a:off x="7969250" y="5988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584" name="AutoShape 3" descr="blob:https://web.whatsapp.com/207f9b22-a611-4d6f-9984-78d7d1ff46db">
          <a:extLst>
            <a:ext uri="{FF2B5EF4-FFF2-40B4-BE49-F238E27FC236}">
              <a16:creationId xmlns:a16="http://schemas.microsoft.com/office/drawing/2014/main" id="{00000000-0008-0000-0000-000048020000}"/>
            </a:ext>
          </a:extLst>
        </xdr:cNvPr>
        <xdr:cNvSpPr>
          <a:spLocks noChangeAspect="1" noChangeArrowheads="1"/>
        </xdr:cNvSpPr>
      </xdr:nvSpPr>
      <xdr:spPr bwMode="auto">
        <a:xfrm>
          <a:off x="7969250" y="6305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585" name="AutoShape 3" descr="blob:https://web.whatsapp.com/207f9b22-a611-4d6f-9984-78d7d1ff46db">
          <a:extLst>
            <a:ext uri="{FF2B5EF4-FFF2-40B4-BE49-F238E27FC236}">
              <a16:creationId xmlns:a16="http://schemas.microsoft.com/office/drawing/2014/main" id="{00000000-0008-0000-0000-000049020000}"/>
            </a:ext>
          </a:extLst>
        </xdr:cNvPr>
        <xdr:cNvSpPr>
          <a:spLocks noChangeAspect="1" noChangeArrowheads="1"/>
        </xdr:cNvSpPr>
      </xdr:nvSpPr>
      <xdr:spPr bwMode="auto">
        <a:xfrm>
          <a:off x="7969250" y="6305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586" name="AutoShape 3" descr="blob:https://web.whatsapp.com/207f9b22-a611-4d6f-9984-78d7d1ff46db">
          <a:extLst>
            <a:ext uri="{FF2B5EF4-FFF2-40B4-BE49-F238E27FC236}">
              <a16:creationId xmlns:a16="http://schemas.microsoft.com/office/drawing/2014/main" id="{00000000-0008-0000-0000-00004A020000}"/>
            </a:ext>
          </a:extLst>
        </xdr:cNvPr>
        <xdr:cNvSpPr>
          <a:spLocks noChangeAspect="1" noChangeArrowheads="1"/>
        </xdr:cNvSpPr>
      </xdr:nvSpPr>
      <xdr:spPr bwMode="auto">
        <a:xfrm>
          <a:off x="7969250" y="6623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587" name="AutoShape 3" descr="blob:https://web.whatsapp.com/207f9b22-a611-4d6f-9984-78d7d1ff46db">
          <a:extLst>
            <a:ext uri="{FF2B5EF4-FFF2-40B4-BE49-F238E27FC236}">
              <a16:creationId xmlns:a16="http://schemas.microsoft.com/office/drawing/2014/main" id="{00000000-0008-0000-0000-00004B020000}"/>
            </a:ext>
          </a:extLst>
        </xdr:cNvPr>
        <xdr:cNvSpPr>
          <a:spLocks noChangeAspect="1" noChangeArrowheads="1"/>
        </xdr:cNvSpPr>
      </xdr:nvSpPr>
      <xdr:spPr bwMode="auto">
        <a:xfrm>
          <a:off x="7969250" y="6623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588" name="AutoShape 3" descr="blob:https://web.whatsapp.com/207f9b22-a611-4d6f-9984-78d7d1ff46db">
          <a:extLst>
            <a:ext uri="{FF2B5EF4-FFF2-40B4-BE49-F238E27FC236}">
              <a16:creationId xmlns:a16="http://schemas.microsoft.com/office/drawing/2014/main" id="{00000000-0008-0000-0000-00004C020000}"/>
            </a:ext>
          </a:extLst>
        </xdr:cNvPr>
        <xdr:cNvSpPr>
          <a:spLocks noChangeAspect="1" noChangeArrowheads="1"/>
        </xdr:cNvSpPr>
      </xdr:nvSpPr>
      <xdr:spPr bwMode="auto">
        <a:xfrm>
          <a:off x="6953250" y="17297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589" name="AutoShape 3" descr="blob:https://web.whatsapp.com/207f9b22-a611-4d6f-9984-78d7d1ff46db">
          <a:extLst>
            <a:ext uri="{FF2B5EF4-FFF2-40B4-BE49-F238E27FC236}">
              <a16:creationId xmlns:a16="http://schemas.microsoft.com/office/drawing/2014/main" id="{00000000-0008-0000-0000-00004D020000}"/>
            </a:ext>
          </a:extLst>
        </xdr:cNvPr>
        <xdr:cNvSpPr>
          <a:spLocks noChangeAspect="1" noChangeArrowheads="1"/>
        </xdr:cNvSpPr>
      </xdr:nvSpPr>
      <xdr:spPr bwMode="auto">
        <a:xfrm>
          <a:off x="6953250" y="17297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590" name="AutoShape 3" descr="blob:https://web.whatsapp.com/207f9b22-a611-4d6f-9984-78d7d1ff46db">
          <a:extLst>
            <a:ext uri="{FF2B5EF4-FFF2-40B4-BE49-F238E27FC236}">
              <a16:creationId xmlns:a16="http://schemas.microsoft.com/office/drawing/2014/main" id="{00000000-0008-0000-0000-00004E020000}"/>
            </a:ext>
          </a:extLst>
        </xdr:cNvPr>
        <xdr:cNvSpPr>
          <a:spLocks noChangeAspect="1" noChangeArrowheads="1"/>
        </xdr:cNvSpPr>
      </xdr:nvSpPr>
      <xdr:spPr bwMode="auto">
        <a:xfrm>
          <a:off x="6953250" y="16338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591" name="AutoShape 3" descr="blob:https://web.whatsapp.com/207f9b22-a611-4d6f-9984-78d7d1ff46db">
          <a:extLst>
            <a:ext uri="{FF2B5EF4-FFF2-40B4-BE49-F238E27FC236}">
              <a16:creationId xmlns:a16="http://schemas.microsoft.com/office/drawing/2014/main" id="{00000000-0008-0000-0000-00004F020000}"/>
            </a:ext>
          </a:extLst>
        </xdr:cNvPr>
        <xdr:cNvSpPr>
          <a:spLocks noChangeAspect="1" noChangeArrowheads="1"/>
        </xdr:cNvSpPr>
      </xdr:nvSpPr>
      <xdr:spPr bwMode="auto">
        <a:xfrm>
          <a:off x="6953250" y="16338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592" name="AutoShape 3" descr="blob:https://web.whatsapp.com/207f9b22-a611-4d6f-9984-78d7d1ff46db">
          <a:extLst>
            <a:ext uri="{FF2B5EF4-FFF2-40B4-BE49-F238E27FC236}">
              <a16:creationId xmlns:a16="http://schemas.microsoft.com/office/drawing/2014/main" id="{00000000-0008-0000-0000-000050020000}"/>
            </a:ext>
          </a:extLst>
        </xdr:cNvPr>
        <xdr:cNvSpPr>
          <a:spLocks noChangeAspect="1" noChangeArrowheads="1"/>
        </xdr:cNvSpPr>
      </xdr:nvSpPr>
      <xdr:spPr bwMode="auto">
        <a:xfrm>
          <a:off x="6953250" y="16798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593" name="AutoShape 3" descr="blob:https://web.whatsapp.com/207f9b22-a611-4d6f-9984-78d7d1ff46db">
          <a:extLst>
            <a:ext uri="{FF2B5EF4-FFF2-40B4-BE49-F238E27FC236}">
              <a16:creationId xmlns:a16="http://schemas.microsoft.com/office/drawing/2014/main" id="{00000000-0008-0000-0000-000051020000}"/>
            </a:ext>
          </a:extLst>
        </xdr:cNvPr>
        <xdr:cNvSpPr>
          <a:spLocks noChangeAspect="1" noChangeArrowheads="1"/>
        </xdr:cNvSpPr>
      </xdr:nvSpPr>
      <xdr:spPr bwMode="auto">
        <a:xfrm>
          <a:off x="6953250" y="16798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594" name="AutoShape 3" descr="blob:https://web.whatsapp.com/207f9b22-a611-4d6f-9984-78d7d1ff46db">
          <a:extLst>
            <a:ext uri="{FF2B5EF4-FFF2-40B4-BE49-F238E27FC236}">
              <a16:creationId xmlns:a16="http://schemas.microsoft.com/office/drawing/2014/main" id="{00000000-0008-0000-0000-000052020000}"/>
            </a:ext>
          </a:extLst>
        </xdr:cNvPr>
        <xdr:cNvSpPr>
          <a:spLocks noChangeAspect="1" noChangeArrowheads="1"/>
        </xdr:cNvSpPr>
      </xdr:nvSpPr>
      <xdr:spPr bwMode="auto">
        <a:xfrm>
          <a:off x="6953250" y="17259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595" name="AutoShape 3" descr="blob:https://web.whatsapp.com/207f9b22-a611-4d6f-9984-78d7d1ff46db">
          <a:extLst>
            <a:ext uri="{FF2B5EF4-FFF2-40B4-BE49-F238E27FC236}">
              <a16:creationId xmlns:a16="http://schemas.microsoft.com/office/drawing/2014/main" id="{00000000-0008-0000-0000-000053020000}"/>
            </a:ext>
          </a:extLst>
        </xdr:cNvPr>
        <xdr:cNvSpPr>
          <a:spLocks noChangeAspect="1" noChangeArrowheads="1"/>
        </xdr:cNvSpPr>
      </xdr:nvSpPr>
      <xdr:spPr bwMode="auto">
        <a:xfrm>
          <a:off x="6953250" y="17259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596" name="AutoShape 3" descr="blob:https://web.whatsapp.com/207f9b22-a611-4d6f-9984-78d7d1ff46db">
          <a:extLst>
            <a:ext uri="{FF2B5EF4-FFF2-40B4-BE49-F238E27FC236}">
              <a16:creationId xmlns:a16="http://schemas.microsoft.com/office/drawing/2014/main" id="{00000000-0008-0000-0000-000054020000}"/>
            </a:ext>
          </a:extLst>
        </xdr:cNvPr>
        <xdr:cNvSpPr>
          <a:spLocks noChangeAspect="1" noChangeArrowheads="1"/>
        </xdr:cNvSpPr>
      </xdr:nvSpPr>
      <xdr:spPr bwMode="auto">
        <a:xfrm>
          <a:off x="6953250" y="17878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597" name="AutoShape 3" descr="blob:https://web.whatsapp.com/207f9b22-a611-4d6f-9984-78d7d1ff46db">
          <a:extLst>
            <a:ext uri="{FF2B5EF4-FFF2-40B4-BE49-F238E27FC236}">
              <a16:creationId xmlns:a16="http://schemas.microsoft.com/office/drawing/2014/main" id="{00000000-0008-0000-0000-000055020000}"/>
            </a:ext>
          </a:extLst>
        </xdr:cNvPr>
        <xdr:cNvSpPr>
          <a:spLocks noChangeAspect="1" noChangeArrowheads="1"/>
        </xdr:cNvSpPr>
      </xdr:nvSpPr>
      <xdr:spPr bwMode="auto">
        <a:xfrm>
          <a:off x="6953250" y="17878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598" name="AutoShape 3" descr="blob:https://web.whatsapp.com/207f9b22-a611-4d6f-9984-78d7d1ff46db">
          <a:extLst>
            <a:ext uri="{FF2B5EF4-FFF2-40B4-BE49-F238E27FC236}">
              <a16:creationId xmlns:a16="http://schemas.microsoft.com/office/drawing/2014/main" id="{00000000-0008-0000-0000-000056020000}"/>
            </a:ext>
          </a:extLst>
        </xdr:cNvPr>
        <xdr:cNvSpPr>
          <a:spLocks noChangeAspect="1" noChangeArrowheads="1"/>
        </xdr:cNvSpPr>
      </xdr:nvSpPr>
      <xdr:spPr bwMode="auto">
        <a:xfrm>
          <a:off x="6953250" y="17297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599" name="AutoShape 3" descr="blob:https://web.whatsapp.com/207f9b22-a611-4d6f-9984-78d7d1ff46db">
          <a:extLst>
            <a:ext uri="{FF2B5EF4-FFF2-40B4-BE49-F238E27FC236}">
              <a16:creationId xmlns:a16="http://schemas.microsoft.com/office/drawing/2014/main" id="{00000000-0008-0000-0000-000057020000}"/>
            </a:ext>
          </a:extLst>
        </xdr:cNvPr>
        <xdr:cNvSpPr>
          <a:spLocks noChangeAspect="1" noChangeArrowheads="1"/>
        </xdr:cNvSpPr>
      </xdr:nvSpPr>
      <xdr:spPr bwMode="auto">
        <a:xfrm>
          <a:off x="6953250" y="17297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600" name="AutoShape 3" descr="blob:https://web.whatsapp.com/207f9b22-a611-4d6f-9984-78d7d1ff46db">
          <a:extLst>
            <a:ext uri="{FF2B5EF4-FFF2-40B4-BE49-F238E27FC236}">
              <a16:creationId xmlns:a16="http://schemas.microsoft.com/office/drawing/2014/main" id="{00000000-0008-0000-0000-000058020000}"/>
            </a:ext>
          </a:extLst>
        </xdr:cNvPr>
        <xdr:cNvSpPr>
          <a:spLocks noChangeAspect="1" noChangeArrowheads="1"/>
        </xdr:cNvSpPr>
      </xdr:nvSpPr>
      <xdr:spPr bwMode="auto">
        <a:xfrm>
          <a:off x="6953250" y="16338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601" name="AutoShape 3" descr="blob:https://web.whatsapp.com/207f9b22-a611-4d6f-9984-78d7d1ff46db">
          <a:extLst>
            <a:ext uri="{FF2B5EF4-FFF2-40B4-BE49-F238E27FC236}">
              <a16:creationId xmlns:a16="http://schemas.microsoft.com/office/drawing/2014/main" id="{00000000-0008-0000-0000-000059020000}"/>
            </a:ext>
          </a:extLst>
        </xdr:cNvPr>
        <xdr:cNvSpPr>
          <a:spLocks noChangeAspect="1" noChangeArrowheads="1"/>
        </xdr:cNvSpPr>
      </xdr:nvSpPr>
      <xdr:spPr bwMode="auto">
        <a:xfrm>
          <a:off x="6953250" y="16338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602" name="AutoShape 3" descr="blob:https://web.whatsapp.com/207f9b22-a611-4d6f-9984-78d7d1ff46db">
          <a:extLst>
            <a:ext uri="{FF2B5EF4-FFF2-40B4-BE49-F238E27FC236}">
              <a16:creationId xmlns:a16="http://schemas.microsoft.com/office/drawing/2014/main" id="{00000000-0008-0000-0000-00005A020000}"/>
            </a:ext>
          </a:extLst>
        </xdr:cNvPr>
        <xdr:cNvSpPr>
          <a:spLocks noChangeAspect="1" noChangeArrowheads="1"/>
        </xdr:cNvSpPr>
      </xdr:nvSpPr>
      <xdr:spPr bwMode="auto">
        <a:xfrm>
          <a:off x="6953250" y="16798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603" name="AutoShape 3" descr="blob:https://web.whatsapp.com/207f9b22-a611-4d6f-9984-78d7d1ff46db">
          <a:extLst>
            <a:ext uri="{FF2B5EF4-FFF2-40B4-BE49-F238E27FC236}">
              <a16:creationId xmlns:a16="http://schemas.microsoft.com/office/drawing/2014/main" id="{00000000-0008-0000-0000-00005B020000}"/>
            </a:ext>
          </a:extLst>
        </xdr:cNvPr>
        <xdr:cNvSpPr>
          <a:spLocks noChangeAspect="1" noChangeArrowheads="1"/>
        </xdr:cNvSpPr>
      </xdr:nvSpPr>
      <xdr:spPr bwMode="auto">
        <a:xfrm>
          <a:off x="6953250" y="16798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604" name="AutoShape 3" descr="blob:https://web.whatsapp.com/207f9b22-a611-4d6f-9984-78d7d1ff46db">
          <a:extLst>
            <a:ext uri="{FF2B5EF4-FFF2-40B4-BE49-F238E27FC236}">
              <a16:creationId xmlns:a16="http://schemas.microsoft.com/office/drawing/2014/main" id="{00000000-0008-0000-0000-00005C020000}"/>
            </a:ext>
          </a:extLst>
        </xdr:cNvPr>
        <xdr:cNvSpPr>
          <a:spLocks noChangeAspect="1" noChangeArrowheads="1"/>
        </xdr:cNvSpPr>
      </xdr:nvSpPr>
      <xdr:spPr bwMode="auto">
        <a:xfrm>
          <a:off x="6953250" y="17259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605" name="AutoShape 3" descr="blob:https://web.whatsapp.com/207f9b22-a611-4d6f-9984-78d7d1ff46db">
          <a:extLst>
            <a:ext uri="{FF2B5EF4-FFF2-40B4-BE49-F238E27FC236}">
              <a16:creationId xmlns:a16="http://schemas.microsoft.com/office/drawing/2014/main" id="{00000000-0008-0000-0000-00005D020000}"/>
            </a:ext>
          </a:extLst>
        </xdr:cNvPr>
        <xdr:cNvSpPr>
          <a:spLocks noChangeAspect="1" noChangeArrowheads="1"/>
        </xdr:cNvSpPr>
      </xdr:nvSpPr>
      <xdr:spPr bwMode="auto">
        <a:xfrm>
          <a:off x="6953250" y="17259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606" name="AutoShape 3" descr="blob:https://web.whatsapp.com/207f9b22-a611-4d6f-9984-78d7d1ff46db">
          <a:extLst>
            <a:ext uri="{FF2B5EF4-FFF2-40B4-BE49-F238E27FC236}">
              <a16:creationId xmlns:a16="http://schemas.microsoft.com/office/drawing/2014/main" id="{00000000-0008-0000-0000-00005E020000}"/>
            </a:ext>
          </a:extLst>
        </xdr:cNvPr>
        <xdr:cNvSpPr>
          <a:spLocks noChangeAspect="1" noChangeArrowheads="1"/>
        </xdr:cNvSpPr>
      </xdr:nvSpPr>
      <xdr:spPr bwMode="auto">
        <a:xfrm>
          <a:off x="6953250" y="17878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607" name="AutoShape 3" descr="blob:https://web.whatsapp.com/207f9b22-a611-4d6f-9984-78d7d1ff46db">
          <a:extLst>
            <a:ext uri="{FF2B5EF4-FFF2-40B4-BE49-F238E27FC236}">
              <a16:creationId xmlns:a16="http://schemas.microsoft.com/office/drawing/2014/main" id="{00000000-0008-0000-0000-00005F020000}"/>
            </a:ext>
          </a:extLst>
        </xdr:cNvPr>
        <xdr:cNvSpPr>
          <a:spLocks noChangeAspect="1" noChangeArrowheads="1"/>
        </xdr:cNvSpPr>
      </xdr:nvSpPr>
      <xdr:spPr bwMode="auto">
        <a:xfrm>
          <a:off x="6953250" y="17878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608" name="AutoShape 3" descr="blob:https://web.whatsapp.com/207f9b22-a611-4d6f-9984-78d7d1ff46db">
          <a:extLst>
            <a:ext uri="{FF2B5EF4-FFF2-40B4-BE49-F238E27FC236}">
              <a16:creationId xmlns:a16="http://schemas.microsoft.com/office/drawing/2014/main" id="{00000000-0008-0000-0000-000060020000}"/>
            </a:ext>
          </a:extLst>
        </xdr:cNvPr>
        <xdr:cNvSpPr>
          <a:spLocks noChangeAspect="1" noChangeArrowheads="1"/>
        </xdr:cNvSpPr>
      </xdr:nvSpPr>
      <xdr:spPr bwMode="auto">
        <a:xfrm>
          <a:off x="6953250" y="76136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609" name="AutoShape 3" descr="blob:https://web.whatsapp.com/207f9b22-a611-4d6f-9984-78d7d1ff46db">
          <a:extLst>
            <a:ext uri="{FF2B5EF4-FFF2-40B4-BE49-F238E27FC236}">
              <a16:creationId xmlns:a16="http://schemas.microsoft.com/office/drawing/2014/main" id="{00000000-0008-0000-0000-000061020000}"/>
            </a:ext>
          </a:extLst>
        </xdr:cNvPr>
        <xdr:cNvSpPr>
          <a:spLocks noChangeAspect="1" noChangeArrowheads="1"/>
        </xdr:cNvSpPr>
      </xdr:nvSpPr>
      <xdr:spPr bwMode="auto">
        <a:xfrm>
          <a:off x="6953250" y="76136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610" name="AutoShape 3" descr="blob:https://web.whatsapp.com/207f9b22-a611-4d6f-9984-78d7d1ff46db">
          <a:extLst>
            <a:ext uri="{FF2B5EF4-FFF2-40B4-BE49-F238E27FC236}">
              <a16:creationId xmlns:a16="http://schemas.microsoft.com/office/drawing/2014/main" id="{00000000-0008-0000-0000-000062020000}"/>
            </a:ext>
          </a:extLst>
        </xdr:cNvPr>
        <xdr:cNvSpPr>
          <a:spLocks noChangeAspect="1" noChangeArrowheads="1"/>
        </xdr:cNvSpPr>
      </xdr:nvSpPr>
      <xdr:spPr bwMode="auto">
        <a:xfrm>
          <a:off x="6953250" y="6654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611" name="AutoShape 3" descr="blob:https://web.whatsapp.com/207f9b22-a611-4d6f-9984-78d7d1ff46db">
          <a:extLst>
            <a:ext uri="{FF2B5EF4-FFF2-40B4-BE49-F238E27FC236}">
              <a16:creationId xmlns:a16="http://schemas.microsoft.com/office/drawing/2014/main" id="{00000000-0008-0000-0000-000063020000}"/>
            </a:ext>
          </a:extLst>
        </xdr:cNvPr>
        <xdr:cNvSpPr>
          <a:spLocks noChangeAspect="1" noChangeArrowheads="1"/>
        </xdr:cNvSpPr>
      </xdr:nvSpPr>
      <xdr:spPr bwMode="auto">
        <a:xfrm>
          <a:off x="6953250" y="6654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612" name="AutoShape 3" descr="blob:https://web.whatsapp.com/207f9b22-a611-4d6f-9984-78d7d1ff46db">
          <a:extLst>
            <a:ext uri="{FF2B5EF4-FFF2-40B4-BE49-F238E27FC236}">
              <a16:creationId xmlns:a16="http://schemas.microsoft.com/office/drawing/2014/main" id="{00000000-0008-0000-0000-000064020000}"/>
            </a:ext>
          </a:extLst>
        </xdr:cNvPr>
        <xdr:cNvSpPr>
          <a:spLocks noChangeAspect="1" noChangeArrowheads="1"/>
        </xdr:cNvSpPr>
      </xdr:nvSpPr>
      <xdr:spPr bwMode="auto">
        <a:xfrm>
          <a:off x="6953250" y="7115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613" name="AutoShape 3" descr="blob:https://web.whatsapp.com/207f9b22-a611-4d6f-9984-78d7d1ff46db">
          <a:extLst>
            <a:ext uri="{FF2B5EF4-FFF2-40B4-BE49-F238E27FC236}">
              <a16:creationId xmlns:a16="http://schemas.microsoft.com/office/drawing/2014/main" id="{00000000-0008-0000-0000-000065020000}"/>
            </a:ext>
          </a:extLst>
        </xdr:cNvPr>
        <xdr:cNvSpPr>
          <a:spLocks noChangeAspect="1" noChangeArrowheads="1"/>
        </xdr:cNvSpPr>
      </xdr:nvSpPr>
      <xdr:spPr bwMode="auto">
        <a:xfrm>
          <a:off x="6953250" y="7115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614" name="AutoShape 3" descr="blob:https://web.whatsapp.com/207f9b22-a611-4d6f-9984-78d7d1ff46db">
          <a:extLst>
            <a:ext uri="{FF2B5EF4-FFF2-40B4-BE49-F238E27FC236}">
              <a16:creationId xmlns:a16="http://schemas.microsoft.com/office/drawing/2014/main" id="{00000000-0008-0000-0000-000066020000}"/>
            </a:ext>
          </a:extLst>
        </xdr:cNvPr>
        <xdr:cNvSpPr>
          <a:spLocks noChangeAspect="1" noChangeArrowheads="1"/>
        </xdr:cNvSpPr>
      </xdr:nvSpPr>
      <xdr:spPr bwMode="auto">
        <a:xfrm>
          <a:off x="6953250" y="7575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615" name="AutoShape 3" descr="blob:https://web.whatsapp.com/207f9b22-a611-4d6f-9984-78d7d1ff46db">
          <a:extLst>
            <a:ext uri="{FF2B5EF4-FFF2-40B4-BE49-F238E27FC236}">
              <a16:creationId xmlns:a16="http://schemas.microsoft.com/office/drawing/2014/main" id="{00000000-0008-0000-0000-000067020000}"/>
            </a:ext>
          </a:extLst>
        </xdr:cNvPr>
        <xdr:cNvSpPr>
          <a:spLocks noChangeAspect="1" noChangeArrowheads="1"/>
        </xdr:cNvSpPr>
      </xdr:nvSpPr>
      <xdr:spPr bwMode="auto">
        <a:xfrm>
          <a:off x="6953250" y="7575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616" name="AutoShape 3" descr="blob:https://web.whatsapp.com/207f9b22-a611-4d6f-9984-78d7d1ff46db">
          <a:extLst>
            <a:ext uri="{FF2B5EF4-FFF2-40B4-BE49-F238E27FC236}">
              <a16:creationId xmlns:a16="http://schemas.microsoft.com/office/drawing/2014/main" id="{00000000-0008-0000-0000-000068020000}"/>
            </a:ext>
          </a:extLst>
        </xdr:cNvPr>
        <xdr:cNvSpPr>
          <a:spLocks noChangeAspect="1" noChangeArrowheads="1"/>
        </xdr:cNvSpPr>
      </xdr:nvSpPr>
      <xdr:spPr bwMode="auto">
        <a:xfrm>
          <a:off x="6953250" y="81946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617" name="AutoShape 3" descr="blob:https://web.whatsapp.com/207f9b22-a611-4d6f-9984-78d7d1ff46db">
          <a:extLst>
            <a:ext uri="{FF2B5EF4-FFF2-40B4-BE49-F238E27FC236}">
              <a16:creationId xmlns:a16="http://schemas.microsoft.com/office/drawing/2014/main" id="{00000000-0008-0000-0000-000069020000}"/>
            </a:ext>
          </a:extLst>
        </xdr:cNvPr>
        <xdr:cNvSpPr>
          <a:spLocks noChangeAspect="1" noChangeArrowheads="1"/>
        </xdr:cNvSpPr>
      </xdr:nvSpPr>
      <xdr:spPr bwMode="auto">
        <a:xfrm>
          <a:off x="6953250" y="81946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618" name="AutoShape 3" descr="blob:https://web.whatsapp.com/207f9b22-a611-4d6f-9984-78d7d1ff46db">
          <a:extLst>
            <a:ext uri="{FF2B5EF4-FFF2-40B4-BE49-F238E27FC236}">
              <a16:creationId xmlns:a16="http://schemas.microsoft.com/office/drawing/2014/main" id="{00000000-0008-0000-0000-00006A020000}"/>
            </a:ext>
          </a:extLst>
        </xdr:cNvPr>
        <xdr:cNvSpPr>
          <a:spLocks noChangeAspect="1" noChangeArrowheads="1"/>
        </xdr:cNvSpPr>
      </xdr:nvSpPr>
      <xdr:spPr bwMode="auto">
        <a:xfrm>
          <a:off x="6953250" y="76136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619" name="AutoShape 3" descr="blob:https://web.whatsapp.com/207f9b22-a611-4d6f-9984-78d7d1ff46db">
          <a:extLst>
            <a:ext uri="{FF2B5EF4-FFF2-40B4-BE49-F238E27FC236}">
              <a16:creationId xmlns:a16="http://schemas.microsoft.com/office/drawing/2014/main" id="{00000000-0008-0000-0000-00006B020000}"/>
            </a:ext>
          </a:extLst>
        </xdr:cNvPr>
        <xdr:cNvSpPr>
          <a:spLocks noChangeAspect="1" noChangeArrowheads="1"/>
        </xdr:cNvSpPr>
      </xdr:nvSpPr>
      <xdr:spPr bwMode="auto">
        <a:xfrm>
          <a:off x="6953250" y="76136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620" name="AutoShape 3" descr="blob:https://web.whatsapp.com/207f9b22-a611-4d6f-9984-78d7d1ff46db">
          <a:extLst>
            <a:ext uri="{FF2B5EF4-FFF2-40B4-BE49-F238E27FC236}">
              <a16:creationId xmlns:a16="http://schemas.microsoft.com/office/drawing/2014/main" id="{00000000-0008-0000-0000-00006C020000}"/>
            </a:ext>
          </a:extLst>
        </xdr:cNvPr>
        <xdr:cNvSpPr>
          <a:spLocks noChangeAspect="1" noChangeArrowheads="1"/>
        </xdr:cNvSpPr>
      </xdr:nvSpPr>
      <xdr:spPr bwMode="auto">
        <a:xfrm>
          <a:off x="6953250" y="6654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621" name="AutoShape 3" descr="blob:https://web.whatsapp.com/207f9b22-a611-4d6f-9984-78d7d1ff46db">
          <a:extLst>
            <a:ext uri="{FF2B5EF4-FFF2-40B4-BE49-F238E27FC236}">
              <a16:creationId xmlns:a16="http://schemas.microsoft.com/office/drawing/2014/main" id="{00000000-0008-0000-0000-00006D020000}"/>
            </a:ext>
          </a:extLst>
        </xdr:cNvPr>
        <xdr:cNvSpPr>
          <a:spLocks noChangeAspect="1" noChangeArrowheads="1"/>
        </xdr:cNvSpPr>
      </xdr:nvSpPr>
      <xdr:spPr bwMode="auto">
        <a:xfrm>
          <a:off x="6953250" y="6654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622" name="AutoShape 3" descr="blob:https://web.whatsapp.com/207f9b22-a611-4d6f-9984-78d7d1ff46db">
          <a:extLst>
            <a:ext uri="{FF2B5EF4-FFF2-40B4-BE49-F238E27FC236}">
              <a16:creationId xmlns:a16="http://schemas.microsoft.com/office/drawing/2014/main" id="{00000000-0008-0000-0000-00006E020000}"/>
            </a:ext>
          </a:extLst>
        </xdr:cNvPr>
        <xdr:cNvSpPr>
          <a:spLocks noChangeAspect="1" noChangeArrowheads="1"/>
        </xdr:cNvSpPr>
      </xdr:nvSpPr>
      <xdr:spPr bwMode="auto">
        <a:xfrm>
          <a:off x="6953250" y="7115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623" name="AutoShape 3" descr="blob:https://web.whatsapp.com/207f9b22-a611-4d6f-9984-78d7d1ff46db">
          <a:extLst>
            <a:ext uri="{FF2B5EF4-FFF2-40B4-BE49-F238E27FC236}">
              <a16:creationId xmlns:a16="http://schemas.microsoft.com/office/drawing/2014/main" id="{00000000-0008-0000-0000-00006F020000}"/>
            </a:ext>
          </a:extLst>
        </xdr:cNvPr>
        <xdr:cNvSpPr>
          <a:spLocks noChangeAspect="1" noChangeArrowheads="1"/>
        </xdr:cNvSpPr>
      </xdr:nvSpPr>
      <xdr:spPr bwMode="auto">
        <a:xfrm>
          <a:off x="6953250" y="7115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624" name="AutoShape 3" descr="blob:https://web.whatsapp.com/207f9b22-a611-4d6f-9984-78d7d1ff46db">
          <a:extLst>
            <a:ext uri="{FF2B5EF4-FFF2-40B4-BE49-F238E27FC236}">
              <a16:creationId xmlns:a16="http://schemas.microsoft.com/office/drawing/2014/main" id="{00000000-0008-0000-0000-000070020000}"/>
            </a:ext>
          </a:extLst>
        </xdr:cNvPr>
        <xdr:cNvSpPr>
          <a:spLocks noChangeAspect="1" noChangeArrowheads="1"/>
        </xdr:cNvSpPr>
      </xdr:nvSpPr>
      <xdr:spPr bwMode="auto">
        <a:xfrm>
          <a:off x="6953250" y="7575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625" name="AutoShape 3" descr="blob:https://web.whatsapp.com/207f9b22-a611-4d6f-9984-78d7d1ff46db">
          <a:extLst>
            <a:ext uri="{FF2B5EF4-FFF2-40B4-BE49-F238E27FC236}">
              <a16:creationId xmlns:a16="http://schemas.microsoft.com/office/drawing/2014/main" id="{00000000-0008-0000-0000-000071020000}"/>
            </a:ext>
          </a:extLst>
        </xdr:cNvPr>
        <xdr:cNvSpPr>
          <a:spLocks noChangeAspect="1" noChangeArrowheads="1"/>
        </xdr:cNvSpPr>
      </xdr:nvSpPr>
      <xdr:spPr bwMode="auto">
        <a:xfrm>
          <a:off x="6953250" y="7575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626" name="AutoShape 3" descr="blob:https://web.whatsapp.com/207f9b22-a611-4d6f-9984-78d7d1ff46db">
          <a:extLst>
            <a:ext uri="{FF2B5EF4-FFF2-40B4-BE49-F238E27FC236}">
              <a16:creationId xmlns:a16="http://schemas.microsoft.com/office/drawing/2014/main" id="{00000000-0008-0000-0000-000072020000}"/>
            </a:ext>
          </a:extLst>
        </xdr:cNvPr>
        <xdr:cNvSpPr>
          <a:spLocks noChangeAspect="1" noChangeArrowheads="1"/>
        </xdr:cNvSpPr>
      </xdr:nvSpPr>
      <xdr:spPr bwMode="auto">
        <a:xfrm>
          <a:off x="6953250" y="81946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627" name="AutoShape 3" descr="blob:https://web.whatsapp.com/207f9b22-a611-4d6f-9984-78d7d1ff46db">
          <a:extLst>
            <a:ext uri="{FF2B5EF4-FFF2-40B4-BE49-F238E27FC236}">
              <a16:creationId xmlns:a16="http://schemas.microsoft.com/office/drawing/2014/main" id="{00000000-0008-0000-0000-000073020000}"/>
            </a:ext>
          </a:extLst>
        </xdr:cNvPr>
        <xdr:cNvSpPr>
          <a:spLocks noChangeAspect="1" noChangeArrowheads="1"/>
        </xdr:cNvSpPr>
      </xdr:nvSpPr>
      <xdr:spPr bwMode="auto">
        <a:xfrm>
          <a:off x="6953250" y="81946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628" name="AutoShape 3" descr="blob:https://web.whatsapp.com/207f9b22-a611-4d6f-9984-78d7d1ff46db">
          <a:extLst>
            <a:ext uri="{FF2B5EF4-FFF2-40B4-BE49-F238E27FC236}">
              <a16:creationId xmlns:a16="http://schemas.microsoft.com/office/drawing/2014/main" id="{00000000-0008-0000-0000-000074020000}"/>
            </a:ext>
          </a:extLst>
        </xdr:cNvPr>
        <xdr:cNvSpPr>
          <a:spLocks noChangeAspect="1" noChangeArrowheads="1"/>
        </xdr:cNvSpPr>
      </xdr:nvSpPr>
      <xdr:spPr bwMode="auto">
        <a:xfrm>
          <a:off x="6953250" y="16678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629" name="AutoShape 3" descr="blob:https://web.whatsapp.com/207f9b22-a611-4d6f-9984-78d7d1ff46db">
          <a:extLst>
            <a:ext uri="{FF2B5EF4-FFF2-40B4-BE49-F238E27FC236}">
              <a16:creationId xmlns:a16="http://schemas.microsoft.com/office/drawing/2014/main" id="{00000000-0008-0000-0000-000075020000}"/>
            </a:ext>
          </a:extLst>
        </xdr:cNvPr>
        <xdr:cNvSpPr>
          <a:spLocks noChangeAspect="1" noChangeArrowheads="1"/>
        </xdr:cNvSpPr>
      </xdr:nvSpPr>
      <xdr:spPr bwMode="auto">
        <a:xfrm>
          <a:off x="6953250" y="16678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630" name="AutoShape 3" descr="blob:https://web.whatsapp.com/207f9b22-a611-4d6f-9984-78d7d1ff46db">
          <a:extLst>
            <a:ext uri="{FF2B5EF4-FFF2-40B4-BE49-F238E27FC236}">
              <a16:creationId xmlns:a16="http://schemas.microsoft.com/office/drawing/2014/main" id="{00000000-0008-0000-0000-000076020000}"/>
            </a:ext>
          </a:extLst>
        </xdr:cNvPr>
        <xdr:cNvSpPr>
          <a:spLocks noChangeAspect="1" noChangeArrowheads="1"/>
        </xdr:cNvSpPr>
      </xdr:nvSpPr>
      <xdr:spPr bwMode="auto">
        <a:xfrm>
          <a:off x="6953250" y="15719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631" name="AutoShape 3" descr="blob:https://web.whatsapp.com/207f9b22-a611-4d6f-9984-78d7d1ff46db">
          <a:extLst>
            <a:ext uri="{FF2B5EF4-FFF2-40B4-BE49-F238E27FC236}">
              <a16:creationId xmlns:a16="http://schemas.microsoft.com/office/drawing/2014/main" id="{00000000-0008-0000-0000-000077020000}"/>
            </a:ext>
          </a:extLst>
        </xdr:cNvPr>
        <xdr:cNvSpPr>
          <a:spLocks noChangeAspect="1" noChangeArrowheads="1"/>
        </xdr:cNvSpPr>
      </xdr:nvSpPr>
      <xdr:spPr bwMode="auto">
        <a:xfrm>
          <a:off x="6953250" y="15719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632" name="AutoShape 3" descr="blob:https://web.whatsapp.com/207f9b22-a611-4d6f-9984-78d7d1ff46db">
          <a:extLst>
            <a:ext uri="{FF2B5EF4-FFF2-40B4-BE49-F238E27FC236}">
              <a16:creationId xmlns:a16="http://schemas.microsoft.com/office/drawing/2014/main" id="{00000000-0008-0000-0000-000078020000}"/>
            </a:ext>
          </a:extLst>
        </xdr:cNvPr>
        <xdr:cNvSpPr>
          <a:spLocks noChangeAspect="1" noChangeArrowheads="1"/>
        </xdr:cNvSpPr>
      </xdr:nvSpPr>
      <xdr:spPr bwMode="auto">
        <a:xfrm>
          <a:off x="6953250" y="1617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633" name="AutoShape 3" descr="blob:https://web.whatsapp.com/207f9b22-a611-4d6f-9984-78d7d1ff46db">
          <a:extLst>
            <a:ext uri="{FF2B5EF4-FFF2-40B4-BE49-F238E27FC236}">
              <a16:creationId xmlns:a16="http://schemas.microsoft.com/office/drawing/2014/main" id="{00000000-0008-0000-0000-000079020000}"/>
            </a:ext>
          </a:extLst>
        </xdr:cNvPr>
        <xdr:cNvSpPr>
          <a:spLocks noChangeAspect="1" noChangeArrowheads="1"/>
        </xdr:cNvSpPr>
      </xdr:nvSpPr>
      <xdr:spPr bwMode="auto">
        <a:xfrm>
          <a:off x="6953250" y="1617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634" name="AutoShape 3" descr="blob:https://web.whatsapp.com/207f9b22-a611-4d6f-9984-78d7d1ff46db">
          <a:extLst>
            <a:ext uri="{FF2B5EF4-FFF2-40B4-BE49-F238E27FC236}">
              <a16:creationId xmlns:a16="http://schemas.microsoft.com/office/drawing/2014/main" id="{00000000-0008-0000-0000-00007A020000}"/>
            </a:ext>
          </a:extLst>
        </xdr:cNvPr>
        <xdr:cNvSpPr>
          <a:spLocks noChangeAspect="1" noChangeArrowheads="1"/>
        </xdr:cNvSpPr>
      </xdr:nvSpPr>
      <xdr:spPr bwMode="auto">
        <a:xfrm>
          <a:off x="6953250" y="16640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635" name="AutoShape 3" descr="blob:https://web.whatsapp.com/207f9b22-a611-4d6f-9984-78d7d1ff46db">
          <a:extLst>
            <a:ext uri="{FF2B5EF4-FFF2-40B4-BE49-F238E27FC236}">
              <a16:creationId xmlns:a16="http://schemas.microsoft.com/office/drawing/2014/main" id="{00000000-0008-0000-0000-00007B020000}"/>
            </a:ext>
          </a:extLst>
        </xdr:cNvPr>
        <xdr:cNvSpPr>
          <a:spLocks noChangeAspect="1" noChangeArrowheads="1"/>
        </xdr:cNvSpPr>
      </xdr:nvSpPr>
      <xdr:spPr bwMode="auto">
        <a:xfrm>
          <a:off x="6953250" y="16640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636" name="AutoShape 3" descr="blob:https://web.whatsapp.com/207f9b22-a611-4d6f-9984-78d7d1ff46db">
          <a:extLst>
            <a:ext uri="{FF2B5EF4-FFF2-40B4-BE49-F238E27FC236}">
              <a16:creationId xmlns:a16="http://schemas.microsoft.com/office/drawing/2014/main" id="{00000000-0008-0000-0000-00007C020000}"/>
            </a:ext>
          </a:extLst>
        </xdr:cNvPr>
        <xdr:cNvSpPr>
          <a:spLocks noChangeAspect="1" noChangeArrowheads="1"/>
        </xdr:cNvSpPr>
      </xdr:nvSpPr>
      <xdr:spPr bwMode="auto">
        <a:xfrm>
          <a:off x="6953250" y="16678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637" name="AutoShape 3" descr="blob:https://web.whatsapp.com/207f9b22-a611-4d6f-9984-78d7d1ff46db">
          <a:extLst>
            <a:ext uri="{FF2B5EF4-FFF2-40B4-BE49-F238E27FC236}">
              <a16:creationId xmlns:a16="http://schemas.microsoft.com/office/drawing/2014/main" id="{00000000-0008-0000-0000-00007D020000}"/>
            </a:ext>
          </a:extLst>
        </xdr:cNvPr>
        <xdr:cNvSpPr>
          <a:spLocks noChangeAspect="1" noChangeArrowheads="1"/>
        </xdr:cNvSpPr>
      </xdr:nvSpPr>
      <xdr:spPr bwMode="auto">
        <a:xfrm>
          <a:off x="6953250" y="16678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638" name="AutoShape 3" descr="blob:https://web.whatsapp.com/207f9b22-a611-4d6f-9984-78d7d1ff46db">
          <a:extLst>
            <a:ext uri="{FF2B5EF4-FFF2-40B4-BE49-F238E27FC236}">
              <a16:creationId xmlns:a16="http://schemas.microsoft.com/office/drawing/2014/main" id="{00000000-0008-0000-0000-00007E020000}"/>
            </a:ext>
          </a:extLst>
        </xdr:cNvPr>
        <xdr:cNvSpPr>
          <a:spLocks noChangeAspect="1" noChangeArrowheads="1"/>
        </xdr:cNvSpPr>
      </xdr:nvSpPr>
      <xdr:spPr bwMode="auto">
        <a:xfrm>
          <a:off x="6953250" y="15719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639" name="AutoShape 3" descr="blob:https://web.whatsapp.com/207f9b22-a611-4d6f-9984-78d7d1ff46db">
          <a:extLst>
            <a:ext uri="{FF2B5EF4-FFF2-40B4-BE49-F238E27FC236}">
              <a16:creationId xmlns:a16="http://schemas.microsoft.com/office/drawing/2014/main" id="{00000000-0008-0000-0000-00007F020000}"/>
            </a:ext>
          </a:extLst>
        </xdr:cNvPr>
        <xdr:cNvSpPr>
          <a:spLocks noChangeAspect="1" noChangeArrowheads="1"/>
        </xdr:cNvSpPr>
      </xdr:nvSpPr>
      <xdr:spPr bwMode="auto">
        <a:xfrm>
          <a:off x="6953250" y="15719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640" name="AutoShape 3" descr="blob:https://web.whatsapp.com/207f9b22-a611-4d6f-9984-78d7d1ff46db">
          <a:extLst>
            <a:ext uri="{FF2B5EF4-FFF2-40B4-BE49-F238E27FC236}">
              <a16:creationId xmlns:a16="http://schemas.microsoft.com/office/drawing/2014/main" id="{00000000-0008-0000-0000-000080020000}"/>
            </a:ext>
          </a:extLst>
        </xdr:cNvPr>
        <xdr:cNvSpPr>
          <a:spLocks noChangeAspect="1" noChangeArrowheads="1"/>
        </xdr:cNvSpPr>
      </xdr:nvSpPr>
      <xdr:spPr bwMode="auto">
        <a:xfrm>
          <a:off x="6953250" y="1617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641" name="AutoShape 3" descr="blob:https://web.whatsapp.com/207f9b22-a611-4d6f-9984-78d7d1ff46db">
          <a:extLst>
            <a:ext uri="{FF2B5EF4-FFF2-40B4-BE49-F238E27FC236}">
              <a16:creationId xmlns:a16="http://schemas.microsoft.com/office/drawing/2014/main" id="{00000000-0008-0000-0000-000081020000}"/>
            </a:ext>
          </a:extLst>
        </xdr:cNvPr>
        <xdr:cNvSpPr>
          <a:spLocks noChangeAspect="1" noChangeArrowheads="1"/>
        </xdr:cNvSpPr>
      </xdr:nvSpPr>
      <xdr:spPr bwMode="auto">
        <a:xfrm>
          <a:off x="6953250" y="1617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642" name="AutoShape 3" descr="blob:https://web.whatsapp.com/207f9b22-a611-4d6f-9984-78d7d1ff46db">
          <a:extLst>
            <a:ext uri="{FF2B5EF4-FFF2-40B4-BE49-F238E27FC236}">
              <a16:creationId xmlns:a16="http://schemas.microsoft.com/office/drawing/2014/main" id="{00000000-0008-0000-0000-000082020000}"/>
            </a:ext>
          </a:extLst>
        </xdr:cNvPr>
        <xdr:cNvSpPr>
          <a:spLocks noChangeAspect="1" noChangeArrowheads="1"/>
        </xdr:cNvSpPr>
      </xdr:nvSpPr>
      <xdr:spPr bwMode="auto">
        <a:xfrm>
          <a:off x="6953250" y="16640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643" name="AutoShape 3" descr="blob:https://web.whatsapp.com/207f9b22-a611-4d6f-9984-78d7d1ff46db">
          <a:extLst>
            <a:ext uri="{FF2B5EF4-FFF2-40B4-BE49-F238E27FC236}">
              <a16:creationId xmlns:a16="http://schemas.microsoft.com/office/drawing/2014/main" id="{00000000-0008-0000-0000-000083020000}"/>
            </a:ext>
          </a:extLst>
        </xdr:cNvPr>
        <xdr:cNvSpPr>
          <a:spLocks noChangeAspect="1" noChangeArrowheads="1"/>
        </xdr:cNvSpPr>
      </xdr:nvSpPr>
      <xdr:spPr bwMode="auto">
        <a:xfrm>
          <a:off x="6953250" y="16640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644" name="AutoShape 3" descr="blob:https://web.whatsapp.com/207f9b22-a611-4d6f-9984-78d7d1ff46db">
          <a:extLst>
            <a:ext uri="{FF2B5EF4-FFF2-40B4-BE49-F238E27FC236}">
              <a16:creationId xmlns:a16="http://schemas.microsoft.com/office/drawing/2014/main" id="{00000000-0008-0000-0000-000084020000}"/>
            </a:ext>
          </a:extLst>
        </xdr:cNvPr>
        <xdr:cNvSpPr>
          <a:spLocks noChangeAspect="1" noChangeArrowheads="1"/>
        </xdr:cNvSpPr>
      </xdr:nvSpPr>
      <xdr:spPr bwMode="auto">
        <a:xfrm>
          <a:off x="6953250" y="17259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645" name="AutoShape 3" descr="blob:https://web.whatsapp.com/207f9b22-a611-4d6f-9984-78d7d1ff46db">
          <a:extLst>
            <a:ext uri="{FF2B5EF4-FFF2-40B4-BE49-F238E27FC236}">
              <a16:creationId xmlns:a16="http://schemas.microsoft.com/office/drawing/2014/main" id="{00000000-0008-0000-0000-000085020000}"/>
            </a:ext>
          </a:extLst>
        </xdr:cNvPr>
        <xdr:cNvSpPr>
          <a:spLocks noChangeAspect="1" noChangeArrowheads="1"/>
        </xdr:cNvSpPr>
      </xdr:nvSpPr>
      <xdr:spPr bwMode="auto">
        <a:xfrm>
          <a:off x="6953250" y="17259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646" name="AutoShape 3" descr="blob:https://web.whatsapp.com/207f9b22-a611-4d6f-9984-78d7d1ff46db">
          <a:extLst>
            <a:ext uri="{FF2B5EF4-FFF2-40B4-BE49-F238E27FC236}">
              <a16:creationId xmlns:a16="http://schemas.microsoft.com/office/drawing/2014/main" id="{00000000-0008-0000-0000-000086020000}"/>
            </a:ext>
          </a:extLst>
        </xdr:cNvPr>
        <xdr:cNvSpPr>
          <a:spLocks noChangeAspect="1" noChangeArrowheads="1"/>
        </xdr:cNvSpPr>
      </xdr:nvSpPr>
      <xdr:spPr bwMode="auto">
        <a:xfrm>
          <a:off x="6953250" y="17259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647" name="AutoShape 3" descr="blob:https://web.whatsapp.com/207f9b22-a611-4d6f-9984-78d7d1ff46db">
          <a:extLst>
            <a:ext uri="{FF2B5EF4-FFF2-40B4-BE49-F238E27FC236}">
              <a16:creationId xmlns:a16="http://schemas.microsoft.com/office/drawing/2014/main" id="{00000000-0008-0000-0000-000087020000}"/>
            </a:ext>
          </a:extLst>
        </xdr:cNvPr>
        <xdr:cNvSpPr>
          <a:spLocks noChangeAspect="1" noChangeArrowheads="1"/>
        </xdr:cNvSpPr>
      </xdr:nvSpPr>
      <xdr:spPr bwMode="auto">
        <a:xfrm>
          <a:off x="6953250" y="17259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648" name="AutoShape 3" descr="blob:https://web.whatsapp.com/207f9b22-a611-4d6f-9984-78d7d1ff46db">
          <a:extLst>
            <a:ext uri="{FF2B5EF4-FFF2-40B4-BE49-F238E27FC236}">
              <a16:creationId xmlns:a16="http://schemas.microsoft.com/office/drawing/2014/main" id="{00000000-0008-0000-0000-000088020000}"/>
            </a:ext>
          </a:extLst>
        </xdr:cNvPr>
        <xdr:cNvSpPr>
          <a:spLocks noChangeAspect="1" noChangeArrowheads="1"/>
        </xdr:cNvSpPr>
      </xdr:nvSpPr>
      <xdr:spPr bwMode="auto">
        <a:xfrm>
          <a:off x="6953250" y="21313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649" name="AutoShape 3" descr="blob:https://web.whatsapp.com/207f9b22-a611-4d6f-9984-78d7d1ff46db">
          <a:extLst>
            <a:ext uri="{FF2B5EF4-FFF2-40B4-BE49-F238E27FC236}">
              <a16:creationId xmlns:a16="http://schemas.microsoft.com/office/drawing/2014/main" id="{00000000-0008-0000-0000-000089020000}"/>
            </a:ext>
          </a:extLst>
        </xdr:cNvPr>
        <xdr:cNvSpPr>
          <a:spLocks noChangeAspect="1" noChangeArrowheads="1"/>
        </xdr:cNvSpPr>
      </xdr:nvSpPr>
      <xdr:spPr bwMode="auto">
        <a:xfrm>
          <a:off x="6953250" y="21313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650" name="AutoShape 3" descr="blob:https://web.whatsapp.com/207f9b22-a611-4d6f-9984-78d7d1ff46db">
          <a:extLst>
            <a:ext uri="{FF2B5EF4-FFF2-40B4-BE49-F238E27FC236}">
              <a16:creationId xmlns:a16="http://schemas.microsoft.com/office/drawing/2014/main" id="{00000000-0008-0000-0000-00008A020000}"/>
            </a:ext>
          </a:extLst>
        </xdr:cNvPr>
        <xdr:cNvSpPr>
          <a:spLocks noChangeAspect="1" noChangeArrowheads="1"/>
        </xdr:cNvSpPr>
      </xdr:nvSpPr>
      <xdr:spPr bwMode="auto">
        <a:xfrm>
          <a:off x="6953250" y="20354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651" name="AutoShape 3" descr="blob:https://web.whatsapp.com/207f9b22-a611-4d6f-9984-78d7d1ff46db">
          <a:extLst>
            <a:ext uri="{FF2B5EF4-FFF2-40B4-BE49-F238E27FC236}">
              <a16:creationId xmlns:a16="http://schemas.microsoft.com/office/drawing/2014/main" id="{00000000-0008-0000-0000-00008B020000}"/>
            </a:ext>
          </a:extLst>
        </xdr:cNvPr>
        <xdr:cNvSpPr>
          <a:spLocks noChangeAspect="1" noChangeArrowheads="1"/>
        </xdr:cNvSpPr>
      </xdr:nvSpPr>
      <xdr:spPr bwMode="auto">
        <a:xfrm>
          <a:off x="6953250" y="20354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652" name="AutoShape 3" descr="blob:https://web.whatsapp.com/207f9b22-a611-4d6f-9984-78d7d1ff46db">
          <a:extLst>
            <a:ext uri="{FF2B5EF4-FFF2-40B4-BE49-F238E27FC236}">
              <a16:creationId xmlns:a16="http://schemas.microsoft.com/office/drawing/2014/main" id="{00000000-0008-0000-0000-00008C020000}"/>
            </a:ext>
          </a:extLst>
        </xdr:cNvPr>
        <xdr:cNvSpPr>
          <a:spLocks noChangeAspect="1" noChangeArrowheads="1"/>
        </xdr:cNvSpPr>
      </xdr:nvSpPr>
      <xdr:spPr bwMode="auto">
        <a:xfrm>
          <a:off x="6953250" y="20815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653" name="AutoShape 3" descr="blob:https://web.whatsapp.com/207f9b22-a611-4d6f-9984-78d7d1ff46db">
          <a:extLst>
            <a:ext uri="{FF2B5EF4-FFF2-40B4-BE49-F238E27FC236}">
              <a16:creationId xmlns:a16="http://schemas.microsoft.com/office/drawing/2014/main" id="{00000000-0008-0000-0000-00008D020000}"/>
            </a:ext>
          </a:extLst>
        </xdr:cNvPr>
        <xdr:cNvSpPr>
          <a:spLocks noChangeAspect="1" noChangeArrowheads="1"/>
        </xdr:cNvSpPr>
      </xdr:nvSpPr>
      <xdr:spPr bwMode="auto">
        <a:xfrm>
          <a:off x="6953250" y="20815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654" name="AutoShape 3" descr="blob:https://web.whatsapp.com/207f9b22-a611-4d6f-9984-78d7d1ff46db">
          <a:extLst>
            <a:ext uri="{FF2B5EF4-FFF2-40B4-BE49-F238E27FC236}">
              <a16:creationId xmlns:a16="http://schemas.microsoft.com/office/drawing/2014/main" id="{00000000-0008-0000-0000-00008E020000}"/>
            </a:ext>
          </a:extLst>
        </xdr:cNvPr>
        <xdr:cNvSpPr>
          <a:spLocks noChangeAspect="1" noChangeArrowheads="1"/>
        </xdr:cNvSpPr>
      </xdr:nvSpPr>
      <xdr:spPr bwMode="auto">
        <a:xfrm>
          <a:off x="6953250" y="212756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655" name="AutoShape 3" descr="blob:https://web.whatsapp.com/207f9b22-a611-4d6f-9984-78d7d1ff46db">
          <a:extLst>
            <a:ext uri="{FF2B5EF4-FFF2-40B4-BE49-F238E27FC236}">
              <a16:creationId xmlns:a16="http://schemas.microsoft.com/office/drawing/2014/main" id="{00000000-0008-0000-0000-00008F020000}"/>
            </a:ext>
          </a:extLst>
        </xdr:cNvPr>
        <xdr:cNvSpPr>
          <a:spLocks noChangeAspect="1" noChangeArrowheads="1"/>
        </xdr:cNvSpPr>
      </xdr:nvSpPr>
      <xdr:spPr bwMode="auto">
        <a:xfrm>
          <a:off x="6953250" y="212756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656" name="AutoShape 3" descr="blob:https://web.whatsapp.com/207f9b22-a611-4d6f-9984-78d7d1ff46db">
          <a:extLst>
            <a:ext uri="{FF2B5EF4-FFF2-40B4-BE49-F238E27FC236}">
              <a16:creationId xmlns:a16="http://schemas.microsoft.com/office/drawing/2014/main" id="{00000000-0008-0000-0000-000090020000}"/>
            </a:ext>
          </a:extLst>
        </xdr:cNvPr>
        <xdr:cNvSpPr>
          <a:spLocks noChangeAspect="1" noChangeArrowheads="1"/>
        </xdr:cNvSpPr>
      </xdr:nvSpPr>
      <xdr:spPr bwMode="auto">
        <a:xfrm>
          <a:off x="6953250" y="21313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657" name="AutoShape 3" descr="blob:https://web.whatsapp.com/207f9b22-a611-4d6f-9984-78d7d1ff46db">
          <a:extLst>
            <a:ext uri="{FF2B5EF4-FFF2-40B4-BE49-F238E27FC236}">
              <a16:creationId xmlns:a16="http://schemas.microsoft.com/office/drawing/2014/main" id="{00000000-0008-0000-0000-000091020000}"/>
            </a:ext>
          </a:extLst>
        </xdr:cNvPr>
        <xdr:cNvSpPr>
          <a:spLocks noChangeAspect="1" noChangeArrowheads="1"/>
        </xdr:cNvSpPr>
      </xdr:nvSpPr>
      <xdr:spPr bwMode="auto">
        <a:xfrm>
          <a:off x="6953250" y="21313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658" name="AutoShape 3" descr="blob:https://web.whatsapp.com/207f9b22-a611-4d6f-9984-78d7d1ff46db">
          <a:extLst>
            <a:ext uri="{FF2B5EF4-FFF2-40B4-BE49-F238E27FC236}">
              <a16:creationId xmlns:a16="http://schemas.microsoft.com/office/drawing/2014/main" id="{00000000-0008-0000-0000-000092020000}"/>
            </a:ext>
          </a:extLst>
        </xdr:cNvPr>
        <xdr:cNvSpPr>
          <a:spLocks noChangeAspect="1" noChangeArrowheads="1"/>
        </xdr:cNvSpPr>
      </xdr:nvSpPr>
      <xdr:spPr bwMode="auto">
        <a:xfrm>
          <a:off x="6953250" y="20354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659" name="AutoShape 3" descr="blob:https://web.whatsapp.com/207f9b22-a611-4d6f-9984-78d7d1ff46db">
          <a:extLst>
            <a:ext uri="{FF2B5EF4-FFF2-40B4-BE49-F238E27FC236}">
              <a16:creationId xmlns:a16="http://schemas.microsoft.com/office/drawing/2014/main" id="{00000000-0008-0000-0000-000093020000}"/>
            </a:ext>
          </a:extLst>
        </xdr:cNvPr>
        <xdr:cNvSpPr>
          <a:spLocks noChangeAspect="1" noChangeArrowheads="1"/>
        </xdr:cNvSpPr>
      </xdr:nvSpPr>
      <xdr:spPr bwMode="auto">
        <a:xfrm>
          <a:off x="6953250" y="20354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660" name="AutoShape 3" descr="blob:https://web.whatsapp.com/207f9b22-a611-4d6f-9984-78d7d1ff46db">
          <a:extLst>
            <a:ext uri="{FF2B5EF4-FFF2-40B4-BE49-F238E27FC236}">
              <a16:creationId xmlns:a16="http://schemas.microsoft.com/office/drawing/2014/main" id="{00000000-0008-0000-0000-000094020000}"/>
            </a:ext>
          </a:extLst>
        </xdr:cNvPr>
        <xdr:cNvSpPr>
          <a:spLocks noChangeAspect="1" noChangeArrowheads="1"/>
        </xdr:cNvSpPr>
      </xdr:nvSpPr>
      <xdr:spPr bwMode="auto">
        <a:xfrm>
          <a:off x="6953250" y="20815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661" name="AutoShape 3" descr="blob:https://web.whatsapp.com/207f9b22-a611-4d6f-9984-78d7d1ff46db">
          <a:extLst>
            <a:ext uri="{FF2B5EF4-FFF2-40B4-BE49-F238E27FC236}">
              <a16:creationId xmlns:a16="http://schemas.microsoft.com/office/drawing/2014/main" id="{00000000-0008-0000-0000-000095020000}"/>
            </a:ext>
          </a:extLst>
        </xdr:cNvPr>
        <xdr:cNvSpPr>
          <a:spLocks noChangeAspect="1" noChangeArrowheads="1"/>
        </xdr:cNvSpPr>
      </xdr:nvSpPr>
      <xdr:spPr bwMode="auto">
        <a:xfrm>
          <a:off x="6953250" y="20815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662" name="AutoShape 3" descr="blob:https://web.whatsapp.com/207f9b22-a611-4d6f-9984-78d7d1ff46db">
          <a:extLst>
            <a:ext uri="{FF2B5EF4-FFF2-40B4-BE49-F238E27FC236}">
              <a16:creationId xmlns:a16="http://schemas.microsoft.com/office/drawing/2014/main" id="{00000000-0008-0000-0000-000096020000}"/>
            </a:ext>
          </a:extLst>
        </xdr:cNvPr>
        <xdr:cNvSpPr>
          <a:spLocks noChangeAspect="1" noChangeArrowheads="1"/>
        </xdr:cNvSpPr>
      </xdr:nvSpPr>
      <xdr:spPr bwMode="auto">
        <a:xfrm>
          <a:off x="6953250" y="212756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663" name="AutoShape 3" descr="blob:https://web.whatsapp.com/207f9b22-a611-4d6f-9984-78d7d1ff46db">
          <a:extLst>
            <a:ext uri="{FF2B5EF4-FFF2-40B4-BE49-F238E27FC236}">
              <a16:creationId xmlns:a16="http://schemas.microsoft.com/office/drawing/2014/main" id="{00000000-0008-0000-0000-000097020000}"/>
            </a:ext>
          </a:extLst>
        </xdr:cNvPr>
        <xdr:cNvSpPr>
          <a:spLocks noChangeAspect="1" noChangeArrowheads="1"/>
        </xdr:cNvSpPr>
      </xdr:nvSpPr>
      <xdr:spPr bwMode="auto">
        <a:xfrm>
          <a:off x="6953250" y="212756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664" name="AutoShape 3" descr="blob:https://web.whatsapp.com/207f9b22-a611-4d6f-9984-78d7d1ff46db">
          <a:extLst>
            <a:ext uri="{FF2B5EF4-FFF2-40B4-BE49-F238E27FC236}">
              <a16:creationId xmlns:a16="http://schemas.microsoft.com/office/drawing/2014/main" id="{00000000-0008-0000-0000-000098020000}"/>
            </a:ext>
          </a:extLst>
        </xdr:cNvPr>
        <xdr:cNvSpPr>
          <a:spLocks noChangeAspect="1" noChangeArrowheads="1"/>
        </xdr:cNvSpPr>
      </xdr:nvSpPr>
      <xdr:spPr bwMode="auto">
        <a:xfrm>
          <a:off x="6953250" y="21894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665" name="AutoShape 3" descr="blob:https://web.whatsapp.com/207f9b22-a611-4d6f-9984-78d7d1ff46db">
          <a:extLst>
            <a:ext uri="{FF2B5EF4-FFF2-40B4-BE49-F238E27FC236}">
              <a16:creationId xmlns:a16="http://schemas.microsoft.com/office/drawing/2014/main" id="{00000000-0008-0000-0000-000099020000}"/>
            </a:ext>
          </a:extLst>
        </xdr:cNvPr>
        <xdr:cNvSpPr>
          <a:spLocks noChangeAspect="1" noChangeArrowheads="1"/>
        </xdr:cNvSpPr>
      </xdr:nvSpPr>
      <xdr:spPr bwMode="auto">
        <a:xfrm>
          <a:off x="6953250" y="21894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666" name="AutoShape 3" descr="blob:https://web.whatsapp.com/207f9b22-a611-4d6f-9984-78d7d1ff46db">
          <a:extLst>
            <a:ext uri="{FF2B5EF4-FFF2-40B4-BE49-F238E27FC236}">
              <a16:creationId xmlns:a16="http://schemas.microsoft.com/office/drawing/2014/main" id="{00000000-0008-0000-0000-00009A020000}"/>
            </a:ext>
          </a:extLst>
        </xdr:cNvPr>
        <xdr:cNvSpPr>
          <a:spLocks noChangeAspect="1" noChangeArrowheads="1"/>
        </xdr:cNvSpPr>
      </xdr:nvSpPr>
      <xdr:spPr bwMode="auto">
        <a:xfrm>
          <a:off x="6953250" y="21894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667" name="AutoShape 3" descr="blob:https://web.whatsapp.com/207f9b22-a611-4d6f-9984-78d7d1ff46db">
          <a:extLst>
            <a:ext uri="{FF2B5EF4-FFF2-40B4-BE49-F238E27FC236}">
              <a16:creationId xmlns:a16="http://schemas.microsoft.com/office/drawing/2014/main" id="{00000000-0008-0000-0000-00009B020000}"/>
            </a:ext>
          </a:extLst>
        </xdr:cNvPr>
        <xdr:cNvSpPr>
          <a:spLocks noChangeAspect="1" noChangeArrowheads="1"/>
        </xdr:cNvSpPr>
      </xdr:nvSpPr>
      <xdr:spPr bwMode="auto">
        <a:xfrm>
          <a:off x="6953250" y="21894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668" name="AutoShape 3" descr="blob:https://web.whatsapp.com/207f9b22-a611-4d6f-9984-78d7d1ff46db">
          <a:extLst>
            <a:ext uri="{FF2B5EF4-FFF2-40B4-BE49-F238E27FC236}">
              <a16:creationId xmlns:a16="http://schemas.microsoft.com/office/drawing/2014/main" id="{00000000-0008-0000-0000-00009C020000}"/>
            </a:ext>
          </a:extLst>
        </xdr:cNvPr>
        <xdr:cNvSpPr>
          <a:spLocks noChangeAspect="1" noChangeArrowheads="1"/>
        </xdr:cNvSpPr>
      </xdr:nvSpPr>
      <xdr:spPr bwMode="auto">
        <a:xfrm>
          <a:off x="6953250" y="24990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669" name="AutoShape 3" descr="blob:https://web.whatsapp.com/207f9b22-a611-4d6f-9984-78d7d1ff46db">
          <a:extLst>
            <a:ext uri="{FF2B5EF4-FFF2-40B4-BE49-F238E27FC236}">
              <a16:creationId xmlns:a16="http://schemas.microsoft.com/office/drawing/2014/main" id="{00000000-0008-0000-0000-00009D020000}"/>
            </a:ext>
          </a:extLst>
        </xdr:cNvPr>
        <xdr:cNvSpPr>
          <a:spLocks noChangeAspect="1" noChangeArrowheads="1"/>
        </xdr:cNvSpPr>
      </xdr:nvSpPr>
      <xdr:spPr bwMode="auto">
        <a:xfrm>
          <a:off x="6953250" y="24990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670" name="AutoShape 3" descr="blob:https://web.whatsapp.com/207f9b22-a611-4d6f-9984-78d7d1ff46db">
          <a:extLst>
            <a:ext uri="{FF2B5EF4-FFF2-40B4-BE49-F238E27FC236}">
              <a16:creationId xmlns:a16="http://schemas.microsoft.com/office/drawing/2014/main" id="{00000000-0008-0000-0000-00009E020000}"/>
            </a:ext>
          </a:extLst>
        </xdr:cNvPr>
        <xdr:cNvSpPr>
          <a:spLocks noChangeAspect="1" noChangeArrowheads="1"/>
        </xdr:cNvSpPr>
      </xdr:nvSpPr>
      <xdr:spPr bwMode="auto">
        <a:xfrm>
          <a:off x="6953250" y="24990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671" name="AutoShape 3" descr="blob:https://web.whatsapp.com/207f9b22-a611-4d6f-9984-78d7d1ff46db">
          <a:extLst>
            <a:ext uri="{FF2B5EF4-FFF2-40B4-BE49-F238E27FC236}">
              <a16:creationId xmlns:a16="http://schemas.microsoft.com/office/drawing/2014/main" id="{00000000-0008-0000-0000-00009F020000}"/>
            </a:ext>
          </a:extLst>
        </xdr:cNvPr>
        <xdr:cNvSpPr>
          <a:spLocks noChangeAspect="1" noChangeArrowheads="1"/>
        </xdr:cNvSpPr>
      </xdr:nvSpPr>
      <xdr:spPr bwMode="auto">
        <a:xfrm>
          <a:off x="6953250" y="24990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672" name="AutoShape 3" descr="blob:https://web.whatsapp.com/207f9b22-a611-4d6f-9984-78d7d1ff46db">
          <a:extLst>
            <a:ext uri="{FF2B5EF4-FFF2-40B4-BE49-F238E27FC236}">
              <a16:creationId xmlns:a16="http://schemas.microsoft.com/office/drawing/2014/main" id="{00000000-0008-0000-0000-0000A0020000}"/>
            </a:ext>
          </a:extLst>
        </xdr:cNvPr>
        <xdr:cNvSpPr>
          <a:spLocks noChangeAspect="1" noChangeArrowheads="1"/>
        </xdr:cNvSpPr>
      </xdr:nvSpPr>
      <xdr:spPr bwMode="auto">
        <a:xfrm>
          <a:off x="6749143" y="5233171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673" name="AutoShape 3" descr="blob:https://web.whatsapp.com/207f9b22-a611-4d6f-9984-78d7d1ff46db">
          <a:extLst>
            <a:ext uri="{FF2B5EF4-FFF2-40B4-BE49-F238E27FC236}">
              <a16:creationId xmlns:a16="http://schemas.microsoft.com/office/drawing/2014/main" id="{00000000-0008-0000-0000-0000A1020000}"/>
            </a:ext>
          </a:extLst>
        </xdr:cNvPr>
        <xdr:cNvSpPr>
          <a:spLocks noChangeAspect="1" noChangeArrowheads="1"/>
        </xdr:cNvSpPr>
      </xdr:nvSpPr>
      <xdr:spPr bwMode="auto">
        <a:xfrm>
          <a:off x="6749143" y="5233171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674" name="AutoShape 3" descr="blob:https://web.whatsapp.com/207f9b22-a611-4d6f-9984-78d7d1ff46db">
          <a:extLst>
            <a:ext uri="{FF2B5EF4-FFF2-40B4-BE49-F238E27FC236}">
              <a16:creationId xmlns:a16="http://schemas.microsoft.com/office/drawing/2014/main" id="{00000000-0008-0000-0000-0000A2020000}"/>
            </a:ext>
          </a:extLst>
        </xdr:cNvPr>
        <xdr:cNvSpPr>
          <a:spLocks noChangeAspect="1" noChangeArrowheads="1"/>
        </xdr:cNvSpPr>
      </xdr:nvSpPr>
      <xdr:spPr bwMode="auto">
        <a:xfrm>
          <a:off x="6749143" y="5233171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675" name="AutoShape 3" descr="blob:https://web.whatsapp.com/207f9b22-a611-4d6f-9984-78d7d1ff46db">
          <a:extLst>
            <a:ext uri="{FF2B5EF4-FFF2-40B4-BE49-F238E27FC236}">
              <a16:creationId xmlns:a16="http://schemas.microsoft.com/office/drawing/2014/main" id="{00000000-0008-0000-0000-0000A3020000}"/>
            </a:ext>
          </a:extLst>
        </xdr:cNvPr>
        <xdr:cNvSpPr>
          <a:spLocks noChangeAspect="1" noChangeArrowheads="1"/>
        </xdr:cNvSpPr>
      </xdr:nvSpPr>
      <xdr:spPr bwMode="auto">
        <a:xfrm>
          <a:off x="6749143" y="5233171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676" name="AutoShape 3" descr="blob:https://web.whatsapp.com/207f9b22-a611-4d6f-9984-78d7d1ff46db">
          <a:extLst>
            <a:ext uri="{FF2B5EF4-FFF2-40B4-BE49-F238E27FC236}">
              <a16:creationId xmlns:a16="http://schemas.microsoft.com/office/drawing/2014/main" id="{00000000-0008-0000-0000-0000A4020000}"/>
            </a:ext>
          </a:extLst>
        </xdr:cNvPr>
        <xdr:cNvSpPr>
          <a:spLocks noChangeAspect="1" noChangeArrowheads="1"/>
        </xdr:cNvSpPr>
      </xdr:nvSpPr>
      <xdr:spPr bwMode="auto">
        <a:xfrm>
          <a:off x="6754091" y="2220797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677" name="AutoShape 3" descr="blob:https://web.whatsapp.com/207f9b22-a611-4d6f-9984-78d7d1ff46db">
          <a:extLst>
            <a:ext uri="{FF2B5EF4-FFF2-40B4-BE49-F238E27FC236}">
              <a16:creationId xmlns:a16="http://schemas.microsoft.com/office/drawing/2014/main" id="{00000000-0008-0000-0000-0000A5020000}"/>
            </a:ext>
          </a:extLst>
        </xdr:cNvPr>
        <xdr:cNvSpPr>
          <a:spLocks noChangeAspect="1" noChangeArrowheads="1"/>
        </xdr:cNvSpPr>
      </xdr:nvSpPr>
      <xdr:spPr bwMode="auto">
        <a:xfrm>
          <a:off x="6754091" y="2199842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678" name="AutoShape 3" descr="blob:https://web.whatsapp.com/207f9b22-a611-4d6f-9984-78d7d1ff46db">
          <a:extLst>
            <a:ext uri="{FF2B5EF4-FFF2-40B4-BE49-F238E27FC236}">
              <a16:creationId xmlns:a16="http://schemas.microsoft.com/office/drawing/2014/main" id="{00000000-0008-0000-0000-0000A6020000}"/>
            </a:ext>
          </a:extLst>
        </xdr:cNvPr>
        <xdr:cNvSpPr>
          <a:spLocks noChangeAspect="1" noChangeArrowheads="1"/>
        </xdr:cNvSpPr>
      </xdr:nvSpPr>
      <xdr:spPr bwMode="auto">
        <a:xfrm>
          <a:off x="6754091" y="1957560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679" name="AutoShape 3" descr="blob:https://web.whatsapp.com/207f9b22-a611-4d6f-9984-78d7d1ff46db">
          <a:extLst>
            <a:ext uri="{FF2B5EF4-FFF2-40B4-BE49-F238E27FC236}">
              <a16:creationId xmlns:a16="http://schemas.microsoft.com/office/drawing/2014/main" id="{00000000-0008-0000-0000-0000A7020000}"/>
            </a:ext>
          </a:extLst>
        </xdr:cNvPr>
        <xdr:cNvSpPr>
          <a:spLocks noChangeAspect="1" noChangeArrowheads="1"/>
        </xdr:cNvSpPr>
      </xdr:nvSpPr>
      <xdr:spPr bwMode="auto">
        <a:xfrm>
          <a:off x="6754091" y="1957560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680" name="AutoShape 3" descr="blob:https://web.whatsapp.com/207f9b22-a611-4d6f-9984-78d7d1ff46db">
          <a:extLst>
            <a:ext uri="{FF2B5EF4-FFF2-40B4-BE49-F238E27FC236}">
              <a16:creationId xmlns:a16="http://schemas.microsoft.com/office/drawing/2014/main" id="{00000000-0008-0000-0000-0000A8020000}"/>
            </a:ext>
          </a:extLst>
        </xdr:cNvPr>
        <xdr:cNvSpPr>
          <a:spLocks noChangeAspect="1" noChangeArrowheads="1"/>
        </xdr:cNvSpPr>
      </xdr:nvSpPr>
      <xdr:spPr bwMode="auto">
        <a:xfrm>
          <a:off x="6754091" y="2070128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681" name="AutoShape 3" descr="blob:https://web.whatsapp.com/207f9b22-a611-4d6f-9984-78d7d1ff46db">
          <a:extLst>
            <a:ext uri="{FF2B5EF4-FFF2-40B4-BE49-F238E27FC236}">
              <a16:creationId xmlns:a16="http://schemas.microsoft.com/office/drawing/2014/main" id="{00000000-0008-0000-0000-0000A9020000}"/>
            </a:ext>
          </a:extLst>
        </xdr:cNvPr>
        <xdr:cNvSpPr>
          <a:spLocks noChangeAspect="1" noChangeArrowheads="1"/>
        </xdr:cNvSpPr>
      </xdr:nvSpPr>
      <xdr:spPr bwMode="auto">
        <a:xfrm>
          <a:off x="6754091" y="2070128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682" name="AutoShape 3" descr="blob:https://web.whatsapp.com/207f9b22-a611-4d6f-9984-78d7d1ff46db">
          <a:extLst>
            <a:ext uri="{FF2B5EF4-FFF2-40B4-BE49-F238E27FC236}">
              <a16:creationId xmlns:a16="http://schemas.microsoft.com/office/drawing/2014/main" id="{00000000-0008-0000-0000-0000AA020000}"/>
            </a:ext>
          </a:extLst>
        </xdr:cNvPr>
        <xdr:cNvSpPr>
          <a:spLocks noChangeAspect="1" noChangeArrowheads="1"/>
        </xdr:cNvSpPr>
      </xdr:nvSpPr>
      <xdr:spPr bwMode="auto">
        <a:xfrm>
          <a:off x="6754091" y="2182697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683" name="AutoShape 3" descr="blob:https://web.whatsapp.com/207f9b22-a611-4d6f-9984-78d7d1ff46db">
          <a:extLst>
            <a:ext uri="{FF2B5EF4-FFF2-40B4-BE49-F238E27FC236}">
              <a16:creationId xmlns:a16="http://schemas.microsoft.com/office/drawing/2014/main" id="{00000000-0008-0000-0000-0000AB020000}"/>
            </a:ext>
          </a:extLst>
        </xdr:cNvPr>
        <xdr:cNvSpPr>
          <a:spLocks noChangeAspect="1" noChangeArrowheads="1"/>
        </xdr:cNvSpPr>
      </xdr:nvSpPr>
      <xdr:spPr bwMode="auto">
        <a:xfrm>
          <a:off x="6754091" y="2182697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684" name="AutoShape 3" descr="blob:https://web.whatsapp.com/207f9b22-a611-4d6f-9984-78d7d1ff46db">
          <a:extLst>
            <a:ext uri="{FF2B5EF4-FFF2-40B4-BE49-F238E27FC236}">
              <a16:creationId xmlns:a16="http://schemas.microsoft.com/office/drawing/2014/main" id="{00000000-0008-0000-0000-0000AC020000}"/>
            </a:ext>
          </a:extLst>
        </xdr:cNvPr>
        <xdr:cNvSpPr>
          <a:spLocks noChangeAspect="1" noChangeArrowheads="1"/>
        </xdr:cNvSpPr>
      </xdr:nvSpPr>
      <xdr:spPr bwMode="auto">
        <a:xfrm>
          <a:off x="6754091" y="646028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685" name="AutoShape 3" descr="blob:https://web.whatsapp.com/207f9b22-a611-4d6f-9984-78d7d1ff46db">
          <a:extLst>
            <a:ext uri="{FF2B5EF4-FFF2-40B4-BE49-F238E27FC236}">
              <a16:creationId xmlns:a16="http://schemas.microsoft.com/office/drawing/2014/main" id="{00000000-0008-0000-0000-0000AD020000}"/>
            </a:ext>
          </a:extLst>
        </xdr:cNvPr>
        <xdr:cNvSpPr>
          <a:spLocks noChangeAspect="1" noChangeArrowheads="1"/>
        </xdr:cNvSpPr>
      </xdr:nvSpPr>
      <xdr:spPr bwMode="auto">
        <a:xfrm>
          <a:off x="6754091" y="646028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686" name="AutoShape 3" descr="blob:https://web.whatsapp.com/207f9b22-a611-4d6f-9984-78d7d1ff46db">
          <a:extLst>
            <a:ext uri="{FF2B5EF4-FFF2-40B4-BE49-F238E27FC236}">
              <a16:creationId xmlns:a16="http://schemas.microsoft.com/office/drawing/2014/main" id="{00000000-0008-0000-0000-0000AE020000}"/>
            </a:ext>
          </a:extLst>
        </xdr:cNvPr>
        <xdr:cNvSpPr>
          <a:spLocks noChangeAspect="1" noChangeArrowheads="1"/>
        </xdr:cNvSpPr>
      </xdr:nvSpPr>
      <xdr:spPr bwMode="auto">
        <a:xfrm>
          <a:off x="6754091" y="2220797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687" name="AutoShape 3" descr="blob:https://web.whatsapp.com/207f9b22-a611-4d6f-9984-78d7d1ff46db">
          <a:extLst>
            <a:ext uri="{FF2B5EF4-FFF2-40B4-BE49-F238E27FC236}">
              <a16:creationId xmlns:a16="http://schemas.microsoft.com/office/drawing/2014/main" id="{00000000-0008-0000-0000-0000AF020000}"/>
            </a:ext>
          </a:extLst>
        </xdr:cNvPr>
        <xdr:cNvSpPr>
          <a:spLocks noChangeAspect="1" noChangeArrowheads="1"/>
        </xdr:cNvSpPr>
      </xdr:nvSpPr>
      <xdr:spPr bwMode="auto">
        <a:xfrm>
          <a:off x="6754091" y="2199842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688" name="AutoShape 3" descr="blob:https://web.whatsapp.com/207f9b22-a611-4d6f-9984-78d7d1ff46db">
          <a:extLst>
            <a:ext uri="{FF2B5EF4-FFF2-40B4-BE49-F238E27FC236}">
              <a16:creationId xmlns:a16="http://schemas.microsoft.com/office/drawing/2014/main" id="{00000000-0008-0000-0000-0000B0020000}"/>
            </a:ext>
          </a:extLst>
        </xdr:cNvPr>
        <xdr:cNvSpPr>
          <a:spLocks noChangeAspect="1" noChangeArrowheads="1"/>
        </xdr:cNvSpPr>
      </xdr:nvSpPr>
      <xdr:spPr bwMode="auto">
        <a:xfrm>
          <a:off x="6754091" y="1957560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689" name="AutoShape 3" descr="blob:https://web.whatsapp.com/207f9b22-a611-4d6f-9984-78d7d1ff46db">
          <a:extLst>
            <a:ext uri="{FF2B5EF4-FFF2-40B4-BE49-F238E27FC236}">
              <a16:creationId xmlns:a16="http://schemas.microsoft.com/office/drawing/2014/main" id="{00000000-0008-0000-0000-0000B1020000}"/>
            </a:ext>
          </a:extLst>
        </xdr:cNvPr>
        <xdr:cNvSpPr>
          <a:spLocks noChangeAspect="1" noChangeArrowheads="1"/>
        </xdr:cNvSpPr>
      </xdr:nvSpPr>
      <xdr:spPr bwMode="auto">
        <a:xfrm>
          <a:off x="6754091" y="1957560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690" name="AutoShape 3" descr="blob:https://web.whatsapp.com/207f9b22-a611-4d6f-9984-78d7d1ff46db">
          <a:extLst>
            <a:ext uri="{FF2B5EF4-FFF2-40B4-BE49-F238E27FC236}">
              <a16:creationId xmlns:a16="http://schemas.microsoft.com/office/drawing/2014/main" id="{00000000-0008-0000-0000-0000B2020000}"/>
            </a:ext>
          </a:extLst>
        </xdr:cNvPr>
        <xdr:cNvSpPr>
          <a:spLocks noChangeAspect="1" noChangeArrowheads="1"/>
        </xdr:cNvSpPr>
      </xdr:nvSpPr>
      <xdr:spPr bwMode="auto">
        <a:xfrm>
          <a:off x="6754091" y="2070128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691" name="AutoShape 3" descr="blob:https://web.whatsapp.com/207f9b22-a611-4d6f-9984-78d7d1ff46db">
          <a:extLst>
            <a:ext uri="{FF2B5EF4-FFF2-40B4-BE49-F238E27FC236}">
              <a16:creationId xmlns:a16="http://schemas.microsoft.com/office/drawing/2014/main" id="{00000000-0008-0000-0000-0000B3020000}"/>
            </a:ext>
          </a:extLst>
        </xdr:cNvPr>
        <xdr:cNvSpPr>
          <a:spLocks noChangeAspect="1" noChangeArrowheads="1"/>
        </xdr:cNvSpPr>
      </xdr:nvSpPr>
      <xdr:spPr bwMode="auto">
        <a:xfrm>
          <a:off x="6754091" y="2070128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692" name="AutoShape 3" descr="blob:https://web.whatsapp.com/207f9b22-a611-4d6f-9984-78d7d1ff46db">
          <a:extLst>
            <a:ext uri="{FF2B5EF4-FFF2-40B4-BE49-F238E27FC236}">
              <a16:creationId xmlns:a16="http://schemas.microsoft.com/office/drawing/2014/main" id="{00000000-0008-0000-0000-0000B4020000}"/>
            </a:ext>
          </a:extLst>
        </xdr:cNvPr>
        <xdr:cNvSpPr>
          <a:spLocks noChangeAspect="1" noChangeArrowheads="1"/>
        </xdr:cNvSpPr>
      </xdr:nvSpPr>
      <xdr:spPr bwMode="auto">
        <a:xfrm>
          <a:off x="6754091" y="2182697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693" name="AutoShape 3" descr="blob:https://web.whatsapp.com/207f9b22-a611-4d6f-9984-78d7d1ff46db">
          <a:extLst>
            <a:ext uri="{FF2B5EF4-FFF2-40B4-BE49-F238E27FC236}">
              <a16:creationId xmlns:a16="http://schemas.microsoft.com/office/drawing/2014/main" id="{00000000-0008-0000-0000-0000B5020000}"/>
            </a:ext>
          </a:extLst>
        </xdr:cNvPr>
        <xdr:cNvSpPr>
          <a:spLocks noChangeAspect="1" noChangeArrowheads="1"/>
        </xdr:cNvSpPr>
      </xdr:nvSpPr>
      <xdr:spPr bwMode="auto">
        <a:xfrm>
          <a:off x="6754091" y="2182697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694" name="AutoShape 3" descr="blob:https://web.whatsapp.com/207f9b22-a611-4d6f-9984-78d7d1ff46db">
          <a:extLst>
            <a:ext uri="{FF2B5EF4-FFF2-40B4-BE49-F238E27FC236}">
              <a16:creationId xmlns:a16="http://schemas.microsoft.com/office/drawing/2014/main" id="{00000000-0008-0000-0000-0000B6020000}"/>
            </a:ext>
          </a:extLst>
        </xdr:cNvPr>
        <xdr:cNvSpPr>
          <a:spLocks noChangeAspect="1" noChangeArrowheads="1"/>
        </xdr:cNvSpPr>
      </xdr:nvSpPr>
      <xdr:spPr bwMode="auto">
        <a:xfrm>
          <a:off x="6754091" y="646028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695" name="AutoShape 3" descr="blob:https://web.whatsapp.com/207f9b22-a611-4d6f-9984-78d7d1ff46db">
          <a:extLst>
            <a:ext uri="{FF2B5EF4-FFF2-40B4-BE49-F238E27FC236}">
              <a16:creationId xmlns:a16="http://schemas.microsoft.com/office/drawing/2014/main" id="{00000000-0008-0000-0000-0000B7020000}"/>
            </a:ext>
          </a:extLst>
        </xdr:cNvPr>
        <xdr:cNvSpPr>
          <a:spLocks noChangeAspect="1" noChangeArrowheads="1"/>
        </xdr:cNvSpPr>
      </xdr:nvSpPr>
      <xdr:spPr bwMode="auto">
        <a:xfrm>
          <a:off x="6754091" y="646028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696" name="AutoShape 3" descr="blob:https://web.whatsapp.com/207f9b22-a611-4d6f-9984-78d7d1ff46db">
          <a:extLst>
            <a:ext uri="{FF2B5EF4-FFF2-40B4-BE49-F238E27FC236}">
              <a16:creationId xmlns:a16="http://schemas.microsoft.com/office/drawing/2014/main" id="{00000000-0008-0000-0000-0000B8020000}"/>
            </a:ext>
          </a:extLst>
        </xdr:cNvPr>
        <xdr:cNvSpPr>
          <a:spLocks noChangeAspect="1" noChangeArrowheads="1"/>
        </xdr:cNvSpPr>
      </xdr:nvSpPr>
      <xdr:spPr bwMode="auto">
        <a:xfrm>
          <a:off x="6754091" y="10951152"/>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697" name="AutoShape 3" descr="blob:https://web.whatsapp.com/207f9b22-a611-4d6f-9984-78d7d1ff46db">
          <a:extLst>
            <a:ext uri="{FF2B5EF4-FFF2-40B4-BE49-F238E27FC236}">
              <a16:creationId xmlns:a16="http://schemas.microsoft.com/office/drawing/2014/main" id="{00000000-0008-0000-0000-0000B9020000}"/>
            </a:ext>
          </a:extLst>
        </xdr:cNvPr>
        <xdr:cNvSpPr>
          <a:spLocks noChangeAspect="1" noChangeArrowheads="1"/>
        </xdr:cNvSpPr>
      </xdr:nvSpPr>
      <xdr:spPr bwMode="auto">
        <a:xfrm>
          <a:off x="6754091" y="10741602"/>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698" name="AutoShape 3" descr="blob:https://web.whatsapp.com/207f9b22-a611-4d6f-9984-78d7d1ff46db">
          <a:extLst>
            <a:ext uri="{FF2B5EF4-FFF2-40B4-BE49-F238E27FC236}">
              <a16:creationId xmlns:a16="http://schemas.microsoft.com/office/drawing/2014/main" id="{00000000-0008-0000-0000-0000BA020000}"/>
            </a:ext>
          </a:extLst>
        </xdr:cNvPr>
        <xdr:cNvSpPr>
          <a:spLocks noChangeAspect="1" noChangeArrowheads="1"/>
        </xdr:cNvSpPr>
      </xdr:nvSpPr>
      <xdr:spPr bwMode="auto">
        <a:xfrm>
          <a:off x="6754091" y="831878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699" name="AutoShape 3" descr="blob:https://web.whatsapp.com/207f9b22-a611-4d6f-9984-78d7d1ff46db">
          <a:extLst>
            <a:ext uri="{FF2B5EF4-FFF2-40B4-BE49-F238E27FC236}">
              <a16:creationId xmlns:a16="http://schemas.microsoft.com/office/drawing/2014/main" id="{00000000-0008-0000-0000-0000BB020000}"/>
            </a:ext>
          </a:extLst>
        </xdr:cNvPr>
        <xdr:cNvSpPr>
          <a:spLocks noChangeAspect="1" noChangeArrowheads="1"/>
        </xdr:cNvSpPr>
      </xdr:nvSpPr>
      <xdr:spPr bwMode="auto">
        <a:xfrm>
          <a:off x="6754091" y="831878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700" name="AutoShape 3" descr="blob:https://web.whatsapp.com/207f9b22-a611-4d6f-9984-78d7d1ff46db">
          <a:extLst>
            <a:ext uri="{FF2B5EF4-FFF2-40B4-BE49-F238E27FC236}">
              <a16:creationId xmlns:a16="http://schemas.microsoft.com/office/drawing/2014/main" id="{00000000-0008-0000-0000-0000BC020000}"/>
            </a:ext>
          </a:extLst>
        </xdr:cNvPr>
        <xdr:cNvSpPr>
          <a:spLocks noChangeAspect="1" noChangeArrowheads="1"/>
        </xdr:cNvSpPr>
      </xdr:nvSpPr>
      <xdr:spPr bwMode="auto">
        <a:xfrm>
          <a:off x="6754091" y="944447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701" name="AutoShape 3" descr="blob:https://web.whatsapp.com/207f9b22-a611-4d6f-9984-78d7d1ff46db">
          <a:extLst>
            <a:ext uri="{FF2B5EF4-FFF2-40B4-BE49-F238E27FC236}">
              <a16:creationId xmlns:a16="http://schemas.microsoft.com/office/drawing/2014/main" id="{00000000-0008-0000-0000-0000BD020000}"/>
            </a:ext>
          </a:extLst>
        </xdr:cNvPr>
        <xdr:cNvSpPr>
          <a:spLocks noChangeAspect="1" noChangeArrowheads="1"/>
        </xdr:cNvSpPr>
      </xdr:nvSpPr>
      <xdr:spPr bwMode="auto">
        <a:xfrm>
          <a:off x="6754091" y="944447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702" name="AutoShape 3" descr="blob:https://web.whatsapp.com/207f9b22-a611-4d6f-9984-78d7d1ff46db">
          <a:extLst>
            <a:ext uri="{FF2B5EF4-FFF2-40B4-BE49-F238E27FC236}">
              <a16:creationId xmlns:a16="http://schemas.microsoft.com/office/drawing/2014/main" id="{00000000-0008-0000-0000-0000BE020000}"/>
            </a:ext>
          </a:extLst>
        </xdr:cNvPr>
        <xdr:cNvSpPr>
          <a:spLocks noChangeAspect="1" noChangeArrowheads="1"/>
        </xdr:cNvSpPr>
      </xdr:nvSpPr>
      <xdr:spPr bwMode="auto">
        <a:xfrm>
          <a:off x="6754091" y="10570152"/>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703" name="AutoShape 3" descr="blob:https://web.whatsapp.com/207f9b22-a611-4d6f-9984-78d7d1ff46db">
          <a:extLst>
            <a:ext uri="{FF2B5EF4-FFF2-40B4-BE49-F238E27FC236}">
              <a16:creationId xmlns:a16="http://schemas.microsoft.com/office/drawing/2014/main" id="{00000000-0008-0000-0000-0000BF020000}"/>
            </a:ext>
          </a:extLst>
        </xdr:cNvPr>
        <xdr:cNvSpPr>
          <a:spLocks noChangeAspect="1" noChangeArrowheads="1"/>
        </xdr:cNvSpPr>
      </xdr:nvSpPr>
      <xdr:spPr bwMode="auto">
        <a:xfrm>
          <a:off x="6754091" y="10570152"/>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704" name="AutoShape 3" descr="blob:https://web.whatsapp.com/207f9b22-a611-4d6f-9984-78d7d1ff46db">
          <a:extLst>
            <a:ext uri="{FF2B5EF4-FFF2-40B4-BE49-F238E27FC236}">
              <a16:creationId xmlns:a16="http://schemas.microsoft.com/office/drawing/2014/main" id="{00000000-0008-0000-0000-0000C0020000}"/>
            </a:ext>
          </a:extLst>
        </xdr:cNvPr>
        <xdr:cNvSpPr>
          <a:spLocks noChangeAspect="1" noChangeArrowheads="1"/>
        </xdr:cNvSpPr>
      </xdr:nvSpPr>
      <xdr:spPr bwMode="auto">
        <a:xfrm>
          <a:off x="6754091" y="1394719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705" name="AutoShape 3" descr="blob:https://web.whatsapp.com/207f9b22-a611-4d6f-9984-78d7d1ff46db">
          <a:extLst>
            <a:ext uri="{FF2B5EF4-FFF2-40B4-BE49-F238E27FC236}">
              <a16:creationId xmlns:a16="http://schemas.microsoft.com/office/drawing/2014/main" id="{00000000-0008-0000-0000-0000C1020000}"/>
            </a:ext>
          </a:extLst>
        </xdr:cNvPr>
        <xdr:cNvSpPr>
          <a:spLocks noChangeAspect="1" noChangeArrowheads="1"/>
        </xdr:cNvSpPr>
      </xdr:nvSpPr>
      <xdr:spPr bwMode="auto">
        <a:xfrm>
          <a:off x="6754091" y="1394719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706" name="AutoShape 3" descr="blob:https://web.whatsapp.com/207f9b22-a611-4d6f-9984-78d7d1ff46db">
          <a:extLst>
            <a:ext uri="{FF2B5EF4-FFF2-40B4-BE49-F238E27FC236}">
              <a16:creationId xmlns:a16="http://schemas.microsoft.com/office/drawing/2014/main" id="{00000000-0008-0000-0000-0000C2020000}"/>
            </a:ext>
          </a:extLst>
        </xdr:cNvPr>
        <xdr:cNvSpPr>
          <a:spLocks noChangeAspect="1" noChangeArrowheads="1"/>
        </xdr:cNvSpPr>
      </xdr:nvSpPr>
      <xdr:spPr bwMode="auto">
        <a:xfrm>
          <a:off x="6754091" y="10951152"/>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707" name="AutoShape 3" descr="blob:https://web.whatsapp.com/207f9b22-a611-4d6f-9984-78d7d1ff46db">
          <a:extLst>
            <a:ext uri="{FF2B5EF4-FFF2-40B4-BE49-F238E27FC236}">
              <a16:creationId xmlns:a16="http://schemas.microsoft.com/office/drawing/2014/main" id="{00000000-0008-0000-0000-0000C3020000}"/>
            </a:ext>
          </a:extLst>
        </xdr:cNvPr>
        <xdr:cNvSpPr>
          <a:spLocks noChangeAspect="1" noChangeArrowheads="1"/>
        </xdr:cNvSpPr>
      </xdr:nvSpPr>
      <xdr:spPr bwMode="auto">
        <a:xfrm>
          <a:off x="6754091" y="10741602"/>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708" name="AutoShape 3" descr="blob:https://web.whatsapp.com/207f9b22-a611-4d6f-9984-78d7d1ff46db">
          <a:extLst>
            <a:ext uri="{FF2B5EF4-FFF2-40B4-BE49-F238E27FC236}">
              <a16:creationId xmlns:a16="http://schemas.microsoft.com/office/drawing/2014/main" id="{00000000-0008-0000-0000-0000C4020000}"/>
            </a:ext>
          </a:extLst>
        </xdr:cNvPr>
        <xdr:cNvSpPr>
          <a:spLocks noChangeAspect="1" noChangeArrowheads="1"/>
        </xdr:cNvSpPr>
      </xdr:nvSpPr>
      <xdr:spPr bwMode="auto">
        <a:xfrm>
          <a:off x="6754091" y="831878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709" name="AutoShape 3" descr="blob:https://web.whatsapp.com/207f9b22-a611-4d6f-9984-78d7d1ff46db">
          <a:extLst>
            <a:ext uri="{FF2B5EF4-FFF2-40B4-BE49-F238E27FC236}">
              <a16:creationId xmlns:a16="http://schemas.microsoft.com/office/drawing/2014/main" id="{00000000-0008-0000-0000-0000C5020000}"/>
            </a:ext>
          </a:extLst>
        </xdr:cNvPr>
        <xdr:cNvSpPr>
          <a:spLocks noChangeAspect="1" noChangeArrowheads="1"/>
        </xdr:cNvSpPr>
      </xdr:nvSpPr>
      <xdr:spPr bwMode="auto">
        <a:xfrm>
          <a:off x="6754091" y="831878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710" name="AutoShape 3" descr="blob:https://web.whatsapp.com/207f9b22-a611-4d6f-9984-78d7d1ff46db">
          <a:extLst>
            <a:ext uri="{FF2B5EF4-FFF2-40B4-BE49-F238E27FC236}">
              <a16:creationId xmlns:a16="http://schemas.microsoft.com/office/drawing/2014/main" id="{00000000-0008-0000-0000-0000C6020000}"/>
            </a:ext>
          </a:extLst>
        </xdr:cNvPr>
        <xdr:cNvSpPr>
          <a:spLocks noChangeAspect="1" noChangeArrowheads="1"/>
        </xdr:cNvSpPr>
      </xdr:nvSpPr>
      <xdr:spPr bwMode="auto">
        <a:xfrm>
          <a:off x="6754091" y="944447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711" name="AutoShape 3" descr="blob:https://web.whatsapp.com/207f9b22-a611-4d6f-9984-78d7d1ff46db">
          <a:extLst>
            <a:ext uri="{FF2B5EF4-FFF2-40B4-BE49-F238E27FC236}">
              <a16:creationId xmlns:a16="http://schemas.microsoft.com/office/drawing/2014/main" id="{00000000-0008-0000-0000-0000C7020000}"/>
            </a:ext>
          </a:extLst>
        </xdr:cNvPr>
        <xdr:cNvSpPr>
          <a:spLocks noChangeAspect="1" noChangeArrowheads="1"/>
        </xdr:cNvSpPr>
      </xdr:nvSpPr>
      <xdr:spPr bwMode="auto">
        <a:xfrm>
          <a:off x="6754091" y="944447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712" name="AutoShape 3" descr="blob:https://web.whatsapp.com/207f9b22-a611-4d6f-9984-78d7d1ff46db">
          <a:extLst>
            <a:ext uri="{FF2B5EF4-FFF2-40B4-BE49-F238E27FC236}">
              <a16:creationId xmlns:a16="http://schemas.microsoft.com/office/drawing/2014/main" id="{00000000-0008-0000-0000-0000C8020000}"/>
            </a:ext>
          </a:extLst>
        </xdr:cNvPr>
        <xdr:cNvSpPr>
          <a:spLocks noChangeAspect="1" noChangeArrowheads="1"/>
        </xdr:cNvSpPr>
      </xdr:nvSpPr>
      <xdr:spPr bwMode="auto">
        <a:xfrm>
          <a:off x="6754091" y="10570152"/>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713" name="AutoShape 3" descr="blob:https://web.whatsapp.com/207f9b22-a611-4d6f-9984-78d7d1ff46db">
          <a:extLst>
            <a:ext uri="{FF2B5EF4-FFF2-40B4-BE49-F238E27FC236}">
              <a16:creationId xmlns:a16="http://schemas.microsoft.com/office/drawing/2014/main" id="{00000000-0008-0000-0000-0000C9020000}"/>
            </a:ext>
          </a:extLst>
        </xdr:cNvPr>
        <xdr:cNvSpPr>
          <a:spLocks noChangeAspect="1" noChangeArrowheads="1"/>
        </xdr:cNvSpPr>
      </xdr:nvSpPr>
      <xdr:spPr bwMode="auto">
        <a:xfrm>
          <a:off x="6754091" y="10570152"/>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714" name="AutoShape 3" descr="blob:https://web.whatsapp.com/207f9b22-a611-4d6f-9984-78d7d1ff46db">
          <a:extLst>
            <a:ext uri="{FF2B5EF4-FFF2-40B4-BE49-F238E27FC236}">
              <a16:creationId xmlns:a16="http://schemas.microsoft.com/office/drawing/2014/main" id="{00000000-0008-0000-0000-0000CA020000}"/>
            </a:ext>
          </a:extLst>
        </xdr:cNvPr>
        <xdr:cNvSpPr>
          <a:spLocks noChangeAspect="1" noChangeArrowheads="1"/>
        </xdr:cNvSpPr>
      </xdr:nvSpPr>
      <xdr:spPr bwMode="auto">
        <a:xfrm>
          <a:off x="6754091" y="1394719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715" name="AutoShape 3" descr="blob:https://web.whatsapp.com/207f9b22-a611-4d6f-9984-78d7d1ff46db">
          <a:extLst>
            <a:ext uri="{FF2B5EF4-FFF2-40B4-BE49-F238E27FC236}">
              <a16:creationId xmlns:a16="http://schemas.microsoft.com/office/drawing/2014/main" id="{00000000-0008-0000-0000-0000CB020000}"/>
            </a:ext>
          </a:extLst>
        </xdr:cNvPr>
        <xdr:cNvSpPr>
          <a:spLocks noChangeAspect="1" noChangeArrowheads="1"/>
        </xdr:cNvSpPr>
      </xdr:nvSpPr>
      <xdr:spPr bwMode="auto">
        <a:xfrm>
          <a:off x="6754091" y="1394719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716" name="AutoShape 3" descr="blob:https://web.whatsapp.com/207f9b22-a611-4d6f-9984-78d7d1ff46db">
          <a:extLst>
            <a:ext uri="{FF2B5EF4-FFF2-40B4-BE49-F238E27FC236}">
              <a16:creationId xmlns:a16="http://schemas.microsoft.com/office/drawing/2014/main" id="{00000000-0008-0000-0000-0000CC020000}"/>
            </a:ext>
          </a:extLst>
        </xdr:cNvPr>
        <xdr:cNvSpPr>
          <a:spLocks noChangeAspect="1" noChangeArrowheads="1"/>
        </xdr:cNvSpPr>
      </xdr:nvSpPr>
      <xdr:spPr bwMode="auto">
        <a:xfrm>
          <a:off x="6754091" y="3233910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717" name="AutoShape 3" descr="blob:https://web.whatsapp.com/207f9b22-a611-4d6f-9984-78d7d1ff46db">
          <a:extLst>
            <a:ext uri="{FF2B5EF4-FFF2-40B4-BE49-F238E27FC236}">
              <a16:creationId xmlns:a16="http://schemas.microsoft.com/office/drawing/2014/main" id="{00000000-0008-0000-0000-0000CD020000}"/>
            </a:ext>
          </a:extLst>
        </xdr:cNvPr>
        <xdr:cNvSpPr>
          <a:spLocks noChangeAspect="1" noChangeArrowheads="1"/>
        </xdr:cNvSpPr>
      </xdr:nvSpPr>
      <xdr:spPr bwMode="auto">
        <a:xfrm>
          <a:off x="6754091" y="3212955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718" name="AutoShape 3" descr="blob:https://web.whatsapp.com/207f9b22-a611-4d6f-9984-78d7d1ff46db">
          <a:extLst>
            <a:ext uri="{FF2B5EF4-FFF2-40B4-BE49-F238E27FC236}">
              <a16:creationId xmlns:a16="http://schemas.microsoft.com/office/drawing/2014/main" id="{00000000-0008-0000-0000-0000CE020000}"/>
            </a:ext>
          </a:extLst>
        </xdr:cNvPr>
        <xdr:cNvSpPr>
          <a:spLocks noChangeAspect="1" noChangeArrowheads="1"/>
        </xdr:cNvSpPr>
      </xdr:nvSpPr>
      <xdr:spPr bwMode="auto">
        <a:xfrm>
          <a:off x="6754091" y="2970674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719" name="AutoShape 3" descr="blob:https://web.whatsapp.com/207f9b22-a611-4d6f-9984-78d7d1ff46db">
          <a:extLst>
            <a:ext uri="{FF2B5EF4-FFF2-40B4-BE49-F238E27FC236}">
              <a16:creationId xmlns:a16="http://schemas.microsoft.com/office/drawing/2014/main" id="{00000000-0008-0000-0000-0000CF020000}"/>
            </a:ext>
          </a:extLst>
        </xdr:cNvPr>
        <xdr:cNvSpPr>
          <a:spLocks noChangeAspect="1" noChangeArrowheads="1"/>
        </xdr:cNvSpPr>
      </xdr:nvSpPr>
      <xdr:spPr bwMode="auto">
        <a:xfrm>
          <a:off x="6754091" y="2970674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720" name="AutoShape 3" descr="blob:https://web.whatsapp.com/207f9b22-a611-4d6f-9984-78d7d1ff46db">
          <a:extLst>
            <a:ext uri="{FF2B5EF4-FFF2-40B4-BE49-F238E27FC236}">
              <a16:creationId xmlns:a16="http://schemas.microsoft.com/office/drawing/2014/main" id="{00000000-0008-0000-0000-0000D0020000}"/>
            </a:ext>
          </a:extLst>
        </xdr:cNvPr>
        <xdr:cNvSpPr>
          <a:spLocks noChangeAspect="1" noChangeArrowheads="1"/>
        </xdr:cNvSpPr>
      </xdr:nvSpPr>
      <xdr:spPr bwMode="auto">
        <a:xfrm>
          <a:off x="6754091" y="30832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721" name="AutoShape 3" descr="blob:https://web.whatsapp.com/207f9b22-a611-4d6f-9984-78d7d1ff46db">
          <a:extLst>
            <a:ext uri="{FF2B5EF4-FFF2-40B4-BE49-F238E27FC236}">
              <a16:creationId xmlns:a16="http://schemas.microsoft.com/office/drawing/2014/main" id="{00000000-0008-0000-0000-0000D1020000}"/>
            </a:ext>
          </a:extLst>
        </xdr:cNvPr>
        <xdr:cNvSpPr>
          <a:spLocks noChangeAspect="1" noChangeArrowheads="1"/>
        </xdr:cNvSpPr>
      </xdr:nvSpPr>
      <xdr:spPr bwMode="auto">
        <a:xfrm>
          <a:off x="6754091" y="30832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722" name="AutoShape 3" descr="blob:https://web.whatsapp.com/207f9b22-a611-4d6f-9984-78d7d1ff46db">
          <a:extLst>
            <a:ext uri="{FF2B5EF4-FFF2-40B4-BE49-F238E27FC236}">
              <a16:creationId xmlns:a16="http://schemas.microsoft.com/office/drawing/2014/main" id="{00000000-0008-0000-0000-0000D2020000}"/>
            </a:ext>
          </a:extLst>
        </xdr:cNvPr>
        <xdr:cNvSpPr>
          <a:spLocks noChangeAspect="1" noChangeArrowheads="1"/>
        </xdr:cNvSpPr>
      </xdr:nvSpPr>
      <xdr:spPr bwMode="auto">
        <a:xfrm>
          <a:off x="6754091" y="3195810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723" name="AutoShape 3" descr="blob:https://web.whatsapp.com/207f9b22-a611-4d6f-9984-78d7d1ff46db">
          <a:extLst>
            <a:ext uri="{FF2B5EF4-FFF2-40B4-BE49-F238E27FC236}">
              <a16:creationId xmlns:a16="http://schemas.microsoft.com/office/drawing/2014/main" id="{00000000-0008-0000-0000-0000D3020000}"/>
            </a:ext>
          </a:extLst>
        </xdr:cNvPr>
        <xdr:cNvSpPr>
          <a:spLocks noChangeAspect="1" noChangeArrowheads="1"/>
        </xdr:cNvSpPr>
      </xdr:nvSpPr>
      <xdr:spPr bwMode="auto">
        <a:xfrm>
          <a:off x="6754091" y="3195810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724" name="AutoShape 3" descr="blob:https://web.whatsapp.com/207f9b22-a611-4d6f-9984-78d7d1ff46db">
          <a:extLst>
            <a:ext uri="{FF2B5EF4-FFF2-40B4-BE49-F238E27FC236}">
              <a16:creationId xmlns:a16="http://schemas.microsoft.com/office/drawing/2014/main" id="{00000000-0008-0000-0000-0000D4020000}"/>
            </a:ext>
          </a:extLst>
        </xdr:cNvPr>
        <xdr:cNvSpPr>
          <a:spLocks noChangeAspect="1" noChangeArrowheads="1"/>
        </xdr:cNvSpPr>
      </xdr:nvSpPr>
      <xdr:spPr bwMode="auto">
        <a:xfrm>
          <a:off x="6754091" y="35335152"/>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725" name="AutoShape 3" descr="blob:https://web.whatsapp.com/207f9b22-a611-4d6f-9984-78d7d1ff46db">
          <a:extLst>
            <a:ext uri="{FF2B5EF4-FFF2-40B4-BE49-F238E27FC236}">
              <a16:creationId xmlns:a16="http://schemas.microsoft.com/office/drawing/2014/main" id="{00000000-0008-0000-0000-0000D5020000}"/>
            </a:ext>
          </a:extLst>
        </xdr:cNvPr>
        <xdr:cNvSpPr>
          <a:spLocks noChangeAspect="1" noChangeArrowheads="1"/>
        </xdr:cNvSpPr>
      </xdr:nvSpPr>
      <xdr:spPr bwMode="auto">
        <a:xfrm>
          <a:off x="6754091" y="35335152"/>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726" name="AutoShape 3" descr="blob:https://web.whatsapp.com/207f9b22-a611-4d6f-9984-78d7d1ff46db">
          <a:extLst>
            <a:ext uri="{FF2B5EF4-FFF2-40B4-BE49-F238E27FC236}">
              <a16:creationId xmlns:a16="http://schemas.microsoft.com/office/drawing/2014/main" id="{00000000-0008-0000-0000-0000D6020000}"/>
            </a:ext>
          </a:extLst>
        </xdr:cNvPr>
        <xdr:cNvSpPr>
          <a:spLocks noChangeAspect="1" noChangeArrowheads="1"/>
        </xdr:cNvSpPr>
      </xdr:nvSpPr>
      <xdr:spPr bwMode="auto">
        <a:xfrm>
          <a:off x="6754091" y="3233910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727" name="AutoShape 3" descr="blob:https://web.whatsapp.com/207f9b22-a611-4d6f-9984-78d7d1ff46db">
          <a:extLst>
            <a:ext uri="{FF2B5EF4-FFF2-40B4-BE49-F238E27FC236}">
              <a16:creationId xmlns:a16="http://schemas.microsoft.com/office/drawing/2014/main" id="{00000000-0008-0000-0000-0000D7020000}"/>
            </a:ext>
          </a:extLst>
        </xdr:cNvPr>
        <xdr:cNvSpPr>
          <a:spLocks noChangeAspect="1" noChangeArrowheads="1"/>
        </xdr:cNvSpPr>
      </xdr:nvSpPr>
      <xdr:spPr bwMode="auto">
        <a:xfrm>
          <a:off x="6754091" y="3212955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728" name="AutoShape 3" descr="blob:https://web.whatsapp.com/207f9b22-a611-4d6f-9984-78d7d1ff46db">
          <a:extLst>
            <a:ext uri="{FF2B5EF4-FFF2-40B4-BE49-F238E27FC236}">
              <a16:creationId xmlns:a16="http://schemas.microsoft.com/office/drawing/2014/main" id="{00000000-0008-0000-0000-0000D8020000}"/>
            </a:ext>
          </a:extLst>
        </xdr:cNvPr>
        <xdr:cNvSpPr>
          <a:spLocks noChangeAspect="1" noChangeArrowheads="1"/>
        </xdr:cNvSpPr>
      </xdr:nvSpPr>
      <xdr:spPr bwMode="auto">
        <a:xfrm>
          <a:off x="6754091" y="2970674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729" name="AutoShape 3" descr="blob:https://web.whatsapp.com/207f9b22-a611-4d6f-9984-78d7d1ff46db">
          <a:extLst>
            <a:ext uri="{FF2B5EF4-FFF2-40B4-BE49-F238E27FC236}">
              <a16:creationId xmlns:a16="http://schemas.microsoft.com/office/drawing/2014/main" id="{00000000-0008-0000-0000-0000D9020000}"/>
            </a:ext>
          </a:extLst>
        </xdr:cNvPr>
        <xdr:cNvSpPr>
          <a:spLocks noChangeAspect="1" noChangeArrowheads="1"/>
        </xdr:cNvSpPr>
      </xdr:nvSpPr>
      <xdr:spPr bwMode="auto">
        <a:xfrm>
          <a:off x="6754091" y="2970674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730" name="AutoShape 3" descr="blob:https://web.whatsapp.com/207f9b22-a611-4d6f-9984-78d7d1ff46db">
          <a:extLst>
            <a:ext uri="{FF2B5EF4-FFF2-40B4-BE49-F238E27FC236}">
              <a16:creationId xmlns:a16="http://schemas.microsoft.com/office/drawing/2014/main" id="{00000000-0008-0000-0000-0000DA020000}"/>
            </a:ext>
          </a:extLst>
        </xdr:cNvPr>
        <xdr:cNvSpPr>
          <a:spLocks noChangeAspect="1" noChangeArrowheads="1"/>
        </xdr:cNvSpPr>
      </xdr:nvSpPr>
      <xdr:spPr bwMode="auto">
        <a:xfrm>
          <a:off x="6754091" y="30832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731" name="AutoShape 3" descr="blob:https://web.whatsapp.com/207f9b22-a611-4d6f-9984-78d7d1ff46db">
          <a:extLst>
            <a:ext uri="{FF2B5EF4-FFF2-40B4-BE49-F238E27FC236}">
              <a16:creationId xmlns:a16="http://schemas.microsoft.com/office/drawing/2014/main" id="{00000000-0008-0000-0000-0000DB020000}"/>
            </a:ext>
          </a:extLst>
        </xdr:cNvPr>
        <xdr:cNvSpPr>
          <a:spLocks noChangeAspect="1" noChangeArrowheads="1"/>
        </xdr:cNvSpPr>
      </xdr:nvSpPr>
      <xdr:spPr bwMode="auto">
        <a:xfrm>
          <a:off x="6754091" y="30832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732" name="AutoShape 3" descr="blob:https://web.whatsapp.com/207f9b22-a611-4d6f-9984-78d7d1ff46db">
          <a:extLst>
            <a:ext uri="{FF2B5EF4-FFF2-40B4-BE49-F238E27FC236}">
              <a16:creationId xmlns:a16="http://schemas.microsoft.com/office/drawing/2014/main" id="{00000000-0008-0000-0000-0000DC020000}"/>
            </a:ext>
          </a:extLst>
        </xdr:cNvPr>
        <xdr:cNvSpPr>
          <a:spLocks noChangeAspect="1" noChangeArrowheads="1"/>
        </xdr:cNvSpPr>
      </xdr:nvSpPr>
      <xdr:spPr bwMode="auto">
        <a:xfrm>
          <a:off x="6754091" y="3195810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733" name="AutoShape 3" descr="blob:https://web.whatsapp.com/207f9b22-a611-4d6f-9984-78d7d1ff46db">
          <a:extLst>
            <a:ext uri="{FF2B5EF4-FFF2-40B4-BE49-F238E27FC236}">
              <a16:creationId xmlns:a16="http://schemas.microsoft.com/office/drawing/2014/main" id="{00000000-0008-0000-0000-0000DD020000}"/>
            </a:ext>
          </a:extLst>
        </xdr:cNvPr>
        <xdr:cNvSpPr>
          <a:spLocks noChangeAspect="1" noChangeArrowheads="1"/>
        </xdr:cNvSpPr>
      </xdr:nvSpPr>
      <xdr:spPr bwMode="auto">
        <a:xfrm>
          <a:off x="6754091" y="3195810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734" name="AutoShape 3" descr="blob:https://web.whatsapp.com/207f9b22-a611-4d6f-9984-78d7d1ff46db">
          <a:extLst>
            <a:ext uri="{FF2B5EF4-FFF2-40B4-BE49-F238E27FC236}">
              <a16:creationId xmlns:a16="http://schemas.microsoft.com/office/drawing/2014/main" id="{00000000-0008-0000-0000-0000DE020000}"/>
            </a:ext>
          </a:extLst>
        </xdr:cNvPr>
        <xdr:cNvSpPr>
          <a:spLocks noChangeAspect="1" noChangeArrowheads="1"/>
        </xdr:cNvSpPr>
      </xdr:nvSpPr>
      <xdr:spPr bwMode="auto">
        <a:xfrm>
          <a:off x="6754091" y="35335152"/>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735" name="AutoShape 3" descr="blob:https://web.whatsapp.com/207f9b22-a611-4d6f-9984-78d7d1ff46db">
          <a:extLst>
            <a:ext uri="{FF2B5EF4-FFF2-40B4-BE49-F238E27FC236}">
              <a16:creationId xmlns:a16="http://schemas.microsoft.com/office/drawing/2014/main" id="{00000000-0008-0000-0000-0000DF020000}"/>
            </a:ext>
          </a:extLst>
        </xdr:cNvPr>
        <xdr:cNvSpPr>
          <a:spLocks noChangeAspect="1" noChangeArrowheads="1"/>
        </xdr:cNvSpPr>
      </xdr:nvSpPr>
      <xdr:spPr bwMode="auto">
        <a:xfrm>
          <a:off x="6754091" y="35335152"/>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736" name="AutoShape 3" descr="blob:https://web.whatsapp.com/207f9b22-a611-4d6f-9984-78d7d1ff46db">
          <a:extLst>
            <a:ext uri="{FF2B5EF4-FFF2-40B4-BE49-F238E27FC236}">
              <a16:creationId xmlns:a16="http://schemas.microsoft.com/office/drawing/2014/main" id="{00000000-0008-0000-0000-0000E0020000}"/>
            </a:ext>
          </a:extLst>
        </xdr:cNvPr>
        <xdr:cNvSpPr>
          <a:spLocks noChangeAspect="1" noChangeArrowheads="1"/>
        </xdr:cNvSpPr>
      </xdr:nvSpPr>
      <xdr:spPr bwMode="auto">
        <a:xfrm>
          <a:off x="6754091" y="43595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737" name="AutoShape 3" descr="blob:https://web.whatsapp.com/207f9b22-a611-4d6f-9984-78d7d1ff46db">
          <a:extLst>
            <a:ext uri="{FF2B5EF4-FFF2-40B4-BE49-F238E27FC236}">
              <a16:creationId xmlns:a16="http://schemas.microsoft.com/office/drawing/2014/main" id="{00000000-0008-0000-0000-0000E1020000}"/>
            </a:ext>
          </a:extLst>
        </xdr:cNvPr>
        <xdr:cNvSpPr>
          <a:spLocks noChangeAspect="1" noChangeArrowheads="1"/>
        </xdr:cNvSpPr>
      </xdr:nvSpPr>
      <xdr:spPr bwMode="auto">
        <a:xfrm>
          <a:off x="6754091" y="4338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738" name="AutoShape 3" descr="blob:https://web.whatsapp.com/207f9b22-a611-4d6f-9984-78d7d1ff46db">
          <a:extLst>
            <a:ext uri="{FF2B5EF4-FFF2-40B4-BE49-F238E27FC236}">
              <a16:creationId xmlns:a16="http://schemas.microsoft.com/office/drawing/2014/main" id="{00000000-0008-0000-0000-0000E2020000}"/>
            </a:ext>
          </a:extLst>
        </xdr:cNvPr>
        <xdr:cNvSpPr>
          <a:spLocks noChangeAspect="1" noChangeArrowheads="1"/>
        </xdr:cNvSpPr>
      </xdr:nvSpPr>
      <xdr:spPr bwMode="auto">
        <a:xfrm>
          <a:off x="6754091" y="4096356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739" name="AutoShape 3" descr="blob:https://web.whatsapp.com/207f9b22-a611-4d6f-9984-78d7d1ff46db">
          <a:extLst>
            <a:ext uri="{FF2B5EF4-FFF2-40B4-BE49-F238E27FC236}">
              <a16:creationId xmlns:a16="http://schemas.microsoft.com/office/drawing/2014/main" id="{00000000-0008-0000-0000-0000E3020000}"/>
            </a:ext>
          </a:extLst>
        </xdr:cNvPr>
        <xdr:cNvSpPr>
          <a:spLocks noChangeAspect="1" noChangeArrowheads="1"/>
        </xdr:cNvSpPr>
      </xdr:nvSpPr>
      <xdr:spPr bwMode="auto">
        <a:xfrm>
          <a:off x="6754091" y="4096356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740" name="AutoShape 3" descr="blob:https://web.whatsapp.com/207f9b22-a611-4d6f-9984-78d7d1ff46db">
          <a:extLst>
            <a:ext uri="{FF2B5EF4-FFF2-40B4-BE49-F238E27FC236}">
              <a16:creationId xmlns:a16="http://schemas.microsoft.com/office/drawing/2014/main" id="{00000000-0008-0000-0000-0000E4020000}"/>
            </a:ext>
          </a:extLst>
        </xdr:cNvPr>
        <xdr:cNvSpPr>
          <a:spLocks noChangeAspect="1" noChangeArrowheads="1"/>
        </xdr:cNvSpPr>
      </xdr:nvSpPr>
      <xdr:spPr bwMode="auto">
        <a:xfrm>
          <a:off x="6754091" y="4208924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741" name="AutoShape 3" descr="blob:https://web.whatsapp.com/207f9b22-a611-4d6f-9984-78d7d1ff46db">
          <a:extLst>
            <a:ext uri="{FF2B5EF4-FFF2-40B4-BE49-F238E27FC236}">
              <a16:creationId xmlns:a16="http://schemas.microsoft.com/office/drawing/2014/main" id="{00000000-0008-0000-0000-0000E5020000}"/>
            </a:ext>
          </a:extLst>
        </xdr:cNvPr>
        <xdr:cNvSpPr>
          <a:spLocks noChangeAspect="1" noChangeArrowheads="1"/>
        </xdr:cNvSpPr>
      </xdr:nvSpPr>
      <xdr:spPr bwMode="auto">
        <a:xfrm>
          <a:off x="6754091" y="4208924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742" name="AutoShape 3" descr="blob:https://web.whatsapp.com/207f9b22-a611-4d6f-9984-78d7d1ff46db">
          <a:extLst>
            <a:ext uri="{FF2B5EF4-FFF2-40B4-BE49-F238E27FC236}">
              <a16:creationId xmlns:a16="http://schemas.microsoft.com/office/drawing/2014/main" id="{00000000-0008-0000-0000-0000E6020000}"/>
            </a:ext>
          </a:extLst>
        </xdr:cNvPr>
        <xdr:cNvSpPr>
          <a:spLocks noChangeAspect="1" noChangeArrowheads="1"/>
        </xdr:cNvSpPr>
      </xdr:nvSpPr>
      <xdr:spPr bwMode="auto">
        <a:xfrm>
          <a:off x="6754091" y="43214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743" name="AutoShape 3" descr="blob:https://web.whatsapp.com/207f9b22-a611-4d6f-9984-78d7d1ff46db">
          <a:extLst>
            <a:ext uri="{FF2B5EF4-FFF2-40B4-BE49-F238E27FC236}">
              <a16:creationId xmlns:a16="http://schemas.microsoft.com/office/drawing/2014/main" id="{00000000-0008-0000-0000-0000E7020000}"/>
            </a:ext>
          </a:extLst>
        </xdr:cNvPr>
        <xdr:cNvSpPr>
          <a:spLocks noChangeAspect="1" noChangeArrowheads="1"/>
        </xdr:cNvSpPr>
      </xdr:nvSpPr>
      <xdr:spPr bwMode="auto">
        <a:xfrm>
          <a:off x="6754091" y="43214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744" name="AutoShape 3" descr="blob:https://web.whatsapp.com/207f9b22-a611-4d6f-9984-78d7d1ff46db">
          <a:extLst>
            <a:ext uri="{FF2B5EF4-FFF2-40B4-BE49-F238E27FC236}">
              <a16:creationId xmlns:a16="http://schemas.microsoft.com/office/drawing/2014/main" id="{00000000-0008-0000-0000-0000E8020000}"/>
            </a:ext>
          </a:extLst>
        </xdr:cNvPr>
        <xdr:cNvSpPr>
          <a:spLocks noChangeAspect="1" noChangeArrowheads="1"/>
        </xdr:cNvSpPr>
      </xdr:nvSpPr>
      <xdr:spPr bwMode="auto">
        <a:xfrm>
          <a:off x="6754091" y="43595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745" name="AutoShape 3" descr="blob:https://web.whatsapp.com/207f9b22-a611-4d6f-9984-78d7d1ff46db">
          <a:extLst>
            <a:ext uri="{FF2B5EF4-FFF2-40B4-BE49-F238E27FC236}">
              <a16:creationId xmlns:a16="http://schemas.microsoft.com/office/drawing/2014/main" id="{00000000-0008-0000-0000-0000E9020000}"/>
            </a:ext>
          </a:extLst>
        </xdr:cNvPr>
        <xdr:cNvSpPr>
          <a:spLocks noChangeAspect="1" noChangeArrowheads="1"/>
        </xdr:cNvSpPr>
      </xdr:nvSpPr>
      <xdr:spPr bwMode="auto">
        <a:xfrm>
          <a:off x="6754091" y="4338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746" name="AutoShape 3" descr="blob:https://web.whatsapp.com/207f9b22-a611-4d6f-9984-78d7d1ff46db">
          <a:extLst>
            <a:ext uri="{FF2B5EF4-FFF2-40B4-BE49-F238E27FC236}">
              <a16:creationId xmlns:a16="http://schemas.microsoft.com/office/drawing/2014/main" id="{00000000-0008-0000-0000-0000EA020000}"/>
            </a:ext>
          </a:extLst>
        </xdr:cNvPr>
        <xdr:cNvSpPr>
          <a:spLocks noChangeAspect="1" noChangeArrowheads="1"/>
        </xdr:cNvSpPr>
      </xdr:nvSpPr>
      <xdr:spPr bwMode="auto">
        <a:xfrm>
          <a:off x="6754091" y="4096356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747" name="AutoShape 3" descr="blob:https://web.whatsapp.com/207f9b22-a611-4d6f-9984-78d7d1ff46db">
          <a:extLst>
            <a:ext uri="{FF2B5EF4-FFF2-40B4-BE49-F238E27FC236}">
              <a16:creationId xmlns:a16="http://schemas.microsoft.com/office/drawing/2014/main" id="{00000000-0008-0000-0000-0000EB020000}"/>
            </a:ext>
          </a:extLst>
        </xdr:cNvPr>
        <xdr:cNvSpPr>
          <a:spLocks noChangeAspect="1" noChangeArrowheads="1"/>
        </xdr:cNvSpPr>
      </xdr:nvSpPr>
      <xdr:spPr bwMode="auto">
        <a:xfrm>
          <a:off x="6754091" y="4096356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748" name="AutoShape 3" descr="blob:https://web.whatsapp.com/207f9b22-a611-4d6f-9984-78d7d1ff46db">
          <a:extLst>
            <a:ext uri="{FF2B5EF4-FFF2-40B4-BE49-F238E27FC236}">
              <a16:creationId xmlns:a16="http://schemas.microsoft.com/office/drawing/2014/main" id="{00000000-0008-0000-0000-0000EC020000}"/>
            </a:ext>
          </a:extLst>
        </xdr:cNvPr>
        <xdr:cNvSpPr>
          <a:spLocks noChangeAspect="1" noChangeArrowheads="1"/>
        </xdr:cNvSpPr>
      </xdr:nvSpPr>
      <xdr:spPr bwMode="auto">
        <a:xfrm>
          <a:off x="6754091" y="4208924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749" name="AutoShape 3" descr="blob:https://web.whatsapp.com/207f9b22-a611-4d6f-9984-78d7d1ff46db">
          <a:extLst>
            <a:ext uri="{FF2B5EF4-FFF2-40B4-BE49-F238E27FC236}">
              <a16:creationId xmlns:a16="http://schemas.microsoft.com/office/drawing/2014/main" id="{00000000-0008-0000-0000-0000ED020000}"/>
            </a:ext>
          </a:extLst>
        </xdr:cNvPr>
        <xdr:cNvSpPr>
          <a:spLocks noChangeAspect="1" noChangeArrowheads="1"/>
        </xdr:cNvSpPr>
      </xdr:nvSpPr>
      <xdr:spPr bwMode="auto">
        <a:xfrm>
          <a:off x="6754091" y="4208924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750" name="AutoShape 3" descr="blob:https://web.whatsapp.com/207f9b22-a611-4d6f-9984-78d7d1ff46db">
          <a:extLst>
            <a:ext uri="{FF2B5EF4-FFF2-40B4-BE49-F238E27FC236}">
              <a16:creationId xmlns:a16="http://schemas.microsoft.com/office/drawing/2014/main" id="{00000000-0008-0000-0000-0000EE020000}"/>
            </a:ext>
          </a:extLst>
        </xdr:cNvPr>
        <xdr:cNvSpPr>
          <a:spLocks noChangeAspect="1" noChangeArrowheads="1"/>
        </xdr:cNvSpPr>
      </xdr:nvSpPr>
      <xdr:spPr bwMode="auto">
        <a:xfrm>
          <a:off x="6754091" y="43214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751" name="AutoShape 3" descr="blob:https://web.whatsapp.com/207f9b22-a611-4d6f-9984-78d7d1ff46db">
          <a:extLst>
            <a:ext uri="{FF2B5EF4-FFF2-40B4-BE49-F238E27FC236}">
              <a16:creationId xmlns:a16="http://schemas.microsoft.com/office/drawing/2014/main" id="{00000000-0008-0000-0000-0000EF020000}"/>
            </a:ext>
          </a:extLst>
        </xdr:cNvPr>
        <xdr:cNvSpPr>
          <a:spLocks noChangeAspect="1" noChangeArrowheads="1"/>
        </xdr:cNvSpPr>
      </xdr:nvSpPr>
      <xdr:spPr bwMode="auto">
        <a:xfrm>
          <a:off x="6754091" y="43214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752" name="AutoShape 3" descr="blob:https://web.whatsapp.com/207f9b22-a611-4d6f-9984-78d7d1ff46db">
          <a:extLst>
            <a:ext uri="{FF2B5EF4-FFF2-40B4-BE49-F238E27FC236}">
              <a16:creationId xmlns:a16="http://schemas.microsoft.com/office/drawing/2014/main" id="{00000000-0008-0000-0000-0000F0020000}"/>
            </a:ext>
          </a:extLst>
        </xdr:cNvPr>
        <xdr:cNvSpPr>
          <a:spLocks noChangeAspect="1" noChangeArrowheads="1"/>
        </xdr:cNvSpPr>
      </xdr:nvSpPr>
      <xdr:spPr bwMode="auto">
        <a:xfrm>
          <a:off x="6754091" y="4659197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753" name="AutoShape 3" descr="blob:https://web.whatsapp.com/207f9b22-a611-4d6f-9984-78d7d1ff46db">
          <a:extLst>
            <a:ext uri="{FF2B5EF4-FFF2-40B4-BE49-F238E27FC236}">
              <a16:creationId xmlns:a16="http://schemas.microsoft.com/office/drawing/2014/main" id="{00000000-0008-0000-0000-0000F1020000}"/>
            </a:ext>
          </a:extLst>
        </xdr:cNvPr>
        <xdr:cNvSpPr>
          <a:spLocks noChangeAspect="1" noChangeArrowheads="1"/>
        </xdr:cNvSpPr>
      </xdr:nvSpPr>
      <xdr:spPr bwMode="auto">
        <a:xfrm>
          <a:off x="6754091" y="4659197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754" name="AutoShape 3" descr="blob:https://web.whatsapp.com/207f9b22-a611-4d6f-9984-78d7d1ff46db">
          <a:extLst>
            <a:ext uri="{FF2B5EF4-FFF2-40B4-BE49-F238E27FC236}">
              <a16:creationId xmlns:a16="http://schemas.microsoft.com/office/drawing/2014/main" id="{00000000-0008-0000-0000-0000F2020000}"/>
            </a:ext>
          </a:extLst>
        </xdr:cNvPr>
        <xdr:cNvSpPr>
          <a:spLocks noChangeAspect="1" noChangeArrowheads="1"/>
        </xdr:cNvSpPr>
      </xdr:nvSpPr>
      <xdr:spPr bwMode="auto">
        <a:xfrm>
          <a:off x="6754091" y="4659197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755" name="AutoShape 3" descr="blob:https://web.whatsapp.com/207f9b22-a611-4d6f-9984-78d7d1ff46db">
          <a:extLst>
            <a:ext uri="{FF2B5EF4-FFF2-40B4-BE49-F238E27FC236}">
              <a16:creationId xmlns:a16="http://schemas.microsoft.com/office/drawing/2014/main" id="{00000000-0008-0000-0000-0000F3020000}"/>
            </a:ext>
          </a:extLst>
        </xdr:cNvPr>
        <xdr:cNvSpPr>
          <a:spLocks noChangeAspect="1" noChangeArrowheads="1"/>
        </xdr:cNvSpPr>
      </xdr:nvSpPr>
      <xdr:spPr bwMode="auto">
        <a:xfrm>
          <a:off x="6754091" y="4659197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756" name="AutoShape 3" descr="blob:https://web.whatsapp.com/207f9b22-a611-4d6f-9984-78d7d1ff46db">
          <a:extLst>
            <a:ext uri="{FF2B5EF4-FFF2-40B4-BE49-F238E27FC236}">
              <a16:creationId xmlns:a16="http://schemas.microsoft.com/office/drawing/2014/main" id="{00000000-0008-0000-0000-0000F4020000}"/>
            </a:ext>
          </a:extLst>
        </xdr:cNvPr>
        <xdr:cNvSpPr>
          <a:spLocks noChangeAspect="1" noChangeArrowheads="1"/>
        </xdr:cNvSpPr>
      </xdr:nvSpPr>
      <xdr:spPr bwMode="auto">
        <a:xfrm>
          <a:off x="6754091" y="5485274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757" name="AutoShape 3" descr="blob:https://web.whatsapp.com/207f9b22-a611-4d6f-9984-78d7d1ff46db">
          <a:extLst>
            <a:ext uri="{FF2B5EF4-FFF2-40B4-BE49-F238E27FC236}">
              <a16:creationId xmlns:a16="http://schemas.microsoft.com/office/drawing/2014/main" id="{00000000-0008-0000-0000-0000F5020000}"/>
            </a:ext>
          </a:extLst>
        </xdr:cNvPr>
        <xdr:cNvSpPr>
          <a:spLocks noChangeAspect="1" noChangeArrowheads="1"/>
        </xdr:cNvSpPr>
      </xdr:nvSpPr>
      <xdr:spPr bwMode="auto">
        <a:xfrm>
          <a:off x="6754091" y="5464319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758" name="AutoShape 3" descr="blob:https://web.whatsapp.com/207f9b22-a611-4d6f-9984-78d7d1ff46db">
          <a:extLst>
            <a:ext uri="{FF2B5EF4-FFF2-40B4-BE49-F238E27FC236}">
              <a16:creationId xmlns:a16="http://schemas.microsoft.com/office/drawing/2014/main" id="{00000000-0008-0000-0000-0000F6020000}"/>
            </a:ext>
          </a:extLst>
        </xdr:cNvPr>
        <xdr:cNvSpPr>
          <a:spLocks noChangeAspect="1" noChangeArrowheads="1"/>
        </xdr:cNvSpPr>
      </xdr:nvSpPr>
      <xdr:spPr bwMode="auto">
        <a:xfrm>
          <a:off x="6754091" y="522203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759" name="AutoShape 3" descr="blob:https://web.whatsapp.com/207f9b22-a611-4d6f-9984-78d7d1ff46db">
          <a:extLst>
            <a:ext uri="{FF2B5EF4-FFF2-40B4-BE49-F238E27FC236}">
              <a16:creationId xmlns:a16="http://schemas.microsoft.com/office/drawing/2014/main" id="{00000000-0008-0000-0000-0000F7020000}"/>
            </a:ext>
          </a:extLst>
        </xdr:cNvPr>
        <xdr:cNvSpPr>
          <a:spLocks noChangeAspect="1" noChangeArrowheads="1"/>
        </xdr:cNvSpPr>
      </xdr:nvSpPr>
      <xdr:spPr bwMode="auto">
        <a:xfrm>
          <a:off x="6754091" y="522203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760" name="AutoShape 3" descr="blob:https://web.whatsapp.com/207f9b22-a611-4d6f-9984-78d7d1ff46db">
          <a:extLst>
            <a:ext uri="{FF2B5EF4-FFF2-40B4-BE49-F238E27FC236}">
              <a16:creationId xmlns:a16="http://schemas.microsoft.com/office/drawing/2014/main" id="{00000000-0008-0000-0000-0000F8020000}"/>
            </a:ext>
          </a:extLst>
        </xdr:cNvPr>
        <xdr:cNvSpPr>
          <a:spLocks noChangeAspect="1" noChangeArrowheads="1"/>
        </xdr:cNvSpPr>
      </xdr:nvSpPr>
      <xdr:spPr bwMode="auto">
        <a:xfrm>
          <a:off x="6754091" y="5334606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761" name="AutoShape 3" descr="blob:https://web.whatsapp.com/207f9b22-a611-4d6f-9984-78d7d1ff46db">
          <a:extLst>
            <a:ext uri="{FF2B5EF4-FFF2-40B4-BE49-F238E27FC236}">
              <a16:creationId xmlns:a16="http://schemas.microsoft.com/office/drawing/2014/main" id="{00000000-0008-0000-0000-0000F9020000}"/>
            </a:ext>
          </a:extLst>
        </xdr:cNvPr>
        <xdr:cNvSpPr>
          <a:spLocks noChangeAspect="1" noChangeArrowheads="1"/>
        </xdr:cNvSpPr>
      </xdr:nvSpPr>
      <xdr:spPr bwMode="auto">
        <a:xfrm>
          <a:off x="6754091" y="5334606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762" name="AutoShape 3" descr="blob:https://web.whatsapp.com/207f9b22-a611-4d6f-9984-78d7d1ff46db">
          <a:extLst>
            <a:ext uri="{FF2B5EF4-FFF2-40B4-BE49-F238E27FC236}">
              <a16:creationId xmlns:a16="http://schemas.microsoft.com/office/drawing/2014/main" id="{00000000-0008-0000-0000-0000FA020000}"/>
            </a:ext>
          </a:extLst>
        </xdr:cNvPr>
        <xdr:cNvSpPr>
          <a:spLocks noChangeAspect="1" noChangeArrowheads="1"/>
        </xdr:cNvSpPr>
      </xdr:nvSpPr>
      <xdr:spPr bwMode="auto">
        <a:xfrm>
          <a:off x="6754091" y="5447174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763" name="AutoShape 3" descr="blob:https://web.whatsapp.com/207f9b22-a611-4d6f-9984-78d7d1ff46db">
          <a:extLst>
            <a:ext uri="{FF2B5EF4-FFF2-40B4-BE49-F238E27FC236}">
              <a16:creationId xmlns:a16="http://schemas.microsoft.com/office/drawing/2014/main" id="{00000000-0008-0000-0000-0000FB020000}"/>
            </a:ext>
          </a:extLst>
        </xdr:cNvPr>
        <xdr:cNvSpPr>
          <a:spLocks noChangeAspect="1" noChangeArrowheads="1"/>
        </xdr:cNvSpPr>
      </xdr:nvSpPr>
      <xdr:spPr bwMode="auto">
        <a:xfrm>
          <a:off x="6754091" y="5447174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764" name="AutoShape 3" descr="blob:https://web.whatsapp.com/207f9b22-a611-4d6f-9984-78d7d1ff46db">
          <a:extLst>
            <a:ext uri="{FF2B5EF4-FFF2-40B4-BE49-F238E27FC236}">
              <a16:creationId xmlns:a16="http://schemas.microsoft.com/office/drawing/2014/main" id="{00000000-0008-0000-0000-0000FC020000}"/>
            </a:ext>
          </a:extLst>
        </xdr:cNvPr>
        <xdr:cNvSpPr>
          <a:spLocks noChangeAspect="1" noChangeArrowheads="1"/>
        </xdr:cNvSpPr>
      </xdr:nvSpPr>
      <xdr:spPr bwMode="auto">
        <a:xfrm>
          <a:off x="6754091" y="5485274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765" name="AutoShape 3" descr="blob:https://web.whatsapp.com/207f9b22-a611-4d6f-9984-78d7d1ff46db">
          <a:extLst>
            <a:ext uri="{FF2B5EF4-FFF2-40B4-BE49-F238E27FC236}">
              <a16:creationId xmlns:a16="http://schemas.microsoft.com/office/drawing/2014/main" id="{00000000-0008-0000-0000-0000FD020000}"/>
            </a:ext>
          </a:extLst>
        </xdr:cNvPr>
        <xdr:cNvSpPr>
          <a:spLocks noChangeAspect="1" noChangeArrowheads="1"/>
        </xdr:cNvSpPr>
      </xdr:nvSpPr>
      <xdr:spPr bwMode="auto">
        <a:xfrm>
          <a:off x="6754091" y="5464319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766" name="AutoShape 3" descr="blob:https://web.whatsapp.com/207f9b22-a611-4d6f-9984-78d7d1ff46db">
          <a:extLst>
            <a:ext uri="{FF2B5EF4-FFF2-40B4-BE49-F238E27FC236}">
              <a16:creationId xmlns:a16="http://schemas.microsoft.com/office/drawing/2014/main" id="{00000000-0008-0000-0000-0000FE020000}"/>
            </a:ext>
          </a:extLst>
        </xdr:cNvPr>
        <xdr:cNvSpPr>
          <a:spLocks noChangeAspect="1" noChangeArrowheads="1"/>
        </xdr:cNvSpPr>
      </xdr:nvSpPr>
      <xdr:spPr bwMode="auto">
        <a:xfrm>
          <a:off x="6754091" y="522203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767" name="AutoShape 3" descr="blob:https://web.whatsapp.com/207f9b22-a611-4d6f-9984-78d7d1ff46db">
          <a:extLst>
            <a:ext uri="{FF2B5EF4-FFF2-40B4-BE49-F238E27FC236}">
              <a16:creationId xmlns:a16="http://schemas.microsoft.com/office/drawing/2014/main" id="{00000000-0008-0000-0000-0000FF020000}"/>
            </a:ext>
          </a:extLst>
        </xdr:cNvPr>
        <xdr:cNvSpPr>
          <a:spLocks noChangeAspect="1" noChangeArrowheads="1"/>
        </xdr:cNvSpPr>
      </xdr:nvSpPr>
      <xdr:spPr bwMode="auto">
        <a:xfrm>
          <a:off x="6754091" y="522203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768" name="AutoShape 3" descr="blob:https://web.whatsapp.com/207f9b22-a611-4d6f-9984-78d7d1ff46db">
          <a:extLst>
            <a:ext uri="{FF2B5EF4-FFF2-40B4-BE49-F238E27FC236}">
              <a16:creationId xmlns:a16="http://schemas.microsoft.com/office/drawing/2014/main" id="{00000000-0008-0000-0000-000000030000}"/>
            </a:ext>
          </a:extLst>
        </xdr:cNvPr>
        <xdr:cNvSpPr>
          <a:spLocks noChangeAspect="1" noChangeArrowheads="1"/>
        </xdr:cNvSpPr>
      </xdr:nvSpPr>
      <xdr:spPr bwMode="auto">
        <a:xfrm>
          <a:off x="6754091" y="5334606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769" name="AutoShape 3" descr="blob:https://web.whatsapp.com/207f9b22-a611-4d6f-9984-78d7d1ff46db">
          <a:extLst>
            <a:ext uri="{FF2B5EF4-FFF2-40B4-BE49-F238E27FC236}">
              <a16:creationId xmlns:a16="http://schemas.microsoft.com/office/drawing/2014/main" id="{00000000-0008-0000-0000-000001030000}"/>
            </a:ext>
          </a:extLst>
        </xdr:cNvPr>
        <xdr:cNvSpPr>
          <a:spLocks noChangeAspect="1" noChangeArrowheads="1"/>
        </xdr:cNvSpPr>
      </xdr:nvSpPr>
      <xdr:spPr bwMode="auto">
        <a:xfrm>
          <a:off x="6754091" y="5334606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770" name="AutoShape 3" descr="blob:https://web.whatsapp.com/207f9b22-a611-4d6f-9984-78d7d1ff46db">
          <a:extLst>
            <a:ext uri="{FF2B5EF4-FFF2-40B4-BE49-F238E27FC236}">
              <a16:creationId xmlns:a16="http://schemas.microsoft.com/office/drawing/2014/main" id="{00000000-0008-0000-0000-000002030000}"/>
            </a:ext>
          </a:extLst>
        </xdr:cNvPr>
        <xdr:cNvSpPr>
          <a:spLocks noChangeAspect="1" noChangeArrowheads="1"/>
        </xdr:cNvSpPr>
      </xdr:nvSpPr>
      <xdr:spPr bwMode="auto">
        <a:xfrm>
          <a:off x="6754091" y="5447174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771" name="AutoShape 3" descr="blob:https://web.whatsapp.com/207f9b22-a611-4d6f-9984-78d7d1ff46db">
          <a:extLst>
            <a:ext uri="{FF2B5EF4-FFF2-40B4-BE49-F238E27FC236}">
              <a16:creationId xmlns:a16="http://schemas.microsoft.com/office/drawing/2014/main" id="{00000000-0008-0000-0000-000003030000}"/>
            </a:ext>
          </a:extLst>
        </xdr:cNvPr>
        <xdr:cNvSpPr>
          <a:spLocks noChangeAspect="1" noChangeArrowheads="1"/>
        </xdr:cNvSpPr>
      </xdr:nvSpPr>
      <xdr:spPr bwMode="auto">
        <a:xfrm>
          <a:off x="6754091" y="5447174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772" name="AutoShape 3" descr="blob:https://web.whatsapp.com/207f9b22-a611-4d6f-9984-78d7d1ff46db">
          <a:extLst>
            <a:ext uri="{FF2B5EF4-FFF2-40B4-BE49-F238E27FC236}">
              <a16:creationId xmlns:a16="http://schemas.microsoft.com/office/drawing/2014/main" id="{00000000-0008-0000-0000-000004030000}"/>
            </a:ext>
          </a:extLst>
        </xdr:cNvPr>
        <xdr:cNvSpPr>
          <a:spLocks noChangeAspect="1" noChangeArrowheads="1"/>
        </xdr:cNvSpPr>
      </xdr:nvSpPr>
      <xdr:spPr bwMode="auto">
        <a:xfrm>
          <a:off x="6754091" y="5784878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773" name="AutoShape 3" descr="blob:https://web.whatsapp.com/207f9b22-a611-4d6f-9984-78d7d1ff46db">
          <a:extLst>
            <a:ext uri="{FF2B5EF4-FFF2-40B4-BE49-F238E27FC236}">
              <a16:creationId xmlns:a16="http://schemas.microsoft.com/office/drawing/2014/main" id="{00000000-0008-0000-0000-000005030000}"/>
            </a:ext>
          </a:extLst>
        </xdr:cNvPr>
        <xdr:cNvSpPr>
          <a:spLocks noChangeAspect="1" noChangeArrowheads="1"/>
        </xdr:cNvSpPr>
      </xdr:nvSpPr>
      <xdr:spPr bwMode="auto">
        <a:xfrm>
          <a:off x="6754091" y="5784878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774" name="AutoShape 3" descr="blob:https://web.whatsapp.com/207f9b22-a611-4d6f-9984-78d7d1ff46db">
          <a:extLst>
            <a:ext uri="{FF2B5EF4-FFF2-40B4-BE49-F238E27FC236}">
              <a16:creationId xmlns:a16="http://schemas.microsoft.com/office/drawing/2014/main" id="{00000000-0008-0000-0000-000006030000}"/>
            </a:ext>
          </a:extLst>
        </xdr:cNvPr>
        <xdr:cNvSpPr>
          <a:spLocks noChangeAspect="1" noChangeArrowheads="1"/>
        </xdr:cNvSpPr>
      </xdr:nvSpPr>
      <xdr:spPr bwMode="auto">
        <a:xfrm>
          <a:off x="6754091" y="5784878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775" name="AutoShape 3" descr="blob:https://web.whatsapp.com/207f9b22-a611-4d6f-9984-78d7d1ff46db">
          <a:extLst>
            <a:ext uri="{FF2B5EF4-FFF2-40B4-BE49-F238E27FC236}">
              <a16:creationId xmlns:a16="http://schemas.microsoft.com/office/drawing/2014/main" id="{00000000-0008-0000-0000-000007030000}"/>
            </a:ext>
          </a:extLst>
        </xdr:cNvPr>
        <xdr:cNvSpPr>
          <a:spLocks noChangeAspect="1" noChangeArrowheads="1"/>
        </xdr:cNvSpPr>
      </xdr:nvSpPr>
      <xdr:spPr bwMode="auto">
        <a:xfrm>
          <a:off x="6754091" y="5784878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776" name="AutoShape 3" descr="blob:https://web.whatsapp.com/207f9b22-a611-4d6f-9984-78d7d1ff46db">
          <a:extLst>
            <a:ext uri="{FF2B5EF4-FFF2-40B4-BE49-F238E27FC236}">
              <a16:creationId xmlns:a16="http://schemas.microsoft.com/office/drawing/2014/main" id="{00000000-0008-0000-0000-000008030000}"/>
            </a:ext>
          </a:extLst>
        </xdr:cNvPr>
        <xdr:cNvSpPr>
          <a:spLocks noChangeAspect="1" noChangeArrowheads="1"/>
        </xdr:cNvSpPr>
      </xdr:nvSpPr>
      <xdr:spPr bwMode="auto">
        <a:xfrm>
          <a:off x="6754091" y="6347719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777" name="AutoShape 3" descr="blob:https://web.whatsapp.com/207f9b22-a611-4d6f-9984-78d7d1ff46db">
          <a:extLst>
            <a:ext uri="{FF2B5EF4-FFF2-40B4-BE49-F238E27FC236}">
              <a16:creationId xmlns:a16="http://schemas.microsoft.com/office/drawing/2014/main" id="{00000000-0008-0000-0000-000009030000}"/>
            </a:ext>
          </a:extLst>
        </xdr:cNvPr>
        <xdr:cNvSpPr>
          <a:spLocks noChangeAspect="1" noChangeArrowheads="1"/>
        </xdr:cNvSpPr>
      </xdr:nvSpPr>
      <xdr:spPr bwMode="auto">
        <a:xfrm>
          <a:off x="6754091" y="6347719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778" name="AutoShape 3" descr="blob:https://web.whatsapp.com/207f9b22-a611-4d6f-9984-78d7d1ff46db">
          <a:extLst>
            <a:ext uri="{FF2B5EF4-FFF2-40B4-BE49-F238E27FC236}">
              <a16:creationId xmlns:a16="http://schemas.microsoft.com/office/drawing/2014/main" id="{00000000-0008-0000-0000-00000A030000}"/>
            </a:ext>
          </a:extLst>
        </xdr:cNvPr>
        <xdr:cNvSpPr>
          <a:spLocks noChangeAspect="1" noChangeArrowheads="1"/>
        </xdr:cNvSpPr>
      </xdr:nvSpPr>
      <xdr:spPr bwMode="auto">
        <a:xfrm>
          <a:off x="6754091" y="6347719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779" name="AutoShape 3" descr="blob:https://web.whatsapp.com/207f9b22-a611-4d6f-9984-78d7d1ff46db">
          <a:extLst>
            <a:ext uri="{FF2B5EF4-FFF2-40B4-BE49-F238E27FC236}">
              <a16:creationId xmlns:a16="http://schemas.microsoft.com/office/drawing/2014/main" id="{00000000-0008-0000-0000-00000B030000}"/>
            </a:ext>
          </a:extLst>
        </xdr:cNvPr>
        <xdr:cNvSpPr>
          <a:spLocks noChangeAspect="1" noChangeArrowheads="1"/>
        </xdr:cNvSpPr>
      </xdr:nvSpPr>
      <xdr:spPr bwMode="auto">
        <a:xfrm>
          <a:off x="6754091" y="6347719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780" name="AutoShape 3" descr="blob:https://web.whatsapp.com/207f9b22-a611-4d6f-9984-78d7d1ff46db">
          <a:extLst>
            <a:ext uri="{FF2B5EF4-FFF2-40B4-BE49-F238E27FC236}">
              <a16:creationId xmlns:a16="http://schemas.microsoft.com/office/drawing/2014/main" id="{00000000-0008-0000-0000-00000C030000}"/>
            </a:ext>
          </a:extLst>
        </xdr:cNvPr>
        <xdr:cNvSpPr>
          <a:spLocks noChangeAspect="1" noChangeArrowheads="1"/>
        </xdr:cNvSpPr>
      </xdr:nvSpPr>
      <xdr:spPr bwMode="auto">
        <a:xfrm>
          <a:off x="6754091" y="5334606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781" name="AutoShape 3" descr="blob:https://web.whatsapp.com/207f9b22-a611-4d6f-9984-78d7d1ff46db">
          <a:extLst>
            <a:ext uri="{FF2B5EF4-FFF2-40B4-BE49-F238E27FC236}">
              <a16:creationId xmlns:a16="http://schemas.microsoft.com/office/drawing/2014/main" id="{00000000-0008-0000-0000-00000D030000}"/>
            </a:ext>
          </a:extLst>
        </xdr:cNvPr>
        <xdr:cNvSpPr>
          <a:spLocks noChangeAspect="1" noChangeArrowheads="1"/>
        </xdr:cNvSpPr>
      </xdr:nvSpPr>
      <xdr:spPr bwMode="auto">
        <a:xfrm>
          <a:off x="6754091" y="5334606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782" name="AutoShape 3" descr="blob:https://web.whatsapp.com/207f9b22-a611-4d6f-9984-78d7d1ff46db">
          <a:extLst>
            <a:ext uri="{FF2B5EF4-FFF2-40B4-BE49-F238E27FC236}">
              <a16:creationId xmlns:a16="http://schemas.microsoft.com/office/drawing/2014/main" id="{00000000-0008-0000-0000-00000E030000}"/>
            </a:ext>
          </a:extLst>
        </xdr:cNvPr>
        <xdr:cNvSpPr>
          <a:spLocks noChangeAspect="1" noChangeArrowheads="1"/>
        </xdr:cNvSpPr>
      </xdr:nvSpPr>
      <xdr:spPr bwMode="auto">
        <a:xfrm>
          <a:off x="6754091" y="5334606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783" name="AutoShape 3" descr="blob:https://web.whatsapp.com/207f9b22-a611-4d6f-9984-78d7d1ff46db">
          <a:extLst>
            <a:ext uri="{FF2B5EF4-FFF2-40B4-BE49-F238E27FC236}">
              <a16:creationId xmlns:a16="http://schemas.microsoft.com/office/drawing/2014/main" id="{00000000-0008-0000-0000-00000F030000}"/>
            </a:ext>
          </a:extLst>
        </xdr:cNvPr>
        <xdr:cNvSpPr>
          <a:spLocks noChangeAspect="1" noChangeArrowheads="1"/>
        </xdr:cNvSpPr>
      </xdr:nvSpPr>
      <xdr:spPr bwMode="auto">
        <a:xfrm>
          <a:off x="6754091" y="5334606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784" name="AutoShape 3" descr="blob:https://web.whatsapp.com/207f9b22-a611-4d6f-9984-78d7d1ff46db">
          <a:extLst>
            <a:ext uri="{FF2B5EF4-FFF2-40B4-BE49-F238E27FC236}">
              <a16:creationId xmlns:a16="http://schemas.microsoft.com/office/drawing/2014/main" id="{00000000-0008-0000-0000-000010030000}"/>
            </a:ext>
          </a:extLst>
        </xdr:cNvPr>
        <xdr:cNvSpPr>
          <a:spLocks noChangeAspect="1" noChangeArrowheads="1"/>
        </xdr:cNvSpPr>
      </xdr:nvSpPr>
      <xdr:spPr bwMode="auto">
        <a:xfrm>
          <a:off x="6754091" y="8299478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785" name="AutoShape 3" descr="blob:https://web.whatsapp.com/207f9b22-a611-4d6f-9984-78d7d1ff46db">
          <a:extLst>
            <a:ext uri="{FF2B5EF4-FFF2-40B4-BE49-F238E27FC236}">
              <a16:creationId xmlns:a16="http://schemas.microsoft.com/office/drawing/2014/main" id="{00000000-0008-0000-0000-000011030000}"/>
            </a:ext>
          </a:extLst>
        </xdr:cNvPr>
        <xdr:cNvSpPr>
          <a:spLocks noChangeAspect="1" noChangeArrowheads="1"/>
        </xdr:cNvSpPr>
      </xdr:nvSpPr>
      <xdr:spPr bwMode="auto">
        <a:xfrm>
          <a:off x="6754091" y="8278523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786" name="AutoShape 3" descr="blob:https://web.whatsapp.com/207f9b22-a611-4d6f-9984-78d7d1ff46db">
          <a:extLst>
            <a:ext uri="{FF2B5EF4-FFF2-40B4-BE49-F238E27FC236}">
              <a16:creationId xmlns:a16="http://schemas.microsoft.com/office/drawing/2014/main" id="{00000000-0008-0000-0000-000012030000}"/>
            </a:ext>
          </a:extLst>
        </xdr:cNvPr>
        <xdr:cNvSpPr>
          <a:spLocks noChangeAspect="1" noChangeArrowheads="1"/>
        </xdr:cNvSpPr>
      </xdr:nvSpPr>
      <xdr:spPr bwMode="auto">
        <a:xfrm>
          <a:off x="6754091" y="80362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787" name="AutoShape 3" descr="blob:https://web.whatsapp.com/207f9b22-a611-4d6f-9984-78d7d1ff46db">
          <a:extLst>
            <a:ext uri="{FF2B5EF4-FFF2-40B4-BE49-F238E27FC236}">
              <a16:creationId xmlns:a16="http://schemas.microsoft.com/office/drawing/2014/main" id="{00000000-0008-0000-0000-000013030000}"/>
            </a:ext>
          </a:extLst>
        </xdr:cNvPr>
        <xdr:cNvSpPr>
          <a:spLocks noChangeAspect="1" noChangeArrowheads="1"/>
        </xdr:cNvSpPr>
      </xdr:nvSpPr>
      <xdr:spPr bwMode="auto">
        <a:xfrm>
          <a:off x="6754091" y="80362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788" name="AutoShape 3" descr="blob:https://web.whatsapp.com/207f9b22-a611-4d6f-9984-78d7d1ff46db">
          <a:extLst>
            <a:ext uri="{FF2B5EF4-FFF2-40B4-BE49-F238E27FC236}">
              <a16:creationId xmlns:a16="http://schemas.microsoft.com/office/drawing/2014/main" id="{00000000-0008-0000-0000-000014030000}"/>
            </a:ext>
          </a:extLst>
        </xdr:cNvPr>
        <xdr:cNvSpPr>
          <a:spLocks noChangeAspect="1" noChangeArrowheads="1"/>
        </xdr:cNvSpPr>
      </xdr:nvSpPr>
      <xdr:spPr bwMode="auto">
        <a:xfrm>
          <a:off x="6754091" y="8148810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789" name="AutoShape 3" descr="blob:https://web.whatsapp.com/207f9b22-a611-4d6f-9984-78d7d1ff46db">
          <a:extLst>
            <a:ext uri="{FF2B5EF4-FFF2-40B4-BE49-F238E27FC236}">
              <a16:creationId xmlns:a16="http://schemas.microsoft.com/office/drawing/2014/main" id="{00000000-0008-0000-0000-000015030000}"/>
            </a:ext>
          </a:extLst>
        </xdr:cNvPr>
        <xdr:cNvSpPr>
          <a:spLocks noChangeAspect="1" noChangeArrowheads="1"/>
        </xdr:cNvSpPr>
      </xdr:nvSpPr>
      <xdr:spPr bwMode="auto">
        <a:xfrm>
          <a:off x="6754091" y="8148810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790" name="AutoShape 3" descr="blob:https://web.whatsapp.com/207f9b22-a611-4d6f-9984-78d7d1ff46db">
          <a:extLst>
            <a:ext uri="{FF2B5EF4-FFF2-40B4-BE49-F238E27FC236}">
              <a16:creationId xmlns:a16="http://schemas.microsoft.com/office/drawing/2014/main" id="{00000000-0008-0000-0000-000016030000}"/>
            </a:ext>
          </a:extLst>
        </xdr:cNvPr>
        <xdr:cNvSpPr>
          <a:spLocks noChangeAspect="1" noChangeArrowheads="1"/>
        </xdr:cNvSpPr>
      </xdr:nvSpPr>
      <xdr:spPr bwMode="auto">
        <a:xfrm>
          <a:off x="6754091" y="8261378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791" name="AutoShape 3" descr="blob:https://web.whatsapp.com/207f9b22-a611-4d6f-9984-78d7d1ff46db">
          <a:extLst>
            <a:ext uri="{FF2B5EF4-FFF2-40B4-BE49-F238E27FC236}">
              <a16:creationId xmlns:a16="http://schemas.microsoft.com/office/drawing/2014/main" id="{00000000-0008-0000-0000-000017030000}"/>
            </a:ext>
          </a:extLst>
        </xdr:cNvPr>
        <xdr:cNvSpPr>
          <a:spLocks noChangeAspect="1" noChangeArrowheads="1"/>
        </xdr:cNvSpPr>
      </xdr:nvSpPr>
      <xdr:spPr bwMode="auto">
        <a:xfrm>
          <a:off x="6754091" y="8261378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792" name="AutoShape 3" descr="blob:https://web.whatsapp.com/207f9b22-a611-4d6f-9984-78d7d1ff46db">
          <a:extLst>
            <a:ext uri="{FF2B5EF4-FFF2-40B4-BE49-F238E27FC236}">
              <a16:creationId xmlns:a16="http://schemas.microsoft.com/office/drawing/2014/main" id="{00000000-0008-0000-0000-000018030000}"/>
            </a:ext>
          </a:extLst>
        </xdr:cNvPr>
        <xdr:cNvSpPr>
          <a:spLocks noChangeAspect="1" noChangeArrowheads="1"/>
        </xdr:cNvSpPr>
      </xdr:nvSpPr>
      <xdr:spPr bwMode="auto">
        <a:xfrm>
          <a:off x="6754091" y="12538969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793" name="AutoShape 3" descr="blob:https://web.whatsapp.com/207f9b22-a611-4d6f-9984-78d7d1ff46db">
          <a:extLst>
            <a:ext uri="{FF2B5EF4-FFF2-40B4-BE49-F238E27FC236}">
              <a16:creationId xmlns:a16="http://schemas.microsoft.com/office/drawing/2014/main" id="{00000000-0008-0000-0000-000019030000}"/>
            </a:ext>
          </a:extLst>
        </xdr:cNvPr>
        <xdr:cNvSpPr>
          <a:spLocks noChangeAspect="1" noChangeArrowheads="1"/>
        </xdr:cNvSpPr>
      </xdr:nvSpPr>
      <xdr:spPr bwMode="auto">
        <a:xfrm>
          <a:off x="6754091" y="12538969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794" name="AutoShape 3" descr="blob:https://web.whatsapp.com/207f9b22-a611-4d6f-9984-78d7d1ff46db">
          <a:extLst>
            <a:ext uri="{FF2B5EF4-FFF2-40B4-BE49-F238E27FC236}">
              <a16:creationId xmlns:a16="http://schemas.microsoft.com/office/drawing/2014/main" id="{00000000-0008-0000-0000-00001A030000}"/>
            </a:ext>
          </a:extLst>
        </xdr:cNvPr>
        <xdr:cNvSpPr>
          <a:spLocks noChangeAspect="1" noChangeArrowheads="1"/>
        </xdr:cNvSpPr>
      </xdr:nvSpPr>
      <xdr:spPr bwMode="auto">
        <a:xfrm>
          <a:off x="6754091" y="8299478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795" name="AutoShape 3" descr="blob:https://web.whatsapp.com/207f9b22-a611-4d6f-9984-78d7d1ff46db">
          <a:extLst>
            <a:ext uri="{FF2B5EF4-FFF2-40B4-BE49-F238E27FC236}">
              <a16:creationId xmlns:a16="http://schemas.microsoft.com/office/drawing/2014/main" id="{00000000-0008-0000-0000-00001B030000}"/>
            </a:ext>
          </a:extLst>
        </xdr:cNvPr>
        <xdr:cNvSpPr>
          <a:spLocks noChangeAspect="1" noChangeArrowheads="1"/>
        </xdr:cNvSpPr>
      </xdr:nvSpPr>
      <xdr:spPr bwMode="auto">
        <a:xfrm>
          <a:off x="6754091" y="8278523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796" name="AutoShape 3" descr="blob:https://web.whatsapp.com/207f9b22-a611-4d6f-9984-78d7d1ff46db">
          <a:extLst>
            <a:ext uri="{FF2B5EF4-FFF2-40B4-BE49-F238E27FC236}">
              <a16:creationId xmlns:a16="http://schemas.microsoft.com/office/drawing/2014/main" id="{00000000-0008-0000-0000-00001C030000}"/>
            </a:ext>
          </a:extLst>
        </xdr:cNvPr>
        <xdr:cNvSpPr>
          <a:spLocks noChangeAspect="1" noChangeArrowheads="1"/>
        </xdr:cNvSpPr>
      </xdr:nvSpPr>
      <xdr:spPr bwMode="auto">
        <a:xfrm>
          <a:off x="6754091" y="80362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797" name="AutoShape 3" descr="blob:https://web.whatsapp.com/207f9b22-a611-4d6f-9984-78d7d1ff46db">
          <a:extLst>
            <a:ext uri="{FF2B5EF4-FFF2-40B4-BE49-F238E27FC236}">
              <a16:creationId xmlns:a16="http://schemas.microsoft.com/office/drawing/2014/main" id="{00000000-0008-0000-0000-00001D030000}"/>
            </a:ext>
          </a:extLst>
        </xdr:cNvPr>
        <xdr:cNvSpPr>
          <a:spLocks noChangeAspect="1" noChangeArrowheads="1"/>
        </xdr:cNvSpPr>
      </xdr:nvSpPr>
      <xdr:spPr bwMode="auto">
        <a:xfrm>
          <a:off x="6754091" y="80362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798" name="AutoShape 3" descr="blob:https://web.whatsapp.com/207f9b22-a611-4d6f-9984-78d7d1ff46db">
          <a:extLst>
            <a:ext uri="{FF2B5EF4-FFF2-40B4-BE49-F238E27FC236}">
              <a16:creationId xmlns:a16="http://schemas.microsoft.com/office/drawing/2014/main" id="{00000000-0008-0000-0000-00001E030000}"/>
            </a:ext>
          </a:extLst>
        </xdr:cNvPr>
        <xdr:cNvSpPr>
          <a:spLocks noChangeAspect="1" noChangeArrowheads="1"/>
        </xdr:cNvSpPr>
      </xdr:nvSpPr>
      <xdr:spPr bwMode="auto">
        <a:xfrm>
          <a:off x="6754091" y="8148810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799" name="AutoShape 3" descr="blob:https://web.whatsapp.com/207f9b22-a611-4d6f-9984-78d7d1ff46db">
          <a:extLst>
            <a:ext uri="{FF2B5EF4-FFF2-40B4-BE49-F238E27FC236}">
              <a16:creationId xmlns:a16="http://schemas.microsoft.com/office/drawing/2014/main" id="{00000000-0008-0000-0000-00001F030000}"/>
            </a:ext>
          </a:extLst>
        </xdr:cNvPr>
        <xdr:cNvSpPr>
          <a:spLocks noChangeAspect="1" noChangeArrowheads="1"/>
        </xdr:cNvSpPr>
      </xdr:nvSpPr>
      <xdr:spPr bwMode="auto">
        <a:xfrm>
          <a:off x="6754091" y="8148810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800" name="AutoShape 3" descr="blob:https://web.whatsapp.com/207f9b22-a611-4d6f-9984-78d7d1ff46db">
          <a:extLst>
            <a:ext uri="{FF2B5EF4-FFF2-40B4-BE49-F238E27FC236}">
              <a16:creationId xmlns:a16="http://schemas.microsoft.com/office/drawing/2014/main" id="{00000000-0008-0000-0000-000020030000}"/>
            </a:ext>
          </a:extLst>
        </xdr:cNvPr>
        <xdr:cNvSpPr>
          <a:spLocks noChangeAspect="1" noChangeArrowheads="1"/>
        </xdr:cNvSpPr>
      </xdr:nvSpPr>
      <xdr:spPr bwMode="auto">
        <a:xfrm>
          <a:off x="6754091" y="8261378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801" name="AutoShape 3" descr="blob:https://web.whatsapp.com/207f9b22-a611-4d6f-9984-78d7d1ff46db">
          <a:extLst>
            <a:ext uri="{FF2B5EF4-FFF2-40B4-BE49-F238E27FC236}">
              <a16:creationId xmlns:a16="http://schemas.microsoft.com/office/drawing/2014/main" id="{00000000-0008-0000-0000-000021030000}"/>
            </a:ext>
          </a:extLst>
        </xdr:cNvPr>
        <xdr:cNvSpPr>
          <a:spLocks noChangeAspect="1" noChangeArrowheads="1"/>
        </xdr:cNvSpPr>
      </xdr:nvSpPr>
      <xdr:spPr bwMode="auto">
        <a:xfrm>
          <a:off x="6754091" y="8261378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802" name="AutoShape 3" descr="blob:https://web.whatsapp.com/207f9b22-a611-4d6f-9984-78d7d1ff46db">
          <a:extLst>
            <a:ext uri="{FF2B5EF4-FFF2-40B4-BE49-F238E27FC236}">
              <a16:creationId xmlns:a16="http://schemas.microsoft.com/office/drawing/2014/main" id="{00000000-0008-0000-0000-000022030000}"/>
            </a:ext>
          </a:extLst>
        </xdr:cNvPr>
        <xdr:cNvSpPr>
          <a:spLocks noChangeAspect="1" noChangeArrowheads="1"/>
        </xdr:cNvSpPr>
      </xdr:nvSpPr>
      <xdr:spPr bwMode="auto">
        <a:xfrm>
          <a:off x="6754091" y="12538969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803" name="AutoShape 3" descr="blob:https://web.whatsapp.com/207f9b22-a611-4d6f-9984-78d7d1ff46db">
          <a:extLst>
            <a:ext uri="{FF2B5EF4-FFF2-40B4-BE49-F238E27FC236}">
              <a16:creationId xmlns:a16="http://schemas.microsoft.com/office/drawing/2014/main" id="{00000000-0008-0000-0000-000023030000}"/>
            </a:ext>
          </a:extLst>
        </xdr:cNvPr>
        <xdr:cNvSpPr>
          <a:spLocks noChangeAspect="1" noChangeArrowheads="1"/>
        </xdr:cNvSpPr>
      </xdr:nvSpPr>
      <xdr:spPr bwMode="auto">
        <a:xfrm>
          <a:off x="6754091" y="12538969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804" name="AutoShape 3" descr="blob:https://web.whatsapp.com/207f9b22-a611-4d6f-9984-78d7d1ff46db">
          <a:extLst>
            <a:ext uri="{FF2B5EF4-FFF2-40B4-BE49-F238E27FC236}">
              <a16:creationId xmlns:a16="http://schemas.microsoft.com/office/drawing/2014/main" id="{00000000-0008-0000-0000-000024030000}"/>
            </a:ext>
          </a:extLst>
        </xdr:cNvPr>
        <xdr:cNvSpPr>
          <a:spLocks noChangeAspect="1" noChangeArrowheads="1"/>
        </xdr:cNvSpPr>
      </xdr:nvSpPr>
      <xdr:spPr bwMode="auto">
        <a:xfrm>
          <a:off x="6754091" y="7173797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805" name="AutoShape 3" descr="blob:https://web.whatsapp.com/207f9b22-a611-4d6f-9984-78d7d1ff46db">
          <a:extLst>
            <a:ext uri="{FF2B5EF4-FFF2-40B4-BE49-F238E27FC236}">
              <a16:creationId xmlns:a16="http://schemas.microsoft.com/office/drawing/2014/main" id="{00000000-0008-0000-0000-000025030000}"/>
            </a:ext>
          </a:extLst>
        </xdr:cNvPr>
        <xdr:cNvSpPr>
          <a:spLocks noChangeAspect="1" noChangeArrowheads="1"/>
        </xdr:cNvSpPr>
      </xdr:nvSpPr>
      <xdr:spPr bwMode="auto">
        <a:xfrm>
          <a:off x="6754091" y="7152842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806" name="AutoShape 3" descr="blob:https://web.whatsapp.com/207f9b22-a611-4d6f-9984-78d7d1ff46db">
          <a:extLst>
            <a:ext uri="{FF2B5EF4-FFF2-40B4-BE49-F238E27FC236}">
              <a16:creationId xmlns:a16="http://schemas.microsoft.com/office/drawing/2014/main" id="{00000000-0008-0000-0000-000026030000}"/>
            </a:ext>
          </a:extLst>
        </xdr:cNvPr>
        <xdr:cNvSpPr>
          <a:spLocks noChangeAspect="1" noChangeArrowheads="1"/>
        </xdr:cNvSpPr>
      </xdr:nvSpPr>
      <xdr:spPr bwMode="auto">
        <a:xfrm>
          <a:off x="6754091" y="6910560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807" name="AutoShape 3" descr="blob:https://web.whatsapp.com/207f9b22-a611-4d6f-9984-78d7d1ff46db">
          <a:extLst>
            <a:ext uri="{FF2B5EF4-FFF2-40B4-BE49-F238E27FC236}">
              <a16:creationId xmlns:a16="http://schemas.microsoft.com/office/drawing/2014/main" id="{00000000-0008-0000-0000-000027030000}"/>
            </a:ext>
          </a:extLst>
        </xdr:cNvPr>
        <xdr:cNvSpPr>
          <a:spLocks noChangeAspect="1" noChangeArrowheads="1"/>
        </xdr:cNvSpPr>
      </xdr:nvSpPr>
      <xdr:spPr bwMode="auto">
        <a:xfrm>
          <a:off x="6754091" y="6910560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808" name="AutoShape 3" descr="blob:https://web.whatsapp.com/207f9b22-a611-4d6f-9984-78d7d1ff46db">
          <a:extLst>
            <a:ext uri="{FF2B5EF4-FFF2-40B4-BE49-F238E27FC236}">
              <a16:creationId xmlns:a16="http://schemas.microsoft.com/office/drawing/2014/main" id="{00000000-0008-0000-0000-000028030000}"/>
            </a:ext>
          </a:extLst>
        </xdr:cNvPr>
        <xdr:cNvSpPr>
          <a:spLocks noChangeAspect="1" noChangeArrowheads="1"/>
        </xdr:cNvSpPr>
      </xdr:nvSpPr>
      <xdr:spPr bwMode="auto">
        <a:xfrm>
          <a:off x="6754091" y="7023128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809" name="AutoShape 3" descr="blob:https://web.whatsapp.com/207f9b22-a611-4d6f-9984-78d7d1ff46db">
          <a:extLst>
            <a:ext uri="{FF2B5EF4-FFF2-40B4-BE49-F238E27FC236}">
              <a16:creationId xmlns:a16="http://schemas.microsoft.com/office/drawing/2014/main" id="{00000000-0008-0000-0000-000029030000}"/>
            </a:ext>
          </a:extLst>
        </xdr:cNvPr>
        <xdr:cNvSpPr>
          <a:spLocks noChangeAspect="1" noChangeArrowheads="1"/>
        </xdr:cNvSpPr>
      </xdr:nvSpPr>
      <xdr:spPr bwMode="auto">
        <a:xfrm>
          <a:off x="6754091" y="7023128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810" name="AutoShape 3" descr="blob:https://web.whatsapp.com/207f9b22-a611-4d6f-9984-78d7d1ff46db">
          <a:extLst>
            <a:ext uri="{FF2B5EF4-FFF2-40B4-BE49-F238E27FC236}">
              <a16:creationId xmlns:a16="http://schemas.microsoft.com/office/drawing/2014/main" id="{00000000-0008-0000-0000-00002A030000}"/>
            </a:ext>
          </a:extLst>
        </xdr:cNvPr>
        <xdr:cNvSpPr>
          <a:spLocks noChangeAspect="1" noChangeArrowheads="1"/>
        </xdr:cNvSpPr>
      </xdr:nvSpPr>
      <xdr:spPr bwMode="auto">
        <a:xfrm>
          <a:off x="6754091" y="7135697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811" name="AutoShape 3" descr="blob:https://web.whatsapp.com/207f9b22-a611-4d6f-9984-78d7d1ff46db">
          <a:extLst>
            <a:ext uri="{FF2B5EF4-FFF2-40B4-BE49-F238E27FC236}">
              <a16:creationId xmlns:a16="http://schemas.microsoft.com/office/drawing/2014/main" id="{00000000-0008-0000-0000-00002B030000}"/>
            </a:ext>
          </a:extLst>
        </xdr:cNvPr>
        <xdr:cNvSpPr>
          <a:spLocks noChangeAspect="1" noChangeArrowheads="1"/>
        </xdr:cNvSpPr>
      </xdr:nvSpPr>
      <xdr:spPr bwMode="auto">
        <a:xfrm>
          <a:off x="6754091" y="7135697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812" name="AutoShape 3" descr="blob:https://web.whatsapp.com/207f9b22-a611-4d6f-9984-78d7d1ff46db">
          <a:extLst>
            <a:ext uri="{FF2B5EF4-FFF2-40B4-BE49-F238E27FC236}">
              <a16:creationId xmlns:a16="http://schemas.microsoft.com/office/drawing/2014/main" id="{00000000-0008-0000-0000-00002C030000}"/>
            </a:ext>
          </a:extLst>
        </xdr:cNvPr>
        <xdr:cNvSpPr>
          <a:spLocks noChangeAspect="1" noChangeArrowheads="1"/>
        </xdr:cNvSpPr>
      </xdr:nvSpPr>
      <xdr:spPr bwMode="auto">
        <a:xfrm>
          <a:off x="6754091" y="7473401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813" name="AutoShape 3" descr="blob:https://web.whatsapp.com/207f9b22-a611-4d6f-9984-78d7d1ff46db">
          <a:extLst>
            <a:ext uri="{FF2B5EF4-FFF2-40B4-BE49-F238E27FC236}">
              <a16:creationId xmlns:a16="http://schemas.microsoft.com/office/drawing/2014/main" id="{00000000-0008-0000-0000-00002D030000}"/>
            </a:ext>
          </a:extLst>
        </xdr:cNvPr>
        <xdr:cNvSpPr>
          <a:spLocks noChangeAspect="1" noChangeArrowheads="1"/>
        </xdr:cNvSpPr>
      </xdr:nvSpPr>
      <xdr:spPr bwMode="auto">
        <a:xfrm>
          <a:off x="6754091" y="7473401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814" name="AutoShape 3" descr="blob:https://web.whatsapp.com/207f9b22-a611-4d6f-9984-78d7d1ff46db">
          <a:extLst>
            <a:ext uri="{FF2B5EF4-FFF2-40B4-BE49-F238E27FC236}">
              <a16:creationId xmlns:a16="http://schemas.microsoft.com/office/drawing/2014/main" id="{00000000-0008-0000-0000-00002E030000}"/>
            </a:ext>
          </a:extLst>
        </xdr:cNvPr>
        <xdr:cNvSpPr>
          <a:spLocks noChangeAspect="1" noChangeArrowheads="1"/>
        </xdr:cNvSpPr>
      </xdr:nvSpPr>
      <xdr:spPr bwMode="auto">
        <a:xfrm>
          <a:off x="6754091" y="7173797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815" name="AutoShape 3" descr="blob:https://web.whatsapp.com/207f9b22-a611-4d6f-9984-78d7d1ff46db">
          <a:extLst>
            <a:ext uri="{FF2B5EF4-FFF2-40B4-BE49-F238E27FC236}">
              <a16:creationId xmlns:a16="http://schemas.microsoft.com/office/drawing/2014/main" id="{00000000-0008-0000-0000-00002F030000}"/>
            </a:ext>
          </a:extLst>
        </xdr:cNvPr>
        <xdr:cNvSpPr>
          <a:spLocks noChangeAspect="1" noChangeArrowheads="1"/>
        </xdr:cNvSpPr>
      </xdr:nvSpPr>
      <xdr:spPr bwMode="auto">
        <a:xfrm>
          <a:off x="6754091" y="7152842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816" name="AutoShape 3" descr="blob:https://web.whatsapp.com/207f9b22-a611-4d6f-9984-78d7d1ff46db">
          <a:extLst>
            <a:ext uri="{FF2B5EF4-FFF2-40B4-BE49-F238E27FC236}">
              <a16:creationId xmlns:a16="http://schemas.microsoft.com/office/drawing/2014/main" id="{00000000-0008-0000-0000-000030030000}"/>
            </a:ext>
          </a:extLst>
        </xdr:cNvPr>
        <xdr:cNvSpPr>
          <a:spLocks noChangeAspect="1" noChangeArrowheads="1"/>
        </xdr:cNvSpPr>
      </xdr:nvSpPr>
      <xdr:spPr bwMode="auto">
        <a:xfrm>
          <a:off x="6754091" y="6910560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817" name="AutoShape 3" descr="blob:https://web.whatsapp.com/207f9b22-a611-4d6f-9984-78d7d1ff46db">
          <a:extLst>
            <a:ext uri="{FF2B5EF4-FFF2-40B4-BE49-F238E27FC236}">
              <a16:creationId xmlns:a16="http://schemas.microsoft.com/office/drawing/2014/main" id="{00000000-0008-0000-0000-000031030000}"/>
            </a:ext>
          </a:extLst>
        </xdr:cNvPr>
        <xdr:cNvSpPr>
          <a:spLocks noChangeAspect="1" noChangeArrowheads="1"/>
        </xdr:cNvSpPr>
      </xdr:nvSpPr>
      <xdr:spPr bwMode="auto">
        <a:xfrm>
          <a:off x="6754091" y="6910560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818" name="AutoShape 3" descr="blob:https://web.whatsapp.com/207f9b22-a611-4d6f-9984-78d7d1ff46db">
          <a:extLst>
            <a:ext uri="{FF2B5EF4-FFF2-40B4-BE49-F238E27FC236}">
              <a16:creationId xmlns:a16="http://schemas.microsoft.com/office/drawing/2014/main" id="{00000000-0008-0000-0000-000032030000}"/>
            </a:ext>
          </a:extLst>
        </xdr:cNvPr>
        <xdr:cNvSpPr>
          <a:spLocks noChangeAspect="1" noChangeArrowheads="1"/>
        </xdr:cNvSpPr>
      </xdr:nvSpPr>
      <xdr:spPr bwMode="auto">
        <a:xfrm>
          <a:off x="6754091" y="7023128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819" name="AutoShape 3" descr="blob:https://web.whatsapp.com/207f9b22-a611-4d6f-9984-78d7d1ff46db">
          <a:extLst>
            <a:ext uri="{FF2B5EF4-FFF2-40B4-BE49-F238E27FC236}">
              <a16:creationId xmlns:a16="http://schemas.microsoft.com/office/drawing/2014/main" id="{00000000-0008-0000-0000-000033030000}"/>
            </a:ext>
          </a:extLst>
        </xdr:cNvPr>
        <xdr:cNvSpPr>
          <a:spLocks noChangeAspect="1" noChangeArrowheads="1"/>
        </xdr:cNvSpPr>
      </xdr:nvSpPr>
      <xdr:spPr bwMode="auto">
        <a:xfrm>
          <a:off x="6754091" y="7023128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820" name="AutoShape 3" descr="blob:https://web.whatsapp.com/207f9b22-a611-4d6f-9984-78d7d1ff46db">
          <a:extLst>
            <a:ext uri="{FF2B5EF4-FFF2-40B4-BE49-F238E27FC236}">
              <a16:creationId xmlns:a16="http://schemas.microsoft.com/office/drawing/2014/main" id="{00000000-0008-0000-0000-000034030000}"/>
            </a:ext>
          </a:extLst>
        </xdr:cNvPr>
        <xdr:cNvSpPr>
          <a:spLocks noChangeAspect="1" noChangeArrowheads="1"/>
        </xdr:cNvSpPr>
      </xdr:nvSpPr>
      <xdr:spPr bwMode="auto">
        <a:xfrm>
          <a:off x="6754091" y="7135697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821" name="AutoShape 3" descr="blob:https://web.whatsapp.com/207f9b22-a611-4d6f-9984-78d7d1ff46db">
          <a:extLst>
            <a:ext uri="{FF2B5EF4-FFF2-40B4-BE49-F238E27FC236}">
              <a16:creationId xmlns:a16="http://schemas.microsoft.com/office/drawing/2014/main" id="{00000000-0008-0000-0000-000035030000}"/>
            </a:ext>
          </a:extLst>
        </xdr:cNvPr>
        <xdr:cNvSpPr>
          <a:spLocks noChangeAspect="1" noChangeArrowheads="1"/>
        </xdr:cNvSpPr>
      </xdr:nvSpPr>
      <xdr:spPr bwMode="auto">
        <a:xfrm>
          <a:off x="6754091" y="7135697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822" name="AutoShape 3" descr="blob:https://web.whatsapp.com/207f9b22-a611-4d6f-9984-78d7d1ff46db">
          <a:extLst>
            <a:ext uri="{FF2B5EF4-FFF2-40B4-BE49-F238E27FC236}">
              <a16:creationId xmlns:a16="http://schemas.microsoft.com/office/drawing/2014/main" id="{00000000-0008-0000-0000-000036030000}"/>
            </a:ext>
          </a:extLst>
        </xdr:cNvPr>
        <xdr:cNvSpPr>
          <a:spLocks noChangeAspect="1" noChangeArrowheads="1"/>
        </xdr:cNvSpPr>
      </xdr:nvSpPr>
      <xdr:spPr bwMode="auto">
        <a:xfrm>
          <a:off x="6754091" y="7473401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823" name="AutoShape 3" descr="blob:https://web.whatsapp.com/207f9b22-a611-4d6f-9984-78d7d1ff46db">
          <a:extLst>
            <a:ext uri="{FF2B5EF4-FFF2-40B4-BE49-F238E27FC236}">
              <a16:creationId xmlns:a16="http://schemas.microsoft.com/office/drawing/2014/main" id="{00000000-0008-0000-0000-000037030000}"/>
            </a:ext>
          </a:extLst>
        </xdr:cNvPr>
        <xdr:cNvSpPr>
          <a:spLocks noChangeAspect="1" noChangeArrowheads="1"/>
        </xdr:cNvSpPr>
      </xdr:nvSpPr>
      <xdr:spPr bwMode="auto">
        <a:xfrm>
          <a:off x="6754091" y="7473401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824" name="AutoShape 3" descr="blob:https://web.whatsapp.com/207f9b22-a611-4d6f-9984-78d7d1ff46db">
          <a:extLst>
            <a:ext uri="{FF2B5EF4-FFF2-40B4-BE49-F238E27FC236}">
              <a16:creationId xmlns:a16="http://schemas.microsoft.com/office/drawing/2014/main" id="{00000000-0008-0000-0000-000038030000}"/>
            </a:ext>
          </a:extLst>
        </xdr:cNvPr>
        <xdr:cNvSpPr>
          <a:spLocks noChangeAspect="1" noChangeArrowheads="1"/>
        </xdr:cNvSpPr>
      </xdr:nvSpPr>
      <xdr:spPr bwMode="auto">
        <a:xfrm>
          <a:off x="6754091" y="93125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825" name="AutoShape 3" descr="blob:https://web.whatsapp.com/207f9b22-a611-4d6f-9984-78d7d1ff46db">
          <a:extLst>
            <a:ext uri="{FF2B5EF4-FFF2-40B4-BE49-F238E27FC236}">
              <a16:creationId xmlns:a16="http://schemas.microsoft.com/office/drawing/2014/main" id="{00000000-0008-0000-0000-000039030000}"/>
            </a:ext>
          </a:extLst>
        </xdr:cNvPr>
        <xdr:cNvSpPr>
          <a:spLocks noChangeAspect="1" noChangeArrowheads="1"/>
        </xdr:cNvSpPr>
      </xdr:nvSpPr>
      <xdr:spPr bwMode="auto">
        <a:xfrm>
          <a:off x="6754091" y="9291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826" name="AutoShape 3" descr="blob:https://web.whatsapp.com/207f9b22-a611-4d6f-9984-78d7d1ff46db">
          <a:extLst>
            <a:ext uri="{FF2B5EF4-FFF2-40B4-BE49-F238E27FC236}">
              <a16:creationId xmlns:a16="http://schemas.microsoft.com/office/drawing/2014/main" id="{00000000-0008-0000-0000-00003A030000}"/>
            </a:ext>
          </a:extLst>
        </xdr:cNvPr>
        <xdr:cNvSpPr>
          <a:spLocks noChangeAspect="1" noChangeArrowheads="1"/>
        </xdr:cNvSpPr>
      </xdr:nvSpPr>
      <xdr:spPr bwMode="auto">
        <a:xfrm>
          <a:off x="6754091" y="9049356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827" name="AutoShape 3" descr="blob:https://web.whatsapp.com/207f9b22-a611-4d6f-9984-78d7d1ff46db">
          <a:extLst>
            <a:ext uri="{FF2B5EF4-FFF2-40B4-BE49-F238E27FC236}">
              <a16:creationId xmlns:a16="http://schemas.microsoft.com/office/drawing/2014/main" id="{00000000-0008-0000-0000-00003B030000}"/>
            </a:ext>
          </a:extLst>
        </xdr:cNvPr>
        <xdr:cNvSpPr>
          <a:spLocks noChangeAspect="1" noChangeArrowheads="1"/>
        </xdr:cNvSpPr>
      </xdr:nvSpPr>
      <xdr:spPr bwMode="auto">
        <a:xfrm>
          <a:off x="6754091" y="9049356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828" name="AutoShape 3" descr="blob:https://web.whatsapp.com/207f9b22-a611-4d6f-9984-78d7d1ff46db">
          <a:extLst>
            <a:ext uri="{FF2B5EF4-FFF2-40B4-BE49-F238E27FC236}">
              <a16:creationId xmlns:a16="http://schemas.microsoft.com/office/drawing/2014/main" id="{00000000-0008-0000-0000-00003C030000}"/>
            </a:ext>
          </a:extLst>
        </xdr:cNvPr>
        <xdr:cNvSpPr>
          <a:spLocks noChangeAspect="1" noChangeArrowheads="1"/>
        </xdr:cNvSpPr>
      </xdr:nvSpPr>
      <xdr:spPr bwMode="auto">
        <a:xfrm>
          <a:off x="6754091" y="9161924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829" name="AutoShape 3" descr="blob:https://web.whatsapp.com/207f9b22-a611-4d6f-9984-78d7d1ff46db">
          <a:extLst>
            <a:ext uri="{FF2B5EF4-FFF2-40B4-BE49-F238E27FC236}">
              <a16:creationId xmlns:a16="http://schemas.microsoft.com/office/drawing/2014/main" id="{00000000-0008-0000-0000-00003D030000}"/>
            </a:ext>
          </a:extLst>
        </xdr:cNvPr>
        <xdr:cNvSpPr>
          <a:spLocks noChangeAspect="1" noChangeArrowheads="1"/>
        </xdr:cNvSpPr>
      </xdr:nvSpPr>
      <xdr:spPr bwMode="auto">
        <a:xfrm>
          <a:off x="6754091" y="9161924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830" name="AutoShape 3" descr="blob:https://web.whatsapp.com/207f9b22-a611-4d6f-9984-78d7d1ff46db">
          <a:extLst>
            <a:ext uri="{FF2B5EF4-FFF2-40B4-BE49-F238E27FC236}">
              <a16:creationId xmlns:a16="http://schemas.microsoft.com/office/drawing/2014/main" id="{00000000-0008-0000-0000-00003E030000}"/>
            </a:ext>
          </a:extLst>
        </xdr:cNvPr>
        <xdr:cNvSpPr>
          <a:spLocks noChangeAspect="1" noChangeArrowheads="1"/>
        </xdr:cNvSpPr>
      </xdr:nvSpPr>
      <xdr:spPr bwMode="auto">
        <a:xfrm>
          <a:off x="6754091" y="92744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831" name="AutoShape 3" descr="blob:https://web.whatsapp.com/207f9b22-a611-4d6f-9984-78d7d1ff46db">
          <a:extLst>
            <a:ext uri="{FF2B5EF4-FFF2-40B4-BE49-F238E27FC236}">
              <a16:creationId xmlns:a16="http://schemas.microsoft.com/office/drawing/2014/main" id="{00000000-0008-0000-0000-00003F030000}"/>
            </a:ext>
          </a:extLst>
        </xdr:cNvPr>
        <xdr:cNvSpPr>
          <a:spLocks noChangeAspect="1" noChangeArrowheads="1"/>
        </xdr:cNvSpPr>
      </xdr:nvSpPr>
      <xdr:spPr bwMode="auto">
        <a:xfrm>
          <a:off x="6754091" y="92744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832" name="AutoShape 3" descr="blob:https://web.whatsapp.com/207f9b22-a611-4d6f-9984-78d7d1ff46db">
          <a:extLst>
            <a:ext uri="{FF2B5EF4-FFF2-40B4-BE49-F238E27FC236}">
              <a16:creationId xmlns:a16="http://schemas.microsoft.com/office/drawing/2014/main" id="{00000000-0008-0000-0000-000040030000}"/>
            </a:ext>
          </a:extLst>
        </xdr:cNvPr>
        <xdr:cNvSpPr>
          <a:spLocks noChangeAspect="1" noChangeArrowheads="1"/>
        </xdr:cNvSpPr>
      </xdr:nvSpPr>
      <xdr:spPr bwMode="auto">
        <a:xfrm>
          <a:off x="6754091" y="9612197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833" name="AutoShape 3" descr="blob:https://web.whatsapp.com/207f9b22-a611-4d6f-9984-78d7d1ff46db">
          <a:extLst>
            <a:ext uri="{FF2B5EF4-FFF2-40B4-BE49-F238E27FC236}">
              <a16:creationId xmlns:a16="http://schemas.microsoft.com/office/drawing/2014/main" id="{00000000-0008-0000-0000-000041030000}"/>
            </a:ext>
          </a:extLst>
        </xdr:cNvPr>
        <xdr:cNvSpPr>
          <a:spLocks noChangeAspect="1" noChangeArrowheads="1"/>
        </xdr:cNvSpPr>
      </xdr:nvSpPr>
      <xdr:spPr bwMode="auto">
        <a:xfrm>
          <a:off x="6754091" y="9612197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834" name="AutoShape 3" descr="blob:https://web.whatsapp.com/207f9b22-a611-4d6f-9984-78d7d1ff46db">
          <a:extLst>
            <a:ext uri="{FF2B5EF4-FFF2-40B4-BE49-F238E27FC236}">
              <a16:creationId xmlns:a16="http://schemas.microsoft.com/office/drawing/2014/main" id="{00000000-0008-0000-0000-000042030000}"/>
            </a:ext>
          </a:extLst>
        </xdr:cNvPr>
        <xdr:cNvSpPr>
          <a:spLocks noChangeAspect="1" noChangeArrowheads="1"/>
        </xdr:cNvSpPr>
      </xdr:nvSpPr>
      <xdr:spPr bwMode="auto">
        <a:xfrm>
          <a:off x="6754091" y="93125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835" name="AutoShape 3" descr="blob:https://web.whatsapp.com/207f9b22-a611-4d6f-9984-78d7d1ff46db">
          <a:extLst>
            <a:ext uri="{FF2B5EF4-FFF2-40B4-BE49-F238E27FC236}">
              <a16:creationId xmlns:a16="http://schemas.microsoft.com/office/drawing/2014/main" id="{00000000-0008-0000-0000-000043030000}"/>
            </a:ext>
          </a:extLst>
        </xdr:cNvPr>
        <xdr:cNvSpPr>
          <a:spLocks noChangeAspect="1" noChangeArrowheads="1"/>
        </xdr:cNvSpPr>
      </xdr:nvSpPr>
      <xdr:spPr bwMode="auto">
        <a:xfrm>
          <a:off x="6754091" y="9291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836" name="AutoShape 3" descr="blob:https://web.whatsapp.com/207f9b22-a611-4d6f-9984-78d7d1ff46db">
          <a:extLst>
            <a:ext uri="{FF2B5EF4-FFF2-40B4-BE49-F238E27FC236}">
              <a16:creationId xmlns:a16="http://schemas.microsoft.com/office/drawing/2014/main" id="{00000000-0008-0000-0000-000044030000}"/>
            </a:ext>
          </a:extLst>
        </xdr:cNvPr>
        <xdr:cNvSpPr>
          <a:spLocks noChangeAspect="1" noChangeArrowheads="1"/>
        </xdr:cNvSpPr>
      </xdr:nvSpPr>
      <xdr:spPr bwMode="auto">
        <a:xfrm>
          <a:off x="6754091" y="9049356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837" name="AutoShape 3" descr="blob:https://web.whatsapp.com/207f9b22-a611-4d6f-9984-78d7d1ff46db">
          <a:extLst>
            <a:ext uri="{FF2B5EF4-FFF2-40B4-BE49-F238E27FC236}">
              <a16:creationId xmlns:a16="http://schemas.microsoft.com/office/drawing/2014/main" id="{00000000-0008-0000-0000-000045030000}"/>
            </a:ext>
          </a:extLst>
        </xdr:cNvPr>
        <xdr:cNvSpPr>
          <a:spLocks noChangeAspect="1" noChangeArrowheads="1"/>
        </xdr:cNvSpPr>
      </xdr:nvSpPr>
      <xdr:spPr bwMode="auto">
        <a:xfrm>
          <a:off x="6754091" y="9049356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838" name="AutoShape 3" descr="blob:https://web.whatsapp.com/207f9b22-a611-4d6f-9984-78d7d1ff46db">
          <a:extLst>
            <a:ext uri="{FF2B5EF4-FFF2-40B4-BE49-F238E27FC236}">
              <a16:creationId xmlns:a16="http://schemas.microsoft.com/office/drawing/2014/main" id="{00000000-0008-0000-0000-000046030000}"/>
            </a:ext>
          </a:extLst>
        </xdr:cNvPr>
        <xdr:cNvSpPr>
          <a:spLocks noChangeAspect="1" noChangeArrowheads="1"/>
        </xdr:cNvSpPr>
      </xdr:nvSpPr>
      <xdr:spPr bwMode="auto">
        <a:xfrm>
          <a:off x="6754091" y="9161924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839" name="AutoShape 3" descr="blob:https://web.whatsapp.com/207f9b22-a611-4d6f-9984-78d7d1ff46db">
          <a:extLst>
            <a:ext uri="{FF2B5EF4-FFF2-40B4-BE49-F238E27FC236}">
              <a16:creationId xmlns:a16="http://schemas.microsoft.com/office/drawing/2014/main" id="{00000000-0008-0000-0000-000047030000}"/>
            </a:ext>
          </a:extLst>
        </xdr:cNvPr>
        <xdr:cNvSpPr>
          <a:spLocks noChangeAspect="1" noChangeArrowheads="1"/>
        </xdr:cNvSpPr>
      </xdr:nvSpPr>
      <xdr:spPr bwMode="auto">
        <a:xfrm>
          <a:off x="6754091" y="9161924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840" name="AutoShape 3" descr="blob:https://web.whatsapp.com/207f9b22-a611-4d6f-9984-78d7d1ff46db">
          <a:extLst>
            <a:ext uri="{FF2B5EF4-FFF2-40B4-BE49-F238E27FC236}">
              <a16:creationId xmlns:a16="http://schemas.microsoft.com/office/drawing/2014/main" id="{00000000-0008-0000-0000-000048030000}"/>
            </a:ext>
          </a:extLst>
        </xdr:cNvPr>
        <xdr:cNvSpPr>
          <a:spLocks noChangeAspect="1" noChangeArrowheads="1"/>
        </xdr:cNvSpPr>
      </xdr:nvSpPr>
      <xdr:spPr bwMode="auto">
        <a:xfrm>
          <a:off x="6754091" y="92744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841" name="AutoShape 3" descr="blob:https://web.whatsapp.com/207f9b22-a611-4d6f-9984-78d7d1ff46db">
          <a:extLst>
            <a:ext uri="{FF2B5EF4-FFF2-40B4-BE49-F238E27FC236}">
              <a16:creationId xmlns:a16="http://schemas.microsoft.com/office/drawing/2014/main" id="{00000000-0008-0000-0000-000049030000}"/>
            </a:ext>
          </a:extLst>
        </xdr:cNvPr>
        <xdr:cNvSpPr>
          <a:spLocks noChangeAspect="1" noChangeArrowheads="1"/>
        </xdr:cNvSpPr>
      </xdr:nvSpPr>
      <xdr:spPr bwMode="auto">
        <a:xfrm>
          <a:off x="6754091" y="92744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842" name="AutoShape 3" descr="blob:https://web.whatsapp.com/207f9b22-a611-4d6f-9984-78d7d1ff46db">
          <a:extLst>
            <a:ext uri="{FF2B5EF4-FFF2-40B4-BE49-F238E27FC236}">
              <a16:creationId xmlns:a16="http://schemas.microsoft.com/office/drawing/2014/main" id="{00000000-0008-0000-0000-00004A030000}"/>
            </a:ext>
          </a:extLst>
        </xdr:cNvPr>
        <xdr:cNvSpPr>
          <a:spLocks noChangeAspect="1" noChangeArrowheads="1"/>
        </xdr:cNvSpPr>
      </xdr:nvSpPr>
      <xdr:spPr bwMode="auto">
        <a:xfrm>
          <a:off x="6754091" y="9612197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843" name="AutoShape 3" descr="blob:https://web.whatsapp.com/207f9b22-a611-4d6f-9984-78d7d1ff46db">
          <a:extLst>
            <a:ext uri="{FF2B5EF4-FFF2-40B4-BE49-F238E27FC236}">
              <a16:creationId xmlns:a16="http://schemas.microsoft.com/office/drawing/2014/main" id="{00000000-0008-0000-0000-00004B030000}"/>
            </a:ext>
          </a:extLst>
        </xdr:cNvPr>
        <xdr:cNvSpPr>
          <a:spLocks noChangeAspect="1" noChangeArrowheads="1"/>
        </xdr:cNvSpPr>
      </xdr:nvSpPr>
      <xdr:spPr bwMode="auto">
        <a:xfrm>
          <a:off x="6754091" y="9612197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844" name="AutoShape 3" descr="blob:https://web.whatsapp.com/207f9b22-a611-4d6f-9984-78d7d1ff46db">
          <a:extLst>
            <a:ext uri="{FF2B5EF4-FFF2-40B4-BE49-F238E27FC236}">
              <a16:creationId xmlns:a16="http://schemas.microsoft.com/office/drawing/2014/main" id="{00000000-0008-0000-0000-00004C030000}"/>
            </a:ext>
          </a:extLst>
        </xdr:cNvPr>
        <xdr:cNvSpPr>
          <a:spLocks noChangeAspect="1" noChangeArrowheads="1"/>
        </xdr:cNvSpPr>
      </xdr:nvSpPr>
      <xdr:spPr bwMode="auto">
        <a:xfrm>
          <a:off x="6754091" y="10438274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845" name="AutoShape 3" descr="blob:https://web.whatsapp.com/207f9b22-a611-4d6f-9984-78d7d1ff46db">
          <a:extLst>
            <a:ext uri="{FF2B5EF4-FFF2-40B4-BE49-F238E27FC236}">
              <a16:creationId xmlns:a16="http://schemas.microsoft.com/office/drawing/2014/main" id="{00000000-0008-0000-0000-00004D030000}"/>
            </a:ext>
          </a:extLst>
        </xdr:cNvPr>
        <xdr:cNvSpPr>
          <a:spLocks noChangeAspect="1" noChangeArrowheads="1"/>
        </xdr:cNvSpPr>
      </xdr:nvSpPr>
      <xdr:spPr bwMode="auto">
        <a:xfrm>
          <a:off x="6754091" y="10417319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846" name="AutoShape 3" descr="blob:https://web.whatsapp.com/207f9b22-a611-4d6f-9984-78d7d1ff46db">
          <a:extLst>
            <a:ext uri="{FF2B5EF4-FFF2-40B4-BE49-F238E27FC236}">
              <a16:creationId xmlns:a16="http://schemas.microsoft.com/office/drawing/2014/main" id="{00000000-0008-0000-0000-00004E030000}"/>
            </a:ext>
          </a:extLst>
        </xdr:cNvPr>
        <xdr:cNvSpPr>
          <a:spLocks noChangeAspect="1" noChangeArrowheads="1"/>
        </xdr:cNvSpPr>
      </xdr:nvSpPr>
      <xdr:spPr bwMode="auto">
        <a:xfrm>
          <a:off x="6754091" y="1017503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847" name="AutoShape 3" descr="blob:https://web.whatsapp.com/207f9b22-a611-4d6f-9984-78d7d1ff46db">
          <a:extLst>
            <a:ext uri="{FF2B5EF4-FFF2-40B4-BE49-F238E27FC236}">
              <a16:creationId xmlns:a16="http://schemas.microsoft.com/office/drawing/2014/main" id="{00000000-0008-0000-0000-00004F030000}"/>
            </a:ext>
          </a:extLst>
        </xdr:cNvPr>
        <xdr:cNvSpPr>
          <a:spLocks noChangeAspect="1" noChangeArrowheads="1"/>
        </xdr:cNvSpPr>
      </xdr:nvSpPr>
      <xdr:spPr bwMode="auto">
        <a:xfrm>
          <a:off x="6754091" y="1017503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848" name="AutoShape 3" descr="blob:https://web.whatsapp.com/207f9b22-a611-4d6f-9984-78d7d1ff46db">
          <a:extLst>
            <a:ext uri="{FF2B5EF4-FFF2-40B4-BE49-F238E27FC236}">
              <a16:creationId xmlns:a16="http://schemas.microsoft.com/office/drawing/2014/main" id="{00000000-0008-0000-0000-000050030000}"/>
            </a:ext>
          </a:extLst>
        </xdr:cNvPr>
        <xdr:cNvSpPr>
          <a:spLocks noChangeAspect="1" noChangeArrowheads="1"/>
        </xdr:cNvSpPr>
      </xdr:nvSpPr>
      <xdr:spPr bwMode="auto">
        <a:xfrm>
          <a:off x="6754091" y="10287606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849" name="AutoShape 3" descr="blob:https://web.whatsapp.com/207f9b22-a611-4d6f-9984-78d7d1ff46db">
          <a:extLst>
            <a:ext uri="{FF2B5EF4-FFF2-40B4-BE49-F238E27FC236}">
              <a16:creationId xmlns:a16="http://schemas.microsoft.com/office/drawing/2014/main" id="{00000000-0008-0000-0000-000051030000}"/>
            </a:ext>
          </a:extLst>
        </xdr:cNvPr>
        <xdr:cNvSpPr>
          <a:spLocks noChangeAspect="1" noChangeArrowheads="1"/>
        </xdr:cNvSpPr>
      </xdr:nvSpPr>
      <xdr:spPr bwMode="auto">
        <a:xfrm>
          <a:off x="6754091" y="10287606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850" name="AutoShape 3" descr="blob:https://web.whatsapp.com/207f9b22-a611-4d6f-9984-78d7d1ff46db">
          <a:extLst>
            <a:ext uri="{FF2B5EF4-FFF2-40B4-BE49-F238E27FC236}">
              <a16:creationId xmlns:a16="http://schemas.microsoft.com/office/drawing/2014/main" id="{00000000-0008-0000-0000-000052030000}"/>
            </a:ext>
          </a:extLst>
        </xdr:cNvPr>
        <xdr:cNvSpPr>
          <a:spLocks noChangeAspect="1" noChangeArrowheads="1"/>
        </xdr:cNvSpPr>
      </xdr:nvSpPr>
      <xdr:spPr bwMode="auto">
        <a:xfrm>
          <a:off x="6754091" y="10400174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851" name="AutoShape 3" descr="blob:https://web.whatsapp.com/207f9b22-a611-4d6f-9984-78d7d1ff46db">
          <a:extLst>
            <a:ext uri="{FF2B5EF4-FFF2-40B4-BE49-F238E27FC236}">
              <a16:creationId xmlns:a16="http://schemas.microsoft.com/office/drawing/2014/main" id="{00000000-0008-0000-0000-000053030000}"/>
            </a:ext>
          </a:extLst>
        </xdr:cNvPr>
        <xdr:cNvSpPr>
          <a:spLocks noChangeAspect="1" noChangeArrowheads="1"/>
        </xdr:cNvSpPr>
      </xdr:nvSpPr>
      <xdr:spPr bwMode="auto">
        <a:xfrm>
          <a:off x="6754091" y="10400174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852" name="AutoShape 3" descr="blob:https://web.whatsapp.com/207f9b22-a611-4d6f-9984-78d7d1ff46db">
          <a:extLst>
            <a:ext uri="{FF2B5EF4-FFF2-40B4-BE49-F238E27FC236}">
              <a16:creationId xmlns:a16="http://schemas.microsoft.com/office/drawing/2014/main" id="{00000000-0008-0000-0000-000054030000}"/>
            </a:ext>
          </a:extLst>
        </xdr:cNvPr>
        <xdr:cNvSpPr>
          <a:spLocks noChangeAspect="1" noChangeArrowheads="1"/>
        </xdr:cNvSpPr>
      </xdr:nvSpPr>
      <xdr:spPr bwMode="auto">
        <a:xfrm>
          <a:off x="6754091" y="10438274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853" name="AutoShape 3" descr="blob:https://web.whatsapp.com/207f9b22-a611-4d6f-9984-78d7d1ff46db">
          <a:extLst>
            <a:ext uri="{FF2B5EF4-FFF2-40B4-BE49-F238E27FC236}">
              <a16:creationId xmlns:a16="http://schemas.microsoft.com/office/drawing/2014/main" id="{00000000-0008-0000-0000-000055030000}"/>
            </a:ext>
          </a:extLst>
        </xdr:cNvPr>
        <xdr:cNvSpPr>
          <a:spLocks noChangeAspect="1" noChangeArrowheads="1"/>
        </xdr:cNvSpPr>
      </xdr:nvSpPr>
      <xdr:spPr bwMode="auto">
        <a:xfrm>
          <a:off x="6754091" y="10417319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854" name="AutoShape 3" descr="blob:https://web.whatsapp.com/207f9b22-a611-4d6f-9984-78d7d1ff46db">
          <a:extLst>
            <a:ext uri="{FF2B5EF4-FFF2-40B4-BE49-F238E27FC236}">
              <a16:creationId xmlns:a16="http://schemas.microsoft.com/office/drawing/2014/main" id="{00000000-0008-0000-0000-000056030000}"/>
            </a:ext>
          </a:extLst>
        </xdr:cNvPr>
        <xdr:cNvSpPr>
          <a:spLocks noChangeAspect="1" noChangeArrowheads="1"/>
        </xdr:cNvSpPr>
      </xdr:nvSpPr>
      <xdr:spPr bwMode="auto">
        <a:xfrm>
          <a:off x="6754091" y="1017503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855" name="AutoShape 3" descr="blob:https://web.whatsapp.com/207f9b22-a611-4d6f-9984-78d7d1ff46db">
          <a:extLst>
            <a:ext uri="{FF2B5EF4-FFF2-40B4-BE49-F238E27FC236}">
              <a16:creationId xmlns:a16="http://schemas.microsoft.com/office/drawing/2014/main" id="{00000000-0008-0000-0000-000057030000}"/>
            </a:ext>
          </a:extLst>
        </xdr:cNvPr>
        <xdr:cNvSpPr>
          <a:spLocks noChangeAspect="1" noChangeArrowheads="1"/>
        </xdr:cNvSpPr>
      </xdr:nvSpPr>
      <xdr:spPr bwMode="auto">
        <a:xfrm>
          <a:off x="6754091" y="1017503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856" name="AutoShape 3" descr="blob:https://web.whatsapp.com/207f9b22-a611-4d6f-9984-78d7d1ff46db">
          <a:extLst>
            <a:ext uri="{FF2B5EF4-FFF2-40B4-BE49-F238E27FC236}">
              <a16:creationId xmlns:a16="http://schemas.microsoft.com/office/drawing/2014/main" id="{00000000-0008-0000-0000-000058030000}"/>
            </a:ext>
          </a:extLst>
        </xdr:cNvPr>
        <xdr:cNvSpPr>
          <a:spLocks noChangeAspect="1" noChangeArrowheads="1"/>
        </xdr:cNvSpPr>
      </xdr:nvSpPr>
      <xdr:spPr bwMode="auto">
        <a:xfrm>
          <a:off x="6754091" y="10287606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857" name="AutoShape 3" descr="blob:https://web.whatsapp.com/207f9b22-a611-4d6f-9984-78d7d1ff46db">
          <a:extLst>
            <a:ext uri="{FF2B5EF4-FFF2-40B4-BE49-F238E27FC236}">
              <a16:creationId xmlns:a16="http://schemas.microsoft.com/office/drawing/2014/main" id="{00000000-0008-0000-0000-000059030000}"/>
            </a:ext>
          </a:extLst>
        </xdr:cNvPr>
        <xdr:cNvSpPr>
          <a:spLocks noChangeAspect="1" noChangeArrowheads="1"/>
        </xdr:cNvSpPr>
      </xdr:nvSpPr>
      <xdr:spPr bwMode="auto">
        <a:xfrm>
          <a:off x="6754091" y="10287606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858" name="AutoShape 3" descr="blob:https://web.whatsapp.com/207f9b22-a611-4d6f-9984-78d7d1ff46db">
          <a:extLst>
            <a:ext uri="{FF2B5EF4-FFF2-40B4-BE49-F238E27FC236}">
              <a16:creationId xmlns:a16="http://schemas.microsoft.com/office/drawing/2014/main" id="{00000000-0008-0000-0000-00005A030000}"/>
            </a:ext>
          </a:extLst>
        </xdr:cNvPr>
        <xdr:cNvSpPr>
          <a:spLocks noChangeAspect="1" noChangeArrowheads="1"/>
        </xdr:cNvSpPr>
      </xdr:nvSpPr>
      <xdr:spPr bwMode="auto">
        <a:xfrm>
          <a:off x="6754091" y="10400174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859" name="AutoShape 3" descr="blob:https://web.whatsapp.com/207f9b22-a611-4d6f-9984-78d7d1ff46db">
          <a:extLst>
            <a:ext uri="{FF2B5EF4-FFF2-40B4-BE49-F238E27FC236}">
              <a16:creationId xmlns:a16="http://schemas.microsoft.com/office/drawing/2014/main" id="{00000000-0008-0000-0000-00005B030000}"/>
            </a:ext>
          </a:extLst>
        </xdr:cNvPr>
        <xdr:cNvSpPr>
          <a:spLocks noChangeAspect="1" noChangeArrowheads="1"/>
        </xdr:cNvSpPr>
      </xdr:nvSpPr>
      <xdr:spPr bwMode="auto">
        <a:xfrm>
          <a:off x="6754091" y="10400174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860" name="AutoShape 3" descr="blob:https://web.whatsapp.com/207f9b22-a611-4d6f-9984-78d7d1ff46db">
          <a:extLst>
            <a:ext uri="{FF2B5EF4-FFF2-40B4-BE49-F238E27FC236}">
              <a16:creationId xmlns:a16="http://schemas.microsoft.com/office/drawing/2014/main" id="{00000000-0008-0000-0000-00005C030000}"/>
            </a:ext>
          </a:extLst>
        </xdr:cNvPr>
        <xdr:cNvSpPr>
          <a:spLocks noChangeAspect="1" noChangeArrowheads="1"/>
        </xdr:cNvSpPr>
      </xdr:nvSpPr>
      <xdr:spPr bwMode="auto">
        <a:xfrm>
          <a:off x="6754091" y="10737878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861" name="AutoShape 3" descr="blob:https://web.whatsapp.com/207f9b22-a611-4d6f-9984-78d7d1ff46db">
          <a:extLst>
            <a:ext uri="{FF2B5EF4-FFF2-40B4-BE49-F238E27FC236}">
              <a16:creationId xmlns:a16="http://schemas.microsoft.com/office/drawing/2014/main" id="{00000000-0008-0000-0000-00005D030000}"/>
            </a:ext>
          </a:extLst>
        </xdr:cNvPr>
        <xdr:cNvSpPr>
          <a:spLocks noChangeAspect="1" noChangeArrowheads="1"/>
        </xdr:cNvSpPr>
      </xdr:nvSpPr>
      <xdr:spPr bwMode="auto">
        <a:xfrm>
          <a:off x="6754091" y="10737878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862" name="AutoShape 3" descr="blob:https://web.whatsapp.com/207f9b22-a611-4d6f-9984-78d7d1ff46db">
          <a:extLst>
            <a:ext uri="{FF2B5EF4-FFF2-40B4-BE49-F238E27FC236}">
              <a16:creationId xmlns:a16="http://schemas.microsoft.com/office/drawing/2014/main" id="{00000000-0008-0000-0000-00005E030000}"/>
            </a:ext>
          </a:extLst>
        </xdr:cNvPr>
        <xdr:cNvSpPr>
          <a:spLocks noChangeAspect="1" noChangeArrowheads="1"/>
        </xdr:cNvSpPr>
      </xdr:nvSpPr>
      <xdr:spPr bwMode="auto">
        <a:xfrm>
          <a:off x="6754091" y="10737878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863" name="AutoShape 3" descr="blob:https://web.whatsapp.com/207f9b22-a611-4d6f-9984-78d7d1ff46db">
          <a:extLst>
            <a:ext uri="{FF2B5EF4-FFF2-40B4-BE49-F238E27FC236}">
              <a16:creationId xmlns:a16="http://schemas.microsoft.com/office/drawing/2014/main" id="{00000000-0008-0000-0000-00005F030000}"/>
            </a:ext>
          </a:extLst>
        </xdr:cNvPr>
        <xdr:cNvSpPr>
          <a:spLocks noChangeAspect="1" noChangeArrowheads="1"/>
        </xdr:cNvSpPr>
      </xdr:nvSpPr>
      <xdr:spPr bwMode="auto">
        <a:xfrm>
          <a:off x="6754091" y="10737878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864" name="AutoShape 3" descr="blob:https://web.whatsapp.com/207f9b22-a611-4d6f-9984-78d7d1ff46db">
          <a:extLst>
            <a:ext uri="{FF2B5EF4-FFF2-40B4-BE49-F238E27FC236}">
              <a16:creationId xmlns:a16="http://schemas.microsoft.com/office/drawing/2014/main" id="{00000000-0008-0000-0000-000060030000}"/>
            </a:ext>
          </a:extLst>
        </xdr:cNvPr>
        <xdr:cNvSpPr>
          <a:spLocks noChangeAspect="1" noChangeArrowheads="1"/>
        </xdr:cNvSpPr>
      </xdr:nvSpPr>
      <xdr:spPr bwMode="auto">
        <a:xfrm>
          <a:off x="6754091" y="11563956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865" name="AutoShape 3" descr="blob:https://web.whatsapp.com/207f9b22-a611-4d6f-9984-78d7d1ff46db">
          <a:extLst>
            <a:ext uri="{FF2B5EF4-FFF2-40B4-BE49-F238E27FC236}">
              <a16:creationId xmlns:a16="http://schemas.microsoft.com/office/drawing/2014/main" id="{00000000-0008-0000-0000-000061030000}"/>
            </a:ext>
          </a:extLst>
        </xdr:cNvPr>
        <xdr:cNvSpPr>
          <a:spLocks noChangeAspect="1" noChangeArrowheads="1"/>
        </xdr:cNvSpPr>
      </xdr:nvSpPr>
      <xdr:spPr bwMode="auto">
        <a:xfrm>
          <a:off x="6754091" y="11543001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866" name="AutoShape 3" descr="blob:https://web.whatsapp.com/207f9b22-a611-4d6f-9984-78d7d1ff46db">
          <a:extLst>
            <a:ext uri="{FF2B5EF4-FFF2-40B4-BE49-F238E27FC236}">
              <a16:creationId xmlns:a16="http://schemas.microsoft.com/office/drawing/2014/main" id="{00000000-0008-0000-0000-000062030000}"/>
            </a:ext>
          </a:extLst>
        </xdr:cNvPr>
        <xdr:cNvSpPr>
          <a:spLocks noChangeAspect="1" noChangeArrowheads="1"/>
        </xdr:cNvSpPr>
      </xdr:nvSpPr>
      <xdr:spPr bwMode="auto">
        <a:xfrm>
          <a:off x="6754091" y="11300719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867" name="AutoShape 3" descr="blob:https://web.whatsapp.com/207f9b22-a611-4d6f-9984-78d7d1ff46db">
          <a:extLst>
            <a:ext uri="{FF2B5EF4-FFF2-40B4-BE49-F238E27FC236}">
              <a16:creationId xmlns:a16="http://schemas.microsoft.com/office/drawing/2014/main" id="{00000000-0008-0000-0000-000063030000}"/>
            </a:ext>
          </a:extLst>
        </xdr:cNvPr>
        <xdr:cNvSpPr>
          <a:spLocks noChangeAspect="1" noChangeArrowheads="1"/>
        </xdr:cNvSpPr>
      </xdr:nvSpPr>
      <xdr:spPr bwMode="auto">
        <a:xfrm>
          <a:off x="6754091" y="11300719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868" name="AutoShape 3" descr="blob:https://web.whatsapp.com/207f9b22-a611-4d6f-9984-78d7d1ff46db">
          <a:extLst>
            <a:ext uri="{FF2B5EF4-FFF2-40B4-BE49-F238E27FC236}">
              <a16:creationId xmlns:a16="http://schemas.microsoft.com/office/drawing/2014/main" id="{00000000-0008-0000-0000-000064030000}"/>
            </a:ext>
          </a:extLst>
        </xdr:cNvPr>
        <xdr:cNvSpPr>
          <a:spLocks noChangeAspect="1" noChangeArrowheads="1"/>
        </xdr:cNvSpPr>
      </xdr:nvSpPr>
      <xdr:spPr bwMode="auto">
        <a:xfrm>
          <a:off x="6754091" y="1141328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869" name="AutoShape 3" descr="blob:https://web.whatsapp.com/207f9b22-a611-4d6f-9984-78d7d1ff46db">
          <a:extLst>
            <a:ext uri="{FF2B5EF4-FFF2-40B4-BE49-F238E27FC236}">
              <a16:creationId xmlns:a16="http://schemas.microsoft.com/office/drawing/2014/main" id="{00000000-0008-0000-0000-000065030000}"/>
            </a:ext>
          </a:extLst>
        </xdr:cNvPr>
        <xdr:cNvSpPr>
          <a:spLocks noChangeAspect="1" noChangeArrowheads="1"/>
        </xdr:cNvSpPr>
      </xdr:nvSpPr>
      <xdr:spPr bwMode="auto">
        <a:xfrm>
          <a:off x="6754091" y="1141328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870" name="AutoShape 3" descr="blob:https://web.whatsapp.com/207f9b22-a611-4d6f-9984-78d7d1ff46db">
          <a:extLst>
            <a:ext uri="{FF2B5EF4-FFF2-40B4-BE49-F238E27FC236}">
              <a16:creationId xmlns:a16="http://schemas.microsoft.com/office/drawing/2014/main" id="{00000000-0008-0000-0000-000066030000}"/>
            </a:ext>
          </a:extLst>
        </xdr:cNvPr>
        <xdr:cNvSpPr>
          <a:spLocks noChangeAspect="1" noChangeArrowheads="1"/>
        </xdr:cNvSpPr>
      </xdr:nvSpPr>
      <xdr:spPr bwMode="auto">
        <a:xfrm>
          <a:off x="6754091" y="11525856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871" name="AutoShape 3" descr="blob:https://web.whatsapp.com/207f9b22-a611-4d6f-9984-78d7d1ff46db">
          <a:extLst>
            <a:ext uri="{FF2B5EF4-FFF2-40B4-BE49-F238E27FC236}">
              <a16:creationId xmlns:a16="http://schemas.microsoft.com/office/drawing/2014/main" id="{00000000-0008-0000-0000-000067030000}"/>
            </a:ext>
          </a:extLst>
        </xdr:cNvPr>
        <xdr:cNvSpPr>
          <a:spLocks noChangeAspect="1" noChangeArrowheads="1"/>
        </xdr:cNvSpPr>
      </xdr:nvSpPr>
      <xdr:spPr bwMode="auto">
        <a:xfrm>
          <a:off x="6754091" y="11525856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872" name="AutoShape 3" descr="blob:https://web.whatsapp.com/207f9b22-a611-4d6f-9984-78d7d1ff46db">
          <a:extLst>
            <a:ext uri="{FF2B5EF4-FFF2-40B4-BE49-F238E27FC236}">
              <a16:creationId xmlns:a16="http://schemas.microsoft.com/office/drawing/2014/main" id="{00000000-0008-0000-0000-000068030000}"/>
            </a:ext>
          </a:extLst>
        </xdr:cNvPr>
        <xdr:cNvSpPr>
          <a:spLocks noChangeAspect="1" noChangeArrowheads="1"/>
        </xdr:cNvSpPr>
      </xdr:nvSpPr>
      <xdr:spPr bwMode="auto">
        <a:xfrm>
          <a:off x="6754091" y="11563956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873" name="AutoShape 3" descr="blob:https://web.whatsapp.com/207f9b22-a611-4d6f-9984-78d7d1ff46db">
          <a:extLst>
            <a:ext uri="{FF2B5EF4-FFF2-40B4-BE49-F238E27FC236}">
              <a16:creationId xmlns:a16="http://schemas.microsoft.com/office/drawing/2014/main" id="{00000000-0008-0000-0000-000069030000}"/>
            </a:ext>
          </a:extLst>
        </xdr:cNvPr>
        <xdr:cNvSpPr>
          <a:spLocks noChangeAspect="1" noChangeArrowheads="1"/>
        </xdr:cNvSpPr>
      </xdr:nvSpPr>
      <xdr:spPr bwMode="auto">
        <a:xfrm>
          <a:off x="6754091" y="11543001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874" name="AutoShape 3" descr="blob:https://web.whatsapp.com/207f9b22-a611-4d6f-9984-78d7d1ff46db">
          <a:extLst>
            <a:ext uri="{FF2B5EF4-FFF2-40B4-BE49-F238E27FC236}">
              <a16:creationId xmlns:a16="http://schemas.microsoft.com/office/drawing/2014/main" id="{00000000-0008-0000-0000-00006A030000}"/>
            </a:ext>
          </a:extLst>
        </xdr:cNvPr>
        <xdr:cNvSpPr>
          <a:spLocks noChangeAspect="1" noChangeArrowheads="1"/>
        </xdr:cNvSpPr>
      </xdr:nvSpPr>
      <xdr:spPr bwMode="auto">
        <a:xfrm>
          <a:off x="6754091" y="11300719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875" name="AutoShape 3" descr="blob:https://web.whatsapp.com/207f9b22-a611-4d6f-9984-78d7d1ff46db">
          <a:extLst>
            <a:ext uri="{FF2B5EF4-FFF2-40B4-BE49-F238E27FC236}">
              <a16:creationId xmlns:a16="http://schemas.microsoft.com/office/drawing/2014/main" id="{00000000-0008-0000-0000-00006B030000}"/>
            </a:ext>
          </a:extLst>
        </xdr:cNvPr>
        <xdr:cNvSpPr>
          <a:spLocks noChangeAspect="1" noChangeArrowheads="1"/>
        </xdr:cNvSpPr>
      </xdr:nvSpPr>
      <xdr:spPr bwMode="auto">
        <a:xfrm>
          <a:off x="6754091" y="11300719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876" name="AutoShape 3" descr="blob:https://web.whatsapp.com/207f9b22-a611-4d6f-9984-78d7d1ff46db">
          <a:extLst>
            <a:ext uri="{FF2B5EF4-FFF2-40B4-BE49-F238E27FC236}">
              <a16:creationId xmlns:a16="http://schemas.microsoft.com/office/drawing/2014/main" id="{00000000-0008-0000-0000-00006C030000}"/>
            </a:ext>
          </a:extLst>
        </xdr:cNvPr>
        <xdr:cNvSpPr>
          <a:spLocks noChangeAspect="1" noChangeArrowheads="1"/>
        </xdr:cNvSpPr>
      </xdr:nvSpPr>
      <xdr:spPr bwMode="auto">
        <a:xfrm>
          <a:off x="6754091" y="1141328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877" name="AutoShape 3" descr="blob:https://web.whatsapp.com/207f9b22-a611-4d6f-9984-78d7d1ff46db">
          <a:extLst>
            <a:ext uri="{FF2B5EF4-FFF2-40B4-BE49-F238E27FC236}">
              <a16:creationId xmlns:a16="http://schemas.microsoft.com/office/drawing/2014/main" id="{00000000-0008-0000-0000-00006D030000}"/>
            </a:ext>
          </a:extLst>
        </xdr:cNvPr>
        <xdr:cNvSpPr>
          <a:spLocks noChangeAspect="1" noChangeArrowheads="1"/>
        </xdr:cNvSpPr>
      </xdr:nvSpPr>
      <xdr:spPr bwMode="auto">
        <a:xfrm>
          <a:off x="6754091" y="1141328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878" name="AutoShape 3" descr="blob:https://web.whatsapp.com/207f9b22-a611-4d6f-9984-78d7d1ff46db">
          <a:extLst>
            <a:ext uri="{FF2B5EF4-FFF2-40B4-BE49-F238E27FC236}">
              <a16:creationId xmlns:a16="http://schemas.microsoft.com/office/drawing/2014/main" id="{00000000-0008-0000-0000-00006E030000}"/>
            </a:ext>
          </a:extLst>
        </xdr:cNvPr>
        <xdr:cNvSpPr>
          <a:spLocks noChangeAspect="1" noChangeArrowheads="1"/>
        </xdr:cNvSpPr>
      </xdr:nvSpPr>
      <xdr:spPr bwMode="auto">
        <a:xfrm>
          <a:off x="6754091" y="11525856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879" name="AutoShape 3" descr="blob:https://web.whatsapp.com/207f9b22-a611-4d6f-9984-78d7d1ff46db">
          <a:extLst>
            <a:ext uri="{FF2B5EF4-FFF2-40B4-BE49-F238E27FC236}">
              <a16:creationId xmlns:a16="http://schemas.microsoft.com/office/drawing/2014/main" id="{00000000-0008-0000-0000-00006F030000}"/>
            </a:ext>
          </a:extLst>
        </xdr:cNvPr>
        <xdr:cNvSpPr>
          <a:spLocks noChangeAspect="1" noChangeArrowheads="1"/>
        </xdr:cNvSpPr>
      </xdr:nvSpPr>
      <xdr:spPr bwMode="auto">
        <a:xfrm>
          <a:off x="6754091" y="11525856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880" name="AutoShape 3" descr="blob:https://web.whatsapp.com/207f9b22-a611-4d6f-9984-78d7d1ff46db">
          <a:extLst>
            <a:ext uri="{FF2B5EF4-FFF2-40B4-BE49-F238E27FC236}">
              <a16:creationId xmlns:a16="http://schemas.microsoft.com/office/drawing/2014/main" id="{00000000-0008-0000-0000-000070030000}"/>
            </a:ext>
          </a:extLst>
        </xdr:cNvPr>
        <xdr:cNvSpPr>
          <a:spLocks noChangeAspect="1" noChangeArrowheads="1"/>
        </xdr:cNvSpPr>
      </xdr:nvSpPr>
      <xdr:spPr bwMode="auto">
        <a:xfrm>
          <a:off x="6754091" y="11863560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881" name="AutoShape 3" descr="blob:https://web.whatsapp.com/207f9b22-a611-4d6f-9984-78d7d1ff46db">
          <a:extLst>
            <a:ext uri="{FF2B5EF4-FFF2-40B4-BE49-F238E27FC236}">
              <a16:creationId xmlns:a16="http://schemas.microsoft.com/office/drawing/2014/main" id="{00000000-0008-0000-0000-000071030000}"/>
            </a:ext>
          </a:extLst>
        </xdr:cNvPr>
        <xdr:cNvSpPr>
          <a:spLocks noChangeAspect="1" noChangeArrowheads="1"/>
        </xdr:cNvSpPr>
      </xdr:nvSpPr>
      <xdr:spPr bwMode="auto">
        <a:xfrm>
          <a:off x="6754091" y="11863560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882" name="AutoShape 3" descr="blob:https://web.whatsapp.com/207f9b22-a611-4d6f-9984-78d7d1ff46db">
          <a:extLst>
            <a:ext uri="{FF2B5EF4-FFF2-40B4-BE49-F238E27FC236}">
              <a16:creationId xmlns:a16="http://schemas.microsoft.com/office/drawing/2014/main" id="{00000000-0008-0000-0000-000072030000}"/>
            </a:ext>
          </a:extLst>
        </xdr:cNvPr>
        <xdr:cNvSpPr>
          <a:spLocks noChangeAspect="1" noChangeArrowheads="1"/>
        </xdr:cNvSpPr>
      </xdr:nvSpPr>
      <xdr:spPr bwMode="auto">
        <a:xfrm>
          <a:off x="6754091" y="11863560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883" name="AutoShape 3" descr="blob:https://web.whatsapp.com/207f9b22-a611-4d6f-9984-78d7d1ff46db">
          <a:extLst>
            <a:ext uri="{FF2B5EF4-FFF2-40B4-BE49-F238E27FC236}">
              <a16:creationId xmlns:a16="http://schemas.microsoft.com/office/drawing/2014/main" id="{00000000-0008-0000-0000-000073030000}"/>
            </a:ext>
          </a:extLst>
        </xdr:cNvPr>
        <xdr:cNvSpPr>
          <a:spLocks noChangeAspect="1" noChangeArrowheads="1"/>
        </xdr:cNvSpPr>
      </xdr:nvSpPr>
      <xdr:spPr bwMode="auto">
        <a:xfrm>
          <a:off x="6754091" y="11863560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884" name="AutoShape 3" descr="blob:https://web.whatsapp.com/207f9b22-a611-4d6f-9984-78d7d1ff46db">
          <a:extLst>
            <a:ext uri="{FF2B5EF4-FFF2-40B4-BE49-F238E27FC236}">
              <a16:creationId xmlns:a16="http://schemas.microsoft.com/office/drawing/2014/main" id="{00000000-0008-0000-0000-000074030000}"/>
            </a:ext>
          </a:extLst>
        </xdr:cNvPr>
        <xdr:cNvSpPr>
          <a:spLocks noChangeAspect="1" noChangeArrowheads="1"/>
        </xdr:cNvSpPr>
      </xdr:nvSpPr>
      <xdr:spPr bwMode="auto">
        <a:xfrm>
          <a:off x="6754091" y="12426401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885" name="AutoShape 3" descr="blob:https://web.whatsapp.com/207f9b22-a611-4d6f-9984-78d7d1ff46db">
          <a:extLst>
            <a:ext uri="{FF2B5EF4-FFF2-40B4-BE49-F238E27FC236}">
              <a16:creationId xmlns:a16="http://schemas.microsoft.com/office/drawing/2014/main" id="{00000000-0008-0000-0000-000075030000}"/>
            </a:ext>
          </a:extLst>
        </xdr:cNvPr>
        <xdr:cNvSpPr>
          <a:spLocks noChangeAspect="1" noChangeArrowheads="1"/>
        </xdr:cNvSpPr>
      </xdr:nvSpPr>
      <xdr:spPr bwMode="auto">
        <a:xfrm>
          <a:off x="6754091" y="12426401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886" name="AutoShape 3" descr="blob:https://web.whatsapp.com/207f9b22-a611-4d6f-9984-78d7d1ff46db">
          <a:extLst>
            <a:ext uri="{FF2B5EF4-FFF2-40B4-BE49-F238E27FC236}">
              <a16:creationId xmlns:a16="http://schemas.microsoft.com/office/drawing/2014/main" id="{00000000-0008-0000-0000-000076030000}"/>
            </a:ext>
          </a:extLst>
        </xdr:cNvPr>
        <xdr:cNvSpPr>
          <a:spLocks noChangeAspect="1" noChangeArrowheads="1"/>
        </xdr:cNvSpPr>
      </xdr:nvSpPr>
      <xdr:spPr bwMode="auto">
        <a:xfrm>
          <a:off x="6754091" y="12426401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887" name="AutoShape 3" descr="blob:https://web.whatsapp.com/207f9b22-a611-4d6f-9984-78d7d1ff46db">
          <a:extLst>
            <a:ext uri="{FF2B5EF4-FFF2-40B4-BE49-F238E27FC236}">
              <a16:creationId xmlns:a16="http://schemas.microsoft.com/office/drawing/2014/main" id="{00000000-0008-0000-0000-000077030000}"/>
            </a:ext>
          </a:extLst>
        </xdr:cNvPr>
        <xdr:cNvSpPr>
          <a:spLocks noChangeAspect="1" noChangeArrowheads="1"/>
        </xdr:cNvSpPr>
      </xdr:nvSpPr>
      <xdr:spPr bwMode="auto">
        <a:xfrm>
          <a:off x="6754091" y="12426401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888" name="AutoShape 3" descr="blob:https://web.whatsapp.com/207f9b22-a611-4d6f-9984-78d7d1ff46db">
          <a:extLst>
            <a:ext uri="{FF2B5EF4-FFF2-40B4-BE49-F238E27FC236}">
              <a16:creationId xmlns:a16="http://schemas.microsoft.com/office/drawing/2014/main" id="{00000000-0008-0000-0000-000078030000}"/>
            </a:ext>
          </a:extLst>
        </xdr:cNvPr>
        <xdr:cNvSpPr>
          <a:spLocks noChangeAspect="1" noChangeArrowheads="1"/>
        </xdr:cNvSpPr>
      </xdr:nvSpPr>
      <xdr:spPr bwMode="auto">
        <a:xfrm>
          <a:off x="6754091" y="1141328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889" name="AutoShape 3" descr="blob:https://web.whatsapp.com/207f9b22-a611-4d6f-9984-78d7d1ff46db">
          <a:extLst>
            <a:ext uri="{FF2B5EF4-FFF2-40B4-BE49-F238E27FC236}">
              <a16:creationId xmlns:a16="http://schemas.microsoft.com/office/drawing/2014/main" id="{00000000-0008-0000-0000-000079030000}"/>
            </a:ext>
          </a:extLst>
        </xdr:cNvPr>
        <xdr:cNvSpPr>
          <a:spLocks noChangeAspect="1" noChangeArrowheads="1"/>
        </xdr:cNvSpPr>
      </xdr:nvSpPr>
      <xdr:spPr bwMode="auto">
        <a:xfrm>
          <a:off x="6754091" y="1141328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890" name="AutoShape 3" descr="blob:https://web.whatsapp.com/207f9b22-a611-4d6f-9984-78d7d1ff46db">
          <a:extLst>
            <a:ext uri="{FF2B5EF4-FFF2-40B4-BE49-F238E27FC236}">
              <a16:creationId xmlns:a16="http://schemas.microsoft.com/office/drawing/2014/main" id="{00000000-0008-0000-0000-00007A030000}"/>
            </a:ext>
          </a:extLst>
        </xdr:cNvPr>
        <xdr:cNvSpPr>
          <a:spLocks noChangeAspect="1" noChangeArrowheads="1"/>
        </xdr:cNvSpPr>
      </xdr:nvSpPr>
      <xdr:spPr bwMode="auto">
        <a:xfrm>
          <a:off x="6754091" y="1141328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891" name="AutoShape 3" descr="blob:https://web.whatsapp.com/207f9b22-a611-4d6f-9984-78d7d1ff46db">
          <a:extLst>
            <a:ext uri="{FF2B5EF4-FFF2-40B4-BE49-F238E27FC236}">
              <a16:creationId xmlns:a16="http://schemas.microsoft.com/office/drawing/2014/main" id="{00000000-0008-0000-0000-00007B030000}"/>
            </a:ext>
          </a:extLst>
        </xdr:cNvPr>
        <xdr:cNvSpPr>
          <a:spLocks noChangeAspect="1" noChangeArrowheads="1"/>
        </xdr:cNvSpPr>
      </xdr:nvSpPr>
      <xdr:spPr bwMode="auto">
        <a:xfrm>
          <a:off x="6754091" y="1141328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892" name="AutoShape 3" descr="blob:https://web.whatsapp.com/207f9b22-a611-4d6f-9984-78d7d1ff46db">
          <a:extLst>
            <a:ext uri="{FF2B5EF4-FFF2-40B4-BE49-F238E27FC236}">
              <a16:creationId xmlns:a16="http://schemas.microsoft.com/office/drawing/2014/main" id="{00000000-0008-0000-0000-00007C030000}"/>
            </a:ext>
          </a:extLst>
        </xdr:cNvPr>
        <xdr:cNvSpPr>
          <a:spLocks noChangeAspect="1" noChangeArrowheads="1"/>
        </xdr:cNvSpPr>
      </xdr:nvSpPr>
      <xdr:spPr bwMode="auto">
        <a:xfrm>
          <a:off x="6754091" y="14378160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893" name="AutoShape 3" descr="blob:https://web.whatsapp.com/207f9b22-a611-4d6f-9984-78d7d1ff46db">
          <a:extLst>
            <a:ext uri="{FF2B5EF4-FFF2-40B4-BE49-F238E27FC236}">
              <a16:creationId xmlns:a16="http://schemas.microsoft.com/office/drawing/2014/main" id="{00000000-0008-0000-0000-00007D030000}"/>
            </a:ext>
          </a:extLst>
        </xdr:cNvPr>
        <xdr:cNvSpPr>
          <a:spLocks noChangeAspect="1" noChangeArrowheads="1"/>
        </xdr:cNvSpPr>
      </xdr:nvSpPr>
      <xdr:spPr bwMode="auto">
        <a:xfrm>
          <a:off x="6754091" y="14357205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894" name="AutoShape 3" descr="blob:https://web.whatsapp.com/207f9b22-a611-4d6f-9984-78d7d1ff46db">
          <a:extLst>
            <a:ext uri="{FF2B5EF4-FFF2-40B4-BE49-F238E27FC236}">
              <a16:creationId xmlns:a16="http://schemas.microsoft.com/office/drawing/2014/main" id="{00000000-0008-0000-0000-00007E030000}"/>
            </a:ext>
          </a:extLst>
        </xdr:cNvPr>
        <xdr:cNvSpPr>
          <a:spLocks noChangeAspect="1" noChangeArrowheads="1"/>
        </xdr:cNvSpPr>
      </xdr:nvSpPr>
      <xdr:spPr bwMode="auto">
        <a:xfrm>
          <a:off x="6754091" y="14114924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895" name="AutoShape 3" descr="blob:https://web.whatsapp.com/207f9b22-a611-4d6f-9984-78d7d1ff46db">
          <a:extLst>
            <a:ext uri="{FF2B5EF4-FFF2-40B4-BE49-F238E27FC236}">
              <a16:creationId xmlns:a16="http://schemas.microsoft.com/office/drawing/2014/main" id="{00000000-0008-0000-0000-00007F030000}"/>
            </a:ext>
          </a:extLst>
        </xdr:cNvPr>
        <xdr:cNvSpPr>
          <a:spLocks noChangeAspect="1" noChangeArrowheads="1"/>
        </xdr:cNvSpPr>
      </xdr:nvSpPr>
      <xdr:spPr bwMode="auto">
        <a:xfrm>
          <a:off x="6754091" y="14114924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896" name="AutoShape 3" descr="blob:https://web.whatsapp.com/207f9b22-a611-4d6f-9984-78d7d1ff46db">
          <a:extLst>
            <a:ext uri="{FF2B5EF4-FFF2-40B4-BE49-F238E27FC236}">
              <a16:creationId xmlns:a16="http://schemas.microsoft.com/office/drawing/2014/main" id="{00000000-0008-0000-0000-000080030000}"/>
            </a:ext>
          </a:extLst>
        </xdr:cNvPr>
        <xdr:cNvSpPr>
          <a:spLocks noChangeAspect="1" noChangeArrowheads="1"/>
        </xdr:cNvSpPr>
      </xdr:nvSpPr>
      <xdr:spPr bwMode="auto">
        <a:xfrm>
          <a:off x="6754091" y="142274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897" name="AutoShape 3" descr="blob:https://web.whatsapp.com/207f9b22-a611-4d6f-9984-78d7d1ff46db">
          <a:extLst>
            <a:ext uri="{FF2B5EF4-FFF2-40B4-BE49-F238E27FC236}">
              <a16:creationId xmlns:a16="http://schemas.microsoft.com/office/drawing/2014/main" id="{00000000-0008-0000-0000-000081030000}"/>
            </a:ext>
          </a:extLst>
        </xdr:cNvPr>
        <xdr:cNvSpPr>
          <a:spLocks noChangeAspect="1" noChangeArrowheads="1"/>
        </xdr:cNvSpPr>
      </xdr:nvSpPr>
      <xdr:spPr bwMode="auto">
        <a:xfrm>
          <a:off x="6754091" y="142274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898" name="AutoShape 3" descr="blob:https://web.whatsapp.com/207f9b22-a611-4d6f-9984-78d7d1ff46db">
          <a:extLst>
            <a:ext uri="{FF2B5EF4-FFF2-40B4-BE49-F238E27FC236}">
              <a16:creationId xmlns:a16="http://schemas.microsoft.com/office/drawing/2014/main" id="{00000000-0008-0000-0000-000082030000}"/>
            </a:ext>
          </a:extLst>
        </xdr:cNvPr>
        <xdr:cNvSpPr>
          <a:spLocks noChangeAspect="1" noChangeArrowheads="1"/>
        </xdr:cNvSpPr>
      </xdr:nvSpPr>
      <xdr:spPr bwMode="auto">
        <a:xfrm>
          <a:off x="6754091" y="14340060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899" name="AutoShape 3" descr="blob:https://web.whatsapp.com/207f9b22-a611-4d6f-9984-78d7d1ff46db">
          <a:extLst>
            <a:ext uri="{FF2B5EF4-FFF2-40B4-BE49-F238E27FC236}">
              <a16:creationId xmlns:a16="http://schemas.microsoft.com/office/drawing/2014/main" id="{00000000-0008-0000-0000-000083030000}"/>
            </a:ext>
          </a:extLst>
        </xdr:cNvPr>
        <xdr:cNvSpPr>
          <a:spLocks noChangeAspect="1" noChangeArrowheads="1"/>
        </xdr:cNvSpPr>
      </xdr:nvSpPr>
      <xdr:spPr bwMode="auto">
        <a:xfrm>
          <a:off x="6754091" y="14340060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900" name="AutoShape 3" descr="blob:https://web.whatsapp.com/207f9b22-a611-4d6f-9984-78d7d1ff46db">
          <a:extLst>
            <a:ext uri="{FF2B5EF4-FFF2-40B4-BE49-F238E27FC236}">
              <a16:creationId xmlns:a16="http://schemas.microsoft.com/office/drawing/2014/main" id="{00000000-0008-0000-0000-000084030000}"/>
            </a:ext>
          </a:extLst>
        </xdr:cNvPr>
        <xdr:cNvSpPr>
          <a:spLocks noChangeAspect="1" noChangeArrowheads="1"/>
        </xdr:cNvSpPr>
      </xdr:nvSpPr>
      <xdr:spPr bwMode="auto">
        <a:xfrm>
          <a:off x="6754091" y="18617651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901" name="AutoShape 3" descr="blob:https://web.whatsapp.com/207f9b22-a611-4d6f-9984-78d7d1ff46db">
          <a:extLst>
            <a:ext uri="{FF2B5EF4-FFF2-40B4-BE49-F238E27FC236}">
              <a16:creationId xmlns:a16="http://schemas.microsoft.com/office/drawing/2014/main" id="{00000000-0008-0000-0000-000085030000}"/>
            </a:ext>
          </a:extLst>
        </xdr:cNvPr>
        <xdr:cNvSpPr>
          <a:spLocks noChangeAspect="1" noChangeArrowheads="1"/>
        </xdr:cNvSpPr>
      </xdr:nvSpPr>
      <xdr:spPr bwMode="auto">
        <a:xfrm>
          <a:off x="6754091" y="18617651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902" name="AutoShape 3" descr="blob:https://web.whatsapp.com/207f9b22-a611-4d6f-9984-78d7d1ff46db">
          <a:extLst>
            <a:ext uri="{FF2B5EF4-FFF2-40B4-BE49-F238E27FC236}">
              <a16:creationId xmlns:a16="http://schemas.microsoft.com/office/drawing/2014/main" id="{00000000-0008-0000-0000-000086030000}"/>
            </a:ext>
          </a:extLst>
        </xdr:cNvPr>
        <xdr:cNvSpPr>
          <a:spLocks noChangeAspect="1" noChangeArrowheads="1"/>
        </xdr:cNvSpPr>
      </xdr:nvSpPr>
      <xdr:spPr bwMode="auto">
        <a:xfrm>
          <a:off x="6754091" y="14378160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903" name="AutoShape 3" descr="blob:https://web.whatsapp.com/207f9b22-a611-4d6f-9984-78d7d1ff46db">
          <a:extLst>
            <a:ext uri="{FF2B5EF4-FFF2-40B4-BE49-F238E27FC236}">
              <a16:creationId xmlns:a16="http://schemas.microsoft.com/office/drawing/2014/main" id="{00000000-0008-0000-0000-000087030000}"/>
            </a:ext>
          </a:extLst>
        </xdr:cNvPr>
        <xdr:cNvSpPr>
          <a:spLocks noChangeAspect="1" noChangeArrowheads="1"/>
        </xdr:cNvSpPr>
      </xdr:nvSpPr>
      <xdr:spPr bwMode="auto">
        <a:xfrm>
          <a:off x="6754091" y="14357205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904" name="AutoShape 3" descr="blob:https://web.whatsapp.com/207f9b22-a611-4d6f-9984-78d7d1ff46db">
          <a:extLst>
            <a:ext uri="{FF2B5EF4-FFF2-40B4-BE49-F238E27FC236}">
              <a16:creationId xmlns:a16="http://schemas.microsoft.com/office/drawing/2014/main" id="{00000000-0008-0000-0000-000088030000}"/>
            </a:ext>
          </a:extLst>
        </xdr:cNvPr>
        <xdr:cNvSpPr>
          <a:spLocks noChangeAspect="1" noChangeArrowheads="1"/>
        </xdr:cNvSpPr>
      </xdr:nvSpPr>
      <xdr:spPr bwMode="auto">
        <a:xfrm>
          <a:off x="6754091" y="14114924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905" name="AutoShape 3" descr="blob:https://web.whatsapp.com/207f9b22-a611-4d6f-9984-78d7d1ff46db">
          <a:extLst>
            <a:ext uri="{FF2B5EF4-FFF2-40B4-BE49-F238E27FC236}">
              <a16:creationId xmlns:a16="http://schemas.microsoft.com/office/drawing/2014/main" id="{00000000-0008-0000-0000-000089030000}"/>
            </a:ext>
          </a:extLst>
        </xdr:cNvPr>
        <xdr:cNvSpPr>
          <a:spLocks noChangeAspect="1" noChangeArrowheads="1"/>
        </xdr:cNvSpPr>
      </xdr:nvSpPr>
      <xdr:spPr bwMode="auto">
        <a:xfrm>
          <a:off x="6754091" y="14114924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906" name="AutoShape 3" descr="blob:https://web.whatsapp.com/207f9b22-a611-4d6f-9984-78d7d1ff46db">
          <a:extLst>
            <a:ext uri="{FF2B5EF4-FFF2-40B4-BE49-F238E27FC236}">
              <a16:creationId xmlns:a16="http://schemas.microsoft.com/office/drawing/2014/main" id="{00000000-0008-0000-0000-00008A030000}"/>
            </a:ext>
          </a:extLst>
        </xdr:cNvPr>
        <xdr:cNvSpPr>
          <a:spLocks noChangeAspect="1" noChangeArrowheads="1"/>
        </xdr:cNvSpPr>
      </xdr:nvSpPr>
      <xdr:spPr bwMode="auto">
        <a:xfrm>
          <a:off x="6754091" y="142274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907" name="AutoShape 3" descr="blob:https://web.whatsapp.com/207f9b22-a611-4d6f-9984-78d7d1ff46db">
          <a:extLst>
            <a:ext uri="{FF2B5EF4-FFF2-40B4-BE49-F238E27FC236}">
              <a16:creationId xmlns:a16="http://schemas.microsoft.com/office/drawing/2014/main" id="{00000000-0008-0000-0000-00008B030000}"/>
            </a:ext>
          </a:extLst>
        </xdr:cNvPr>
        <xdr:cNvSpPr>
          <a:spLocks noChangeAspect="1" noChangeArrowheads="1"/>
        </xdr:cNvSpPr>
      </xdr:nvSpPr>
      <xdr:spPr bwMode="auto">
        <a:xfrm>
          <a:off x="6754091" y="142274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908" name="AutoShape 3" descr="blob:https://web.whatsapp.com/207f9b22-a611-4d6f-9984-78d7d1ff46db">
          <a:extLst>
            <a:ext uri="{FF2B5EF4-FFF2-40B4-BE49-F238E27FC236}">
              <a16:creationId xmlns:a16="http://schemas.microsoft.com/office/drawing/2014/main" id="{00000000-0008-0000-0000-00008C030000}"/>
            </a:ext>
          </a:extLst>
        </xdr:cNvPr>
        <xdr:cNvSpPr>
          <a:spLocks noChangeAspect="1" noChangeArrowheads="1"/>
        </xdr:cNvSpPr>
      </xdr:nvSpPr>
      <xdr:spPr bwMode="auto">
        <a:xfrm>
          <a:off x="6754091" y="14340060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909" name="AutoShape 3" descr="blob:https://web.whatsapp.com/207f9b22-a611-4d6f-9984-78d7d1ff46db">
          <a:extLst>
            <a:ext uri="{FF2B5EF4-FFF2-40B4-BE49-F238E27FC236}">
              <a16:creationId xmlns:a16="http://schemas.microsoft.com/office/drawing/2014/main" id="{00000000-0008-0000-0000-00008D030000}"/>
            </a:ext>
          </a:extLst>
        </xdr:cNvPr>
        <xdr:cNvSpPr>
          <a:spLocks noChangeAspect="1" noChangeArrowheads="1"/>
        </xdr:cNvSpPr>
      </xdr:nvSpPr>
      <xdr:spPr bwMode="auto">
        <a:xfrm>
          <a:off x="6754091" y="14340060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910" name="AutoShape 3" descr="blob:https://web.whatsapp.com/207f9b22-a611-4d6f-9984-78d7d1ff46db">
          <a:extLst>
            <a:ext uri="{FF2B5EF4-FFF2-40B4-BE49-F238E27FC236}">
              <a16:creationId xmlns:a16="http://schemas.microsoft.com/office/drawing/2014/main" id="{00000000-0008-0000-0000-00008E030000}"/>
            </a:ext>
          </a:extLst>
        </xdr:cNvPr>
        <xdr:cNvSpPr>
          <a:spLocks noChangeAspect="1" noChangeArrowheads="1"/>
        </xdr:cNvSpPr>
      </xdr:nvSpPr>
      <xdr:spPr bwMode="auto">
        <a:xfrm>
          <a:off x="6754091" y="18617651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911" name="AutoShape 3" descr="blob:https://web.whatsapp.com/207f9b22-a611-4d6f-9984-78d7d1ff46db">
          <a:extLst>
            <a:ext uri="{FF2B5EF4-FFF2-40B4-BE49-F238E27FC236}">
              <a16:creationId xmlns:a16="http://schemas.microsoft.com/office/drawing/2014/main" id="{00000000-0008-0000-0000-00008F030000}"/>
            </a:ext>
          </a:extLst>
        </xdr:cNvPr>
        <xdr:cNvSpPr>
          <a:spLocks noChangeAspect="1" noChangeArrowheads="1"/>
        </xdr:cNvSpPr>
      </xdr:nvSpPr>
      <xdr:spPr bwMode="auto">
        <a:xfrm>
          <a:off x="6754091" y="18617651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912" name="AutoShape 3" descr="blob:https://web.whatsapp.com/207f9b22-a611-4d6f-9984-78d7d1ff46db">
          <a:extLst>
            <a:ext uri="{FF2B5EF4-FFF2-40B4-BE49-F238E27FC236}">
              <a16:creationId xmlns:a16="http://schemas.microsoft.com/office/drawing/2014/main" id="{00000000-0008-0000-0000-000090030000}"/>
            </a:ext>
          </a:extLst>
        </xdr:cNvPr>
        <xdr:cNvSpPr>
          <a:spLocks noChangeAspect="1" noChangeArrowheads="1"/>
        </xdr:cNvSpPr>
      </xdr:nvSpPr>
      <xdr:spPr bwMode="auto">
        <a:xfrm>
          <a:off x="6754091" y="13252478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913" name="AutoShape 3" descr="blob:https://web.whatsapp.com/207f9b22-a611-4d6f-9984-78d7d1ff46db">
          <a:extLst>
            <a:ext uri="{FF2B5EF4-FFF2-40B4-BE49-F238E27FC236}">
              <a16:creationId xmlns:a16="http://schemas.microsoft.com/office/drawing/2014/main" id="{00000000-0008-0000-0000-000091030000}"/>
            </a:ext>
          </a:extLst>
        </xdr:cNvPr>
        <xdr:cNvSpPr>
          <a:spLocks noChangeAspect="1" noChangeArrowheads="1"/>
        </xdr:cNvSpPr>
      </xdr:nvSpPr>
      <xdr:spPr bwMode="auto">
        <a:xfrm>
          <a:off x="6754091" y="13231523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914" name="AutoShape 3" descr="blob:https://web.whatsapp.com/207f9b22-a611-4d6f-9984-78d7d1ff46db">
          <a:extLst>
            <a:ext uri="{FF2B5EF4-FFF2-40B4-BE49-F238E27FC236}">
              <a16:creationId xmlns:a16="http://schemas.microsoft.com/office/drawing/2014/main" id="{00000000-0008-0000-0000-000092030000}"/>
            </a:ext>
          </a:extLst>
        </xdr:cNvPr>
        <xdr:cNvSpPr>
          <a:spLocks noChangeAspect="1" noChangeArrowheads="1"/>
        </xdr:cNvSpPr>
      </xdr:nvSpPr>
      <xdr:spPr bwMode="auto">
        <a:xfrm>
          <a:off x="6754091" y="129892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915" name="AutoShape 3" descr="blob:https://web.whatsapp.com/207f9b22-a611-4d6f-9984-78d7d1ff46db">
          <a:extLst>
            <a:ext uri="{FF2B5EF4-FFF2-40B4-BE49-F238E27FC236}">
              <a16:creationId xmlns:a16="http://schemas.microsoft.com/office/drawing/2014/main" id="{00000000-0008-0000-0000-000093030000}"/>
            </a:ext>
          </a:extLst>
        </xdr:cNvPr>
        <xdr:cNvSpPr>
          <a:spLocks noChangeAspect="1" noChangeArrowheads="1"/>
        </xdr:cNvSpPr>
      </xdr:nvSpPr>
      <xdr:spPr bwMode="auto">
        <a:xfrm>
          <a:off x="6754091" y="129892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916" name="AutoShape 3" descr="blob:https://web.whatsapp.com/207f9b22-a611-4d6f-9984-78d7d1ff46db">
          <a:extLst>
            <a:ext uri="{FF2B5EF4-FFF2-40B4-BE49-F238E27FC236}">
              <a16:creationId xmlns:a16="http://schemas.microsoft.com/office/drawing/2014/main" id="{00000000-0008-0000-0000-000094030000}"/>
            </a:ext>
          </a:extLst>
        </xdr:cNvPr>
        <xdr:cNvSpPr>
          <a:spLocks noChangeAspect="1" noChangeArrowheads="1"/>
        </xdr:cNvSpPr>
      </xdr:nvSpPr>
      <xdr:spPr bwMode="auto">
        <a:xfrm>
          <a:off x="6754091" y="13101810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917" name="AutoShape 3" descr="blob:https://web.whatsapp.com/207f9b22-a611-4d6f-9984-78d7d1ff46db">
          <a:extLst>
            <a:ext uri="{FF2B5EF4-FFF2-40B4-BE49-F238E27FC236}">
              <a16:creationId xmlns:a16="http://schemas.microsoft.com/office/drawing/2014/main" id="{00000000-0008-0000-0000-000095030000}"/>
            </a:ext>
          </a:extLst>
        </xdr:cNvPr>
        <xdr:cNvSpPr>
          <a:spLocks noChangeAspect="1" noChangeArrowheads="1"/>
        </xdr:cNvSpPr>
      </xdr:nvSpPr>
      <xdr:spPr bwMode="auto">
        <a:xfrm>
          <a:off x="6754091" y="13101810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918" name="AutoShape 3" descr="blob:https://web.whatsapp.com/207f9b22-a611-4d6f-9984-78d7d1ff46db">
          <a:extLst>
            <a:ext uri="{FF2B5EF4-FFF2-40B4-BE49-F238E27FC236}">
              <a16:creationId xmlns:a16="http://schemas.microsoft.com/office/drawing/2014/main" id="{00000000-0008-0000-0000-000096030000}"/>
            </a:ext>
          </a:extLst>
        </xdr:cNvPr>
        <xdr:cNvSpPr>
          <a:spLocks noChangeAspect="1" noChangeArrowheads="1"/>
        </xdr:cNvSpPr>
      </xdr:nvSpPr>
      <xdr:spPr bwMode="auto">
        <a:xfrm>
          <a:off x="6754091" y="13214378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919" name="AutoShape 3" descr="blob:https://web.whatsapp.com/207f9b22-a611-4d6f-9984-78d7d1ff46db">
          <a:extLst>
            <a:ext uri="{FF2B5EF4-FFF2-40B4-BE49-F238E27FC236}">
              <a16:creationId xmlns:a16="http://schemas.microsoft.com/office/drawing/2014/main" id="{00000000-0008-0000-0000-000097030000}"/>
            </a:ext>
          </a:extLst>
        </xdr:cNvPr>
        <xdr:cNvSpPr>
          <a:spLocks noChangeAspect="1" noChangeArrowheads="1"/>
        </xdr:cNvSpPr>
      </xdr:nvSpPr>
      <xdr:spPr bwMode="auto">
        <a:xfrm>
          <a:off x="6754091" y="13214378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920" name="AutoShape 3" descr="blob:https://web.whatsapp.com/207f9b22-a611-4d6f-9984-78d7d1ff46db">
          <a:extLst>
            <a:ext uri="{FF2B5EF4-FFF2-40B4-BE49-F238E27FC236}">
              <a16:creationId xmlns:a16="http://schemas.microsoft.com/office/drawing/2014/main" id="{00000000-0008-0000-0000-000098030000}"/>
            </a:ext>
          </a:extLst>
        </xdr:cNvPr>
        <xdr:cNvSpPr>
          <a:spLocks noChangeAspect="1" noChangeArrowheads="1"/>
        </xdr:cNvSpPr>
      </xdr:nvSpPr>
      <xdr:spPr bwMode="auto">
        <a:xfrm>
          <a:off x="6754091" y="13552083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921" name="AutoShape 3" descr="blob:https://web.whatsapp.com/207f9b22-a611-4d6f-9984-78d7d1ff46db">
          <a:extLst>
            <a:ext uri="{FF2B5EF4-FFF2-40B4-BE49-F238E27FC236}">
              <a16:creationId xmlns:a16="http://schemas.microsoft.com/office/drawing/2014/main" id="{00000000-0008-0000-0000-000099030000}"/>
            </a:ext>
          </a:extLst>
        </xdr:cNvPr>
        <xdr:cNvSpPr>
          <a:spLocks noChangeAspect="1" noChangeArrowheads="1"/>
        </xdr:cNvSpPr>
      </xdr:nvSpPr>
      <xdr:spPr bwMode="auto">
        <a:xfrm>
          <a:off x="6754091" y="13552083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922" name="AutoShape 3" descr="blob:https://web.whatsapp.com/207f9b22-a611-4d6f-9984-78d7d1ff46db">
          <a:extLst>
            <a:ext uri="{FF2B5EF4-FFF2-40B4-BE49-F238E27FC236}">
              <a16:creationId xmlns:a16="http://schemas.microsoft.com/office/drawing/2014/main" id="{00000000-0008-0000-0000-00009A030000}"/>
            </a:ext>
          </a:extLst>
        </xdr:cNvPr>
        <xdr:cNvSpPr>
          <a:spLocks noChangeAspect="1" noChangeArrowheads="1"/>
        </xdr:cNvSpPr>
      </xdr:nvSpPr>
      <xdr:spPr bwMode="auto">
        <a:xfrm>
          <a:off x="6754091" y="13252478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923" name="AutoShape 3" descr="blob:https://web.whatsapp.com/207f9b22-a611-4d6f-9984-78d7d1ff46db">
          <a:extLst>
            <a:ext uri="{FF2B5EF4-FFF2-40B4-BE49-F238E27FC236}">
              <a16:creationId xmlns:a16="http://schemas.microsoft.com/office/drawing/2014/main" id="{00000000-0008-0000-0000-00009B030000}"/>
            </a:ext>
          </a:extLst>
        </xdr:cNvPr>
        <xdr:cNvSpPr>
          <a:spLocks noChangeAspect="1" noChangeArrowheads="1"/>
        </xdr:cNvSpPr>
      </xdr:nvSpPr>
      <xdr:spPr bwMode="auto">
        <a:xfrm>
          <a:off x="6754091" y="13231523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924" name="AutoShape 3" descr="blob:https://web.whatsapp.com/207f9b22-a611-4d6f-9984-78d7d1ff46db">
          <a:extLst>
            <a:ext uri="{FF2B5EF4-FFF2-40B4-BE49-F238E27FC236}">
              <a16:creationId xmlns:a16="http://schemas.microsoft.com/office/drawing/2014/main" id="{00000000-0008-0000-0000-00009C030000}"/>
            </a:ext>
          </a:extLst>
        </xdr:cNvPr>
        <xdr:cNvSpPr>
          <a:spLocks noChangeAspect="1" noChangeArrowheads="1"/>
        </xdr:cNvSpPr>
      </xdr:nvSpPr>
      <xdr:spPr bwMode="auto">
        <a:xfrm>
          <a:off x="6754091" y="129892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925" name="AutoShape 3" descr="blob:https://web.whatsapp.com/207f9b22-a611-4d6f-9984-78d7d1ff46db">
          <a:extLst>
            <a:ext uri="{FF2B5EF4-FFF2-40B4-BE49-F238E27FC236}">
              <a16:creationId xmlns:a16="http://schemas.microsoft.com/office/drawing/2014/main" id="{00000000-0008-0000-0000-00009D030000}"/>
            </a:ext>
          </a:extLst>
        </xdr:cNvPr>
        <xdr:cNvSpPr>
          <a:spLocks noChangeAspect="1" noChangeArrowheads="1"/>
        </xdr:cNvSpPr>
      </xdr:nvSpPr>
      <xdr:spPr bwMode="auto">
        <a:xfrm>
          <a:off x="6754091" y="129892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926" name="AutoShape 3" descr="blob:https://web.whatsapp.com/207f9b22-a611-4d6f-9984-78d7d1ff46db">
          <a:extLst>
            <a:ext uri="{FF2B5EF4-FFF2-40B4-BE49-F238E27FC236}">
              <a16:creationId xmlns:a16="http://schemas.microsoft.com/office/drawing/2014/main" id="{00000000-0008-0000-0000-00009E030000}"/>
            </a:ext>
          </a:extLst>
        </xdr:cNvPr>
        <xdr:cNvSpPr>
          <a:spLocks noChangeAspect="1" noChangeArrowheads="1"/>
        </xdr:cNvSpPr>
      </xdr:nvSpPr>
      <xdr:spPr bwMode="auto">
        <a:xfrm>
          <a:off x="6754091" y="13101810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927" name="AutoShape 3" descr="blob:https://web.whatsapp.com/207f9b22-a611-4d6f-9984-78d7d1ff46db">
          <a:extLst>
            <a:ext uri="{FF2B5EF4-FFF2-40B4-BE49-F238E27FC236}">
              <a16:creationId xmlns:a16="http://schemas.microsoft.com/office/drawing/2014/main" id="{00000000-0008-0000-0000-00009F030000}"/>
            </a:ext>
          </a:extLst>
        </xdr:cNvPr>
        <xdr:cNvSpPr>
          <a:spLocks noChangeAspect="1" noChangeArrowheads="1"/>
        </xdr:cNvSpPr>
      </xdr:nvSpPr>
      <xdr:spPr bwMode="auto">
        <a:xfrm>
          <a:off x="6754091" y="13101810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928" name="AutoShape 3" descr="blob:https://web.whatsapp.com/207f9b22-a611-4d6f-9984-78d7d1ff46db">
          <a:extLst>
            <a:ext uri="{FF2B5EF4-FFF2-40B4-BE49-F238E27FC236}">
              <a16:creationId xmlns:a16="http://schemas.microsoft.com/office/drawing/2014/main" id="{00000000-0008-0000-0000-0000A0030000}"/>
            </a:ext>
          </a:extLst>
        </xdr:cNvPr>
        <xdr:cNvSpPr>
          <a:spLocks noChangeAspect="1" noChangeArrowheads="1"/>
        </xdr:cNvSpPr>
      </xdr:nvSpPr>
      <xdr:spPr bwMode="auto">
        <a:xfrm>
          <a:off x="6754091" y="13214378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929" name="AutoShape 3" descr="blob:https://web.whatsapp.com/207f9b22-a611-4d6f-9984-78d7d1ff46db">
          <a:extLst>
            <a:ext uri="{FF2B5EF4-FFF2-40B4-BE49-F238E27FC236}">
              <a16:creationId xmlns:a16="http://schemas.microsoft.com/office/drawing/2014/main" id="{00000000-0008-0000-0000-0000A1030000}"/>
            </a:ext>
          </a:extLst>
        </xdr:cNvPr>
        <xdr:cNvSpPr>
          <a:spLocks noChangeAspect="1" noChangeArrowheads="1"/>
        </xdr:cNvSpPr>
      </xdr:nvSpPr>
      <xdr:spPr bwMode="auto">
        <a:xfrm>
          <a:off x="6754091" y="13214378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930" name="AutoShape 3" descr="blob:https://web.whatsapp.com/207f9b22-a611-4d6f-9984-78d7d1ff46db">
          <a:extLst>
            <a:ext uri="{FF2B5EF4-FFF2-40B4-BE49-F238E27FC236}">
              <a16:creationId xmlns:a16="http://schemas.microsoft.com/office/drawing/2014/main" id="{00000000-0008-0000-0000-0000A2030000}"/>
            </a:ext>
          </a:extLst>
        </xdr:cNvPr>
        <xdr:cNvSpPr>
          <a:spLocks noChangeAspect="1" noChangeArrowheads="1"/>
        </xdr:cNvSpPr>
      </xdr:nvSpPr>
      <xdr:spPr bwMode="auto">
        <a:xfrm>
          <a:off x="6754091" y="13552083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931" name="AutoShape 3" descr="blob:https://web.whatsapp.com/207f9b22-a611-4d6f-9984-78d7d1ff46db">
          <a:extLst>
            <a:ext uri="{FF2B5EF4-FFF2-40B4-BE49-F238E27FC236}">
              <a16:creationId xmlns:a16="http://schemas.microsoft.com/office/drawing/2014/main" id="{00000000-0008-0000-0000-0000A3030000}"/>
            </a:ext>
          </a:extLst>
        </xdr:cNvPr>
        <xdr:cNvSpPr>
          <a:spLocks noChangeAspect="1" noChangeArrowheads="1"/>
        </xdr:cNvSpPr>
      </xdr:nvSpPr>
      <xdr:spPr bwMode="auto">
        <a:xfrm>
          <a:off x="6754091" y="13552083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932" name="AutoShape 3" descr="blob:https://web.whatsapp.com/207f9b22-a611-4d6f-9984-78d7d1ff46db">
          <a:extLst>
            <a:ext uri="{FF2B5EF4-FFF2-40B4-BE49-F238E27FC236}">
              <a16:creationId xmlns:a16="http://schemas.microsoft.com/office/drawing/2014/main" id="{00000000-0008-0000-0000-0000A4030000}"/>
            </a:ext>
          </a:extLst>
        </xdr:cNvPr>
        <xdr:cNvSpPr>
          <a:spLocks noChangeAspect="1" noChangeArrowheads="1"/>
        </xdr:cNvSpPr>
      </xdr:nvSpPr>
      <xdr:spPr bwMode="auto">
        <a:xfrm>
          <a:off x="6754091" y="15391274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933" name="AutoShape 3" descr="blob:https://web.whatsapp.com/207f9b22-a611-4d6f-9984-78d7d1ff46db">
          <a:extLst>
            <a:ext uri="{FF2B5EF4-FFF2-40B4-BE49-F238E27FC236}">
              <a16:creationId xmlns:a16="http://schemas.microsoft.com/office/drawing/2014/main" id="{00000000-0008-0000-0000-0000A5030000}"/>
            </a:ext>
          </a:extLst>
        </xdr:cNvPr>
        <xdr:cNvSpPr>
          <a:spLocks noChangeAspect="1" noChangeArrowheads="1"/>
        </xdr:cNvSpPr>
      </xdr:nvSpPr>
      <xdr:spPr bwMode="auto">
        <a:xfrm>
          <a:off x="6754091" y="15370319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934" name="AutoShape 3" descr="blob:https://web.whatsapp.com/207f9b22-a611-4d6f-9984-78d7d1ff46db">
          <a:extLst>
            <a:ext uri="{FF2B5EF4-FFF2-40B4-BE49-F238E27FC236}">
              <a16:creationId xmlns:a16="http://schemas.microsoft.com/office/drawing/2014/main" id="{00000000-0008-0000-0000-0000A6030000}"/>
            </a:ext>
          </a:extLst>
        </xdr:cNvPr>
        <xdr:cNvSpPr>
          <a:spLocks noChangeAspect="1" noChangeArrowheads="1"/>
        </xdr:cNvSpPr>
      </xdr:nvSpPr>
      <xdr:spPr bwMode="auto">
        <a:xfrm>
          <a:off x="6754091" y="1512803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935" name="AutoShape 3" descr="blob:https://web.whatsapp.com/207f9b22-a611-4d6f-9984-78d7d1ff46db">
          <a:extLst>
            <a:ext uri="{FF2B5EF4-FFF2-40B4-BE49-F238E27FC236}">
              <a16:creationId xmlns:a16="http://schemas.microsoft.com/office/drawing/2014/main" id="{00000000-0008-0000-0000-0000A7030000}"/>
            </a:ext>
          </a:extLst>
        </xdr:cNvPr>
        <xdr:cNvSpPr>
          <a:spLocks noChangeAspect="1" noChangeArrowheads="1"/>
        </xdr:cNvSpPr>
      </xdr:nvSpPr>
      <xdr:spPr bwMode="auto">
        <a:xfrm>
          <a:off x="6754091" y="1512803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936" name="AutoShape 3" descr="blob:https://web.whatsapp.com/207f9b22-a611-4d6f-9984-78d7d1ff46db">
          <a:extLst>
            <a:ext uri="{FF2B5EF4-FFF2-40B4-BE49-F238E27FC236}">
              <a16:creationId xmlns:a16="http://schemas.microsoft.com/office/drawing/2014/main" id="{00000000-0008-0000-0000-0000A8030000}"/>
            </a:ext>
          </a:extLst>
        </xdr:cNvPr>
        <xdr:cNvSpPr>
          <a:spLocks noChangeAspect="1" noChangeArrowheads="1"/>
        </xdr:cNvSpPr>
      </xdr:nvSpPr>
      <xdr:spPr bwMode="auto">
        <a:xfrm>
          <a:off x="6754091" y="15240606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937" name="AutoShape 3" descr="blob:https://web.whatsapp.com/207f9b22-a611-4d6f-9984-78d7d1ff46db">
          <a:extLst>
            <a:ext uri="{FF2B5EF4-FFF2-40B4-BE49-F238E27FC236}">
              <a16:creationId xmlns:a16="http://schemas.microsoft.com/office/drawing/2014/main" id="{00000000-0008-0000-0000-0000A9030000}"/>
            </a:ext>
          </a:extLst>
        </xdr:cNvPr>
        <xdr:cNvSpPr>
          <a:spLocks noChangeAspect="1" noChangeArrowheads="1"/>
        </xdr:cNvSpPr>
      </xdr:nvSpPr>
      <xdr:spPr bwMode="auto">
        <a:xfrm>
          <a:off x="6754091" y="15240606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938" name="AutoShape 3" descr="blob:https://web.whatsapp.com/207f9b22-a611-4d6f-9984-78d7d1ff46db">
          <a:extLst>
            <a:ext uri="{FF2B5EF4-FFF2-40B4-BE49-F238E27FC236}">
              <a16:creationId xmlns:a16="http://schemas.microsoft.com/office/drawing/2014/main" id="{00000000-0008-0000-0000-0000AA030000}"/>
            </a:ext>
          </a:extLst>
        </xdr:cNvPr>
        <xdr:cNvSpPr>
          <a:spLocks noChangeAspect="1" noChangeArrowheads="1"/>
        </xdr:cNvSpPr>
      </xdr:nvSpPr>
      <xdr:spPr bwMode="auto">
        <a:xfrm>
          <a:off x="6754091" y="15353174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939" name="AutoShape 3" descr="blob:https://web.whatsapp.com/207f9b22-a611-4d6f-9984-78d7d1ff46db">
          <a:extLst>
            <a:ext uri="{FF2B5EF4-FFF2-40B4-BE49-F238E27FC236}">
              <a16:creationId xmlns:a16="http://schemas.microsoft.com/office/drawing/2014/main" id="{00000000-0008-0000-0000-0000AB030000}"/>
            </a:ext>
          </a:extLst>
        </xdr:cNvPr>
        <xdr:cNvSpPr>
          <a:spLocks noChangeAspect="1" noChangeArrowheads="1"/>
        </xdr:cNvSpPr>
      </xdr:nvSpPr>
      <xdr:spPr bwMode="auto">
        <a:xfrm>
          <a:off x="6754091" y="15353174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940" name="AutoShape 3" descr="blob:https://web.whatsapp.com/207f9b22-a611-4d6f-9984-78d7d1ff46db">
          <a:extLst>
            <a:ext uri="{FF2B5EF4-FFF2-40B4-BE49-F238E27FC236}">
              <a16:creationId xmlns:a16="http://schemas.microsoft.com/office/drawing/2014/main" id="{00000000-0008-0000-0000-0000AC030000}"/>
            </a:ext>
          </a:extLst>
        </xdr:cNvPr>
        <xdr:cNvSpPr>
          <a:spLocks noChangeAspect="1" noChangeArrowheads="1"/>
        </xdr:cNvSpPr>
      </xdr:nvSpPr>
      <xdr:spPr bwMode="auto">
        <a:xfrm>
          <a:off x="6754091" y="15690878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941" name="AutoShape 3" descr="blob:https://web.whatsapp.com/207f9b22-a611-4d6f-9984-78d7d1ff46db">
          <a:extLst>
            <a:ext uri="{FF2B5EF4-FFF2-40B4-BE49-F238E27FC236}">
              <a16:creationId xmlns:a16="http://schemas.microsoft.com/office/drawing/2014/main" id="{00000000-0008-0000-0000-0000AD030000}"/>
            </a:ext>
          </a:extLst>
        </xdr:cNvPr>
        <xdr:cNvSpPr>
          <a:spLocks noChangeAspect="1" noChangeArrowheads="1"/>
        </xdr:cNvSpPr>
      </xdr:nvSpPr>
      <xdr:spPr bwMode="auto">
        <a:xfrm>
          <a:off x="6754091" y="15690878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942" name="AutoShape 3" descr="blob:https://web.whatsapp.com/207f9b22-a611-4d6f-9984-78d7d1ff46db">
          <a:extLst>
            <a:ext uri="{FF2B5EF4-FFF2-40B4-BE49-F238E27FC236}">
              <a16:creationId xmlns:a16="http://schemas.microsoft.com/office/drawing/2014/main" id="{00000000-0008-0000-0000-0000AE030000}"/>
            </a:ext>
          </a:extLst>
        </xdr:cNvPr>
        <xdr:cNvSpPr>
          <a:spLocks noChangeAspect="1" noChangeArrowheads="1"/>
        </xdr:cNvSpPr>
      </xdr:nvSpPr>
      <xdr:spPr bwMode="auto">
        <a:xfrm>
          <a:off x="6754091" y="15391274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943" name="AutoShape 3" descr="blob:https://web.whatsapp.com/207f9b22-a611-4d6f-9984-78d7d1ff46db">
          <a:extLst>
            <a:ext uri="{FF2B5EF4-FFF2-40B4-BE49-F238E27FC236}">
              <a16:creationId xmlns:a16="http://schemas.microsoft.com/office/drawing/2014/main" id="{00000000-0008-0000-0000-0000AF030000}"/>
            </a:ext>
          </a:extLst>
        </xdr:cNvPr>
        <xdr:cNvSpPr>
          <a:spLocks noChangeAspect="1" noChangeArrowheads="1"/>
        </xdr:cNvSpPr>
      </xdr:nvSpPr>
      <xdr:spPr bwMode="auto">
        <a:xfrm>
          <a:off x="6754091" y="15370319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944" name="AutoShape 3" descr="blob:https://web.whatsapp.com/207f9b22-a611-4d6f-9984-78d7d1ff46db">
          <a:extLst>
            <a:ext uri="{FF2B5EF4-FFF2-40B4-BE49-F238E27FC236}">
              <a16:creationId xmlns:a16="http://schemas.microsoft.com/office/drawing/2014/main" id="{00000000-0008-0000-0000-0000B0030000}"/>
            </a:ext>
          </a:extLst>
        </xdr:cNvPr>
        <xdr:cNvSpPr>
          <a:spLocks noChangeAspect="1" noChangeArrowheads="1"/>
        </xdr:cNvSpPr>
      </xdr:nvSpPr>
      <xdr:spPr bwMode="auto">
        <a:xfrm>
          <a:off x="6754091" y="1512803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945" name="AutoShape 3" descr="blob:https://web.whatsapp.com/207f9b22-a611-4d6f-9984-78d7d1ff46db">
          <a:extLst>
            <a:ext uri="{FF2B5EF4-FFF2-40B4-BE49-F238E27FC236}">
              <a16:creationId xmlns:a16="http://schemas.microsoft.com/office/drawing/2014/main" id="{00000000-0008-0000-0000-0000B1030000}"/>
            </a:ext>
          </a:extLst>
        </xdr:cNvPr>
        <xdr:cNvSpPr>
          <a:spLocks noChangeAspect="1" noChangeArrowheads="1"/>
        </xdr:cNvSpPr>
      </xdr:nvSpPr>
      <xdr:spPr bwMode="auto">
        <a:xfrm>
          <a:off x="6754091" y="1512803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946" name="AutoShape 3" descr="blob:https://web.whatsapp.com/207f9b22-a611-4d6f-9984-78d7d1ff46db">
          <a:extLst>
            <a:ext uri="{FF2B5EF4-FFF2-40B4-BE49-F238E27FC236}">
              <a16:creationId xmlns:a16="http://schemas.microsoft.com/office/drawing/2014/main" id="{00000000-0008-0000-0000-0000B2030000}"/>
            </a:ext>
          </a:extLst>
        </xdr:cNvPr>
        <xdr:cNvSpPr>
          <a:spLocks noChangeAspect="1" noChangeArrowheads="1"/>
        </xdr:cNvSpPr>
      </xdr:nvSpPr>
      <xdr:spPr bwMode="auto">
        <a:xfrm>
          <a:off x="6754091" y="15240606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947" name="AutoShape 3" descr="blob:https://web.whatsapp.com/207f9b22-a611-4d6f-9984-78d7d1ff46db">
          <a:extLst>
            <a:ext uri="{FF2B5EF4-FFF2-40B4-BE49-F238E27FC236}">
              <a16:creationId xmlns:a16="http://schemas.microsoft.com/office/drawing/2014/main" id="{00000000-0008-0000-0000-0000B3030000}"/>
            </a:ext>
          </a:extLst>
        </xdr:cNvPr>
        <xdr:cNvSpPr>
          <a:spLocks noChangeAspect="1" noChangeArrowheads="1"/>
        </xdr:cNvSpPr>
      </xdr:nvSpPr>
      <xdr:spPr bwMode="auto">
        <a:xfrm>
          <a:off x="6754091" y="15240606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948" name="AutoShape 3" descr="blob:https://web.whatsapp.com/207f9b22-a611-4d6f-9984-78d7d1ff46db">
          <a:extLst>
            <a:ext uri="{FF2B5EF4-FFF2-40B4-BE49-F238E27FC236}">
              <a16:creationId xmlns:a16="http://schemas.microsoft.com/office/drawing/2014/main" id="{00000000-0008-0000-0000-0000B4030000}"/>
            </a:ext>
          </a:extLst>
        </xdr:cNvPr>
        <xdr:cNvSpPr>
          <a:spLocks noChangeAspect="1" noChangeArrowheads="1"/>
        </xdr:cNvSpPr>
      </xdr:nvSpPr>
      <xdr:spPr bwMode="auto">
        <a:xfrm>
          <a:off x="6754091" y="15353174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949" name="AutoShape 3" descr="blob:https://web.whatsapp.com/207f9b22-a611-4d6f-9984-78d7d1ff46db">
          <a:extLst>
            <a:ext uri="{FF2B5EF4-FFF2-40B4-BE49-F238E27FC236}">
              <a16:creationId xmlns:a16="http://schemas.microsoft.com/office/drawing/2014/main" id="{00000000-0008-0000-0000-0000B5030000}"/>
            </a:ext>
          </a:extLst>
        </xdr:cNvPr>
        <xdr:cNvSpPr>
          <a:spLocks noChangeAspect="1" noChangeArrowheads="1"/>
        </xdr:cNvSpPr>
      </xdr:nvSpPr>
      <xdr:spPr bwMode="auto">
        <a:xfrm>
          <a:off x="6754091" y="15353174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950" name="AutoShape 3" descr="blob:https://web.whatsapp.com/207f9b22-a611-4d6f-9984-78d7d1ff46db">
          <a:extLst>
            <a:ext uri="{FF2B5EF4-FFF2-40B4-BE49-F238E27FC236}">
              <a16:creationId xmlns:a16="http://schemas.microsoft.com/office/drawing/2014/main" id="{00000000-0008-0000-0000-0000B6030000}"/>
            </a:ext>
          </a:extLst>
        </xdr:cNvPr>
        <xdr:cNvSpPr>
          <a:spLocks noChangeAspect="1" noChangeArrowheads="1"/>
        </xdr:cNvSpPr>
      </xdr:nvSpPr>
      <xdr:spPr bwMode="auto">
        <a:xfrm>
          <a:off x="6754091" y="15690878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951" name="AutoShape 3" descr="blob:https://web.whatsapp.com/207f9b22-a611-4d6f-9984-78d7d1ff46db">
          <a:extLst>
            <a:ext uri="{FF2B5EF4-FFF2-40B4-BE49-F238E27FC236}">
              <a16:creationId xmlns:a16="http://schemas.microsoft.com/office/drawing/2014/main" id="{00000000-0008-0000-0000-0000B7030000}"/>
            </a:ext>
          </a:extLst>
        </xdr:cNvPr>
        <xdr:cNvSpPr>
          <a:spLocks noChangeAspect="1" noChangeArrowheads="1"/>
        </xdr:cNvSpPr>
      </xdr:nvSpPr>
      <xdr:spPr bwMode="auto">
        <a:xfrm>
          <a:off x="6754091" y="15690878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952" name="AutoShape 3" descr="blob:https://web.whatsapp.com/207f9b22-a611-4d6f-9984-78d7d1ff46db">
          <a:extLst>
            <a:ext uri="{FF2B5EF4-FFF2-40B4-BE49-F238E27FC236}">
              <a16:creationId xmlns:a16="http://schemas.microsoft.com/office/drawing/2014/main" id="{00000000-0008-0000-0000-0000B8030000}"/>
            </a:ext>
          </a:extLst>
        </xdr:cNvPr>
        <xdr:cNvSpPr>
          <a:spLocks noChangeAspect="1" noChangeArrowheads="1"/>
        </xdr:cNvSpPr>
      </xdr:nvSpPr>
      <xdr:spPr bwMode="auto">
        <a:xfrm>
          <a:off x="6754091" y="16516956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953" name="AutoShape 3" descr="blob:https://web.whatsapp.com/207f9b22-a611-4d6f-9984-78d7d1ff46db">
          <a:extLst>
            <a:ext uri="{FF2B5EF4-FFF2-40B4-BE49-F238E27FC236}">
              <a16:creationId xmlns:a16="http://schemas.microsoft.com/office/drawing/2014/main" id="{00000000-0008-0000-0000-0000B9030000}"/>
            </a:ext>
          </a:extLst>
        </xdr:cNvPr>
        <xdr:cNvSpPr>
          <a:spLocks noChangeAspect="1" noChangeArrowheads="1"/>
        </xdr:cNvSpPr>
      </xdr:nvSpPr>
      <xdr:spPr bwMode="auto">
        <a:xfrm>
          <a:off x="6754091" y="16496001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954" name="AutoShape 3" descr="blob:https://web.whatsapp.com/207f9b22-a611-4d6f-9984-78d7d1ff46db">
          <a:extLst>
            <a:ext uri="{FF2B5EF4-FFF2-40B4-BE49-F238E27FC236}">
              <a16:creationId xmlns:a16="http://schemas.microsoft.com/office/drawing/2014/main" id="{00000000-0008-0000-0000-0000BA030000}"/>
            </a:ext>
          </a:extLst>
        </xdr:cNvPr>
        <xdr:cNvSpPr>
          <a:spLocks noChangeAspect="1" noChangeArrowheads="1"/>
        </xdr:cNvSpPr>
      </xdr:nvSpPr>
      <xdr:spPr bwMode="auto">
        <a:xfrm>
          <a:off x="6754091" y="16253719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955" name="AutoShape 3" descr="blob:https://web.whatsapp.com/207f9b22-a611-4d6f-9984-78d7d1ff46db">
          <a:extLst>
            <a:ext uri="{FF2B5EF4-FFF2-40B4-BE49-F238E27FC236}">
              <a16:creationId xmlns:a16="http://schemas.microsoft.com/office/drawing/2014/main" id="{00000000-0008-0000-0000-0000BB030000}"/>
            </a:ext>
          </a:extLst>
        </xdr:cNvPr>
        <xdr:cNvSpPr>
          <a:spLocks noChangeAspect="1" noChangeArrowheads="1"/>
        </xdr:cNvSpPr>
      </xdr:nvSpPr>
      <xdr:spPr bwMode="auto">
        <a:xfrm>
          <a:off x="6754091" y="16253719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956" name="AutoShape 3" descr="blob:https://web.whatsapp.com/207f9b22-a611-4d6f-9984-78d7d1ff46db">
          <a:extLst>
            <a:ext uri="{FF2B5EF4-FFF2-40B4-BE49-F238E27FC236}">
              <a16:creationId xmlns:a16="http://schemas.microsoft.com/office/drawing/2014/main" id="{00000000-0008-0000-0000-0000BC030000}"/>
            </a:ext>
          </a:extLst>
        </xdr:cNvPr>
        <xdr:cNvSpPr>
          <a:spLocks noChangeAspect="1" noChangeArrowheads="1"/>
        </xdr:cNvSpPr>
      </xdr:nvSpPr>
      <xdr:spPr bwMode="auto">
        <a:xfrm>
          <a:off x="6754091" y="1636628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957" name="AutoShape 3" descr="blob:https://web.whatsapp.com/207f9b22-a611-4d6f-9984-78d7d1ff46db">
          <a:extLst>
            <a:ext uri="{FF2B5EF4-FFF2-40B4-BE49-F238E27FC236}">
              <a16:creationId xmlns:a16="http://schemas.microsoft.com/office/drawing/2014/main" id="{00000000-0008-0000-0000-0000BD030000}"/>
            </a:ext>
          </a:extLst>
        </xdr:cNvPr>
        <xdr:cNvSpPr>
          <a:spLocks noChangeAspect="1" noChangeArrowheads="1"/>
        </xdr:cNvSpPr>
      </xdr:nvSpPr>
      <xdr:spPr bwMode="auto">
        <a:xfrm>
          <a:off x="6754091" y="1636628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958" name="AutoShape 3" descr="blob:https://web.whatsapp.com/207f9b22-a611-4d6f-9984-78d7d1ff46db">
          <a:extLst>
            <a:ext uri="{FF2B5EF4-FFF2-40B4-BE49-F238E27FC236}">
              <a16:creationId xmlns:a16="http://schemas.microsoft.com/office/drawing/2014/main" id="{00000000-0008-0000-0000-0000BE030000}"/>
            </a:ext>
          </a:extLst>
        </xdr:cNvPr>
        <xdr:cNvSpPr>
          <a:spLocks noChangeAspect="1" noChangeArrowheads="1"/>
        </xdr:cNvSpPr>
      </xdr:nvSpPr>
      <xdr:spPr bwMode="auto">
        <a:xfrm>
          <a:off x="6754091" y="16478856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959" name="AutoShape 3" descr="blob:https://web.whatsapp.com/207f9b22-a611-4d6f-9984-78d7d1ff46db">
          <a:extLst>
            <a:ext uri="{FF2B5EF4-FFF2-40B4-BE49-F238E27FC236}">
              <a16:creationId xmlns:a16="http://schemas.microsoft.com/office/drawing/2014/main" id="{00000000-0008-0000-0000-0000BF030000}"/>
            </a:ext>
          </a:extLst>
        </xdr:cNvPr>
        <xdr:cNvSpPr>
          <a:spLocks noChangeAspect="1" noChangeArrowheads="1"/>
        </xdr:cNvSpPr>
      </xdr:nvSpPr>
      <xdr:spPr bwMode="auto">
        <a:xfrm>
          <a:off x="6754091" y="16478856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960" name="AutoShape 3" descr="blob:https://web.whatsapp.com/207f9b22-a611-4d6f-9984-78d7d1ff46db">
          <a:extLst>
            <a:ext uri="{FF2B5EF4-FFF2-40B4-BE49-F238E27FC236}">
              <a16:creationId xmlns:a16="http://schemas.microsoft.com/office/drawing/2014/main" id="{00000000-0008-0000-0000-0000C0030000}"/>
            </a:ext>
          </a:extLst>
        </xdr:cNvPr>
        <xdr:cNvSpPr>
          <a:spLocks noChangeAspect="1" noChangeArrowheads="1"/>
        </xdr:cNvSpPr>
      </xdr:nvSpPr>
      <xdr:spPr bwMode="auto">
        <a:xfrm>
          <a:off x="6754091" y="16516956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961" name="AutoShape 3" descr="blob:https://web.whatsapp.com/207f9b22-a611-4d6f-9984-78d7d1ff46db">
          <a:extLst>
            <a:ext uri="{FF2B5EF4-FFF2-40B4-BE49-F238E27FC236}">
              <a16:creationId xmlns:a16="http://schemas.microsoft.com/office/drawing/2014/main" id="{00000000-0008-0000-0000-0000C1030000}"/>
            </a:ext>
          </a:extLst>
        </xdr:cNvPr>
        <xdr:cNvSpPr>
          <a:spLocks noChangeAspect="1" noChangeArrowheads="1"/>
        </xdr:cNvSpPr>
      </xdr:nvSpPr>
      <xdr:spPr bwMode="auto">
        <a:xfrm>
          <a:off x="6754091" y="16496001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962" name="AutoShape 3" descr="blob:https://web.whatsapp.com/207f9b22-a611-4d6f-9984-78d7d1ff46db">
          <a:extLst>
            <a:ext uri="{FF2B5EF4-FFF2-40B4-BE49-F238E27FC236}">
              <a16:creationId xmlns:a16="http://schemas.microsoft.com/office/drawing/2014/main" id="{00000000-0008-0000-0000-0000C2030000}"/>
            </a:ext>
          </a:extLst>
        </xdr:cNvPr>
        <xdr:cNvSpPr>
          <a:spLocks noChangeAspect="1" noChangeArrowheads="1"/>
        </xdr:cNvSpPr>
      </xdr:nvSpPr>
      <xdr:spPr bwMode="auto">
        <a:xfrm>
          <a:off x="6754091" y="16253719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963" name="AutoShape 3" descr="blob:https://web.whatsapp.com/207f9b22-a611-4d6f-9984-78d7d1ff46db">
          <a:extLst>
            <a:ext uri="{FF2B5EF4-FFF2-40B4-BE49-F238E27FC236}">
              <a16:creationId xmlns:a16="http://schemas.microsoft.com/office/drawing/2014/main" id="{00000000-0008-0000-0000-0000C3030000}"/>
            </a:ext>
          </a:extLst>
        </xdr:cNvPr>
        <xdr:cNvSpPr>
          <a:spLocks noChangeAspect="1" noChangeArrowheads="1"/>
        </xdr:cNvSpPr>
      </xdr:nvSpPr>
      <xdr:spPr bwMode="auto">
        <a:xfrm>
          <a:off x="6754091" y="16253719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964" name="AutoShape 3" descr="blob:https://web.whatsapp.com/207f9b22-a611-4d6f-9984-78d7d1ff46db">
          <a:extLst>
            <a:ext uri="{FF2B5EF4-FFF2-40B4-BE49-F238E27FC236}">
              <a16:creationId xmlns:a16="http://schemas.microsoft.com/office/drawing/2014/main" id="{00000000-0008-0000-0000-0000C4030000}"/>
            </a:ext>
          </a:extLst>
        </xdr:cNvPr>
        <xdr:cNvSpPr>
          <a:spLocks noChangeAspect="1" noChangeArrowheads="1"/>
        </xdr:cNvSpPr>
      </xdr:nvSpPr>
      <xdr:spPr bwMode="auto">
        <a:xfrm>
          <a:off x="6754091" y="1636628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965" name="AutoShape 3" descr="blob:https://web.whatsapp.com/207f9b22-a611-4d6f-9984-78d7d1ff46db">
          <a:extLst>
            <a:ext uri="{FF2B5EF4-FFF2-40B4-BE49-F238E27FC236}">
              <a16:creationId xmlns:a16="http://schemas.microsoft.com/office/drawing/2014/main" id="{00000000-0008-0000-0000-0000C5030000}"/>
            </a:ext>
          </a:extLst>
        </xdr:cNvPr>
        <xdr:cNvSpPr>
          <a:spLocks noChangeAspect="1" noChangeArrowheads="1"/>
        </xdr:cNvSpPr>
      </xdr:nvSpPr>
      <xdr:spPr bwMode="auto">
        <a:xfrm>
          <a:off x="6754091" y="1636628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966" name="AutoShape 3" descr="blob:https://web.whatsapp.com/207f9b22-a611-4d6f-9984-78d7d1ff46db">
          <a:extLst>
            <a:ext uri="{FF2B5EF4-FFF2-40B4-BE49-F238E27FC236}">
              <a16:creationId xmlns:a16="http://schemas.microsoft.com/office/drawing/2014/main" id="{00000000-0008-0000-0000-0000C6030000}"/>
            </a:ext>
          </a:extLst>
        </xdr:cNvPr>
        <xdr:cNvSpPr>
          <a:spLocks noChangeAspect="1" noChangeArrowheads="1"/>
        </xdr:cNvSpPr>
      </xdr:nvSpPr>
      <xdr:spPr bwMode="auto">
        <a:xfrm>
          <a:off x="6754091" y="16478856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967" name="AutoShape 3" descr="blob:https://web.whatsapp.com/207f9b22-a611-4d6f-9984-78d7d1ff46db">
          <a:extLst>
            <a:ext uri="{FF2B5EF4-FFF2-40B4-BE49-F238E27FC236}">
              <a16:creationId xmlns:a16="http://schemas.microsoft.com/office/drawing/2014/main" id="{00000000-0008-0000-0000-0000C7030000}"/>
            </a:ext>
          </a:extLst>
        </xdr:cNvPr>
        <xdr:cNvSpPr>
          <a:spLocks noChangeAspect="1" noChangeArrowheads="1"/>
        </xdr:cNvSpPr>
      </xdr:nvSpPr>
      <xdr:spPr bwMode="auto">
        <a:xfrm>
          <a:off x="6754091" y="16478856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968" name="AutoShape 3" descr="blob:https://web.whatsapp.com/207f9b22-a611-4d6f-9984-78d7d1ff46db">
          <a:extLst>
            <a:ext uri="{FF2B5EF4-FFF2-40B4-BE49-F238E27FC236}">
              <a16:creationId xmlns:a16="http://schemas.microsoft.com/office/drawing/2014/main" id="{00000000-0008-0000-0000-0000C8030000}"/>
            </a:ext>
          </a:extLst>
        </xdr:cNvPr>
        <xdr:cNvSpPr>
          <a:spLocks noChangeAspect="1" noChangeArrowheads="1"/>
        </xdr:cNvSpPr>
      </xdr:nvSpPr>
      <xdr:spPr bwMode="auto">
        <a:xfrm>
          <a:off x="6754091" y="16816560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969" name="AutoShape 3" descr="blob:https://web.whatsapp.com/207f9b22-a611-4d6f-9984-78d7d1ff46db">
          <a:extLst>
            <a:ext uri="{FF2B5EF4-FFF2-40B4-BE49-F238E27FC236}">
              <a16:creationId xmlns:a16="http://schemas.microsoft.com/office/drawing/2014/main" id="{00000000-0008-0000-0000-0000C9030000}"/>
            </a:ext>
          </a:extLst>
        </xdr:cNvPr>
        <xdr:cNvSpPr>
          <a:spLocks noChangeAspect="1" noChangeArrowheads="1"/>
        </xdr:cNvSpPr>
      </xdr:nvSpPr>
      <xdr:spPr bwMode="auto">
        <a:xfrm>
          <a:off x="6754091" y="16816560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970" name="AutoShape 3" descr="blob:https://web.whatsapp.com/207f9b22-a611-4d6f-9984-78d7d1ff46db">
          <a:extLst>
            <a:ext uri="{FF2B5EF4-FFF2-40B4-BE49-F238E27FC236}">
              <a16:creationId xmlns:a16="http://schemas.microsoft.com/office/drawing/2014/main" id="{00000000-0008-0000-0000-0000CA030000}"/>
            </a:ext>
          </a:extLst>
        </xdr:cNvPr>
        <xdr:cNvSpPr>
          <a:spLocks noChangeAspect="1" noChangeArrowheads="1"/>
        </xdr:cNvSpPr>
      </xdr:nvSpPr>
      <xdr:spPr bwMode="auto">
        <a:xfrm>
          <a:off x="6754091" y="16816560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971" name="AutoShape 3" descr="blob:https://web.whatsapp.com/207f9b22-a611-4d6f-9984-78d7d1ff46db">
          <a:extLst>
            <a:ext uri="{FF2B5EF4-FFF2-40B4-BE49-F238E27FC236}">
              <a16:creationId xmlns:a16="http://schemas.microsoft.com/office/drawing/2014/main" id="{00000000-0008-0000-0000-0000CB030000}"/>
            </a:ext>
          </a:extLst>
        </xdr:cNvPr>
        <xdr:cNvSpPr>
          <a:spLocks noChangeAspect="1" noChangeArrowheads="1"/>
        </xdr:cNvSpPr>
      </xdr:nvSpPr>
      <xdr:spPr bwMode="auto">
        <a:xfrm>
          <a:off x="6754091" y="16816560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972" name="AutoShape 3" descr="blob:https://web.whatsapp.com/207f9b22-a611-4d6f-9984-78d7d1ff46db">
          <a:extLst>
            <a:ext uri="{FF2B5EF4-FFF2-40B4-BE49-F238E27FC236}">
              <a16:creationId xmlns:a16="http://schemas.microsoft.com/office/drawing/2014/main" id="{00000000-0008-0000-0000-0000CC030000}"/>
            </a:ext>
          </a:extLst>
        </xdr:cNvPr>
        <xdr:cNvSpPr>
          <a:spLocks noChangeAspect="1" noChangeArrowheads="1"/>
        </xdr:cNvSpPr>
      </xdr:nvSpPr>
      <xdr:spPr bwMode="auto">
        <a:xfrm>
          <a:off x="6754091" y="1764263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973" name="AutoShape 3" descr="blob:https://web.whatsapp.com/207f9b22-a611-4d6f-9984-78d7d1ff46db">
          <a:extLst>
            <a:ext uri="{FF2B5EF4-FFF2-40B4-BE49-F238E27FC236}">
              <a16:creationId xmlns:a16="http://schemas.microsoft.com/office/drawing/2014/main" id="{00000000-0008-0000-0000-0000CD030000}"/>
            </a:ext>
          </a:extLst>
        </xdr:cNvPr>
        <xdr:cNvSpPr>
          <a:spLocks noChangeAspect="1" noChangeArrowheads="1"/>
        </xdr:cNvSpPr>
      </xdr:nvSpPr>
      <xdr:spPr bwMode="auto">
        <a:xfrm>
          <a:off x="6754091" y="17621683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974" name="AutoShape 3" descr="blob:https://web.whatsapp.com/207f9b22-a611-4d6f-9984-78d7d1ff46db">
          <a:extLst>
            <a:ext uri="{FF2B5EF4-FFF2-40B4-BE49-F238E27FC236}">
              <a16:creationId xmlns:a16="http://schemas.microsoft.com/office/drawing/2014/main" id="{00000000-0008-0000-0000-0000CE030000}"/>
            </a:ext>
          </a:extLst>
        </xdr:cNvPr>
        <xdr:cNvSpPr>
          <a:spLocks noChangeAspect="1" noChangeArrowheads="1"/>
        </xdr:cNvSpPr>
      </xdr:nvSpPr>
      <xdr:spPr bwMode="auto">
        <a:xfrm>
          <a:off x="6754091" y="17379401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975" name="AutoShape 3" descr="blob:https://web.whatsapp.com/207f9b22-a611-4d6f-9984-78d7d1ff46db">
          <a:extLst>
            <a:ext uri="{FF2B5EF4-FFF2-40B4-BE49-F238E27FC236}">
              <a16:creationId xmlns:a16="http://schemas.microsoft.com/office/drawing/2014/main" id="{00000000-0008-0000-0000-0000CF030000}"/>
            </a:ext>
          </a:extLst>
        </xdr:cNvPr>
        <xdr:cNvSpPr>
          <a:spLocks noChangeAspect="1" noChangeArrowheads="1"/>
        </xdr:cNvSpPr>
      </xdr:nvSpPr>
      <xdr:spPr bwMode="auto">
        <a:xfrm>
          <a:off x="6754091" y="17379401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976" name="AutoShape 3" descr="blob:https://web.whatsapp.com/207f9b22-a611-4d6f-9984-78d7d1ff46db">
          <a:extLst>
            <a:ext uri="{FF2B5EF4-FFF2-40B4-BE49-F238E27FC236}">
              <a16:creationId xmlns:a16="http://schemas.microsoft.com/office/drawing/2014/main" id="{00000000-0008-0000-0000-0000D0030000}"/>
            </a:ext>
          </a:extLst>
        </xdr:cNvPr>
        <xdr:cNvSpPr>
          <a:spLocks noChangeAspect="1" noChangeArrowheads="1"/>
        </xdr:cNvSpPr>
      </xdr:nvSpPr>
      <xdr:spPr bwMode="auto">
        <a:xfrm>
          <a:off x="6754091" y="17491969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977" name="AutoShape 3" descr="blob:https://web.whatsapp.com/207f9b22-a611-4d6f-9984-78d7d1ff46db">
          <a:extLst>
            <a:ext uri="{FF2B5EF4-FFF2-40B4-BE49-F238E27FC236}">
              <a16:creationId xmlns:a16="http://schemas.microsoft.com/office/drawing/2014/main" id="{00000000-0008-0000-0000-0000D1030000}"/>
            </a:ext>
          </a:extLst>
        </xdr:cNvPr>
        <xdr:cNvSpPr>
          <a:spLocks noChangeAspect="1" noChangeArrowheads="1"/>
        </xdr:cNvSpPr>
      </xdr:nvSpPr>
      <xdr:spPr bwMode="auto">
        <a:xfrm>
          <a:off x="6754091" y="17491969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978" name="AutoShape 3" descr="blob:https://web.whatsapp.com/207f9b22-a611-4d6f-9984-78d7d1ff46db">
          <a:extLst>
            <a:ext uri="{FF2B5EF4-FFF2-40B4-BE49-F238E27FC236}">
              <a16:creationId xmlns:a16="http://schemas.microsoft.com/office/drawing/2014/main" id="{00000000-0008-0000-0000-0000D2030000}"/>
            </a:ext>
          </a:extLst>
        </xdr:cNvPr>
        <xdr:cNvSpPr>
          <a:spLocks noChangeAspect="1" noChangeArrowheads="1"/>
        </xdr:cNvSpPr>
      </xdr:nvSpPr>
      <xdr:spPr bwMode="auto">
        <a:xfrm>
          <a:off x="6754091" y="1760453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979" name="AutoShape 3" descr="blob:https://web.whatsapp.com/207f9b22-a611-4d6f-9984-78d7d1ff46db">
          <a:extLst>
            <a:ext uri="{FF2B5EF4-FFF2-40B4-BE49-F238E27FC236}">
              <a16:creationId xmlns:a16="http://schemas.microsoft.com/office/drawing/2014/main" id="{00000000-0008-0000-0000-0000D3030000}"/>
            </a:ext>
          </a:extLst>
        </xdr:cNvPr>
        <xdr:cNvSpPr>
          <a:spLocks noChangeAspect="1" noChangeArrowheads="1"/>
        </xdr:cNvSpPr>
      </xdr:nvSpPr>
      <xdr:spPr bwMode="auto">
        <a:xfrm>
          <a:off x="6754091" y="1760453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980" name="AutoShape 3" descr="blob:https://web.whatsapp.com/207f9b22-a611-4d6f-9984-78d7d1ff46db">
          <a:extLst>
            <a:ext uri="{FF2B5EF4-FFF2-40B4-BE49-F238E27FC236}">
              <a16:creationId xmlns:a16="http://schemas.microsoft.com/office/drawing/2014/main" id="{00000000-0008-0000-0000-0000D4030000}"/>
            </a:ext>
          </a:extLst>
        </xdr:cNvPr>
        <xdr:cNvSpPr>
          <a:spLocks noChangeAspect="1" noChangeArrowheads="1"/>
        </xdr:cNvSpPr>
      </xdr:nvSpPr>
      <xdr:spPr bwMode="auto">
        <a:xfrm>
          <a:off x="6754091" y="1764263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981" name="AutoShape 3" descr="blob:https://web.whatsapp.com/207f9b22-a611-4d6f-9984-78d7d1ff46db">
          <a:extLst>
            <a:ext uri="{FF2B5EF4-FFF2-40B4-BE49-F238E27FC236}">
              <a16:creationId xmlns:a16="http://schemas.microsoft.com/office/drawing/2014/main" id="{00000000-0008-0000-0000-0000D5030000}"/>
            </a:ext>
          </a:extLst>
        </xdr:cNvPr>
        <xdr:cNvSpPr>
          <a:spLocks noChangeAspect="1" noChangeArrowheads="1"/>
        </xdr:cNvSpPr>
      </xdr:nvSpPr>
      <xdr:spPr bwMode="auto">
        <a:xfrm>
          <a:off x="6754091" y="17621683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982" name="AutoShape 3" descr="blob:https://web.whatsapp.com/207f9b22-a611-4d6f-9984-78d7d1ff46db">
          <a:extLst>
            <a:ext uri="{FF2B5EF4-FFF2-40B4-BE49-F238E27FC236}">
              <a16:creationId xmlns:a16="http://schemas.microsoft.com/office/drawing/2014/main" id="{00000000-0008-0000-0000-0000D6030000}"/>
            </a:ext>
          </a:extLst>
        </xdr:cNvPr>
        <xdr:cNvSpPr>
          <a:spLocks noChangeAspect="1" noChangeArrowheads="1"/>
        </xdr:cNvSpPr>
      </xdr:nvSpPr>
      <xdr:spPr bwMode="auto">
        <a:xfrm>
          <a:off x="6754091" y="17379401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983" name="AutoShape 3" descr="blob:https://web.whatsapp.com/207f9b22-a611-4d6f-9984-78d7d1ff46db">
          <a:extLst>
            <a:ext uri="{FF2B5EF4-FFF2-40B4-BE49-F238E27FC236}">
              <a16:creationId xmlns:a16="http://schemas.microsoft.com/office/drawing/2014/main" id="{00000000-0008-0000-0000-0000D7030000}"/>
            </a:ext>
          </a:extLst>
        </xdr:cNvPr>
        <xdr:cNvSpPr>
          <a:spLocks noChangeAspect="1" noChangeArrowheads="1"/>
        </xdr:cNvSpPr>
      </xdr:nvSpPr>
      <xdr:spPr bwMode="auto">
        <a:xfrm>
          <a:off x="6754091" y="17379401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984" name="AutoShape 3" descr="blob:https://web.whatsapp.com/207f9b22-a611-4d6f-9984-78d7d1ff46db">
          <a:extLst>
            <a:ext uri="{FF2B5EF4-FFF2-40B4-BE49-F238E27FC236}">
              <a16:creationId xmlns:a16="http://schemas.microsoft.com/office/drawing/2014/main" id="{00000000-0008-0000-0000-0000D8030000}"/>
            </a:ext>
          </a:extLst>
        </xdr:cNvPr>
        <xdr:cNvSpPr>
          <a:spLocks noChangeAspect="1" noChangeArrowheads="1"/>
        </xdr:cNvSpPr>
      </xdr:nvSpPr>
      <xdr:spPr bwMode="auto">
        <a:xfrm>
          <a:off x="6754091" y="17491969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985" name="AutoShape 3" descr="blob:https://web.whatsapp.com/207f9b22-a611-4d6f-9984-78d7d1ff46db">
          <a:extLst>
            <a:ext uri="{FF2B5EF4-FFF2-40B4-BE49-F238E27FC236}">
              <a16:creationId xmlns:a16="http://schemas.microsoft.com/office/drawing/2014/main" id="{00000000-0008-0000-0000-0000D9030000}"/>
            </a:ext>
          </a:extLst>
        </xdr:cNvPr>
        <xdr:cNvSpPr>
          <a:spLocks noChangeAspect="1" noChangeArrowheads="1"/>
        </xdr:cNvSpPr>
      </xdr:nvSpPr>
      <xdr:spPr bwMode="auto">
        <a:xfrm>
          <a:off x="6754091" y="17491969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986" name="AutoShape 3" descr="blob:https://web.whatsapp.com/207f9b22-a611-4d6f-9984-78d7d1ff46db">
          <a:extLst>
            <a:ext uri="{FF2B5EF4-FFF2-40B4-BE49-F238E27FC236}">
              <a16:creationId xmlns:a16="http://schemas.microsoft.com/office/drawing/2014/main" id="{00000000-0008-0000-0000-0000DA030000}"/>
            </a:ext>
          </a:extLst>
        </xdr:cNvPr>
        <xdr:cNvSpPr>
          <a:spLocks noChangeAspect="1" noChangeArrowheads="1"/>
        </xdr:cNvSpPr>
      </xdr:nvSpPr>
      <xdr:spPr bwMode="auto">
        <a:xfrm>
          <a:off x="6754091" y="1760453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987" name="AutoShape 3" descr="blob:https://web.whatsapp.com/207f9b22-a611-4d6f-9984-78d7d1ff46db">
          <a:extLst>
            <a:ext uri="{FF2B5EF4-FFF2-40B4-BE49-F238E27FC236}">
              <a16:creationId xmlns:a16="http://schemas.microsoft.com/office/drawing/2014/main" id="{00000000-0008-0000-0000-0000DB030000}"/>
            </a:ext>
          </a:extLst>
        </xdr:cNvPr>
        <xdr:cNvSpPr>
          <a:spLocks noChangeAspect="1" noChangeArrowheads="1"/>
        </xdr:cNvSpPr>
      </xdr:nvSpPr>
      <xdr:spPr bwMode="auto">
        <a:xfrm>
          <a:off x="6754091" y="1760453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988" name="AutoShape 3" descr="blob:https://web.whatsapp.com/207f9b22-a611-4d6f-9984-78d7d1ff46db">
          <a:extLst>
            <a:ext uri="{FF2B5EF4-FFF2-40B4-BE49-F238E27FC236}">
              <a16:creationId xmlns:a16="http://schemas.microsoft.com/office/drawing/2014/main" id="{00000000-0008-0000-0000-0000DC030000}"/>
            </a:ext>
          </a:extLst>
        </xdr:cNvPr>
        <xdr:cNvSpPr>
          <a:spLocks noChangeAspect="1" noChangeArrowheads="1"/>
        </xdr:cNvSpPr>
      </xdr:nvSpPr>
      <xdr:spPr bwMode="auto">
        <a:xfrm>
          <a:off x="6754091" y="179422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989" name="AutoShape 3" descr="blob:https://web.whatsapp.com/207f9b22-a611-4d6f-9984-78d7d1ff46db">
          <a:extLst>
            <a:ext uri="{FF2B5EF4-FFF2-40B4-BE49-F238E27FC236}">
              <a16:creationId xmlns:a16="http://schemas.microsoft.com/office/drawing/2014/main" id="{00000000-0008-0000-0000-0000DD030000}"/>
            </a:ext>
          </a:extLst>
        </xdr:cNvPr>
        <xdr:cNvSpPr>
          <a:spLocks noChangeAspect="1" noChangeArrowheads="1"/>
        </xdr:cNvSpPr>
      </xdr:nvSpPr>
      <xdr:spPr bwMode="auto">
        <a:xfrm>
          <a:off x="6754091" y="179422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990" name="AutoShape 3" descr="blob:https://web.whatsapp.com/207f9b22-a611-4d6f-9984-78d7d1ff46db">
          <a:extLst>
            <a:ext uri="{FF2B5EF4-FFF2-40B4-BE49-F238E27FC236}">
              <a16:creationId xmlns:a16="http://schemas.microsoft.com/office/drawing/2014/main" id="{00000000-0008-0000-0000-0000DE030000}"/>
            </a:ext>
          </a:extLst>
        </xdr:cNvPr>
        <xdr:cNvSpPr>
          <a:spLocks noChangeAspect="1" noChangeArrowheads="1"/>
        </xdr:cNvSpPr>
      </xdr:nvSpPr>
      <xdr:spPr bwMode="auto">
        <a:xfrm>
          <a:off x="6754091" y="179422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991" name="AutoShape 3" descr="blob:https://web.whatsapp.com/207f9b22-a611-4d6f-9984-78d7d1ff46db">
          <a:extLst>
            <a:ext uri="{FF2B5EF4-FFF2-40B4-BE49-F238E27FC236}">
              <a16:creationId xmlns:a16="http://schemas.microsoft.com/office/drawing/2014/main" id="{00000000-0008-0000-0000-0000DF030000}"/>
            </a:ext>
          </a:extLst>
        </xdr:cNvPr>
        <xdr:cNvSpPr>
          <a:spLocks noChangeAspect="1" noChangeArrowheads="1"/>
        </xdr:cNvSpPr>
      </xdr:nvSpPr>
      <xdr:spPr bwMode="auto">
        <a:xfrm>
          <a:off x="6754091" y="179422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992" name="AutoShape 3" descr="blob:https://web.whatsapp.com/207f9b22-a611-4d6f-9984-78d7d1ff46db">
          <a:extLst>
            <a:ext uri="{FF2B5EF4-FFF2-40B4-BE49-F238E27FC236}">
              <a16:creationId xmlns:a16="http://schemas.microsoft.com/office/drawing/2014/main" id="{00000000-0008-0000-0000-0000E0030000}"/>
            </a:ext>
          </a:extLst>
        </xdr:cNvPr>
        <xdr:cNvSpPr>
          <a:spLocks noChangeAspect="1" noChangeArrowheads="1"/>
        </xdr:cNvSpPr>
      </xdr:nvSpPr>
      <xdr:spPr bwMode="auto">
        <a:xfrm>
          <a:off x="6754091" y="18505083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993" name="AutoShape 3" descr="blob:https://web.whatsapp.com/207f9b22-a611-4d6f-9984-78d7d1ff46db">
          <a:extLst>
            <a:ext uri="{FF2B5EF4-FFF2-40B4-BE49-F238E27FC236}">
              <a16:creationId xmlns:a16="http://schemas.microsoft.com/office/drawing/2014/main" id="{00000000-0008-0000-0000-0000E1030000}"/>
            </a:ext>
          </a:extLst>
        </xdr:cNvPr>
        <xdr:cNvSpPr>
          <a:spLocks noChangeAspect="1" noChangeArrowheads="1"/>
        </xdr:cNvSpPr>
      </xdr:nvSpPr>
      <xdr:spPr bwMode="auto">
        <a:xfrm>
          <a:off x="6754091" y="18505083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994" name="AutoShape 3" descr="blob:https://web.whatsapp.com/207f9b22-a611-4d6f-9984-78d7d1ff46db">
          <a:extLst>
            <a:ext uri="{FF2B5EF4-FFF2-40B4-BE49-F238E27FC236}">
              <a16:creationId xmlns:a16="http://schemas.microsoft.com/office/drawing/2014/main" id="{00000000-0008-0000-0000-0000E2030000}"/>
            </a:ext>
          </a:extLst>
        </xdr:cNvPr>
        <xdr:cNvSpPr>
          <a:spLocks noChangeAspect="1" noChangeArrowheads="1"/>
        </xdr:cNvSpPr>
      </xdr:nvSpPr>
      <xdr:spPr bwMode="auto">
        <a:xfrm>
          <a:off x="6754091" y="18505083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995" name="AutoShape 3" descr="blob:https://web.whatsapp.com/207f9b22-a611-4d6f-9984-78d7d1ff46db">
          <a:extLst>
            <a:ext uri="{FF2B5EF4-FFF2-40B4-BE49-F238E27FC236}">
              <a16:creationId xmlns:a16="http://schemas.microsoft.com/office/drawing/2014/main" id="{00000000-0008-0000-0000-0000E3030000}"/>
            </a:ext>
          </a:extLst>
        </xdr:cNvPr>
        <xdr:cNvSpPr>
          <a:spLocks noChangeAspect="1" noChangeArrowheads="1"/>
        </xdr:cNvSpPr>
      </xdr:nvSpPr>
      <xdr:spPr bwMode="auto">
        <a:xfrm>
          <a:off x="6754091" y="18505083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996" name="AutoShape 3" descr="blob:https://web.whatsapp.com/207f9b22-a611-4d6f-9984-78d7d1ff46db">
          <a:extLst>
            <a:ext uri="{FF2B5EF4-FFF2-40B4-BE49-F238E27FC236}">
              <a16:creationId xmlns:a16="http://schemas.microsoft.com/office/drawing/2014/main" id="{00000000-0008-0000-0000-0000E4030000}"/>
            </a:ext>
          </a:extLst>
        </xdr:cNvPr>
        <xdr:cNvSpPr>
          <a:spLocks noChangeAspect="1" noChangeArrowheads="1"/>
        </xdr:cNvSpPr>
      </xdr:nvSpPr>
      <xdr:spPr bwMode="auto">
        <a:xfrm>
          <a:off x="6754091" y="17491969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997" name="AutoShape 3" descr="blob:https://web.whatsapp.com/207f9b22-a611-4d6f-9984-78d7d1ff46db">
          <a:extLst>
            <a:ext uri="{FF2B5EF4-FFF2-40B4-BE49-F238E27FC236}">
              <a16:creationId xmlns:a16="http://schemas.microsoft.com/office/drawing/2014/main" id="{00000000-0008-0000-0000-0000E5030000}"/>
            </a:ext>
          </a:extLst>
        </xdr:cNvPr>
        <xdr:cNvSpPr>
          <a:spLocks noChangeAspect="1" noChangeArrowheads="1"/>
        </xdr:cNvSpPr>
      </xdr:nvSpPr>
      <xdr:spPr bwMode="auto">
        <a:xfrm>
          <a:off x="6754091" y="17491969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998" name="AutoShape 3" descr="blob:https://web.whatsapp.com/207f9b22-a611-4d6f-9984-78d7d1ff46db">
          <a:extLst>
            <a:ext uri="{FF2B5EF4-FFF2-40B4-BE49-F238E27FC236}">
              <a16:creationId xmlns:a16="http://schemas.microsoft.com/office/drawing/2014/main" id="{00000000-0008-0000-0000-0000E6030000}"/>
            </a:ext>
          </a:extLst>
        </xdr:cNvPr>
        <xdr:cNvSpPr>
          <a:spLocks noChangeAspect="1" noChangeArrowheads="1"/>
        </xdr:cNvSpPr>
      </xdr:nvSpPr>
      <xdr:spPr bwMode="auto">
        <a:xfrm>
          <a:off x="6754091" y="17491969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999" name="AutoShape 3" descr="blob:https://web.whatsapp.com/207f9b22-a611-4d6f-9984-78d7d1ff46db">
          <a:extLst>
            <a:ext uri="{FF2B5EF4-FFF2-40B4-BE49-F238E27FC236}">
              <a16:creationId xmlns:a16="http://schemas.microsoft.com/office/drawing/2014/main" id="{00000000-0008-0000-0000-0000E7030000}"/>
            </a:ext>
          </a:extLst>
        </xdr:cNvPr>
        <xdr:cNvSpPr>
          <a:spLocks noChangeAspect="1" noChangeArrowheads="1"/>
        </xdr:cNvSpPr>
      </xdr:nvSpPr>
      <xdr:spPr bwMode="auto">
        <a:xfrm>
          <a:off x="6754091" y="17491969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1000" name="AutoShape 3" descr="blob:https://web.whatsapp.com/207f9b22-a611-4d6f-9984-78d7d1ff46db">
          <a:extLst>
            <a:ext uri="{FF2B5EF4-FFF2-40B4-BE49-F238E27FC236}">
              <a16:creationId xmlns:a16="http://schemas.microsoft.com/office/drawing/2014/main" id="{00000000-0008-0000-0000-0000E8030000}"/>
            </a:ext>
          </a:extLst>
        </xdr:cNvPr>
        <xdr:cNvSpPr>
          <a:spLocks noChangeAspect="1" noChangeArrowheads="1"/>
        </xdr:cNvSpPr>
      </xdr:nvSpPr>
      <xdr:spPr bwMode="auto">
        <a:xfrm>
          <a:off x="6754091" y="204568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1001" name="AutoShape 3" descr="blob:https://web.whatsapp.com/207f9b22-a611-4d6f-9984-78d7d1ff46db">
          <a:extLst>
            <a:ext uri="{FF2B5EF4-FFF2-40B4-BE49-F238E27FC236}">
              <a16:creationId xmlns:a16="http://schemas.microsoft.com/office/drawing/2014/main" id="{00000000-0008-0000-0000-0000E9030000}"/>
            </a:ext>
          </a:extLst>
        </xdr:cNvPr>
        <xdr:cNvSpPr>
          <a:spLocks noChangeAspect="1" noChangeArrowheads="1"/>
        </xdr:cNvSpPr>
      </xdr:nvSpPr>
      <xdr:spPr bwMode="auto">
        <a:xfrm>
          <a:off x="6754091" y="204358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1002" name="AutoShape 3" descr="blob:https://web.whatsapp.com/207f9b22-a611-4d6f-9984-78d7d1ff46db">
          <a:extLst>
            <a:ext uri="{FF2B5EF4-FFF2-40B4-BE49-F238E27FC236}">
              <a16:creationId xmlns:a16="http://schemas.microsoft.com/office/drawing/2014/main" id="{00000000-0008-0000-0000-0000EA030000}"/>
            </a:ext>
          </a:extLst>
        </xdr:cNvPr>
        <xdr:cNvSpPr>
          <a:spLocks noChangeAspect="1" noChangeArrowheads="1"/>
        </xdr:cNvSpPr>
      </xdr:nvSpPr>
      <xdr:spPr bwMode="auto">
        <a:xfrm>
          <a:off x="6754091" y="20193606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1003" name="AutoShape 3" descr="blob:https://web.whatsapp.com/207f9b22-a611-4d6f-9984-78d7d1ff46db">
          <a:extLst>
            <a:ext uri="{FF2B5EF4-FFF2-40B4-BE49-F238E27FC236}">
              <a16:creationId xmlns:a16="http://schemas.microsoft.com/office/drawing/2014/main" id="{00000000-0008-0000-0000-0000EB030000}"/>
            </a:ext>
          </a:extLst>
        </xdr:cNvPr>
        <xdr:cNvSpPr>
          <a:spLocks noChangeAspect="1" noChangeArrowheads="1"/>
        </xdr:cNvSpPr>
      </xdr:nvSpPr>
      <xdr:spPr bwMode="auto">
        <a:xfrm>
          <a:off x="6754091" y="20193606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1004" name="AutoShape 3" descr="blob:https://web.whatsapp.com/207f9b22-a611-4d6f-9984-78d7d1ff46db">
          <a:extLst>
            <a:ext uri="{FF2B5EF4-FFF2-40B4-BE49-F238E27FC236}">
              <a16:creationId xmlns:a16="http://schemas.microsoft.com/office/drawing/2014/main" id="{00000000-0008-0000-0000-0000EC030000}"/>
            </a:ext>
          </a:extLst>
        </xdr:cNvPr>
        <xdr:cNvSpPr>
          <a:spLocks noChangeAspect="1" noChangeArrowheads="1"/>
        </xdr:cNvSpPr>
      </xdr:nvSpPr>
      <xdr:spPr bwMode="auto">
        <a:xfrm>
          <a:off x="6754091" y="20306174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1005" name="AutoShape 3" descr="blob:https://web.whatsapp.com/207f9b22-a611-4d6f-9984-78d7d1ff46db">
          <a:extLst>
            <a:ext uri="{FF2B5EF4-FFF2-40B4-BE49-F238E27FC236}">
              <a16:creationId xmlns:a16="http://schemas.microsoft.com/office/drawing/2014/main" id="{00000000-0008-0000-0000-0000ED030000}"/>
            </a:ext>
          </a:extLst>
        </xdr:cNvPr>
        <xdr:cNvSpPr>
          <a:spLocks noChangeAspect="1" noChangeArrowheads="1"/>
        </xdr:cNvSpPr>
      </xdr:nvSpPr>
      <xdr:spPr bwMode="auto">
        <a:xfrm>
          <a:off x="6754091" y="20306174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1006" name="AutoShape 3" descr="blob:https://web.whatsapp.com/207f9b22-a611-4d6f-9984-78d7d1ff46db">
          <a:extLst>
            <a:ext uri="{FF2B5EF4-FFF2-40B4-BE49-F238E27FC236}">
              <a16:creationId xmlns:a16="http://schemas.microsoft.com/office/drawing/2014/main" id="{00000000-0008-0000-0000-0000EE030000}"/>
            </a:ext>
          </a:extLst>
        </xdr:cNvPr>
        <xdr:cNvSpPr>
          <a:spLocks noChangeAspect="1" noChangeArrowheads="1"/>
        </xdr:cNvSpPr>
      </xdr:nvSpPr>
      <xdr:spPr bwMode="auto">
        <a:xfrm>
          <a:off x="6754091" y="204187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1007" name="AutoShape 3" descr="blob:https://web.whatsapp.com/207f9b22-a611-4d6f-9984-78d7d1ff46db">
          <a:extLst>
            <a:ext uri="{FF2B5EF4-FFF2-40B4-BE49-F238E27FC236}">
              <a16:creationId xmlns:a16="http://schemas.microsoft.com/office/drawing/2014/main" id="{00000000-0008-0000-0000-0000EF030000}"/>
            </a:ext>
          </a:extLst>
        </xdr:cNvPr>
        <xdr:cNvSpPr>
          <a:spLocks noChangeAspect="1" noChangeArrowheads="1"/>
        </xdr:cNvSpPr>
      </xdr:nvSpPr>
      <xdr:spPr bwMode="auto">
        <a:xfrm>
          <a:off x="6754091" y="204187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1008" name="AutoShape 3" descr="blob:https://web.whatsapp.com/207f9b22-a611-4d6f-9984-78d7d1ff46db">
          <a:extLst>
            <a:ext uri="{FF2B5EF4-FFF2-40B4-BE49-F238E27FC236}">
              <a16:creationId xmlns:a16="http://schemas.microsoft.com/office/drawing/2014/main" id="{00000000-0008-0000-0000-0000F0030000}"/>
            </a:ext>
          </a:extLst>
        </xdr:cNvPr>
        <xdr:cNvSpPr>
          <a:spLocks noChangeAspect="1" noChangeArrowheads="1"/>
        </xdr:cNvSpPr>
      </xdr:nvSpPr>
      <xdr:spPr bwMode="auto">
        <a:xfrm>
          <a:off x="6754091" y="24696333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1009" name="AutoShape 3" descr="blob:https://web.whatsapp.com/207f9b22-a611-4d6f-9984-78d7d1ff46db">
          <a:extLst>
            <a:ext uri="{FF2B5EF4-FFF2-40B4-BE49-F238E27FC236}">
              <a16:creationId xmlns:a16="http://schemas.microsoft.com/office/drawing/2014/main" id="{00000000-0008-0000-0000-0000F1030000}"/>
            </a:ext>
          </a:extLst>
        </xdr:cNvPr>
        <xdr:cNvSpPr>
          <a:spLocks noChangeAspect="1" noChangeArrowheads="1"/>
        </xdr:cNvSpPr>
      </xdr:nvSpPr>
      <xdr:spPr bwMode="auto">
        <a:xfrm>
          <a:off x="6754091" y="24696333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1010" name="AutoShape 3" descr="blob:https://web.whatsapp.com/207f9b22-a611-4d6f-9984-78d7d1ff46db">
          <a:extLst>
            <a:ext uri="{FF2B5EF4-FFF2-40B4-BE49-F238E27FC236}">
              <a16:creationId xmlns:a16="http://schemas.microsoft.com/office/drawing/2014/main" id="{00000000-0008-0000-0000-0000F2030000}"/>
            </a:ext>
          </a:extLst>
        </xdr:cNvPr>
        <xdr:cNvSpPr>
          <a:spLocks noChangeAspect="1" noChangeArrowheads="1"/>
        </xdr:cNvSpPr>
      </xdr:nvSpPr>
      <xdr:spPr bwMode="auto">
        <a:xfrm>
          <a:off x="6754091" y="204568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1011" name="AutoShape 3" descr="blob:https://web.whatsapp.com/207f9b22-a611-4d6f-9984-78d7d1ff46db">
          <a:extLst>
            <a:ext uri="{FF2B5EF4-FFF2-40B4-BE49-F238E27FC236}">
              <a16:creationId xmlns:a16="http://schemas.microsoft.com/office/drawing/2014/main" id="{00000000-0008-0000-0000-0000F3030000}"/>
            </a:ext>
          </a:extLst>
        </xdr:cNvPr>
        <xdr:cNvSpPr>
          <a:spLocks noChangeAspect="1" noChangeArrowheads="1"/>
        </xdr:cNvSpPr>
      </xdr:nvSpPr>
      <xdr:spPr bwMode="auto">
        <a:xfrm>
          <a:off x="6754091" y="204358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1012" name="AutoShape 3" descr="blob:https://web.whatsapp.com/207f9b22-a611-4d6f-9984-78d7d1ff46db">
          <a:extLst>
            <a:ext uri="{FF2B5EF4-FFF2-40B4-BE49-F238E27FC236}">
              <a16:creationId xmlns:a16="http://schemas.microsoft.com/office/drawing/2014/main" id="{00000000-0008-0000-0000-0000F4030000}"/>
            </a:ext>
          </a:extLst>
        </xdr:cNvPr>
        <xdr:cNvSpPr>
          <a:spLocks noChangeAspect="1" noChangeArrowheads="1"/>
        </xdr:cNvSpPr>
      </xdr:nvSpPr>
      <xdr:spPr bwMode="auto">
        <a:xfrm>
          <a:off x="6754091" y="20193606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1013" name="AutoShape 3" descr="blob:https://web.whatsapp.com/207f9b22-a611-4d6f-9984-78d7d1ff46db">
          <a:extLst>
            <a:ext uri="{FF2B5EF4-FFF2-40B4-BE49-F238E27FC236}">
              <a16:creationId xmlns:a16="http://schemas.microsoft.com/office/drawing/2014/main" id="{00000000-0008-0000-0000-0000F5030000}"/>
            </a:ext>
          </a:extLst>
        </xdr:cNvPr>
        <xdr:cNvSpPr>
          <a:spLocks noChangeAspect="1" noChangeArrowheads="1"/>
        </xdr:cNvSpPr>
      </xdr:nvSpPr>
      <xdr:spPr bwMode="auto">
        <a:xfrm>
          <a:off x="6754091" y="20193606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1014" name="AutoShape 3" descr="blob:https://web.whatsapp.com/207f9b22-a611-4d6f-9984-78d7d1ff46db">
          <a:extLst>
            <a:ext uri="{FF2B5EF4-FFF2-40B4-BE49-F238E27FC236}">
              <a16:creationId xmlns:a16="http://schemas.microsoft.com/office/drawing/2014/main" id="{00000000-0008-0000-0000-0000F6030000}"/>
            </a:ext>
          </a:extLst>
        </xdr:cNvPr>
        <xdr:cNvSpPr>
          <a:spLocks noChangeAspect="1" noChangeArrowheads="1"/>
        </xdr:cNvSpPr>
      </xdr:nvSpPr>
      <xdr:spPr bwMode="auto">
        <a:xfrm>
          <a:off x="6754091" y="20306174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1015" name="AutoShape 3" descr="blob:https://web.whatsapp.com/207f9b22-a611-4d6f-9984-78d7d1ff46db">
          <a:extLst>
            <a:ext uri="{FF2B5EF4-FFF2-40B4-BE49-F238E27FC236}">
              <a16:creationId xmlns:a16="http://schemas.microsoft.com/office/drawing/2014/main" id="{00000000-0008-0000-0000-0000F7030000}"/>
            </a:ext>
          </a:extLst>
        </xdr:cNvPr>
        <xdr:cNvSpPr>
          <a:spLocks noChangeAspect="1" noChangeArrowheads="1"/>
        </xdr:cNvSpPr>
      </xdr:nvSpPr>
      <xdr:spPr bwMode="auto">
        <a:xfrm>
          <a:off x="6754091" y="20306174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1016" name="AutoShape 3" descr="blob:https://web.whatsapp.com/207f9b22-a611-4d6f-9984-78d7d1ff46db">
          <a:extLst>
            <a:ext uri="{FF2B5EF4-FFF2-40B4-BE49-F238E27FC236}">
              <a16:creationId xmlns:a16="http://schemas.microsoft.com/office/drawing/2014/main" id="{00000000-0008-0000-0000-0000F8030000}"/>
            </a:ext>
          </a:extLst>
        </xdr:cNvPr>
        <xdr:cNvSpPr>
          <a:spLocks noChangeAspect="1" noChangeArrowheads="1"/>
        </xdr:cNvSpPr>
      </xdr:nvSpPr>
      <xdr:spPr bwMode="auto">
        <a:xfrm>
          <a:off x="6754091" y="204187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1017" name="AutoShape 3" descr="blob:https://web.whatsapp.com/207f9b22-a611-4d6f-9984-78d7d1ff46db">
          <a:extLst>
            <a:ext uri="{FF2B5EF4-FFF2-40B4-BE49-F238E27FC236}">
              <a16:creationId xmlns:a16="http://schemas.microsoft.com/office/drawing/2014/main" id="{00000000-0008-0000-0000-0000F9030000}"/>
            </a:ext>
          </a:extLst>
        </xdr:cNvPr>
        <xdr:cNvSpPr>
          <a:spLocks noChangeAspect="1" noChangeArrowheads="1"/>
        </xdr:cNvSpPr>
      </xdr:nvSpPr>
      <xdr:spPr bwMode="auto">
        <a:xfrm>
          <a:off x="6754091" y="204187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1018" name="AutoShape 3" descr="blob:https://web.whatsapp.com/207f9b22-a611-4d6f-9984-78d7d1ff46db">
          <a:extLst>
            <a:ext uri="{FF2B5EF4-FFF2-40B4-BE49-F238E27FC236}">
              <a16:creationId xmlns:a16="http://schemas.microsoft.com/office/drawing/2014/main" id="{00000000-0008-0000-0000-0000FA030000}"/>
            </a:ext>
          </a:extLst>
        </xdr:cNvPr>
        <xdr:cNvSpPr>
          <a:spLocks noChangeAspect="1" noChangeArrowheads="1"/>
        </xdr:cNvSpPr>
      </xdr:nvSpPr>
      <xdr:spPr bwMode="auto">
        <a:xfrm>
          <a:off x="6754091" y="24696333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1019" name="AutoShape 3" descr="blob:https://web.whatsapp.com/207f9b22-a611-4d6f-9984-78d7d1ff46db">
          <a:extLst>
            <a:ext uri="{FF2B5EF4-FFF2-40B4-BE49-F238E27FC236}">
              <a16:creationId xmlns:a16="http://schemas.microsoft.com/office/drawing/2014/main" id="{00000000-0008-0000-0000-0000FB030000}"/>
            </a:ext>
          </a:extLst>
        </xdr:cNvPr>
        <xdr:cNvSpPr>
          <a:spLocks noChangeAspect="1" noChangeArrowheads="1"/>
        </xdr:cNvSpPr>
      </xdr:nvSpPr>
      <xdr:spPr bwMode="auto">
        <a:xfrm>
          <a:off x="6754091" y="24696333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1020" name="AutoShape 3" descr="blob:https://web.whatsapp.com/207f9b22-a611-4d6f-9984-78d7d1ff46db">
          <a:extLst>
            <a:ext uri="{FF2B5EF4-FFF2-40B4-BE49-F238E27FC236}">
              <a16:creationId xmlns:a16="http://schemas.microsoft.com/office/drawing/2014/main" id="{00000000-0008-0000-0000-0000FC030000}"/>
            </a:ext>
          </a:extLst>
        </xdr:cNvPr>
        <xdr:cNvSpPr>
          <a:spLocks noChangeAspect="1" noChangeArrowheads="1"/>
        </xdr:cNvSpPr>
      </xdr:nvSpPr>
      <xdr:spPr bwMode="auto">
        <a:xfrm>
          <a:off x="6754091" y="19331160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1021" name="AutoShape 3" descr="blob:https://web.whatsapp.com/207f9b22-a611-4d6f-9984-78d7d1ff46db">
          <a:extLst>
            <a:ext uri="{FF2B5EF4-FFF2-40B4-BE49-F238E27FC236}">
              <a16:creationId xmlns:a16="http://schemas.microsoft.com/office/drawing/2014/main" id="{00000000-0008-0000-0000-0000FD030000}"/>
            </a:ext>
          </a:extLst>
        </xdr:cNvPr>
        <xdr:cNvSpPr>
          <a:spLocks noChangeAspect="1" noChangeArrowheads="1"/>
        </xdr:cNvSpPr>
      </xdr:nvSpPr>
      <xdr:spPr bwMode="auto">
        <a:xfrm>
          <a:off x="6754091" y="19310205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1022" name="AutoShape 3" descr="blob:https://web.whatsapp.com/207f9b22-a611-4d6f-9984-78d7d1ff46db">
          <a:extLst>
            <a:ext uri="{FF2B5EF4-FFF2-40B4-BE49-F238E27FC236}">
              <a16:creationId xmlns:a16="http://schemas.microsoft.com/office/drawing/2014/main" id="{00000000-0008-0000-0000-0000FE030000}"/>
            </a:ext>
          </a:extLst>
        </xdr:cNvPr>
        <xdr:cNvSpPr>
          <a:spLocks noChangeAspect="1" noChangeArrowheads="1"/>
        </xdr:cNvSpPr>
      </xdr:nvSpPr>
      <xdr:spPr bwMode="auto">
        <a:xfrm>
          <a:off x="6754091" y="19067924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1023" name="AutoShape 3" descr="blob:https://web.whatsapp.com/207f9b22-a611-4d6f-9984-78d7d1ff46db">
          <a:extLst>
            <a:ext uri="{FF2B5EF4-FFF2-40B4-BE49-F238E27FC236}">
              <a16:creationId xmlns:a16="http://schemas.microsoft.com/office/drawing/2014/main" id="{00000000-0008-0000-0000-0000FF030000}"/>
            </a:ext>
          </a:extLst>
        </xdr:cNvPr>
        <xdr:cNvSpPr>
          <a:spLocks noChangeAspect="1" noChangeArrowheads="1"/>
        </xdr:cNvSpPr>
      </xdr:nvSpPr>
      <xdr:spPr bwMode="auto">
        <a:xfrm>
          <a:off x="6754091" y="19067924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1024" name="AutoShape 3" descr="blob:https://web.whatsapp.com/207f9b22-a611-4d6f-9984-78d7d1ff46db">
          <a:extLst>
            <a:ext uri="{FF2B5EF4-FFF2-40B4-BE49-F238E27FC236}">
              <a16:creationId xmlns:a16="http://schemas.microsoft.com/office/drawing/2014/main" id="{00000000-0008-0000-0000-000000040000}"/>
            </a:ext>
          </a:extLst>
        </xdr:cNvPr>
        <xdr:cNvSpPr>
          <a:spLocks noChangeAspect="1" noChangeArrowheads="1"/>
        </xdr:cNvSpPr>
      </xdr:nvSpPr>
      <xdr:spPr bwMode="auto">
        <a:xfrm>
          <a:off x="6754091" y="191804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1025" name="AutoShape 3" descr="blob:https://web.whatsapp.com/207f9b22-a611-4d6f-9984-78d7d1ff46db">
          <a:extLst>
            <a:ext uri="{FF2B5EF4-FFF2-40B4-BE49-F238E27FC236}">
              <a16:creationId xmlns:a16="http://schemas.microsoft.com/office/drawing/2014/main" id="{00000000-0008-0000-0000-000001040000}"/>
            </a:ext>
          </a:extLst>
        </xdr:cNvPr>
        <xdr:cNvSpPr>
          <a:spLocks noChangeAspect="1" noChangeArrowheads="1"/>
        </xdr:cNvSpPr>
      </xdr:nvSpPr>
      <xdr:spPr bwMode="auto">
        <a:xfrm>
          <a:off x="6754091" y="191804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1026" name="AutoShape 3" descr="blob:https://web.whatsapp.com/207f9b22-a611-4d6f-9984-78d7d1ff46db">
          <a:extLst>
            <a:ext uri="{FF2B5EF4-FFF2-40B4-BE49-F238E27FC236}">
              <a16:creationId xmlns:a16="http://schemas.microsoft.com/office/drawing/2014/main" id="{00000000-0008-0000-0000-000002040000}"/>
            </a:ext>
          </a:extLst>
        </xdr:cNvPr>
        <xdr:cNvSpPr>
          <a:spLocks noChangeAspect="1" noChangeArrowheads="1"/>
        </xdr:cNvSpPr>
      </xdr:nvSpPr>
      <xdr:spPr bwMode="auto">
        <a:xfrm>
          <a:off x="6754091" y="19293060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1027" name="AutoShape 3" descr="blob:https://web.whatsapp.com/207f9b22-a611-4d6f-9984-78d7d1ff46db">
          <a:extLst>
            <a:ext uri="{FF2B5EF4-FFF2-40B4-BE49-F238E27FC236}">
              <a16:creationId xmlns:a16="http://schemas.microsoft.com/office/drawing/2014/main" id="{00000000-0008-0000-0000-000003040000}"/>
            </a:ext>
          </a:extLst>
        </xdr:cNvPr>
        <xdr:cNvSpPr>
          <a:spLocks noChangeAspect="1" noChangeArrowheads="1"/>
        </xdr:cNvSpPr>
      </xdr:nvSpPr>
      <xdr:spPr bwMode="auto">
        <a:xfrm>
          <a:off x="6754091" y="19293060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1028" name="AutoShape 3" descr="blob:https://web.whatsapp.com/207f9b22-a611-4d6f-9984-78d7d1ff46db">
          <a:extLst>
            <a:ext uri="{FF2B5EF4-FFF2-40B4-BE49-F238E27FC236}">
              <a16:creationId xmlns:a16="http://schemas.microsoft.com/office/drawing/2014/main" id="{00000000-0008-0000-0000-000004040000}"/>
            </a:ext>
          </a:extLst>
        </xdr:cNvPr>
        <xdr:cNvSpPr>
          <a:spLocks noChangeAspect="1" noChangeArrowheads="1"/>
        </xdr:cNvSpPr>
      </xdr:nvSpPr>
      <xdr:spPr bwMode="auto">
        <a:xfrm>
          <a:off x="6754091" y="196307652"/>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1029" name="AutoShape 3" descr="blob:https://web.whatsapp.com/207f9b22-a611-4d6f-9984-78d7d1ff46db">
          <a:extLst>
            <a:ext uri="{FF2B5EF4-FFF2-40B4-BE49-F238E27FC236}">
              <a16:creationId xmlns:a16="http://schemas.microsoft.com/office/drawing/2014/main" id="{00000000-0008-0000-0000-000005040000}"/>
            </a:ext>
          </a:extLst>
        </xdr:cNvPr>
        <xdr:cNvSpPr>
          <a:spLocks noChangeAspect="1" noChangeArrowheads="1"/>
        </xdr:cNvSpPr>
      </xdr:nvSpPr>
      <xdr:spPr bwMode="auto">
        <a:xfrm>
          <a:off x="6754091" y="196307652"/>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1030" name="AutoShape 3" descr="blob:https://web.whatsapp.com/207f9b22-a611-4d6f-9984-78d7d1ff46db">
          <a:extLst>
            <a:ext uri="{FF2B5EF4-FFF2-40B4-BE49-F238E27FC236}">
              <a16:creationId xmlns:a16="http://schemas.microsoft.com/office/drawing/2014/main" id="{00000000-0008-0000-0000-000006040000}"/>
            </a:ext>
          </a:extLst>
        </xdr:cNvPr>
        <xdr:cNvSpPr>
          <a:spLocks noChangeAspect="1" noChangeArrowheads="1"/>
        </xdr:cNvSpPr>
      </xdr:nvSpPr>
      <xdr:spPr bwMode="auto">
        <a:xfrm>
          <a:off x="6754091" y="19331160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1031" name="AutoShape 3" descr="blob:https://web.whatsapp.com/207f9b22-a611-4d6f-9984-78d7d1ff46db">
          <a:extLst>
            <a:ext uri="{FF2B5EF4-FFF2-40B4-BE49-F238E27FC236}">
              <a16:creationId xmlns:a16="http://schemas.microsoft.com/office/drawing/2014/main" id="{00000000-0008-0000-0000-000007040000}"/>
            </a:ext>
          </a:extLst>
        </xdr:cNvPr>
        <xdr:cNvSpPr>
          <a:spLocks noChangeAspect="1" noChangeArrowheads="1"/>
        </xdr:cNvSpPr>
      </xdr:nvSpPr>
      <xdr:spPr bwMode="auto">
        <a:xfrm>
          <a:off x="6754091" y="19310205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1032" name="AutoShape 3" descr="blob:https://web.whatsapp.com/207f9b22-a611-4d6f-9984-78d7d1ff46db">
          <a:extLst>
            <a:ext uri="{FF2B5EF4-FFF2-40B4-BE49-F238E27FC236}">
              <a16:creationId xmlns:a16="http://schemas.microsoft.com/office/drawing/2014/main" id="{00000000-0008-0000-0000-000008040000}"/>
            </a:ext>
          </a:extLst>
        </xdr:cNvPr>
        <xdr:cNvSpPr>
          <a:spLocks noChangeAspect="1" noChangeArrowheads="1"/>
        </xdr:cNvSpPr>
      </xdr:nvSpPr>
      <xdr:spPr bwMode="auto">
        <a:xfrm>
          <a:off x="6754091" y="19067924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1033" name="AutoShape 3" descr="blob:https://web.whatsapp.com/207f9b22-a611-4d6f-9984-78d7d1ff46db">
          <a:extLst>
            <a:ext uri="{FF2B5EF4-FFF2-40B4-BE49-F238E27FC236}">
              <a16:creationId xmlns:a16="http://schemas.microsoft.com/office/drawing/2014/main" id="{00000000-0008-0000-0000-000009040000}"/>
            </a:ext>
          </a:extLst>
        </xdr:cNvPr>
        <xdr:cNvSpPr>
          <a:spLocks noChangeAspect="1" noChangeArrowheads="1"/>
        </xdr:cNvSpPr>
      </xdr:nvSpPr>
      <xdr:spPr bwMode="auto">
        <a:xfrm>
          <a:off x="6754091" y="19067924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1034" name="AutoShape 3" descr="blob:https://web.whatsapp.com/207f9b22-a611-4d6f-9984-78d7d1ff46db">
          <a:extLst>
            <a:ext uri="{FF2B5EF4-FFF2-40B4-BE49-F238E27FC236}">
              <a16:creationId xmlns:a16="http://schemas.microsoft.com/office/drawing/2014/main" id="{00000000-0008-0000-0000-00000A040000}"/>
            </a:ext>
          </a:extLst>
        </xdr:cNvPr>
        <xdr:cNvSpPr>
          <a:spLocks noChangeAspect="1" noChangeArrowheads="1"/>
        </xdr:cNvSpPr>
      </xdr:nvSpPr>
      <xdr:spPr bwMode="auto">
        <a:xfrm>
          <a:off x="6754091" y="191804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1035" name="AutoShape 3" descr="blob:https://web.whatsapp.com/207f9b22-a611-4d6f-9984-78d7d1ff46db">
          <a:extLst>
            <a:ext uri="{FF2B5EF4-FFF2-40B4-BE49-F238E27FC236}">
              <a16:creationId xmlns:a16="http://schemas.microsoft.com/office/drawing/2014/main" id="{00000000-0008-0000-0000-00000B040000}"/>
            </a:ext>
          </a:extLst>
        </xdr:cNvPr>
        <xdr:cNvSpPr>
          <a:spLocks noChangeAspect="1" noChangeArrowheads="1"/>
        </xdr:cNvSpPr>
      </xdr:nvSpPr>
      <xdr:spPr bwMode="auto">
        <a:xfrm>
          <a:off x="6754091" y="191804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1036" name="AutoShape 3" descr="blob:https://web.whatsapp.com/207f9b22-a611-4d6f-9984-78d7d1ff46db">
          <a:extLst>
            <a:ext uri="{FF2B5EF4-FFF2-40B4-BE49-F238E27FC236}">
              <a16:creationId xmlns:a16="http://schemas.microsoft.com/office/drawing/2014/main" id="{00000000-0008-0000-0000-00000C040000}"/>
            </a:ext>
          </a:extLst>
        </xdr:cNvPr>
        <xdr:cNvSpPr>
          <a:spLocks noChangeAspect="1" noChangeArrowheads="1"/>
        </xdr:cNvSpPr>
      </xdr:nvSpPr>
      <xdr:spPr bwMode="auto">
        <a:xfrm>
          <a:off x="6754091" y="19293060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1037" name="AutoShape 3" descr="blob:https://web.whatsapp.com/207f9b22-a611-4d6f-9984-78d7d1ff46db">
          <a:extLst>
            <a:ext uri="{FF2B5EF4-FFF2-40B4-BE49-F238E27FC236}">
              <a16:creationId xmlns:a16="http://schemas.microsoft.com/office/drawing/2014/main" id="{00000000-0008-0000-0000-00000D040000}"/>
            </a:ext>
          </a:extLst>
        </xdr:cNvPr>
        <xdr:cNvSpPr>
          <a:spLocks noChangeAspect="1" noChangeArrowheads="1"/>
        </xdr:cNvSpPr>
      </xdr:nvSpPr>
      <xdr:spPr bwMode="auto">
        <a:xfrm>
          <a:off x="6754091" y="19293060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1038" name="AutoShape 3" descr="blob:https://web.whatsapp.com/207f9b22-a611-4d6f-9984-78d7d1ff46db">
          <a:extLst>
            <a:ext uri="{FF2B5EF4-FFF2-40B4-BE49-F238E27FC236}">
              <a16:creationId xmlns:a16="http://schemas.microsoft.com/office/drawing/2014/main" id="{00000000-0008-0000-0000-00000E040000}"/>
            </a:ext>
          </a:extLst>
        </xdr:cNvPr>
        <xdr:cNvSpPr>
          <a:spLocks noChangeAspect="1" noChangeArrowheads="1"/>
        </xdr:cNvSpPr>
      </xdr:nvSpPr>
      <xdr:spPr bwMode="auto">
        <a:xfrm>
          <a:off x="6754091" y="196307652"/>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1039" name="AutoShape 3" descr="blob:https://web.whatsapp.com/207f9b22-a611-4d6f-9984-78d7d1ff46db">
          <a:extLst>
            <a:ext uri="{FF2B5EF4-FFF2-40B4-BE49-F238E27FC236}">
              <a16:creationId xmlns:a16="http://schemas.microsoft.com/office/drawing/2014/main" id="{00000000-0008-0000-0000-00000F040000}"/>
            </a:ext>
          </a:extLst>
        </xdr:cNvPr>
        <xdr:cNvSpPr>
          <a:spLocks noChangeAspect="1" noChangeArrowheads="1"/>
        </xdr:cNvSpPr>
      </xdr:nvSpPr>
      <xdr:spPr bwMode="auto">
        <a:xfrm>
          <a:off x="6754091" y="196307652"/>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1040" name="AutoShape 3" descr="blob:https://web.whatsapp.com/207f9b22-a611-4d6f-9984-78d7d1ff46db">
          <a:extLst>
            <a:ext uri="{FF2B5EF4-FFF2-40B4-BE49-F238E27FC236}">
              <a16:creationId xmlns:a16="http://schemas.microsoft.com/office/drawing/2014/main" id="{00000000-0008-0000-0000-000010040000}"/>
            </a:ext>
          </a:extLst>
        </xdr:cNvPr>
        <xdr:cNvSpPr>
          <a:spLocks noChangeAspect="1" noChangeArrowheads="1"/>
        </xdr:cNvSpPr>
      </xdr:nvSpPr>
      <xdr:spPr bwMode="auto">
        <a:xfrm>
          <a:off x="6754091" y="21469956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1041" name="AutoShape 3" descr="blob:https://web.whatsapp.com/207f9b22-a611-4d6f-9984-78d7d1ff46db">
          <a:extLst>
            <a:ext uri="{FF2B5EF4-FFF2-40B4-BE49-F238E27FC236}">
              <a16:creationId xmlns:a16="http://schemas.microsoft.com/office/drawing/2014/main" id="{00000000-0008-0000-0000-000011040000}"/>
            </a:ext>
          </a:extLst>
        </xdr:cNvPr>
        <xdr:cNvSpPr>
          <a:spLocks noChangeAspect="1" noChangeArrowheads="1"/>
        </xdr:cNvSpPr>
      </xdr:nvSpPr>
      <xdr:spPr bwMode="auto">
        <a:xfrm>
          <a:off x="6754091" y="21449001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1042" name="AutoShape 3" descr="blob:https://web.whatsapp.com/207f9b22-a611-4d6f-9984-78d7d1ff46db">
          <a:extLst>
            <a:ext uri="{FF2B5EF4-FFF2-40B4-BE49-F238E27FC236}">
              <a16:creationId xmlns:a16="http://schemas.microsoft.com/office/drawing/2014/main" id="{00000000-0008-0000-0000-000012040000}"/>
            </a:ext>
          </a:extLst>
        </xdr:cNvPr>
        <xdr:cNvSpPr>
          <a:spLocks noChangeAspect="1" noChangeArrowheads="1"/>
        </xdr:cNvSpPr>
      </xdr:nvSpPr>
      <xdr:spPr bwMode="auto">
        <a:xfrm>
          <a:off x="6754091" y="21206719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1043" name="AutoShape 3" descr="blob:https://web.whatsapp.com/207f9b22-a611-4d6f-9984-78d7d1ff46db">
          <a:extLst>
            <a:ext uri="{FF2B5EF4-FFF2-40B4-BE49-F238E27FC236}">
              <a16:creationId xmlns:a16="http://schemas.microsoft.com/office/drawing/2014/main" id="{00000000-0008-0000-0000-000013040000}"/>
            </a:ext>
          </a:extLst>
        </xdr:cNvPr>
        <xdr:cNvSpPr>
          <a:spLocks noChangeAspect="1" noChangeArrowheads="1"/>
        </xdr:cNvSpPr>
      </xdr:nvSpPr>
      <xdr:spPr bwMode="auto">
        <a:xfrm>
          <a:off x="6754091" y="21206719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1044" name="AutoShape 3" descr="blob:https://web.whatsapp.com/207f9b22-a611-4d6f-9984-78d7d1ff46db">
          <a:extLst>
            <a:ext uri="{FF2B5EF4-FFF2-40B4-BE49-F238E27FC236}">
              <a16:creationId xmlns:a16="http://schemas.microsoft.com/office/drawing/2014/main" id="{00000000-0008-0000-0000-000014040000}"/>
            </a:ext>
          </a:extLst>
        </xdr:cNvPr>
        <xdr:cNvSpPr>
          <a:spLocks noChangeAspect="1" noChangeArrowheads="1"/>
        </xdr:cNvSpPr>
      </xdr:nvSpPr>
      <xdr:spPr bwMode="auto">
        <a:xfrm>
          <a:off x="6754091" y="2131928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1045" name="AutoShape 3" descr="blob:https://web.whatsapp.com/207f9b22-a611-4d6f-9984-78d7d1ff46db">
          <a:extLst>
            <a:ext uri="{FF2B5EF4-FFF2-40B4-BE49-F238E27FC236}">
              <a16:creationId xmlns:a16="http://schemas.microsoft.com/office/drawing/2014/main" id="{00000000-0008-0000-0000-000015040000}"/>
            </a:ext>
          </a:extLst>
        </xdr:cNvPr>
        <xdr:cNvSpPr>
          <a:spLocks noChangeAspect="1" noChangeArrowheads="1"/>
        </xdr:cNvSpPr>
      </xdr:nvSpPr>
      <xdr:spPr bwMode="auto">
        <a:xfrm>
          <a:off x="6754091" y="2131928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1046" name="AutoShape 3" descr="blob:https://web.whatsapp.com/207f9b22-a611-4d6f-9984-78d7d1ff46db">
          <a:extLst>
            <a:ext uri="{FF2B5EF4-FFF2-40B4-BE49-F238E27FC236}">
              <a16:creationId xmlns:a16="http://schemas.microsoft.com/office/drawing/2014/main" id="{00000000-0008-0000-0000-000016040000}"/>
            </a:ext>
          </a:extLst>
        </xdr:cNvPr>
        <xdr:cNvSpPr>
          <a:spLocks noChangeAspect="1" noChangeArrowheads="1"/>
        </xdr:cNvSpPr>
      </xdr:nvSpPr>
      <xdr:spPr bwMode="auto">
        <a:xfrm>
          <a:off x="6754091" y="21431856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1047" name="AutoShape 3" descr="blob:https://web.whatsapp.com/207f9b22-a611-4d6f-9984-78d7d1ff46db">
          <a:extLst>
            <a:ext uri="{FF2B5EF4-FFF2-40B4-BE49-F238E27FC236}">
              <a16:creationId xmlns:a16="http://schemas.microsoft.com/office/drawing/2014/main" id="{00000000-0008-0000-0000-000017040000}"/>
            </a:ext>
          </a:extLst>
        </xdr:cNvPr>
        <xdr:cNvSpPr>
          <a:spLocks noChangeAspect="1" noChangeArrowheads="1"/>
        </xdr:cNvSpPr>
      </xdr:nvSpPr>
      <xdr:spPr bwMode="auto">
        <a:xfrm>
          <a:off x="6754091" y="21431856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1048" name="AutoShape 3" descr="blob:https://web.whatsapp.com/207f9b22-a611-4d6f-9984-78d7d1ff46db">
          <a:extLst>
            <a:ext uri="{FF2B5EF4-FFF2-40B4-BE49-F238E27FC236}">
              <a16:creationId xmlns:a16="http://schemas.microsoft.com/office/drawing/2014/main" id="{00000000-0008-0000-0000-000018040000}"/>
            </a:ext>
          </a:extLst>
        </xdr:cNvPr>
        <xdr:cNvSpPr>
          <a:spLocks noChangeAspect="1" noChangeArrowheads="1"/>
        </xdr:cNvSpPr>
      </xdr:nvSpPr>
      <xdr:spPr bwMode="auto">
        <a:xfrm>
          <a:off x="6754091" y="21769560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1049" name="AutoShape 3" descr="blob:https://web.whatsapp.com/207f9b22-a611-4d6f-9984-78d7d1ff46db">
          <a:extLst>
            <a:ext uri="{FF2B5EF4-FFF2-40B4-BE49-F238E27FC236}">
              <a16:creationId xmlns:a16="http://schemas.microsoft.com/office/drawing/2014/main" id="{00000000-0008-0000-0000-000019040000}"/>
            </a:ext>
          </a:extLst>
        </xdr:cNvPr>
        <xdr:cNvSpPr>
          <a:spLocks noChangeAspect="1" noChangeArrowheads="1"/>
        </xdr:cNvSpPr>
      </xdr:nvSpPr>
      <xdr:spPr bwMode="auto">
        <a:xfrm>
          <a:off x="6754091" y="21769560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1050" name="AutoShape 3" descr="blob:https://web.whatsapp.com/207f9b22-a611-4d6f-9984-78d7d1ff46db">
          <a:extLst>
            <a:ext uri="{FF2B5EF4-FFF2-40B4-BE49-F238E27FC236}">
              <a16:creationId xmlns:a16="http://schemas.microsoft.com/office/drawing/2014/main" id="{00000000-0008-0000-0000-00001A040000}"/>
            </a:ext>
          </a:extLst>
        </xdr:cNvPr>
        <xdr:cNvSpPr>
          <a:spLocks noChangeAspect="1" noChangeArrowheads="1"/>
        </xdr:cNvSpPr>
      </xdr:nvSpPr>
      <xdr:spPr bwMode="auto">
        <a:xfrm>
          <a:off x="6754091" y="21469956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1051" name="AutoShape 3" descr="blob:https://web.whatsapp.com/207f9b22-a611-4d6f-9984-78d7d1ff46db">
          <a:extLst>
            <a:ext uri="{FF2B5EF4-FFF2-40B4-BE49-F238E27FC236}">
              <a16:creationId xmlns:a16="http://schemas.microsoft.com/office/drawing/2014/main" id="{00000000-0008-0000-0000-00001B040000}"/>
            </a:ext>
          </a:extLst>
        </xdr:cNvPr>
        <xdr:cNvSpPr>
          <a:spLocks noChangeAspect="1" noChangeArrowheads="1"/>
        </xdr:cNvSpPr>
      </xdr:nvSpPr>
      <xdr:spPr bwMode="auto">
        <a:xfrm>
          <a:off x="6754091" y="21449001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1052" name="AutoShape 3" descr="blob:https://web.whatsapp.com/207f9b22-a611-4d6f-9984-78d7d1ff46db">
          <a:extLst>
            <a:ext uri="{FF2B5EF4-FFF2-40B4-BE49-F238E27FC236}">
              <a16:creationId xmlns:a16="http://schemas.microsoft.com/office/drawing/2014/main" id="{00000000-0008-0000-0000-00001C040000}"/>
            </a:ext>
          </a:extLst>
        </xdr:cNvPr>
        <xdr:cNvSpPr>
          <a:spLocks noChangeAspect="1" noChangeArrowheads="1"/>
        </xdr:cNvSpPr>
      </xdr:nvSpPr>
      <xdr:spPr bwMode="auto">
        <a:xfrm>
          <a:off x="6754091" y="21206719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1053" name="AutoShape 3" descr="blob:https://web.whatsapp.com/207f9b22-a611-4d6f-9984-78d7d1ff46db">
          <a:extLst>
            <a:ext uri="{FF2B5EF4-FFF2-40B4-BE49-F238E27FC236}">
              <a16:creationId xmlns:a16="http://schemas.microsoft.com/office/drawing/2014/main" id="{00000000-0008-0000-0000-00001D040000}"/>
            </a:ext>
          </a:extLst>
        </xdr:cNvPr>
        <xdr:cNvSpPr>
          <a:spLocks noChangeAspect="1" noChangeArrowheads="1"/>
        </xdr:cNvSpPr>
      </xdr:nvSpPr>
      <xdr:spPr bwMode="auto">
        <a:xfrm>
          <a:off x="6754091" y="21206719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1054" name="AutoShape 3" descr="blob:https://web.whatsapp.com/207f9b22-a611-4d6f-9984-78d7d1ff46db">
          <a:extLst>
            <a:ext uri="{FF2B5EF4-FFF2-40B4-BE49-F238E27FC236}">
              <a16:creationId xmlns:a16="http://schemas.microsoft.com/office/drawing/2014/main" id="{00000000-0008-0000-0000-00001E040000}"/>
            </a:ext>
          </a:extLst>
        </xdr:cNvPr>
        <xdr:cNvSpPr>
          <a:spLocks noChangeAspect="1" noChangeArrowheads="1"/>
        </xdr:cNvSpPr>
      </xdr:nvSpPr>
      <xdr:spPr bwMode="auto">
        <a:xfrm>
          <a:off x="6754091" y="2131928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1055" name="AutoShape 3" descr="blob:https://web.whatsapp.com/207f9b22-a611-4d6f-9984-78d7d1ff46db">
          <a:extLst>
            <a:ext uri="{FF2B5EF4-FFF2-40B4-BE49-F238E27FC236}">
              <a16:creationId xmlns:a16="http://schemas.microsoft.com/office/drawing/2014/main" id="{00000000-0008-0000-0000-00001F040000}"/>
            </a:ext>
          </a:extLst>
        </xdr:cNvPr>
        <xdr:cNvSpPr>
          <a:spLocks noChangeAspect="1" noChangeArrowheads="1"/>
        </xdr:cNvSpPr>
      </xdr:nvSpPr>
      <xdr:spPr bwMode="auto">
        <a:xfrm>
          <a:off x="6754091" y="2131928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1056" name="AutoShape 3" descr="blob:https://web.whatsapp.com/207f9b22-a611-4d6f-9984-78d7d1ff46db">
          <a:extLst>
            <a:ext uri="{FF2B5EF4-FFF2-40B4-BE49-F238E27FC236}">
              <a16:creationId xmlns:a16="http://schemas.microsoft.com/office/drawing/2014/main" id="{00000000-0008-0000-0000-000020040000}"/>
            </a:ext>
          </a:extLst>
        </xdr:cNvPr>
        <xdr:cNvSpPr>
          <a:spLocks noChangeAspect="1" noChangeArrowheads="1"/>
        </xdr:cNvSpPr>
      </xdr:nvSpPr>
      <xdr:spPr bwMode="auto">
        <a:xfrm>
          <a:off x="6754091" y="21431856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1057" name="AutoShape 3" descr="blob:https://web.whatsapp.com/207f9b22-a611-4d6f-9984-78d7d1ff46db">
          <a:extLst>
            <a:ext uri="{FF2B5EF4-FFF2-40B4-BE49-F238E27FC236}">
              <a16:creationId xmlns:a16="http://schemas.microsoft.com/office/drawing/2014/main" id="{00000000-0008-0000-0000-000021040000}"/>
            </a:ext>
          </a:extLst>
        </xdr:cNvPr>
        <xdr:cNvSpPr>
          <a:spLocks noChangeAspect="1" noChangeArrowheads="1"/>
        </xdr:cNvSpPr>
      </xdr:nvSpPr>
      <xdr:spPr bwMode="auto">
        <a:xfrm>
          <a:off x="6754091" y="21431856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1058" name="AutoShape 3" descr="blob:https://web.whatsapp.com/207f9b22-a611-4d6f-9984-78d7d1ff46db">
          <a:extLst>
            <a:ext uri="{FF2B5EF4-FFF2-40B4-BE49-F238E27FC236}">
              <a16:creationId xmlns:a16="http://schemas.microsoft.com/office/drawing/2014/main" id="{00000000-0008-0000-0000-000022040000}"/>
            </a:ext>
          </a:extLst>
        </xdr:cNvPr>
        <xdr:cNvSpPr>
          <a:spLocks noChangeAspect="1" noChangeArrowheads="1"/>
        </xdr:cNvSpPr>
      </xdr:nvSpPr>
      <xdr:spPr bwMode="auto">
        <a:xfrm>
          <a:off x="6754091" y="21769560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1059" name="AutoShape 3" descr="blob:https://web.whatsapp.com/207f9b22-a611-4d6f-9984-78d7d1ff46db">
          <a:extLst>
            <a:ext uri="{FF2B5EF4-FFF2-40B4-BE49-F238E27FC236}">
              <a16:creationId xmlns:a16="http://schemas.microsoft.com/office/drawing/2014/main" id="{00000000-0008-0000-0000-000023040000}"/>
            </a:ext>
          </a:extLst>
        </xdr:cNvPr>
        <xdr:cNvSpPr>
          <a:spLocks noChangeAspect="1" noChangeArrowheads="1"/>
        </xdr:cNvSpPr>
      </xdr:nvSpPr>
      <xdr:spPr bwMode="auto">
        <a:xfrm>
          <a:off x="6754091" y="21769560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1060" name="AutoShape 3" descr="blob:https://web.whatsapp.com/207f9b22-a611-4d6f-9984-78d7d1ff46db">
          <a:extLst>
            <a:ext uri="{FF2B5EF4-FFF2-40B4-BE49-F238E27FC236}">
              <a16:creationId xmlns:a16="http://schemas.microsoft.com/office/drawing/2014/main" id="{00000000-0008-0000-0000-000024040000}"/>
            </a:ext>
          </a:extLst>
        </xdr:cNvPr>
        <xdr:cNvSpPr>
          <a:spLocks noChangeAspect="1" noChangeArrowheads="1"/>
        </xdr:cNvSpPr>
      </xdr:nvSpPr>
      <xdr:spPr bwMode="auto">
        <a:xfrm>
          <a:off x="6754091" y="2259563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1061" name="AutoShape 3" descr="blob:https://web.whatsapp.com/207f9b22-a611-4d6f-9984-78d7d1ff46db">
          <a:extLst>
            <a:ext uri="{FF2B5EF4-FFF2-40B4-BE49-F238E27FC236}">
              <a16:creationId xmlns:a16="http://schemas.microsoft.com/office/drawing/2014/main" id="{00000000-0008-0000-0000-000025040000}"/>
            </a:ext>
          </a:extLst>
        </xdr:cNvPr>
        <xdr:cNvSpPr>
          <a:spLocks noChangeAspect="1" noChangeArrowheads="1"/>
        </xdr:cNvSpPr>
      </xdr:nvSpPr>
      <xdr:spPr bwMode="auto">
        <a:xfrm>
          <a:off x="6754091" y="22574683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1062" name="AutoShape 3" descr="blob:https://web.whatsapp.com/207f9b22-a611-4d6f-9984-78d7d1ff46db">
          <a:extLst>
            <a:ext uri="{FF2B5EF4-FFF2-40B4-BE49-F238E27FC236}">
              <a16:creationId xmlns:a16="http://schemas.microsoft.com/office/drawing/2014/main" id="{00000000-0008-0000-0000-000026040000}"/>
            </a:ext>
          </a:extLst>
        </xdr:cNvPr>
        <xdr:cNvSpPr>
          <a:spLocks noChangeAspect="1" noChangeArrowheads="1"/>
        </xdr:cNvSpPr>
      </xdr:nvSpPr>
      <xdr:spPr bwMode="auto">
        <a:xfrm>
          <a:off x="6754091" y="22332401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1063" name="AutoShape 3" descr="blob:https://web.whatsapp.com/207f9b22-a611-4d6f-9984-78d7d1ff46db">
          <a:extLst>
            <a:ext uri="{FF2B5EF4-FFF2-40B4-BE49-F238E27FC236}">
              <a16:creationId xmlns:a16="http://schemas.microsoft.com/office/drawing/2014/main" id="{00000000-0008-0000-0000-000027040000}"/>
            </a:ext>
          </a:extLst>
        </xdr:cNvPr>
        <xdr:cNvSpPr>
          <a:spLocks noChangeAspect="1" noChangeArrowheads="1"/>
        </xdr:cNvSpPr>
      </xdr:nvSpPr>
      <xdr:spPr bwMode="auto">
        <a:xfrm>
          <a:off x="6754091" y="22332401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1064" name="AutoShape 3" descr="blob:https://web.whatsapp.com/207f9b22-a611-4d6f-9984-78d7d1ff46db">
          <a:extLst>
            <a:ext uri="{FF2B5EF4-FFF2-40B4-BE49-F238E27FC236}">
              <a16:creationId xmlns:a16="http://schemas.microsoft.com/office/drawing/2014/main" id="{00000000-0008-0000-0000-000028040000}"/>
            </a:ext>
          </a:extLst>
        </xdr:cNvPr>
        <xdr:cNvSpPr>
          <a:spLocks noChangeAspect="1" noChangeArrowheads="1"/>
        </xdr:cNvSpPr>
      </xdr:nvSpPr>
      <xdr:spPr bwMode="auto">
        <a:xfrm>
          <a:off x="6754091" y="22444969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1065" name="AutoShape 3" descr="blob:https://web.whatsapp.com/207f9b22-a611-4d6f-9984-78d7d1ff46db">
          <a:extLst>
            <a:ext uri="{FF2B5EF4-FFF2-40B4-BE49-F238E27FC236}">
              <a16:creationId xmlns:a16="http://schemas.microsoft.com/office/drawing/2014/main" id="{00000000-0008-0000-0000-000029040000}"/>
            </a:ext>
          </a:extLst>
        </xdr:cNvPr>
        <xdr:cNvSpPr>
          <a:spLocks noChangeAspect="1" noChangeArrowheads="1"/>
        </xdr:cNvSpPr>
      </xdr:nvSpPr>
      <xdr:spPr bwMode="auto">
        <a:xfrm>
          <a:off x="6754091" y="22444969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1066" name="AutoShape 3" descr="blob:https://web.whatsapp.com/207f9b22-a611-4d6f-9984-78d7d1ff46db">
          <a:extLst>
            <a:ext uri="{FF2B5EF4-FFF2-40B4-BE49-F238E27FC236}">
              <a16:creationId xmlns:a16="http://schemas.microsoft.com/office/drawing/2014/main" id="{00000000-0008-0000-0000-00002A040000}"/>
            </a:ext>
          </a:extLst>
        </xdr:cNvPr>
        <xdr:cNvSpPr>
          <a:spLocks noChangeAspect="1" noChangeArrowheads="1"/>
        </xdr:cNvSpPr>
      </xdr:nvSpPr>
      <xdr:spPr bwMode="auto">
        <a:xfrm>
          <a:off x="6754091" y="2255753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1067" name="AutoShape 3" descr="blob:https://web.whatsapp.com/207f9b22-a611-4d6f-9984-78d7d1ff46db">
          <a:extLst>
            <a:ext uri="{FF2B5EF4-FFF2-40B4-BE49-F238E27FC236}">
              <a16:creationId xmlns:a16="http://schemas.microsoft.com/office/drawing/2014/main" id="{00000000-0008-0000-0000-00002B040000}"/>
            </a:ext>
          </a:extLst>
        </xdr:cNvPr>
        <xdr:cNvSpPr>
          <a:spLocks noChangeAspect="1" noChangeArrowheads="1"/>
        </xdr:cNvSpPr>
      </xdr:nvSpPr>
      <xdr:spPr bwMode="auto">
        <a:xfrm>
          <a:off x="6754091" y="2255753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1068" name="AutoShape 3" descr="blob:https://web.whatsapp.com/207f9b22-a611-4d6f-9984-78d7d1ff46db">
          <a:extLst>
            <a:ext uri="{FF2B5EF4-FFF2-40B4-BE49-F238E27FC236}">
              <a16:creationId xmlns:a16="http://schemas.microsoft.com/office/drawing/2014/main" id="{00000000-0008-0000-0000-00002C040000}"/>
            </a:ext>
          </a:extLst>
        </xdr:cNvPr>
        <xdr:cNvSpPr>
          <a:spLocks noChangeAspect="1" noChangeArrowheads="1"/>
        </xdr:cNvSpPr>
      </xdr:nvSpPr>
      <xdr:spPr bwMode="auto">
        <a:xfrm>
          <a:off x="6754091" y="2259563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1069" name="AutoShape 3" descr="blob:https://web.whatsapp.com/207f9b22-a611-4d6f-9984-78d7d1ff46db">
          <a:extLst>
            <a:ext uri="{FF2B5EF4-FFF2-40B4-BE49-F238E27FC236}">
              <a16:creationId xmlns:a16="http://schemas.microsoft.com/office/drawing/2014/main" id="{00000000-0008-0000-0000-00002D040000}"/>
            </a:ext>
          </a:extLst>
        </xdr:cNvPr>
        <xdr:cNvSpPr>
          <a:spLocks noChangeAspect="1" noChangeArrowheads="1"/>
        </xdr:cNvSpPr>
      </xdr:nvSpPr>
      <xdr:spPr bwMode="auto">
        <a:xfrm>
          <a:off x="6754091" y="22574683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1070" name="AutoShape 3" descr="blob:https://web.whatsapp.com/207f9b22-a611-4d6f-9984-78d7d1ff46db">
          <a:extLst>
            <a:ext uri="{FF2B5EF4-FFF2-40B4-BE49-F238E27FC236}">
              <a16:creationId xmlns:a16="http://schemas.microsoft.com/office/drawing/2014/main" id="{00000000-0008-0000-0000-00002E040000}"/>
            </a:ext>
          </a:extLst>
        </xdr:cNvPr>
        <xdr:cNvSpPr>
          <a:spLocks noChangeAspect="1" noChangeArrowheads="1"/>
        </xdr:cNvSpPr>
      </xdr:nvSpPr>
      <xdr:spPr bwMode="auto">
        <a:xfrm>
          <a:off x="6754091" y="22332401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1071" name="AutoShape 3" descr="blob:https://web.whatsapp.com/207f9b22-a611-4d6f-9984-78d7d1ff46db">
          <a:extLst>
            <a:ext uri="{FF2B5EF4-FFF2-40B4-BE49-F238E27FC236}">
              <a16:creationId xmlns:a16="http://schemas.microsoft.com/office/drawing/2014/main" id="{00000000-0008-0000-0000-00002F040000}"/>
            </a:ext>
          </a:extLst>
        </xdr:cNvPr>
        <xdr:cNvSpPr>
          <a:spLocks noChangeAspect="1" noChangeArrowheads="1"/>
        </xdr:cNvSpPr>
      </xdr:nvSpPr>
      <xdr:spPr bwMode="auto">
        <a:xfrm>
          <a:off x="6754091" y="22332401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1072" name="AutoShape 3" descr="blob:https://web.whatsapp.com/207f9b22-a611-4d6f-9984-78d7d1ff46db">
          <a:extLst>
            <a:ext uri="{FF2B5EF4-FFF2-40B4-BE49-F238E27FC236}">
              <a16:creationId xmlns:a16="http://schemas.microsoft.com/office/drawing/2014/main" id="{00000000-0008-0000-0000-000030040000}"/>
            </a:ext>
          </a:extLst>
        </xdr:cNvPr>
        <xdr:cNvSpPr>
          <a:spLocks noChangeAspect="1" noChangeArrowheads="1"/>
        </xdr:cNvSpPr>
      </xdr:nvSpPr>
      <xdr:spPr bwMode="auto">
        <a:xfrm>
          <a:off x="6754091" y="22444969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1073" name="AutoShape 3" descr="blob:https://web.whatsapp.com/207f9b22-a611-4d6f-9984-78d7d1ff46db">
          <a:extLst>
            <a:ext uri="{FF2B5EF4-FFF2-40B4-BE49-F238E27FC236}">
              <a16:creationId xmlns:a16="http://schemas.microsoft.com/office/drawing/2014/main" id="{00000000-0008-0000-0000-000031040000}"/>
            </a:ext>
          </a:extLst>
        </xdr:cNvPr>
        <xdr:cNvSpPr>
          <a:spLocks noChangeAspect="1" noChangeArrowheads="1"/>
        </xdr:cNvSpPr>
      </xdr:nvSpPr>
      <xdr:spPr bwMode="auto">
        <a:xfrm>
          <a:off x="6754091" y="22444969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1074" name="AutoShape 3" descr="blob:https://web.whatsapp.com/207f9b22-a611-4d6f-9984-78d7d1ff46db">
          <a:extLst>
            <a:ext uri="{FF2B5EF4-FFF2-40B4-BE49-F238E27FC236}">
              <a16:creationId xmlns:a16="http://schemas.microsoft.com/office/drawing/2014/main" id="{00000000-0008-0000-0000-000032040000}"/>
            </a:ext>
          </a:extLst>
        </xdr:cNvPr>
        <xdr:cNvSpPr>
          <a:spLocks noChangeAspect="1" noChangeArrowheads="1"/>
        </xdr:cNvSpPr>
      </xdr:nvSpPr>
      <xdr:spPr bwMode="auto">
        <a:xfrm>
          <a:off x="6754091" y="2255753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1075" name="AutoShape 3" descr="blob:https://web.whatsapp.com/207f9b22-a611-4d6f-9984-78d7d1ff46db">
          <a:extLst>
            <a:ext uri="{FF2B5EF4-FFF2-40B4-BE49-F238E27FC236}">
              <a16:creationId xmlns:a16="http://schemas.microsoft.com/office/drawing/2014/main" id="{00000000-0008-0000-0000-000033040000}"/>
            </a:ext>
          </a:extLst>
        </xdr:cNvPr>
        <xdr:cNvSpPr>
          <a:spLocks noChangeAspect="1" noChangeArrowheads="1"/>
        </xdr:cNvSpPr>
      </xdr:nvSpPr>
      <xdr:spPr bwMode="auto">
        <a:xfrm>
          <a:off x="6754091" y="2255753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1076" name="AutoShape 3" descr="blob:https://web.whatsapp.com/207f9b22-a611-4d6f-9984-78d7d1ff46db">
          <a:extLst>
            <a:ext uri="{FF2B5EF4-FFF2-40B4-BE49-F238E27FC236}">
              <a16:creationId xmlns:a16="http://schemas.microsoft.com/office/drawing/2014/main" id="{00000000-0008-0000-0000-000034040000}"/>
            </a:ext>
          </a:extLst>
        </xdr:cNvPr>
        <xdr:cNvSpPr>
          <a:spLocks noChangeAspect="1" noChangeArrowheads="1"/>
        </xdr:cNvSpPr>
      </xdr:nvSpPr>
      <xdr:spPr bwMode="auto">
        <a:xfrm>
          <a:off x="6754091" y="228952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1077" name="AutoShape 3" descr="blob:https://web.whatsapp.com/207f9b22-a611-4d6f-9984-78d7d1ff46db">
          <a:extLst>
            <a:ext uri="{FF2B5EF4-FFF2-40B4-BE49-F238E27FC236}">
              <a16:creationId xmlns:a16="http://schemas.microsoft.com/office/drawing/2014/main" id="{00000000-0008-0000-0000-000035040000}"/>
            </a:ext>
          </a:extLst>
        </xdr:cNvPr>
        <xdr:cNvSpPr>
          <a:spLocks noChangeAspect="1" noChangeArrowheads="1"/>
        </xdr:cNvSpPr>
      </xdr:nvSpPr>
      <xdr:spPr bwMode="auto">
        <a:xfrm>
          <a:off x="6754091" y="228952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1078" name="AutoShape 3" descr="blob:https://web.whatsapp.com/207f9b22-a611-4d6f-9984-78d7d1ff46db">
          <a:extLst>
            <a:ext uri="{FF2B5EF4-FFF2-40B4-BE49-F238E27FC236}">
              <a16:creationId xmlns:a16="http://schemas.microsoft.com/office/drawing/2014/main" id="{00000000-0008-0000-0000-000036040000}"/>
            </a:ext>
          </a:extLst>
        </xdr:cNvPr>
        <xdr:cNvSpPr>
          <a:spLocks noChangeAspect="1" noChangeArrowheads="1"/>
        </xdr:cNvSpPr>
      </xdr:nvSpPr>
      <xdr:spPr bwMode="auto">
        <a:xfrm>
          <a:off x="6754091" y="228952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1079" name="AutoShape 3" descr="blob:https://web.whatsapp.com/207f9b22-a611-4d6f-9984-78d7d1ff46db">
          <a:extLst>
            <a:ext uri="{FF2B5EF4-FFF2-40B4-BE49-F238E27FC236}">
              <a16:creationId xmlns:a16="http://schemas.microsoft.com/office/drawing/2014/main" id="{00000000-0008-0000-0000-000037040000}"/>
            </a:ext>
          </a:extLst>
        </xdr:cNvPr>
        <xdr:cNvSpPr>
          <a:spLocks noChangeAspect="1" noChangeArrowheads="1"/>
        </xdr:cNvSpPr>
      </xdr:nvSpPr>
      <xdr:spPr bwMode="auto">
        <a:xfrm>
          <a:off x="6754091" y="228952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1080" name="AutoShape 3" descr="blob:https://web.whatsapp.com/207f9b22-a611-4d6f-9984-78d7d1ff46db">
          <a:extLst>
            <a:ext uri="{FF2B5EF4-FFF2-40B4-BE49-F238E27FC236}">
              <a16:creationId xmlns:a16="http://schemas.microsoft.com/office/drawing/2014/main" id="{00000000-0008-0000-0000-000038040000}"/>
            </a:ext>
          </a:extLst>
        </xdr:cNvPr>
        <xdr:cNvSpPr>
          <a:spLocks noChangeAspect="1" noChangeArrowheads="1"/>
        </xdr:cNvSpPr>
      </xdr:nvSpPr>
      <xdr:spPr bwMode="auto">
        <a:xfrm>
          <a:off x="6754091" y="23721319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1081" name="AutoShape 3" descr="blob:https://web.whatsapp.com/207f9b22-a611-4d6f-9984-78d7d1ff46db">
          <a:extLst>
            <a:ext uri="{FF2B5EF4-FFF2-40B4-BE49-F238E27FC236}">
              <a16:creationId xmlns:a16="http://schemas.microsoft.com/office/drawing/2014/main" id="{00000000-0008-0000-0000-000039040000}"/>
            </a:ext>
          </a:extLst>
        </xdr:cNvPr>
        <xdr:cNvSpPr>
          <a:spLocks noChangeAspect="1" noChangeArrowheads="1"/>
        </xdr:cNvSpPr>
      </xdr:nvSpPr>
      <xdr:spPr bwMode="auto">
        <a:xfrm>
          <a:off x="6754091" y="23700364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1082" name="AutoShape 3" descr="blob:https://web.whatsapp.com/207f9b22-a611-4d6f-9984-78d7d1ff46db">
          <a:extLst>
            <a:ext uri="{FF2B5EF4-FFF2-40B4-BE49-F238E27FC236}">
              <a16:creationId xmlns:a16="http://schemas.microsoft.com/office/drawing/2014/main" id="{00000000-0008-0000-0000-00003A040000}"/>
            </a:ext>
          </a:extLst>
        </xdr:cNvPr>
        <xdr:cNvSpPr>
          <a:spLocks noChangeAspect="1" noChangeArrowheads="1"/>
        </xdr:cNvSpPr>
      </xdr:nvSpPr>
      <xdr:spPr bwMode="auto">
        <a:xfrm>
          <a:off x="6754091" y="23458083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1083" name="AutoShape 3" descr="blob:https://web.whatsapp.com/207f9b22-a611-4d6f-9984-78d7d1ff46db">
          <a:extLst>
            <a:ext uri="{FF2B5EF4-FFF2-40B4-BE49-F238E27FC236}">
              <a16:creationId xmlns:a16="http://schemas.microsoft.com/office/drawing/2014/main" id="{00000000-0008-0000-0000-00003B040000}"/>
            </a:ext>
          </a:extLst>
        </xdr:cNvPr>
        <xdr:cNvSpPr>
          <a:spLocks noChangeAspect="1" noChangeArrowheads="1"/>
        </xdr:cNvSpPr>
      </xdr:nvSpPr>
      <xdr:spPr bwMode="auto">
        <a:xfrm>
          <a:off x="6754091" y="23458083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1084" name="AutoShape 3" descr="blob:https://web.whatsapp.com/207f9b22-a611-4d6f-9984-78d7d1ff46db">
          <a:extLst>
            <a:ext uri="{FF2B5EF4-FFF2-40B4-BE49-F238E27FC236}">
              <a16:creationId xmlns:a16="http://schemas.microsoft.com/office/drawing/2014/main" id="{00000000-0008-0000-0000-00003C040000}"/>
            </a:ext>
          </a:extLst>
        </xdr:cNvPr>
        <xdr:cNvSpPr>
          <a:spLocks noChangeAspect="1" noChangeArrowheads="1"/>
        </xdr:cNvSpPr>
      </xdr:nvSpPr>
      <xdr:spPr bwMode="auto">
        <a:xfrm>
          <a:off x="6754091" y="23570651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1085" name="AutoShape 3" descr="blob:https://web.whatsapp.com/207f9b22-a611-4d6f-9984-78d7d1ff46db">
          <a:extLst>
            <a:ext uri="{FF2B5EF4-FFF2-40B4-BE49-F238E27FC236}">
              <a16:creationId xmlns:a16="http://schemas.microsoft.com/office/drawing/2014/main" id="{00000000-0008-0000-0000-00003D040000}"/>
            </a:ext>
          </a:extLst>
        </xdr:cNvPr>
        <xdr:cNvSpPr>
          <a:spLocks noChangeAspect="1" noChangeArrowheads="1"/>
        </xdr:cNvSpPr>
      </xdr:nvSpPr>
      <xdr:spPr bwMode="auto">
        <a:xfrm>
          <a:off x="6754091" y="23570651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1086" name="AutoShape 3" descr="blob:https://web.whatsapp.com/207f9b22-a611-4d6f-9984-78d7d1ff46db">
          <a:extLst>
            <a:ext uri="{FF2B5EF4-FFF2-40B4-BE49-F238E27FC236}">
              <a16:creationId xmlns:a16="http://schemas.microsoft.com/office/drawing/2014/main" id="{00000000-0008-0000-0000-00003E040000}"/>
            </a:ext>
          </a:extLst>
        </xdr:cNvPr>
        <xdr:cNvSpPr>
          <a:spLocks noChangeAspect="1" noChangeArrowheads="1"/>
        </xdr:cNvSpPr>
      </xdr:nvSpPr>
      <xdr:spPr bwMode="auto">
        <a:xfrm>
          <a:off x="6754091" y="23683219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1087" name="AutoShape 3" descr="blob:https://web.whatsapp.com/207f9b22-a611-4d6f-9984-78d7d1ff46db">
          <a:extLst>
            <a:ext uri="{FF2B5EF4-FFF2-40B4-BE49-F238E27FC236}">
              <a16:creationId xmlns:a16="http://schemas.microsoft.com/office/drawing/2014/main" id="{00000000-0008-0000-0000-00003F040000}"/>
            </a:ext>
          </a:extLst>
        </xdr:cNvPr>
        <xdr:cNvSpPr>
          <a:spLocks noChangeAspect="1" noChangeArrowheads="1"/>
        </xdr:cNvSpPr>
      </xdr:nvSpPr>
      <xdr:spPr bwMode="auto">
        <a:xfrm>
          <a:off x="6754091" y="23683219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1088" name="AutoShape 3" descr="blob:https://web.whatsapp.com/207f9b22-a611-4d6f-9984-78d7d1ff46db">
          <a:extLst>
            <a:ext uri="{FF2B5EF4-FFF2-40B4-BE49-F238E27FC236}">
              <a16:creationId xmlns:a16="http://schemas.microsoft.com/office/drawing/2014/main" id="{00000000-0008-0000-0000-000040040000}"/>
            </a:ext>
          </a:extLst>
        </xdr:cNvPr>
        <xdr:cNvSpPr>
          <a:spLocks noChangeAspect="1" noChangeArrowheads="1"/>
        </xdr:cNvSpPr>
      </xdr:nvSpPr>
      <xdr:spPr bwMode="auto">
        <a:xfrm>
          <a:off x="6754091" y="23721319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1089" name="AutoShape 3" descr="blob:https://web.whatsapp.com/207f9b22-a611-4d6f-9984-78d7d1ff46db">
          <a:extLst>
            <a:ext uri="{FF2B5EF4-FFF2-40B4-BE49-F238E27FC236}">
              <a16:creationId xmlns:a16="http://schemas.microsoft.com/office/drawing/2014/main" id="{00000000-0008-0000-0000-000041040000}"/>
            </a:ext>
          </a:extLst>
        </xdr:cNvPr>
        <xdr:cNvSpPr>
          <a:spLocks noChangeAspect="1" noChangeArrowheads="1"/>
        </xdr:cNvSpPr>
      </xdr:nvSpPr>
      <xdr:spPr bwMode="auto">
        <a:xfrm>
          <a:off x="6754091" y="23700364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1090" name="AutoShape 3" descr="blob:https://web.whatsapp.com/207f9b22-a611-4d6f-9984-78d7d1ff46db">
          <a:extLst>
            <a:ext uri="{FF2B5EF4-FFF2-40B4-BE49-F238E27FC236}">
              <a16:creationId xmlns:a16="http://schemas.microsoft.com/office/drawing/2014/main" id="{00000000-0008-0000-0000-000042040000}"/>
            </a:ext>
          </a:extLst>
        </xdr:cNvPr>
        <xdr:cNvSpPr>
          <a:spLocks noChangeAspect="1" noChangeArrowheads="1"/>
        </xdr:cNvSpPr>
      </xdr:nvSpPr>
      <xdr:spPr bwMode="auto">
        <a:xfrm>
          <a:off x="6754091" y="23458083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1091" name="AutoShape 3" descr="blob:https://web.whatsapp.com/207f9b22-a611-4d6f-9984-78d7d1ff46db">
          <a:extLst>
            <a:ext uri="{FF2B5EF4-FFF2-40B4-BE49-F238E27FC236}">
              <a16:creationId xmlns:a16="http://schemas.microsoft.com/office/drawing/2014/main" id="{00000000-0008-0000-0000-000043040000}"/>
            </a:ext>
          </a:extLst>
        </xdr:cNvPr>
        <xdr:cNvSpPr>
          <a:spLocks noChangeAspect="1" noChangeArrowheads="1"/>
        </xdr:cNvSpPr>
      </xdr:nvSpPr>
      <xdr:spPr bwMode="auto">
        <a:xfrm>
          <a:off x="6754091" y="23458083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1092" name="AutoShape 3" descr="blob:https://web.whatsapp.com/207f9b22-a611-4d6f-9984-78d7d1ff46db">
          <a:extLst>
            <a:ext uri="{FF2B5EF4-FFF2-40B4-BE49-F238E27FC236}">
              <a16:creationId xmlns:a16="http://schemas.microsoft.com/office/drawing/2014/main" id="{00000000-0008-0000-0000-000044040000}"/>
            </a:ext>
          </a:extLst>
        </xdr:cNvPr>
        <xdr:cNvSpPr>
          <a:spLocks noChangeAspect="1" noChangeArrowheads="1"/>
        </xdr:cNvSpPr>
      </xdr:nvSpPr>
      <xdr:spPr bwMode="auto">
        <a:xfrm>
          <a:off x="6754091" y="23570651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1093" name="AutoShape 3" descr="blob:https://web.whatsapp.com/207f9b22-a611-4d6f-9984-78d7d1ff46db">
          <a:extLst>
            <a:ext uri="{FF2B5EF4-FFF2-40B4-BE49-F238E27FC236}">
              <a16:creationId xmlns:a16="http://schemas.microsoft.com/office/drawing/2014/main" id="{00000000-0008-0000-0000-000045040000}"/>
            </a:ext>
          </a:extLst>
        </xdr:cNvPr>
        <xdr:cNvSpPr>
          <a:spLocks noChangeAspect="1" noChangeArrowheads="1"/>
        </xdr:cNvSpPr>
      </xdr:nvSpPr>
      <xdr:spPr bwMode="auto">
        <a:xfrm>
          <a:off x="6754091" y="23570651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1094" name="AutoShape 3" descr="blob:https://web.whatsapp.com/207f9b22-a611-4d6f-9984-78d7d1ff46db">
          <a:extLst>
            <a:ext uri="{FF2B5EF4-FFF2-40B4-BE49-F238E27FC236}">
              <a16:creationId xmlns:a16="http://schemas.microsoft.com/office/drawing/2014/main" id="{00000000-0008-0000-0000-000046040000}"/>
            </a:ext>
          </a:extLst>
        </xdr:cNvPr>
        <xdr:cNvSpPr>
          <a:spLocks noChangeAspect="1" noChangeArrowheads="1"/>
        </xdr:cNvSpPr>
      </xdr:nvSpPr>
      <xdr:spPr bwMode="auto">
        <a:xfrm>
          <a:off x="6754091" y="23683219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1095" name="AutoShape 3" descr="blob:https://web.whatsapp.com/207f9b22-a611-4d6f-9984-78d7d1ff46db">
          <a:extLst>
            <a:ext uri="{FF2B5EF4-FFF2-40B4-BE49-F238E27FC236}">
              <a16:creationId xmlns:a16="http://schemas.microsoft.com/office/drawing/2014/main" id="{00000000-0008-0000-0000-000047040000}"/>
            </a:ext>
          </a:extLst>
        </xdr:cNvPr>
        <xdr:cNvSpPr>
          <a:spLocks noChangeAspect="1" noChangeArrowheads="1"/>
        </xdr:cNvSpPr>
      </xdr:nvSpPr>
      <xdr:spPr bwMode="auto">
        <a:xfrm>
          <a:off x="6754091" y="23683219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1096" name="AutoShape 3" descr="blob:https://web.whatsapp.com/207f9b22-a611-4d6f-9984-78d7d1ff46db">
          <a:extLst>
            <a:ext uri="{FF2B5EF4-FFF2-40B4-BE49-F238E27FC236}">
              <a16:creationId xmlns:a16="http://schemas.microsoft.com/office/drawing/2014/main" id="{00000000-0008-0000-0000-000048040000}"/>
            </a:ext>
          </a:extLst>
        </xdr:cNvPr>
        <xdr:cNvSpPr>
          <a:spLocks noChangeAspect="1" noChangeArrowheads="1"/>
        </xdr:cNvSpPr>
      </xdr:nvSpPr>
      <xdr:spPr bwMode="auto">
        <a:xfrm>
          <a:off x="6754091" y="24020924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1097" name="AutoShape 3" descr="blob:https://web.whatsapp.com/207f9b22-a611-4d6f-9984-78d7d1ff46db">
          <a:extLst>
            <a:ext uri="{FF2B5EF4-FFF2-40B4-BE49-F238E27FC236}">
              <a16:creationId xmlns:a16="http://schemas.microsoft.com/office/drawing/2014/main" id="{00000000-0008-0000-0000-000049040000}"/>
            </a:ext>
          </a:extLst>
        </xdr:cNvPr>
        <xdr:cNvSpPr>
          <a:spLocks noChangeAspect="1" noChangeArrowheads="1"/>
        </xdr:cNvSpPr>
      </xdr:nvSpPr>
      <xdr:spPr bwMode="auto">
        <a:xfrm>
          <a:off x="6754091" y="24020924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1098" name="AutoShape 3" descr="blob:https://web.whatsapp.com/207f9b22-a611-4d6f-9984-78d7d1ff46db">
          <a:extLst>
            <a:ext uri="{FF2B5EF4-FFF2-40B4-BE49-F238E27FC236}">
              <a16:creationId xmlns:a16="http://schemas.microsoft.com/office/drawing/2014/main" id="{00000000-0008-0000-0000-00004A040000}"/>
            </a:ext>
          </a:extLst>
        </xdr:cNvPr>
        <xdr:cNvSpPr>
          <a:spLocks noChangeAspect="1" noChangeArrowheads="1"/>
        </xdr:cNvSpPr>
      </xdr:nvSpPr>
      <xdr:spPr bwMode="auto">
        <a:xfrm>
          <a:off x="6754091" y="24020924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1099" name="AutoShape 3" descr="blob:https://web.whatsapp.com/207f9b22-a611-4d6f-9984-78d7d1ff46db">
          <a:extLst>
            <a:ext uri="{FF2B5EF4-FFF2-40B4-BE49-F238E27FC236}">
              <a16:creationId xmlns:a16="http://schemas.microsoft.com/office/drawing/2014/main" id="{00000000-0008-0000-0000-00004B040000}"/>
            </a:ext>
          </a:extLst>
        </xdr:cNvPr>
        <xdr:cNvSpPr>
          <a:spLocks noChangeAspect="1" noChangeArrowheads="1"/>
        </xdr:cNvSpPr>
      </xdr:nvSpPr>
      <xdr:spPr bwMode="auto">
        <a:xfrm>
          <a:off x="6754091" y="24020924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1100" name="AutoShape 3" descr="blob:https://web.whatsapp.com/207f9b22-a611-4d6f-9984-78d7d1ff46db">
          <a:extLst>
            <a:ext uri="{FF2B5EF4-FFF2-40B4-BE49-F238E27FC236}">
              <a16:creationId xmlns:a16="http://schemas.microsoft.com/office/drawing/2014/main" id="{00000000-0008-0000-0000-00004C040000}"/>
            </a:ext>
          </a:extLst>
        </xdr:cNvPr>
        <xdr:cNvSpPr>
          <a:spLocks noChangeAspect="1" noChangeArrowheads="1"/>
        </xdr:cNvSpPr>
      </xdr:nvSpPr>
      <xdr:spPr bwMode="auto">
        <a:xfrm>
          <a:off x="6754091" y="245837652"/>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1101" name="AutoShape 3" descr="blob:https://web.whatsapp.com/207f9b22-a611-4d6f-9984-78d7d1ff46db">
          <a:extLst>
            <a:ext uri="{FF2B5EF4-FFF2-40B4-BE49-F238E27FC236}">
              <a16:creationId xmlns:a16="http://schemas.microsoft.com/office/drawing/2014/main" id="{00000000-0008-0000-0000-00004D040000}"/>
            </a:ext>
          </a:extLst>
        </xdr:cNvPr>
        <xdr:cNvSpPr>
          <a:spLocks noChangeAspect="1" noChangeArrowheads="1"/>
        </xdr:cNvSpPr>
      </xdr:nvSpPr>
      <xdr:spPr bwMode="auto">
        <a:xfrm>
          <a:off x="6754091" y="245837652"/>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1102" name="AutoShape 3" descr="blob:https://web.whatsapp.com/207f9b22-a611-4d6f-9984-78d7d1ff46db">
          <a:extLst>
            <a:ext uri="{FF2B5EF4-FFF2-40B4-BE49-F238E27FC236}">
              <a16:creationId xmlns:a16="http://schemas.microsoft.com/office/drawing/2014/main" id="{00000000-0008-0000-0000-00004E040000}"/>
            </a:ext>
          </a:extLst>
        </xdr:cNvPr>
        <xdr:cNvSpPr>
          <a:spLocks noChangeAspect="1" noChangeArrowheads="1"/>
        </xdr:cNvSpPr>
      </xdr:nvSpPr>
      <xdr:spPr bwMode="auto">
        <a:xfrm>
          <a:off x="6754091" y="245837652"/>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1103" name="AutoShape 3" descr="blob:https://web.whatsapp.com/207f9b22-a611-4d6f-9984-78d7d1ff46db">
          <a:extLst>
            <a:ext uri="{FF2B5EF4-FFF2-40B4-BE49-F238E27FC236}">
              <a16:creationId xmlns:a16="http://schemas.microsoft.com/office/drawing/2014/main" id="{00000000-0008-0000-0000-00004F040000}"/>
            </a:ext>
          </a:extLst>
        </xdr:cNvPr>
        <xdr:cNvSpPr>
          <a:spLocks noChangeAspect="1" noChangeArrowheads="1"/>
        </xdr:cNvSpPr>
      </xdr:nvSpPr>
      <xdr:spPr bwMode="auto">
        <a:xfrm>
          <a:off x="6754091" y="245837652"/>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1104" name="AutoShape 3" descr="blob:https://web.whatsapp.com/207f9b22-a611-4d6f-9984-78d7d1ff46db">
          <a:extLst>
            <a:ext uri="{FF2B5EF4-FFF2-40B4-BE49-F238E27FC236}">
              <a16:creationId xmlns:a16="http://schemas.microsoft.com/office/drawing/2014/main" id="{00000000-0008-0000-0000-000050040000}"/>
            </a:ext>
          </a:extLst>
        </xdr:cNvPr>
        <xdr:cNvSpPr>
          <a:spLocks noChangeAspect="1" noChangeArrowheads="1"/>
        </xdr:cNvSpPr>
      </xdr:nvSpPr>
      <xdr:spPr bwMode="auto">
        <a:xfrm>
          <a:off x="6754091" y="23570651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1105" name="AutoShape 3" descr="blob:https://web.whatsapp.com/207f9b22-a611-4d6f-9984-78d7d1ff46db">
          <a:extLst>
            <a:ext uri="{FF2B5EF4-FFF2-40B4-BE49-F238E27FC236}">
              <a16:creationId xmlns:a16="http://schemas.microsoft.com/office/drawing/2014/main" id="{00000000-0008-0000-0000-000051040000}"/>
            </a:ext>
          </a:extLst>
        </xdr:cNvPr>
        <xdr:cNvSpPr>
          <a:spLocks noChangeAspect="1" noChangeArrowheads="1"/>
        </xdr:cNvSpPr>
      </xdr:nvSpPr>
      <xdr:spPr bwMode="auto">
        <a:xfrm>
          <a:off x="6754091" y="23570651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1106" name="AutoShape 3" descr="blob:https://web.whatsapp.com/207f9b22-a611-4d6f-9984-78d7d1ff46db">
          <a:extLst>
            <a:ext uri="{FF2B5EF4-FFF2-40B4-BE49-F238E27FC236}">
              <a16:creationId xmlns:a16="http://schemas.microsoft.com/office/drawing/2014/main" id="{00000000-0008-0000-0000-000052040000}"/>
            </a:ext>
          </a:extLst>
        </xdr:cNvPr>
        <xdr:cNvSpPr>
          <a:spLocks noChangeAspect="1" noChangeArrowheads="1"/>
        </xdr:cNvSpPr>
      </xdr:nvSpPr>
      <xdr:spPr bwMode="auto">
        <a:xfrm>
          <a:off x="6754091" y="23570651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1107" name="AutoShape 3" descr="blob:https://web.whatsapp.com/207f9b22-a611-4d6f-9984-78d7d1ff46db">
          <a:extLst>
            <a:ext uri="{FF2B5EF4-FFF2-40B4-BE49-F238E27FC236}">
              <a16:creationId xmlns:a16="http://schemas.microsoft.com/office/drawing/2014/main" id="{00000000-0008-0000-0000-000053040000}"/>
            </a:ext>
          </a:extLst>
        </xdr:cNvPr>
        <xdr:cNvSpPr>
          <a:spLocks noChangeAspect="1" noChangeArrowheads="1"/>
        </xdr:cNvSpPr>
      </xdr:nvSpPr>
      <xdr:spPr bwMode="auto">
        <a:xfrm>
          <a:off x="6754091" y="23570651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1108" name="AutoShape 3" descr="blob:https://web.whatsapp.com/207f9b22-a611-4d6f-9984-78d7d1ff46db">
          <a:extLst>
            <a:ext uri="{FF2B5EF4-FFF2-40B4-BE49-F238E27FC236}">
              <a16:creationId xmlns:a16="http://schemas.microsoft.com/office/drawing/2014/main" id="{00000000-0008-0000-0000-000054040000}"/>
            </a:ext>
          </a:extLst>
        </xdr:cNvPr>
        <xdr:cNvSpPr>
          <a:spLocks noChangeAspect="1" noChangeArrowheads="1"/>
        </xdr:cNvSpPr>
      </xdr:nvSpPr>
      <xdr:spPr bwMode="auto">
        <a:xfrm>
          <a:off x="6781800" y="3025616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1109" name="AutoShape 3" descr="blob:https://web.whatsapp.com/207f9b22-a611-4d6f-9984-78d7d1ff46db">
          <a:extLst>
            <a:ext uri="{FF2B5EF4-FFF2-40B4-BE49-F238E27FC236}">
              <a16:creationId xmlns:a16="http://schemas.microsoft.com/office/drawing/2014/main" id="{00000000-0008-0000-0000-000055040000}"/>
            </a:ext>
          </a:extLst>
        </xdr:cNvPr>
        <xdr:cNvSpPr>
          <a:spLocks noChangeAspect="1" noChangeArrowheads="1"/>
        </xdr:cNvSpPr>
      </xdr:nvSpPr>
      <xdr:spPr bwMode="auto">
        <a:xfrm>
          <a:off x="6781800" y="302352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1110" name="AutoShape 3" descr="blob:https://web.whatsapp.com/207f9b22-a611-4d6f-9984-78d7d1ff46db">
          <a:extLst>
            <a:ext uri="{FF2B5EF4-FFF2-40B4-BE49-F238E27FC236}">
              <a16:creationId xmlns:a16="http://schemas.microsoft.com/office/drawing/2014/main" id="{00000000-0008-0000-0000-000056040000}"/>
            </a:ext>
          </a:extLst>
        </xdr:cNvPr>
        <xdr:cNvSpPr>
          <a:spLocks noChangeAspect="1" noChangeArrowheads="1"/>
        </xdr:cNvSpPr>
      </xdr:nvSpPr>
      <xdr:spPr bwMode="auto">
        <a:xfrm>
          <a:off x="6781800" y="3010376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1111" name="AutoShape 3" descr="blob:https://web.whatsapp.com/207f9b22-a611-4d6f-9984-78d7d1ff46db">
          <a:extLst>
            <a:ext uri="{FF2B5EF4-FFF2-40B4-BE49-F238E27FC236}">
              <a16:creationId xmlns:a16="http://schemas.microsoft.com/office/drawing/2014/main" id="{00000000-0008-0000-0000-000057040000}"/>
            </a:ext>
          </a:extLst>
        </xdr:cNvPr>
        <xdr:cNvSpPr>
          <a:spLocks noChangeAspect="1" noChangeArrowheads="1"/>
        </xdr:cNvSpPr>
      </xdr:nvSpPr>
      <xdr:spPr bwMode="auto">
        <a:xfrm>
          <a:off x="6781800" y="3010376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1112" name="AutoShape 3" descr="blob:https://web.whatsapp.com/207f9b22-a611-4d6f-9984-78d7d1ff46db">
          <a:extLst>
            <a:ext uri="{FF2B5EF4-FFF2-40B4-BE49-F238E27FC236}">
              <a16:creationId xmlns:a16="http://schemas.microsoft.com/office/drawing/2014/main" id="{00000000-0008-0000-0000-000058040000}"/>
            </a:ext>
          </a:extLst>
        </xdr:cNvPr>
        <xdr:cNvSpPr>
          <a:spLocks noChangeAspect="1" noChangeArrowheads="1"/>
        </xdr:cNvSpPr>
      </xdr:nvSpPr>
      <xdr:spPr bwMode="auto">
        <a:xfrm>
          <a:off x="6781800" y="3021806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1113" name="AutoShape 3" descr="blob:https://web.whatsapp.com/207f9b22-a611-4d6f-9984-78d7d1ff46db">
          <a:extLst>
            <a:ext uri="{FF2B5EF4-FFF2-40B4-BE49-F238E27FC236}">
              <a16:creationId xmlns:a16="http://schemas.microsoft.com/office/drawing/2014/main" id="{00000000-0008-0000-0000-000059040000}"/>
            </a:ext>
          </a:extLst>
        </xdr:cNvPr>
        <xdr:cNvSpPr>
          <a:spLocks noChangeAspect="1" noChangeArrowheads="1"/>
        </xdr:cNvSpPr>
      </xdr:nvSpPr>
      <xdr:spPr bwMode="auto">
        <a:xfrm>
          <a:off x="6781800" y="3021806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1114" name="AutoShape 3" descr="blob:https://web.whatsapp.com/207f9b22-a611-4d6f-9984-78d7d1ff46db">
          <a:extLst>
            <a:ext uri="{FF2B5EF4-FFF2-40B4-BE49-F238E27FC236}">
              <a16:creationId xmlns:a16="http://schemas.microsoft.com/office/drawing/2014/main" id="{00000000-0008-0000-0000-00005A040000}"/>
            </a:ext>
          </a:extLst>
        </xdr:cNvPr>
        <xdr:cNvSpPr>
          <a:spLocks noChangeAspect="1" noChangeArrowheads="1"/>
        </xdr:cNvSpPr>
      </xdr:nvSpPr>
      <xdr:spPr bwMode="auto">
        <a:xfrm>
          <a:off x="6781800" y="3025616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1115" name="AutoShape 3" descr="blob:https://web.whatsapp.com/207f9b22-a611-4d6f-9984-78d7d1ff46db">
          <a:extLst>
            <a:ext uri="{FF2B5EF4-FFF2-40B4-BE49-F238E27FC236}">
              <a16:creationId xmlns:a16="http://schemas.microsoft.com/office/drawing/2014/main" id="{00000000-0008-0000-0000-00005B040000}"/>
            </a:ext>
          </a:extLst>
        </xdr:cNvPr>
        <xdr:cNvSpPr>
          <a:spLocks noChangeAspect="1" noChangeArrowheads="1"/>
        </xdr:cNvSpPr>
      </xdr:nvSpPr>
      <xdr:spPr bwMode="auto">
        <a:xfrm>
          <a:off x="6781800" y="302352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1116" name="AutoShape 3" descr="blob:https://web.whatsapp.com/207f9b22-a611-4d6f-9984-78d7d1ff46db">
          <a:extLst>
            <a:ext uri="{FF2B5EF4-FFF2-40B4-BE49-F238E27FC236}">
              <a16:creationId xmlns:a16="http://schemas.microsoft.com/office/drawing/2014/main" id="{00000000-0008-0000-0000-00005C040000}"/>
            </a:ext>
          </a:extLst>
        </xdr:cNvPr>
        <xdr:cNvSpPr>
          <a:spLocks noChangeAspect="1" noChangeArrowheads="1"/>
        </xdr:cNvSpPr>
      </xdr:nvSpPr>
      <xdr:spPr bwMode="auto">
        <a:xfrm>
          <a:off x="6781800" y="3010376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1117" name="AutoShape 3" descr="blob:https://web.whatsapp.com/207f9b22-a611-4d6f-9984-78d7d1ff46db">
          <a:extLst>
            <a:ext uri="{FF2B5EF4-FFF2-40B4-BE49-F238E27FC236}">
              <a16:creationId xmlns:a16="http://schemas.microsoft.com/office/drawing/2014/main" id="{00000000-0008-0000-0000-00005D040000}"/>
            </a:ext>
          </a:extLst>
        </xdr:cNvPr>
        <xdr:cNvSpPr>
          <a:spLocks noChangeAspect="1" noChangeArrowheads="1"/>
        </xdr:cNvSpPr>
      </xdr:nvSpPr>
      <xdr:spPr bwMode="auto">
        <a:xfrm>
          <a:off x="6781800" y="3010376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1118" name="AutoShape 3" descr="blob:https://web.whatsapp.com/207f9b22-a611-4d6f-9984-78d7d1ff46db">
          <a:extLst>
            <a:ext uri="{FF2B5EF4-FFF2-40B4-BE49-F238E27FC236}">
              <a16:creationId xmlns:a16="http://schemas.microsoft.com/office/drawing/2014/main" id="{00000000-0008-0000-0000-00005E040000}"/>
            </a:ext>
          </a:extLst>
        </xdr:cNvPr>
        <xdr:cNvSpPr>
          <a:spLocks noChangeAspect="1" noChangeArrowheads="1"/>
        </xdr:cNvSpPr>
      </xdr:nvSpPr>
      <xdr:spPr bwMode="auto">
        <a:xfrm>
          <a:off x="6781800" y="3021806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1119" name="AutoShape 3" descr="blob:https://web.whatsapp.com/207f9b22-a611-4d6f-9984-78d7d1ff46db">
          <a:extLst>
            <a:ext uri="{FF2B5EF4-FFF2-40B4-BE49-F238E27FC236}">
              <a16:creationId xmlns:a16="http://schemas.microsoft.com/office/drawing/2014/main" id="{00000000-0008-0000-0000-00005F040000}"/>
            </a:ext>
          </a:extLst>
        </xdr:cNvPr>
        <xdr:cNvSpPr>
          <a:spLocks noChangeAspect="1" noChangeArrowheads="1"/>
        </xdr:cNvSpPr>
      </xdr:nvSpPr>
      <xdr:spPr bwMode="auto">
        <a:xfrm>
          <a:off x="6781800" y="3021806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1120" name="AutoShape 3" descr="blob:https://web.whatsapp.com/207f9b22-a611-4d6f-9984-78d7d1ff46db">
          <a:extLst>
            <a:ext uri="{FF2B5EF4-FFF2-40B4-BE49-F238E27FC236}">
              <a16:creationId xmlns:a16="http://schemas.microsoft.com/office/drawing/2014/main" id="{00000000-0008-0000-0000-000060040000}"/>
            </a:ext>
          </a:extLst>
        </xdr:cNvPr>
        <xdr:cNvSpPr>
          <a:spLocks noChangeAspect="1" noChangeArrowheads="1"/>
        </xdr:cNvSpPr>
      </xdr:nvSpPr>
      <xdr:spPr bwMode="auto">
        <a:xfrm>
          <a:off x="6781800" y="3056096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1121" name="AutoShape 3" descr="blob:https://web.whatsapp.com/207f9b22-a611-4d6f-9984-78d7d1ff46db">
          <a:extLst>
            <a:ext uri="{FF2B5EF4-FFF2-40B4-BE49-F238E27FC236}">
              <a16:creationId xmlns:a16="http://schemas.microsoft.com/office/drawing/2014/main" id="{00000000-0008-0000-0000-000061040000}"/>
            </a:ext>
          </a:extLst>
        </xdr:cNvPr>
        <xdr:cNvSpPr>
          <a:spLocks noChangeAspect="1" noChangeArrowheads="1"/>
        </xdr:cNvSpPr>
      </xdr:nvSpPr>
      <xdr:spPr bwMode="auto">
        <a:xfrm>
          <a:off x="6781800" y="3056096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1122" name="AutoShape 3" descr="blob:https://web.whatsapp.com/207f9b22-a611-4d6f-9984-78d7d1ff46db">
          <a:extLst>
            <a:ext uri="{FF2B5EF4-FFF2-40B4-BE49-F238E27FC236}">
              <a16:creationId xmlns:a16="http://schemas.microsoft.com/office/drawing/2014/main" id="{00000000-0008-0000-0000-000062040000}"/>
            </a:ext>
          </a:extLst>
        </xdr:cNvPr>
        <xdr:cNvSpPr>
          <a:spLocks noChangeAspect="1" noChangeArrowheads="1"/>
        </xdr:cNvSpPr>
      </xdr:nvSpPr>
      <xdr:spPr bwMode="auto">
        <a:xfrm>
          <a:off x="6781800" y="3056096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1123" name="AutoShape 3" descr="blob:https://web.whatsapp.com/207f9b22-a611-4d6f-9984-78d7d1ff46db">
          <a:extLst>
            <a:ext uri="{FF2B5EF4-FFF2-40B4-BE49-F238E27FC236}">
              <a16:creationId xmlns:a16="http://schemas.microsoft.com/office/drawing/2014/main" id="{00000000-0008-0000-0000-000063040000}"/>
            </a:ext>
          </a:extLst>
        </xdr:cNvPr>
        <xdr:cNvSpPr>
          <a:spLocks noChangeAspect="1" noChangeArrowheads="1"/>
        </xdr:cNvSpPr>
      </xdr:nvSpPr>
      <xdr:spPr bwMode="auto">
        <a:xfrm>
          <a:off x="6781800" y="3056096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1124" name="AutoShape 3" descr="blob:https://web.whatsapp.com/207f9b22-a611-4d6f-9984-78d7d1ff46db">
          <a:extLst>
            <a:ext uri="{FF2B5EF4-FFF2-40B4-BE49-F238E27FC236}">
              <a16:creationId xmlns:a16="http://schemas.microsoft.com/office/drawing/2014/main" id="{00000000-0008-0000-0000-000064040000}"/>
            </a:ext>
          </a:extLst>
        </xdr:cNvPr>
        <xdr:cNvSpPr>
          <a:spLocks noChangeAspect="1" noChangeArrowheads="1"/>
        </xdr:cNvSpPr>
      </xdr:nvSpPr>
      <xdr:spPr bwMode="auto">
        <a:xfrm>
          <a:off x="6781800" y="3010376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1125" name="AutoShape 3" descr="blob:https://web.whatsapp.com/207f9b22-a611-4d6f-9984-78d7d1ff46db">
          <a:extLst>
            <a:ext uri="{FF2B5EF4-FFF2-40B4-BE49-F238E27FC236}">
              <a16:creationId xmlns:a16="http://schemas.microsoft.com/office/drawing/2014/main" id="{00000000-0008-0000-0000-000065040000}"/>
            </a:ext>
          </a:extLst>
        </xdr:cNvPr>
        <xdr:cNvSpPr>
          <a:spLocks noChangeAspect="1" noChangeArrowheads="1"/>
        </xdr:cNvSpPr>
      </xdr:nvSpPr>
      <xdr:spPr bwMode="auto">
        <a:xfrm>
          <a:off x="6781800" y="3010376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729</xdr:row>
      <xdr:rowOff>0</xdr:rowOff>
    </xdr:from>
    <xdr:ext cx="304800" cy="304800"/>
    <xdr:sp macro="" textlink="">
      <xdr:nvSpPr>
        <xdr:cNvPr id="1126" name="AutoShape 3" descr="blob:https://web.whatsapp.com/207f9b22-a611-4d6f-9984-78d7d1ff46db">
          <a:extLst>
            <a:ext uri="{FF2B5EF4-FFF2-40B4-BE49-F238E27FC236}">
              <a16:creationId xmlns:a16="http://schemas.microsoft.com/office/drawing/2014/main" id="{00000000-0008-0000-0000-000066040000}"/>
            </a:ext>
          </a:extLst>
        </xdr:cNvPr>
        <xdr:cNvSpPr>
          <a:spLocks noChangeAspect="1" noChangeArrowheads="1"/>
        </xdr:cNvSpPr>
      </xdr:nvSpPr>
      <xdr:spPr bwMode="auto">
        <a:xfrm>
          <a:off x="6781800" y="3010376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128" name="AutoShape 1" descr="blob:https://web.whatsapp.com/40ff642d-46c7-4d59-a890-3e34f8a11e68">
          <a:extLst>
            <a:ext uri="{FF2B5EF4-FFF2-40B4-BE49-F238E27FC236}">
              <a16:creationId xmlns:a16="http://schemas.microsoft.com/office/drawing/2014/main" id="{00000000-0008-0000-0000-000068040000}"/>
            </a:ext>
          </a:extLst>
        </xdr:cNvPr>
        <xdr:cNvSpPr>
          <a:spLocks noChangeAspect="1" noChangeArrowheads="1"/>
        </xdr:cNvSpPr>
      </xdr:nvSpPr>
      <xdr:spPr bwMode="auto">
        <a:xfrm>
          <a:off x="1304925" y="136245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129" name="AutoShape 1" descr="blob:https://web.whatsapp.com/40ff642d-46c7-4d59-a890-3e34f8a11e68">
          <a:extLst>
            <a:ext uri="{FF2B5EF4-FFF2-40B4-BE49-F238E27FC236}">
              <a16:creationId xmlns:a16="http://schemas.microsoft.com/office/drawing/2014/main" id="{00000000-0008-0000-0000-000069040000}"/>
            </a:ext>
          </a:extLst>
        </xdr:cNvPr>
        <xdr:cNvSpPr>
          <a:spLocks noChangeAspect="1" noChangeArrowheads="1"/>
        </xdr:cNvSpPr>
      </xdr:nvSpPr>
      <xdr:spPr bwMode="auto">
        <a:xfrm>
          <a:off x="1304925" y="136245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130" name="AutoShape 1" descr="blob:https://web.whatsapp.com/40ff642d-46c7-4d59-a890-3e34f8a11e68">
          <a:extLst>
            <a:ext uri="{FF2B5EF4-FFF2-40B4-BE49-F238E27FC236}">
              <a16:creationId xmlns:a16="http://schemas.microsoft.com/office/drawing/2014/main" id="{00000000-0008-0000-0000-00006A040000}"/>
            </a:ext>
          </a:extLst>
        </xdr:cNvPr>
        <xdr:cNvSpPr>
          <a:spLocks noChangeAspect="1" noChangeArrowheads="1"/>
        </xdr:cNvSpPr>
      </xdr:nvSpPr>
      <xdr:spPr bwMode="auto">
        <a:xfrm>
          <a:off x="1304925" y="136245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131" name="AutoShape 1" descr="blob:https://web.whatsapp.com/40ff642d-46c7-4d59-a890-3e34f8a11e68">
          <a:extLst>
            <a:ext uri="{FF2B5EF4-FFF2-40B4-BE49-F238E27FC236}">
              <a16:creationId xmlns:a16="http://schemas.microsoft.com/office/drawing/2014/main" id="{00000000-0008-0000-0000-00006B040000}"/>
            </a:ext>
          </a:extLst>
        </xdr:cNvPr>
        <xdr:cNvSpPr>
          <a:spLocks noChangeAspect="1" noChangeArrowheads="1"/>
        </xdr:cNvSpPr>
      </xdr:nvSpPr>
      <xdr:spPr bwMode="auto">
        <a:xfrm>
          <a:off x="1304925" y="136245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132" name="AutoShape 1" descr="blob:https://web.whatsapp.com/40ff642d-46c7-4d59-a890-3e34f8a11e68">
          <a:extLst>
            <a:ext uri="{FF2B5EF4-FFF2-40B4-BE49-F238E27FC236}">
              <a16:creationId xmlns:a16="http://schemas.microsoft.com/office/drawing/2014/main" id="{00000000-0008-0000-0000-00006C040000}"/>
            </a:ext>
          </a:extLst>
        </xdr:cNvPr>
        <xdr:cNvSpPr>
          <a:spLocks noChangeAspect="1" noChangeArrowheads="1"/>
        </xdr:cNvSpPr>
      </xdr:nvSpPr>
      <xdr:spPr bwMode="auto">
        <a:xfrm>
          <a:off x="1304925" y="136245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133" name="AutoShape 1" descr="blob:https://web.whatsapp.com/40ff642d-46c7-4d59-a890-3e34f8a11e68">
          <a:extLst>
            <a:ext uri="{FF2B5EF4-FFF2-40B4-BE49-F238E27FC236}">
              <a16:creationId xmlns:a16="http://schemas.microsoft.com/office/drawing/2014/main" id="{00000000-0008-0000-0000-00006D040000}"/>
            </a:ext>
          </a:extLst>
        </xdr:cNvPr>
        <xdr:cNvSpPr>
          <a:spLocks noChangeAspect="1" noChangeArrowheads="1"/>
        </xdr:cNvSpPr>
      </xdr:nvSpPr>
      <xdr:spPr bwMode="auto">
        <a:xfrm>
          <a:off x="1304925" y="136245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134" name="AutoShape 1" descr="blob:https://web.whatsapp.com/40ff642d-46c7-4d59-a890-3e34f8a11e68">
          <a:extLst>
            <a:ext uri="{FF2B5EF4-FFF2-40B4-BE49-F238E27FC236}">
              <a16:creationId xmlns:a16="http://schemas.microsoft.com/office/drawing/2014/main" id="{00000000-0008-0000-0000-00006E040000}"/>
            </a:ext>
          </a:extLst>
        </xdr:cNvPr>
        <xdr:cNvSpPr>
          <a:spLocks noChangeAspect="1" noChangeArrowheads="1"/>
        </xdr:cNvSpPr>
      </xdr:nvSpPr>
      <xdr:spPr bwMode="auto">
        <a:xfrm>
          <a:off x="1304925" y="136245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135" name="AutoShape 1" descr="blob:https://web.whatsapp.com/40ff642d-46c7-4d59-a890-3e34f8a11e68">
          <a:extLst>
            <a:ext uri="{FF2B5EF4-FFF2-40B4-BE49-F238E27FC236}">
              <a16:creationId xmlns:a16="http://schemas.microsoft.com/office/drawing/2014/main" id="{00000000-0008-0000-0000-00006F040000}"/>
            </a:ext>
          </a:extLst>
        </xdr:cNvPr>
        <xdr:cNvSpPr>
          <a:spLocks noChangeAspect="1" noChangeArrowheads="1"/>
        </xdr:cNvSpPr>
      </xdr:nvSpPr>
      <xdr:spPr bwMode="auto">
        <a:xfrm>
          <a:off x="1304925" y="136245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136" name="AutoShape 1" descr="blob:https://web.whatsapp.com/40ff642d-46c7-4d59-a890-3e34f8a11e68">
          <a:extLst>
            <a:ext uri="{FF2B5EF4-FFF2-40B4-BE49-F238E27FC236}">
              <a16:creationId xmlns:a16="http://schemas.microsoft.com/office/drawing/2014/main" id="{00000000-0008-0000-0000-000070040000}"/>
            </a:ext>
          </a:extLst>
        </xdr:cNvPr>
        <xdr:cNvSpPr>
          <a:spLocks noChangeAspect="1" noChangeArrowheads="1"/>
        </xdr:cNvSpPr>
      </xdr:nvSpPr>
      <xdr:spPr bwMode="auto">
        <a:xfrm>
          <a:off x="1304925" y="136245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137" name="AutoShape 1" descr="blob:https://web.whatsapp.com/40ff642d-46c7-4d59-a890-3e34f8a11e68">
          <a:extLst>
            <a:ext uri="{FF2B5EF4-FFF2-40B4-BE49-F238E27FC236}">
              <a16:creationId xmlns:a16="http://schemas.microsoft.com/office/drawing/2014/main" id="{00000000-0008-0000-0000-000071040000}"/>
            </a:ext>
          </a:extLst>
        </xdr:cNvPr>
        <xdr:cNvSpPr>
          <a:spLocks noChangeAspect="1" noChangeArrowheads="1"/>
        </xdr:cNvSpPr>
      </xdr:nvSpPr>
      <xdr:spPr bwMode="auto">
        <a:xfrm>
          <a:off x="1304925" y="136245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138" name="AutoShape 1" descr="blob:https://web.whatsapp.com/40ff642d-46c7-4d59-a890-3e34f8a11e68">
          <a:extLst>
            <a:ext uri="{FF2B5EF4-FFF2-40B4-BE49-F238E27FC236}">
              <a16:creationId xmlns:a16="http://schemas.microsoft.com/office/drawing/2014/main" id="{00000000-0008-0000-0000-000072040000}"/>
            </a:ext>
          </a:extLst>
        </xdr:cNvPr>
        <xdr:cNvSpPr>
          <a:spLocks noChangeAspect="1" noChangeArrowheads="1"/>
        </xdr:cNvSpPr>
      </xdr:nvSpPr>
      <xdr:spPr bwMode="auto">
        <a:xfrm>
          <a:off x="1304925" y="136245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139" name="AutoShape 1" descr="blob:https://web.whatsapp.com/40ff642d-46c7-4d59-a890-3e34f8a11e68">
          <a:extLst>
            <a:ext uri="{FF2B5EF4-FFF2-40B4-BE49-F238E27FC236}">
              <a16:creationId xmlns:a16="http://schemas.microsoft.com/office/drawing/2014/main" id="{00000000-0008-0000-0000-000073040000}"/>
            </a:ext>
          </a:extLst>
        </xdr:cNvPr>
        <xdr:cNvSpPr>
          <a:spLocks noChangeAspect="1" noChangeArrowheads="1"/>
        </xdr:cNvSpPr>
      </xdr:nvSpPr>
      <xdr:spPr bwMode="auto">
        <a:xfrm>
          <a:off x="1304925" y="136245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140" name="AutoShape 1" descr="blob:https://web.whatsapp.com/40ff642d-46c7-4d59-a890-3e34f8a11e68">
          <a:extLst>
            <a:ext uri="{FF2B5EF4-FFF2-40B4-BE49-F238E27FC236}">
              <a16:creationId xmlns:a16="http://schemas.microsoft.com/office/drawing/2014/main" id="{00000000-0008-0000-0000-000074040000}"/>
            </a:ext>
          </a:extLst>
        </xdr:cNvPr>
        <xdr:cNvSpPr>
          <a:spLocks noChangeAspect="1" noChangeArrowheads="1"/>
        </xdr:cNvSpPr>
      </xdr:nvSpPr>
      <xdr:spPr bwMode="auto">
        <a:xfrm>
          <a:off x="1304925" y="136245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141" name="AutoShape 1" descr="blob:https://web.whatsapp.com/40ff642d-46c7-4d59-a890-3e34f8a11e68">
          <a:extLst>
            <a:ext uri="{FF2B5EF4-FFF2-40B4-BE49-F238E27FC236}">
              <a16:creationId xmlns:a16="http://schemas.microsoft.com/office/drawing/2014/main" id="{00000000-0008-0000-0000-000075040000}"/>
            </a:ext>
          </a:extLst>
        </xdr:cNvPr>
        <xdr:cNvSpPr>
          <a:spLocks noChangeAspect="1" noChangeArrowheads="1"/>
        </xdr:cNvSpPr>
      </xdr:nvSpPr>
      <xdr:spPr bwMode="auto">
        <a:xfrm>
          <a:off x="1304925" y="136245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142" name="AutoShape 1" descr="blob:https://web.whatsapp.com/40ff642d-46c7-4d59-a890-3e34f8a11e68">
          <a:extLst>
            <a:ext uri="{FF2B5EF4-FFF2-40B4-BE49-F238E27FC236}">
              <a16:creationId xmlns:a16="http://schemas.microsoft.com/office/drawing/2014/main" id="{00000000-0008-0000-0000-000076040000}"/>
            </a:ext>
          </a:extLst>
        </xdr:cNvPr>
        <xdr:cNvSpPr>
          <a:spLocks noChangeAspect="1" noChangeArrowheads="1"/>
        </xdr:cNvSpPr>
      </xdr:nvSpPr>
      <xdr:spPr bwMode="auto">
        <a:xfrm>
          <a:off x="1304925" y="136245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143" name="AutoShape 1" descr="blob:https://web.whatsapp.com/40ff642d-46c7-4d59-a890-3e34f8a11e68">
          <a:extLst>
            <a:ext uri="{FF2B5EF4-FFF2-40B4-BE49-F238E27FC236}">
              <a16:creationId xmlns:a16="http://schemas.microsoft.com/office/drawing/2014/main" id="{00000000-0008-0000-0000-000077040000}"/>
            </a:ext>
          </a:extLst>
        </xdr:cNvPr>
        <xdr:cNvSpPr>
          <a:spLocks noChangeAspect="1" noChangeArrowheads="1"/>
        </xdr:cNvSpPr>
      </xdr:nvSpPr>
      <xdr:spPr bwMode="auto">
        <a:xfrm>
          <a:off x="1304925" y="136245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144" name="AutoShape 1" descr="blob:https://web.whatsapp.com/40ff642d-46c7-4d59-a890-3e34f8a11e68">
          <a:extLst>
            <a:ext uri="{FF2B5EF4-FFF2-40B4-BE49-F238E27FC236}">
              <a16:creationId xmlns:a16="http://schemas.microsoft.com/office/drawing/2014/main" id="{00000000-0008-0000-0000-000078040000}"/>
            </a:ext>
          </a:extLst>
        </xdr:cNvPr>
        <xdr:cNvSpPr>
          <a:spLocks noChangeAspect="1" noChangeArrowheads="1"/>
        </xdr:cNvSpPr>
      </xdr:nvSpPr>
      <xdr:spPr bwMode="auto">
        <a:xfrm>
          <a:off x="1304925" y="136245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145" name="AutoShape 1" descr="blob:https://web.whatsapp.com/40ff642d-46c7-4d59-a890-3e34f8a11e68">
          <a:extLst>
            <a:ext uri="{FF2B5EF4-FFF2-40B4-BE49-F238E27FC236}">
              <a16:creationId xmlns:a16="http://schemas.microsoft.com/office/drawing/2014/main" id="{00000000-0008-0000-0000-000079040000}"/>
            </a:ext>
          </a:extLst>
        </xdr:cNvPr>
        <xdr:cNvSpPr>
          <a:spLocks noChangeAspect="1" noChangeArrowheads="1"/>
        </xdr:cNvSpPr>
      </xdr:nvSpPr>
      <xdr:spPr bwMode="auto">
        <a:xfrm>
          <a:off x="1304925" y="136245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146" name="AutoShape 1" descr="blob:https://web.whatsapp.com/40ff642d-46c7-4d59-a890-3e34f8a11e68">
          <a:extLst>
            <a:ext uri="{FF2B5EF4-FFF2-40B4-BE49-F238E27FC236}">
              <a16:creationId xmlns:a16="http://schemas.microsoft.com/office/drawing/2014/main" id="{00000000-0008-0000-0000-00007A040000}"/>
            </a:ext>
          </a:extLst>
        </xdr:cNvPr>
        <xdr:cNvSpPr>
          <a:spLocks noChangeAspect="1" noChangeArrowheads="1"/>
        </xdr:cNvSpPr>
      </xdr:nvSpPr>
      <xdr:spPr bwMode="auto">
        <a:xfrm>
          <a:off x="1304925" y="136245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147" name="AutoShape 1" descr="blob:https://web.whatsapp.com/40ff642d-46c7-4d59-a890-3e34f8a11e68">
          <a:extLst>
            <a:ext uri="{FF2B5EF4-FFF2-40B4-BE49-F238E27FC236}">
              <a16:creationId xmlns:a16="http://schemas.microsoft.com/office/drawing/2014/main" id="{00000000-0008-0000-0000-00007B040000}"/>
            </a:ext>
          </a:extLst>
        </xdr:cNvPr>
        <xdr:cNvSpPr>
          <a:spLocks noChangeAspect="1" noChangeArrowheads="1"/>
        </xdr:cNvSpPr>
      </xdr:nvSpPr>
      <xdr:spPr bwMode="auto">
        <a:xfrm>
          <a:off x="1304925" y="136245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148" name="AutoShape 1" descr="blob:https://web.whatsapp.com/40ff642d-46c7-4d59-a890-3e34f8a11e68">
          <a:extLst>
            <a:ext uri="{FF2B5EF4-FFF2-40B4-BE49-F238E27FC236}">
              <a16:creationId xmlns:a16="http://schemas.microsoft.com/office/drawing/2014/main" id="{00000000-0008-0000-0000-00007C040000}"/>
            </a:ext>
          </a:extLst>
        </xdr:cNvPr>
        <xdr:cNvSpPr>
          <a:spLocks noChangeAspect="1" noChangeArrowheads="1"/>
        </xdr:cNvSpPr>
      </xdr:nvSpPr>
      <xdr:spPr bwMode="auto">
        <a:xfrm>
          <a:off x="1304925" y="136245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149" name="AutoShape 1" descr="blob:https://web.whatsapp.com/40ff642d-46c7-4d59-a890-3e34f8a11e68">
          <a:extLst>
            <a:ext uri="{FF2B5EF4-FFF2-40B4-BE49-F238E27FC236}">
              <a16:creationId xmlns:a16="http://schemas.microsoft.com/office/drawing/2014/main" id="{00000000-0008-0000-0000-00007D040000}"/>
            </a:ext>
          </a:extLst>
        </xdr:cNvPr>
        <xdr:cNvSpPr>
          <a:spLocks noChangeAspect="1" noChangeArrowheads="1"/>
        </xdr:cNvSpPr>
      </xdr:nvSpPr>
      <xdr:spPr bwMode="auto">
        <a:xfrm>
          <a:off x="1304925" y="136245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150" name="AutoShape 1" descr="blob:https://web.whatsapp.com/40ff642d-46c7-4d59-a890-3e34f8a11e68">
          <a:extLst>
            <a:ext uri="{FF2B5EF4-FFF2-40B4-BE49-F238E27FC236}">
              <a16:creationId xmlns:a16="http://schemas.microsoft.com/office/drawing/2014/main" id="{00000000-0008-0000-0000-00007E040000}"/>
            </a:ext>
          </a:extLst>
        </xdr:cNvPr>
        <xdr:cNvSpPr>
          <a:spLocks noChangeAspect="1" noChangeArrowheads="1"/>
        </xdr:cNvSpPr>
      </xdr:nvSpPr>
      <xdr:spPr bwMode="auto">
        <a:xfrm>
          <a:off x="1304925" y="136245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151" name="AutoShape 1" descr="blob:https://web.whatsapp.com/40ff642d-46c7-4d59-a890-3e34f8a11e68">
          <a:extLst>
            <a:ext uri="{FF2B5EF4-FFF2-40B4-BE49-F238E27FC236}">
              <a16:creationId xmlns:a16="http://schemas.microsoft.com/office/drawing/2014/main" id="{00000000-0008-0000-0000-00007F040000}"/>
            </a:ext>
          </a:extLst>
        </xdr:cNvPr>
        <xdr:cNvSpPr>
          <a:spLocks noChangeAspect="1" noChangeArrowheads="1"/>
        </xdr:cNvSpPr>
      </xdr:nvSpPr>
      <xdr:spPr bwMode="auto">
        <a:xfrm>
          <a:off x="1304925" y="136245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152" name="AutoShape 1" descr="blob:https://web.whatsapp.com/40ff642d-46c7-4d59-a890-3e34f8a11e68">
          <a:extLst>
            <a:ext uri="{FF2B5EF4-FFF2-40B4-BE49-F238E27FC236}">
              <a16:creationId xmlns:a16="http://schemas.microsoft.com/office/drawing/2014/main" id="{00000000-0008-0000-0000-000080040000}"/>
            </a:ext>
          </a:extLst>
        </xdr:cNvPr>
        <xdr:cNvSpPr>
          <a:spLocks noChangeAspect="1" noChangeArrowheads="1"/>
        </xdr:cNvSpPr>
      </xdr:nvSpPr>
      <xdr:spPr bwMode="auto">
        <a:xfrm>
          <a:off x="1304925" y="136245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153" name="AutoShape 1" descr="blob:https://web.whatsapp.com/40ff642d-46c7-4d59-a890-3e34f8a11e68">
          <a:extLst>
            <a:ext uri="{FF2B5EF4-FFF2-40B4-BE49-F238E27FC236}">
              <a16:creationId xmlns:a16="http://schemas.microsoft.com/office/drawing/2014/main" id="{00000000-0008-0000-0000-000081040000}"/>
            </a:ext>
          </a:extLst>
        </xdr:cNvPr>
        <xdr:cNvSpPr>
          <a:spLocks noChangeAspect="1" noChangeArrowheads="1"/>
        </xdr:cNvSpPr>
      </xdr:nvSpPr>
      <xdr:spPr bwMode="auto">
        <a:xfrm>
          <a:off x="1304925" y="136245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154" name="AutoShape 1" descr="blob:https://web.whatsapp.com/40ff642d-46c7-4d59-a890-3e34f8a11e68">
          <a:extLst>
            <a:ext uri="{FF2B5EF4-FFF2-40B4-BE49-F238E27FC236}">
              <a16:creationId xmlns:a16="http://schemas.microsoft.com/office/drawing/2014/main" id="{00000000-0008-0000-0000-000082040000}"/>
            </a:ext>
          </a:extLst>
        </xdr:cNvPr>
        <xdr:cNvSpPr>
          <a:spLocks noChangeAspect="1" noChangeArrowheads="1"/>
        </xdr:cNvSpPr>
      </xdr:nvSpPr>
      <xdr:spPr bwMode="auto">
        <a:xfrm>
          <a:off x="1304925" y="136245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155" name="AutoShape 1" descr="blob:https://web.whatsapp.com/40ff642d-46c7-4d59-a890-3e34f8a11e68">
          <a:extLst>
            <a:ext uri="{FF2B5EF4-FFF2-40B4-BE49-F238E27FC236}">
              <a16:creationId xmlns:a16="http://schemas.microsoft.com/office/drawing/2014/main" id="{00000000-0008-0000-0000-000083040000}"/>
            </a:ext>
          </a:extLst>
        </xdr:cNvPr>
        <xdr:cNvSpPr>
          <a:spLocks noChangeAspect="1" noChangeArrowheads="1"/>
        </xdr:cNvSpPr>
      </xdr:nvSpPr>
      <xdr:spPr bwMode="auto">
        <a:xfrm>
          <a:off x="1304925" y="136245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156" name="AutoShape 1" descr="blob:https://web.whatsapp.com/40ff642d-46c7-4d59-a890-3e34f8a11e68">
          <a:extLst>
            <a:ext uri="{FF2B5EF4-FFF2-40B4-BE49-F238E27FC236}">
              <a16:creationId xmlns:a16="http://schemas.microsoft.com/office/drawing/2014/main" id="{00000000-0008-0000-0000-000084040000}"/>
            </a:ext>
          </a:extLst>
        </xdr:cNvPr>
        <xdr:cNvSpPr>
          <a:spLocks noChangeAspect="1" noChangeArrowheads="1"/>
        </xdr:cNvSpPr>
      </xdr:nvSpPr>
      <xdr:spPr bwMode="auto">
        <a:xfrm>
          <a:off x="1304925" y="136245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157" name="AutoShape 1" descr="blob:https://web.whatsapp.com/40ff642d-46c7-4d59-a890-3e34f8a11e68">
          <a:extLst>
            <a:ext uri="{FF2B5EF4-FFF2-40B4-BE49-F238E27FC236}">
              <a16:creationId xmlns:a16="http://schemas.microsoft.com/office/drawing/2014/main" id="{00000000-0008-0000-0000-000085040000}"/>
            </a:ext>
          </a:extLst>
        </xdr:cNvPr>
        <xdr:cNvSpPr>
          <a:spLocks noChangeAspect="1" noChangeArrowheads="1"/>
        </xdr:cNvSpPr>
      </xdr:nvSpPr>
      <xdr:spPr bwMode="auto">
        <a:xfrm>
          <a:off x="1304925" y="136245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158" name="AutoShape 1" descr="blob:https://web.whatsapp.com/40ff642d-46c7-4d59-a890-3e34f8a11e68">
          <a:extLst>
            <a:ext uri="{FF2B5EF4-FFF2-40B4-BE49-F238E27FC236}">
              <a16:creationId xmlns:a16="http://schemas.microsoft.com/office/drawing/2014/main" id="{00000000-0008-0000-0000-000086040000}"/>
            </a:ext>
          </a:extLst>
        </xdr:cNvPr>
        <xdr:cNvSpPr>
          <a:spLocks noChangeAspect="1" noChangeArrowheads="1"/>
        </xdr:cNvSpPr>
      </xdr:nvSpPr>
      <xdr:spPr bwMode="auto">
        <a:xfrm>
          <a:off x="1304925" y="136245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159" name="AutoShape 1" descr="blob:https://web.whatsapp.com/40ff642d-46c7-4d59-a890-3e34f8a11e68">
          <a:extLst>
            <a:ext uri="{FF2B5EF4-FFF2-40B4-BE49-F238E27FC236}">
              <a16:creationId xmlns:a16="http://schemas.microsoft.com/office/drawing/2014/main" id="{00000000-0008-0000-0000-000087040000}"/>
            </a:ext>
          </a:extLst>
        </xdr:cNvPr>
        <xdr:cNvSpPr>
          <a:spLocks noChangeAspect="1" noChangeArrowheads="1"/>
        </xdr:cNvSpPr>
      </xdr:nvSpPr>
      <xdr:spPr bwMode="auto">
        <a:xfrm>
          <a:off x="1304925" y="136245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160" name="AutoShape 1" descr="blob:https://web.whatsapp.com/40ff642d-46c7-4d59-a890-3e34f8a11e68">
          <a:extLst>
            <a:ext uri="{FF2B5EF4-FFF2-40B4-BE49-F238E27FC236}">
              <a16:creationId xmlns:a16="http://schemas.microsoft.com/office/drawing/2014/main" id="{00000000-0008-0000-0000-000088040000}"/>
            </a:ext>
          </a:extLst>
        </xdr:cNvPr>
        <xdr:cNvSpPr>
          <a:spLocks noChangeAspect="1" noChangeArrowheads="1"/>
        </xdr:cNvSpPr>
      </xdr:nvSpPr>
      <xdr:spPr bwMode="auto">
        <a:xfrm>
          <a:off x="1304925" y="136245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161" name="AutoShape 1" descr="blob:https://web.whatsapp.com/40ff642d-46c7-4d59-a890-3e34f8a11e68">
          <a:extLst>
            <a:ext uri="{FF2B5EF4-FFF2-40B4-BE49-F238E27FC236}">
              <a16:creationId xmlns:a16="http://schemas.microsoft.com/office/drawing/2014/main" id="{00000000-0008-0000-0000-000089040000}"/>
            </a:ext>
          </a:extLst>
        </xdr:cNvPr>
        <xdr:cNvSpPr>
          <a:spLocks noChangeAspect="1" noChangeArrowheads="1"/>
        </xdr:cNvSpPr>
      </xdr:nvSpPr>
      <xdr:spPr bwMode="auto">
        <a:xfrm>
          <a:off x="1304925" y="136245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162" name="AutoShape 1" descr="blob:https://web.whatsapp.com/40ff642d-46c7-4d59-a890-3e34f8a11e68">
          <a:extLst>
            <a:ext uri="{FF2B5EF4-FFF2-40B4-BE49-F238E27FC236}">
              <a16:creationId xmlns:a16="http://schemas.microsoft.com/office/drawing/2014/main" id="{00000000-0008-0000-0000-00008A040000}"/>
            </a:ext>
          </a:extLst>
        </xdr:cNvPr>
        <xdr:cNvSpPr>
          <a:spLocks noChangeAspect="1" noChangeArrowheads="1"/>
        </xdr:cNvSpPr>
      </xdr:nvSpPr>
      <xdr:spPr bwMode="auto">
        <a:xfrm>
          <a:off x="1304925" y="136245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163" name="AutoShape 1" descr="blob:https://web.whatsapp.com/40ff642d-46c7-4d59-a890-3e34f8a11e68">
          <a:extLst>
            <a:ext uri="{FF2B5EF4-FFF2-40B4-BE49-F238E27FC236}">
              <a16:creationId xmlns:a16="http://schemas.microsoft.com/office/drawing/2014/main" id="{00000000-0008-0000-0000-00008B040000}"/>
            </a:ext>
          </a:extLst>
        </xdr:cNvPr>
        <xdr:cNvSpPr>
          <a:spLocks noChangeAspect="1" noChangeArrowheads="1"/>
        </xdr:cNvSpPr>
      </xdr:nvSpPr>
      <xdr:spPr bwMode="auto">
        <a:xfrm>
          <a:off x="1304925" y="136245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164" name="AutoShape 1" descr="blob:https://web.whatsapp.com/40ff642d-46c7-4d59-a890-3e34f8a11e68">
          <a:extLst>
            <a:ext uri="{FF2B5EF4-FFF2-40B4-BE49-F238E27FC236}">
              <a16:creationId xmlns:a16="http://schemas.microsoft.com/office/drawing/2014/main" id="{00000000-0008-0000-0000-00008C040000}"/>
            </a:ext>
          </a:extLst>
        </xdr:cNvPr>
        <xdr:cNvSpPr>
          <a:spLocks noChangeAspect="1" noChangeArrowheads="1"/>
        </xdr:cNvSpPr>
      </xdr:nvSpPr>
      <xdr:spPr bwMode="auto">
        <a:xfrm>
          <a:off x="1304925" y="136245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165" name="AutoShape 1" descr="blob:https://web.whatsapp.com/40ff642d-46c7-4d59-a890-3e34f8a11e68">
          <a:extLst>
            <a:ext uri="{FF2B5EF4-FFF2-40B4-BE49-F238E27FC236}">
              <a16:creationId xmlns:a16="http://schemas.microsoft.com/office/drawing/2014/main" id="{00000000-0008-0000-0000-00008D040000}"/>
            </a:ext>
          </a:extLst>
        </xdr:cNvPr>
        <xdr:cNvSpPr>
          <a:spLocks noChangeAspect="1" noChangeArrowheads="1"/>
        </xdr:cNvSpPr>
      </xdr:nvSpPr>
      <xdr:spPr bwMode="auto">
        <a:xfrm>
          <a:off x="1304925" y="136245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166" name="AutoShape 1" descr="blob:https://web.whatsapp.com/40ff642d-46c7-4d59-a890-3e34f8a11e68">
          <a:extLst>
            <a:ext uri="{FF2B5EF4-FFF2-40B4-BE49-F238E27FC236}">
              <a16:creationId xmlns:a16="http://schemas.microsoft.com/office/drawing/2014/main" id="{00000000-0008-0000-0000-00008E040000}"/>
            </a:ext>
          </a:extLst>
        </xdr:cNvPr>
        <xdr:cNvSpPr>
          <a:spLocks noChangeAspect="1" noChangeArrowheads="1"/>
        </xdr:cNvSpPr>
      </xdr:nvSpPr>
      <xdr:spPr bwMode="auto">
        <a:xfrm>
          <a:off x="1304925" y="136245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167" name="AutoShape 1" descr="blob:https://web.whatsapp.com/40ff642d-46c7-4d59-a890-3e34f8a11e68">
          <a:extLst>
            <a:ext uri="{FF2B5EF4-FFF2-40B4-BE49-F238E27FC236}">
              <a16:creationId xmlns:a16="http://schemas.microsoft.com/office/drawing/2014/main" id="{00000000-0008-0000-0000-00008F040000}"/>
            </a:ext>
          </a:extLst>
        </xdr:cNvPr>
        <xdr:cNvSpPr>
          <a:spLocks noChangeAspect="1" noChangeArrowheads="1"/>
        </xdr:cNvSpPr>
      </xdr:nvSpPr>
      <xdr:spPr bwMode="auto">
        <a:xfrm>
          <a:off x="1304925" y="136245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168" name="AutoShape 1" descr="blob:https://web.whatsapp.com/40ff642d-46c7-4d59-a890-3e34f8a11e68">
          <a:extLst>
            <a:ext uri="{FF2B5EF4-FFF2-40B4-BE49-F238E27FC236}">
              <a16:creationId xmlns:a16="http://schemas.microsoft.com/office/drawing/2014/main" id="{00000000-0008-0000-0000-000090040000}"/>
            </a:ext>
          </a:extLst>
        </xdr:cNvPr>
        <xdr:cNvSpPr>
          <a:spLocks noChangeAspect="1" noChangeArrowheads="1"/>
        </xdr:cNvSpPr>
      </xdr:nvSpPr>
      <xdr:spPr bwMode="auto">
        <a:xfrm>
          <a:off x="1304925" y="136245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169" name="AutoShape 1" descr="blob:https://web.whatsapp.com/40ff642d-46c7-4d59-a890-3e34f8a11e68">
          <a:extLst>
            <a:ext uri="{FF2B5EF4-FFF2-40B4-BE49-F238E27FC236}">
              <a16:creationId xmlns:a16="http://schemas.microsoft.com/office/drawing/2014/main" id="{00000000-0008-0000-0000-000091040000}"/>
            </a:ext>
          </a:extLst>
        </xdr:cNvPr>
        <xdr:cNvSpPr>
          <a:spLocks noChangeAspect="1" noChangeArrowheads="1"/>
        </xdr:cNvSpPr>
      </xdr:nvSpPr>
      <xdr:spPr bwMode="auto">
        <a:xfrm>
          <a:off x="1304925" y="136245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170" name="AutoShape 1" descr="blob:https://web.whatsapp.com/40ff642d-46c7-4d59-a890-3e34f8a11e68">
          <a:extLst>
            <a:ext uri="{FF2B5EF4-FFF2-40B4-BE49-F238E27FC236}">
              <a16:creationId xmlns:a16="http://schemas.microsoft.com/office/drawing/2014/main" id="{00000000-0008-0000-0000-000092040000}"/>
            </a:ext>
          </a:extLst>
        </xdr:cNvPr>
        <xdr:cNvSpPr>
          <a:spLocks noChangeAspect="1" noChangeArrowheads="1"/>
        </xdr:cNvSpPr>
      </xdr:nvSpPr>
      <xdr:spPr bwMode="auto">
        <a:xfrm>
          <a:off x="1304925" y="136245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171" name="AutoShape 1" descr="blob:https://web.whatsapp.com/40ff642d-46c7-4d59-a890-3e34f8a11e68">
          <a:extLst>
            <a:ext uri="{FF2B5EF4-FFF2-40B4-BE49-F238E27FC236}">
              <a16:creationId xmlns:a16="http://schemas.microsoft.com/office/drawing/2014/main" id="{00000000-0008-0000-0000-000093040000}"/>
            </a:ext>
          </a:extLst>
        </xdr:cNvPr>
        <xdr:cNvSpPr>
          <a:spLocks noChangeAspect="1" noChangeArrowheads="1"/>
        </xdr:cNvSpPr>
      </xdr:nvSpPr>
      <xdr:spPr bwMode="auto">
        <a:xfrm>
          <a:off x="1304925" y="136245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172" name="AutoShape 1" descr="blob:https://web.whatsapp.com/40ff642d-46c7-4d59-a890-3e34f8a11e68">
          <a:extLst>
            <a:ext uri="{FF2B5EF4-FFF2-40B4-BE49-F238E27FC236}">
              <a16:creationId xmlns:a16="http://schemas.microsoft.com/office/drawing/2014/main" id="{00000000-0008-0000-0000-000094040000}"/>
            </a:ext>
          </a:extLst>
        </xdr:cNvPr>
        <xdr:cNvSpPr>
          <a:spLocks noChangeAspect="1" noChangeArrowheads="1"/>
        </xdr:cNvSpPr>
      </xdr:nvSpPr>
      <xdr:spPr bwMode="auto">
        <a:xfrm>
          <a:off x="1304925" y="136245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173" name="AutoShape 1" descr="blob:https://web.whatsapp.com/40ff642d-46c7-4d59-a890-3e34f8a11e68">
          <a:extLst>
            <a:ext uri="{FF2B5EF4-FFF2-40B4-BE49-F238E27FC236}">
              <a16:creationId xmlns:a16="http://schemas.microsoft.com/office/drawing/2014/main" id="{00000000-0008-0000-0000-000095040000}"/>
            </a:ext>
          </a:extLst>
        </xdr:cNvPr>
        <xdr:cNvSpPr>
          <a:spLocks noChangeAspect="1" noChangeArrowheads="1"/>
        </xdr:cNvSpPr>
      </xdr:nvSpPr>
      <xdr:spPr bwMode="auto">
        <a:xfrm>
          <a:off x="1304925" y="136245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174" name="AutoShape 1" descr="blob:https://web.whatsapp.com/40ff642d-46c7-4d59-a890-3e34f8a11e68">
          <a:extLst>
            <a:ext uri="{FF2B5EF4-FFF2-40B4-BE49-F238E27FC236}">
              <a16:creationId xmlns:a16="http://schemas.microsoft.com/office/drawing/2014/main" id="{00000000-0008-0000-0000-000096040000}"/>
            </a:ext>
          </a:extLst>
        </xdr:cNvPr>
        <xdr:cNvSpPr>
          <a:spLocks noChangeAspect="1" noChangeArrowheads="1"/>
        </xdr:cNvSpPr>
      </xdr:nvSpPr>
      <xdr:spPr bwMode="auto">
        <a:xfrm>
          <a:off x="1304925" y="136245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175" name="AutoShape 1" descr="blob:https://web.whatsapp.com/40ff642d-46c7-4d59-a890-3e34f8a11e68">
          <a:extLst>
            <a:ext uri="{FF2B5EF4-FFF2-40B4-BE49-F238E27FC236}">
              <a16:creationId xmlns:a16="http://schemas.microsoft.com/office/drawing/2014/main" id="{00000000-0008-0000-0000-000097040000}"/>
            </a:ext>
          </a:extLst>
        </xdr:cNvPr>
        <xdr:cNvSpPr>
          <a:spLocks noChangeAspect="1" noChangeArrowheads="1"/>
        </xdr:cNvSpPr>
      </xdr:nvSpPr>
      <xdr:spPr bwMode="auto">
        <a:xfrm>
          <a:off x="1304925" y="136245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176" name="AutoShape 1" descr="blob:https://web.whatsapp.com/40ff642d-46c7-4d59-a890-3e34f8a11e68">
          <a:extLst>
            <a:ext uri="{FF2B5EF4-FFF2-40B4-BE49-F238E27FC236}">
              <a16:creationId xmlns:a16="http://schemas.microsoft.com/office/drawing/2014/main" id="{00000000-0008-0000-0000-000098040000}"/>
            </a:ext>
          </a:extLst>
        </xdr:cNvPr>
        <xdr:cNvSpPr>
          <a:spLocks noChangeAspect="1" noChangeArrowheads="1"/>
        </xdr:cNvSpPr>
      </xdr:nvSpPr>
      <xdr:spPr bwMode="auto">
        <a:xfrm>
          <a:off x="1304925" y="1736026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177" name="AutoShape 1" descr="blob:https://web.whatsapp.com/40ff642d-46c7-4d59-a890-3e34f8a11e68">
          <a:extLst>
            <a:ext uri="{FF2B5EF4-FFF2-40B4-BE49-F238E27FC236}">
              <a16:creationId xmlns:a16="http://schemas.microsoft.com/office/drawing/2014/main" id="{00000000-0008-0000-0000-000099040000}"/>
            </a:ext>
          </a:extLst>
        </xdr:cNvPr>
        <xdr:cNvSpPr>
          <a:spLocks noChangeAspect="1" noChangeArrowheads="1"/>
        </xdr:cNvSpPr>
      </xdr:nvSpPr>
      <xdr:spPr bwMode="auto">
        <a:xfrm>
          <a:off x="1304925" y="1736026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178" name="AutoShape 1" descr="blob:https://web.whatsapp.com/40ff642d-46c7-4d59-a890-3e34f8a11e68">
          <a:extLst>
            <a:ext uri="{FF2B5EF4-FFF2-40B4-BE49-F238E27FC236}">
              <a16:creationId xmlns:a16="http://schemas.microsoft.com/office/drawing/2014/main" id="{00000000-0008-0000-0000-00009A040000}"/>
            </a:ext>
          </a:extLst>
        </xdr:cNvPr>
        <xdr:cNvSpPr>
          <a:spLocks noChangeAspect="1" noChangeArrowheads="1"/>
        </xdr:cNvSpPr>
      </xdr:nvSpPr>
      <xdr:spPr bwMode="auto">
        <a:xfrm>
          <a:off x="1304925" y="1736026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179" name="AutoShape 1" descr="blob:https://web.whatsapp.com/40ff642d-46c7-4d59-a890-3e34f8a11e68">
          <a:extLst>
            <a:ext uri="{FF2B5EF4-FFF2-40B4-BE49-F238E27FC236}">
              <a16:creationId xmlns:a16="http://schemas.microsoft.com/office/drawing/2014/main" id="{00000000-0008-0000-0000-00009B040000}"/>
            </a:ext>
          </a:extLst>
        </xdr:cNvPr>
        <xdr:cNvSpPr>
          <a:spLocks noChangeAspect="1" noChangeArrowheads="1"/>
        </xdr:cNvSpPr>
      </xdr:nvSpPr>
      <xdr:spPr bwMode="auto">
        <a:xfrm>
          <a:off x="1304925" y="1736026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180" name="AutoShape 1" descr="blob:https://web.whatsapp.com/40ff642d-46c7-4d59-a890-3e34f8a11e68">
          <a:extLst>
            <a:ext uri="{FF2B5EF4-FFF2-40B4-BE49-F238E27FC236}">
              <a16:creationId xmlns:a16="http://schemas.microsoft.com/office/drawing/2014/main" id="{00000000-0008-0000-0000-00009C040000}"/>
            </a:ext>
          </a:extLst>
        </xdr:cNvPr>
        <xdr:cNvSpPr>
          <a:spLocks noChangeAspect="1" noChangeArrowheads="1"/>
        </xdr:cNvSpPr>
      </xdr:nvSpPr>
      <xdr:spPr bwMode="auto">
        <a:xfrm>
          <a:off x="1304925" y="1736026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181" name="AutoShape 1" descr="blob:https://web.whatsapp.com/40ff642d-46c7-4d59-a890-3e34f8a11e68">
          <a:extLst>
            <a:ext uri="{FF2B5EF4-FFF2-40B4-BE49-F238E27FC236}">
              <a16:creationId xmlns:a16="http://schemas.microsoft.com/office/drawing/2014/main" id="{00000000-0008-0000-0000-00009D040000}"/>
            </a:ext>
          </a:extLst>
        </xdr:cNvPr>
        <xdr:cNvSpPr>
          <a:spLocks noChangeAspect="1" noChangeArrowheads="1"/>
        </xdr:cNvSpPr>
      </xdr:nvSpPr>
      <xdr:spPr bwMode="auto">
        <a:xfrm>
          <a:off x="1304925" y="1736026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182" name="AutoShape 1" descr="blob:https://web.whatsapp.com/40ff642d-46c7-4d59-a890-3e34f8a11e68">
          <a:extLst>
            <a:ext uri="{FF2B5EF4-FFF2-40B4-BE49-F238E27FC236}">
              <a16:creationId xmlns:a16="http://schemas.microsoft.com/office/drawing/2014/main" id="{00000000-0008-0000-0000-00009E040000}"/>
            </a:ext>
          </a:extLst>
        </xdr:cNvPr>
        <xdr:cNvSpPr>
          <a:spLocks noChangeAspect="1" noChangeArrowheads="1"/>
        </xdr:cNvSpPr>
      </xdr:nvSpPr>
      <xdr:spPr bwMode="auto">
        <a:xfrm>
          <a:off x="1304925" y="1736026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183" name="AutoShape 1" descr="blob:https://web.whatsapp.com/40ff642d-46c7-4d59-a890-3e34f8a11e68">
          <a:extLst>
            <a:ext uri="{FF2B5EF4-FFF2-40B4-BE49-F238E27FC236}">
              <a16:creationId xmlns:a16="http://schemas.microsoft.com/office/drawing/2014/main" id="{00000000-0008-0000-0000-00009F040000}"/>
            </a:ext>
          </a:extLst>
        </xdr:cNvPr>
        <xdr:cNvSpPr>
          <a:spLocks noChangeAspect="1" noChangeArrowheads="1"/>
        </xdr:cNvSpPr>
      </xdr:nvSpPr>
      <xdr:spPr bwMode="auto">
        <a:xfrm>
          <a:off x="1304925" y="1736026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184" name="AutoShape 1" descr="blob:https://web.whatsapp.com/40ff642d-46c7-4d59-a890-3e34f8a11e68">
          <a:extLst>
            <a:ext uri="{FF2B5EF4-FFF2-40B4-BE49-F238E27FC236}">
              <a16:creationId xmlns:a16="http://schemas.microsoft.com/office/drawing/2014/main" id="{00000000-0008-0000-0000-0000A0040000}"/>
            </a:ext>
          </a:extLst>
        </xdr:cNvPr>
        <xdr:cNvSpPr>
          <a:spLocks noChangeAspect="1" noChangeArrowheads="1"/>
        </xdr:cNvSpPr>
      </xdr:nvSpPr>
      <xdr:spPr bwMode="auto">
        <a:xfrm>
          <a:off x="1304925" y="1736026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185" name="AutoShape 1" descr="blob:https://web.whatsapp.com/40ff642d-46c7-4d59-a890-3e34f8a11e68">
          <a:extLst>
            <a:ext uri="{FF2B5EF4-FFF2-40B4-BE49-F238E27FC236}">
              <a16:creationId xmlns:a16="http://schemas.microsoft.com/office/drawing/2014/main" id="{00000000-0008-0000-0000-0000A1040000}"/>
            </a:ext>
          </a:extLst>
        </xdr:cNvPr>
        <xdr:cNvSpPr>
          <a:spLocks noChangeAspect="1" noChangeArrowheads="1"/>
        </xdr:cNvSpPr>
      </xdr:nvSpPr>
      <xdr:spPr bwMode="auto">
        <a:xfrm>
          <a:off x="1304925" y="1736026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186" name="AutoShape 1" descr="blob:https://web.whatsapp.com/40ff642d-46c7-4d59-a890-3e34f8a11e68">
          <a:extLst>
            <a:ext uri="{FF2B5EF4-FFF2-40B4-BE49-F238E27FC236}">
              <a16:creationId xmlns:a16="http://schemas.microsoft.com/office/drawing/2014/main" id="{00000000-0008-0000-0000-0000A2040000}"/>
            </a:ext>
          </a:extLst>
        </xdr:cNvPr>
        <xdr:cNvSpPr>
          <a:spLocks noChangeAspect="1" noChangeArrowheads="1"/>
        </xdr:cNvSpPr>
      </xdr:nvSpPr>
      <xdr:spPr bwMode="auto">
        <a:xfrm>
          <a:off x="1304925" y="1736026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187" name="AutoShape 1" descr="blob:https://web.whatsapp.com/40ff642d-46c7-4d59-a890-3e34f8a11e68">
          <a:extLst>
            <a:ext uri="{FF2B5EF4-FFF2-40B4-BE49-F238E27FC236}">
              <a16:creationId xmlns:a16="http://schemas.microsoft.com/office/drawing/2014/main" id="{00000000-0008-0000-0000-0000A3040000}"/>
            </a:ext>
          </a:extLst>
        </xdr:cNvPr>
        <xdr:cNvSpPr>
          <a:spLocks noChangeAspect="1" noChangeArrowheads="1"/>
        </xdr:cNvSpPr>
      </xdr:nvSpPr>
      <xdr:spPr bwMode="auto">
        <a:xfrm>
          <a:off x="1304925" y="1736026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188" name="AutoShape 1" descr="blob:https://web.whatsapp.com/40ff642d-46c7-4d59-a890-3e34f8a11e68">
          <a:extLst>
            <a:ext uri="{FF2B5EF4-FFF2-40B4-BE49-F238E27FC236}">
              <a16:creationId xmlns:a16="http://schemas.microsoft.com/office/drawing/2014/main" id="{00000000-0008-0000-0000-0000A4040000}"/>
            </a:ext>
          </a:extLst>
        </xdr:cNvPr>
        <xdr:cNvSpPr>
          <a:spLocks noChangeAspect="1" noChangeArrowheads="1"/>
        </xdr:cNvSpPr>
      </xdr:nvSpPr>
      <xdr:spPr bwMode="auto">
        <a:xfrm>
          <a:off x="1304925" y="1736026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189" name="AutoShape 1" descr="blob:https://web.whatsapp.com/40ff642d-46c7-4d59-a890-3e34f8a11e68">
          <a:extLst>
            <a:ext uri="{FF2B5EF4-FFF2-40B4-BE49-F238E27FC236}">
              <a16:creationId xmlns:a16="http://schemas.microsoft.com/office/drawing/2014/main" id="{00000000-0008-0000-0000-0000A5040000}"/>
            </a:ext>
          </a:extLst>
        </xdr:cNvPr>
        <xdr:cNvSpPr>
          <a:spLocks noChangeAspect="1" noChangeArrowheads="1"/>
        </xdr:cNvSpPr>
      </xdr:nvSpPr>
      <xdr:spPr bwMode="auto">
        <a:xfrm>
          <a:off x="1304925" y="1736026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190" name="AutoShape 1" descr="blob:https://web.whatsapp.com/40ff642d-46c7-4d59-a890-3e34f8a11e68">
          <a:extLst>
            <a:ext uri="{FF2B5EF4-FFF2-40B4-BE49-F238E27FC236}">
              <a16:creationId xmlns:a16="http://schemas.microsoft.com/office/drawing/2014/main" id="{00000000-0008-0000-0000-0000A6040000}"/>
            </a:ext>
          </a:extLst>
        </xdr:cNvPr>
        <xdr:cNvSpPr>
          <a:spLocks noChangeAspect="1" noChangeArrowheads="1"/>
        </xdr:cNvSpPr>
      </xdr:nvSpPr>
      <xdr:spPr bwMode="auto">
        <a:xfrm>
          <a:off x="1304925" y="1736026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191" name="AutoShape 1" descr="blob:https://web.whatsapp.com/40ff642d-46c7-4d59-a890-3e34f8a11e68">
          <a:extLst>
            <a:ext uri="{FF2B5EF4-FFF2-40B4-BE49-F238E27FC236}">
              <a16:creationId xmlns:a16="http://schemas.microsoft.com/office/drawing/2014/main" id="{00000000-0008-0000-0000-0000A7040000}"/>
            </a:ext>
          </a:extLst>
        </xdr:cNvPr>
        <xdr:cNvSpPr>
          <a:spLocks noChangeAspect="1" noChangeArrowheads="1"/>
        </xdr:cNvSpPr>
      </xdr:nvSpPr>
      <xdr:spPr bwMode="auto">
        <a:xfrm>
          <a:off x="1304925" y="1736026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192" name="AutoShape 1" descr="blob:https://web.whatsapp.com/40ff642d-46c7-4d59-a890-3e34f8a11e68">
          <a:extLst>
            <a:ext uri="{FF2B5EF4-FFF2-40B4-BE49-F238E27FC236}">
              <a16:creationId xmlns:a16="http://schemas.microsoft.com/office/drawing/2014/main" id="{00000000-0008-0000-0000-0000A8040000}"/>
            </a:ext>
          </a:extLst>
        </xdr:cNvPr>
        <xdr:cNvSpPr>
          <a:spLocks noChangeAspect="1" noChangeArrowheads="1"/>
        </xdr:cNvSpPr>
      </xdr:nvSpPr>
      <xdr:spPr bwMode="auto">
        <a:xfrm>
          <a:off x="1304925" y="1736026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193" name="AutoShape 1" descr="blob:https://web.whatsapp.com/40ff642d-46c7-4d59-a890-3e34f8a11e68">
          <a:extLst>
            <a:ext uri="{FF2B5EF4-FFF2-40B4-BE49-F238E27FC236}">
              <a16:creationId xmlns:a16="http://schemas.microsoft.com/office/drawing/2014/main" id="{00000000-0008-0000-0000-0000A9040000}"/>
            </a:ext>
          </a:extLst>
        </xdr:cNvPr>
        <xdr:cNvSpPr>
          <a:spLocks noChangeAspect="1" noChangeArrowheads="1"/>
        </xdr:cNvSpPr>
      </xdr:nvSpPr>
      <xdr:spPr bwMode="auto">
        <a:xfrm>
          <a:off x="1304925" y="1736026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194" name="AutoShape 1" descr="blob:https://web.whatsapp.com/40ff642d-46c7-4d59-a890-3e34f8a11e68">
          <a:extLst>
            <a:ext uri="{FF2B5EF4-FFF2-40B4-BE49-F238E27FC236}">
              <a16:creationId xmlns:a16="http://schemas.microsoft.com/office/drawing/2014/main" id="{00000000-0008-0000-0000-0000AA040000}"/>
            </a:ext>
          </a:extLst>
        </xdr:cNvPr>
        <xdr:cNvSpPr>
          <a:spLocks noChangeAspect="1" noChangeArrowheads="1"/>
        </xdr:cNvSpPr>
      </xdr:nvSpPr>
      <xdr:spPr bwMode="auto">
        <a:xfrm>
          <a:off x="1304925" y="1736026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195" name="AutoShape 1" descr="blob:https://web.whatsapp.com/40ff642d-46c7-4d59-a890-3e34f8a11e68">
          <a:extLst>
            <a:ext uri="{FF2B5EF4-FFF2-40B4-BE49-F238E27FC236}">
              <a16:creationId xmlns:a16="http://schemas.microsoft.com/office/drawing/2014/main" id="{00000000-0008-0000-0000-0000AB040000}"/>
            </a:ext>
          </a:extLst>
        </xdr:cNvPr>
        <xdr:cNvSpPr>
          <a:spLocks noChangeAspect="1" noChangeArrowheads="1"/>
        </xdr:cNvSpPr>
      </xdr:nvSpPr>
      <xdr:spPr bwMode="auto">
        <a:xfrm>
          <a:off x="1304925" y="1736026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196" name="AutoShape 1" descr="blob:https://web.whatsapp.com/40ff642d-46c7-4d59-a890-3e34f8a11e68">
          <a:extLst>
            <a:ext uri="{FF2B5EF4-FFF2-40B4-BE49-F238E27FC236}">
              <a16:creationId xmlns:a16="http://schemas.microsoft.com/office/drawing/2014/main" id="{00000000-0008-0000-0000-0000AC040000}"/>
            </a:ext>
          </a:extLst>
        </xdr:cNvPr>
        <xdr:cNvSpPr>
          <a:spLocks noChangeAspect="1" noChangeArrowheads="1"/>
        </xdr:cNvSpPr>
      </xdr:nvSpPr>
      <xdr:spPr bwMode="auto">
        <a:xfrm>
          <a:off x="1304925" y="1736026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197" name="AutoShape 1" descr="blob:https://web.whatsapp.com/40ff642d-46c7-4d59-a890-3e34f8a11e68">
          <a:extLst>
            <a:ext uri="{FF2B5EF4-FFF2-40B4-BE49-F238E27FC236}">
              <a16:creationId xmlns:a16="http://schemas.microsoft.com/office/drawing/2014/main" id="{00000000-0008-0000-0000-0000AD040000}"/>
            </a:ext>
          </a:extLst>
        </xdr:cNvPr>
        <xdr:cNvSpPr>
          <a:spLocks noChangeAspect="1" noChangeArrowheads="1"/>
        </xdr:cNvSpPr>
      </xdr:nvSpPr>
      <xdr:spPr bwMode="auto">
        <a:xfrm>
          <a:off x="1304925" y="1736026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198" name="AutoShape 1" descr="blob:https://web.whatsapp.com/40ff642d-46c7-4d59-a890-3e34f8a11e68">
          <a:extLst>
            <a:ext uri="{FF2B5EF4-FFF2-40B4-BE49-F238E27FC236}">
              <a16:creationId xmlns:a16="http://schemas.microsoft.com/office/drawing/2014/main" id="{00000000-0008-0000-0000-0000AE040000}"/>
            </a:ext>
          </a:extLst>
        </xdr:cNvPr>
        <xdr:cNvSpPr>
          <a:spLocks noChangeAspect="1" noChangeArrowheads="1"/>
        </xdr:cNvSpPr>
      </xdr:nvSpPr>
      <xdr:spPr bwMode="auto">
        <a:xfrm>
          <a:off x="1304925" y="1736026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199" name="AutoShape 1" descr="blob:https://web.whatsapp.com/40ff642d-46c7-4d59-a890-3e34f8a11e68">
          <a:extLst>
            <a:ext uri="{FF2B5EF4-FFF2-40B4-BE49-F238E27FC236}">
              <a16:creationId xmlns:a16="http://schemas.microsoft.com/office/drawing/2014/main" id="{00000000-0008-0000-0000-0000AF040000}"/>
            </a:ext>
          </a:extLst>
        </xdr:cNvPr>
        <xdr:cNvSpPr>
          <a:spLocks noChangeAspect="1" noChangeArrowheads="1"/>
        </xdr:cNvSpPr>
      </xdr:nvSpPr>
      <xdr:spPr bwMode="auto">
        <a:xfrm>
          <a:off x="1304925" y="1736026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200" name="AutoShape 1" descr="blob:https://web.whatsapp.com/40ff642d-46c7-4d59-a890-3e34f8a11e68">
          <a:extLst>
            <a:ext uri="{FF2B5EF4-FFF2-40B4-BE49-F238E27FC236}">
              <a16:creationId xmlns:a16="http://schemas.microsoft.com/office/drawing/2014/main" id="{00000000-0008-0000-0000-0000B0040000}"/>
            </a:ext>
          </a:extLst>
        </xdr:cNvPr>
        <xdr:cNvSpPr>
          <a:spLocks noChangeAspect="1" noChangeArrowheads="1"/>
        </xdr:cNvSpPr>
      </xdr:nvSpPr>
      <xdr:spPr bwMode="auto">
        <a:xfrm>
          <a:off x="1304925" y="1736026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201" name="AutoShape 1" descr="blob:https://web.whatsapp.com/40ff642d-46c7-4d59-a890-3e34f8a11e68">
          <a:extLst>
            <a:ext uri="{FF2B5EF4-FFF2-40B4-BE49-F238E27FC236}">
              <a16:creationId xmlns:a16="http://schemas.microsoft.com/office/drawing/2014/main" id="{00000000-0008-0000-0000-0000B1040000}"/>
            </a:ext>
          </a:extLst>
        </xdr:cNvPr>
        <xdr:cNvSpPr>
          <a:spLocks noChangeAspect="1" noChangeArrowheads="1"/>
        </xdr:cNvSpPr>
      </xdr:nvSpPr>
      <xdr:spPr bwMode="auto">
        <a:xfrm>
          <a:off x="1304925" y="1736026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202" name="AutoShape 1" descr="blob:https://web.whatsapp.com/40ff642d-46c7-4d59-a890-3e34f8a11e68">
          <a:extLst>
            <a:ext uri="{FF2B5EF4-FFF2-40B4-BE49-F238E27FC236}">
              <a16:creationId xmlns:a16="http://schemas.microsoft.com/office/drawing/2014/main" id="{00000000-0008-0000-0000-0000B2040000}"/>
            </a:ext>
          </a:extLst>
        </xdr:cNvPr>
        <xdr:cNvSpPr>
          <a:spLocks noChangeAspect="1" noChangeArrowheads="1"/>
        </xdr:cNvSpPr>
      </xdr:nvSpPr>
      <xdr:spPr bwMode="auto">
        <a:xfrm>
          <a:off x="1304925" y="1736026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203" name="AutoShape 1" descr="blob:https://web.whatsapp.com/40ff642d-46c7-4d59-a890-3e34f8a11e68">
          <a:extLst>
            <a:ext uri="{FF2B5EF4-FFF2-40B4-BE49-F238E27FC236}">
              <a16:creationId xmlns:a16="http://schemas.microsoft.com/office/drawing/2014/main" id="{00000000-0008-0000-0000-0000B3040000}"/>
            </a:ext>
          </a:extLst>
        </xdr:cNvPr>
        <xdr:cNvSpPr>
          <a:spLocks noChangeAspect="1" noChangeArrowheads="1"/>
        </xdr:cNvSpPr>
      </xdr:nvSpPr>
      <xdr:spPr bwMode="auto">
        <a:xfrm>
          <a:off x="1304925" y="1736026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204" name="AutoShape 1" descr="blob:https://web.whatsapp.com/40ff642d-46c7-4d59-a890-3e34f8a11e68">
          <a:extLst>
            <a:ext uri="{FF2B5EF4-FFF2-40B4-BE49-F238E27FC236}">
              <a16:creationId xmlns:a16="http://schemas.microsoft.com/office/drawing/2014/main" id="{00000000-0008-0000-0000-0000B4040000}"/>
            </a:ext>
          </a:extLst>
        </xdr:cNvPr>
        <xdr:cNvSpPr>
          <a:spLocks noChangeAspect="1" noChangeArrowheads="1"/>
        </xdr:cNvSpPr>
      </xdr:nvSpPr>
      <xdr:spPr bwMode="auto">
        <a:xfrm>
          <a:off x="1304925" y="1736026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205" name="AutoShape 1" descr="blob:https://web.whatsapp.com/40ff642d-46c7-4d59-a890-3e34f8a11e68">
          <a:extLst>
            <a:ext uri="{FF2B5EF4-FFF2-40B4-BE49-F238E27FC236}">
              <a16:creationId xmlns:a16="http://schemas.microsoft.com/office/drawing/2014/main" id="{00000000-0008-0000-0000-0000B5040000}"/>
            </a:ext>
          </a:extLst>
        </xdr:cNvPr>
        <xdr:cNvSpPr>
          <a:spLocks noChangeAspect="1" noChangeArrowheads="1"/>
        </xdr:cNvSpPr>
      </xdr:nvSpPr>
      <xdr:spPr bwMode="auto">
        <a:xfrm>
          <a:off x="1304925" y="1736026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206" name="AutoShape 1" descr="blob:https://web.whatsapp.com/40ff642d-46c7-4d59-a890-3e34f8a11e68">
          <a:extLst>
            <a:ext uri="{FF2B5EF4-FFF2-40B4-BE49-F238E27FC236}">
              <a16:creationId xmlns:a16="http://schemas.microsoft.com/office/drawing/2014/main" id="{00000000-0008-0000-0000-0000B6040000}"/>
            </a:ext>
          </a:extLst>
        </xdr:cNvPr>
        <xdr:cNvSpPr>
          <a:spLocks noChangeAspect="1" noChangeArrowheads="1"/>
        </xdr:cNvSpPr>
      </xdr:nvSpPr>
      <xdr:spPr bwMode="auto">
        <a:xfrm>
          <a:off x="1304925" y="1736026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207" name="AutoShape 1" descr="blob:https://web.whatsapp.com/40ff642d-46c7-4d59-a890-3e34f8a11e68">
          <a:extLst>
            <a:ext uri="{FF2B5EF4-FFF2-40B4-BE49-F238E27FC236}">
              <a16:creationId xmlns:a16="http://schemas.microsoft.com/office/drawing/2014/main" id="{00000000-0008-0000-0000-0000B7040000}"/>
            </a:ext>
          </a:extLst>
        </xdr:cNvPr>
        <xdr:cNvSpPr>
          <a:spLocks noChangeAspect="1" noChangeArrowheads="1"/>
        </xdr:cNvSpPr>
      </xdr:nvSpPr>
      <xdr:spPr bwMode="auto">
        <a:xfrm>
          <a:off x="1304925" y="1736026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208" name="AutoShape 1" descr="blob:https://web.whatsapp.com/40ff642d-46c7-4d59-a890-3e34f8a11e68">
          <a:extLst>
            <a:ext uri="{FF2B5EF4-FFF2-40B4-BE49-F238E27FC236}">
              <a16:creationId xmlns:a16="http://schemas.microsoft.com/office/drawing/2014/main" id="{00000000-0008-0000-0000-0000B8040000}"/>
            </a:ext>
          </a:extLst>
        </xdr:cNvPr>
        <xdr:cNvSpPr>
          <a:spLocks noChangeAspect="1" noChangeArrowheads="1"/>
        </xdr:cNvSpPr>
      </xdr:nvSpPr>
      <xdr:spPr bwMode="auto">
        <a:xfrm>
          <a:off x="1304925" y="1736026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209" name="AutoShape 1" descr="blob:https://web.whatsapp.com/40ff642d-46c7-4d59-a890-3e34f8a11e68">
          <a:extLst>
            <a:ext uri="{FF2B5EF4-FFF2-40B4-BE49-F238E27FC236}">
              <a16:creationId xmlns:a16="http://schemas.microsoft.com/office/drawing/2014/main" id="{00000000-0008-0000-0000-0000B9040000}"/>
            </a:ext>
          </a:extLst>
        </xdr:cNvPr>
        <xdr:cNvSpPr>
          <a:spLocks noChangeAspect="1" noChangeArrowheads="1"/>
        </xdr:cNvSpPr>
      </xdr:nvSpPr>
      <xdr:spPr bwMode="auto">
        <a:xfrm>
          <a:off x="1304925" y="1736026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210" name="AutoShape 1" descr="blob:https://web.whatsapp.com/40ff642d-46c7-4d59-a890-3e34f8a11e68">
          <a:extLst>
            <a:ext uri="{FF2B5EF4-FFF2-40B4-BE49-F238E27FC236}">
              <a16:creationId xmlns:a16="http://schemas.microsoft.com/office/drawing/2014/main" id="{00000000-0008-0000-0000-0000BA040000}"/>
            </a:ext>
          </a:extLst>
        </xdr:cNvPr>
        <xdr:cNvSpPr>
          <a:spLocks noChangeAspect="1" noChangeArrowheads="1"/>
        </xdr:cNvSpPr>
      </xdr:nvSpPr>
      <xdr:spPr bwMode="auto">
        <a:xfrm>
          <a:off x="1304925" y="1736026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211" name="AutoShape 1" descr="blob:https://web.whatsapp.com/40ff642d-46c7-4d59-a890-3e34f8a11e68">
          <a:extLst>
            <a:ext uri="{FF2B5EF4-FFF2-40B4-BE49-F238E27FC236}">
              <a16:creationId xmlns:a16="http://schemas.microsoft.com/office/drawing/2014/main" id="{00000000-0008-0000-0000-0000BB040000}"/>
            </a:ext>
          </a:extLst>
        </xdr:cNvPr>
        <xdr:cNvSpPr>
          <a:spLocks noChangeAspect="1" noChangeArrowheads="1"/>
        </xdr:cNvSpPr>
      </xdr:nvSpPr>
      <xdr:spPr bwMode="auto">
        <a:xfrm>
          <a:off x="1304925" y="1736026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212" name="AutoShape 1" descr="blob:https://web.whatsapp.com/40ff642d-46c7-4d59-a890-3e34f8a11e68">
          <a:extLst>
            <a:ext uri="{FF2B5EF4-FFF2-40B4-BE49-F238E27FC236}">
              <a16:creationId xmlns:a16="http://schemas.microsoft.com/office/drawing/2014/main" id="{00000000-0008-0000-0000-0000BC040000}"/>
            </a:ext>
          </a:extLst>
        </xdr:cNvPr>
        <xdr:cNvSpPr>
          <a:spLocks noChangeAspect="1" noChangeArrowheads="1"/>
        </xdr:cNvSpPr>
      </xdr:nvSpPr>
      <xdr:spPr bwMode="auto">
        <a:xfrm>
          <a:off x="1304925" y="1736026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213" name="AutoShape 1" descr="blob:https://web.whatsapp.com/40ff642d-46c7-4d59-a890-3e34f8a11e68">
          <a:extLst>
            <a:ext uri="{FF2B5EF4-FFF2-40B4-BE49-F238E27FC236}">
              <a16:creationId xmlns:a16="http://schemas.microsoft.com/office/drawing/2014/main" id="{00000000-0008-0000-0000-0000BD040000}"/>
            </a:ext>
          </a:extLst>
        </xdr:cNvPr>
        <xdr:cNvSpPr>
          <a:spLocks noChangeAspect="1" noChangeArrowheads="1"/>
        </xdr:cNvSpPr>
      </xdr:nvSpPr>
      <xdr:spPr bwMode="auto">
        <a:xfrm>
          <a:off x="1304925" y="1736026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214" name="AutoShape 1" descr="blob:https://web.whatsapp.com/40ff642d-46c7-4d59-a890-3e34f8a11e68">
          <a:extLst>
            <a:ext uri="{FF2B5EF4-FFF2-40B4-BE49-F238E27FC236}">
              <a16:creationId xmlns:a16="http://schemas.microsoft.com/office/drawing/2014/main" id="{00000000-0008-0000-0000-0000BE040000}"/>
            </a:ext>
          </a:extLst>
        </xdr:cNvPr>
        <xdr:cNvSpPr>
          <a:spLocks noChangeAspect="1" noChangeArrowheads="1"/>
        </xdr:cNvSpPr>
      </xdr:nvSpPr>
      <xdr:spPr bwMode="auto">
        <a:xfrm>
          <a:off x="1304925" y="1736026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215" name="AutoShape 1" descr="blob:https://web.whatsapp.com/40ff642d-46c7-4d59-a890-3e34f8a11e68">
          <a:extLst>
            <a:ext uri="{FF2B5EF4-FFF2-40B4-BE49-F238E27FC236}">
              <a16:creationId xmlns:a16="http://schemas.microsoft.com/office/drawing/2014/main" id="{00000000-0008-0000-0000-0000BF040000}"/>
            </a:ext>
          </a:extLst>
        </xdr:cNvPr>
        <xdr:cNvSpPr>
          <a:spLocks noChangeAspect="1" noChangeArrowheads="1"/>
        </xdr:cNvSpPr>
      </xdr:nvSpPr>
      <xdr:spPr bwMode="auto">
        <a:xfrm>
          <a:off x="1304925" y="1736026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216" name="AutoShape 1" descr="blob:https://web.whatsapp.com/40ff642d-46c7-4d59-a890-3e34f8a11e68">
          <a:extLst>
            <a:ext uri="{FF2B5EF4-FFF2-40B4-BE49-F238E27FC236}">
              <a16:creationId xmlns:a16="http://schemas.microsoft.com/office/drawing/2014/main" id="{00000000-0008-0000-0000-0000C0040000}"/>
            </a:ext>
          </a:extLst>
        </xdr:cNvPr>
        <xdr:cNvSpPr>
          <a:spLocks noChangeAspect="1" noChangeArrowheads="1"/>
        </xdr:cNvSpPr>
      </xdr:nvSpPr>
      <xdr:spPr bwMode="auto">
        <a:xfrm>
          <a:off x="1304925" y="1736026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217" name="AutoShape 1" descr="blob:https://web.whatsapp.com/40ff642d-46c7-4d59-a890-3e34f8a11e68">
          <a:extLst>
            <a:ext uri="{FF2B5EF4-FFF2-40B4-BE49-F238E27FC236}">
              <a16:creationId xmlns:a16="http://schemas.microsoft.com/office/drawing/2014/main" id="{00000000-0008-0000-0000-0000C1040000}"/>
            </a:ext>
          </a:extLst>
        </xdr:cNvPr>
        <xdr:cNvSpPr>
          <a:spLocks noChangeAspect="1" noChangeArrowheads="1"/>
        </xdr:cNvSpPr>
      </xdr:nvSpPr>
      <xdr:spPr bwMode="auto">
        <a:xfrm>
          <a:off x="1304925" y="1736026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218" name="AutoShape 1" descr="blob:https://web.whatsapp.com/40ff642d-46c7-4d59-a890-3e34f8a11e68">
          <a:extLst>
            <a:ext uri="{FF2B5EF4-FFF2-40B4-BE49-F238E27FC236}">
              <a16:creationId xmlns:a16="http://schemas.microsoft.com/office/drawing/2014/main" id="{00000000-0008-0000-0000-0000C2040000}"/>
            </a:ext>
          </a:extLst>
        </xdr:cNvPr>
        <xdr:cNvSpPr>
          <a:spLocks noChangeAspect="1" noChangeArrowheads="1"/>
        </xdr:cNvSpPr>
      </xdr:nvSpPr>
      <xdr:spPr bwMode="auto">
        <a:xfrm>
          <a:off x="1304925" y="1736026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219" name="AutoShape 1" descr="blob:https://web.whatsapp.com/40ff642d-46c7-4d59-a890-3e34f8a11e68">
          <a:extLst>
            <a:ext uri="{FF2B5EF4-FFF2-40B4-BE49-F238E27FC236}">
              <a16:creationId xmlns:a16="http://schemas.microsoft.com/office/drawing/2014/main" id="{00000000-0008-0000-0000-0000C3040000}"/>
            </a:ext>
          </a:extLst>
        </xdr:cNvPr>
        <xdr:cNvSpPr>
          <a:spLocks noChangeAspect="1" noChangeArrowheads="1"/>
        </xdr:cNvSpPr>
      </xdr:nvSpPr>
      <xdr:spPr bwMode="auto">
        <a:xfrm>
          <a:off x="1304925" y="1736026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220" name="AutoShape 1" descr="blob:https://web.whatsapp.com/40ff642d-46c7-4d59-a890-3e34f8a11e68">
          <a:extLst>
            <a:ext uri="{FF2B5EF4-FFF2-40B4-BE49-F238E27FC236}">
              <a16:creationId xmlns:a16="http://schemas.microsoft.com/office/drawing/2014/main" id="{00000000-0008-0000-0000-0000C4040000}"/>
            </a:ext>
          </a:extLst>
        </xdr:cNvPr>
        <xdr:cNvSpPr>
          <a:spLocks noChangeAspect="1" noChangeArrowheads="1"/>
        </xdr:cNvSpPr>
      </xdr:nvSpPr>
      <xdr:spPr bwMode="auto">
        <a:xfrm>
          <a:off x="1304925" y="1736026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221" name="AutoShape 1" descr="blob:https://web.whatsapp.com/40ff642d-46c7-4d59-a890-3e34f8a11e68">
          <a:extLst>
            <a:ext uri="{FF2B5EF4-FFF2-40B4-BE49-F238E27FC236}">
              <a16:creationId xmlns:a16="http://schemas.microsoft.com/office/drawing/2014/main" id="{00000000-0008-0000-0000-0000C5040000}"/>
            </a:ext>
          </a:extLst>
        </xdr:cNvPr>
        <xdr:cNvSpPr>
          <a:spLocks noChangeAspect="1" noChangeArrowheads="1"/>
        </xdr:cNvSpPr>
      </xdr:nvSpPr>
      <xdr:spPr bwMode="auto">
        <a:xfrm>
          <a:off x="1304925" y="1736026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222" name="AutoShape 1" descr="blob:https://web.whatsapp.com/40ff642d-46c7-4d59-a890-3e34f8a11e68">
          <a:extLst>
            <a:ext uri="{FF2B5EF4-FFF2-40B4-BE49-F238E27FC236}">
              <a16:creationId xmlns:a16="http://schemas.microsoft.com/office/drawing/2014/main" id="{00000000-0008-0000-0000-0000C6040000}"/>
            </a:ext>
          </a:extLst>
        </xdr:cNvPr>
        <xdr:cNvSpPr>
          <a:spLocks noChangeAspect="1" noChangeArrowheads="1"/>
        </xdr:cNvSpPr>
      </xdr:nvSpPr>
      <xdr:spPr bwMode="auto">
        <a:xfrm>
          <a:off x="1304925" y="1736026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223" name="AutoShape 1" descr="blob:https://web.whatsapp.com/40ff642d-46c7-4d59-a890-3e34f8a11e68">
          <a:extLst>
            <a:ext uri="{FF2B5EF4-FFF2-40B4-BE49-F238E27FC236}">
              <a16:creationId xmlns:a16="http://schemas.microsoft.com/office/drawing/2014/main" id="{00000000-0008-0000-0000-0000C7040000}"/>
            </a:ext>
          </a:extLst>
        </xdr:cNvPr>
        <xdr:cNvSpPr>
          <a:spLocks noChangeAspect="1" noChangeArrowheads="1"/>
        </xdr:cNvSpPr>
      </xdr:nvSpPr>
      <xdr:spPr bwMode="auto">
        <a:xfrm>
          <a:off x="1304925" y="1736026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224" name="AutoShape 1" descr="blob:https://web.whatsapp.com/40ff642d-46c7-4d59-a890-3e34f8a11e68">
          <a:extLst>
            <a:ext uri="{FF2B5EF4-FFF2-40B4-BE49-F238E27FC236}">
              <a16:creationId xmlns:a16="http://schemas.microsoft.com/office/drawing/2014/main" id="{00000000-0008-0000-0000-0000C8040000}"/>
            </a:ext>
          </a:extLst>
        </xdr:cNvPr>
        <xdr:cNvSpPr>
          <a:spLocks noChangeAspect="1" noChangeArrowheads="1"/>
        </xdr:cNvSpPr>
      </xdr:nvSpPr>
      <xdr:spPr bwMode="auto">
        <a:xfrm>
          <a:off x="1304925" y="1655254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225" name="AutoShape 1" descr="blob:https://web.whatsapp.com/40ff642d-46c7-4d59-a890-3e34f8a11e68">
          <a:extLst>
            <a:ext uri="{FF2B5EF4-FFF2-40B4-BE49-F238E27FC236}">
              <a16:creationId xmlns:a16="http://schemas.microsoft.com/office/drawing/2014/main" id="{00000000-0008-0000-0000-0000C9040000}"/>
            </a:ext>
          </a:extLst>
        </xdr:cNvPr>
        <xdr:cNvSpPr>
          <a:spLocks noChangeAspect="1" noChangeArrowheads="1"/>
        </xdr:cNvSpPr>
      </xdr:nvSpPr>
      <xdr:spPr bwMode="auto">
        <a:xfrm>
          <a:off x="1304925" y="1655254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226" name="AutoShape 1" descr="blob:https://web.whatsapp.com/40ff642d-46c7-4d59-a890-3e34f8a11e68">
          <a:extLst>
            <a:ext uri="{FF2B5EF4-FFF2-40B4-BE49-F238E27FC236}">
              <a16:creationId xmlns:a16="http://schemas.microsoft.com/office/drawing/2014/main" id="{00000000-0008-0000-0000-0000CA040000}"/>
            </a:ext>
          </a:extLst>
        </xdr:cNvPr>
        <xdr:cNvSpPr>
          <a:spLocks noChangeAspect="1" noChangeArrowheads="1"/>
        </xdr:cNvSpPr>
      </xdr:nvSpPr>
      <xdr:spPr bwMode="auto">
        <a:xfrm>
          <a:off x="1304925" y="1655254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227" name="AutoShape 1" descr="blob:https://web.whatsapp.com/40ff642d-46c7-4d59-a890-3e34f8a11e68">
          <a:extLst>
            <a:ext uri="{FF2B5EF4-FFF2-40B4-BE49-F238E27FC236}">
              <a16:creationId xmlns:a16="http://schemas.microsoft.com/office/drawing/2014/main" id="{00000000-0008-0000-0000-0000CB040000}"/>
            </a:ext>
          </a:extLst>
        </xdr:cNvPr>
        <xdr:cNvSpPr>
          <a:spLocks noChangeAspect="1" noChangeArrowheads="1"/>
        </xdr:cNvSpPr>
      </xdr:nvSpPr>
      <xdr:spPr bwMode="auto">
        <a:xfrm>
          <a:off x="1304925" y="1655254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228" name="AutoShape 1" descr="blob:https://web.whatsapp.com/40ff642d-46c7-4d59-a890-3e34f8a11e68">
          <a:extLst>
            <a:ext uri="{FF2B5EF4-FFF2-40B4-BE49-F238E27FC236}">
              <a16:creationId xmlns:a16="http://schemas.microsoft.com/office/drawing/2014/main" id="{00000000-0008-0000-0000-0000CC040000}"/>
            </a:ext>
          </a:extLst>
        </xdr:cNvPr>
        <xdr:cNvSpPr>
          <a:spLocks noChangeAspect="1" noChangeArrowheads="1"/>
        </xdr:cNvSpPr>
      </xdr:nvSpPr>
      <xdr:spPr bwMode="auto">
        <a:xfrm>
          <a:off x="1304925" y="1655254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229" name="AutoShape 1" descr="blob:https://web.whatsapp.com/40ff642d-46c7-4d59-a890-3e34f8a11e68">
          <a:extLst>
            <a:ext uri="{FF2B5EF4-FFF2-40B4-BE49-F238E27FC236}">
              <a16:creationId xmlns:a16="http://schemas.microsoft.com/office/drawing/2014/main" id="{00000000-0008-0000-0000-0000CD040000}"/>
            </a:ext>
          </a:extLst>
        </xdr:cNvPr>
        <xdr:cNvSpPr>
          <a:spLocks noChangeAspect="1" noChangeArrowheads="1"/>
        </xdr:cNvSpPr>
      </xdr:nvSpPr>
      <xdr:spPr bwMode="auto">
        <a:xfrm>
          <a:off x="1304925" y="1655254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230" name="AutoShape 1" descr="blob:https://web.whatsapp.com/40ff642d-46c7-4d59-a890-3e34f8a11e68">
          <a:extLst>
            <a:ext uri="{FF2B5EF4-FFF2-40B4-BE49-F238E27FC236}">
              <a16:creationId xmlns:a16="http://schemas.microsoft.com/office/drawing/2014/main" id="{00000000-0008-0000-0000-0000CE040000}"/>
            </a:ext>
          </a:extLst>
        </xdr:cNvPr>
        <xdr:cNvSpPr>
          <a:spLocks noChangeAspect="1" noChangeArrowheads="1"/>
        </xdr:cNvSpPr>
      </xdr:nvSpPr>
      <xdr:spPr bwMode="auto">
        <a:xfrm>
          <a:off x="1304925" y="1655254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231" name="AutoShape 1" descr="blob:https://web.whatsapp.com/40ff642d-46c7-4d59-a890-3e34f8a11e68">
          <a:extLst>
            <a:ext uri="{FF2B5EF4-FFF2-40B4-BE49-F238E27FC236}">
              <a16:creationId xmlns:a16="http://schemas.microsoft.com/office/drawing/2014/main" id="{00000000-0008-0000-0000-0000CF040000}"/>
            </a:ext>
          </a:extLst>
        </xdr:cNvPr>
        <xdr:cNvSpPr>
          <a:spLocks noChangeAspect="1" noChangeArrowheads="1"/>
        </xdr:cNvSpPr>
      </xdr:nvSpPr>
      <xdr:spPr bwMode="auto">
        <a:xfrm>
          <a:off x="1304925" y="1655254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232" name="AutoShape 1" descr="blob:https://web.whatsapp.com/40ff642d-46c7-4d59-a890-3e34f8a11e68">
          <a:extLst>
            <a:ext uri="{FF2B5EF4-FFF2-40B4-BE49-F238E27FC236}">
              <a16:creationId xmlns:a16="http://schemas.microsoft.com/office/drawing/2014/main" id="{00000000-0008-0000-0000-0000D0040000}"/>
            </a:ext>
          </a:extLst>
        </xdr:cNvPr>
        <xdr:cNvSpPr>
          <a:spLocks noChangeAspect="1" noChangeArrowheads="1"/>
        </xdr:cNvSpPr>
      </xdr:nvSpPr>
      <xdr:spPr bwMode="auto">
        <a:xfrm>
          <a:off x="1304925" y="1655254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233" name="AutoShape 1" descr="blob:https://web.whatsapp.com/40ff642d-46c7-4d59-a890-3e34f8a11e68">
          <a:extLst>
            <a:ext uri="{FF2B5EF4-FFF2-40B4-BE49-F238E27FC236}">
              <a16:creationId xmlns:a16="http://schemas.microsoft.com/office/drawing/2014/main" id="{00000000-0008-0000-0000-0000D1040000}"/>
            </a:ext>
          </a:extLst>
        </xdr:cNvPr>
        <xdr:cNvSpPr>
          <a:spLocks noChangeAspect="1" noChangeArrowheads="1"/>
        </xdr:cNvSpPr>
      </xdr:nvSpPr>
      <xdr:spPr bwMode="auto">
        <a:xfrm>
          <a:off x="1304925" y="1655254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234" name="AutoShape 1" descr="blob:https://web.whatsapp.com/40ff642d-46c7-4d59-a890-3e34f8a11e68">
          <a:extLst>
            <a:ext uri="{FF2B5EF4-FFF2-40B4-BE49-F238E27FC236}">
              <a16:creationId xmlns:a16="http://schemas.microsoft.com/office/drawing/2014/main" id="{00000000-0008-0000-0000-0000D2040000}"/>
            </a:ext>
          </a:extLst>
        </xdr:cNvPr>
        <xdr:cNvSpPr>
          <a:spLocks noChangeAspect="1" noChangeArrowheads="1"/>
        </xdr:cNvSpPr>
      </xdr:nvSpPr>
      <xdr:spPr bwMode="auto">
        <a:xfrm>
          <a:off x="1304925" y="1655254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235" name="AutoShape 1" descr="blob:https://web.whatsapp.com/40ff642d-46c7-4d59-a890-3e34f8a11e68">
          <a:extLst>
            <a:ext uri="{FF2B5EF4-FFF2-40B4-BE49-F238E27FC236}">
              <a16:creationId xmlns:a16="http://schemas.microsoft.com/office/drawing/2014/main" id="{00000000-0008-0000-0000-0000D3040000}"/>
            </a:ext>
          </a:extLst>
        </xdr:cNvPr>
        <xdr:cNvSpPr>
          <a:spLocks noChangeAspect="1" noChangeArrowheads="1"/>
        </xdr:cNvSpPr>
      </xdr:nvSpPr>
      <xdr:spPr bwMode="auto">
        <a:xfrm>
          <a:off x="1304925" y="1655254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236" name="AutoShape 1" descr="blob:https://web.whatsapp.com/40ff642d-46c7-4d59-a890-3e34f8a11e68">
          <a:extLst>
            <a:ext uri="{FF2B5EF4-FFF2-40B4-BE49-F238E27FC236}">
              <a16:creationId xmlns:a16="http://schemas.microsoft.com/office/drawing/2014/main" id="{00000000-0008-0000-0000-0000D4040000}"/>
            </a:ext>
          </a:extLst>
        </xdr:cNvPr>
        <xdr:cNvSpPr>
          <a:spLocks noChangeAspect="1" noChangeArrowheads="1"/>
        </xdr:cNvSpPr>
      </xdr:nvSpPr>
      <xdr:spPr bwMode="auto">
        <a:xfrm>
          <a:off x="1304925" y="1655254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237" name="AutoShape 1" descr="blob:https://web.whatsapp.com/40ff642d-46c7-4d59-a890-3e34f8a11e68">
          <a:extLst>
            <a:ext uri="{FF2B5EF4-FFF2-40B4-BE49-F238E27FC236}">
              <a16:creationId xmlns:a16="http://schemas.microsoft.com/office/drawing/2014/main" id="{00000000-0008-0000-0000-0000D5040000}"/>
            </a:ext>
          </a:extLst>
        </xdr:cNvPr>
        <xdr:cNvSpPr>
          <a:spLocks noChangeAspect="1" noChangeArrowheads="1"/>
        </xdr:cNvSpPr>
      </xdr:nvSpPr>
      <xdr:spPr bwMode="auto">
        <a:xfrm>
          <a:off x="1304925" y="1655254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238" name="AutoShape 1" descr="blob:https://web.whatsapp.com/40ff642d-46c7-4d59-a890-3e34f8a11e68">
          <a:extLst>
            <a:ext uri="{FF2B5EF4-FFF2-40B4-BE49-F238E27FC236}">
              <a16:creationId xmlns:a16="http://schemas.microsoft.com/office/drawing/2014/main" id="{00000000-0008-0000-0000-0000D6040000}"/>
            </a:ext>
          </a:extLst>
        </xdr:cNvPr>
        <xdr:cNvSpPr>
          <a:spLocks noChangeAspect="1" noChangeArrowheads="1"/>
        </xdr:cNvSpPr>
      </xdr:nvSpPr>
      <xdr:spPr bwMode="auto">
        <a:xfrm>
          <a:off x="1304925" y="1655254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239" name="AutoShape 1" descr="blob:https://web.whatsapp.com/40ff642d-46c7-4d59-a890-3e34f8a11e68">
          <a:extLst>
            <a:ext uri="{FF2B5EF4-FFF2-40B4-BE49-F238E27FC236}">
              <a16:creationId xmlns:a16="http://schemas.microsoft.com/office/drawing/2014/main" id="{00000000-0008-0000-0000-0000D7040000}"/>
            </a:ext>
          </a:extLst>
        </xdr:cNvPr>
        <xdr:cNvSpPr>
          <a:spLocks noChangeAspect="1" noChangeArrowheads="1"/>
        </xdr:cNvSpPr>
      </xdr:nvSpPr>
      <xdr:spPr bwMode="auto">
        <a:xfrm>
          <a:off x="1304925" y="1655254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240" name="AutoShape 1" descr="blob:https://web.whatsapp.com/40ff642d-46c7-4d59-a890-3e34f8a11e68">
          <a:extLst>
            <a:ext uri="{FF2B5EF4-FFF2-40B4-BE49-F238E27FC236}">
              <a16:creationId xmlns:a16="http://schemas.microsoft.com/office/drawing/2014/main" id="{00000000-0008-0000-0000-0000D8040000}"/>
            </a:ext>
          </a:extLst>
        </xdr:cNvPr>
        <xdr:cNvSpPr>
          <a:spLocks noChangeAspect="1" noChangeArrowheads="1"/>
        </xdr:cNvSpPr>
      </xdr:nvSpPr>
      <xdr:spPr bwMode="auto">
        <a:xfrm>
          <a:off x="1304925" y="1655254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241" name="AutoShape 1" descr="blob:https://web.whatsapp.com/40ff642d-46c7-4d59-a890-3e34f8a11e68">
          <a:extLst>
            <a:ext uri="{FF2B5EF4-FFF2-40B4-BE49-F238E27FC236}">
              <a16:creationId xmlns:a16="http://schemas.microsoft.com/office/drawing/2014/main" id="{00000000-0008-0000-0000-0000D9040000}"/>
            </a:ext>
          </a:extLst>
        </xdr:cNvPr>
        <xdr:cNvSpPr>
          <a:spLocks noChangeAspect="1" noChangeArrowheads="1"/>
        </xdr:cNvSpPr>
      </xdr:nvSpPr>
      <xdr:spPr bwMode="auto">
        <a:xfrm>
          <a:off x="1304925" y="1655254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242" name="AutoShape 1" descr="blob:https://web.whatsapp.com/40ff642d-46c7-4d59-a890-3e34f8a11e68">
          <a:extLst>
            <a:ext uri="{FF2B5EF4-FFF2-40B4-BE49-F238E27FC236}">
              <a16:creationId xmlns:a16="http://schemas.microsoft.com/office/drawing/2014/main" id="{00000000-0008-0000-0000-0000DA040000}"/>
            </a:ext>
          </a:extLst>
        </xdr:cNvPr>
        <xdr:cNvSpPr>
          <a:spLocks noChangeAspect="1" noChangeArrowheads="1"/>
        </xdr:cNvSpPr>
      </xdr:nvSpPr>
      <xdr:spPr bwMode="auto">
        <a:xfrm>
          <a:off x="1304925" y="1655254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243" name="AutoShape 1" descr="blob:https://web.whatsapp.com/40ff642d-46c7-4d59-a890-3e34f8a11e68">
          <a:extLst>
            <a:ext uri="{FF2B5EF4-FFF2-40B4-BE49-F238E27FC236}">
              <a16:creationId xmlns:a16="http://schemas.microsoft.com/office/drawing/2014/main" id="{00000000-0008-0000-0000-0000DB040000}"/>
            </a:ext>
          </a:extLst>
        </xdr:cNvPr>
        <xdr:cNvSpPr>
          <a:spLocks noChangeAspect="1" noChangeArrowheads="1"/>
        </xdr:cNvSpPr>
      </xdr:nvSpPr>
      <xdr:spPr bwMode="auto">
        <a:xfrm>
          <a:off x="1304925" y="1655254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244" name="AutoShape 1" descr="blob:https://web.whatsapp.com/40ff642d-46c7-4d59-a890-3e34f8a11e68">
          <a:extLst>
            <a:ext uri="{FF2B5EF4-FFF2-40B4-BE49-F238E27FC236}">
              <a16:creationId xmlns:a16="http://schemas.microsoft.com/office/drawing/2014/main" id="{00000000-0008-0000-0000-0000DC040000}"/>
            </a:ext>
          </a:extLst>
        </xdr:cNvPr>
        <xdr:cNvSpPr>
          <a:spLocks noChangeAspect="1" noChangeArrowheads="1"/>
        </xdr:cNvSpPr>
      </xdr:nvSpPr>
      <xdr:spPr bwMode="auto">
        <a:xfrm>
          <a:off x="1304925" y="1655254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245" name="AutoShape 1" descr="blob:https://web.whatsapp.com/40ff642d-46c7-4d59-a890-3e34f8a11e68">
          <a:extLst>
            <a:ext uri="{FF2B5EF4-FFF2-40B4-BE49-F238E27FC236}">
              <a16:creationId xmlns:a16="http://schemas.microsoft.com/office/drawing/2014/main" id="{00000000-0008-0000-0000-0000DD040000}"/>
            </a:ext>
          </a:extLst>
        </xdr:cNvPr>
        <xdr:cNvSpPr>
          <a:spLocks noChangeAspect="1" noChangeArrowheads="1"/>
        </xdr:cNvSpPr>
      </xdr:nvSpPr>
      <xdr:spPr bwMode="auto">
        <a:xfrm>
          <a:off x="1304925" y="1655254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246" name="AutoShape 1" descr="blob:https://web.whatsapp.com/40ff642d-46c7-4d59-a890-3e34f8a11e68">
          <a:extLst>
            <a:ext uri="{FF2B5EF4-FFF2-40B4-BE49-F238E27FC236}">
              <a16:creationId xmlns:a16="http://schemas.microsoft.com/office/drawing/2014/main" id="{00000000-0008-0000-0000-0000DE040000}"/>
            </a:ext>
          </a:extLst>
        </xdr:cNvPr>
        <xdr:cNvSpPr>
          <a:spLocks noChangeAspect="1" noChangeArrowheads="1"/>
        </xdr:cNvSpPr>
      </xdr:nvSpPr>
      <xdr:spPr bwMode="auto">
        <a:xfrm>
          <a:off x="1304925" y="1655254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247" name="AutoShape 1" descr="blob:https://web.whatsapp.com/40ff642d-46c7-4d59-a890-3e34f8a11e68">
          <a:extLst>
            <a:ext uri="{FF2B5EF4-FFF2-40B4-BE49-F238E27FC236}">
              <a16:creationId xmlns:a16="http://schemas.microsoft.com/office/drawing/2014/main" id="{00000000-0008-0000-0000-0000DF040000}"/>
            </a:ext>
          </a:extLst>
        </xdr:cNvPr>
        <xdr:cNvSpPr>
          <a:spLocks noChangeAspect="1" noChangeArrowheads="1"/>
        </xdr:cNvSpPr>
      </xdr:nvSpPr>
      <xdr:spPr bwMode="auto">
        <a:xfrm>
          <a:off x="1304925" y="1655254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248" name="AutoShape 1" descr="blob:https://web.whatsapp.com/40ff642d-46c7-4d59-a890-3e34f8a11e68">
          <a:extLst>
            <a:ext uri="{FF2B5EF4-FFF2-40B4-BE49-F238E27FC236}">
              <a16:creationId xmlns:a16="http://schemas.microsoft.com/office/drawing/2014/main" id="{00000000-0008-0000-0000-0000E0040000}"/>
            </a:ext>
          </a:extLst>
        </xdr:cNvPr>
        <xdr:cNvSpPr>
          <a:spLocks noChangeAspect="1" noChangeArrowheads="1"/>
        </xdr:cNvSpPr>
      </xdr:nvSpPr>
      <xdr:spPr bwMode="auto">
        <a:xfrm>
          <a:off x="1304925" y="1655254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249" name="AutoShape 1" descr="blob:https://web.whatsapp.com/40ff642d-46c7-4d59-a890-3e34f8a11e68">
          <a:extLst>
            <a:ext uri="{FF2B5EF4-FFF2-40B4-BE49-F238E27FC236}">
              <a16:creationId xmlns:a16="http://schemas.microsoft.com/office/drawing/2014/main" id="{00000000-0008-0000-0000-0000E1040000}"/>
            </a:ext>
          </a:extLst>
        </xdr:cNvPr>
        <xdr:cNvSpPr>
          <a:spLocks noChangeAspect="1" noChangeArrowheads="1"/>
        </xdr:cNvSpPr>
      </xdr:nvSpPr>
      <xdr:spPr bwMode="auto">
        <a:xfrm>
          <a:off x="1304925" y="1655254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250" name="AutoShape 1" descr="blob:https://web.whatsapp.com/40ff642d-46c7-4d59-a890-3e34f8a11e68">
          <a:extLst>
            <a:ext uri="{FF2B5EF4-FFF2-40B4-BE49-F238E27FC236}">
              <a16:creationId xmlns:a16="http://schemas.microsoft.com/office/drawing/2014/main" id="{00000000-0008-0000-0000-0000E2040000}"/>
            </a:ext>
          </a:extLst>
        </xdr:cNvPr>
        <xdr:cNvSpPr>
          <a:spLocks noChangeAspect="1" noChangeArrowheads="1"/>
        </xdr:cNvSpPr>
      </xdr:nvSpPr>
      <xdr:spPr bwMode="auto">
        <a:xfrm>
          <a:off x="1304925" y="1655254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251" name="AutoShape 1" descr="blob:https://web.whatsapp.com/40ff642d-46c7-4d59-a890-3e34f8a11e68">
          <a:extLst>
            <a:ext uri="{FF2B5EF4-FFF2-40B4-BE49-F238E27FC236}">
              <a16:creationId xmlns:a16="http://schemas.microsoft.com/office/drawing/2014/main" id="{00000000-0008-0000-0000-0000E3040000}"/>
            </a:ext>
          </a:extLst>
        </xdr:cNvPr>
        <xdr:cNvSpPr>
          <a:spLocks noChangeAspect="1" noChangeArrowheads="1"/>
        </xdr:cNvSpPr>
      </xdr:nvSpPr>
      <xdr:spPr bwMode="auto">
        <a:xfrm>
          <a:off x="1304925" y="1655254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252" name="AutoShape 1" descr="blob:https://web.whatsapp.com/40ff642d-46c7-4d59-a890-3e34f8a11e68">
          <a:extLst>
            <a:ext uri="{FF2B5EF4-FFF2-40B4-BE49-F238E27FC236}">
              <a16:creationId xmlns:a16="http://schemas.microsoft.com/office/drawing/2014/main" id="{00000000-0008-0000-0000-0000E4040000}"/>
            </a:ext>
          </a:extLst>
        </xdr:cNvPr>
        <xdr:cNvSpPr>
          <a:spLocks noChangeAspect="1" noChangeArrowheads="1"/>
        </xdr:cNvSpPr>
      </xdr:nvSpPr>
      <xdr:spPr bwMode="auto">
        <a:xfrm>
          <a:off x="1304925" y="1655254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253" name="AutoShape 1" descr="blob:https://web.whatsapp.com/40ff642d-46c7-4d59-a890-3e34f8a11e68">
          <a:extLst>
            <a:ext uri="{FF2B5EF4-FFF2-40B4-BE49-F238E27FC236}">
              <a16:creationId xmlns:a16="http://schemas.microsoft.com/office/drawing/2014/main" id="{00000000-0008-0000-0000-0000E5040000}"/>
            </a:ext>
          </a:extLst>
        </xdr:cNvPr>
        <xdr:cNvSpPr>
          <a:spLocks noChangeAspect="1" noChangeArrowheads="1"/>
        </xdr:cNvSpPr>
      </xdr:nvSpPr>
      <xdr:spPr bwMode="auto">
        <a:xfrm>
          <a:off x="1304925" y="1655254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254" name="AutoShape 1" descr="blob:https://web.whatsapp.com/40ff642d-46c7-4d59-a890-3e34f8a11e68">
          <a:extLst>
            <a:ext uri="{FF2B5EF4-FFF2-40B4-BE49-F238E27FC236}">
              <a16:creationId xmlns:a16="http://schemas.microsoft.com/office/drawing/2014/main" id="{00000000-0008-0000-0000-0000E6040000}"/>
            </a:ext>
          </a:extLst>
        </xdr:cNvPr>
        <xdr:cNvSpPr>
          <a:spLocks noChangeAspect="1" noChangeArrowheads="1"/>
        </xdr:cNvSpPr>
      </xdr:nvSpPr>
      <xdr:spPr bwMode="auto">
        <a:xfrm>
          <a:off x="1304925" y="1655254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255" name="AutoShape 1" descr="blob:https://web.whatsapp.com/40ff642d-46c7-4d59-a890-3e34f8a11e68">
          <a:extLst>
            <a:ext uri="{FF2B5EF4-FFF2-40B4-BE49-F238E27FC236}">
              <a16:creationId xmlns:a16="http://schemas.microsoft.com/office/drawing/2014/main" id="{00000000-0008-0000-0000-0000E7040000}"/>
            </a:ext>
          </a:extLst>
        </xdr:cNvPr>
        <xdr:cNvSpPr>
          <a:spLocks noChangeAspect="1" noChangeArrowheads="1"/>
        </xdr:cNvSpPr>
      </xdr:nvSpPr>
      <xdr:spPr bwMode="auto">
        <a:xfrm>
          <a:off x="1304925" y="1655254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256" name="AutoShape 1" descr="blob:https://web.whatsapp.com/40ff642d-46c7-4d59-a890-3e34f8a11e68">
          <a:extLst>
            <a:ext uri="{FF2B5EF4-FFF2-40B4-BE49-F238E27FC236}">
              <a16:creationId xmlns:a16="http://schemas.microsoft.com/office/drawing/2014/main" id="{00000000-0008-0000-0000-0000E8040000}"/>
            </a:ext>
          </a:extLst>
        </xdr:cNvPr>
        <xdr:cNvSpPr>
          <a:spLocks noChangeAspect="1" noChangeArrowheads="1"/>
        </xdr:cNvSpPr>
      </xdr:nvSpPr>
      <xdr:spPr bwMode="auto">
        <a:xfrm>
          <a:off x="1304925" y="1655254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257" name="AutoShape 1" descr="blob:https://web.whatsapp.com/40ff642d-46c7-4d59-a890-3e34f8a11e68">
          <a:extLst>
            <a:ext uri="{FF2B5EF4-FFF2-40B4-BE49-F238E27FC236}">
              <a16:creationId xmlns:a16="http://schemas.microsoft.com/office/drawing/2014/main" id="{00000000-0008-0000-0000-0000E9040000}"/>
            </a:ext>
          </a:extLst>
        </xdr:cNvPr>
        <xdr:cNvSpPr>
          <a:spLocks noChangeAspect="1" noChangeArrowheads="1"/>
        </xdr:cNvSpPr>
      </xdr:nvSpPr>
      <xdr:spPr bwMode="auto">
        <a:xfrm>
          <a:off x="1304925" y="1655254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258" name="AutoShape 1" descr="blob:https://web.whatsapp.com/40ff642d-46c7-4d59-a890-3e34f8a11e68">
          <a:extLst>
            <a:ext uri="{FF2B5EF4-FFF2-40B4-BE49-F238E27FC236}">
              <a16:creationId xmlns:a16="http://schemas.microsoft.com/office/drawing/2014/main" id="{00000000-0008-0000-0000-0000EA040000}"/>
            </a:ext>
          </a:extLst>
        </xdr:cNvPr>
        <xdr:cNvSpPr>
          <a:spLocks noChangeAspect="1" noChangeArrowheads="1"/>
        </xdr:cNvSpPr>
      </xdr:nvSpPr>
      <xdr:spPr bwMode="auto">
        <a:xfrm>
          <a:off x="1304925" y="1655254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259" name="AutoShape 1" descr="blob:https://web.whatsapp.com/40ff642d-46c7-4d59-a890-3e34f8a11e68">
          <a:extLst>
            <a:ext uri="{FF2B5EF4-FFF2-40B4-BE49-F238E27FC236}">
              <a16:creationId xmlns:a16="http://schemas.microsoft.com/office/drawing/2014/main" id="{00000000-0008-0000-0000-0000EB040000}"/>
            </a:ext>
          </a:extLst>
        </xdr:cNvPr>
        <xdr:cNvSpPr>
          <a:spLocks noChangeAspect="1" noChangeArrowheads="1"/>
        </xdr:cNvSpPr>
      </xdr:nvSpPr>
      <xdr:spPr bwMode="auto">
        <a:xfrm>
          <a:off x="1304925" y="1655254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260" name="AutoShape 1" descr="blob:https://web.whatsapp.com/40ff642d-46c7-4d59-a890-3e34f8a11e68">
          <a:extLst>
            <a:ext uri="{FF2B5EF4-FFF2-40B4-BE49-F238E27FC236}">
              <a16:creationId xmlns:a16="http://schemas.microsoft.com/office/drawing/2014/main" id="{00000000-0008-0000-0000-0000EC040000}"/>
            </a:ext>
          </a:extLst>
        </xdr:cNvPr>
        <xdr:cNvSpPr>
          <a:spLocks noChangeAspect="1" noChangeArrowheads="1"/>
        </xdr:cNvSpPr>
      </xdr:nvSpPr>
      <xdr:spPr bwMode="auto">
        <a:xfrm>
          <a:off x="1304925" y="1655254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261" name="AutoShape 1" descr="blob:https://web.whatsapp.com/40ff642d-46c7-4d59-a890-3e34f8a11e68">
          <a:extLst>
            <a:ext uri="{FF2B5EF4-FFF2-40B4-BE49-F238E27FC236}">
              <a16:creationId xmlns:a16="http://schemas.microsoft.com/office/drawing/2014/main" id="{00000000-0008-0000-0000-0000ED040000}"/>
            </a:ext>
          </a:extLst>
        </xdr:cNvPr>
        <xdr:cNvSpPr>
          <a:spLocks noChangeAspect="1" noChangeArrowheads="1"/>
        </xdr:cNvSpPr>
      </xdr:nvSpPr>
      <xdr:spPr bwMode="auto">
        <a:xfrm>
          <a:off x="1304925" y="1655254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262" name="AutoShape 1" descr="blob:https://web.whatsapp.com/40ff642d-46c7-4d59-a890-3e34f8a11e68">
          <a:extLst>
            <a:ext uri="{FF2B5EF4-FFF2-40B4-BE49-F238E27FC236}">
              <a16:creationId xmlns:a16="http://schemas.microsoft.com/office/drawing/2014/main" id="{00000000-0008-0000-0000-0000EE040000}"/>
            </a:ext>
          </a:extLst>
        </xdr:cNvPr>
        <xdr:cNvSpPr>
          <a:spLocks noChangeAspect="1" noChangeArrowheads="1"/>
        </xdr:cNvSpPr>
      </xdr:nvSpPr>
      <xdr:spPr bwMode="auto">
        <a:xfrm>
          <a:off x="1304925" y="1655254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263" name="AutoShape 1" descr="blob:https://web.whatsapp.com/40ff642d-46c7-4d59-a890-3e34f8a11e68">
          <a:extLst>
            <a:ext uri="{FF2B5EF4-FFF2-40B4-BE49-F238E27FC236}">
              <a16:creationId xmlns:a16="http://schemas.microsoft.com/office/drawing/2014/main" id="{00000000-0008-0000-0000-0000EF040000}"/>
            </a:ext>
          </a:extLst>
        </xdr:cNvPr>
        <xdr:cNvSpPr>
          <a:spLocks noChangeAspect="1" noChangeArrowheads="1"/>
        </xdr:cNvSpPr>
      </xdr:nvSpPr>
      <xdr:spPr bwMode="auto">
        <a:xfrm>
          <a:off x="1304925" y="1655254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264" name="AutoShape 1" descr="blob:https://web.whatsapp.com/40ff642d-46c7-4d59-a890-3e34f8a11e68">
          <a:extLst>
            <a:ext uri="{FF2B5EF4-FFF2-40B4-BE49-F238E27FC236}">
              <a16:creationId xmlns:a16="http://schemas.microsoft.com/office/drawing/2014/main" id="{00000000-0008-0000-0000-0000F0040000}"/>
            </a:ext>
          </a:extLst>
        </xdr:cNvPr>
        <xdr:cNvSpPr>
          <a:spLocks noChangeAspect="1" noChangeArrowheads="1"/>
        </xdr:cNvSpPr>
      </xdr:nvSpPr>
      <xdr:spPr bwMode="auto">
        <a:xfrm>
          <a:off x="1304925" y="1655254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265" name="AutoShape 1" descr="blob:https://web.whatsapp.com/40ff642d-46c7-4d59-a890-3e34f8a11e68">
          <a:extLst>
            <a:ext uri="{FF2B5EF4-FFF2-40B4-BE49-F238E27FC236}">
              <a16:creationId xmlns:a16="http://schemas.microsoft.com/office/drawing/2014/main" id="{00000000-0008-0000-0000-0000F1040000}"/>
            </a:ext>
          </a:extLst>
        </xdr:cNvPr>
        <xdr:cNvSpPr>
          <a:spLocks noChangeAspect="1" noChangeArrowheads="1"/>
        </xdr:cNvSpPr>
      </xdr:nvSpPr>
      <xdr:spPr bwMode="auto">
        <a:xfrm>
          <a:off x="1304925" y="1655254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266" name="AutoShape 1" descr="blob:https://web.whatsapp.com/40ff642d-46c7-4d59-a890-3e34f8a11e68">
          <a:extLst>
            <a:ext uri="{FF2B5EF4-FFF2-40B4-BE49-F238E27FC236}">
              <a16:creationId xmlns:a16="http://schemas.microsoft.com/office/drawing/2014/main" id="{00000000-0008-0000-0000-0000F2040000}"/>
            </a:ext>
          </a:extLst>
        </xdr:cNvPr>
        <xdr:cNvSpPr>
          <a:spLocks noChangeAspect="1" noChangeArrowheads="1"/>
        </xdr:cNvSpPr>
      </xdr:nvSpPr>
      <xdr:spPr bwMode="auto">
        <a:xfrm>
          <a:off x="1304925" y="1655254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267" name="AutoShape 1" descr="blob:https://web.whatsapp.com/40ff642d-46c7-4d59-a890-3e34f8a11e68">
          <a:extLst>
            <a:ext uri="{FF2B5EF4-FFF2-40B4-BE49-F238E27FC236}">
              <a16:creationId xmlns:a16="http://schemas.microsoft.com/office/drawing/2014/main" id="{00000000-0008-0000-0000-0000F3040000}"/>
            </a:ext>
          </a:extLst>
        </xdr:cNvPr>
        <xdr:cNvSpPr>
          <a:spLocks noChangeAspect="1" noChangeArrowheads="1"/>
        </xdr:cNvSpPr>
      </xdr:nvSpPr>
      <xdr:spPr bwMode="auto">
        <a:xfrm>
          <a:off x="1304925" y="1655254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268" name="AutoShape 1" descr="blob:https://web.whatsapp.com/40ff642d-46c7-4d59-a890-3e34f8a11e68">
          <a:extLst>
            <a:ext uri="{FF2B5EF4-FFF2-40B4-BE49-F238E27FC236}">
              <a16:creationId xmlns:a16="http://schemas.microsoft.com/office/drawing/2014/main" id="{00000000-0008-0000-0000-0000F4040000}"/>
            </a:ext>
          </a:extLst>
        </xdr:cNvPr>
        <xdr:cNvSpPr>
          <a:spLocks noChangeAspect="1" noChangeArrowheads="1"/>
        </xdr:cNvSpPr>
      </xdr:nvSpPr>
      <xdr:spPr bwMode="auto">
        <a:xfrm>
          <a:off x="1304925" y="1655254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269" name="AutoShape 1" descr="blob:https://web.whatsapp.com/40ff642d-46c7-4d59-a890-3e34f8a11e68">
          <a:extLst>
            <a:ext uri="{FF2B5EF4-FFF2-40B4-BE49-F238E27FC236}">
              <a16:creationId xmlns:a16="http://schemas.microsoft.com/office/drawing/2014/main" id="{00000000-0008-0000-0000-0000F5040000}"/>
            </a:ext>
          </a:extLst>
        </xdr:cNvPr>
        <xdr:cNvSpPr>
          <a:spLocks noChangeAspect="1" noChangeArrowheads="1"/>
        </xdr:cNvSpPr>
      </xdr:nvSpPr>
      <xdr:spPr bwMode="auto">
        <a:xfrm>
          <a:off x="1304925" y="1655254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270" name="AutoShape 1" descr="blob:https://web.whatsapp.com/40ff642d-46c7-4d59-a890-3e34f8a11e68">
          <a:extLst>
            <a:ext uri="{FF2B5EF4-FFF2-40B4-BE49-F238E27FC236}">
              <a16:creationId xmlns:a16="http://schemas.microsoft.com/office/drawing/2014/main" id="{00000000-0008-0000-0000-0000F6040000}"/>
            </a:ext>
          </a:extLst>
        </xdr:cNvPr>
        <xdr:cNvSpPr>
          <a:spLocks noChangeAspect="1" noChangeArrowheads="1"/>
        </xdr:cNvSpPr>
      </xdr:nvSpPr>
      <xdr:spPr bwMode="auto">
        <a:xfrm>
          <a:off x="1304925" y="1655254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271" name="AutoShape 1" descr="blob:https://web.whatsapp.com/40ff642d-46c7-4d59-a890-3e34f8a11e68">
          <a:extLst>
            <a:ext uri="{FF2B5EF4-FFF2-40B4-BE49-F238E27FC236}">
              <a16:creationId xmlns:a16="http://schemas.microsoft.com/office/drawing/2014/main" id="{00000000-0008-0000-0000-0000F7040000}"/>
            </a:ext>
          </a:extLst>
        </xdr:cNvPr>
        <xdr:cNvSpPr>
          <a:spLocks noChangeAspect="1" noChangeArrowheads="1"/>
        </xdr:cNvSpPr>
      </xdr:nvSpPr>
      <xdr:spPr bwMode="auto">
        <a:xfrm>
          <a:off x="1304925" y="1655254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272" name="AutoShape 1" descr="blob:https://web.whatsapp.com/40ff642d-46c7-4d59-a890-3e34f8a11e68">
          <a:extLst>
            <a:ext uri="{FF2B5EF4-FFF2-40B4-BE49-F238E27FC236}">
              <a16:creationId xmlns:a16="http://schemas.microsoft.com/office/drawing/2014/main" id="{00000000-0008-0000-0000-0000F8040000}"/>
            </a:ext>
          </a:extLst>
        </xdr:cNvPr>
        <xdr:cNvSpPr>
          <a:spLocks noChangeAspect="1" noChangeArrowheads="1"/>
        </xdr:cNvSpPr>
      </xdr:nvSpPr>
      <xdr:spPr bwMode="auto">
        <a:xfrm>
          <a:off x="1304925" y="1736026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273" name="AutoShape 1" descr="blob:https://web.whatsapp.com/40ff642d-46c7-4d59-a890-3e34f8a11e68">
          <a:extLst>
            <a:ext uri="{FF2B5EF4-FFF2-40B4-BE49-F238E27FC236}">
              <a16:creationId xmlns:a16="http://schemas.microsoft.com/office/drawing/2014/main" id="{00000000-0008-0000-0000-0000F9040000}"/>
            </a:ext>
          </a:extLst>
        </xdr:cNvPr>
        <xdr:cNvSpPr>
          <a:spLocks noChangeAspect="1" noChangeArrowheads="1"/>
        </xdr:cNvSpPr>
      </xdr:nvSpPr>
      <xdr:spPr bwMode="auto">
        <a:xfrm>
          <a:off x="1304925" y="1736026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274" name="AutoShape 1" descr="blob:https://web.whatsapp.com/40ff642d-46c7-4d59-a890-3e34f8a11e68">
          <a:extLst>
            <a:ext uri="{FF2B5EF4-FFF2-40B4-BE49-F238E27FC236}">
              <a16:creationId xmlns:a16="http://schemas.microsoft.com/office/drawing/2014/main" id="{00000000-0008-0000-0000-0000FA040000}"/>
            </a:ext>
          </a:extLst>
        </xdr:cNvPr>
        <xdr:cNvSpPr>
          <a:spLocks noChangeAspect="1" noChangeArrowheads="1"/>
        </xdr:cNvSpPr>
      </xdr:nvSpPr>
      <xdr:spPr bwMode="auto">
        <a:xfrm>
          <a:off x="1304925" y="1736026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275" name="AutoShape 1" descr="blob:https://web.whatsapp.com/40ff642d-46c7-4d59-a890-3e34f8a11e68">
          <a:extLst>
            <a:ext uri="{FF2B5EF4-FFF2-40B4-BE49-F238E27FC236}">
              <a16:creationId xmlns:a16="http://schemas.microsoft.com/office/drawing/2014/main" id="{00000000-0008-0000-0000-0000FB040000}"/>
            </a:ext>
          </a:extLst>
        </xdr:cNvPr>
        <xdr:cNvSpPr>
          <a:spLocks noChangeAspect="1" noChangeArrowheads="1"/>
        </xdr:cNvSpPr>
      </xdr:nvSpPr>
      <xdr:spPr bwMode="auto">
        <a:xfrm>
          <a:off x="1304925" y="1736026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276" name="AutoShape 1" descr="blob:https://web.whatsapp.com/40ff642d-46c7-4d59-a890-3e34f8a11e68">
          <a:extLst>
            <a:ext uri="{FF2B5EF4-FFF2-40B4-BE49-F238E27FC236}">
              <a16:creationId xmlns:a16="http://schemas.microsoft.com/office/drawing/2014/main" id="{00000000-0008-0000-0000-0000FC040000}"/>
            </a:ext>
          </a:extLst>
        </xdr:cNvPr>
        <xdr:cNvSpPr>
          <a:spLocks noChangeAspect="1" noChangeArrowheads="1"/>
        </xdr:cNvSpPr>
      </xdr:nvSpPr>
      <xdr:spPr bwMode="auto">
        <a:xfrm>
          <a:off x="1304925" y="1736026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277" name="AutoShape 1" descr="blob:https://web.whatsapp.com/40ff642d-46c7-4d59-a890-3e34f8a11e68">
          <a:extLst>
            <a:ext uri="{FF2B5EF4-FFF2-40B4-BE49-F238E27FC236}">
              <a16:creationId xmlns:a16="http://schemas.microsoft.com/office/drawing/2014/main" id="{00000000-0008-0000-0000-0000FD040000}"/>
            </a:ext>
          </a:extLst>
        </xdr:cNvPr>
        <xdr:cNvSpPr>
          <a:spLocks noChangeAspect="1" noChangeArrowheads="1"/>
        </xdr:cNvSpPr>
      </xdr:nvSpPr>
      <xdr:spPr bwMode="auto">
        <a:xfrm>
          <a:off x="1304925" y="1736026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278" name="AutoShape 1" descr="blob:https://web.whatsapp.com/40ff642d-46c7-4d59-a890-3e34f8a11e68">
          <a:extLst>
            <a:ext uri="{FF2B5EF4-FFF2-40B4-BE49-F238E27FC236}">
              <a16:creationId xmlns:a16="http://schemas.microsoft.com/office/drawing/2014/main" id="{00000000-0008-0000-0000-0000FE040000}"/>
            </a:ext>
          </a:extLst>
        </xdr:cNvPr>
        <xdr:cNvSpPr>
          <a:spLocks noChangeAspect="1" noChangeArrowheads="1"/>
        </xdr:cNvSpPr>
      </xdr:nvSpPr>
      <xdr:spPr bwMode="auto">
        <a:xfrm>
          <a:off x="1304925" y="1736026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279" name="AutoShape 1" descr="blob:https://web.whatsapp.com/40ff642d-46c7-4d59-a890-3e34f8a11e68">
          <a:extLst>
            <a:ext uri="{FF2B5EF4-FFF2-40B4-BE49-F238E27FC236}">
              <a16:creationId xmlns:a16="http://schemas.microsoft.com/office/drawing/2014/main" id="{00000000-0008-0000-0000-0000FF040000}"/>
            </a:ext>
          </a:extLst>
        </xdr:cNvPr>
        <xdr:cNvSpPr>
          <a:spLocks noChangeAspect="1" noChangeArrowheads="1"/>
        </xdr:cNvSpPr>
      </xdr:nvSpPr>
      <xdr:spPr bwMode="auto">
        <a:xfrm>
          <a:off x="1304925" y="1736026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280" name="AutoShape 1" descr="blob:https://web.whatsapp.com/40ff642d-46c7-4d59-a890-3e34f8a11e68">
          <a:extLst>
            <a:ext uri="{FF2B5EF4-FFF2-40B4-BE49-F238E27FC236}">
              <a16:creationId xmlns:a16="http://schemas.microsoft.com/office/drawing/2014/main" id="{00000000-0008-0000-0000-000000050000}"/>
            </a:ext>
          </a:extLst>
        </xdr:cNvPr>
        <xdr:cNvSpPr>
          <a:spLocks noChangeAspect="1" noChangeArrowheads="1"/>
        </xdr:cNvSpPr>
      </xdr:nvSpPr>
      <xdr:spPr bwMode="auto">
        <a:xfrm>
          <a:off x="1304925" y="1736026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281" name="AutoShape 1" descr="blob:https://web.whatsapp.com/40ff642d-46c7-4d59-a890-3e34f8a11e68">
          <a:extLst>
            <a:ext uri="{FF2B5EF4-FFF2-40B4-BE49-F238E27FC236}">
              <a16:creationId xmlns:a16="http://schemas.microsoft.com/office/drawing/2014/main" id="{00000000-0008-0000-0000-000001050000}"/>
            </a:ext>
          </a:extLst>
        </xdr:cNvPr>
        <xdr:cNvSpPr>
          <a:spLocks noChangeAspect="1" noChangeArrowheads="1"/>
        </xdr:cNvSpPr>
      </xdr:nvSpPr>
      <xdr:spPr bwMode="auto">
        <a:xfrm>
          <a:off x="1304925" y="1736026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282" name="AutoShape 1" descr="blob:https://web.whatsapp.com/40ff642d-46c7-4d59-a890-3e34f8a11e68">
          <a:extLst>
            <a:ext uri="{FF2B5EF4-FFF2-40B4-BE49-F238E27FC236}">
              <a16:creationId xmlns:a16="http://schemas.microsoft.com/office/drawing/2014/main" id="{00000000-0008-0000-0000-000002050000}"/>
            </a:ext>
          </a:extLst>
        </xdr:cNvPr>
        <xdr:cNvSpPr>
          <a:spLocks noChangeAspect="1" noChangeArrowheads="1"/>
        </xdr:cNvSpPr>
      </xdr:nvSpPr>
      <xdr:spPr bwMode="auto">
        <a:xfrm>
          <a:off x="1304925" y="1736026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283" name="AutoShape 1" descr="blob:https://web.whatsapp.com/40ff642d-46c7-4d59-a890-3e34f8a11e68">
          <a:extLst>
            <a:ext uri="{FF2B5EF4-FFF2-40B4-BE49-F238E27FC236}">
              <a16:creationId xmlns:a16="http://schemas.microsoft.com/office/drawing/2014/main" id="{00000000-0008-0000-0000-000003050000}"/>
            </a:ext>
          </a:extLst>
        </xdr:cNvPr>
        <xdr:cNvSpPr>
          <a:spLocks noChangeAspect="1" noChangeArrowheads="1"/>
        </xdr:cNvSpPr>
      </xdr:nvSpPr>
      <xdr:spPr bwMode="auto">
        <a:xfrm>
          <a:off x="1304925" y="1736026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284" name="AutoShape 1" descr="blob:https://web.whatsapp.com/40ff642d-46c7-4d59-a890-3e34f8a11e68">
          <a:extLst>
            <a:ext uri="{FF2B5EF4-FFF2-40B4-BE49-F238E27FC236}">
              <a16:creationId xmlns:a16="http://schemas.microsoft.com/office/drawing/2014/main" id="{00000000-0008-0000-0000-000004050000}"/>
            </a:ext>
          </a:extLst>
        </xdr:cNvPr>
        <xdr:cNvSpPr>
          <a:spLocks noChangeAspect="1" noChangeArrowheads="1"/>
        </xdr:cNvSpPr>
      </xdr:nvSpPr>
      <xdr:spPr bwMode="auto">
        <a:xfrm>
          <a:off x="1304925" y="1736026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285" name="AutoShape 1" descr="blob:https://web.whatsapp.com/40ff642d-46c7-4d59-a890-3e34f8a11e68">
          <a:extLst>
            <a:ext uri="{FF2B5EF4-FFF2-40B4-BE49-F238E27FC236}">
              <a16:creationId xmlns:a16="http://schemas.microsoft.com/office/drawing/2014/main" id="{00000000-0008-0000-0000-000005050000}"/>
            </a:ext>
          </a:extLst>
        </xdr:cNvPr>
        <xdr:cNvSpPr>
          <a:spLocks noChangeAspect="1" noChangeArrowheads="1"/>
        </xdr:cNvSpPr>
      </xdr:nvSpPr>
      <xdr:spPr bwMode="auto">
        <a:xfrm>
          <a:off x="1304925" y="1736026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286" name="AutoShape 1" descr="blob:https://web.whatsapp.com/40ff642d-46c7-4d59-a890-3e34f8a11e68">
          <a:extLst>
            <a:ext uri="{FF2B5EF4-FFF2-40B4-BE49-F238E27FC236}">
              <a16:creationId xmlns:a16="http://schemas.microsoft.com/office/drawing/2014/main" id="{00000000-0008-0000-0000-000006050000}"/>
            </a:ext>
          </a:extLst>
        </xdr:cNvPr>
        <xdr:cNvSpPr>
          <a:spLocks noChangeAspect="1" noChangeArrowheads="1"/>
        </xdr:cNvSpPr>
      </xdr:nvSpPr>
      <xdr:spPr bwMode="auto">
        <a:xfrm>
          <a:off x="1304925" y="1736026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287" name="AutoShape 1" descr="blob:https://web.whatsapp.com/40ff642d-46c7-4d59-a890-3e34f8a11e68">
          <a:extLst>
            <a:ext uri="{FF2B5EF4-FFF2-40B4-BE49-F238E27FC236}">
              <a16:creationId xmlns:a16="http://schemas.microsoft.com/office/drawing/2014/main" id="{00000000-0008-0000-0000-000007050000}"/>
            </a:ext>
          </a:extLst>
        </xdr:cNvPr>
        <xdr:cNvSpPr>
          <a:spLocks noChangeAspect="1" noChangeArrowheads="1"/>
        </xdr:cNvSpPr>
      </xdr:nvSpPr>
      <xdr:spPr bwMode="auto">
        <a:xfrm>
          <a:off x="1304925" y="1736026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288" name="AutoShape 1" descr="blob:https://web.whatsapp.com/40ff642d-46c7-4d59-a890-3e34f8a11e68">
          <a:extLst>
            <a:ext uri="{FF2B5EF4-FFF2-40B4-BE49-F238E27FC236}">
              <a16:creationId xmlns:a16="http://schemas.microsoft.com/office/drawing/2014/main" id="{00000000-0008-0000-0000-000008050000}"/>
            </a:ext>
          </a:extLst>
        </xdr:cNvPr>
        <xdr:cNvSpPr>
          <a:spLocks noChangeAspect="1" noChangeArrowheads="1"/>
        </xdr:cNvSpPr>
      </xdr:nvSpPr>
      <xdr:spPr bwMode="auto">
        <a:xfrm>
          <a:off x="1304925" y="1736026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289" name="AutoShape 1" descr="blob:https://web.whatsapp.com/40ff642d-46c7-4d59-a890-3e34f8a11e68">
          <a:extLst>
            <a:ext uri="{FF2B5EF4-FFF2-40B4-BE49-F238E27FC236}">
              <a16:creationId xmlns:a16="http://schemas.microsoft.com/office/drawing/2014/main" id="{00000000-0008-0000-0000-000009050000}"/>
            </a:ext>
          </a:extLst>
        </xdr:cNvPr>
        <xdr:cNvSpPr>
          <a:spLocks noChangeAspect="1" noChangeArrowheads="1"/>
        </xdr:cNvSpPr>
      </xdr:nvSpPr>
      <xdr:spPr bwMode="auto">
        <a:xfrm>
          <a:off x="1304925" y="1736026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290" name="AutoShape 1" descr="blob:https://web.whatsapp.com/40ff642d-46c7-4d59-a890-3e34f8a11e68">
          <a:extLst>
            <a:ext uri="{FF2B5EF4-FFF2-40B4-BE49-F238E27FC236}">
              <a16:creationId xmlns:a16="http://schemas.microsoft.com/office/drawing/2014/main" id="{00000000-0008-0000-0000-00000A050000}"/>
            </a:ext>
          </a:extLst>
        </xdr:cNvPr>
        <xdr:cNvSpPr>
          <a:spLocks noChangeAspect="1" noChangeArrowheads="1"/>
        </xdr:cNvSpPr>
      </xdr:nvSpPr>
      <xdr:spPr bwMode="auto">
        <a:xfrm>
          <a:off x="1304925" y="1736026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291" name="AutoShape 1" descr="blob:https://web.whatsapp.com/40ff642d-46c7-4d59-a890-3e34f8a11e68">
          <a:extLst>
            <a:ext uri="{FF2B5EF4-FFF2-40B4-BE49-F238E27FC236}">
              <a16:creationId xmlns:a16="http://schemas.microsoft.com/office/drawing/2014/main" id="{00000000-0008-0000-0000-00000B050000}"/>
            </a:ext>
          </a:extLst>
        </xdr:cNvPr>
        <xdr:cNvSpPr>
          <a:spLocks noChangeAspect="1" noChangeArrowheads="1"/>
        </xdr:cNvSpPr>
      </xdr:nvSpPr>
      <xdr:spPr bwMode="auto">
        <a:xfrm>
          <a:off x="1304925" y="1736026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292" name="AutoShape 1" descr="blob:https://web.whatsapp.com/40ff642d-46c7-4d59-a890-3e34f8a11e68">
          <a:extLst>
            <a:ext uri="{FF2B5EF4-FFF2-40B4-BE49-F238E27FC236}">
              <a16:creationId xmlns:a16="http://schemas.microsoft.com/office/drawing/2014/main" id="{00000000-0008-0000-0000-00000C050000}"/>
            </a:ext>
          </a:extLst>
        </xdr:cNvPr>
        <xdr:cNvSpPr>
          <a:spLocks noChangeAspect="1" noChangeArrowheads="1"/>
        </xdr:cNvSpPr>
      </xdr:nvSpPr>
      <xdr:spPr bwMode="auto">
        <a:xfrm>
          <a:off x="1304925" y="1736026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293" name="AutoShape 1" descr="blob:https://web.whatsapp.com/40ff642d-46c7-4d59-a890-3e34f8a11e68">
          <a:extLst>
            <a:ext uri="{FF2B5EF4-FFF2-40B4-BE49-F238E27FC236}">
              <a16:creationId xmlns:a16="http://schemas.microsoft.com/office/drawing/2014/main" id="{00000000-0008-0000-0000-00000D050000}"/>
            </a:ext>
          </a:extLst>
        </xdr:cNvPr>
        <xdr:cNvSpPr>
          <a:spLocks noChangeAspect="1" noChangeArrowheads="1"/>
        </xdr:cNvSpPr>
      </xdr:nvSpPr>
      <xdr:spPr bwMode="auto">
        <a:xfrm>
          <a:off x="1304925" y="1736026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294" name="AutoShape 1" descr="blob:https://web.whatsapp.com/40ff642d-46c7-4d59-a890-3e34f8a11e68">
          <a:extLst>
            <a:ext uri="{FF2B5EF4-FFF2-40B4-BE49-F238E27FC236}">
              <a16:creationId xmlns:a16="http://schemas.microsoft.com/office/drawing/2014/main" id="{00000000-0008-0000-0000-00000E050000}"/>
            </a:ext>
          </a:extLst>
        </xdr:cNvPr>
        <xdr:cNvSpPr>
          <a:spLocks noChangeAspect="1" noChangeArrowheads="1"/>
        </xdr:cNvSpPr>
      </xdr:nvSpPr>
      <xdr:spPr bwMode="auto">
        <a:xfrm>
          <a:off x="1304925" y="1736026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295" name="AutoShape 1" descr="blob:https://web.whatsapp.com/40ff642d-46c7-4d59-a890-3e34f8a11e68">
          <a:extLst>
            <a:ext uri="{FF2B5EF4-FFF2-40B4-BE49-F238E27FC236}">
              <a16:creationId xmlns:a16="http://schemas.microsoft.com/office/drawing/2014/main" id="{00000000-0008-0000-0000-00000F050000}"/>
            </a:ext>
          </a:extLst>
        </xdr:cNvPr>
        <xdr:cNvSpPr>
          <a:spLocks noChangeAspect="1" noChangeArrowheads="1"/>
        </xdr:cNvSpPr>
      </xdr:nvSpPr>
      <xdr:spPr bwMode="auto">
        <a:xfrm>
          <a:off x="1304925" y="1736026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296" name="AutoShape 1" descr="blob:https://web.whatsapp.com/40ff642d-46c7-4d59-a890-3e34f8a11e68">
          <a:extLst>
            <a:ext uri="{FF2B5EF4-FFF2-40B4-BE49-F238E27FC236}">
              <a16:creationId xmlns:a16="http://schemas.microsoft.com/office/drawing/2014/main" id="{00000000-0008-0000-0000-000010050000}"/>
            </a:ext>
          </a:extLst>
        </xdr:cNvPr>
        <xdr:cNvSpPr>
          <a:spLocks noChangeAspect="1" noChangeArrowheads="1"/>
        </xdr:cNvSpPr>
      </xdr:nvSpPr>
      <xdr:spPr bwMode="auto">
        <a:xfrm>
          <a:off x="1304925" y="1725930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297" name="AutoShape 1" descr="blob:https://web.whatsapp.com/40ff642d-46c7-4d59-a890-3e34f8a11e68">
          <a:extLst>
            <a:ext uri="{FF2B5EF4-FFF2-40B4-BE49-F238E27FC236}">
              <a16:creationId xmlns:a16="http://schemas.microsoft.com/office/drawing/2014/main" id="{00000000-0008-0000-0000-000011050000}"/>
            </a:ext>
          </a:extLst>
        </xdr:cNvPr>
        <xdr:cNvSpPr>
          <a:spLocks noChangeAspect="1" noChangeArrowheads="1"/>
        </xdr:cNvSpPr>
      </xdr:nvSpPr>
      <xdr:spPr bwMode="auto">
        <a:xfrm>
          <a:off x="1304925" y="1725930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298" name="AutoShape 1" descr="blob:https://web.whatsapp.com/40ff642d-46c7-4d59-a890-3e34f8a11e68">
          <a:extLst>
            <a:ext uri="{FF2B5EF4-FFF2-40B4-BE49-F238E27FC236}">
              <a16:creationId xmlns:a16="http://schemas.microsoft.com/office/drawing/2014/main" id="{00000000-0008-0000-0000-000012050000}"/>
            </a:ext>
          </a:extLst>
        </xdr:cNvPr>
        <xdr:cNvSpPr>
          <a:spLocks noChangeAspect="1" noChangeArrowheads="1"/>
        </xdr:cNvSpPr>
      </xdr:nvSpPr>
      <xdr:spPr bwMode="auto">
        <a:xfrm>
          <a:off x="1304925" y="1725930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299" name="AutoShape 1" descr="blob:https://web.whatsapp.com/40ff642d-46c7-4d59-a890-3e34f8a11e68">
          <a:extLst>
            <a:ext uri="{FF2B5EF4-FFF2-40B4-BE49-F238E27FC236}">
              <a16:creationId xmlns:a16="http://schemas.microsoft.com/office/drawing/2014/main" id="{00000000-0008-0000-0000-000013050000}"/>
            </a:ext>
          </a:extLst>
        </xdr:cNvPr>
        <xdr:cNvSpPr>
          <a:spLocks noChangeAspect="1" noChangeArrowheads="1"/>
        </xdr:cNvSpPr>
      </xdr:nvSpPr>
      <xdr:spPr bwMode="auto">
        <a:xfrm>
          <a:off x="1304925" y="1725930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300" name="AutoShape 1" descr="blob:https://web.whatsapp.com/40ff642d-46c7-4d59-a890-3e34f8a11e68">
          <a:extLst>
            <a:ext uri="{FF2B5EF4-FFF2-40B4-BE49-F238E27FC236}">
              <a16:creationId xmlns:a16="http://schemas.microsoft.com/office/drawing/2014/main" id="{00000000-0008-0000-0000-000014050000}"/>
            </a:ext>
          </a:extLst>
        </xdr:cNvPr>
        <xdr:cNvSpPr>
          <a:spLocks noChangeAspect="1" noChangeArrowheads="1"/>
        </xdr:cNvSpPr>
      </xdr:nvSpPr>
      <xdr:spPr bwMode="auto">
        <a:xfrm>
          <a:off x="1304925" y="1725930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301" name="AutoShape 1" descr="blob:https://web.whatsapp.com/40ff642d-46c7-4d59-a890-3e34f8a11e68">
          <a:extLst>
            <a:ext uri="{FF2B5EF4-FFF2-40B4-BE49-F238E27FC236}">
              <a16:creationId xmlns:a16="http://schemas.microsoft.com/office/drawing/2014/main" id="{00000000-0008-0000-0000-000015050000}"/>
            </a:ext>
          </a:extLst>
        </xdr:cNvPr>
        <xdr:cNvSpPr>
          <a:spLocks noChangeAspect="1" noChangeArrowheads="1"/>
        </xdr:cNvSpPr>
      </xdr:nvSpPr>
      <xdr:spPr bwMode="auto">
        <a:xfrm>
          <a:off x="1304925" y="1725930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302" name="AutoShape 1" descr="blob:https://web.whatsapp.com/40ff642d-46c7-4d59-a890-3e34f8a11e68">
          <a:extLst>
            <a:ext uri="{FF2B5EF4-FFF2-40B4-BE49-F238E27FC236}">
              <a16:creationId xmlns:a16="http://schemas.microsoft.com/office/drawing/2014/main" id="{00000000-0008-0000-0000-000016050000}"/>
            </a:ext>
          </a:extLst>
        </xdr:cNvPr>
        <xdr:cNvSpPr>
          <a:spLocks noChangeAspect="1" noChangeArrowheads="1"/>
        </xdr:cNvSpPr>
      </xdr:nvSpPr>
      <xdr:spPr bwMode="auto">
        <a:xfrm>
          <a:off x="1304925" y="1725930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303" name="AutoShape 1" descr="blob:https://web.whatsapp.com/40ff642d-46c7-4d59-a890-3e34f8a11e68">
          <a:extLst>
            <a:ext uri="{FF2B5EF4-FFF2-40B4-BE49-F238E27FC236}">
              <a16:creationId xmlns:a16="http://schemas.microsoft.com/office/drawing/2014/main" id="{00000000-0008-0000-0000-000017050000}"/>
            </a:ext>
          </a:extLst>
        </xdr:cNvPr>
        <xdr:cNvSpPr>
          <a:spLocks noChangeAspect="1" noChangeArrowheads="1"/>
        </xdr:cNvSpPr>
      </xdr:nvSpPr>
      <xdr:spPr bwMode="auto">
        <a:xfrm>
          <a:off x="1304925" y="1725930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304" name="AutoShape 1" descr="blob:https://web.whatsapp.com/40ff642d-46c7-4d59-a890-3e34f8a11e68">
          <a:extLst>
            <a:ext uri="{FF2B5EF4-FFF2-40B4-BE49-F238E27FC236}">
              <a16:creationId xmlns:a16="http://schemas.microsoft.com/office/drawing/2014/main" id="{00000000-0008-0000-0000-000018050000}"/>
            </a:ext>
          </a:extLst>
        </xdr:cNvPr>
        <xdr:cNvSpPr>
          <a:spLocks noChangeAspect="1" noChangeArrowheads="1"/>
        </xdr:cNvSpPr>
      </xdr:nvSpPr>
      <xdr:spPr bwMode="auto">
        <a:xfrm>
          <a:off x="1304925" y="1725930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305" name="AutoShape 1" descr="blob:https://web.whatsapp.com/40ff642d-46c7-4d59-a890-3e34f8a11e68">
          <a:extLst>
            <a:ext uri="{FF2B5EF4-FFF2-40B4-BE49-F238E27FC236}">
              <a16:creationId xmlns:a16="http://schemas.microsoft.com/office/drawing/2014/main" id="{00000000-0008-0000-0000-000019050000}"/>
            </a:ext>
          </a:extLst>
        </xdr:cNvPr>
        <xdr:cNvSpPr>
          <a:spLocks noChangeAspect="1" noChangeArrowheads="1"/>
        </xdr:cNvSpPr>
      </xdr:nvSpPr>
      <xdr:spPr bwMode="auto">
        <a:xfrm>
          <a:off x="1304925" y="1725930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306" name="AutoShape 1" descr="blob:https://web.whatsapp.com/40ff642d-46c7-4d59-a890-3e34f8a11e68">
          <a:extLst>
            <a:ext uri="{FF2B5EF4-FFF2-40B4-BE49-F238E27FC236}">
              <a16:creationId xmlns:a16="http://schemas.microsoft.com/office/drawing/2014/main" id="{00000000-0008-0000-0000-00001A050000}"/>
            </a:ext>
          </a:extLst>
        </xdr:cNvPr>
        <xdr:cNvSpPr>
          <a:spLocks noChangeAspect="1" noChangeArrowheads="1"/>
        </xdr:cNvSpPr>
      </xdr:nvSpPr>
      <xdr:spPr bwMode="auto">
        <a:xfrm>
          <a:off x="1304925" y="1725930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307" name="AutoShape 1" descr="blob:https://web.whatsapp.com/40ff642d-46c7-4d59-a890-3e34f8a11e68">
          <a:extLst>
            <a:ext uri="{FF2B5EF4-FFF2-40B4-BE49-F238E27FC236}">
              <a16:creationId xmlns:a16="http://schemas.microsoft.com/office/drawing/2014/main" id="{00000000-0008-0000-0000-00001B050000}"/>
            </a:ext>
          </a:extLst>
        </xdr:cNvPr>
        <xdr:cNvSpPr>
          <a:spLocks noChangeAspect="1" noChangeArrowheads="1"/>
        </xdr:cNvSpPr>
      </xdr:nvSpPr>
      <xdr:spPr bwMode="auto">
        <a:xfrm>
          <a:off x="1304925" y="1725930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308" name="AutoShape 1" descr="blob:https://web.whatsapp.com/40ff642d-46c7-4d59-a890-3e34f8a11e68">
          <a:extLst>
            <a:ext uri="{FF2B5EF4-FFF2-40B4-BE49-F238E27FC236}">
              <a16:creationId xmlns:a16="http://schemas.microsoft.com/office/drawing/2014/main" id="{00000000-0008-0000-0000-00001C050000}"/>
            </a:ext>
          </a:extLst>
        </xdr:cNvPr>
        <xdr:cNvSpPr>
          <a:spLocks noChangeAspect="1" noChangeArrowheads="1"/>
        </xdr:cNvSpPr>
      </xdr:nvSpPr>
      <xdr:spPr bwMode="auto">
        <a:xfrm>
          <a:off x="1304925" y="1725930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309" name="AutoShape 1" descr="blob:https://web.whatsapp.com/40ff642d-46c7-4d59-a890-3e34f8a11e68">
          <a:extLst>
            <a:ext uri="{FF2B5EF4-FFF2-40B4-BE49-F238E27FC236}">
              <a16:creationId xmlns:a16="http://schemas.microsoft.com/office/drawing/2014/main" id="{00000000-0008-0000-0000-00001D050000}"/>
            </a:ext>
          </a:extLst>
        </xdr:cNvPr>
        <xdr:cNvSpPr>
          <a:spLocks noChangeAspect="1" noChangeArrowheads="1"/>
        </xdr:cNvSpPr>
      </xdr:nvSpPr>
      <xdr:spPr bwMode="auto">
        <a:xfrm>
          <a:off x="1304925" y="1725930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310" name="AutoShape 1" descr="blob:https://web.whatsapp.com/40ff642d-46c7-4d59-a890-3e34f8a11e68">
          <a:extLst>
            <a:ext uri="{FF2B5EF4-FFF2-40B4-BE49-F238E27FC236}">
              <a16:creationId xmlns:a16="http://schemas.microsoft.com/office/drawing/2014/main" id="{00000000-0008-0000-0000-00001E050000}"/>
            </a:ext>
          </a:extLst>
        </xdr:cNvPr>
        <xdr:cNvSpPr>
          <a:spLocks noChangeAspect="1" noChangeArrowheads="1"/>
        </xdr:cNvSpPr>
      </xdr:nvSpPr>
      <xdr:spPr bwMode="auto">
        <a:xfrm>
          <a:off x="1304925" y="1725930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311" name="AutoShape 1" descr="blob:https://web.whatsapp.com/40ff642d-46c7-4d59-a890-3e34f8a11e68">
          <a:extLst>
            <a:ext uri="{FF2B5EF4-FFF2-40B4-BE49-F238E27FC236}">
              <a16:creationId xmlns:a16="http://schemas.microsoft.com/office/drawing/2014/main" id="{00000000-0008-0000-0000-00001F050000}"/>
            </a:ext>
          </a:extLst>
        </xdr:cNvPr>
        <xdr:cNvSpPr>
          <a:spLocks noChangeAspect="1" noChangeArrowheads="1"/>
        </xdr:cNvSpPr>
      </xdr:nvSpPr>
      <xdr:spPr bwMode="auto">
        <a:xfrm>
          <a:off x="1304925" y="1725930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312" name="AutoShape 1" descr="blob:https://web.whatsapp.com/40ff642d-46c7-4d59-a890-3e34f8a11e68">
          <a:extLst>
            <a:ext uri="{FF2B5EF4-FFF2-40B4-BE49-F238E27FC236}">
              <a16:creationId xmlns:a16="http://schemas.microsoft.com/office/drawing/2014/main" id="{00000000-0008-0000-0000-000020050000}"/>
            </a:ext>
          </a:extLst>
        </xdr:cNvPr>
        <xdr:cNvSpPr>
          <a:spLocks noChangeAspect="1" noChangeArrowheads="1"/>
        </xdr:cNvSpPr>
      </xdr:nvSpPr>
      <xdr:spPr bwMode="auto">
        <a:xfrm>
          <a:off x="1304925" y="1725930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313" name="AutoShape 1" descr="blob:https://web.whatsapp.com/40ff642d-46c7-4d59-a890-3e34f8a11e68">
          <a:extLst>
            <a:ext uri="{FF2B5EF4-FFF2-40B4-BE49-F238E27FC236}">
              <a16:creationId xmlns:a16="http://schemas.microsoft.com/office/drawing/2014/main" id="{00000000-0008-0000-0000-000021050000}"/>
            </a:ext>
          </a:extLst>
        </xdr:cNvPr>
        <xdr:cNvSpPr>
          <a:spLocks noChangeAspect="1" noChangeArrowheads="1"/>
        </xdr:cNvSpPr>
      </xdr:nvSpPr>
      <xdr:spPr bwMode="auto">
        <a:xfrm>
          <a:off x="1304925" y="1725930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314" name="AutoShape 1" descr="blob:https://web.whatsapp.com/40ff642d-46c7-4d59-a890-3e34f8a11e68">
          <a:extLst>
            <a:ext uri="{FF2B5EF4-FFF2-40B4-BE49-F238E27FC236}">
              <a16:creationId xmlns:a16="http://schemas.microsoft.com/office/drawing/2014/main" id="{00000000-0008-0000-0000-000022050000}"/>
            </a:ext>
          </a:extLst>
        </xdr:cNvPr>
        <xdr:cNvSpPr>
          <a:spLocks noChangeAspect="1" noChangeArrowheads="1"/>
        </xdr:cNvSpPr>
      </xdr:nvSpPr>
      <xdr:spPr bwMode="auto">
        <a:xfrm>
          <a:off x="1304925" y="1725930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315" name="AutoShape 1" descr="blob:https://web.whatsapp.com/40ff642d-46c7-4d59-a890-3e34f8a11e68">
          <a:extLst>
            <a:ext uri="{FF2B5EF4-FFF2-40B4-BE49-F238E27FC236}">
              <a16:creationId xmlns:a16="http://schemas.microsoft.com/office/drawing/2014/main" id="{00000000-0008-0000-0000-000023050000}"/>
            </a:ext>
          </a:extLst>
        </xdr:cNvPr>
        <xdr:cNvSpPr>
          <a:spLocks noChangeAspect="1" noChangeArrowheads="1"/>
        </xdr:cNvSpPr>
      </xdr:nvSpPr>
      <xdr:spPr bwMode="auto">
        <a:xfrm>
          <a:off x="1304925" y="1725930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316" name="AutoShape 1" descr="blob:https://web.whatsapp.com/40ff642d-46c7-4d59-a890-3e34f8a11e68">
          <a:extLst>
            <a:ext uri="{FF2B5EF4-FFF2-40B4-BE49-F238E27FC236}">
              <a16:creationId xmlns:a16="http://schemas.microsoft.com/office/drawing/2014/main" id="{00000000-0008-0000-0000-000024050000}"/>
            </a:ext>
          </a:extLst>
        </xdr:cNvPr>
        <xdr:cNvSpPr>
          <a:spLocks noChangeAspect="1" noChangeArrowheads="1"/>
        </xdr:cNvSpPr>
      </xdr:nvSpPr>
      <xdr:spPr bwMode="auto">
        <a:xfrm>
          <a:off x="1304925" y="1725930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317" name="AutoShape 1" descr="blob:https://web.whatsapp.com/40ff642d-46c7-4d59-a890-3e34f8a11e68">
          <a:extLst>
            <a:ext uri="{FF2B5EF4-FFF2-40B4-BE49-F238E27FC236}">
              <a16:creationId xmlns:a16="http://schemas.microsoft.com/office/drawing/2014/main" id="{00000000-0008-0000-0000-000025050000}"/>
            </a:ext>
          </a:extLst>
        </xdr:cNvPr>
        <xdr:cNvSpPr>
          <a:spLocks noChangeAspect="1" noChangeArrowheads="1"/>
        </xdr:cNvSpPr>
      </xdr:nvSpPr>
      <xdr:spPr bwMode="auto">
        <a:xfrm>
          <a:off x="1304925" y="1725930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318" name="AutoShape 1" descr="blob:https://web.whatsapp.com/40ff642d-46c7-4d59-a890-3e34f8a11e68">
          <a:extLst>
            <a:ext uri="{FF2B5EF4-FFF2-40B4-BE49-F238E27FC236}">
              <a16:creationId xmlns:a16="http://schemas.microsoft.com/office/drawing/2014/main" id="{00000000-0008-0000-0000-000026050000}"/>
            </a:ext>
          </a:extLst>
        </xdr:cNvPr>
        <xdr:cNvSpPr>
          <a:spLocks noChangeAspect="1" noChangeArrowheads="1"/>
        </xdr:cNvSpPr>
      </xdr:nvSpPr>
      <xdr:spPr bwMode="auto">
        <a:xfrm>
          <a:off x="1304925" y="1725930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319" name="AutoShape 1" descr="blob:https://web.whatsapp.com/40ff642d-46c7-4d59-a890-3e34f8a11e68">
          <a:extLst>
            <a:ext uri="{FF2B5EF4-FFF2-40B4-BE49-F238E27FC236}">
              <a16:creationId xmlns:a16="http://schemas.microsoft.com/office/drawing/2014/main" id="{00000000-0008-0000-0000-000027050000}"/>
            </a:ext>
          </a:extLst>
        </xdr:cNvPr>
        <xdr:cNvSpPr>
          <a:spLocks noChangeAspect="1" noChangeArrowheads="1"/>
        </xdr:cNvSpPr>
      </xdr:nvSpPr>
      <xdr:spPr bwMode="auto">
        <a:xfrm>
          <a:off x="1304925" y="1725930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320" name="AutoShape 1" descr="blob:https://web.whatsapp.com/40ff642d-46c7-4d59-a890-3e34f8a11e68">
          <a:extLst>
            <a:ext uri="{FF2B5EF4-FFF2-40B4-BE49-F238E27FC236}">
              <a16:creationId xmlns:a16="http://schemas.microsoft.com/office/drawing/2014/main" id="{00000000-0008-0000-0000-000028050000}"/>
            </a:ext>
          </a:extLst>
        </xdr:cNvPr>
        <xdr:cNvSpPr>
          <a:spLocks noChangeAspect="1" noChangeArrowheads="1"/>
        </xdr:cNvSpPr>
      </xdr:nvSpPr>
      <xdr:spPr bwMode="auto">
        <a:xfrm>
          <a:off x="1304925" y="1705737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321" name="AutoShape 1" descr="blob:https://web.whatsapp.com/40ff642d-46c7-4d59-a890-3e34f8a11e68">
          <a:extLst>
            <a:ext uri="{FF2B5EF4-FFF2-40B4-BE49-F238E27FC236}">
              <a16:creationId xmlns:a16="http://schemas.microsoft.com/office/drawing/2014/main" id="{00000000-0008-0000-0000-000029050000}"/>
            </a:ext>
          </a:extLst>
        </xdr:cNvPr>
        <xdr:cNvSpPr>
          <a:spLocks noChangeAspect="1" noChangeArrowheads="1"/>
        </xdr:cNvSpPr>
      </xdr:nvSpPr>
      <xdr:spPr bwMode="auto">
        <a:xfrm>
          <a:off x="1304925" y="1705737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322" name="AutoShape 1" descr="blob:https://web.whatsapp.com/40ff642d-46c7-4d59-a890-3e34f8a11e68">
          <a:extLst>
            <a:ext uri="{FF2B5EF4-FFF2-40B4-BE49-F238E27FC236}">
              <a16:creationId xmlns:a16="http://schemas.microsoft.com/office/drawing/2014/main" id="{00000000-0008-0000-0000-00002A050000}"/>
            </a:ext>
          </a:extLst>
        </xdr:cNvPr>
        <xdr:cNvSpPr>
          <a:spLocks noChangeAspect="1" noChangeArrowheads="1"/>
        </xdr:cNvSpPr>
      </xdr:nvSpPr>
      <xdr:spPr bwMode="auto">
        <a:xfrm>
          <a:off x="1304925" y="1705737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323" name="AutoShape 1" descr="blob:https://web.whatsapp.com/40ff642d-46c7-4d59-a890-3e34f8a11e68">
          <a:extLst>
            <a:ext uri="{FF2B5EF4-FFF2-40B4-BE49-F238E27FC236}">
              <a16:creationId xmlns:a16="http://schemas.microsoft.com/office/drawing/2014/main" id="{00000000-0008-0000-0000-00002B050000}"/>
            </a:ext>
          </a:extLst>
        </xdr:cNvPr>
        <xdr:cNvSpPr>
          <a:spLocks noChangeAspect="1" noChangeArrowheads="1"/>
        </xdr:cNvSpPr>
      </xdr:nvSpPr>
      <xdr:spPr bwMode="auto">
        <a:xfrm>
          <a:off x="1304925" y="1705737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324" name="AutoShape 1" descr="blob:https://web.whatsapp.com/40ff642d-46c7-4d59-a890-3e34f8a11e68">
          <a:extLst>
            <a:ext uri="{FF2B5EF4-FFF2-40B4-BE49-F238E27FC236}">
              <a16:creationId xmlns:a16="http://schemas.microsoft.com/office/drawing/2014/main" id="{00000000-0008-0000-0000-00002C050000}"/>
            </a:ext>
          </a:extLst>
        </xdr:cNvPr>
        <xdr:cNvSpPr>
          <a:spLocks noChangeAspect="1" noChangeArrowheads="1"/>
        </xdr:cNvSpPr>
      </xdr:nvSpPr>
      <xdr:spPr bwMode="auto">
        <a:xfrm>
          <a:off x="1304925" y="1705737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325" name="AutoShape 1" descr="blob:https://web.whatsapp.com/40ff642d-46c7-4d59-a890-3e34f8a11e68">
          <a:extLst>
            <a:ext uri="{FF2B5EF4-FFF2-40B4-BE49-F238E27FC236}">
              <a16:creationId xmlns:a16="http://schemas.microsoft.com/office/drawing/2014/main" id="{00000000-0008-0000-0000-00002D050000}"/>
            </a:ext>
          </a:extLst>
        </xdr:cNvPr>
        <xdr:cNvSpPr>
          <a:spLocks noChangeAspect="1" noChangeArrowheads="1"/>
        </xdr:cNvSpPr>
      </xdr:nvSpPr>
      <xdr:spPr bwMode="auto">
        <a:xfrm>
          <a:off x="1304925" y="1705737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326" name="AutoShape 1" descr="blob:https://web.whatsapp.com/40ff642d-46c7-4d59-a890-3e34f8a11e68">
          <a:extLst>
            <a:ext uri="{FF2B5EF4-FFF2-40B4-BE49-F238E27FC236}">
              <a16:creationId xmlns:a16="http://schemas.microsoft.com/office/drawing/2014/main" id="{00000000-0008-0000-0000-00002E050000}"/>
            </a:ext>
          </a:extLst>
        </xdr:cNvPr>
        <xdr:cNvSpPr>
          <a:spLocks noChangeAspect="1" noChangeArrowheads="1"/>
        </xdr:cNvSpPr>
      </xdr:nvSpPr>
      <xdr:spPr bwMode="auto">
        <a:xfrm>
          <a:off x="1304925" y="1705737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327" name="AutoShape 1" descr="blob:https://web.whatsapp.com/40ff642d-46c7-4d59-a890-3e34f8a11e68">
          <a:extLst>
            <a:ext uri="{FF2B5EF4-FFF2-40B4-BE49-F238E27FC236}">
              <a16:creationId xmlns:a16="http://schemas.microsoft.com/office/drawing/2014/main" id="{00000000-0008-0000-0000-00002F050000}"/>
            </a:ext>
          </a:extLst>
        </xdr:cNvPr>
        <xdr:cNvSpPr>
          <a:spLocks noChangeAspect="1" noChangeArrowheads="1"/>
        </xdr:cNvSpPr>
      </xdr:nvSpPr>
      <xdr:spPr bwMode="auto">
        <a:xfrm>
          <a:off x="1304925" y="1705737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328" name="AutoShape 1" descr="blob:https://web.whatsapp.com/40ff642d-46c7-4d59-a890-3e34f8a11e68">
          <a:extLst>
            <a:ext uri="{FF2B5EF4-FFF2-40B4-BE49-F238E27FC236}">
              <a16:creationId xmlns:a16="http://schemas.microsoft.com/office/drawing/2014/main" id="{00000000-0008-0000-0000-000030050000}"/>
            </a:ext>
          </a:extLst>
        </xdr:cNvPr>
        <xdr:cNvSpPr>
          <a:spLocks noChangeAspect="1" noChangeArrowheads="1"/>
        </xdr:cNvSpPr>
      </xdr:nvSpPr>
      <xdr:spPr bwMode="auto">
        <a:xfrm>
          <a:off x="1304925" y="1705737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329" name="AutoShape 1" descr="blob:https://web.whatsapp.com/40ff642d-46c7-4d59-a890-3e34f8a11e68">
          <a:extLst>
            <a:ext uri="{FF2B5EF4-FFF2-40B4-BE49-F238E27FC236}">
              <a16:creationId xmlns:a16="http://schemas.microsoft.com/office/drawing/2014/main" id="{00000000-0008-0000-0000-000031050000}"/>
            </a:ext>
          </a:extLst>
        </xdr:cNvPr>
        <xdr:cNvSpPr>
          <a:spLocks noChangeAspect="1" noChangeArrowheads="1"/>
        </xdr:cNvSpPr>
      </xdr:nvSpPr>
      <xdr:spPr bwMode="auto">
        <a:xfrm>
          <a:off x="1304925" y="1705737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330" name="AutoShape 1" descr="blob:https://web.whatsapp.com/40ff642d-46c7-4d59-a890-3e34f8a11e68">
          <a:extLst>
            <a:ext uri="{FF2B5EF4-FFF2-40B4-BE49-F238E27FC236}">
              <a16:creationId xmlns:a16="http://schemas.microsoft.com/office/drawing/2014/main" id="{00000000-0008-0000-0000-000032050000}"/>
            </a:ext>
          </a:extLst>
        </xdr:cNvPr>
        <xdr:cNvSpPr>
          <a:spLocks noChangeAspect="1" noChangeArrowheads="1"/>
        </xdr:cNvSpPr>
      </xdr:nvSpPr>
      <xdr:spPr bwMode="auto">
        <a:xfrm>
          <a:off x="1304925" y="1705737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331" name="AutoShape 1" descr="blob:https://web.whatsapp.com/40ff642d-46c7-4d59-a890-3e34f8a11e68">
          <a:extLst>
            <a:ext uri="{FF2B5EF4-FFF2-40B4-BE49-F238E27FC236}">
              <a16:creationId xmlns:a16="http://schemas.microsoft.com/office/drawing/2014/main" id="{00000000-0008-0000-0000-000033050000}"/>
            </a:ext>
          </a:extLst>
        </xdr:cNvPr>
        <xdr:cNvSpPr>
          <a:spLocks noChangeAspect="1" noChangeArrowheads="1"/>
        </xdr:cNvSpPr>
      </xdr:nvSpPr>
      <xdr:spPr bwMode="auto">
        <a:xfrm>
          <a:off x="1304925" y="1705737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332" name="AutoShape 1" descr="blob:https://web.whatsapp.com/40ff642d-46c7-4d59-a890-3e34f8a11e68">
          <a:extLst>
            <a:ext uri="{FF2B5EF4-FFF2-40B4-BE49-F238E27FC236}">
              <a16:creationId xmlns:a16="http://schemas.microsoft.com/office/drawing/2014/main" id="{00000000-0008-0000-0000-000034050000}"/>
            </a:ext>
          </a:extLst>
        </xdr:cNvPr>
        <xdr:cNvSpPr>
          <a:spLocks noChangeAspect="1" noChangeArrowheads="1"/>
        </xdr:cNvSpPr>
      </xdr:nvSpPr>
      <xdr:spPr bwMode="auto">
        <a:xfrm>
          <a:off x="1304925" y="1705737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333" name="AutoShape 1" descr="blob:https://web.whatsapp.com/40ff642d-46c7-4d59-a890-3e34f8a11e68">
          <a:extLst>
            <a:ext uri="{FF2B5EF4-FFF2-40B4-BE49-F238E27FC236}">
              <a16:creationId xmlns:a16="http://schemas.microsoft.com/office/drawing/2014/main" id="{00000000-0008-0000-0000-000035050000}"/>
            </a:ext>
          </a:extLst>
        </xdr:cNvPr>
        <xdr:cNvSpPr>
          <a:spLocks noChangeAspect="1" noChangeArrowheads="1"/>
        </xdr:cNvSpPr>
      </xdr:nvSpPr>
      <xdr:spPr bwMode="auto">
        <a:xfrm>
          <a:off x="1304925" y="1705737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334" name="AutoShape 1" descr="blob:https://web.whatsapp.com/40ff642d-46c7-4d59-a890-3e34f8a11e68">
          <a:extLst>
            <a:ext uri="{FF2B5EF4-FFF2-40B4-BE49-F238E27FC236}">
              <a16:creationId xmlns:a16="http://schemas.microsoft.com/office/drawing/2014/main" id="{00000000-0008-0000-0000-000036050000}"/>
            </a:ext>
          </a:extLst>
        </xdr:cNvPr>
        <xdr:cNvSpPr>
          <a:spLocks noChangeAspect="1" noChangeArrowheads="1"/>
        </xdr:cNvSpPr>
      </xdr:nvSpPr>
      <xdr:spPr bwMode="auto">
        <a:xfrm>
          <a:off x="1304925" y="1705737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335" name="AutoShape 1" descr="blob:https://web.whatsapp.com/40ff642d-46c7-4d59-a890-3e34f8a11e68">
          <a:extLst>
            <a:ext uri="{FF2B5EF4-FFF2-40B4-BE49-F238E27FC236}">
              <a16:creationId xmlns:a16="http://schemas.microsoft.com/office/drawing/2014/main" id="{00000000-0008-0000-0000-000037050000}"/>
            </a:ext>
          </a:extLst>
        </xdr:cNvPr>
        <xdr:cNvSpPr>
          <a:spLocks noChangeAspect="1" noChangeArrowheads="1"/>
        </xdr:cNvSpPr>
      </xdr:nvSpPr>
      <xdr:spPr bwMode="auto">
        <a:xfrm>
          <a:off x="1304925" y="1705737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336" name="AutoShape 1" descr="blob:https://web.whatsapp.com/40ff642d-46c7-4d59-a890-3e34f8a11e68">
          <a:extLst>
            <a:ext uri="{FF2B5EF4-FFF2-40B4-BE49-F238E27FC236}">
              <a16:creationId xmlns:a16="http://schemas.microsoft.com/office/drawing/2014/main" id="{00000000-0008-0000-0000-000038050000}"/>
            </a:ext>
          </a:extLst>
        </xdr:cNvPr>
        <xdr:cNvSpPr>
          <a:spLocks noChangeAspect="1" noChangeArrowheads="1"/>
        </xdr:cNvSpPr>
      </xdr:nvSpPr>
      <xdr:spPr bwMode="auto">
        <a:xfrm>
          <a:off x="1304925" y="1705737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337" name="AutoShape 1" descr="blob:https://web.whatsapp.com/40ff642d-46c7-4d59-a890-3e34f8a11e68">
          <a:extLst>
            <a:ext uri="{FF2B5EF4-FFF2-40B4-BE49-F238E27FC236}">
              <a16:creationId xmlns:a16="http://schemas.microsoft.com/office/drawing/2014/main" id="{00000000-0008-0000-0000-000039050000}"/>
            </a:ext>
          </a:extLst>
        </xdr:cNvPr>
        <xdr:cNvSpPr>
          <a:spLocks noChangeAspect="1" noChangeArrowheads="1"/>
        </xdr:cNvSpPr>
      </xdr:nvSpPr>
      <xdr:spPr bwMode="auto">
        <a:xfrm>
          <a:off x="1304925" y="1705737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338" name="AutoShape 1" descr="blob:https://web.whatsapp.com/40ff642d-46c7-4d59-a890-3e34f8a11e68">
          <a:extLst>
            <a:ext uri="{FF2B5EF4-FFF2-40B4-BE49-F238E27FC236}">
              <a16:creationId xmlns:a16="http://schemas.microsoft.com/office/drawing/2014/main" id="{00000000-0008-0000-0000-00003A050000}"/>
            </a:ext>
          </a:extLst>
        </xdr:cNvPr>
        <xdr:cNvSpPr>
          <a:spLocks noChangeAspect="1" noChangeArrowheads="1"/>
        </xdr:cNvSpPr>
      </xdr:nvSpPr>
      <xdr:spPr bwMode="auto">
        <a:xfrm>
          <a:off x="1304925" y="1705737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339" name="AutoShape 1" descr="blob:https://web.whatsapp.com/40ff642d-46c7-4d59-a890-3e34f8a11e68">
          <a:extLst>
            <a:ext uri="{FF2B5EF4-FFF2-40B4-BE49-F238E27FC236}">
              <a16:creationId xmlns:a16="http://schemas.microsoft.com/office/drawing/2014/main" id="{00000000-0008-0000-0000-00003B050000}"/>
            </a:ext>
          </a:extLst>
        </xdr:cNvPr>
        <xdr:cNvSpPr>
          <a:spLocks noChangeAspect="1" noChangeArrowheads="1"/>
        </xdr:cNvSpPr>
      </xdr:nvSpPr>
      <xdr:spPr bwMode="auto">
        <a:xfrm>
          <a:off x="1304925" y="1705737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340" name="AutoShape 1" descr="blob:https://web.whatsapp.com/40ff642d-46c7-4d59-a890-3e34f8a11e68">
          <a:extLst>
            <a:ext uri="{FF2B5EF4-FFF2-40B4-BE49-F238E27FC236}">
              <a16:creationId xmlns:a16="http://schemas.microsoft.com/office/drawing/2014/main" id="{00000000-0008-0000-0000-00003C050000}"/>
            </a:ext>
          </a:extLst>
        </xdr:cNvPr>
        <xdr:cNvSpPr>
          <a:spLocks noChangeAspect="1" noChangeArrowheads="1"/>
        </xdr:cNvSpPr>
      </xdr:nvSpPr>
      <xdr:spPr bwMode="auto">
        <a:xfrm>
          <a:off x="1304925" y="1705737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341" name="AutoShape 1" descr="blob:https://web.whatsapp.com/40ff642d-46c7-4d59-a890-3e34f8a11e68">
          <a:extLst>
            <a:ext uri="{FF2B5EF4-FFF2-40B4-BE49-F238E27FC236}">
              <a16:creationId xmlns:a16="http://schemas.microsoft.com/office/drawing/2014/main" id="{00000000-0008-0000-0000-00003D050000}"/>
            </a:ext>
          </a:extLst>
        </xdr:cNvPr>
        <xdr:cNvSpPr>
          <a:spLocks noChangeAspect="1" noChangeArrowheads="1"/>
        </xdr:cNvSpPr>
      </xdr:nvSpPr>
      <xdr:spPr bwMode="auto">
        <a:xfrm>
          <a:off x="1304925" y="1705737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342" name="AutoShape 1" descr="blob:https://web.whatsapp.com/40ff642d-46c7-4d59-a890-3e34f8a11e68">
          <a:extLst>
            <a:ext uri="{FF2B5EF4-FFF2-40B4-BE49-F238E27FC236}">
              <a16:creationId xmlns:a16="http://schemas.microsoft.com/office/drawing/2014/main" id="{00000000-0008-0000-0000-00003E050000}"/>
            </a:ext>
          </a:extLst>
        </xdr:cNvPr>
        <xdr:cNvSpPr>
          <a:spLocks noChangeAspect="1" noChangeArrowheads="1"/>
        </xdr:cNvSpPr>
      </xdr:nvSpPr>
      <xdr:spPr bwMode="auto">
        <a:xfrm>
          <a:off x="1304925" y="1705737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343" name="AutoShape 1" descr="blob:https://web.whatsapp.com/40ff642d-46c7-4d59-a890-3e34f8a11e68">
          <a:extLst>
            <a:ext uri="{FF2B5EF4-FFF2-40B4-BE49-F238E27FC236}">
              <a16:creationId xmlns:a16="http://schemas.microsoft.com/office/drawing/2014/main" id="{00000000-0008-0000-0000-00003F050000}"/>
            </a:ext>
          </a:extLst>
        </xdr:cNvPr>
        <xdr:cNvSpPr>
          <a:spLocks noChangeAspect="1" noChangeArrowheads="1"/>
        </xdr:cNvSpPr>
      </xdr:nvSpPr>
      <xdr:spPr bwMode="auto">
        <a:xfrm>
          <a:off x="1304925" y="1705737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344" name="AutoShape 1" descr="blob:https://web.whatsapp.com/40ff642d-46c7-4d59-a890-3e34f8a11e68">
          <a:extLst>
            <a:ext uri="{FF2B5EF4-FFF2-40B4-BE49-F238E27FC236}">
              <a16:creationId xmlns:a16="http://schemas.microsoft.com/office/drawing/2014/main" id="{00000000-0008-0000-0000-000040050000}"/>
            </a:ext>
          </a:extLst>
        </xdr:cNvPr>
        <xdr:cNvSpPr>
          <a:spLocks noChangeAspect="1" noChangeArrowheads="1"/>
        </xdr:cNvSpPr>
      </xdr:nvSpPr>
      <xdr:spPr bwMode="auto">
        <a:xfrm>
          <a:off x="1304925" y="1978342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345" name="AutoShape 1" descr="blob:https://web.whatsapp.com/40ff642d-46c7-4d59-a890-3e34f8a11e68">
          <a:extLst>
            <a:ext uri="{FF2B5EF4-FFF2-40B4-BE49-F238E27FC236}">
              <a16:creationId xmlns:a16="http://schemas.microsoft.com/office/drawing/2014/main" id="{00000000-0008-0000-0000-000041050000}"/>
            </a:ext>
          </a:extLst>
        </xdr:cNvPr>
        <xdr:cNvSpPr>
          <a:spLocks noChangeAspect="1" noChangeArrowheads="1"/>
        </xdr:cNvSpPr>
      </xdr:nvSpPr>
      <xdr:spPr bwMode="auto">
        <a:xfrm>
          <a:off x="1304925" y="1978342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346" name="AutoShape 1" descr="blob:https://web.whatsapp.com/40ff642d-46c7-4d59-a890-3e34f8a11e68">
          <a:extLst>
            <a:ext uri="{FF2B5EF4-FFF2-40B4-BE49-F238E27FC236}">
              <a16:creationId xmlns:a16="http://schemas.microsoft.com/office/drawing/2014/main" id="{00000000-0008-0000-0000-000042050000}"/>
            </a:ext>
          </a:extLst>
        </xdr:cNvPr>
        <xdr:cNvSpPr>
          <a:spLocks noChangeAspect="1" noChangeArrowheads="1"/>
        </xdr:cNvSpPr>
      </xdr:nvSpPr>
      <xdr:spPr bwMode="auto">
        <a:xfrm>
          <a:off x="1304925" y="1978342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347" name="AutoShape 1" descr="blob:https://web.whatsapp.com/40ff642d-46c7-4d59-a890-3e34f8a11e68">
          <a:extLst>
            <a:ext uri="{FF2B5EF4-FFF2-40B4-BE49-F238E27FC236}">
              <a16:creationId xmlns:a16="http://schemas.microsoft.com/office/drawing/2014/main" id="{00000000-0008-0000-0000-000043050000}"/>
            </a:ext>
          </a:extLst>
        </xdr:cNvPr>
        <xdr:cNvSpPr>
          <a:spLocks noChangeAspect="1" noChangeArrowheads="1"/>
        </xdr:cNvSpPr>
      </xdr:nvSpPr>
      <xdr:spPr bwMode="auto">
        <a:xfrm>
          <a:off x="1304925" y="1978342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348" name="AutoShape 1" descr="blob:https://web.whatsapp.com/40ff642d-46c7-4d59-a890-3e34f8a11e68">
          <a:extLst>
            <a:ext uri="{FF2B5EF4-FFF2-40B4-BE49-F238E27FC236}">
              <a16:creationId xmlns:a16="http://schemas.microsoft.com/office/drawing/2014/main" id="{00000000-0008-0000-0000-000044050000}"/>
            </a:ext>
          </a:extLst>
        </xdr:cNvPr>
        <xdr:cNvSpPr>
          <a:spLocks noChangeAspect="1" noChangeArrowheads="1"/>
        </xdr:cNvSpPr>
      </xdr:nvSpPr>
      <xdr:spPr bwMode="auto">
        <a:xfrm>
          <a:off x="1304925" y="1978342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349" name="AutoShape 1" descr="blob:https://web.whatsapp.com/40ff642d-46c7-4d59-a890-3e34f8a11e68">
          <a:extLst>
            <a:ext uri="{FF2B5EF4-FFF2-40B4-BE49-F238E27FC236}">
              <a16:creationId xmlns:a16="http://schemas.microsoft.com/office/drawing/2014/main" id="{00000000-0008-0000-0000-000045050000}"/>
            </a:ext>
          </a:extLst>
        </xdr:cNvPr>
        <xdr:cNvSpPr>
          <a:spLocks noChangeAspect="1" noChangeArrowheads="1"/>
        </xdr:cNvSpPr>
      </xdr:nvSpPr>
      <xdr:spPr bwMode="auto">
        <a:xfrm>
          <a:off x="1304925" y="1978342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350" name="AutoShape 1" descr="blob:https://web.whatsapp.com/40ff642d-46c7-4d59-a890-3e34f8a11e68">
          <a:extLst>
            <a:ext uri="{FF2B5EF4-FFF2-40B4-BE49-F238E27FC236}">
              <a16:creationId xmlns:a16="http://schemas.microsoft.com/office/drawing/2014/main" id="{00000000-0008-0000-0000-000046050000}"/>
            </a:ext>
          </a:extLst>
        </xdr:cNvPr>
        <xdr:cNvSpPr>
          <a:spLocks noChangeAspect="1" noChangeArrowheads="1"/>
        </xdr:cNvSpPr>
      </xdr:nvSpPr>
      <xdr:spPr bwMode="auto">
        <a:xfrm>
          <a:off x="1304925" y="1978342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351" name="AutoShape 1" descr="blob:https://web.whatsapp.com/40ff642d-46c7-4d59-a890-3e34f8a11e68">
          <a:extLst>
            <a:ext uri="{FF2B5EF4-FFF2-40B4-BE49-F238E27FC236}">
              <a16:creationId xmlns:a16="http://schemas.microsoft.com/office/drawing/2014/main" id="{00000000-0008-0000-0000-000047050000}"/>
            </a:ext>
          </a:extLst>
        </xdr:cNvPr>
        <xdr:cNvSpPr>
          <a:spLocks noChangeAspect="1" noChangeArrowheads="1"/>
        </xdr:cNvSpPr>
      </xdr:nvSpPr>
      <xdr:spPr bwMode="auto">
        <a:xfrm>
          <a:off x="1304925" y="1978342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352" name="AutoShape 1" descr="blob:https://web.whatsapp.com/40ff642d-46c7-4d59-a890-3e34f8a11e68">
          <a:extLst>
            <a:ext uri="{FF2B5EF4-FFF2-40B4-BE49-F238E27FC236}">
              <a16:creationId xmlns:a16="http://schemas.microsoft.com/office/drawing/2014/main" id="{00000000-0008-0000-0000-000048050000}"/>
            </a:ext>
          </a:extLst>
        </xdr:cNvPr>
        <xdr:cNvSpPr>
          <a:spLocks noChangeAspect="1" noChangeArrowheads="1"/>
        </xdr:cNvSpPr>
      </xdr:nvSpPr>
      <xdr:spPr bwMode="auto">
        <a:xfrm>
          <a:off x="1304925" y="1978342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353" name="AutoShape 1" descr="blob:https://web.whatsapp.com/40ff642d-46c7-4d59-a890-3e34f8a11e68">
          <a:extLst>
            <a:ext uri="{FF2B5EF4-FFF2-40B4-BE49-F238E27FC236}">
              <a16:creationId xmlns:a16="http://schemas.microsoft.com/office/drawing/2014/main" id="{00000000-0008-0000-0000-000049050000}"/>
            </a:ext>
          </a:extLst>
        </xdr:cNvPr>
        <xdr:cNvSpPr>
          <a:spLocks noChangeAspect="1" noChangeArrowheads="1"/>
        </xdr:cNvSpPr>
      </xdr:nvSpPr>
      <xdr:spPr bwMode="auto">
        <a:xfrm>
          <a:off x="1304925" y="1978342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354" name="AutoShape 1" descr="blob:https://web.whatsapp.com/40ff642d-46c7-4d59-a890-3e34f8a11e68">
          <a:extLst>
            <a:ext uri="{FF2B5EF4-FFF2-40B4-BE49-F238E27FC236}">
              <a16:creationId xmlns:a16="http://schemas.microsoft.com/office/drawing/2014/main" id="{00000000-0008-0000-0000-00004A050000}"/>
            </a:ext>
          </a:extLst>
        </xdr:cNvPr>
        <xdr:cNvSpPr>
          <a:spLocks noChangeAspect="1" noChangeArrowheads="1"/>
        </xdr:cNvSpPr>
      </xdr:nvSpPr>
      <xdr:spPr bwMode="auto">
        <a:xfrm>
          <a:off x="1304925" y="1978342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355" name="AutoShape 1" descr="blob:https://web.whatsapp.com/40ff642d-46c7-4d59-a890-3e34f8a11e68">
          <a:extLst>
            <a:ext uri="{FF2B5EF4-FFF2-40B4-BE49-F238E27FC236}">
              <a16:creationId xmlns:a16="http://schemas.microsoft.com/office/drawing/2014/main" id="{00000000-0008-0000-0000-00004B050000}"/>
            </a:ext>
          </a:extLst>
        </xdr:cNvPr>
        <xdr:cNvSpPr>
          <a:spLocks noChangeAspect="1" noChangeArrowheads="1"/>
        </xdr:cNvSpPr>
      </xdr:nvSpPr>
      <xdr:spPr bwMode="auto">
        <a:xfrm>
          <a:off x="1304925" y="1978342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356" name="AutoShape 1" descr="blob:https://web.whatsapp.com/40ff642d-46c7-4d59-a890-3e34f8a11e68">
          <a:extLst>
            <a:ext uri="{FF2B5EF4-FFF2-40B4-BE49-F238E27FC236}">
              <a16:creationId xmlns:a16="http://schemas.microsoft.com/office/drawing/2014/main" id="{00000000-0008-0000-0000-00004C050000}"/>
            </a:ext>
          </a:extLst>
        </xdr:cNvPr>
        <xdr:cNvSpPr>
          <a:spLocks noChangeAspect="1" noChangeArrowheads="1"/>
        </xdr:cNvSpPr>
      </xdr:nvSpPr>
      <xdr:spPr bwMode="auto">
        <a:xfrm>
          <a:off x="1304925" y="1978342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357" name="AutoShape 1" descr="blob:https://web.whatsapp.com/40ff642d-46c7-4d59-a890-3e34f8a11e68">
          <a:extLst>
            <a:ext uri="{FF2B5EF4-FFF2-40B4-BE49-F238E27FC236}">
              <a16:creationId xmlns:a16="http://schemas.microsoft.com/office/drawing/2014/main" id="{00000000-0008-0000-0000-00004D050000}"/>
            </a:ext>
          </a:extLst>
        </xdr:cNvPr>
        <xdr:cNvSpPr>
          <a:spLocks noChangeAspect="1" noChangeArrowheads="1"/>
        </xdr:cNvSpPr>
      </xdr:nvSpPr>
      <xdr:spPr bwMode="auto">
        <a:xfrm>
          <a:off x="1304925" y="1978342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358" name="AutoShape 1" descr="blob:https://web.whatsapp.com/40ff642d-46c7-4d59-a890-3e34f8a11e68">
          <a:extLst>
            <a:ext uri="{FF2B5EF4-FFF2-40B4-BE49-F238E27FC236}">
              <a16:creationId xmlns:a16="http://schemas.microsoft.com/office/drawing/2014/main" id="{00000000-0008-0000-0000-00004E050000}"/>
            </a:ext>
          </a:extLst>
        </xdr:cNvPr>
        <xdr:cNvSpPr>
          <a:spLocks noChangeAspect="1" noChangeArrowheads="1"/>
        </xdr:cNvSpPr>
      </xdr:nvSpPr>
      <xdr:spPr bwMode="auto">
        <a:xfrm>
          <a:off x="1304925" y="1978342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359" name="AutoShape 1" descr="blob:https://web.whatsapp.com/40ff642d-46c7-4d59-a890-3e34f8a11e68">
          <a:extLst>
            <a:ext uri="{FF2B5EF4-FFF2-40B4-BE49-F238E27FC236}">
              <a16:creationId xmlns:a16="http://schemas.microsoft.com/office/drawing/2014/main" id="{00000000-0008-0000-0000-00004F050000}"/>
            </a:ext>
          </a:extLst>
        </xdr:cNvPr>
        <xdr:cNvSpPr>
          <a:spLocks noChangeAspect="1" noChangeArrowheads="1"/>
        </xdr:cNvSpPr>
      </xdr:nvSpPr>
      <xdr:spPr bwMode="auto">
        <a:xfrm>
          <a:off x="1304925" y="1978342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360" name="AutoShape 1" descr="blob:https://web.whatsapp.com/40ff642d-46c7-4d59-a890-3e34f8a11e68">
          <a:extLst>
            <a:ext uri="{FF2B5EF4-FFF2-40B4-BE49-F238E27FC236}">
              <a16:creationId xmlns:a16="http://schemas.microsoft.com/office/drawing/2014/main" id="{00000000-0008-0000-0000-000050050000}"/>
            </a:ext>
          </a:extLst>
        </xdr:cNvPr>
        <xdr:cNvSpPr>
          <a:spLocks noChangeAspect="1" noChangeArrowheads="1"/>
        </xdr:cNvSpPr>
      </xdr:nvSpPr>
      <xdr:spPr bwMode="auto">
        <a:xfrm>
          <a:off x="1304925" y="1978342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361" name="AutoShape 1" descr="blob:https://web.whatsapp.com/40ff642d-46c7-4d59-a890-3e34f8a11e68">
          <a:extLst>
            <a:ext uri="{FF2B5EF4-FFF2-40B4-BE49-F238E27FC236}">
              <a16:creationId xmlns:a16="http://schemas.microsoft.com/office/drawing/2014/main" id="{00000000-0008-0000-0000-000051050000}"/>
            </a:ext>
          </a:extLst>
        </xdr:cNvPr>
        <xdr:cNvSpPr>
          <a:spLocks noChangeAspect="1" noChangeArrowheads="1"/>
        </xdr:cNvSpPr>
      </xdr:nvSpPr>
      <xdr:spPr bwMode="auto">
        <a:xfrm>
          <a:off x="1304925" y="1978342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362" name="AutoShape 1" descr="blob:https://web.whatsapp.com/40ff642d-46c7-4d59-a890-3e34f8a11e68">
          <a:extLst>
            <a:ext uri="{FF2B5EF4-FFF2-40B4-BE49-F238E27FC236}">
              <a16:creationId xmlns:a16="http://schemas.microsoft.com/office/drawing/2014/main" id="{00000000-0008-0000-0000-000052050000}"/>
            </a:ext>
          </a:extLst>
        </xdr:cNvPr>
        <xdr:cNvSpPr>
          <a:spLocks noChangeAspect="1" noChangeArrowheads="1"/>
        </xdr:cNvSpPr>
      </xdr:nvSpPr>
      <xdr:spPr bwMode="auto">
        <a:xfrm>
          <a:off x="1304925" y="1978342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363" name="AutoShape 1" descr="blob:https://web.whatsapp.com/40ff642d-46c7-4d59-a890-3e34f8a11e68">
          <a:extLst>
            <a:ext uri="{FF2B5EF4-FFF2-40B4-BE49-F238E27FC236}">
              <a16:creationId xmlns:a16="http://schemas.microsoft.com/office/drawing/2014/main" id="{00000000-0008-0000-0000-000053050000}"/>
            </a:ext>
          </a:extLst>
        </xdr:cNvPr>
        <xdr:cNvSpPr>
          <a:spLocks noChangeAspect="1" noChangeArrowheads="1"/>
        </xdr:cNvSpPr>
      </xdr:nvSpPr>
      <xdr:spPr bwMode="auto">
        <a:xfrm>
          <a:off x="1304925" y="1978342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364" name="AutoShape 1" descr="blob:https://web.whatsapp.com/40ff642d-46c7-4d59-a890-3e34f8a11e68">
          <a:extLst>
            <a:ext uri="{FF2B5EF4-FFF2-40B4-BE49-F238E27FC236}">
              <a16:creationId xmlns:a16="http://schemas.microsoft.com/office/drawing/2014/main" id="{00000000-0008-0000-0000-000054050000}"/>
            </a:ext>
          </a:extLst>
        </xdr:cNvPr>
        <xdr:cNvSpPr>
          <a:spLocks noChangeAspect="1" noChangeArrowheads="1"/>
        </xdr:cNvSpPr>
      </xdr:nvSpPr>
      <xdr:spPr bwMode="auto">
        <a:xfrm>
          <a:off x="1304925" y="1978342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365" name="AutoShape 1" descr="blob:https://web.whatsapp.com/40ff642d-46c7-4d59-a890-3e34f8a11e68">
          <a:extLst>
            <a:ext uri="{FF2B5EF4-FFF2-40B4-BE49-F238E27FC236}">
              <a16:creationId xmlns:a16="http://schemas.microsoft.com/office/drawing/2014/main" id="{00000000-0008-0000-0000-000055050000}"/>
            </a:ext>
          </a:extLst>
        </xdr:cNvPr>
        <xdr:cNvSpPr>
          <a:spLocks noChangeAspect="1" noChangeArrowheads="1"/>
        </xdr:cNvSpPr>
      </xdr:nvSpPr>
      <xdr:spPr bwMode="auto">
        <a:xfrm>
          <a:off x="1304925" y="1978342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366" name="AutoShape 1" descr="blob:https://web.whatsapp.com/40ff642d-46c7-4d59-a890-3e34f8a11e68">
          <a:extLst>
            <a:ext uri="{FF2B5EF4-FFF2-40B4-BE49-F238E27FC236}">
              <a16:creationId xmlns:a16="http://schemas.microsoft.com/office/drawing/2014/main" id="{00000000-0008-0000-0000-000056050000}"/>
            </a:ext>
          </a:extLst>
        </xdr:cNvPr>
        <xdr:cNvSpPr>
          <a:spLocks noChangeAspect="1" noChangeArrowheads="1"/>
        </xdr:cNvSpPr>
      </xdr:nvSpPr>
      <xdr:spPr bwMode="auto">
        <a:xfrm>
          <a:off x="1304925" y="1978342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367" name="AutoShape 1" descr="blob:https://web.whatsapp.com/40ff642d-46c7-4d59-a890-3e34f8a11e68">
          <a:extLst>
            <a:ext uri="{FF2B5EF4-FFF2-40B4-BE49-F238E27FC236}">
              <a16:creationId xmlns:a16="http://schemas.microsoft.com/office/drawing/2014/main" id="{00000000-0008-0000-0000-000057050000}"/>
            </a:ext>
          </a:extLst>
        </xdr:cNvPr>
        <xdr:cNvSpPr>
          <a:spLocks noChangeAspect="1" noChangeArrowheads="1"/>
        </xdr:cNvSpPr>
      </xdr:nvSpPr>
      <xdr:spPr bwMode="auto">
        <a:xfrm>
          <a:off x="1304925" y="1978342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368" name="AutoShape 1" descr="blob:https://web.whatsapp.com/40ff642d-46c7-4d59-a890-3e34f8a11e68">
          <a:extLst>
            <a:ext uri="{FF2B5EF4-FFF2-40B4-BE49-F238E27FC236}">
              <a16:creationId xmlns:a16="http://schemas.microsoft.com/office/drawing/2014/main" id="{00000000-0008-0000-0000-000058050000}"/>
            </a:ext>
          </a:extLst>
        </xdr:cNvPr>
        <xdr:cNvSpPr>
          <a:spLocks noChangeAspect="1" noChangeArrowheads="1"/>
        </xdr:cNvSpPr>
      </xdr:nvSpPr>
      <xdr:spPr bwMode="auto">
        <a:xfrm>
          <a:off x="1304925" y="179660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369" name="AutoShape 1" descr="blob:https://web.whatsapp.com/40ff642d-46c7-4d59-a890-3e34f8a11e68">
          <a:extLst>
            <a:ext uri="{FF2B5EF4-FFF2-40B4-BE49-F238E27FC236}">
              <a16:creationId xmlns:a16="http://schemas.microsoft.com/office/drawing/2014/main" id="{00000000-0008-0000-0000-000059050000}"/>
            </a:ext>
          </a:extLst>
        </xdr:cNvPr>
        <xdr:cNvSpPr>
          <a:spLocks noChangeAspect="1" noChangeArrowheads="1"/>
        </xdr:cNvSpPr>
      </xdr:nvSpPr>
      <xdr:spPr bwMode="auto">
        <a:xfrm>
          <a:off x="1304925" y="179660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370" name="AutoShape 1" descr="blob:https://web.whatsapp.com/40ff642d-46c7-4d59-a890-3e34f8a11e68">
          <a:extLst>
            <a:ext uri="{FF2B5EF4-FFF2-40B4-BE49-F238E27FC236}">
              <a16:creationId xmlns:a16="http://schemas.microsoft.com/office/drawing/2014/main" id="{00000000-0008-0000-0000-00005A050000}"/>
            </a:ext>
          </a:extLst>
        </xdr:cNvPr>
        <xdr:cNvSpPr>
          <a:spLocks noChangeAspect="1" noChangeArrowheads="1"/>
        </xdr:cNvSpPr>
      </xdr:nvSpPr>
      <xdr:spPr bwMode="auto">
        <a:xfrm>
          <a:off x="1304925" y="179660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371" name="AutoShape 1" descr="blob:https://web.whatsapp.com/40ff642d-46c7-4d59-a890-3e34f8a11e68">
          <a:extLst>
            <a:ext uri="{FF2B5EF4-FFF2-40B4-BE49-F238E27FC236}">
              <a16:creationId xmlns:a16="http://schemas.microsoft.com/office/drawing/2014/main" id="{00000000-0008-0000-0000-00005B050000}"/>
            </a:ext>
          </a:extLst>
        </xdr:cNvPr>
        <xdr:cNvSpPr>
          <a:spLocks noChangeAspect="1" noChangeArrowheads="1"/>
        </xdr:cNvSpPr>
      </xdr:nvSpPr>
      <xdr:spPr bwMode="auto">
        <a:xfrm>
          <a:off x="1304925" y="179660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372" name="AutoShape 1" descr="blob:https://web.whatsapp.com/40ff642d-46c7-4d59-a890-3e34f8a11e68">
          <a:extLst>
            <a:ext uri="{FF2B5EF4-FFF2-40B4-BE49-F238E27FC236}">
              <a16:creationId xmlns:a16="http://schemas.microsoft.com/office/drawing/2014/main" id="{00000000-0008-0000-0000-00005C050000}"/>
            </a:ext>
          </a:extLst>
        </xdr:cNvPr>
        <xdr:cNvSpPr>
          <a:spLocks noChangeAspect="1" noChangeArrowheads="1"/>
        </xdr:cNvSpPr>
      </xdr:nvSpPr>
      <xdr:spPr bwMode="auto">
        <a:xfrm>
          <a:off x="1304925" y="179660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373" name="AutoShape 1" descr="blob:https://web.whatsapp.com/40ff642d-46c7-4d59-a890-3e34f8a11e68">
          <a:extLst>
            <a:ext uri="{FF2B5EF4-FFF2-40B4-BE49-F238E27FC236}">
              <a16:creationId xmlns:a16="http://schemas.microsoft.com/office/drawing/2014/main" id="{00000000-0008-0000-0000-00005D050000}"/>
            </a:ext>
          </a:extLst>
        </xdr:cNvPr>
        <xdr:cNvSpPr>
          <a:spLocks noChangeAspect="1" noChangeArrowheads="1"/>
        </xdr:cNvSpPr>
      </xdr:nvSpPr>
      <xdr:spPr bwMode="auto">
        <a:xfrm>
          <a:off x="1304925" y="179660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374" name="AutoShape 1" descr="blob:https://web.whatsapp.com/40ff642d-46c7-4d59-a890-3e34f8a11e68">
          <a:extLst>
            <a:ext uri="{FF2B5EF4-FFF2-40B4-BE49-F238E27FC236}">
              <a16:creationId xmlns:a16="http://schemas.microsoft.com/office/drawing/2014/main" id="{00000000-0008-0000-0000-00005E050000}"/>
            </a:ext>
          </a:extLst>
        </xdr:cNvPr>
        <xdr:cNvSpPr>
          <a:spLocks noChangeAspect="1" noChangeArrowheads="1"/>
        </xdr:cNvSpPr>
      </xdr:nvSpPr>
      <xdr:spPr bwMode="auto">
        <a:xfrm>
          <a:off x="1304925" y="179660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375" name="AutoShape 1" descr="blob:https://web.whatsapp.com/40ff642d-46c7-4d59-a890-3e34f8a11e68">
          <a:extLst>
            <a:ext uri="{FF2B5EF4-FFF2-40B4-BE49-F238E27FC236}">
              <a16:creationId xmlns:a16="http://schemas.microsoft.com/office/drawing/2014/main" id="{00000000-0008-0000-0000-00005F050000}"/>
            </a:ext>
          </a:extLst>
        </xdr:cNvPr>
        <xdr:cNvSpPr>
          <a:spLocks noChangeAspect="1" noChangeArrowheads="1"/>
        </xdr:cNvSpPr>
      </xdr:nvSpPr>
      <xdr:spPr bwMode="auto">
        <a:xfrm>
          <a:off x="1304925" y="179660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376" name="AutoShape 1" descr="blob:https://web.whatsapp.com/40ff642d-46c7-4d59-a890-3e34f8a11e68">
          <a:extLst>
            <a:ext uri="{FF2B5EF4-FFF2-40B4-BE49-F238E27FC236}">
              <a16:creationId xmlns:a16="http://schemas.microsoft.com/office/drawing/2014/main" id="{00000000-0008-0000-0000-000060050000}"/>
            </a:ext>
          </a:extLst>
        </xdr:cNvPr>
        <xdr:cNvSpPr>
          <a:spLocks noChangeAspect="1" noChangeArrowheads="1"/>
        </xdr:cNvSpPr>
      </xdr:nvSpPr>
      <xdr:spPr bwMode="auto">
        <a:xfrm>
          <a:off x="1304925" y="179660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377" name="AutoShape 1" descr="blob:https://web.whatsapp.com/40ff642d-46c7-4d59-a890-3e34f8a11e68">
          <a:extLst>
            <a:ext uri="{FF2B5EF4-FFF2-40B4-BE49-F238E27FC236}">
              <a16:creationId xmlns:a16="http://schemas.microsoft.com/office/drawing/2014/main" id="{00000000-0008-0000-0000-000061050000}"/>
            </a:ext>
          </a:extLst>
        </xdr:cNvPr>
        <xdr:cNvSpPr>
          <a:spLocks noChangeAspect="1" noChangeArrowheads="1"/>
        </xdr:cNvSpPr>
      </xdr:nvSpPr>
      <xdr:spPr bwMode="auto">
        <a:xfrm>
          <a:off x="1304925" y="179660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378" name="AutoShape 1" descr="blob:https://web.whatsapp.com/40ff642d-46c7-4d59-a890-3e34f8a11e68">
          <a:extLst>
            <a:ext uri="{FF2B5EF4-FFF2-40B4-BE49-F238E27FC236}">
              <a16:creationId xmlns:a16="http://schemas.microsoft.com/office/drawing/2014/main" id="{00000000-0008-0000-0000-000062050000}"/>
            </a:ext>
          </a:extLst>
        </xdr:cNvPr>
        <xdr:cNvSpPr>
          <a:spLocks noChangeAspect="1" noChangeArrowheads="1"/>
        </xdr:cNvSpPr>
      </xdr:nvSpPr>
      <xdr:spPr bwMode="auto">
        <a:xfrm>
          <a:off x="1304925" y="179660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379" name="AutoShape 1" descr="blob:https://web.whatsapp.com/40ff642d-46c7-4d59-a890-3e34f8a11e68">
          <a:extLst>
            <a:ext uri="{FF2B5EF4-FFF2-40B4-BE49-F238E27FC236}">
              <a16:creationId xmlns:a16="http://schemas.microsoft.com/office/drawing/2014/main" id="{00000000-0008-0000-0000-000063050000}"/>
            </a:ext>
          </a:extLst>
        </xdr:cNvPr>
        <xdr:cNvSpPr>
          <a:spLocks noChangeAspect="1" noChangeArrowheads="1"/>
        </xdr:cNvSpPr>
      </xdr:nvSpPr>
      <xdr:spPr bwMode="auto">
        <a:xfrm>
          <a:off x="1304925" y="179660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380" name="AutoShape 1" descr="blob:https://web.whatsapp.com/40ff642d-46c7-4d59-a890-3e34f8a11e68">
          <a:extLst>
            <a:ext uri="{FF2B5EF4-FFF2-40B4-BE49-F238E27FC236}">
              <a16:creationId xmlns:a16="http://schemas.microsoft.com/office/drawing/2014/main" id="{00000000-0008-0000-0000-000064050000}"/>
            </a:ext>
          </a:extLst>
        </xdr:cNvPr>
        <xdr:cNvSpPr>
          <a:spLocks noChangeAspect="1" noChangeArrowheads="1"/>
        </xdr:cNvSpPr>
      </xdr:nvSpPr>
      <xdr:spPr bwMode="auto">
        <a:xfrm>
          <a:off x="1304925" y="179660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381" name="AutoShape 1" descr="blob:https://web.whatsapp.com/40ff642d-46c7-4d59-a890-3e34f8a11e68">
          <a:extLst>
            <a:ext uri="{FF2B5EF4-FFF2-40B4-BE49-F238E27FC236}">
              <a16:creationId xmlns:a16="http://schemas.microsoft.com/office/drawing/2014/main" id="{00000000-0008-0000-0000-000065050000}"/>
            </a:ext>
          </a:extLst>
        </xdr:cNvPr>
        <xdr:cNvSpPr>
          <a:spLocks noChangeAspect="1" noChangeArrowheads="1"/>
        </xdr:cNvSpPr>
      </xdr:nvSpPr>
      <xdr:spPr bwMode="auto">
        <a:xfrm>
          <a:off x="1304925" y="179660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382" name="AutoShape 1" descr="blob:https://web.whatsapp.com/40ff642d-46c7-4d59-a890-3e34f8a11e68">
          <a:extLst>
            <a:ext uri="{FF2B5EF4-FFF2-40B4-BE49-F238E27FC236}">
              <a16:creationId xmlns:a16="http://schemas.microsoft.com/office/drawing/2014/main" id="{00000000-0008-0000-0000-000066050000}"/>
            </a:ext>
          </a:extLst>
        </xdr:cNvPr>
        <xdr:cNvSpPr>
          <a:spLocks noChangeAspect="1" noChangeArrowheads="1"/>
        </xdr:cNvSpPr>
      </xdr:nvSpPr>
      <xdr:spPr bwMode="auto">
        <a:xfrm>
          <a:off x="1304925" y="179660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383" name="AutoShape 1" descr="blob:https://web.whatsapp.com/40ff642d-46c7-4d59-a890-3e34f8a11e68">
          <a:extLst>
            <a:ext uri="{FF2B5EF4-FFF2-40B4-BE49-F238E27FC236}">
              <a16:creationId xmlns:a16="http://schemas.microsoft.com/office/drawing/2014/main" id="{00000000-0008-0000-0000-000067050000}"/>
            </a:ext>
          </a:extLst>
        </xdr:cNvPr>
        <xdr:cNvSpPr>
          <a:spLocks noChangeAspect="1" noChangeArrowheads="1"/>
        </xdr:cNvSpPr>
      </xdr:nvSpPr>
      <xdr:spPr bwMode="auto">
        <a:xfrm>
          <a:off x="1304925" y="179660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384" name="AutoShape 1" descr="blob:https://web.whatsapp.com/40ff642d-46c7-4d59-a890-3e34f8a11e68">
          <a:extLst>
            <a:ext uri="{FF2B5EF4-FFF2-40B4-BE49-F238E27FC236}">
              <a16:creationId xmlns:a16="http://schemas.microsoft.com/office/drawing/2014/main" id="{00000000-0008-0000-0000-000068050000}"/>
            </a:ext>
          </a:extLst>
        </xdr:cNvPr>
        <xdr:cNvSpPr>
          <a:spLocks noChangeAspect="1" noChangeArrowheads="1"/>
        </xdr:cNvSpPr>
      </xdr:nvSpPr>
      <xdr:spPr bwMode="auto">
        <a:xfrm>
          <a:off x="1304925" y="179660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385" name="AutoShape 1" descr="blob:https://web.whatsapp.com/40ff642d-46c7-4d59-a890-3e34f8a11e68">
          <a:extLst>
            <a:ext uri="{FF2B5EF4-FFF2-40B4-BE49-F238E27FC236}">
              <a16:creationId xmlns:a16="http://schemas.microsoft.com/office/drawing/2014/main" id="{00000000-0008-0000-0000-000069050000}"/>
            </a:ext>
          </a:extLst>
        </xdr:cNvPr>
        <xdr:cNvSpPr>
          <a:spLocks noChangeAspect="1" noChangeArrowheads="1"/>
        </xdr:cNvSpPr>
      </xdr:nvSpPr>
      <xdr:spPr bwMode="auto">
        <a:xfrm>
          <a:off x="1304925" y="179660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386" name="AutoShape 1" descr="blob:https://web.whatsapp.com/40ff642d-46c7-4d59-a890-3e34f8a11e68">
          <a:extLst>
            <a:ext uri="{FF2B5EF4-FFF2-40B4-BE49-F238E27FC236}">
              <a16:creationId xmlns:a16="http://schemas.microsoft.com/office/drawing/2014/main" id="{00000000-0008-0000-0000-00006A050000}"/>
            </a:ext>
          </a:extLst>
        </xdr:cNvPr>
        <xdr:cNvSpPr>
          <a:spLocks noChangeAspect="1" noChangeArrowheads="1"/>
        </xdr:cNvSpPr>
      </xdr:nvSpPr>
      <xdr:spPr bwMode="auto">
        <a:xfrm>
          <a:off x="1304925" y="179660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387" name="AutoShape 1" descr="blob:https://web.whatsapp.com/40ff642d-46c7-4d59-a890-3e34f8a11e68">
          <a:extLst>
            <a:ext uri="{FF2B5EF4-FFF2-40B4-BE49-F238E27FC236}">
              <a16:creationId xmlns:a16="http://schemas.microsoft.com/office/drawing/2014/main" id="{00000000-0008-0000-0000-00006B050000}"/>
            </a:ext>
          </a:extLst>
        </xdr:cNvPr>
        <xdr:cNvSpPr>
          <a:spLocks noChangeAspect="1" noChangeArrowheads="1"/>
        </xdr:cNvSpPr>
      </xdr:nvSpPr>
      <xdr:spPr bwMode="auto">
        <a:xfrm>
          <a:off x="1304925" y="179660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388" name="AutoShape 1" descr="blob:https://web.whatsapp.com/40ff642d-46c7-4d59-a890-3e34f8a11e68">
          <a:extLst>
            <a:ext uri="{FF2B5EF4-FFF2-40B4-BE49-F238E27FC236}">
              <a16:creationId xmlns:a16="http://schemas.microsoft.com/office/drawing/2014/main" id="{00000000-0008-0000-0000-00006C050000}"/>
            </a:ext>
          </a:extLst>
        </xdr:cNvPr>
        <xdr:cNvSpPr>
          <a:spLocks noChangeAspect="1" noChangeArrowheads="1"/>
        </xdr:cNvSpPr>
      </xdr:nvSpPr>
      <xdr:spPr bwMode="auto">
        <a:xfrm>
          <a:off x="1304925" y="179660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389" name="AutoShape 1" descr="blob:https://web.whatsapp.com/40ff642d-46c7-4d59-a890-3e34f8a11e68">
          <a:extLst>
            <a:ext uri="{FF2B5EF4-FFF2-40B4-BE49-F238E27FC236}">
              <a16:creationId xmlns:a16="http://schemas.microsoft.com/office/drawing/2014/main" id="{00000000-0008-0000-0000-00006D050000}"/>
            </a:ext>
          </a:extLst>
        </xdr:cNvPr>
        <xdr:cNvSpPr>
          <a:spLocks noChangeAspect="1" noChangeArrowheads="1"/>
        </xdr:cNvSpPr>
      </xdr:nvSpPr>
      <xdr:spPr bwMode="auto">
        <a:xfrm>
          <a:off x="1304925" y="179660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390" name="AutoShape 1" descr="blob:https://web.whatsapp.com/40ff642d-46c7-4d59-a890-3e34f8a11e68">
          <a:extLst>
            <a:ext uri="{FF2B5EF4-FFF2-40B4-BE49-F238E27FC236}">
              <a16:creationId xmlns:a16="http://schemas.microsoft.com/office/drawing/2014/main" id="{00000000-0008-0000-0000-00006E050000}"/>
            </a:ext>
          </a:extLst>
        </xdr:cNvPr>
        <xdr:cNvSpPr>
          <a:spLocks noChangeAspect="1" noChangeArrowheads="1"/>
        </xdr:cNvSpPr>
      </xdr:nvSpPr>
      <xdr:spPr bwMode="auto">
        <a:xfrm>
          <a:off x="1304925" y="179660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391" name="AutoShape 1" descr="blob:https://web.whatsapp.com/40ff642d-46c7-4d59-a890-3e34f8a11e68">
          <a:extLst>
            <a:ext uri="{FF2B5EF4-FFF2-40B4-BE49-F238E27FC236}">
              <a16:creationId xmlns:a16="http://schemas.microsoft.com/office/drawing/2014/main" id="{00000000-0008-0000-0000-00006F050000}"/>
            </a:ext>
          </a:extLst>
        </xdr:cNvPr>
        <xdr:cNvSpPr>
          <a:spLocks noChangeAspect="1" noChangeArrowheads="1"/>
        </xdr:cNvSpPr>
      </xdr:nvSpPr>
      <xdr:spPr bwMode="auto">
        <a:xfrm>
          <a:off x="1304925" y="179660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392" name="AutoShape 1" descr="blob:https://web.whatsapp.com/40ff642d-46c7-4d59-a890-3e34f8a11e68">
          <a:extLst>
            <a:ext uri="{FF2B5EF4-FFF2-40B4-BE49-F238E27FC236}">
              <a16:creationId xmlns:a16="http://schemas.microsoft.com/office/drawing/2014/main" id="{00000000-0008-0000-0000-000070050000}"/>
            </a:ext>
          </a:extLst>
        </xdr:cNvPr>
        <xdr:cNvSpPr>
          <a:spLocks noChangeAspect="1" noChangeArrowheads="1"/>
        </xdr:cNvSpPr>
      </xdr:nvSpPr>
      <xdr:spPr bwMode="auto">
        <a:xfrm>
          <a:off x="1304925" y="179660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393" name="AutoShape 1" descr="blob:https://web.whatsapp.com/40ff642d-46c7-4d59-a890-3e34f8a11e68">
          <a:extLst>
            <a:ext uri="{FF2B5EF4-FFF2-40B4-BE49-F238E27FC236}">
              <a16:creationId xmlns:a16="http://schemas.microsoft.com/office/drawing/2014/main" id="{00000000-0008-0000-0000-000071050000}"/>
            </a:ext>
          </a:extLst>
        </xdr:cNvPr>
        <xdr:cNvSpPr>
          <a:spLocks noChangeAspect="1" noChangeArrowheads="1"/>
        </xdr:cNvSpPr>
      </xdr:nvSpPr>
      <xdr:spPr bwMode="auto">
        <a:xfrm>
          <a:off x="1304925" y="179660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394" name="AutoShape 1" descr="blob:https://web.whatsapp.com/40ff642d-46c7-4d59-a890-3e34f8a11e68">
          <a:extLst>
            <a:ext uri="{FF2B5EF4-FFF2-40B4-BE49-F238E27FC236}">
              <a16:creationId xmlns:a16="http://schemas.microsoft.com/office/drawing/2014/main" id="{00000000-0008-0000-0000-000072050000}"/>
            </a:ext>
          </a:extLst>
        </xdr:cNvPr>
        <xdr:cNvSpPr>
          <a:spLocks noChangeAspect="1" noChangeArrowheads="1"/>
        </xdr:cNvSpPr>
      </xdr:nvSpPr>
      <xdr:spPr bwMode="auto">
        <a:xfrm>
          <a:off x="1304925" y="179660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395" name="AutoShape 1" descr="blob:https://web.whatsapp.com/40ff642d-46c7-4d59-a890-3e34f8a11e68">
          <a:extLst>
            <a:ext uri="{FF2B5EF4-FFF2-40B4-BE49-F238E27FC236}">
              <a16:creationId xmlns:a16="http://schemas.microsoft.com/office/drawing/2014/main" id="{00000000-0008-0000-0000-000073050000}"/>
            </a:ext>
          </a:extLst>
        </xdr:cNvPr>
        <xdr:cNvSpPr>
          <a:spLocks noChangeAspect="1" noChangeArrowheads="1"/>
        </xdr:cNvSpPr>
      </xdr:nvSpPr>
      <xdr:spPr bwMode="auto">
        <a:xfrm>
          <a:off x="1304925" y="179660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396" name="AutoShape 1" descr="blob:https://web.whatsapp.com/40ff642d-46c7-4d59-a890-3e34f8a11e68">
          <a:extLst>
            <a:ext uri="{FF2B5EF4-FFF2-40B4-BE49-F238E27FC236}">
              <a16:creationId xmlns:a16="http://schemas.microsoft.com/office/drawing/2014/main" id="{00000000-0008-0000-0000-000074050000}"/>
            </a:ext>
          </a:extLst>
        </xdr:cNvPr>
        <xdr:cNvSpPr>
          <a:spLocks noChangeAspect="1" noChangeArrowheads="1"/>
        </xdr:cNvSpPr>
      </xdr:nvSpPr>
      <xdr:spPr bwMode="auto">
        <a:xfrm>
          <a:off x="1304925" y="179660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397" name="AutoShape 1" descr="blob:https://web.whatsapp.com/40ff642d-46c7-4d59-a890-3e34f8a11e68">
          <a:extLst>
            <a:ext uri="{FF2B5EF4-FFF2-40B4-BE49-F238E27FC236}">
              <a16:creationId xmlns:a16="http://schemas.microsoft.com/office/drawing/2014/main" id="{00000000-0008-0000-0000-000075050000}"/>
            </a:ext>
          </a:extLst>
        </xdr:cNvPr>
        <xdr:cNvSpPr>
          <a:spLocks noChangeAspect="1" noChangeArrowheads="1"/>
        </xdr:cNvSpPr>
      </xdr:nvSpPr>
      <xdr:spPr bwMode="auto">
        <a:xfrm>
          <a:off x="1304925" y="179660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398" name="AutoShape 1" descr="blob:https://web.whatsapp.com/40ff642d-46c7-4d59-a890-3e34f8a11e68">
          <a:extLst>
            <a:ext uri="{FF2B5EF4-FFF2-40B4-BE49-F238E27FC236}">
              <a16:creationId xmlns:a16="http://schemas.microsoft.com/office/drawing/2014/main" id="{00000000-0008-0000-0000-000076050000}"/>
            </a:ext>
          </a:extLst>
        </xdr:cNvPr>
        <xdr:cNvSpPr>
          <a:spLocks noChangeAspect="1" noChangeArrowheads="1"/>
        </xdr:cNvSpPr>
      </xdr:nvSpPr>
      <xdr:spPr bwMode="auto">
        <a:xfrm>
          <a:off x="1304925" y="179660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399" name="AutoShape 1" descr="blob:https://web.whatsapp.com/40ff642d-46c7-4d59-a890-3e34f8a11e68">
          <a:extLst>
            <a:ext uri="{FF2B5EF4-FFF2-40B4-BE49-F238E27FC236}">
              <a16:creationId xmlns:a16="http://schemas.microsoft.com/office/drawing/2014/main" id="{00000000-0008-0000-0000-000077050000}"/>
            </a:ext>
          </a:extLst>
        </xdr:cNvPr>
        <xdr:cNvSpPr>
          <a:spLocks noChangeAspect="1" noChangeArrowheads="1"/>
        </xdr:cNvSpPr>
      </xdr:nvSpPr>
      <xdr:spPr bwMode="auto">
        <a:xfrm>
          <a:off x="1304925" y="179660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400" name="AutoShape 1" descr="blob:https://web.whatsapp.com/40ff642d-46c7-4d59-a890-3e34f8a11e68">
          <a:extLst>
            <a:ext uri="{FF2B5EF4-FFF2-40B4-BE49-F238E27FC236}">
              <a16:creationId xmlns:a16="http://schemas.microsoft.com/office/drawing/2014/main" id="{00000000-0008-0000-0000-000078050000}"/>
            </a:ext>
          </a:extLst>
        </xdr:cNvPr>
        <xdr:cNvSpPr>
          <a:spLocks noChangeAspect="1" noChangeArrowheads="1"/>
        </xdr:cNvSpPr>
      </xdr:nvSpPr>
      <xdr:spPr bwMode="auto">
        <a:xfrm>
          <a:off x="1304925" y="179660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401" name="AutoShape 1" descr="blob:https://web.whatsapp.com/40ff642d-46c7-4d59-a890-3e34f8a11e68">
          <a:extLst>
            <a:ext uri="{FF2B5EF4-FFF2-40B4-BE49-F238E27FC236}">
              <a16:creationId xmlns:a16="http://schemas.microsoft.com/office/drawing/2014/main" id="{00000000-0008-0000-0000-000079050000}"/>
            </a:ext>
          </a:extLst>
        </xdr:cNvPr>
        <xdr:cNvSpPr>
          <a:spLocks noChangeAspect="1" noChangeArrowheads="1"/>
        </xdr:cNvSpPr>
      </xdr:nvSpPr>
      <xdr:spPr bwMode="auto">
        <a:xfrm>
          <a:off x="1304925" y="179660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402" name="AutoShape 1" descr="blob:https://web.whatsapp.com/40ff642d-46c7-4d59-a890-3e34f8a11e68">
          <a:extLst>
            <a:ext uri="{FF2B5EF4-FFF2-40B4-BE49-F238E27FC236}">
              <a16:creationId xmlns:a16="http://schemas.microsoft.com/office/drawing/2014/main" id="{00000000-0008-0000-0000-00007A050000}"/>
            </a:ext>
          </a:extLst>
        </xdr:cNvPr>
        <xdr:cNvSpPr>
          <a:spLocks noChangeAspect="1" noChangeArrowheads="1"/>
        </xdr:cNvSpPr>
      </xdr:nvSpPr>
      <xdr:spPr bwMode="auto">
        <a:xfrm>
          <a:off x="1304925" y="179660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403" name="AutoShape 1" descr="blob:https://web.whatsapp.com/40ff642d-46c7-4d59-a890-3e34f8a11e68">
          <a:extLst>
            <a:ext uri="{FF2B5EF4-FFF2-40B4-BE49-F238E27FC236}">
              <a16:creationId xmlns:a16="http://schemas.microsoft.com/office/drawing/2014/main" id="{00000000-0008-0000-0000-00007B050000}"/>
            </a:ext>
          </a:extLst>
        </xdr:cNvPr>
        <xdr:cNvSpPr>
          <a:spLocks noChangeAspect="1" noChangeArrowheads="1"/>
        </xdr:cNvSpPr>
      </xdr:nvSpPr>
      <xdr:spPr bwMode="auto">
        <a:xfrm>
          <a:off x="1304925" y="179660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404" name="AutoShape 1" descr="blob:https://web.whatsapp.com/40ff642d-46c7-4d59-a890-3e34f8a11e68">
          <a:extLst>
            <a:ext uri="{FF2B5EF4-FFF2-40B4-BE49-F238E27FC236}">
              <a16:creationId xmlns:a16="http://schemas.microsoft.com/office/drawing/2014/main" id="{00000000-0008-0000-0000-00007C050000}"/>
            </a:ext>
          </a:extLst>
        </xdr:cNvPr>
        <xdr:cNvSpPr>
          <a:spLocks noChangeAspect="1" noChangeArrowheads="1"/>
        </xdr:cNvSpPr>
      </xdr:nvSpPr>
      <xdr:spPr bwMode="auto">
        <a:xfrm>
          <a:off x="1304925" y="179660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405" name="AutoShape 1" descr="blob:https://web.whatsapp.com/40ff642d-46c7-4d59-a890-3e34f8a11e68">
          <a:extLst>
            <a:ext uri="{FF2B5EF4-FFF2-40B4-BE49-F238E27FC236}">
              <a16:creationId xmlns:a16="http://schemas.microsoft.com/office/drawing/2014/main" id="{00000000-0008-0000-0000-00007D050000}"/>
            </a:ext>
          </a:extLst>
        </xdr:cNvPr>
        <xdr:cNvSpPr>
          <a:spLocks noChangeAspect="1" noChangeArrowheads="1"/>
        </xdr:cNvSpPr>
      </xdr:nvSpPr>
      <xdr:spPr bwMode="auto">
        <a:xfrm>
          <a:off x="1304925" y="179660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406" name="AutoShape 1" descr="blob:https://web.whatsapp.com/40ff642d-46c7-4d59-a890-3e34f8a11e68">
          <a:extLst>
            <a:ext uri="{FF2B5EF4-FFF2-40B4-BE49-F238E27FC236}">
              <a16:creationId xmlns:a16="http://schemas.microsoft.com/office/drawing/2014/main" id="{00000000-0008-0000-0000-00007E050000}"/>
            </a:ext>
          </a:extLst>
        </xdr:cNvPr>
        <xdr:cNvSpPr>
          <a:spLocks noChangeAspect="1" noChangeArrowheads="1"/>
        </xdr:cNvSpPr>
      </xdr:nvSpPr>
      <xdr:spPr bwMode="auto">
        <a:xfrm>
          <a:off x="1304925" y="179660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407" name="AutoShape 1" descr="blob:https://web.whatsapp.com/40ff642d-46c7-4d59-a890-3e34f8a11e68">
          <a:extLst>
            <a:ext uri="{FF2B5EF4-FFF2-40B4-BE49-F238E27FC236}">
              <a16:creationId xmlns:a16="http://schemas.microsoft.com/office/drawing/2014/main" id="{00000000-0008-0000-0000-00007F050000}"/>
            </a:ext>
          </a:extLst>
        </xdr:cNvPr>
        <xdr:cNvSpPr>
          <a:spLocks noChangeAspect="1" noChangeArrowheads="1"/>
        </xdr:cNvSpPr>
      </xdr:nvSpPr>
      <xdr:spPr bwMode="auto">
        <a:xfrm>
          <a:off x="1304925" y="179660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408" name="AutoShape 1" descr="blob:https://web.whatsapp.com/40ff642d-46c7-4d59-a890-3e34f8a11e68">
          <a:extLst>
            <a:ext uri="{FF2B5EF4-FFF2-40B4-BE49-F238E27FC236}">
              <a16:creationId xmlns:a16="http://schemas.microsoft.com/office/drawing/2014/main" id="{00000000-0008-0000-0000-000080050000}"/>
            </a:ext>
          </a:extLst>
        </xdr:cNvPr>
        <xdr:cNvSpPr>
          <a:spLocks noChangeAspect="1" noChangeArrowheads="1"/>
        </xdr:cNvSpPr>
      </xdr:nvSpPr>
      <xdr:spPr bwMode="auto">
        <a:xfrm>
          <a:off x="1304925" y="179660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409" name="AutoShape 1" descr="blob:https://web.whatsapp.com/40ff642d-46c7-4d59-a890-3e34f8a11e68">
          <a:extLst>
            <a:ext uri="{FF2B5EF4-FFF2-40B4-BE49-F238E27FC236}">
              <a16:creationId xmlns:a16="http://schemas.microsoft.com/office/drawing/2014/main" id="{00000000-0008-0000-0000-000081050000}"/>
            </a:ext>
          </a:extLst>
        </xdr:cNvPr>
        <xdr:cNvSpPr>
          <a:spLocks noChangeAspect="1" noChangeArrowheads="1"/>
        </xdr:cNvSpPr>
      </xdr:nvSpPr>
      <xdr:spPr bwMode="auto">
        <a:xfrm>
          <a:off x="1304925" y="179660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410" name="AutoShape 1" descr="blob:https://web.whatsapp.com/40ff642d-46c7-4d59-a890-3e34f8a11e68">
          <a:extLst>
            <a:ext uri="{FF2B5EF4-FFF2-40B4-BE49-F238E27FC236}">
              <a16:creationId xmlns:a16="http://schemas.microsoft.com/office/drawing/2014/main" id="{00000000-0008-0000-0000-000082050000}"/>
            </a:ext>
          </a:extLst>
        </xdr:cNvPr>
        <xdr:cNvSpPr>
          <a:spLocks noChangeAspect="1" noChangeArrowheads="1"/>
        </xdr:cNvSpPr>
      </xdr:nvSpPr>
      <xdr:spPr bwMode="auto">
        <a:xfrm>
          <a:off x="1304925" y="179660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411" name="AutoShape 1" descr="blob:https://web.whatsapp.com/40ff642d-46c7-4d59-a890-3e34f8a11e68">
          <a:extLst>
            <a:ext uri="{FF2B5EF4-FFF2-40B4-BE49-F238E27FC236}">
              <a16:creationId xmlns:a16="http://schemas.microsoft.com/office/drawing/2014/main" id="{00000000-0008-0000-0000-000083050000}"/>
            </a:ext>
          </a:extLst>
        </xdr:cNvPr>
        <xdr:cNvSpPr>
          <a:spLocks noChangeAspect="1" noChangeArrowheads="1"/>
        </xdr:cNvSpPr>
      </xdr:nvSpPr>
      <xdr:spPr bwMode="auto">
        <a:xfrm>
          <a:off x="1304925" y="179660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412" name="AutoShape 1" descr="blob:https://web.whatsapp.com/40ff642d-46c7-4d59-a890-3e34f8a11e68">
          <a:extLst>
            <a:ext uri="{FF2B5EF4-FFF2-40B4-BE49-F238E27FC236}">
              <a16:creationId xmlns:a16="http://schemas.microsoft.com/office/drawing/2014/main" id="{00000000-0008-0000-0000-000084050000}"/>
            </a:ext>
          </a:extLst>
        </xdr:cNvPr>
        <xdr:cNvSpPr>
          <a:spLocks noChangeAspect="1" noChangeArrowheads="1"/>
        </xdr:cNvSpPr>
      </xdr:nvSpPr>
      <xdr:spPr bwMode="auto">
        <a:xfrm>
          <a:off x="1304925" y="179660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413" name="AutoShape 1" descr="blob:https://web.whatsapp.com/40ff642d-46c7-4d59-a890-3e34f8a11e68">
          <a:extLst>
            <a:ext uri="{FF2B5EF4-FFF2-40B4-BE49-F238E27FC236}">
              <a16:creationId xmlns:a16="http://schemas.microsoft.com/office/drawing/2014/main" id="{00000000-0008-0000-0000-000085050000}"/>
            </a:ext>
          </a:extLst>
        </xdr:cNvPr>
        <xdr:cNvSpPr>
          <a:spLocks noChangeAspect="1" noChangeArrowheads="1"/>
        </xdr:cNvSpPr>
      </xdr:nvSpPr>
      <xdr:spPr bwMode="auto">
        <a:xfrm>
          <a:off x="1304925" y="179660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414" name="AutoShape 1" descr="blob:https://web.whatsapp.com/40ff642d-46c7-4d59-a890-3e34f8a11e68">
          <a:extLst>
            <a:ext uri="{FF2B5EF4-FFF2-40B4-BE49-F238E27FC236}">
              <a16:creationId xmlns:a16="http://schemas.microsoft.com/office/drawing/2014/main" id="{00000000-0008-0000-0000-000086050000}"/>
            </a:ext>
          </a:extLst>
        </xdr:cNvPr>
        <xdr:cNvSpPr>
          <a:spLocks noChangeAspect="1" noChangeArrowheads="1"/>
        </xdr:cNvSpPr>
      </xdr:nvSpPr>
      <xdr:spPr bwMode="auto">
        <a:xfrm>
          <a:off x="1304925" y="179660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415" name="AutoShape 1" descr="blob:https://web.whatsapp.com/40ff642d-46c7-4d59-a890-3e34f8a11e68">
          <a:extLst>
            <a:ext uri="{FF2B5EF4-FFF2-40B4-BE49-F238E27FC236}">
              <a16:creationId xmlns:a16="http://schemas.microsoft.com/office/drawing/2014/main" id="{00000000-0008-0000-0000-000087050000}"/>
            </a:ext>
          </a:extLst>
        </xdr:cNvPr>
        <xdr:cNvSpPr>
          <a:spLocks noChangeAspect="1" noChangeArrowheads="1"/>
        </xdr:cNvSpPr>
      </xdr:nvSpPr>
      <xdr:spPr bwMode="auto">
        <a:xfrm>
          <a:off x="1304925" y="179660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416" name="AutoShape 1" descr="blob:https://web.whatsapp.com/40ff642d-46c7-4d59-a890-3e34f8a11e68">
          <a:extLst>
            <a:ext uri="{FF2B5EF4-FFF2-40B4-BE49-F238E27FC236}">
              <a16:creationId xmlns:a16="http://schemas.microsoft.com/office/drawing/2014/main" id="{00000000-0008-0000-0000-000088050000}"/>
            </a:ext>
          </a:extLst>
        </xdr:cNvPr>
        <xdr:cNvSpPr>
          <a:spLocks noChangeAspect="1" noChangeArrowheads="1"/>
        </xdr:cNvSpPr>
      </xdr:nvSpPr>
      <xdr:spPr bwMode="auto">
        <a:xfrm>
          <a:off x="1304925" y="2755773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417" name="AutoShape 1" descr="blob:https://web.whatsapp.com/40ff642d-46c7-4d59-a890-3e34f8a11e68">
          <a:extLst>
            <a:ext uri="{FF2B5EF4-FFF2-40B4-BE49-F238E27FC236}">
              <a16:creationId xmlns:a16="http://schemas.microsoft.com/office/drawing/2014/main" id="{00000000-0008-0000-0000-000089050000}"/>
            </a:ext>
          </a:extLst>
        </xdr:cNvPr>
        <xdr:cNvSpPr>
          <a:spLocks noChangeAspect="1" noChangeArrowheads="1"/>
        </xdr:cNvSpPr>
      </xdr:nvSpPr>
      <xdr:spPr bwMode="auto">
        <a:xfrm>
          <a:off x="1304925" y="2755773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418" name="AutoShape 1" descr="blob:https://web.whatsapp.com/40ff642d-46c7-4d59-a890-3e34f8a11e68">
          <a:extLst>
            <a:ext uri="{FF2B5EF4-FFF2-40B4-BE49-F238E27FC236}">
              <a16:creationId xmlns:a16="http://schemas.microsoft.com/office/drawing/2014/main" id="{00000000-0008-0000-0000-00008A050000}"/>
            </a:ext>
          </a:extLst>
        </xdr:cNvPr>
        <xdr:cNvSpPr>
          <a:spLocks noChangeAspect="1" noChangeArrowheads="1"/>
        </xdr:cNvSpPr>
      </xdr:nvSpPr>
      <xdr:spPr bwMode="auto">
        <a:xfrm>
          <a:off x="1304925" y="2755773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419" name="AutoShape 1" descr="blob:https://web.whatsapp.com/40ff642d-46c7-4d59-a890-3e34f8a11e68">
          <a:extLst>
            <a:ext uri="{FF2B5EF4-FFF2-40B4-BE49-F238E27FC236}">
              <a16:creationId xmlns:a16="http://schemas.microsoft.com/office/drawing/2014/main" id="{00000000-0008-0000-0000-00008B050000}"/>
            </a:ext>
          </a:extLst>
        </xdr:cNvPr>
        <xdr:cNvSpPr>
          <a:spLocks noChangeAspect="1" noChangeArrowheads="1"/>
        </xdr:cNvSpPr>
      </xdr:nvSpPr>
      <xdr:spPr bwMode="auto">
        <a:xfrm>
          <a:off x="1304925" y="2755773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420" name="AutoShape 1" descr="blob:https://web.whatsapp.com/40ff642d-46c7-4d59-a890-3e34f8a11e68">
          <a:extLst>
            <a:ext uri="{FF2B5EF4-FFF2-40B4-BE49-F238E27FC236}">
              <a16:creationId xmlns:a16="http://schemas.microsoft.com/office/drawing/2014/main" id="{00000000-0008-0000-0000-00008C050000}"/>
            </a:ext>
          </a:extLst>
        </xdr:cNvPr>
        <xdr:cNvSpPr>
          <a:spLocks noChangeAspect="1" noChangeArrowheads="1"/>
        </xdr:cNvSpPr>
      </xdr:nvSpPr>
      <xdr:spPr bwMode="auto">
        <a:xfrm>
          <a:off x="1304925" y="2755773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421" name="AutoShape 1" descr="blob:https://web.whatsapp.com/40ff642d-46c7-4d59-a890-3e34f8a11e68">
          <a:extLst>
            <a:ext uri="{FF2B5EF4-FFF2-40B4-BE49-F238E27FC236}">
              <a16:creationId xmlns:a16="http://schemas.microsoft.com/office/drawing/2014/main" id="{00000000-0008-0000-0000-00008D050000}"/>
            </a:ext>
          </a:extLst>
        </xdr:cNvPr>
        <xdr:cNvSpPr>
          <a:spLocks noChangeAspect="1" noChangeArrowheads="1"/>
        </xdr:cNvSpPr>
      </xdr:nvSpPr>
      <xdr:spPr bwMode="auto">
        <a:xfrm>
          <a:off x="1304925" y="2755773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422" name="AutoShape 1" descr="blob:https://web.whatsapp.com/40ff642d-46c7-4d59-a890-3e34f8a11e68">
          <a:extLst>
            <a:ext uri="{FF2B5EF4-FFF2-40B4-BE49-F238E27FC236}">
              <a16:creationId xmlns:a16="http://schemas.microsoft.com/office/drawing/2014/main" id="{00000000-0008-0000-0000-00008E050000}"/>
            </a:ext>
          </a:extLst>
        </xdr:cNvPr>
        <xdr:cNvSpPr>
          <a:spLocks noChangeAspect="1" noChangeArrowheads="1"/>
        </xdr:cNvSpPr>
      </xdr:nvSpPr>
      <xdr:spPr bwMode="auto">
        <a:xfrm>
          <a:off x="1304925" y="2755773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423" name="AutoShape 1" descr="blob:https://web.whatsapp.com/40ff642d-46c7-4d59-a890-3e34f8a11e68">
          <a:extLst>
            <a:ext uri="{FF2B5EF4-FFF2-40B4-BE49-F238E27FC236}">
              <a16:creationId xmlns:a16="http://schemas.microsoft.com/office/drawing/2014/main" id="{00000000-0008-0000-0000-00008F050000}"/>
            </a:ext>
          </a:extLst>
        </xdr:cNvPr>
        <xdr:cNvSpPr>
          <a:spLocks noChangeAspect="1" noChangeArrowheads="1"/>
        </xdr:cNvSpPr>
      </xdr:nvSpPr>
      <xdr:spPr bwMode="auto">
        <a:xfrm>
          <a:off x="1304925" y="2755773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424" name="AutoShape 1" descr="blob:https://web.whatsapp.com/40ff642d-46c7-4d59-a890-3e34f8a11e68">
          <a:extLst>
            <a:ext uri="{FF2B5EF4-FFF2-40B4-BE49-F238E27FC236}">
              <a16:creationId xmlns:a16="http://schemas.microsoft.com/office/drawing/2014/main" id="{00000000-0008-0000-0000-000090050000}"/>
            </a:ext>
          </a:extLst>
        </xdr:cNvPr>
        <xdr:cNvSpPr>
          <a:spLocks noChangeAspect="1" noChangeArrowheads="1"/>
        </xdr:cNvSpPr>
      </xdr:nvSpPr>
      <xdr:spPr bwMode="auto">
        <a:xfrm>
          <a:off x="1304925" y="2755773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425" name="AutoShape 1" descr="blob:https://web.whatsapp.com/40ff642d-46c7-4d59-a890-3e34f8a11e68">
          <a:extLst>
            <a:ext uri="{FF2B5EF4-FFF2-40B4-BE49-F238E27FC236}">
              <a16:creationId xmlns:a16="http://schemas.microsoft.com/office/drawing/2014/main" id="{00000000-0008-0000-0000-000091050000}"/>
            </a:ext>
          </a:extLst>
        </xdr:cNvPr>
        <xdr:cNvSpPr>
          <a:spLocks noChangeAspect="1" noChangeArrowheads="1"/>
        </xdr:cNvSpPr>
      </xdr:nvSpPr>
      <xdr:spPr bwMode="auto">
        <a:xfrm>
          <a:off x="1304925" y="2755773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426" name="AutoShape 1" descr="blob:https://web.whatsapp.com/40ff642d-46c7-4d59-a890-3e34f8a11e68">
          <a:extLst>
            <a:ext uri="{FF2B5EF4-FFF2-40B4-BE49-F238E27FC236}">
              <a16:creationId xmlns:a16="http://schemas.microsoft.com/office/drawing/2014/main" id="{00000000-0008-0000-0000-000092050000}"/>
            </a:ext>
          </a:extLst>
        </xdr:cNvPr>
        <xdr:cNvSpPr>
          <a:spLocks noChangeAspect="1" noChangeArrowheads="1"/>
        </xdr:cNvSpPr>
      </xdr:nvSpPr>
      <xdr:spPr bwMode="auto">
        <a:xfrm>
          <a:off x="1304925" y="2755773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427" name="AutoShape 1" descr="blob:https://web.whatsapp.com/40ff642d-46c7-4d59-a890-3e34f8a11e68">
          <a:extLst>
            <a:ext uri="{FF2B5EF4-FFF2-40B4-BE49-F238E27FC236}">
              <a16:creationId xmlns:a16="http://schemas.microsoft.com/office/drawing/2014/main" id="{00000000-0008-0000-0000-000093050000}"/>
            </a:ext>
          </a:extLst>
        </xdr:cNvPr>
        <xdr:cNvSpPr>
          <a:spLocks noChangeAspect="1" noChangeArrowheads="1"/>
        </xdr:cNvSpPr>
      </xdr:nvSpPr>
      <xdr:spPr bwMode="auto">
        <a:xfrm>
          <a:off x="1304925" y="2755773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428" name="AutoShape 1" descr="blob:https://web.whatsapp.com/40ff642d-46c7-4d59-a890-3e34f8a11e68">
          <a:extLst>
            <a:ext uri="{FF2B5EF4-FFF2-40B4-BE49-F238E27FC236}">
              <a16:creationId xmlns:a16="http://schemas.microsoft.com/office/drawing/2014/main" id="{00000000-0008-0000-0000-000094050000}"/>
            </a:ext>
          </a:extLst>
        </xdr:cNvPr>
        <xdr:cNvSpPr>
          <a:spLocks noChangeAspect="1" noChangeArrowheads="1"/>
        </xdr:cNvSpPr>
      </xdr:nvSpPr>
      <xdr:spPr bwMode="auto">
        <a:xfrm>
          <a:off x="1304925" y="2755773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429" name="AutoShape 1" descr="blob:https://web.whatsapp.com/40ff642d-46c7-4d59-a890-3e34f8a11e68">
          <a:extLst>
            <a:ext uri="{FF2B5EF4-FFF2-40B4-BE49-F238E27FC236}">
              <a16:creationId xmlns:a16="http://schemas.microsoft.com/office/drawing/2014/main" id="{00000000-0008-0000-0000-000095050000}"/>
            </a:ext>
          </a:extLst>
        </xdr:cNvPr>
        <xdr:cNvSpPr>
          <a:spLocks noChangeAspect="1" noChangeArrowheads="1"/>
        </xdr:cNvSpPr>
      </xdr:nvSpPr>
      <xdr:spPr bwMode="auto">
        <a:xfrm>
          <a:off x="1304925" y="2755773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430" name="AutoShape 1" descr="blob:https://web.whatsapp.com/40ff642d-46c7-4d59-a890-3e34f8a11e68">
          <a:extLst>
            <a:ext uri="{FF2B5EF4-FFF2-40B4-BE49-F238E27FC236}">
              <a16:creationId xmlns:a16="http://schemas.microsoft.com/office/drawing/2014/main" id="{00000000-0008-0000-0000-000096050000}"/>
            </a:ext>
          </a:extLst>
        </xdr:cNvPr>
        <xdr:cNvSpPr>
          <a:spLocks noChangeAspect="1" noChangeArrowheads="1"/>
        </xdr:cNvSpPr>
      </xdr:nvSpPr>
      <xdr:spPr bwMode="auto">
        <a:xfrm>
          <a:off x="1304925" y="2755773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431" name="AutoShape 1" descr="blob:https://web.whatsapp.com/40ff642d-46c7-4d59-a890-3e34f8a11e68">
          <a:extLst>
            <a:ext uri="{FF2B5EF4-FFF2-40B4-BE49-F238E27FC236}">
              <a16:creationId xmlns:a16="http://schemas.microsoft.com/office/drawing/2014/main" id="{00000000-0008-0000-0000-000097050000}"/>
            </a:ext>
          </a:extLst>
        </xdr:cNvPr>
        <xdr:cNvSpPr>
          <a:spLocks noChangeAspect="1" noChangeArrowheads="1"/>
        </xdr:cNvSpPr>
      </xdr:nvSpPr>
      <xdr:spPr bwMode="auto">
        <a:xfrm>
          <a:off x="1304925" y="2755773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432" name="AutoShape 1" descr="blob:https://web.whatsapp.com/40ff642d-46c7-4d59-a890-3e34f8a11e68">
          <a:extLst>
            <a:ext uri="{FF2B5EF4-FFF2-40B4-BE49-F238E27FC236}">
              <a16:creationId xmlns:a16="http://schemas.microsoft.com/office/drawing/2014/main" id="{00000000-0008-0000-0000-000098050000}"/>
            </a:ext>
          </a:extLst>
        </xdr:cNvPr>
        <xdr:cNvSpPr>
          <a:spLocks noChangeAspect="1" noChangeArrowheads="1"/>
        </xdr:cNvSpPr>
      </xdr:nvSpPr>
      <xdr:spPr bwMode="auto">
        <a:xfrm>
          <a:off x="1304925" y="2755773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433" name="AutoShape 1" descr="blob:https://web.whatsapp.com/40ff642d-46c7-4d59-a890-3e34f8a11e68">
          <a:extLst>
            <a:ext uri="{FF2B5EF4-FFF2-40B4-BE49-F238E27FC236}">
              <a16:creationId xmlns:a16="http://schemas.microsoft.com/office/drawing/2014/main" id="{00000000-0008-0000-0000-000099050000}"/>
            </a:ext>
          </a:extLst>
        </xdr:cNvPr>
        <xdr:cNvSpPr>
          <a:spLocks noChangeAspect="1" noChangeArrowheads="1"/>
        </xdr:cNvSpPr>
      </xdr:nvSpPr>
      <xdr:spPr bwMode="auto">
        <a:xfrm>
          <a:off x="1304925" y="2755773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434" name="AutoShape 1" descr="blob:https://web.whatsapp.com/40ff642d-46c7-4d59-a890-3e34f8a11e68">
          <a:extLst>
            <a:ext uri="{FF2B5EF4-FFF2-40B4-BE49-F238E27FC236}">
              <a16:creationId xmlns:a16="http://schemas.microsoft.com/office/drawing/2014/main" id="{00000000-0008-0000-0000-00009A050000}"/>
            </a:ext>
          </a:extLst>
        </xdr:cNvPr>
        <xdr:cNvSpPr>
          <a:spLocks noChangeAspect="1" noChangeArrowheads="1"/>
        </xdr:cNvSpPr>
      </xdr:nvSpPr>
      <xdr:spPr bwMode="auto">
        <a:xfrm>
          <a:off x="1304925" y="2755773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435" name="AutoShape 1" descr="blob:https://web.whatsapp.com/40ff642d-46c7-4d59-a890-3e34f8a11e68">
          <a:extLst>
            <a:ext uri="{FF2B5EF4-FFF2-40B4-BE49-F238E27FC236}">
              <a16:creationId xmlns:a16="http://schemas.microsoft.com/office/drawing/2014/main" id="{00000000-0008-0000-0000-00009B050000}"/>
            </a:ext>
          </a:extLst>
        </xdr:cNvPr>
        <xdr:cNvSpPr>
          <a:spLocks noChangeAspect="1" noChangeArrowheads="1"/>
        </xdr:cNvSpPr>
      </xdr:nvSpPr>
      <xdr:spPr bwMode="auto">
        <a:xfrm>
          <a:off x="1304925" y="2755773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436" name="AutoShape 1" descr="blob:https://web.whatsapp.com/40ff642d-46c7-4d59-a890-3e34f8a11e68">
          <a:extLst>
            <a:ext uri="{FF2B5EF4-FFF2-40B4-BE49-F238E27FC236}">
              <a16:creationId xmlns:a16="http://schemas.microsoft.com/office/drawing/2014/main" id="{00000000-0008-0000-0000-00009C050000}"/>
            </a:ext>
          </a:extLst>
        </xdr:cNvPr>
        <xdr:cNvSpPr>
          <a:spLocks noChangeAspect="1" noChangeArrowheads="1"/>
        </xdr:cNvSpPr>
      </xdr:nvSpPr>
      <xdr:spPr bwMode="auto">
        <a:xfrm>
          <a:off x="1304925" y="2755773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437" name="AutoShape 1" descr="blob:https://web.whatsapp.com/40ff642d-46c7-4d59-a890-3e34f8a11e68">
          <a:extLst>
            <a:ext uri="{FF2B5EF4-FFF2-40B4-BE49-F238E27FC236}">
              <a16:creationId xmlns:a16="http://schemas.microsoft.com/office/drawing/2014/main" id="{00000000-0008-0000-0000-00009D050000}"/>
            </a:ext>
          </a:extLst>
        </xdr:cNvPr>
        <xdr:cNvSpPr>
          <a:spLocks noChangeAspect="1" noChangeArrowheads="1"/>
        </xdr:cNvSpPr>
      </xdr:nvSpPr>
      <xdr:spPr bwMode="auto">
        <a:xfrm>
          <a:off x="1304925" y="2755773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438" name="AutoShape 1" descr="blob:https://web.whatsapp.com/40ff642d-46c7-4d59-a890-3e34f8a11e68">
          <a:extLst>
            <a:ext uri="{FF2B5EF4-FFF2-40B4-BE49-F238E27FC236}">
              <a16:creationId xmlns:a16="http://schemas.microsoft.com/office/drawing/2014/main" id="{00000000-0008-0000-0000-00009E050000}"/>
            </a:ext>
          </a:extLst>
        </xdr:cNvPr>
        <xdr:cNvSpPr>
          <a:spLocks noChangeAspect="1" noChangeArrowheads="1"/>
        </xdr:cNvSpPr>
      </xdr:nvSpPr>
      <xdr:spPr bwMode="auto">
        <a:xfrm>
          <a:off x="1304925" y="2755773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439" name="AutoShape 1" descr="blob:https://web.whatsapp.com/40ff642d-46c7-4d59-a890-3e34f8a11e68">
          <a:extLst>
            <a:ext uri="{FF2B5EF4-FFF2-40B4-BE49-F238E27FC236}">
              <a16:creationId xmlns:a16="http://schemas.microsoft.com/office/drawing/2014/main" id="{00000000-0008-0000-0000-00009F050000}"/>
            </a:ext>
          </a:extLst>
        </xdr:cNvPr>
        <xdr:cNvSpPr>
          <a:spLocks noChangeAspect="1" noChangeArrowheads="1"/>
        </xdr:cNvSpPr>
      </xdr:nvSpPr>
      <xdr:spPr bwMode="auto">
        <a:xfrm>
          <a:off x="1304925" y="2755773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440" name="AutoShape 1" descr="blob:https://web.whatsapp.com/40ff642d-46c7-4d59-a890-3e34f8a11e68">
          <a:extLst>
            <a:ext uri="{FF2B5EF4-FFF2-40B4-BE49-F238E27FC236}">
              <a16:creationId xmlns:a16="http://schemas.microsoft.com/office/drawing/2014/main" id="{00000000-0008-0000-0000-0000A0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441" name="AutoShape 1" descr="blob:https://web.whatsapp.com/40ff642d-46c7-4d59-a890-3e34f8a11e68">
          <a:extLst>
            <a:ext uri="{FF2B5EF4-FFF2-40B4-BE49-F238E27FC236}">
              <a16:creationId xmlns:a16="http://schemas.microsoft.com/office/drawing/2014/main" id="{00000000-0008-0000-0000-0000A1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442" name="AutoShape 1" descr="blob:https://web.whatsapp.com/40ff642d-46c7-4d59-a890-3e34f8a11e68">
          <a:extLst>
            <a:ext uri="{FF2B5EF4-FFF2-40B4-BE49-F238E27FC236}">
              <a16:creationId xmlns:a16="http://schemas.microsoft.com/office/drawing/2014/main" id="{00000000-0008-0000-0000-0000A2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443" name="AutoShape 1" descr="blob:https://web.whatsapp.com/40ff642d-46c7-4d59-a890-3e34f8a11e68">
          <a:extLst>
            <a:ext uri="{FF2B5EF4-FFF2-40B4-BE49-F238E27FC236}">
              <a16:creationId xmlns:a16="http://schemas.microsoft.com/office/drawing/2014/main" id="{00000000-0008-0000-0000-0000A3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444" name="AutoShape 1" descr="blob:https://web.whatsapp.com/40ff642d-46c7-4d59-a890-3e34f8a11e68">
          <a:extLst>
            <a:ext uri="{FF2B5EF4-FFF2-40B4-BE49-F238E27FC236}">
              <a16:creationId xmlns:a16="http://schemas.microsoft.com/office/drawing/2014/main" id="{00000000-0008-0000-0000-0000A4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445" name="AutoShape 1" descr="blob:https://web.whatsapp.com/40ff642d-46c7-4d59-a890-3e34f8a11e68">
          <a:extLst>
            <a:ext uri="{FF2B5EF4-FFF2-40B4-BE49-F238E27FC236}">
              <a16:creationId xmlns:a16="http://schemas.microsoft.com/office/drawing/2014/main" id="{00000000-0008-0000-0000-0000A5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446" name="AutoShape 1" descr="blob:https://web.whatsapp.com/40ff642d-46c7-4d59-a890-3e34f8a11e68">
          <a:extLst>
            <a:ext uri="{FF2B5EF4-FFF2-40B4-BE49-F238E27FC236}">
              <a16:creationId xmlns:a16="http://schemas.microsoft.com/office/drawing/2014/main" id="{00000000-0008-0000-0000-0000A6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447" name="AutoShape 1" descr="blob:https://web.whatsapp.com/40ff642d-46c7-4d59-a890-3e34f8a11e68">
          <a:extLst>
            <a:ext uri="{FF2B5EF4-FFF2-40B4-BE49-F238E27FC236}">
              <a16:creationId xmlns:a16="http://schemas.microsoft.com/office/drawing/2014/main" id="{00000000-0008-0000-0000-0000A7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448" name="AutoShape 1" descr="blob:https://web.whatsapp.com/40ff642d-46c7-4d59-a890-3e34f8a11e68">
          <a:extLst>
            <a:ext uri="{FF2B5EF4-FFF2-40B4-BE49-F238E27FC236}">
              <a16:creationId xmlns:a16="http://schemas.microsoft.com/office/drawing/2014/main" id="{00000000-0008-0000-0000-0000A8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449" name="AutoShape 1" descr="blob:https://web.whatsapp.com/40ff642d-46c7-4d59-a890-3e34f8a11e68">
          <a:extLst>
            <a:ext uri="{FF2B5EF4-FFF2-40B4-BE49-F238E27FC236}">
              <a16:creationId xmlns:a16="http://schemas.microsoft.com/office/drawing/2014/main" id="{00000000-0008-0000-0000-0000A9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450" name="AutoShape 1" descr="blob:https://web.whatsapp.com/40ff642d-46c7-4d59-a890-3e34f8a11e68">
          <a:extLst>
            <a:ext uri="{FF2B5EF4-FFF2-40B4-BE49-F238E27FC236}">
              <a16:creationId xmlns:a16="http://schemas.microsoft.com/office/drawing/2014/main" id="{00000000-0008-0000-0000-0000AA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451" name="AutoShape 1" descr="blob:https://web.whatsapp.com/40ff642d-46c7-4d59-a890-3e34f8a11e68">
          <a:extLst>
            <a:ext uri="{FF2B5EF4-FFF2-40B4-BE49-F238E27FC236}">
              <a16:creationId xmlns:a16="http://schemas.microsoft.com/office/drawing/2014/main" id="{00000000-0008-0000-0000-0000AB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452" name="AutoShape 1" descr="blob:https://web.whatsapp.com/40ff642d-46c7-4d59-a890-3e34f8a11e68">
          <a:extLst>
            <a:ext uri="{FF2B5EF4-FFF2-40B4-BE49-F238E27FC236}">
              <a16:creationId xmlns:a16="http://schemas.microsoft.com/office/drawing/2014/main" id="{00000000-0008-0000-0000-0000AC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453" name="AutoShape 1" descr="blob:https://web.whatsapp.com/40ff642d-46c7-4d59-a890-3e34f8a11e68">
          <a:extLst>
            <a:ext uri="{FF2B5EF4-FFF2-40B4-BE49-F238E27FC236}">
              <a16:creationId xmlns:a16="http://schemas.microsoft.com/office/drawing/2014/main" id="{00000000-0008-0000-0000-0000AD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454" name="AutoShape 1" descr="blob:https://web.whatsapp.com/40ff642d-46c7-4d59-a890-3e34f8a11e68">
          <a:extLst>
            <a:ext uri="{FF2B5EF4-FFF2-40B4-BE49-F238E27FC236}">
              <a16:creationId xmlns:a16="http://schemas.microsoft.com/office/drawing/2014/main" id="{00000000-0008-0000-0000-0000AE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455" name="AutoShape 1" descr="blob:https://web.whatsapp.com/40ff642d-46c7-4d59-a890-3e34f8a11e68">
          <a:extLst>
            <a:ext uri="{FF2B5EF4-FFF2-40B4-BE49-F238E27FC236}">
              <a16:creationId xmlns:a16="http://schemas.microsoft.com/office/drawing/2014/main" id="{00000000-0008-0000-0000-0000AF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456" name="AutoShape 1" descr="blob:https://web.whatsapp.com/40ff642d-46c7-4d59-a890-3e34f8a11e68">
          <a:extLst>
            <a:ext uri="{FF2B5EF4-FFF2-40B4-BE49-F238E27FC236}">
              <a16:creationId xmlns:a16="http://schemas.microsoft.com/office/drawing/2014/main" id="{00000000-0008-0000-0000-0000B0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457" name="AutoShape 1" descr="blob:https://web.whatsapp.com/40ff642d-46c7-4d59-a890-3e34f8a11e68">
          <a:extLst>
            <a:ext uri="{FF2B5EF4-FFF2-40B4-BE49-F238E27FC236}">
              <a16:creationId xmlns:a16="http://schemas.microsoft.com/office/drawing/2014/main" id="{00000000-0008-0000-0000-0000B1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458" name="AutoShape 1" descr="blob:https://web.whatsapp.com/40ff642d-46c7-4d59-a890-3e34f8a11e68">
          <a:extLst>
            <a:ext uri="{FF2B5EF4-FFF2-40B4-BE49-F238E27FC236}">
              <a16:creationId xmlns:a16="http://schemas.microsoft.com/office/drawing/2014/main" id="{00000000-0008-0000-0000-0000B2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459" name="AutoShape 1" descr="blob:https://web.whatsapp.com/40ff642d-46c7-4d59-a890-3e34f8a11e68">
          <a:extLst>
            <a:ext uri="{FF2B5EF4-FFF2-40B4-BE49-F238E27FC236}">
              <a16:creationId xmlns:a16="http://schemas.microsoft.com/office/drawing/2014/main" id="{00000000-0008-0000-0000-0000B3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460" name="AutoShape 1" descr="blob:https://web.whatsapp.com/40ff642d-46c7-4d59-a890-3e34f8a11e68">
          <a:extLst>
            <a:ext uri="{FF2B5EF4-FFF2-40B4-BE49-F238E27FC236}">
              <a16:creationId xmlns:a16="http://schemas.microsoft.com/office/drawing/2014/main" id="{00000000-0008-0000-0000-0000B4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461" name="AutoShape 1" descr="blob:https://web.whatsapp.com/40ff642d-46c7-4d59-a890-3e34f8a11e68">
          <a:extLst>
            <a:ext uri="{FF2B5EF4-FFF2-40B4-BE49-F238E27FC236}">
              <a16:creationId xmlns:a16="http://schemas.microsoft.com/office/drawing/2014/main" id="{00000000-0008-0000-0000-0000B5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462" name="AutoShape 1" descr="blob:https://web.whatsapp.com/40ff642d-46c7-4d59-a890-3e34f8a11e68">
          <a:extLst>
            <a:ext uri="{FF2B5EF4-FFF2-40B4-BE49-F238E27FC236}">
              <a16:creationId xmlns:a16="http://schemas.microsoft.com/office/drawing/2014/main" id="{00000000-0008-0000-0000-0000B6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463" name="AutoShape 1" descr="blob:https://web.whatsapp.com/40ff642d-46c7-4d59-a890-3e34f8a11e68">
          <a:extLst>
            <a:ext uri="{FF2B5EF4-FFF2-40B4-BE49-F238E27FC236}">
              <a16:creationId xmlns:a16="http://schemas.microsoft.com/office/drawing/2014/main" id="{00000000-0008-0000-0000-0000B7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464" name="AutoShape 1" descr="blob:https://web.whatsapp.com/40ff642d-46c7-4d59-a890-3e34f8a11e68">
          <a:extLst>
            <a:ext uri="{FF2B5EF4-FFF2-40B4-BE49-F238E27FC236}">
              <a16:creationId xmlns:a16="http://schemas.microsoft.com/office/drawing/2014/main" id="{00000000-0008-0000-0000-0000B8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465" name="AutoShape 1" descr="blob:https://web.whatsapp.com/40ff642d-46c7-4d59-a890-3e34f8a11e68">
          <a:extLst>
            <a:ext uri="{FF2B5EF4-FFF2-40B4-BE49-F238E27FC236}">
              <a16:creationId xmlns:a16="http://schemas.microsoft.com/office/drawing/2014/main" id="{00000000-0008-0000-0000-0000B9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466" name="AutoShape 1" descr="blob:https://web.whatsapp.com/40ff642d-46c7-4d59-a890-3e34f8a11e68">
          <a:extLst>
            <a:ext uri="{FF2B5EF4-FFF2-40B4-BE49-F238E27FC236}">
              <a16:creationId xmlns:a16="http://schemas.microsoft.com/office/drawing/2014/main" id="{00000000-0008-0000-0000-0000BA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467" name="AutoShape 1" descr="blob:https://web.whatsapp.com/40ff642d-46c7-4d59-a890-3e34f8a11e68">
          <a:extLst>
            <a:ext uri="{FF2B5EF4-FFF2-40B4-BE49-F238E27FC236}">
              <a16:creationId xmlns:a16="http://schemas.microsoft.com/office/drawing/2014/main" id="{00000000-0008-0000-0000-0000BB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468" name="AutoShape 1" descr="blob:https://web.whatsapp.com/40ff642d-46c7-4d59-a890-3e34f8a11e68">
          <a:extLst>
            <a:ext uri="{FF2B5EF4-FFF2-40B4-BE49-F238E27FC236}">
              <a16:creationId xmlns:a16="http://schemas.microsoft.com/office/drawing/2014/main" id="{00000000-0008-0000-0000-0000BC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469" name="AutoShape 1" descr="blob:https://web.whatsapp.com/40ff642d-46c7-4d59-a890-3e34f8a11e68">
          <a:extLst>
            <a:ext uri="{FF2B5EF4-FFF2-40B4-BE49-F238E27FC236}">
              <a16:creationId xmlns:a16="http://schemas.microsoft.com/office/drawing/2014/main" id="{00000000-0008-0000-0000-0000BD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470" name="AutoShape 1" descr="blob:https://web.whatsapp.com/40ff642d-46c7-4d59-a890-3e34f8a11e68">
          <a:extLst>
            <a:ext uri="{FF2B5EF4-FFF2-40B4-BE49-F238E27FC236}">
              <a16:creationId xmlns:a16="http://schemas.microsoft.com/office/drawing/2014/main" id="{00000000-0008-0000-0000-0000BE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471" name="AutoShape 1" descr="blob:https://web.whatsapp.com/40ff642d-46c7-4d59-a890-3e34f8a11e68">
          <a:extLst>
            <a:ext uri="{FF2B5EF4-FFF2-40B4-BE49-F238E27FC236}">
              <a16:creationId xmlns:a16="http://schemas.microsoft.com/office/drawing/2014/main" id="{00000000-0008-0000-0000-0000BF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472" name="AutoShape 1" descr="blob:https://web.whatsapp.com/40ff642d-46c7-4d59-a890-3e34f8a11e68">
          <a:extLst>
            <a:ext uri="{FF2B5EF4-FFF2-40B4-BE49-F238E27FC236}">
              <a16:creationId xmlns:a16="http://schemas.microsoft.com/office/drawing/2014/main" id="{00000000-0008-0000-0000-0000C0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473" name="AutoShape 1" descr="blob:https://web.whatsapp.com/40ff642d-46c7-4d59-a890-3e34f8a11e68">
          <a:extLst>
            <a:ext uri="{FF2B5EF4-FFF2-40B4-BE49-F238E27FC236}">
              <a16:creationId xmlns:a16="http://schemas.microsoft.com/office/drawing/2014/main" id="{00000000-0008-0000-0000-0000C1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474" name="AutoShape 1" descr="blob:https://web.whatsapp.com/40ff642d-46c7-4d59-a890-3e34f8a11e68">
          <a:extLst>
            <a:ext uri="{FF2B5EF4-FFF2-40B4-BE49-F238E27FC236}">
              <a16:creationId xmlns:a16="http://schemas.microsoft.com/office/drawing/2014/main" id="{00000000-0008-0000-0000-0000C2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475" name="AutoShape 1" descr="blob:https://web.whatsapp.com/40ff642d-46c7-4d59-a890-3e34f8a11e68">
          <a:extLst>
            <a:ext uri="{FF2B5EF4-FFF2-40B4-BE49-F238E27FC236}">
              <a16:creationId xmlns:a16="http://schemas.microsoft.com/office/drawing/2014/main" id="{00000000-0008-0000-0000-0000C3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476" name="AutoShape 1" descr="blob:https://web.whatsapp.com/40ff642d-46c7-4d59-a890-3e34f8a11e68">
          <a:extLst>
            <a:ext uri="{FF2B5EF4-FFF2-40B4-BE49-F238E27FC236}">
              <a16:creationId xmlns:a16="http://schemas.microsoft.com/office/drawing/2014/main" id="{00000000-0008-0000-0000-0000C4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477" name="AutoShape 1" descr="blob:https://web.whatsapp.com/40ff642d-46c7-4d59-a890-3e34f8a11e68">
          <a:extLst>
            <a:ext uri="{FF2B5EF4-FFF2-40B4-BE49-F238E27FC236}">
              <a16:creationId xmlns:a16="http://schemas.microsoft.com/office/drawing/2014/main" id="{00000000-0008-0000-0000-0000C5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478" name="AutoShape 1" descr="blob:https://web.whatsapp.com/40ff642d-46c7-4d59-a890-3e34f8a11e68">
          <a:extLst>
            <a:ext uri="{FF2B5EF4-FFF2-40B4-BE49-F238E27FC236}">
              <a16:creationId xmlns:a16="http://schemas.microsoft.com/office/drawing/2014/main" id="{00000000-0008-0000-0000-0000C6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479" name="AutoShape 1" descr="blob:https://web.whatsapp.com/40ff642d-46c7-4d59-a890-3e34f8a11e68">
          <a:extLst>
            <a:ext uri="{FF2B5EF4-FFF2-40B4-BE49-F238E27FC236}">
              <a16:creationId xmlns:a16="http://schemas.microsoft.com/office/drawing/2014/main" id="{00000000-0008-0000-0000-0000C7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480" name="AutoShape 1" descr="blob:https://web.whatsapp.com/40ff642d-46c7-4d59-a890-3e34f8a11e68">
          <a:extLst>
            <a:ext uri="{FF2B5EF4-FFF2-40B4-BE49-F238E27FC236}">
              <a16:creationId xmlns:a16="http://schemas.microsoft.com/office/drawing/2014/main" id="{00000000-0008-0000-0000-0000C8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481" name="AutoShape 1" descr="blob:https://web.whatsapp.com/40ff642d-46c7-4d59-a890-3e34f8a11e68">
          <a:extLst>
            <a:ext uri="{FF2B5EF4-FFF2-40B4-BE49-F238E27FC236}">
              <a16:creationId xmlns:a16="http://schemas.microsoft.com/office/drawing/2014/main" id="{00000000-0008-0000-0000-0000C9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482" name="AutoShape 1" descr="blob:https://web.whatsapp.com/40ff642d-46c7-4d59-a890-3e34f8a11e68">
          <a:extLst>
            <a:ext uri="{FF2B5EF4-FFF2-40B4-BE49-F238E27FC236}">
              <a16:creationId xmlns:a16="http://schemas.microsoft.com/office/drawing/2014/main" id="{00000000-0008-0000-0000-0000CA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483" name="AutoShape 1" descr="blob:https://web.whatsapp.com/40ff642d-46c7-4d59-a890-3e34f8a11e68">
          <a:extLst>
            <a:ext uri="{FF2B5EF4-FFF2-40B4-BE49-F238E27FC236}">
              <a16:creationId xmlns:a16="http://schemas.microsoft.com/office/drawing/2014/main" id="{00000000-0008-0000-0000-0000CB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484" name="AutoShape 1" descr="blob:https://web.whatsapp.com/40ff642d-46c7-4d59-a890-3e34f8a11e68">
          <a:extLst>
            <a:ext uri="{FF2B5EF4-FFF2-40B4-BE49-F238E27FC236}">
              <a16:creationId xmlns:a16="http://schemas.microsoft.com/office/drawing/2014/main" id="{00000000-0008-0000-0000-0000CC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485" name="AutoShape 1" descr="blob:https://web.whatsapp.com/40ff642d-46c7-4d59-a890-3e34f8a11e68">
          <a:extLst>
            <a:ext uri="{FF2B5EF4-FFF2-40B4-BE49-F238E27FC236}">
              <a16:creationId xmlns:a16="http://schemas.microsoft.com/office/drawing/2014/main" id="{00000000-0008-0000-0000-0000CD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486" name="AutoShape 1" descr="blob:https://web.whatsapp.com/40ff642d-46c7-4d59-a890-3e34f8a11e68">
          <a:extLst>
            <a:ext uri="{FF2B5EF4-FFF2-40B4-BE49-F238E27FC236}">
              <a16:creationId xmlns:a16="http://schemas.microsoft.com/office/drawing/2014/main" id="{00000000-0008-0000-0000-0000CE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487" name="AutoShape 1" descr="blob:https://web.whatsapp.com/40ff642d-46c7-4d59-a890-3e34f8a11e68">
          <a:extLst>
            <a:ext uri="{FF2B5EF4-FFF2-40B4-BE49-F238E27FC236}">
              <a16:creationId xmlns:a16="http://schemas.microsoft.com/office/drawing/2014/main" id="{00000000-0008-0000-0000-0000CF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488" name="AutoShape 1" descr="blob:https://web.whatsapp.com/40ff642d-46c7-4d59-a890-3e34f8a11e68">
          <a:extLst>
            <a:ext uri="{FF2B5EF4-FFF2-40B4-BE49-F238E27FC236}">
              <a16:creationId xmlns:a16="http://schemas.microsoft.com/office/drawing/2014/main" id="{00000000-0008-0000-0000-0000D0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489" name="AutoShape 1" descr="blob:https://web.whatsapp.com/40ff642d-46c7-4d59-a890-3e34f8a11e68">
          <a:extLst>
            <a:ext uri="{FF2B5EF4-FFF2-40B4-BE49-F238E27FC236}">
              <a16:creationId xmlns:a16="http://schemas.microsoft.com/office/drawing/2014/main" id="{00000000-0008-0000-0000-0000D1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490" name="AutoShape 1" descr="blob:https://web.whatsapp.com/40ff642d-46c7-4d59-a890-3e34f8a11e68">
          <a:extLst>
            <a:ext uri="{FF2B5EF4-FFF2-40B4-BE49-F238E27FC236}">
              <a16:creationId xmlns:a16="http://schemas.microsoft.com/office/drawing/2014/main" id="{00000000-0008-0000-0000-0000D2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491" name="AutoShape 1" descr="blob:https://web.whatsapp.com/40ff642d-46c7-4d59-a890-3e34f8a11e68">
          <a:extLst>
            <a:ext uri="{FF2B5EF4-FFF2-40B4-BE49-F238E27FC236}">
              <a16:creationId xmlns:a16="http://schemas.microsoft.com/office/drawing/2014/main" id="{00000000-0008-0000-0000-0000D3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492" name="AutoShape 1" descr="blob:https://web.whatsapp.com/40ff642d-46c7-4d59-a890-3e34f8a11e68">
          <a:extLst>
            <a:ext uri="{FF2B5EF4-FFF2-40B4-BE49-F238E27FC236}">
              <a16:creationId xmlns:a16="http://schemas.microsoft.com/office/drawing/2014/main" id="{00000000-0008-0000-0000-0000D4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493" name="AutoShape 1" descr="blob:https://web.whatsapp.com/40ff642d-46c7-4d59-a890-3e34f8a11e68">
          <a:extLst>
            <a:ext uri="{FF2B5EF4-FFF2-40B4-BE49-F238E27FC236}">
              <a16:creationId xmlns:a16="http://schemas.microsoft.com/office/drawing/2014/main" id="{00000000-0008-0000-0000-0000D5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494" name="AutoShape 1" descr="blob:https://web.whatsapp.com/40ff642d-46c7-4d59-a890-3e34f8a11e68">
          <a:extLst>
            <a:ext uri="{FF2B5EF4-FFF2-40B4-BE49-F238E27FC236}">
              <a16:creationId xmlns:a16="http://schemas.microsoft.com/office/drawing/2014/main" id="{00000000-0008-0000-0000-0000D6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495" name="AutoShape 1" descr="blob:https://web.whatsapp.com/40ff642d-46c7-4d59-a890-3e34f8a11e68">
          <a:extLst>
            <a:ext uri="{FF2B5EF4-FFF2-40B4-BE49-F238E27FC236}">
              <a16:creationId xmlns:a16="http://schemas.microsoft.com/office/drawing/2014/main" id="{00000000-0008-0000-0000-0000D7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496" name="AutoShape 1" descr="blob:https://web.whatsapp.com/40ff642d-46c7-4d59-a890-3e34f8a11e68">
          <a:extLst>
            <a:ext uri="{FF2B5EF4-FFF2-40B4-BE49-F238E27FC236}">
              <a16:creationId xmlns:a16="http://schemas.microsoft.com/office/drawing/2014/main" id="{00000000-0008-0000-0000-0000D8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497" name="AutoShape 1" descr="blob:https://web.whatsapp.com/40ff642d-46c7-4d59-a890-3e34f8a11e68">
          <a:extLst>
            <a:ext uri="{FF2B5EF4-FFF2-40B4-BE49-F238E27FC236}">
              <a16:creationId xmlns:a16="http://schemas.microsoft.com/office/drawing/2014/main" id="{00000000-0008-0000-0000-0000D9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498" name="AutoShape 1" descr="blob:https://web.whatsapp.com/40ff642d-46c7-4d59-a890-3e34f8a11e68">
          <a:extLst>
            <a:ext uri="{FF2B5EF4-FFF2-40B4-BE49-F238E27FC236}">
              <a16:creationId xmlns:a16="http://schemas.microsoft.com/office/drawing/2014/main" id="{00000000-0008-0000-0000-0000DA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499" name="AutoShape 1" descr="blob:https://web.whatsapp.com/40ff642d-46c7-4d59-a890-3e34f8a11e68">
          <a:extLst>
            <a:ext uri="{FF2B5EF4-FFF2-40B4-BE49-F238E27FC236}">
              <a16:creationId xmlns:a16="http://schemas.microsoft.com/office/drawing/2014/main" id="{00000000-0008-0000-0000-0000DB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500" name="AutoShape 1" descr="blob:https://web.whatsapp.com/40ff642d-46c7-4d59-a890-3e34f8a11e68">
          <a:extLst>
            <a:ext uri="{FF2B5EF4-FFF2-40B4-BE49-F238E27FC236}">
              <a16:creationId xmlns:a16="http://schemas.microsoft.com/office/drawing/2014/main" id="{00000000-0008-0000-0000-0000DC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501" name="AutoShape 1" descr="blob:https://web.whatsapp.com/40ff642d-46c7-4d59-a890-3e34f8a11e68">
          <a:extLst>
            <a:ext uri="{FF2B5EF4-FFF2-40B4-BE49-F238E27FC236}">
              <a16:creationId xmlns:a16="http://schemas.microsoft.com/office/drawing/2014/main" id="{00000000-0008-0000-0000-0000DD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502" name="AutoShape 1" descr="blob:https://web.whatsapp.com/40ff642d-46c7-4d59-a890-3e34f8a11e68">
          <a:extLst>
            <a:ext uri="{FF2B5EF4-FFF2-40B4-BE49-F238E27FC236}">
              <a16:creationId xmlns:a16="http://schemas.microsoft.com/office/drawing/2014/main" id="{00000000-0008-0000-0000-0000DE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503" name="AutoShape 1" descr="blob:https://web.whatsapp.com/40ff642d-46c7-4d59-a890-3e34f8a11e68">
          <a:extLst>
            <a:ext uri="{FF2B5EF4-FFF2-40B4-BE49-F238E27FC236}">
              <a16:creationId xmlns:a16="http://schemas.microsoft.com/office/drawing/2014/main" id="{00000000-0008-0000-0000-0000DF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504" name="AutoShape 1" descr="blob:https://web.whatsapp.com/40ff642d-46c7-4d59-a890-3e34f8a11e68">
          <a:extLst>
            <a:ext uri="{FF2B5EF4-FFF2-40B4-BE49-F238E27FC236}">
              <a16:creationId xmlns:a16="http://schemas.microsoft.com/office/drawing/2014/main" id="{00000000-0008-0000-0000-0000E0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505" name="AutoShape 1" descr="blob:https://web.whatsapp.com/40ff642d-46c7-4d59-a890-3e34f8a11e68">
          <a:extLst>
            <a:ext uri="{FF2B5EF4-FFF2-40B4-BE49-F238E27FC236}">
              <a16:creationId xmlns:a16="http://schemas.microsoft.com/office/drawing/2014/main" id="{00000000-0008-0000-0000-0000E1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506" name="AutoShape 1" descr="blob:https://web.whatsapp.com/40ff642d-46c7-4d59-a890-3e34f8a11e68">
          <a:extLst>
            <a:ext uri="{FF2B5EF4-FFF2-40B4-BE49-F238E27FC236}">
              <a16:creationId xmlns:a16="http://schemas.microsoft.com/office/drawing/2014/main" id="{00000000-0008-0000-0000-0000E2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507" name="AutoShape 1" descr="blob:https://web.whatsapp.com/40ff642d-46c7-4d59-a890-3e34f8a11e68">
          <a:extLst>
            <a:ext uri="{FF2B5EF4-FFF2-40B4-BE49-F238E27FC236}">
              <a16:creationId xmlns:a16="http://schemas.microsoft.com/office/drawing/2014/main" id="{00000000-0008-0000-0000-0000E3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508" name="AutoShape 1" descr="blob:https://web.whatsapp.com/40ff642d-46c7-4d59-a890-3e34f8a11e68">
          <a:extLst>
            <a:ext uri="{FF2B5EF4-FFF2-40B4-BE49-F238E27FC236}">
              <a16:creationId xmlns:a16="http://schemas.microsoft.com/office/drawing/2014/main" id="{00000000-0008-0000-0000-0000E4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509" name="AutoShape 1" descr="blob:https://web.whatsapp.com/40ff642d-46c7-4d59-a890-3e34f8a11e68">
          <a:extLst>
            <a:ext uri="{FF2B5EF4-FFF2-40B4-BE49-F238E27FC236}">
              <a16:creationId xmlns:a16="http://schemas.microsoft.com/office/drawing/2014/main" id="{00000000-0008-0000-0000-0000E5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510" name="AutoShape 1" descr="blob:https://web.whatsapp.com/40ff642d-46c7-4d59-a890-3e34f8a11e68">
          <a:extLst>
            <a:ext uri="{FF2B5EF4-FFF2-40B4-BE49-F238E27FC236}">
              <a16:creationId xmlns:a16="http://schemas.microsoft.com/office/drawing/2014/main" id="{00000000-0008-0000-0000-0000E6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511" name="AutoShape 1" descr="blob:https://web.whatsapp.com/40ff642d-46c7-4d59-a890-3e34f8a11e68">
          <a:extLst>
            <a:ext uri="{FF2B5EF4-FFF2-40B4-BE49-F238E27FC236}">
              <a16:creationId xmlns:a16="http://schemas.microsoft.com/office/drawing/2014/main" id="{00000000-0008-0000-0000-0000E7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512" name="AutoShape 1" descr="blob:https://web.whatsapp.com/40ff642d-46c7-4d59-a890-3e34f8a11e68">
          <a:extLst>
            <a:ext uri="{FF2B5EF4-FFF2-40B4-BE49-F238E27FC236}">
              <a16:creationId xmlns:a16="http://schemas.microsoft.com/office/drawing/2014/main" id="{00000000-0008-0000-0000-0000E8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513" name="AutoShape 1" descr="blob:https://web.whatsapp.com/40ff642d-46c7-4d59-a890-3e34f8a11e68">
          <a:extLst>
            <a:ext uri="{FF2B5EF4-FFF2-40B4-BE49-F238E27FC236}">
              <a16:creationId xmlns:a16="http://schemas.microsoft.com/office/drawing/2014/main" id="{00000000-0008-0000-0000-0000E9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514" name="AutoShape 1" descr="blob:https://web.whatsapp.com/40ff642d-46c7-4d59-a890-3e34f8a11e68">
          <a:extLst>
            <a:ext uri="{FF2B5EF4-FFF2-40B4-BE49-F238E27FC236}">
              <a16:creationId xmlns:a16="http://schemas.microsoft.com/office/drawing/2014/main" id="{00000000-0008-0000-0000-0000EA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515" name="AutoShape 1" descr="blob:https://web.whatsapp.com/40ff642d-46c7-4d59-a890-3e34f8a11e68">
          <a:extLst>
            <a:ext uri="{FF2B5EF4-FFF2-40B4-BE49-F238E27FC236}">
              <a16:creationId xmlns:a16="http://schemas.microsoft.com/office/drawing/2014/main" id="{00000000-0008-0000-0000-0000EB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516" name="AutoShape 1" descr="blob:https://web.whatsapp.com/40ff642d-46c7-4d59-a890-3e34f8a11e68">
          <a:extLst>
            <a:ext uri="{FF2B5EF4-FFF2-40B4-BE49-F238E27FC236}">
              <a16:creationId xmlns:a16="http://schemas.microsoft.com/office/drawing/2014/main" id="{00000000-0008-0000-0000-0000EC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517" name="AutoShape 1" descr="blob:https://web.whatsapp.com/40ff642d-46c7-4d59-a890-3e34f8a11e68">
          <a:extLst>
            <a:ext uri="{FF2B5EF4-FFF2-40B4-BE49-F238E27FC236}">
              <a16:creationId xmlns:a16="http://schemas.microsoft.com/office/drawing/2014/main" id="{00000000-0008-0000-0000-0000ED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518" name="AutoShape 1" descr="blob:https://web.whatsapp.com/40ff642d-46c7-4d59-a890-3e34f8a11e68">
          <a:extLst>
            <a:ext uri="{FF2B5EF4-FFF2-40B4-BE49-F238E27FC236}">
              <a16:creationId xmlns:a16="http://schemas.microsoft.com/office/drawing/2014/main" id="{00000000-0008-0000-0000-0000EE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519" name="AutoShape 1" descr="blob:https://web.whatsapp.com/40ff642d-46c7-4d59-a890-3e34f8a11e68">
          <a:extLst>
            <a:ext uri="{FF2B5EF4-FFF2-40B4-BE49-F238E27FC236}">
              <a16:creationId xmlns:a16="http://schemas.microsoft.com/office/drawing/2014/main" id="{00000000-0008-0000-0000-0000EF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520" name="AutoShape 1" descr="blob:https://web.whatsapp.com/40ff642d-46c7-4d59-a890-3e34f8a11e68">
          <a:extLst>
            <a:ext uri="{FF2B5EF4-FFF2-40B4-BE49-F238E27FC236}">
              <a16:creationId xmlns:a16="http://schemas.microsoft.com/office/drawing/2014/main" id="{00000000-0008-0000-0000-0000F0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521" name="AutoShape 1" descr="blob:https://web.whatsapp.com/40ff642d-46c7-4d59-a890-3e34f8a11e68">
          <a:extLst>
            <a:ext uri="{FF2B5EF4-FFF2-40B4-BE49-F238E27FC236}">
              <a16:creationId xmlns:a16="http://schemas.microsoft.com/office/drawing/2014/main" id="{00000000-0008-0000-0000-0000F1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522" name="AutoShape 1" descr="blob:https://web.whatsapp.com/40ff642d-46c7-4d59-a890-3e34f8a11e68">
          <a:extLst>
            <a:ext uri="{FF2B5EF4-FFF2-40B4-BE49-F238E27FC236}">
              <a16:creationId xmlns:a16="http://schemas.microsoft.com/office/drawing/2014/main" id="{00000000-0008-0000-0000-0000F2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523" name="AutoShape 1" descr="blob:https://web.whatsapp.com/40ff642d-46c7-4d59-a890-3e34f8a11e68">
          <a:extLst>
            <a:ext uri="{FF2B5EF4-FFF2-40B4-BE49-F238E27FC236}">
              <a16:creationId xmlns:a16="http://schemas.microsoft.com/office/drawing/2014/main" id="{00000000-0008-0000-0000-0000F3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524" name="AutoShape 1" descr="blob:https://web.whatsapp.com/40ff642d-46c7-4d59-a890-3e34f8a11e68">
          <a:extLst>
            <a:ext uri="{FF2B5EF4-FFF2-40B4-BE49-F238E27FC236}">
              <a16:creationId xmlns:a16="http://schemas.microsoft.com/office/drawing/2014/main" id="{00000000-0008-0000-0000-0000F4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525" name="AutoShape 1" descr="blob:https://web.whatsapp.com/40ff642d-46c7-4d59-a890-3e34f8a11e68">
          <a:extLst>
            <a:ext uri="{FF2B5EF4-FFF2-40B4-BE49-F238E27FC236}">
              <a16:creationId xmlns:a16="http://schemas.microsoft.com/office/drawing/2014/main" id="{00000000-0008-0000-0000-0000F5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526" name="AutoShape 1" descr="blob:https://web.whatsapp.com/40ff642d-46c7-4d59-a890-3e34f8a11e68">
          <a:extLst>
            <a:ext uri="{FF2B5EF4-FFF2-40B4-BE49-F238E27FC236}">
              <a16:creationId xmlns:a16="http://schemas.microsoft.com/office/drawing/2014/main" id="{00000000-0008-0000-0000-0000F6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527" name="AutoShape 1" descr="blob:https://web.whatsapp.com/40ff642d-46c7-4d59-a890-3e34f8a11e68">
          <a:extLst>
            <a:ext uri="{FF2B5EF4-FFF2-40B4-BE49-F238E27FC236}">
              <a16:creationId xmlns:a16="http://schemas.microsoft.com/office/drawing/2014/main" id="{00000000-0008-0000-0000-0000F7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528" name="AutoShape 1" descr="blob:https://web.whatsapp.com/40ff642d-46c7-4d59-a890-3e34f8a11e68">
          <a:extLst>
            <a:ext uri="{FF2B5EF4-FFF2-40B4-BE49-F238E27FC236}">
              <a16:creationId xmlns:a16="http://schemas.microsoft.com/office/drawing/2014/main" id="{00000000-0008-0000-0000-0000F8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529" name="AutoShape 1" descr="blob:https://web.whatsapp.com/40ff642d-46c7-4d59-a890-3e34f8a11e68">
          <a:extLst>
            <a:ext uri="{FF2B5EF4-FFF2-40B4-BE49-F238E27FC236}">
              <a16:creationId xmlns:a16="http://schemas.microsoft.com/office/drawing/2014/main" id="{00000000-0008-0000-0000-0000F9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530" name="AutoShape 1" descr="blob:https://web.whatsapp.com/40ff642d-46c7-4d59-a890-3e34f8a11e68">
          <a:extLst>
            <a:ext uri="{FF2B5EF4-FFF2-40B4-BE49-F238E27FC236}">
              <a16:creationId xmlns:a16="http://schemas.microsoft.com/office/drawing/2014/main" id="{00000000-0008-0000-0000-0000FA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531" name="AutoShape 1" descr="blob:https://web.whatsapp.com/40ff642d-46c7-4d59-a890-3e34f8a11e68">
          <a:extLst>
            <a:ext uri="{FF2B5EF4-FFF2-40B4-BE49-F238E27FC236}">
              <a16:creationId xmlns:a16="http://schemas.microsoft.com/office/drawing/2014/main" id="{00000000-0008-0000-0000-0000FB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532" name="AutoShape 1" descr="blob:https://web.whatsapp.com/40ff642d-46c7-4d59-a890-3e34f8a11e68">
          <a:extLst>
            <a:ext uri="{FF2B5EF4-FFF2-40B4-BE49-F238E27FC236}">
              <a16:creationId xmlns:a16="http://schemas.microsoft.com/office/drawing/2014/main" id="{00000000-0008-0000-0000-0000FC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533" name="AutoShape 1" descr="blob:https://web.whatsapp.com/40ff642d-46c7-4d59-a890-3e34f8a11e68">
          <a:extLst>
            <a:ext uri="{FF2B5EF4-FFF2-40B4-BE49-F238E27FC236}">
              <a16:creationId xmlns:a16="http://schemas.microsoft.com/office/drawing/2014/main" id="{00000000-0008-0000-0000-0000FD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534" name="AutoShape 1" descr="blob:https://web.whatsapp.com/40ff642d-46c7-4d59-a890-3e34f8a11e68">
          <a:extLst>
            <a:ext uri="{FF2B5EF4-FFF2-40B4-BE49-F238E27FC236}">
              <a16:creationId xmlns:a16="http://schemas.microsoft.com/office/drawing/2014/main" id="{00000000-0008-0000-0000-0000FE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729</xdr:row>
      <xdr:rowOff>0</xdr:rowOff>
    </xdr:from>
    <xdr:ext cx="304800" cy="438151"/>
    <xdr:sp macro="" textlink="">
      <xdr:nvSpPr>
        <xdr:cNvPr id="1535" name="AutoShape 1" descr="blob:https://web.whatsapp.com/40ff642d-46c7-4d59-a890-3e34f8a11e68">
          <a:extLst>
            <a:ext uri="{FF2B5EF4-FFF2-40B4-BE49-F238E27FC236}">
              <a16:creationId xmlns:a16="http://schemas.microsoft.com/office/drawing/2014/main" id="{00000000-0008-0000-0000-0000FF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xdr:from>
      <xdr:col>139</xdr:col>
      <xdr:colOff>9525</xdr:colOff>
      <xdr:row>8</xdr:row>
      <xdr:rowOff>76200</xdr:rowOff>
    </xdr:from>
    <xdr:to>
      <xdr:col>140</xdr:col>
      <xdr:colOff>495300</xdr:colOff>
      <xdr:row>9</xdr:row>
      <xdr:rowOff>95250</xdr:rowOff>
    </xdr:to>
    <xdr:sp macro="[0]!InsertarColumnasYCopiarDatos" textlink="">
      <xdr:nvSpPr>
        <xdr:cNvPr id="2" name="Rectángulo 1">
          <a:extLst>
            <a:ext uri="{FF2B5EF4-FFF2-40B4-BE49-F238E27FC236}">
              <a16:creationId xmlns:a16="http://schemas.microsoft.com/office/drawing/2014/main" id="{995802A1-F8A4-4560-933F-5CA1C3899156}"/>
            </a:ext>
          </a:extLst>
        </xdr:cNvPr>
        <xdr:cNvSpPr/>
      </xdr:nvSpPr>
      <xdr:spPr>
        <a:xfrm>
          <a:off x="29946600" y="1609725"/>
          <a:ext cx="1428750" cy="18097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a:t>Insertar</a:t>
          </a:r>
          <a:r>
            <a:rPr lang="es-CO" sz="1100" baseline="0"/>
            <a:t> cotizante</a:t>
          </a:r>
          <a:endParaRPr lang="es-CO" sz="1100"/>
        </a:p>
      </xdr:txBody>
    </xdr:sp>
    <xdr:clientData/>
  </xdr:twoCellAnchor>
  <xdr:twoCellAnchor>
    <xdr:from>
      <xdr:col>140</xdr:col>
      <xdr:colOff>571500</xdr:colOff>
      <xdr:row>8</xdr:row>
      <xdr:rowOff>76200</xdr:rowOff>
    </xdr:from>
    <xdr:to>
      <xdr:col>141</xdr:col>
      <xdr:colOff>1057275</xdr:colOff>
      <xdr:row>9</xdr:row>
      <xdr:rowOff>95250</xdr:rowOff>
    </xdr:to>
    <xdr:sp macro="[0]!InsertarFilaAntesDePalabra" textlink="">
      <xdr:nvSpPr>
        <xdr:cNvPr id="1536" name="Rectángulo 1535">
          <a:extLst>
            <a:ext uri="{FF2B5EF4-FFF2-40B4-BE49-F238E27FC236}">
              <a16:creationId xmlns:a16="http://schemas.microsoft.com/office/drawing/2014/main" id="{25C271B4-A69A-4DDE-A350-A1BA24FFE28F}"/>
            </a:ext>
          </a:extLst>
        </xdr:cNvPr>
        <xdr:cNvSpPr/>
      </xdr:nvSpPr>
      <xdr:spPr>
        <a:xfrm>
          <a:off x="31832550" y="1609725"/>
          <a:ext cx="1428750" cy="18097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a:t>Insertar</a:t>
          </a:r>
          <a:r>
            <a:rPr lang="es-CO" sz="1100" baseline="0"/>
            <a:t> Ítem</a:t>
          </a:r>
          <a:endParaRPr lang="es-CO"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385762</xdr:colOff>
      <xdr:row>0</xdr:row>
      <xdr:rowOff>54647</xdr:rowOff>
    </xdr:from>
    <xdr:to>
      <xdr:col>3</xdr:col>
      <xdr:colOff>32750</xdr:colOff>
      <xdr:row>3</xdr:row>
      <xdr:rowOff>92746</xdr:rowOff>
    </xdr:to>
    <xdr:pic>
      <xdr:nvPicPr>
        <xdr:cNvPr id="2" name="5 Imagen">
          <a:extLst>
            <a:ext uri="{FF2B5EF4-FFF2-40B4-BE49-F238E27FC236}">
              <a16:creationId xmlns:a16="http://schemas.microsoft.com/office/drawing/2014/main" id="{00000000-0008-0000-0200-000002000000}"/>
            </a:ext>
          </a:extLst>
        </xdr:cNvPr>
        <xdr:cNvPicPr/>
      </xdr:nvPicPr>
      <xdr:blipFill>
        <a:blip xmlns:r="http://schemas.openxmlformats.org/officeDocument/2006/relationships" r:embed="rId1" cstate="print"/>
        <a:stretch>
          <a:fillRect/>
        </a:stretch>
      </xdr:blipFill>
      <xdr:spPr bwMode="auto">
        <a:xfrm>
          <a:off x="1814512" y="54647"/>
          <a:ext cx="1990138" cy="609599"/>
        </a:xfrm>
        <a:prstGeom prst="rect">
          <a:avLst/>
        </a:prstGeom>
      </xdr:spPr>
    </xdr:pic>
    <xdr:clientData/>
  </xdr:twoCellAnchor>
  <xdr:oneCellAnchor>
    <xdr:from>
      <xdr:col>2</xdr:col>
      <xdr:colOff>0</xdr:colOff>
      <xdr:row>292</xdr:row>
      <xdr:rowOff>0</xdr:rowOff>
    </xdr:from>
    <xdr:ext cx="304800" cy="438151"/>
    <xdr:sp macro="" textlink="">
      <xdr:nvSpPr>
        <xdr:cNvPr id="3" name="AutoShape 1" descr="blob:https://web.whatsapp.com/40ff642d-46c7-4d59-a890-3e34f8a11e68">
          <a:extLst>
            <a:ext uri="{FF2B5EF4-FFF2-40B4-BE49-F238E27FC236}">
              <a16:creationId xmlns:a16="http://schemas.microsoft.com/office/drawing/2014/main" id="{00000000-0008-0000-0200-00000300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4" name="AutoShape 1" descr="blob:https://web.whatsapp.com/40ff642d-46c7-4d59-a890-3e34f8a11e68">
          <a:extLst>
            <a:ext uri="{FF2B5EF4-FFF2-40B4-BE49-F238E27FC236}">
              <a16:creationId xmlns:a16="http://schemas.microsoft.com/office/drawing/2014/main" id="{00000000-0008-0000-0200-00000400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5" name="AutoShape 1" descr="blob:https://web.whatsapp.com/40ff642d-46c7-4d59-a890-3e34f8a11e68">
          <a:extLst>
            <a:ext uri="{FF2B5EF4-FFF2-40B4-BE49-F238E27FC236}">
              <a16:creationId xmlns:a16="http://schemas.microsoft.com/office/drawing/2014/main" id="{00000000-0008-0000-0200-00000500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6" name="AutoShape 1" descr="blob:https://web.whatsapp.com/40ff642d-46c7-4d59-a890-3e34f8a11e68">
          <a:extLst>
            <a:ext uri="{FF2B5EF4-FFF2-40B4-BE49-F238E27FC236}">
              <a16:creationId xmlns:a16="http://schemas.microsoft.com/office/drawing/2014/main" id="{00000000-0008-0000-0200-00000600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7" name="AutoShape 1" descr="blob:https://web.whatsapp.com/40ff642d-46c7-4d59-a890-3e34f8a11e68">
          <a:extLst>
            <a:ext uri="{FF2B5EF4-FFF2-40B4-BE49-F238E27FC236}">
              <a16:creationId xmlns:a16="http://schemas.microsoft.com/office/drawing/2014/main" id="{00000000-0008-0000-0200-00000700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8" name="AutoShape 1" descr="blob:https://web.whatsapp.com/40ff642d-46c7-4d59-a890-3e34f8a11e68">
          <a:extLst>
            <a:ext uri="{FF2B5EF4-FFF2-40B4-BE49-F238E27FC236}">
              <a16:creationId xmlns:a16="http://schemas.microsoft.com/office/drawing/2014/main" id="{00000000-0008-0000-0200-00000800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9" name="AutoShape 1" descr="blob:https://web.whatsapp.com/40ff642d-46c7-4d59-a890-3e34f8a11e68">
          <a:extLst>
            <a:ext uri="{FF2B5EF4-FFF2-40B4-BE49-F238E27FC236}">
              <a16:creationId xmlns:a16="http://schemas.microsoft.com/office/drawing/2014/main" id="{00000000-0008-0000-0200-00000900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10" name="AutoShape 1" descr="blob:https://web.whatsapp.com/40ff642d-46c7-4d59-a890-3e34f8a11e68">
          <a:extLst>
            <a:ext uri="{FF2B5EF4-FFF2-40B4-BE49-F238E27FC236}">
              <a16:creationId xmlns:a16="http://schemas.microsoft.com/office/drawing/2014/main" id="{00000000-0008-0000-0200-00000A00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11" name="AutoShape 1" descr="blob:https://web.whatsapp.com/40ff642d-46c7-4d59-a890-3e34f8a11e68">
          <a:extLst>
            <a:ext uri="{FF2B5EF4-FFF2-40B4-BE49-F238E27FC236}">
              <a16:creationId xmlns:a16="http://schemas.microsoft.com/office/drawing/2014/main" id="{00000000-0008-0000-0200-00000B00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12" name="AutoShape 1" descr="blob:https://web.whatsapp.com/40ff642d-46c7-4d59-a890-3e34f8a11e68">
          <a:extLst>
            <a:ext uri="{FF2B5EF4-FFF2-40B4-BE49-F238E27FC236}">
              <a16:creationId xmlns:a16="http://schemas.microsoft.com/office/drawing/2014/main" id="{00000000-0008-0000-0200-00000C00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13" name="AutoShape 1" descr="blob:https://web.whatsapp.com/40ff642d-46c7-4d59-a890-3e34f8a11e68">
          <a:extLst>
            <a:ext uri="{FF2B5EF4-FFF2-40B4-BE49-F238E27FC236}">
              <a16:creationId xmlns:a16="http://schemas.microsoft.com/office/drawing/2014/main" id="{00000000-0008-0000-0200-00000D00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14" name="AutoShape 1" descr="blob:https://web.whatsapp.com/40ff642d-46c7-4d59-a890-3e34f8a11e68">
          <a:extLst>
            <a:ext uri="{FF2B5EF4-FFF2-40B4-BE49-F238E27FC236}">
              <a16:creationId xmlns:a16="http://schemas.microsoft.com/office/drawing/2014/main" id="{00000000-0008-0000-0200-00000E00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15" name="AutoShape 1" descr="blob:https://web.whatsapp.com/40ff642d-46c7-4d59-a890-3e34f8a11e68">
          <a:extLst>
            <a:ext uri="{FF2B5EF4-FFF2-40B4-BE49-F238E27FC236}">
              <a16:creationId xmlns:a16="http://schemas.microsoft.com/office/drawing/2014/main" id="{00000000-0008-0000-0200-00000F00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16" name="AutoShape 1" descr="blob:https://web.whatsapp.com/40ff642d-46c7-4d59-a890-3e34f8a11e68">
          <a:extLst>
            <a:ext uri="{FF2B5EF4-FFF2-40B4-BE49-F238E27FC236}">
              <a16:creationId xmlns:a16="http://schemas.microsoft.com/office/drawing/2014/main" id="{00000000-0008-0000-0200-00001000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17" name="AutoShape 1" descr="blob:https://web.whatsapp.com/40ff642d-46c7-4d59-a890-3e34f8a11e68">
          <a:extLst>
            <a:ext uri="{FF2B5EF4-FFF2-40B4-BE49-F238E27FC236}">
              <a16:creationId xmlns:a16="http://schemas.microsoft.com/office/drawing/2014/main" id="{00000000-0008-0000-0200-00001100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18" name="AutoShape 1" descr="blob:https://web.whatsapp.com/40ff642d-46c7-4d59-a890-3e34f8a11e68">
          <a:extLst>
            <a:ext uri="{FF2B5EF4-FFF2-40B4-BE49-F238E27FC236}">
              <a16:creationId xmlns:a16="http://schemas.microsoft.com/office/drawing/2014/main" id="{00000000-0008-0000-0200-00001200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19" name="AutoShape 1" descr="blob:https://web.whatsapp.com/40ff642d-46c7-4d59-a890-3e34f8a11e68">
          <a:extLst>
            <a:ext uri="{FF2B5EF4-FFF2-40B4-BE49-F238E27FC236}">
              <a16:creationId xmlns:a16="http://schemas.microsoft.com/office/drawing/2014/main" id="{00000000-0008-0000-0200-00001300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20" name="AutoShape 1" descr="blob:https://web.whatsapp.com/40ff642d-46c7-4d59-a890-3e34f8a11e68">
          <a:extLst>
            <a:ext uri="{FF2B5EF4-FFF2-40B4-BE49-F238E27FC236}">
              <a16:creationId xmlns:a16="http://schemas.microsoft.com/office/drawing/2014/main" id="{00000000-0008-0000-0200-00001400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21" name="AutoShape 1" descr="blob:https://web.whatsapp.com/40ff642d-46c7-4d59-a890-3e34f8a11e68">
          <a:extLst>
            <a:ext uri="{FF2B5EF4-FFF2-40B4-BE49-F238E27FC236}">
              <a16:creationId xmlns:a16="http://schemas.microsoft.com/office/drawing/2014/main" id="{00000000-0008-0000-0200-00001500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22" name="AutoShape 1" descr="blob:https://web.whatsapp.com/40ff642d-46c7-4d59-a890-3e34f8a11e68">
          <a:extLst>
            <a:ext uri="{FF2B5EF4-FFF2-40B4-BE49-F238E27FC236}">
              <a16:creationId xmlns:a16="http://schemas.microsoft.com/office/drawing/2014/main" id="{00000000-0008-0000-0200-00001600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23" name="AutoShape 1" descr="blob:https://web.whatsapp.com/40ff642d-46c7-4d59-a890-3e34f8a11e68">
          <a:extLst>
            <a:ext uri="{FF2B5EF4-FFF2-40B4-BE49-F238E27FC236}">
              <a16:creationId xmlns:a16="http://schemas.microsoft.com/office/drawing/2014/main" id="{00000000-0008-0000-0200-00001700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24" name="AutoShape 1" descr="blob:https://web.whatsapp.com/40ff642d-46c7-4d59-a890-3e34f8a11e68">
          <a:extLst>
            <a:ext uri="{FF2B5EF4-FFF2-40B4-BE49-F238E27FC236}">
              <a16:creationId xmlns:a16="http://schemas.microsoft.com/office/drawing/2014/main" id="{00000000-0008-0000-0200-00001800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25" name="AutoShape 1" descr="blob:https://web.whatsapp.com/40ff642d-46c7-4d59-a890-3e34f8a11e68">
          <a:extLst>
            <a:ext uri="{FF2B5EF4-FFF2-40B4-BE49-F238E27FC236}">
              <a16:creationId xmlns:a16="http://schemas.microsoft.com/office/drawing/2014/main" id="{00000000-0008-0000-0200-00001900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26" name="AutoShape 1" descr="blob:https://web.whatsapp.com/40ff642d-46c7-4d59-a890-3e34f8a11e68">
          <a:extLst>
            <a:ext uri="{FF2B5EF4-FFF2-40B4-BE49-F238E27FC236}">
              <a16:creationId xmlns:a16="http://schemas.microsoft.com/office/drawing/2014/main" id="{00000000-0008-0000-0200-00001A00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27" name="AutoShape 1" descr="blob:https://web.whatsapp.com/40ff642d-46c7-4d59-a890-3e34f8a11e68">
          <a:extLst>
            <a:ext uri="{FF2B5EF4-FFF2-40B4-BE49-F238E27FC236}">
              <a16:creationId xmlns:a16="http://schemas.microsoft.com/office/drawing/2014/main" id="{00000000-0008-0000-0200-00001B00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28" name="AutoShape 1" descr="blob:https://web.whatsapp.com/40ff642d-46c7-4d59-a890-3e34f8a11e68">
          <a:extLst>
            <a:ext uri="{FF2B5EF4-FFF2-40B4-BE49-F238E27FC236}">
              <a16:creationId xmlns:a16="http://schemas.microsoft.com/office/drawing/2014/main" id="{00000000-0008-0000-0200-00001C00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29" name="AutoShape 1" descr="blob:https://web.whatsapp.com/40ff642d-46c7-4d59-a890-3e34f8a11e68">
          <a:extLst>
            <a:ext uri="{FF2B5EF4-FFF2-40B4-BE49-F238E27FC236}">
              <a16:creationId xmlns:a16="http://schemas.microsoft.com/office/drawing/2014/main" id="{00000000-0008-0000-0200-00001D00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30" name="AutoShape 1" descr="blob:https://web.whatsapp.com/40ff642d-46c7-4d59-a890-3e34f8a11e68">
          <a:extLst>
            <a:ext uri="{FF2B5EF4-FFF2-40B4-BE49-F238E27FC236}">
              <a16:creationId xmlns:a16="http://schemas.microsoft.com/office/drawing/2014/main" id="{00000000-0008-0000-0200-00001E00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31" name="AutoShape 1" descr="blob:https://web.whatsapp.com/40ff642d-46c7-4d59-a890-3e34f8a11e68">
          <a:extLst>
            <a:ext uri="{FF2B5EF4-FFF2-40B4-BE49-F238E27FC236}">
              <a16:creationId xmlns:a16="http://schemas.microsoft.com/office/drawing/2014/main" id="{00000000-0008-0000-0200-00001F00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32" name="AutoShape 1" descr="blob:https://web.whatsapp.com/40ff642d-46c7-4d59-a890-3e34f8a11e68">
          <a:extLst>
            <a:ext uri="{FF2B5EF4-FFF2-40B4-BE49-F238E27FC236}">
              <a16:creationId xmlns:a16="http://schemas.microsoft.com/office/drawing/2014/main" id="{00000000-0008-0000-0200-00002000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33" name="AutoShape 1" descr="blob:https://web.whatsapp.com/40ff642d-46c7-4d59-a890-3e34f8a11e68">
          <a:extLst>
            <a:ext uri="{FF2B5EF4-FFF2-40B4-BE49-F238E27FC236}">
              <a16:creationId xmlns:a16="http://schemas.microsoft.com/office/drawing/2014/main" id="{00000000-0008-0000-0200-00002100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34" name="AutoShape 1" descr="blob:https://web.whatsapp.com/40ff642d-46c7-4d59-a890-3e34f8a11e68">
          <a:extLst>
            <a:ext uri="{FF2B5EF4-FFF2-40B4-BE49-F238E27FC236}">
              <a16:creationId xmlns:a16="http://schemas.microsoft.com/office/drawing/2014/main" id="{00000000-0008-0000-0200-00002200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35" name="AutoShape 1" descr="blob:https://web.whatsapp.com/40ff642d-46c7-4d59-a890-3e34f8a11e68">
          <a:extLst>
            <a:ext uri="{FF2B5EF4-FFF2-40B4-BE49-F238E27FC236}">
              <a16:creationId xmlns:a16="http://schemas.microsoft.com/office/drawing/2014/main" id="{00000000-0008-0000-0200-00002300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36" name="AutoShape 1" descr="blob:https://web.whatsapp.com/40ff642d-46c7-4d59-a890-3e34f8a11e68">
          <a:extLst>
            <a:ext uri="{FF2B5EF4-FFF2-40B4-BE49-F238E27FC236}">
              <a16:creationId xmlns:a16="http://schemas.microsoft.com/office/drawing/2014/main" id="{00000000-0008-0000-0200-00002400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37" name="AutoShape 1" descr="blob:https://web.whatsapp.com/40ff642d-46c7-4d59-a890-3e34f8a11e68">
          <a:extLst>
            <a:ext uri="{FF2B5EF4-FFF2-40B4-BE49-F238E27FC236}">
              <a16:creationId xmlns:a16="http://schemas.microsoft.com/office/drawing/2014/main" id="{00000000-0008-0000-0200-00002500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38" name="AutoShape 1" descr="blob:https://web.whatsapp.com/40ff642d-46c7-4d59-a890-3e34f8a11e68">
          <a:extLst>
            <a:ext uri="{FF2B5EF4-FFF2-40B4-BE49-F238E27FC236}">
              <a16:creationId xmlns:a16="http://schemas.microsoft.com/office/drawing/2014/main" id="{00000000-0008-0000-0200-00002600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39" name="AutoShape 1" descr="blob:https://web.whatsapp.com/40ff642d-46c7-4d59-a890-3e34f8a11e68">
          <a:extLst>
            <a:ext uri="{FF2B5EF4-FFF2-40B4-BE49-F238E27FC236}">
              <a16:creationId xmlns:a16="http://schemas.microsoft.com/office/drawing/2014/main" id="{00000000-0008-0000-0200-00002700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40" name="AutoShape 1" descr="blob:https://web.whatsapp.com/40ff642d-46c7-4d59-a890-3e34f8a11e68">
          <a:extLst>
            <a:ext uri="{FF2B5EF4-FFF2-40B4-BE49-F238E27FC236}">
              <a16:creationId xmlns:a16="http://schemas.microsoft.com/office/drawing/2014/main" id="{00000000-0008-0000-0200-00002800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41" name="AutoShape 1" descr="blob:https://web.whatsapp.com/40ff642d-46c7-4d59-a890-3e34f8a11e68">
          <a:extLst>
            <a:ext uri="{FF2B5EF4-FFF2-40B4-BE49-F238E27FC236}">
              <a16:creationId xmlns:a16="http://schemas.microsoft.com/office/drawing/2014/main" id="{00000000-0008-0000-0200-00002900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42" name="AutoShape 1" descr="blob:https://web.whatsapp.com/40ff642d-46c7-4d59-a890-3e34f8a11e68">
          <a:extLst>
            <a:ext uri="{FF2B5EF4-FFF2-40B4-BE49-F238E27FC236}">
              <a16:creationId xmlns:a16="http://schemas.microsoft.com/office/drawing/2014/main" id="{00000000-0008-0000-0200-00002A00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43" name="AutoShape 1" descr="blob:https://web.whatsapp.com/40ff642d-46c7-4d59-a890-3e34f8a11e68">
          <a:extLst>
            <a:ext uri="{FF2B5EF4-FFF2-40B4-BE49-F238E27FC236}">
              <a16:creationId xmlns:a16="http://schemas.microsoft.com/office/drawing/2014/main" id="{00000000-0008-0000-0200-00002B00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44" name="AutoShape 1" descr="blob:https://web.whatsapp.com/40ff642d-46c7-4d59-a890-3e34f8a11e68">
          <a:extLst>
            <a:ext uri="{FF2B5EF4-FFF2-40B4-BE49-F238E27FC236}">
              <a16:creationId xmlns:a16="http://schemas.microsoft.com/office/drawing/2014/main" id="{00000000-0008-0000-0200-00002C00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45" name="AutoShape 1" descr="blob:https://web.whatsapp.com/40ff642d-46c7-4d59-a890-3e34f8a11e68">
          <a:extLst>
            <a:ext uri="{FF2B5EF4-FFF2-40B4-BE49-F238E27FC236}">
              <a16:creationId xmlns:a16="http://schemas.microsoft.com/office/drawing/2014/main" id="{00000000-0008-0000-0200-00002D00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46" name="AutoShape 1" descr="blob:https://web.whatsapp.com/40ff642d-46c7-4d59-a890-3e34f8a11e68">
          <a:extLst>
            <a:ext uri="{FF2B5EF4-FFF2-40B4-BE49-F238E27FC236}">
              <a16:creationId xmlns:a16="http://schemas.microsoft.com/office/drawing/2014/main" id="{00000000-0008-0000-0200-00002E00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47" name="AutoShape 1" descr="blob:https://web.whatsapp.com/40ff642d-46c7-4d59-a890-3e34f8a11e68">
          <a:extLst>
            <a:ext uri="{FF2B5EF4-FFF2-40B4-BE49-F238E27FC236}">
              <a16:creationId xmlns:a16="http://schemas.microsoft.com/office/drawing/2014/main" id="{00000000-0008-0000-0200-00002F00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48" name="AutoShape 1" descr="blob:https://web.whatsapp.com/40ff642d-46c7-4d59-a890-3e34f8a11e68">
          <a:extLst>
            <a:ext uri="{FF2B5EF4-FFF2-40B4-BE49-F238E27FC236}">
              <a16:creationId xmlns:a16="http://schemas.microsoft.com/office/drawing/2014/main" id="{00000000-0008-0000-0200-00003000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49" name="AutoShape 1" descr="blob:https://web.whatsapp.com/40ff642d-46c7-4d59-a890-3e34f8a11e68">
          <a:extLst>
            <a:ext uri="{FF2B5EF4-FFF2-40B4-BE49-F238E27FC236}">
              <a16:creationId xmlns:a16="http://schemas.microsoft.com/office/drawing/2014/main" id="{00000000-0008-0000-0200-00003100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50" name="AutoShape 1" descr="blob:https://web.whatsapp.com/40ff642d-46c7-4d59-a890-3e34f8a11e68">
          <a:extLst>
            <a:ext uri="{FF2B5EF4-FFF2-40B4-BE49-F238E27FC236}">
              <a16:creationId xmlns:a16="http://schemas.microsoft.com/office/drawing/2014/main" id="{00000000-0008-0000-0200-00003200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51" name="AutoShape 1" descr="blob:https://web.whatsapp.com/40ff642d-46c7-4d59-a890-3e34f8a11e68">
          <a:extLst>
            <a:ext uri="{FF2B5EF4-FFF2-40B4-BE49-F238E27FC236}">
              <a16:creationId xmlns:a16="http://schemas.microsoft.com/office/drawing/2014/main" id="{00000000-0008-0000-0200-00003300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52" name="AutoShape 1" descr="blob:https://web.whatsapp.com/40ff642d-46c7-4d59-a890-3e34f8a11e68">
          <a:extLst>
            <a:ext uri="{FF2B5EF4-FFF2-40B4-BE49-F238E27FC236}">
              <a16:creationId xmlns:a16="http://schemas.microsoft.com/office/drawing/2014/main" id="{00000000-0008-0000-0200-00003400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53" name="AutoShape 1" descr="blob:https://web.whatsapp.com/40ff642d-46c7-4d59-a890-3e34f8a11e68">
          <a:extLst>
            <a:ext uri="{FF2B5EF4-FFF2-40B4-BE49-F238E27FC236}">
              <a16:creationId xmlns:a16="http://schemas.microsoft.com/office/drawing/2014/main" id="{00000000-0008-0000-0200-00003500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54" name="AutoShape 1" descr="blob:https://web.whatsapp.com/40ff642d-46c7-4d59-a890-3e34f8a11e68">
          <a:extLst>
            <a:ext uri="{FF2B5EF4-FFF2-40B4-BE49-F238E27FC236}">
              <a16:creationId xmlns:a16="http://schemas.microsoft.com/office/drawing/2014/main" id="{00000000-0008-0000-0200-00003600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55" name="AutoShape 1" descr="blob:https://web.whatsapp.com/40ff642d-46c7-4d59-a890-3e34f8a11e68">
          <a:extLst>
            <a:ext uri="{FF2B5EF4-FFF2-40B4-BE49-F238E27FC236}">
              <a16:creationId xmlns:a16="http://schemas.microsoft.com/office/drawing/2014/main" id="{00000000-0008-0000-0200-00003700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56" name="AutoShape 1" descr="blob:https://web.whatsapp.com/40ff642d-46c7-4d59-a890-3e34f8a11e68">
          <a:extLst>
            <a:ext uri="{FF2B5EF4-FFF2-40B4-BE49-F238E27FC236}">
              <a16:creationId xmlns:a16="http://schemas.microsoft.com/office/drawing/2014/main" id="{00000000-0008-0000-0200-00003800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57" name="AutoShape 1" descr="blob:https://web.whatsapp.com/40ff642d-46c7-4d59-a890-3e34f8a11e68">
          <a:extLst>
            <a:ext uri="{FF2B5EF4-FFF2-40B4-BE49-F238E27FC236}">
              <a16:creationId xmlns:a16="http://schemas.microsoft.com/office/drawing/2014/main" id="{00000000-0008-0000-0200-00003900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58" name="AutoShape 1" descr="blob:https://web.whatsapp.com/40ff642d-46c7-4d59-a890-3e34f8a11e68">
          <a:extLst>
            <a:ext uri="{FF2B5EF4-FFF2-40B4-BE49-F238E27FC236}">
              <a16:creationId xmlns:a16="http://schemas.microsoft.com/office/drawing/2014/main" id="{00000000-0008-0000-0200-00003A00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59" name="AutoShape 1" descr="blob:https://web.whatsapp.com/40ff642d-46c7-4d59-a890-3e34f8a11e68">
          <a:extLst>
            <a:ext uri="{FF2B5EF4-FFF2-40B4-BE49-F238E27FC236}">
              <a16:creationId xmlns:a16="http://schemas.microsoft.com/office/drawing/2014/main" id="{00000000-0008-0000-0200-00003B00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60" name="AutoShape 1" descr="blob:https://web.whatsapp.com/40ff642d-46c7-4d59-a890-3e34f8a11e68">
          <a:extLst>
            <a:ext uri="{FF2B5EF4-FFF2-40B4-BE49-F238E27FC236}">
              <a16:creationId xmlns:a16="http://schemas.microsoft.com/office/drawing/2014/main" id="{00000000-0008-0000-0200-00003C00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61" name="AutoShape 1" descr="blob:https://web.whatsapp.com/40ff642d-46c7-4d59-a890-3e34f8a11e68">
          <a:extLst>
            <a:ext uri="{FF2B5EF4-FFF2-40B4-BE49-F238E27FC236}">
              <a16:creationId xmlns:a16="http://schemas.microsoft.com/office/drawing/2014/main" id="{00000000-0008-0000-0200-00003D00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62" name="AutoShape 1" descr="blob:https://web.whatsapp.com/40ff642d-46c7-4d59-a890-3e34f8a11e68">
          <a:extLst>
            <a:ext uri="{FF2B5EF4-FFF2-40B4-BE49-F238E27FC236}">
              <a16:creationId xmlns:a16="http://schemas.microsoft.com/office/drawing/2014/main" id="{00000000-0008-0000-0200-00003E00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63" name="AutoShape 1" descr="blob:https://web.whatsapp.com/40ff642d-46c7-4d59-a890-3e34f8a11e68">
          <a:extLst>
            <a:ext uri="{FF2B5EF4-FFF2-40B4-BE49-F238E27FC236}">
              <a16:creationId xmlns:a16="http://schemas.microsoft.com/office/drawing/2014/main" id="{00000000-0008-0000-0200-00003F00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64" name="AutoShape 1" descr="blob:https://web.whatsapp.com/40ff642d-46c7-4d59-a890-3e34f8a11e68">
          <a:extLst>
            <a:ext uri="{FF2B5EF4-FFF2-40B4-BE49-F238E27FC236}">
              <a16:creationId xmlns:a16="http://schemas.microsoft.com/office/drawing/2014/main" id="{00000000-0008-0000-0200-00004000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65" name="AutoShape 1" descr="blob:https://web.whatsapp.com/40ff642d-46c7-4d59-a890-3e34f8a11e68">
          <a:extLst>
            <a:ext uri="{FF2B5EF4-FFF2-40B4-BE49-F238E27FC236}">
              <a16:creationId xmlns:a16="http://schemas.microsoft.com/office/drawing/2014/main" id="{00000000-0008-0000-0200-00004100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66" name="AutoShape 1" descr="blob:https://web.whatsapp.com/40ff642d-46c7-4d59-a890-3e34f8a11e68">
          <a:extLst>
            <a:ext uri="{FF2B5EF4-FFF2-40B4-BE49-F238E27FC236}">
              <a16:creationId xmlns:a16="http://schemas.microsoft.com/office/drawing/2014/main" id="{00000000-0008-0000-0200-00004200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67" name="AutoShape 1" descr="blob:https://web.whatsapp.com/40ff642d-46c7-4d59-a890-3e34f8a11e68">
          <a:extLst>
            <a:ext uri="{FF2B5EF4-FFF2-40B4-BE49-F238E27FC236}">
              <a16:creationId xmlns:a16="http://schemas.microsoft.com/office/drawing/2014/main" id="{00000000-0008-0000-0200-00004300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68" name="AutoShape 1" descr="blob:https://web.whatsapp.com/40ff642d-46c7-4d59-a890-3e34f8a11e68">
          <a:extLst>
            <a:ext uri="{FF2B5EF4-FFF2-40B4-BE49-F238E27FC236}">
              <a16:creationId xmlns:a16="http://schemas.microsoft.com/office/drawing/2014/main" id="{00000000-0008-0000-0200-00004400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69" name="AutoShape 1" descr="blob:https://web.whatsapp.com/40ff642d-46c7-4d59-a890-3e34f8a11e68">
          <a:extLst>
            <a:ext uri="{FF2B5EF4-FFF2-40B4-BE49-F238E27FC236}">
              <a16:creationId xmlns:a16="http://schemas.microsoft.com/office/drawing/2014/main" id="{00000000-0008-0000-0200-00004500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70" name="AutoShape 1" descr="blob:https://web.whatsapp.com/40ff642d-46c7-4d59-a890-3e34f8a11e68">
          <a:extLst>
            <a:ext uri="{FF2B5EF4-FFF2-40B4-BE49-F238E27FC236}">
              <a16:creationId xmlns:a16="http://schemas.microsoft.com/office/drawing/2014/main" id="{00000000-0008-0000-0200-00004600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71" name="AutoShape 1" descr="blob:https://web.whatsapp.com/40ff642d-46c7-4d59-a890-3e34f8a11e68">
          <a:extLst>
            <a:ext uri="{FF2B5EF4-FFF2-40B4-BE49-F238E27FC236}">
              <a16:creationId xmlns:a16="http://schemas.microsoft.com/office/drawing/2014/main" id="{00000000-0008-0000-0200-00004700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72" name="AutoShape 1" descr="blob:https://web.whatsapp.com/40ff642d-46c7-4d59-a890-3e34f8a11e68">
          <a:extLst>
            <a:ext uri="{FF2B5EF4-FFF2-40B4-BE49-F238E27FC236}">
              <a16:creationId xmlns:a16="http://schemas.microsoft.com/office/drawing/2014/main" id="{00000000-0008-0000-0200-00004800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73" name="AutoShape 1" descr="blob:https://web.whatsapp.com/40ff642d-46c7-4d59-a890-3e34f8a11e68">
          <a:extLst>
            <a:ext uri="{FF2B5EF4-FFF2-40B4-BE49-F238E27FC236}">
              <a16:creationId xmlns:a16="http://schemas.microsoft.com/office/drawing/2014/main" id="{00000000-0008-0000-0200-00004900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74" name="AutoShape 1" descr="blob:https://web.whatsapp.com/40ff642d-46c7-4d59-a890-3e34f8a11e68">
          <a:extLst>
            <a:ext uri="{FF2B5EF4-FFF2-40B4-BE49-F238E27FC236}">
              <a16:creationId xmlns:a16="http://schemas.microsoft.com/office/drawing/2014/main" id="{00000000-0008-0000-0200-00004A00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75" name="AutoShape 1" descr="blob:https://web.whatsapp.com/40ff642d-46c7-4d59-a890-3e34f8a11e68">
          <a:extLst>
            <a:ext uri="{FF2B5EF4-FFF2-40B4-BE49-F238E27FC236}">
              <a16:creationId xmlns:a16="http://schemas.microsoft.com/office/drawing/2014/main" id="{00000000-0008-0000-0200-00004B00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76" name="AutoShape 1" descr="blob:https://web.whatsapp.com/40ff642d-46c7-4d59-a890-3e34f8a11e68">
          <a:extLst>
            <a:ext uri="{FF2B5EF4-FFF2-40B4-BE49-F238E27FC236}">
              <a16:creationId xmlns:a16="http://schemas.microsoft.com/office/drawing/2014/main" id="{00000000-0008-0000-0200-00004C00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77" name="AutoShape 1" descr="blob:https://web.whatsapp.com/40ff642d-46c7-4d59-a890-3e34f8a11e68">
          <a:extLst>
            <a:ext uri="{FF2B5EF4-FFF2-40B4-BE49-F238E27FC236}">
              <a16:creationId xmlns:a16="http://schemas.microsoft.com/office/drawing/2014/main" id="{00000000-0008-0000-0200-00004D00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78" name="AutoShape 1" descr="blob:https://web.whatsapp.com/40ff642d-46c7-4d59-a890-3e34f8a11e68">
          <a:extLst>
            <a:ext uri="{FF2B5EF4-FFF2-40B4-BE49-F238E27FC236}">
              <a16:creationId xmlns:a16="http://schemas.microsoft.com/office/drawing/2014/main" id="{00000000-0008-0000-0200-00004E00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79" name="AutoShape 1" descr="blob:https://web.whatsapp.com/40ff642d-46c7-4d59-a890-3e34f8a11e68">
          <a:extLst>
            <a:ext uri="{FF2B5EF4-FFF2-40B4-BE49-F238E27FC236}">
              <a16:creationId xmlns:a16="http://schemas.microsoft.com/office/drawing/2014/main" id="{00000000-0008-0000-0200-00004F00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80" name="AutoShape 1" descr="blob:https://web.whatsapp.com/40ff642d-46c7-4d59-a890-3e34f8a11e68">
          <a:extLst>
            <a:ext uri="{FF2B5EF4-FFF2-40B4-BE49-F238E27FC236}">
              <a16:creationId xmlns:a16="http://schemas.microsoft.com/office/drawing/2014/main" id="{00000000-0008-0000-0200-00005000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81" name="AutoShape 1" descr="blob:https://web.whatsapp.com/40ff642d-46c7-4d59-a890-3e34f8a11e68">
          <a:extLst>
            <a:ext uri="{FF2B5EF4-FFF2-40B4-BE49-F238E27FC236}">
              <a16:creationId xmlns:a16="http://schemas.microsoft.com/office/drawing/2014/main" id="{00000000-0008-0000-0200-00005100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82" name="AutoShape 1" descr="blob:https://web.whatsapp.com/40ff642d-46c7-4d59-a890-3e34f8a11e68">
          <a:extLst>
            <a:ext uri="{FF2B5EF4-FFF2-40B4-BE49-F238E27FC236}">
              <a16:creationId xmlns:a16="http://schemas.microsoft.com/office/drawing/2014/main" id="{00000000-0008-0000-0200-00005200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83" name="AutoShape 1" descr="blob:https://web.whatsapp.com/40ff642d-46c7-4d59-a890-3e34f8a11e68">
          <a:extLst>
            <a:ext uri="{FF2B5EF4-FFF2-40B4-BE49-F238E27FC236}">
              <a16:creationId xmlns:a16="http://schemas.microsoft.com/office/drawing/2014/main" id="{00000000-0008-0000-0200-00005300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84" name="AutoShape 1" descr="blob:https://web.whatsapp.com/40ff642d-46c7-4d59-a890-3e34f8a11e68">
          <a:extLst>
            <a:ext uri="{FF2B5EF4-FFF2-40B4-BE49-F238E27FC236}">
              <a16:creationId xmlns:a16="http://schemas.microsoft.com/office/drawing/2014/main" id="{00000000-0008-0000-0200-00005400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85" name="AutoShape 1" descr="blob:https://web.whatsapp.com/40ff642d-46c7-4d59-a890-3e34f8a11e68">
          <a:extLst>
            <a:ext uri="{FF2B5EF4-FFF2-40B4-BE49-F238E27FC236}">
              <a16:creationId xmlns:a16="http://schemas.microsoft.com/office/drawing/2014/main" id="{00000000-0008-0000-0200-00005500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86" name="AutoShape 1" descr="blob:https://web.whatsapp.com/40ff642d-46c7-4d59-a890-3e34f8a11e68">
          <a:extLst>
            <a:ext uri="{FF2B5EF4-FFF2-40B4-BE49-F238E27FC236}">
              <a16:creationId xmlns:a16="http://schemas.microsoft.com/office/drawing/2014/main" id="{00000000-0008-0000-0200-00005600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87" name="AutoShape 1" descr="blob:https://web.whatsapp.com/40ff642d-46c7-4d59-a890-3e34f8a11e68">
          <a:extLst>
            <a:ext uri="{FF2B5EF4-FFF2-40B4-BE49-F238E27FC236}">
              <a16:creationId xmlns:a16="http://schemas.microsoft.com/office/drawing/2014/main" id="{00000000-0008-0000-0200-00005700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88" name="AutoShape 1" descr="blob:https://web.whatsapp.com/40ff642d-46c7-4d59-a890-3e34f8a11e68">
          <a:extLst>
            <a:ext uri="{FF2B5EF4-FFF2-40B4-BE49-F238E27FC236}">
              <a16:creationId xmlns:a16="http://schemas.microsoft.com/office/drawing/2014/main" id="{00000000-0008-0000-0200-00005800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89" name="AutoShape 1" descr="blob:https://web.whatsapp.com/40ff642d-46c7-4d59-a890-3e34f8a11e68">
          <a:extLst>
            <a:ext uri="{FF2B5EF4-FFF2-40B4-BE49-F238E27FC236}">
              <a16:creationId xmlns:a16="http://schemas.microsoft.com/office/drawing/2014/main" id="{00000000-0008-0000-0200-00005900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90" name="AutoShape 1" descr="blob:https://web.whatsapp.com/40ff642d-46c7-4d59-a890-3e34f8a11e68">
          <a:extLst>
            <a:ext uri="{FF2B5EF4-FFF2-40B4-BE49-F238E27FC236}">
              <a16:creationId xmlns:a16="http://schemas.microsoft.com/office/drawing/2014/main" id="{00000000-0008-0000-0200-00005A00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91" name="AutoShape 1" descr="blob:https://web.whatsapp.com/40ff642d-46c7-4d59-a890-3e34f8a11e68">
          <a:extLst>
            <a:ext uri="{FF2B5EF4-FFF2-40B4-BE49-F238E27FC236}">
              <a16:creationId xmlns:a16="http://schemas.microsoft.com/office/drawing/2014/main" id="{00000000-0008-0000-0200-00005B00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92" name="AutoShape 1" descr="blob:https://web.whatsapp.com/40ff642d-46c7-4d59-a890-3e34f8a11e68">
          <a:extLst>
            <a:ext uri="{FF2B5EF4-FFF2-40B4-BE49-F238E27FC236}">
              <a16:creationId xmlns:a16="http://schemas.microsoft.com/office/drawing/2014/main" id="{00000000-0008-0000-0200-00005C00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93" name="AutoShape 1" descr="blob:https://web.whatsapp.com/40ff642d-46c7-4d59-a890-3e34f8a11e68">
          <a:extLst>
            <a:ext uri="{FF2B5EF4-FFF2-40B4-BE49-F238E27FC236}">
              <a16:creationId xmlns:a16="http://schemas.microsoft.com/office/drawing/2014/main" id="{00000000-0008-0000-0200-00005D00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94" name="AutoShape 1" descr="blob:https://web.whatsapp.com/40ff642d-46c7-4d59-a890-3e34f8a11e68">
          <a:extLst>
            <a:ext uri="{FF2B5EF4-FFF2-40B4-BE49-F238E27FC236}">
              <a16:creationId xmlns:a16="http://schemas.microsoft.com/office/drawing/2014/main" id="{00000000-0008-0000-0200-00005E00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95" name="AutoShape 1" descr="blob:https://web.whatsapp.com/40ff642d-46c7-4d59-a890-3e34f8a11e68">
          <a:extLst>
            <a:ext uri="{FF2B5EF4-FFF2-40B4-BE49-F238E27FC236}">
              <a16:creationId xmlns:a16="http://schemas.microsoft.com/office/drawing/2014/main" id="{00000000-0008-0000-0200-00005F00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96" name="AutoShape 1" descr="blob:https://web.whatsapp.com/40ff642d-46c7-4d59-a890-3e34f8a11e68">
          <a:extLst>
            <a:ext uri="{FF2B5EF4-FFF2-40B4-BE49-F238E27FC236}">
              <a16:creationId xmlns:a16="http://schemas.microsoft.com/office/drawing/2014/main" id="{00000000-0008-0000-0200-00006000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97" name="AutoShape 1" descr="blob:https://web.whatsapp.com/40ff642d-46c7-4d59-a890-3e34f8a11e68">
          <a:extLst>
            <a:ext uri="{FF2B5EF4-FFF2-40B4-BE49-F238E27FC236}">
              <a16:creationId xmlns:a16="http://schemas.microsoft.com/office/drawing/2014/main" id="{00000000-0008-0000-0200-00006100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98" name="AutoShape 1" descr="blob:https://web.whatsapp.com/40ff642d-46c7-4d59-a890-3e34f8a11e68">
          <a:extLst>
            <a:ext uri="{FF2B5EF4-FFF2-40B4-BE49-F238E27FC236}">
              <a16:creationId xmlns:a16="http://schemas.microsoft.com/office/drawing/2014/main" id="{00000000-0008-0000-0200-00006200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99" name="AutoShape 1" descr="blob:https://web.whatsapp.com/40ff642d-46c7-4d59-a890-3e34f8a11e68">
          <a:extLst>
            <a:ext uri="{FF2B5EF4-FFF2-40B4-BE49-F238E27FC236}">
              <a16:creationId xmlns:a16="http://schemas.microsoft.com/office/drawing/2014/main" id="{00000000-0008-0000-0200-00006300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100" name="AutoShape 1" descr="blob:https://web.whatsapp.com/40ff642d-46c7-4d59-a890-3e34f8a11e68">
          <a:extLst>
            <a:ext uri="{FF2B5EF4-FFF2-40B4-BE49-F238E27FC236}">
              <a16:creationId xmlns:a16="http://schemas.microsoft.com/office/drawing/2014/main" id="{00000000-0008-0000-0200-00006400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101" name="AutoShape 1" descr="blob:https://web.whatsapp.com/40ff642d-46c7-4d59-a890-3e34f8a11e68">
          <a:extLst>
            <a:ext uri="{FF2B5EF4-FFF2-40B4-BE49-F238E27FC236}">
              <a16:creationId xmlns:a16="http://schemas.microsoft.com/office/drawing/2014/main" id="{00000000-0008-0000-0200-00006500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102" name="AutoShape 1" descr="blob:https://web.whatsapp.com/40ff642d-46c7-4d59-a890-3e34f8a11e68">
          <a:extLst>
            <a:ext uri="{FF2B5EF4-FFF2-40B4-BE49-F238E27FC236}">
              <a16:creationId xmlns:a16="http://schemas.microsoft.com/office/drawing/2014/main" id="{00000000-0008-0000-0200-00006600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103" name="AutoShape 1" descr="blob:https://web.whatsapp.com/40ff642d-46c7-4d59-a890-3e34f8a11e68">
          <a:extLst>
            <a:ext uri="{FF2B5EF4-FFF2-40B4-BE49-F238E27FC236}">
              <a16:creationId xmlns:a16="http://schemas.microsoft.com/office/drawing/2014/main" id="{00000000-0008-0000-0200-00006700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104" name="AutoShape 1" descr="blob:https://web.whatsapp.com/40ff642d-46c7-4d59-a890-3e34f8a11e68">
          <a:extLst>
            <a:ext uri="{FF2B5EF4-FFF2-40B4-BE49-F238E27FC236}">
              <a16:creationId xmlns:a16="http://schemas.microsoft.com/office/drawing/2014/main" id="{00000000-0008-0000-0200-00006800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105" name="AutoShape 1" descr="blob:https://web.whatsapp.com/40ff642d-46c7-4d59-a890-3e34f8a11e68">
          <a:extLst>
            <a:ext uri="{FF2B5EF4-FFF2-40B4-BE49-F238E27FC236}">
              <a16:creationId xmlns:a16="http://schemas.microsoft.com/office/drawing/2014/main" id="{00000000-0008-0000-0200-00006900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106" name="AutoShape 1" descr="blob:https://web.whatsapp.com/40ff642d-46c7-4d59-a890-3e34f8a11e68">
          <a:extLst>
            <a:ext uri="{FF2B5EF4-FFF2-40B4-BE49-F238E27FC236}">
              <a16:creationId xmlns:a16="http://schemas.microsoft.com/office/drawing/2014/main" id="{00000000-0008-0000-0200-00006A00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107" name="AutoShape 1" descr="blob:https://web.whatsapp.com/40ff642d-46c7-4d59-a890-3e34f8a11e68">
          <a:extLst>
            <a:ext uri="{FF2B5EF4-FFF2-40B4-BE49-F238E27FC236}">
              <a16:creationId xmlns:a16="http://schemas.microsoft.com/office/drawing/2014/main" id="{00000000-0008-0000-0200-00006B00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108" name="AutoShape 1" descr="blob:https://web.whatsapp.com/40ff642d-46c7-4d59-a890-3e34f8a11e68">
          <a:extLst>
            <a:ext uri="{FF2B5EF4-FFF2-40B4-BE49-F238E27FC236}">
              <a16:creationId xmlns:a16="http://schemas.microsoft.com/office/drawing/2014/main" id="{00000000-0008-0000-0200-00006C00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109" name="AutoShape 1" descr="blob:https://web.whatsapp.com/40ff642d-46c7-4d59-a890-3e34f8a11e68">
          <a:extLst>
            <a:ext uri="{FF2B5EF4-FFF2-40B4-BE49-F238E27FC236}">
              <a16:creationId xmlns:a16="http://schemas.microsoft.com/office/drawing/2014/main" id="{00000000-0008-0000-0200-00006D00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110" name="AutoShape 1" descr="blob:https://web.whatsapp.com/40ff642d-46c7-4d59-a890-3e34f8a11e68">
          <a:extLst>
            <a:ext uri="{FF2B5EF4-FFF2-40B4-BE49-F238E27FC236}">
              <a16:creationId xmlns:a16="http://schemas.microsoft.com/office/drawing/2014/main" id="{00000000-0008-0000-0200-00006E00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111" name="AutoShape 1" descr="blob:https://web.whatsapp.com/40ff642d-46c7-4d59-a890-3e34f8a11e68">
          <a:extLst>
            <a:ext uri="{FF2B5EF4-FFF2-40B4-BE49-F238E27FC236}">
              <a16:creationId xmlns:a16="http://schemas.microsoft.com/office/drawing/2014/main" id="{00000000-0008-0000-0200-00006F00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112" name="AutoShape 1" descr="blob:https://web.whatsapp.com/40ff642d-46c7-4d59-a890-3e34f8a11e68">
          <a:extLst>
            <a:ext uri="{FF2B5EF4-FFF2-40B4-BE49-F238E27FC236}">
              <a16:creationId xmlns:a16="http://schemas.microsoft.com/office/drawing/2014/main" id="{00000000-0008-0000-0200-00007000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113" name="AutoShape 1" descr="blob:https://web.whatsapp.com/40ff642d-46c7-4d59-a890-3e34f8a11e68">
          <a:extLst>
            <a:ext uri="{FF2B5EF4-FFF2-40B4-BE49-F238E27FC236}">
              <a16:creationId xmlns:a16="http://schemas.microsoft.com/office/drawing/2014/main" id="{00000000-0008-0000-0200-00007100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114" name="AutoShape 1" descr="blob:https://web.whatsapp.com/40ff642d-46c7-4d59-a890-3e34f8a11e68">
          <a:extLst>
            <a:ext uri="{FF2B5EF4-FFF2-40B4-BE49-F238E27FC236}">
              <a16:creationId xmlns:a16="http://schemas.microsoft.com/office/drawing/2014/main" id="{00000000-0008-0000-0200-00007200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115" name="AutoShape 1" descr="blob:https://web.whatsapp.com/40ff642d-46c7-4d59-a890-3e34f8a11e68">
          <a:extLst>
            <a:ext uri="{FF2B5EF4-FFF2-40B4-BE49-F238E27FC236}">
              <a16:creationId xmlns:a16="http://schemas.microsoft.com/office/drawing/2014/main" id="{00000000-0008-0000-0200-00007300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116" name="AutoShape 1" descr="blob:https://web.whatsapp.com/40ff642d-46c7-4d59-a890-3e34f8a11e68">
          <a:extLst>
            <a:ext uri="{FF2B5EF4-FFF2-40B4-BE49-F238E27FC236}">
              <a16:creationId xmlns:a16="http://schemas.microsoft.com/office/drawing/2014/main" id="{00000000-0008-0000-0200-00007400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117" name="AutoShape 1" descr="blob:https://web.whatsapp.com/40ff642d-46c7-4d59-a890-3e34f8a11e68">
          <a:extLst>
            <a:ext uri="{FF2B5EF4-FFF2-40B4-BE49-F238E27FC236}">
              <a16:creationId xmlns:a16="http://schemas.microsoft.com/office/drawing/2014/main" id="{00000000-0008-0000-0200-00007500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118" name="AutoShape 1" descr="blob:https://web.whatsapp.com/40ff642d-46c7-4d59-a890-3e34f8a11e68">
          <a:extLst>
            <a:ext uri="{FF2B5EF4-FFF2-40B4-BE49-F238E27FC236}">
              <a16:creationId xmlns:a16="http://schemas.microsoft.com/office/drawing/2014/main" id="{00000000-0008-0000-0200-00007600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119" name="AutoShape 1" descr="blob:https://web.whatsapp.com/40ff642d-46c7-4d59-a890-3e34f8a11e68">
          <a:extLst>
            <a:ext uri="{FF2B5EF4-FFF2-40B4-BE49-F238E27FC236}">
              <a16:creationId xmlns:a16="http://schemas.microsoft.com/office/drawing/2014/main" id="{00000000-0008-0000-0200-00007700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120" name="AutoShape 1" descr="blob:https://web.whatsapp.com/40ff642d-46c7-4d59-a890-3e34f8a11e68">
          <a:extLst>
            <a:ext uri="{FF2B5EF4-FFF2-40B4-BE49-F238E27FC236}">
              <a16:creationId xmlns:a16="http://schemas.microsoft.com/office/drawing/2014/main" id="{00000000-0008-0000-0200-00007800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121" name="AutoShape 1" descr="blob:https://web.whatsapp.com/40ff642d-46c7-4d59-a890-3e34f8a11e68">
          <a:extLst>
            <a:ext uri="{FF2B5EF4-FFF2-40B4-BE49-F238E27FC236}">
              <a16:creationId xmlns:a16="http://schemas.microsoft.com/office/drawing/2014/main" id="{00000000-0008-0000-0200-00007900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122" name="AutoShape 1" descr="blob:https://web.whatsapp.com/40ff642d-46c7-4d59-a890-3e34f8a11e68">
          <a:extLst>
            <a:ext uri="{FF2B5EF4-FFF2-40B4-BE49-F238E27FC236}">
              <a16:creationId xmlns:a16="http://schemas.microsoft.com/office/drawing/2014/main" id="{00000000-0008-0000-0200-00007A00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28</xdr:row>
      <xdr:rowOff>542925</xdr:rowOff>
    </xdr:from>
    <xdr:ext cx="304800" cy="304800"/>
    <xdr:sp macro="" textlink="">
      <xdr:nvSpPr>
        <xdr:cNvPr id="123" name="AutoShape 3" descr="blob:https://web.whatsapp.com/207f9b22-a611-4d6f-9984-78d7d1ff46db">
          <a:extLst>
            <a:ext uri="{FF2B5EF4-FFF2-40B4-BE49-F238E27FC236}">
              <a16:creationId xmlns:a16="http://schemas.microsoft.com/office/drawing/2014/main" id="{00000000-0008-0000-0200-00007B000000}"/>
            </a:ext>
          </a:extLst>
        </xdr:cNvPr>
        <xdr:cNvSpPr>
          <a:spLocks noChangeAspect="1" noChangeArrowheads="1"/>
        </xdr:cNvSpPr>
      </xdr:nvSpPr>
      <xdr:spPr bwMode="auto">
        <a:xfrm>
          <a:off x="7981950" y="22640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28</xdr:row>
      <xdr:rowOff>333375</xdr:rowOff>
    </xdr:from>
    <xdr:ext cx="304800" cy="304800"/>
    <xdr:sp macro="" textlink="">
      <xdr:nvSpPr>
        <xdr:cNvPr id="124" name="AutoShape 3" descr="blob:https://web.whatsapp.com/207f9b22-a611-4d6f-9984-78d7d1ff46db">
          <a:extLst>
            <a:ext uri="{FF2B5EF4-FFF2-40B4-BE49-F238E27FC236}">
              <a16:creationId xmlns:a16="http://schemas.microsoft.com/office/drawing/2014/main" id="{00000000-0008-0000-0200-00007C000000}"/>
            </a:ext>
          </a:extLst>
        </xdr:cNvPr>
        <xdr:cNvSpPr>
          <a:spLocks noChangeAspect="1" noChangeArrowheads="1"/>
        </xdr:cNvSpPr>
      </xdr:nvSpPr>
      <xdr:spPr bwMode="auto">
        <a:xfrm>
          <a:off x="7981950" y="22431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26</xdr:row>
      <xdr:rowOff>161925</xdr:rowOff>
    </xdr:from>
    <xdr:ext cx="304800" cy="304800"/>
    <xdr:sp macro="" textlink="">
      <xdr:nvSpPr>
        <xdr:cNvPr id="125" name="AutoShape 3" descr="blob:https://web.whatsapp.com/207f9b22-a611-4d6f-9984-78d7d1ff46db">
          <a:extLst>
            <a:ext uri="{FF2B5EF4-FFF2-40B4-BE49-F238E27FC236}">
              <a16:creationId xmlns:a16="http://schemas.microsoft.com/office/drawing/2014/main" id="{00000000-0008-0000-0200-00007D000000}"/>
            </a:ext>
          </a:extLst>
        </xdr:cNvPr>
        <xdr:cNvSpPr>
          <a:spLocks noChangeAspect="1" noChangeArrowheads="1"/>
        </xdr:cNvSpPr>
      </xdr:nvSpPr>
      <xdr:spPr bwMode="auto">
        <a:xfrm>
          <a:off x="7981950" y="20012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26</xdr:row>
      <xdr:rowOff>161925</xdr:rowOff>
    </xdr:from>
    <xdr:ext cx="304800" cy="304800"/>
    <xdr:sp macro="" textlink="">
      <xdr:nvSpPr>
        <xdr:cNvPr id="126" name="AutoShape 3" descr="blob:https://web.whatsapp.com/207f9b22-a611-4d6f-9984-78d7d1ff46db">
          <a:extLst>
            <a:ext uri="{FF2B5EF4-FFF2-40B4-BE49-F238E27FC236}">
              <a16:creationId xmlns:a16="http://schemas.microsoft.com/office/drawing/2014/main" id="{00000000-0008-0000-0200-00007E000000}"/>
            </a:ext>
          </a:extLst>
        </xdr:cNvPr>
        <xdr:cNvSpPr>
          <a:spLocks noChangeAspect="1" noChangeArrowheads="1"/>
        </xdr:cNvSpPr>
      </xdr:nvSpPr>
      <xdr:spPr bwMode="auto">
        <a:xfrm>
          <a:off x="7981950" y="20012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27</xdr:row>
      <xdr:rowOff>161925</xdr:rowOff>
    </xdr:from>
    <xdr:ext cx="304800" cy="304800"/>
    <xdr:sp macro="" textlink="">
      <xdr:nvSpPr>
        <xdr:cNvPr id="127" name="AutoShape 3" descr="blob:https://web.whatsapp.com/207f9b22-a611-4d6f-9984-78d7d1ff46db">
          <a:extLst>
            <a:ext uri="{FF2B5EF4-FFF2-40B4-BE49-F238E27FC236}">
              <a16:creationId xmlns:a16="http://schemas.microsoft.com/office/drawing/2014/main" id="{00000000-0008-0000-0200-00007F000000}"/>
            </a:ext>
          </a:extLst>
        </xdr:cNvPr>
        <xdr:cNvSpPr>
          <a:spLocks noChangeAspect="1" noChangeArrowheads="1"/>
        </xdr:cNvSpPr>
      </xdr:nvSpPr>
      <xdr:spPr bwMode="auto">
        <a:xfrm>
          <a:off x="7981950" y="21135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27</xdr:row>
      <xdr:rowOff>161925</xdr:rowOff>
    </xdr:from>
    <xdr:ext cx="304800" cy="304800"/>
    <xdr:sp macro="" textlink="">
      <xdr:nvSpPr>
        <xdr:cNvPr id="128" name="AutoShape 3" descr="blob:https://web.whatsapp.com/207f9b22-a611-4d6f-9984-78d7d1ff46db">
          <a:extLst>
            <a:ext uri="{FF2B5EF4-FFF2-40B4-BE49-F238E27FC236}">
              <a16:creationId xmlns:a16="http://schemas.microsoft.com/office/drawing/2014/main" id="{00000000-0008-0000-0200-000080000000}"/>
            </a:ext>
          </a:extLst>
        </xdr:cNvPr>
        <xdr:cNvSpPr>
          <a:spLocks noChangeAspect="1" noChangeArrowheads="1"/>
        </xdr:cNvSpPr>
      </xdr:nvSpPr>
      <xdr:spPr bwMode="auto">
        <a:xfrm>
          <a:off x="7981950" y="21135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28</xdr:row>
      <xdr:rowOff>161925</xdr:rowOff>
    </xdr:from>
    <xdr:ext cx="304800" cy="304800"/>
    <xdr:sp macro="" textlink="">
      <xdr:nvSpPr>
        <xdr:cNvPr id="129" name="AutoShape 3" descr="blob:https://web.whatsapp.com/207f9b22-a611-4d6f-9984-78d7d1ff46db">
          <a:extLst>
            <a:ext uri="{FF2B5EF4-FFF2-40B4-BE49-F238E27FC236}">
              <a16:creationId xmlns:a16="http://schemas.microsoft.com/office/drawing/2014/main" id="{00000000-0008-0000-0200-000081000000}"/>
            </a:ext>
          </a:extLst>
        </xdr:cNvPr>
        <xdr:cNvSpPr>
          <a:spLocks noChangeAspect="1" noChangeArrowheads="1"/>
        </xdr:cNvSpPr>
      </xdr:nvSpPr>
      <xdr:spPr bwMode="auto">
        <a:xfrm>
          <a:off x="7981950" y="22259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28</xdr:row>
      <xdr:rowOff>161925</xdr:rowOff>
    </xdr:from>
    <xdr:ext cx="304800" cy="304800"/>
    <xdr:sp macro="" textlink="">
      <xdr:nvSpPr>
        <xdr:cNvPr id="130" name="AutoShape 3" descr="blob:https://web.whatsapp.com/207f9b22-a611-4d6f-9984-78d7d1ff46db">
          <a:extLst>
            <a:ext uri="{FF2B5EF4-FFF2-40B4-BE49-F238E27FC236}">
              <a16:creationId xmlns:a16="http://schemas.microsoft.com/office/drawing/2014/main" id="{00000000-0008-0000-0200-000082000000}"/>
            </a:ext>
          </a:extLst>
        </xdr:cNvPr>
        <xdr:cNvSpPr>
          <a:spLocks noChangeAspect="1" noChangeArrowheads="1"/>
        </xdr:cNvSpPr>
      </xdr:nvSpPr>
      <xdr:spPr bwMode="auto">
        <a:xfrm>
          <a:off x="7981950" y="22259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66</xdr:row>
      <xdr:rowOff>161925</xdr:rowOff>
    </xdr:from>
    <xdr:ext cx="304800" cy="304800"/>
    <xdr:sp macro="" textlink="">
      <xdr:nvSpPr>
        <xdr:cNvPr id="131" name="AutoShape 3" descr="blob:https://web.whatsapp.com/207f9b22-a611-4d6f-9984-78d7d1ff46db">
          <a:extLst>
            <a:ext uri="{FF2B5EF4-FFF2-40B4-BE49-F238E27FC236}">
              <a16:creationId xmlns:a16="http://schemas.microsoft.com/office/drawing/2014/main" id="{00000000-0008-0000-0200-000083000000}"/>
            </a:ext>
          </a:extLst>
        </xdr:cNvPr>
        <xdr:cNvSpPr>
          <a:spLocks noChangeAspect="1" noChangeArrowheads="1"/>
        </xdr:cNvSpPr>
      </xdr:nvSpPr>
      <xdr:spPr bwMode="auto">
        <a:xfrm>
          <a:off x="7981950" y="64970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66</xdr:row>
      <xdr:rowOff>161925</xdr:rowOff>
    </xdr:from>
    <xdr:ext cx="304800" cy="304800"/>
    <xdr:sp macro="" textlink="">
      <xdr:nvSpPr>
        <xdr:cNvPr id="132" name="AutoShape 3" descr="blob:https://web.whatsapp.com/207f9b22-a611-4d6f-9984-78d7d1ff46db">
          <a:extLst>
            <a:ext uri="{FF2B5EF4-FFF2-40B4-BE49-F238E27FC236}">
              <a16:creationId xmlns:a16="http://schemas.microsoft.com/office/drawing/2014/main" id="{00000000-0008-0000-0200-000084000000}"/>
            </a:ext>
          </a:extLst>
        </xdr:cNvPr>
        <xdr:cNvSpPr>
          <a:spLocks noChangeAspect="1" noChangeArrowheads="1"/>
        </xdr:cNvSpPr>
      </xdr:nvSpPr>
      <xdr:spPr bwMode="auto">
        <a:xfrm>
          <a:off x="7981950" y="64970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291</xdr:row>
      <xdr:rowOff>0</xdr:rowOff>
    </xdr:from>
    <xdr:ext cx="304800" cy="304800"/>
    <xdr:sp macro="" textlink="">
      <xdr:nvSpPr>
        <xdr:cNvPr id="133" name="AutoShape 3" descr="blob:https://web.whatsapp.com/207f9b22-a611-4d6f-9984-78d7d1ff46db">
          <a:extLst>
            <a:ext uri="{FF2B5EF4-FFF2-40B4-BE49-F238E27FC236}">
              <a16:creationId xmlns:a16="http://schemas.microsoft.com/office/drawing/2014/main" id="{00000000-0008-0000-0200-000085000000}"/>
            </a:ext>
          </a:extLst>
        </xdr:cNvPr>
        <xdr:cNvSpPr>
          <a:spLocks noChangeAspect="1" noChangeArrowheads="1"/>
        </xdr:cNvSpPr>
      </xdr:nvSpPr>
      <xdr:spPr bwMode="auto">
        <a:xfrm>
          <a:off x="7981950" y="317982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291</xdr:row>
      <xdr:rowOff>0</xdr:rowOff>
    </xdr:from>
    <xdr:ext cx="304800" cy="304800"/>
    <xdr:sp macro="" textlink="">
      <xdr:nvSpPr>
        <xdr:cNvPr id="134" name="AutoShape 3" descr="blob:https://web.whatsapp.com/207f9b22-a611-4d6f-9984-78d7d1ff46db">
          <a:extLst>
            <a:ext uri="{FF2B5EF4-FFF2-40B4-BE49-F238E27FC236}">
              <a16:creationId xmlns:a16="http://schemas.microsoft.com/office/drawing/2014/main" id="{00000000-0008-0000-0200-000086000000}"/>
            </a:ext>
          </a:extLst>
        </xdr:cNvPr>
        <xdr:cNvSpPr>
          <a:spLocks noChangeAspect="1" noChangeArrowheads="1"/>
        </xdr:cNvSpPr>
      </xdr:nvSpPr>
      <xdr:spPr bwMode="auto">
        <a:xfrm>
          <a:off x="7981950" y="317982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291</xdr:row>
      <xdr:rowOff>0</xdr:rowOff>
    </xdr:from>
    <xdr:ext cx="304800" cy="304800"/>
    <xdr:sp macro="" textlink="">
      <xdr:nvSpPr>
        <xdr:cNvPr id="135" name="AutoShape 3" descr="blob:https://web.whatsapp.com/207f9b22-a611-4d6f-9984-78d7d1ff46db">
          <a:extLst>
            <a:ext uri="{FF2B5EF4-FFF2-40B4-BE49-F238E27FC236}">
              <a16:creationId xmlns:a16="http://schemas.microsoft.com/office/drawing/2014/main" id="{00000000-0008-0000-0200-000087000000}"/>
            </a:ext>
          </a:extLst>
        </xdr:cNvPr>
        <xdr:cNvSpPr>
          <a:spLocks noChangeAspect="1" noChangeArrowheads="1"/>
        </xdr:cNvSpPr>
      </xdr:nvSpPr>
      <xdr:spPr bwMode="auto">
        <a:xfrm>
          <a:off x="7981950" y="317982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291</xdr:row>
      <xdr:rowOff>0</xdr:rowOff>
    </xdr:from>
    <xdr:ext cx="304800" cy="304800"/>
    <xdr:sp macro="" textlink="">
      <xdr:nvSpPr>
        <xdr:cNvPr id="136" name="AutoShape 3" descr="blob:https://web.whatsapp.com/207f9b22-a611-4d6f-9984-78d7d1ff46db">
          <a:extLst>
            <a:ext uri="{FF2B5EF4-FFF2-40B4-BE49-F238E27FC236}">
              <a16:creationId xmlns:a16="http://schemas.microsoft.com/office/drawing/2014/main" id="{00000000-0008-0000-0200-000088000000}"/>
            </a:ext>
          </a:extLst>
        </xdr:cNvPr>
        <xdr:cNvSpPr>
          <a:spLocks noChangeAspect="1" noChangeArrowheads="1"/>
        </xdr:cNvSpPr>
      </xdr:nvSpPr>
      <xdr:spPr bwMode="auto">
        <a:xfrm>
          <a:off x="7981950" y="317982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291</xdr:row>
      <xdr:rowOff>0</xdr:rowOff>
    </xdr:from>
    <xdr:ext cx="304800" cy="304800"/>
    <xdr:sp macro="" textlink="">
      <xdr:nvSpPr>
        <xdr:cNvPr id="137" name="AutoShape 3" descr="blob:https://web.whatsapp.com/207f9b22-a611-4d6f-9984-78d7d1ff46db">
          <a:extLst>
            <a:ext uri="{FF2B5EF4-FFF2-40B4-BE49-F238E27FC236}">
              <a16:creationId xmlns:a16="http://schemas.microsoft.com/office/drawing/2014/main" id="{00000000-0008-0000-0200-000089000000}"/>
            </a:ext>
          </a:extLst>
        </xdr:cNvPr>
        <xdr:cNvSpPr>
          <a:spLocks noChangeAspect="1" noChangeArrowheads="1"/>
        </xdr:cNvSpPr>
      </xdr:nvSpPr>
      <xdr:spPr bwMode="auto">
        <a:xfrm>
          <a:off x="7981950" y="317982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291</xdr:row>
      <xdr:rowOff>0</xdr:rowOff>
    </xdr:from>
    <xdr:ext cx="304800" cy="304800"/>
    <xdr:sp macro="" textlink="">
      <xdr:nvSpPr>
        <xdr:cNvPr id="138" name="AutoShape 3" descr="blob:https://web.whatsapp.com/207f9b22-a611-4d6f-9984-78d7d1ff46db">
          <a:extLst>
            <a:ext uri="{FF2B5EF4-FFF2-40B4-BE49-F238E27FC236}">
              <a16:creationId xmlns:a16="http://schemas.microsoft.com/office/drawing/2014/main" id="{00000000-0008-0000-0200-00008A000000}"/>
            </a:ext>
          </a:extLst>
        </xdr:cNvPr>
        <xdr:cNvSpPr>
          <a:spLocks noChangeAspect="1" noChangeArrowheads="1"/>
        </xdr:cNvSpPr>
      </xdr:nvSpPr>
      <xdr:spPr bwMode="auto">
        <a:xfrm>
          <a:off x="7981950" y="317982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291</xdr:row>
      <xdr:rowOff>0</xdr:rowOff>
    </xdr:from>
    <xdr:ext cx="304800" cy="304800"/>
    <xdr:sp macro="" textlink="">
      <xdr:nvSpPr>
        <xdr:cNvPr id="139" name="AutoShape 3" descr="blob:https://web.whatsapp.com/207f9b22-a611-4d6f-9984-78d7d1ff46db">
          <a:extLst>
            <a:ext uri="{FF2B5EF4-FFF2-40B4-BE49-F238E27FC236}">
              <a16:creationId xmlns:a16="http://schemas.microsoft.com/office/drawing/2014/main" id="{00000000-0008-0000-0200-00008B000000}"/>
            </a:ext>
          </a:extLst>
        </xdr:cNvPr>
        <xdr:cNvSpPr>
          <a:spLocks noChangeAspect="1" noChangeArrowheads="1"/>
        </xdr:cNvSpPr>
      </xdr:nvSpPr>
      <xdr:spPr bwMode="auto">
        <a:xfrm>
          <a:off x="7981950" y="317982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291</xdr:row>
      <xdr:rowOff>0</xdr:rowOff>
    </xdr:from>
    <xdr:ext cx="304800" cy="304800"/>
    <xdr:sp macro="" textlink="">
      <xdr:nvSpPr>
        <xdr:cNvPr id="140" name="AutoShape 3" descr="blob:https://web.whatsapp.com/207f9b22-a611-4d6f-9984-78d7d1ff46db">
          <a:extLst>
            <a:ext uri="{FF2B5EF4-FFF2-40B4-BE49-F238E27FC236}">
              <a16:creationId xmlns:a16="http://schemas.microsoft.com/office/drawing/2014/main" id="{00000000-0008-0000-0200-00008C000000}"/>
            </a:ext>
          </a:extLst>
        </xdr:cNvPr>
        <xdr:cNvSpPr>
          <a:spLocks noChangeAspect="1" noChangeArrowheads="1"/>
        </xdr:cNvSpPr>
      </xdr:nvSpPr>
      <xdr:spPr bwMode="auto">
        <a:xfrm>
          <a:off x="7981950" y="317982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292</xdr:row>
      <xdr:rowOff>0</xdr:rowOff>
    </xdr:from>
    <xdr:ext cx="304800" cy="304800"/>
    <xdr:sp macro="" textlink="">
      <xdr:nvSpPr>
        <xdr:cNvPr id="141" name="AutoShape 3" descr="blob:https://web.whatsapp.com/207f9b22-a611-4d6f-9984-78d7d1ff46db">
          <a:extLst>
            <a:ext uri="{FF2B5EF4-FFF2-40B4-BE49-F238E27FC236}">
              <a16:creationId xmlns:a16="http://schemas.microsoft.com/office/drawing/2014/main" id="{00000000-0008-0000-0200-00008D000000}"/>
            </a:ext>
          </a:extLst>
        </xdr:cNvPr>
        <xdr:cNvSpPr>
          <a:spLocks noChangeAspect="1" noChangeArrowheads="1"/>
        </xdr:cNvSpPr>
      </xdr:nvSpPr>
      <xdr:spPr bwMode="auto">
        <a:xfrm>
          <a:off x="7981950" y="31846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292</xdr:row>
      <xdr:rowOff>0</xdr:rowOff>
    </xdr:from>
    <xdr:ext cx="304800" cy="304800"/>
    <xdr:sp macro="" textlink="">
      <xdr:nvSpPr>
        <xdr:cNvPr id="142" name="AutoShape 3" descr="blob:https://web.whatsapp.com/207f9b22-a611-4d6f-9984-78d7d1ff46db">
          <a:extLst>
            <a:ext uri="{FF2B5EF4-FFF2-40B4-BE49-F238E27FC236}">
              <a16:creationId xmlns:a16="http://schemas.microsoft.com/office/drawing/2014/main" id="{00000000-0008-0000-0200-00008E000000}"/>
            </a:ext>
          </a:extLst>
        </xdr:cNvPr>
        <xdr:cNvSpPr>
          <a:spLocks noChangeAspect="1" noChangeArrowheads="1"/>
        </xdr:cNvSpPr>
      </xdr:nvSpPr>
      <xdr:spPr bwMode="auto">
        <a:xfrm>
          <a:off x="7981950" y="31846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292</xdr:row>
      <xdr:rowOff>0</xdr:rowOff>
    </xdr:from>
    <xdr:ext cx="304800" cy="304800"/>
    <xdr:sp macro="" textlink="">
      <xdr:nvSpPr>
        <xdr:cNvPr id="143" name="AutoShape 3" descr="blob:https://web.whatsapp.com/207f9b22-a611-4d6f-9984-78d7d1ff46db">
          <a:extLst>
            <a:ext uri="{FF2B5EF4-FFF2-40B4-BE49-F238E27FC236}">
              <a16:creationId xmlns:a16="http://schemas.microsoft.com/office/drawing/2014/main" id="{00000000-0008-0000-0200-00008F000000}"/>
            </a:ext>
          </a:extLst>
        </xdr:cNvPr>
        <xdr:cNvSpPr>
          <a:spLocks noChangeAspect="1" noChangeArrowheads="1"/>
        </xdr:cNvSpPr>
      </xdr:nvSpPr>
      <xdr:spPr bwMode="auto">
        <a:xfrm>
          <a:off x="7981950" y="31846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292</xdr:row>
      <xdr:rowOff>0</xdr:rowOff>
    </xdr:from>
    <xdr:ext cx="304800" cy="304800"/>
    <xdr:sp macro="" textlink="">
      <xdr:nvSpPr>
        <xdr:cNvPr id="144" name="AutoShape 3" descr="blob:https://web.whatsapp.com/207f9b22-a611-4d6f-9984-78d7d1ff46db">
          <a:extLst>
            <a:ext uri="{FF2B5EF4-FFF2-40B4-BE49-F238E27FC236}">
              <a16:creationId xmlns:a16="http://schemas.microsoft.com/office/drawing/2014/main" id="{00000000-0008-0000-0200-000090000000}"/>
            </a:ext>
          </a:extLst>
        </xdr:cNvPr>
        <xdr:cNvSpPr>
          <a:spLocks noChangeAspect="1" noChangeArrowheads="1"/>
        </xdr:cNvSpPr>
      </xdr:nvSpPr>
      <xdr:spPr bwMode="auto">
        <a:xfrm>
          <a:off x="7981950" y="31846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292</xdr:row>
      <xdr:rowOff>0</xdr:rowOff>
    </xdr:from>
    <xdr:ext cx="304800" cy="304800"/>
    <xdr:sp macro="" textlink="">
      <xdr:nvSpPr>
        <xdr:cNvPr id="145" name="AutoShape 3" descr="blob:https://web.whatsapp.com/207f9b22-a611-4d6f-9984-78d7d1ff46db">
          <a:extLst>
            <a:ext uri="{FF2B5EF4-FFF2-40B4-BE49-F238E27FC236}">
              <a16:creationId xmlns:a16="http://schemas.microsoft.com/office/drawing/2014/main" id="{00000000-0008-0000-0200-000091000000}"/>
            </a:ext>
          </a:extLst>
        </xdr:cNvPr>
        <xdr:cNvSpPr>
          <a:spLocks noChangeAspect="1" noChangeArrowheads="1"/>
        </xdr:cNvSpPr>
      </xdr:nvSpPr>
      <xdr:spPr bwMode="auto">
        <a:xfrm>
          <a:off x="7981950" y="31846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292</xdr:row>
      <xdr:rowOff>0</xdr:rowOff>
    </xdr:from>
    <xdr:ext cx="304800" cy="304800"/>
    <xdr:sp macro="" textlink="">
      <xdr:nvSpPr>
        <xdr:cNvPr id="146" name="AutoShape 3" descr="blob:https://web.whatsapp.com/207f9b22-a611-4d6f-9984-78d7d1ff46db">
          <a:extLst>
            <a:ext uri="{FF2B5EF4-FFF2-40B4-BE49-F238E27FC236}">
              <a16:creationId xmlns:a16="http://schemas.microsoft.com/office/drawing/2014/main" id="{00000000-0008-0000-0200-000092000000}"/>
            </a:ext>
          </a:extLst>
        </xdr:cNvPr>
        <xdr:cNvSpPr>
          <a:spLocks noChangeAspect="1" noChangeArrowheads="1"/>
        </xdr:cNvSpPr>
      </xdr:nvSpPr>
      <xdr:spPr bwMode="auto">
        <a:xfrm>
          <a:off x="7981950" y="31846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292</xdr:row>
      <xdr:rowOff>0</xdr:rowOff>
    </xdr:from>
    <xdr:ext cx="304800" cy="304800"/>
    <xdr:sp macro="" textlink="">
      <xdr:nvSpPr>
        <xdr:cNvPr id="147" name="AutoShape 3" descr="blob:https://web.whatsapp.com/207f9b22-a611-4d6f-9984-78d7d1ff46db">
          <a:extLst>
            <a:ext uri="{FF2B5EF4-FFF2-40B4-BE49-F238E27FC236}">
              <a16:creationId xmlns:a16="http://schemas.microsoft.com/office/drawing/2014/main" id="{00000000-0008-0000-0200-000093000000}"/>
            </a:ext>
          </a:extLst>
        </xdr:cNvPr>
        <xdr:cNvSpPr>
          <a:spLocks noChangeAspect="1" noChangeArrowheads="1"/>
        </xdr:cNvSpPr>
      </xdr:nvSpPr>
      <xdr:spPr bwMode="auto">
        <a:xfrm>
          <a:off x="7981950" y="31846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292</xdr:row>
      <xdr:rowOff>0</xdr:rowOff>
    </xdr:from>
    <xdr:ext cx="304800" cy="304800"/>
    <xdr:sp macro="" textlink="">
      <xdr:nvSpPr>
        <xdr:cNvPr id="148" name="AutoShape 3" descr="blob:https://web.whatsapp.com/207f9b22-a611-4d6f-9984-78d7d1ff46db">
          <a:extLst>
            <a:ext uri="{FF2B5EF4-FFF2-40B4-BE49-F238E27FC236}">
              <a16:creationId xmlns:a16="http://schemas.microsoft.com/office/drawing/2014/main" id="{00000000-0008-0000-0200-000094000000}"/>
            </a:ext>
          </a:extLst>
        </xdr:cNvPr>
        <xdr:cNvSpPr>
          <a:spLocks noChangeAspect="1" noChangeArrowheads="1"/>
        </xdr:cNvSpPr>
      </xdr:nvSpPr>
      <xdr:spPr bwMode="auto">
        <a:xfrm>
          <a:off x="7981950" y="31846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292</xdr:row>
      <xdr:rowOff>0</xdr:rowOff>
    </xdr:from>
    <xdr:ext cx="304800" cy="304800"/>
    <xdr:sp macro="" textlink="">
      <xdr:nvSpPr>
        <xdr:cNvPr id="149" name="AutoShape 3" descr="blob:https://web.whatsapp.com/207f9b22-a611-4d6f-9984-78d7d1ff46db">
          <a:extLst>
            <a:ext uri="{FF2B5EF4-FFF2-40B4-BE49-F238E27FC236}">
              <a16:creationId xmlns:a16="http://schemas.microsoft.com/office/drawing/2014/main" id="{00000000-0008-0000-0200-000095000000}"/>
            </a:ext>
          </a:extLst>
        </xdr:cNvPr>
        <xdr:cNvSpPr>
          <a:spLocks noChangeAspect="1" noChangeArrowheads="1"/>
        </xdr:cNvSpPr>
      </xdr:nvSpPr>
      <xdr:spPr bwMode="auto">
        <a:xfrm>
          <a:off x="7981950" y="31846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292</xdr:row>
      <xdr:rowOff>0</xdr:rowOff>
    </xdr:from>
    <xdr:ext cx="304800" cy="304800"/>
    <xdr:sp macro="" textlink="">
      <xdr:nvSpPr>
        <xdr:cNvPr id="150" name="AutoShape 3" descr="blob:https://web.whatsapp.com/207f9b22-a611-4d6f-9984-78d7d1ff46db">
          <a:extLst>
            <a:ext uri="{FF2B5EF4-FFF2-40B4-BE49-F238E27FC236}">
              <a16:creationId xmlns:a16="http://schemas.microsoft.com/office/drawing/2014/main" id="{00000000-0008-0000-0200-000096000000}"/>
            </a:ext>
          </a:extLst>
        </xdr:cNvPr>
        <xdr:cNvSpPr>
          <a:spLocks noChangeAspect="1" noChangeArrowheads="1"/>
        </xdr:cNvSpPr>
      </xdr:nvSpPr>
      <xdr:spPr bwMode="auto">
        <a:xfrm>
          <a:off x="7981950" y="31846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292</xdr:row>
      <xdr:rowOff>0</xdr:rowOff>
    </xdr:from>
    <xdr:ext cx="304800" cy="304800"/>
    <xdr:sp macro="" textlink="">
      <xdr:nvSpPr>
        <xdr:cNvPr id="151" name="AutoShape 3" descr="blob:https://web.whatsapp.com/207f9b22-a611-4d6f-9984-78d7d1ff46db">
          <a:extLst>
            <a:ext uri="{FF2B5EF4-FFF2-40B4-BE49-F238E27FC236}">
              <a16:creationId xmlns:a16="http://schemas.microsoft.com/office/drawing/2014/main" id="{00000000-0008-0000-0200-000097000000}"/>
            </a:ext>
          </a:extLst>
        </xdr:cNvPr>
        <xdr:cNvSpPr>
          <a:spLocks noChangeAspect="1" noChangeArrowheads="1"/>
        </xdr:cNvSpPr>
      </xdr:nvSpPr>
      <xdr:spPr bwMode="auto">
        <a:xfrm>
          <a:off x="7981950" y="31846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292</xdr:row>
      <xdr:rowOff>0</xdr:rowOff>
    </xdr:from>
    <xdr:ext cx="304800" cy="304800"/>
    <xdr:sp macro="" textlink="">
      <xdr:nvSpPr>
        <xdr:cNvPr id="152" name="AutoShape 3" descr="blob:https://web.whatsapp.com/207f9b22-a611-4d6f-9984-78d7d1ff46db">
          <a:extLst>
            <a:ext uri="{FF2B5EF4-FFF2-40B4-BE49-F238E27FC236}">
              <a16:creationId xmlns:a16="http://schemas.microsoft.com/office/drawing/2014/main" id="{00000000-0008-0000-0200-000098000000}"/>
            </a:ext>
          </a:extLst>
        </xdr:cNvPr>
        <xdr:cNvSpPr>
          <a:spLocks noChangeAspect="1" noChangeArrowheads="1"/>
        </xdr:cNvSpPr>
      </xdr:nvSpPr>
      <xdr:spPr bwMode="auto">
        <a:xfrm>
          <a:off x="7981950" y="31846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292</xdr:row>
      <xdr:rowOff>0</xdr:rowOff>
    </xdr:from>
    <xdr:ext cx="304800" cy="304800"/>
    <xdr:sp macro="" textlink="">
      <xdr:nvSpPr>
        <xdr:cNvPr id="153" name="AutoShape 3" descr="blob:https://web.whatsapp.com/207f9b22-a611-4d6f-9984-78d7d1ff46db">
          <a:extLst>
            <a:ext uri="{FF2B5EF4-FFF2-40B4-BE49-F238E27FC236}">
              <a16:creationId xmlns:a16="http://schemas.microsoft.com/office/drawing/2014/main" id="{00000000-0008-0000-0200-000099000000}"/>
            </a:ext>
          </a:extLst>
        </xdr:cNvPr>
        <xdr:cNvSpPr>
          <a:spLocks noChangeAspect="1" noChangeArrowheads="1"/>
        </xdr:cNvSpPr>
      </xdr:nvSpPr>
      <xdr:spPr bwMode="auto">
        <a:xfrm>
          <a:off x="7981950" y="31846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292</xdr:row>
      <xdr:rowOff>0</xdr:rowOff>
    </xdr:from>
    <xdr:ext cx="304800" cy="304800"/>
    <xdr:sp macro="" textlink="">
      <xdr:nvSpPr>
        <xdr:cNvPr id="154" name="AutoShape 3" descr="blob:https://web.whatsapp.com/207f9b22-a611-4d6f-9984-78d7d1ff46db">
          <a:extLst>
            <a:ext uri="{FF2B5EF4-FFF2-40B4-BE49-F238E27FC236}">
              <a16:creationId xmlns:a16="http://schemas.microsoft.com/office/drawing/2014/main" id="{00000000-0008-0000-0200-00009A000000}"/>
            </a:ext>
          </a:extLst>
        </xdr:cNvPr>
        <xdr:cNvSpPr>
          <a:spLocks noChangeAspect="1" noChangeArrowheads="1"/>
        </xdr:cNvSpPr>
      </xdr:nvSpPr>
      <xdr:spPr bwMode="auto">
        <a:xfrm>
          <a:off x="7981950" y="31846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292</xdr:row>
      <xdr:rowOff>0</xdr:rowOff>
    </xdr:from>
    <xdr:ext cx="304800" cy="304800"/>
    <xdr:sp macro="" textlink="">
      <xdr:nvSpPr>
        <xdr:cNvPr id="155" name="AutoShape 3" descr="blob:https://web.whatsapp.com/207f9b22-a611-4d6f-9984-78d7d1ff46db">
          <a:extLst>
            <a:ext uri="{FF2B5EF4-FFF2-40B4-BE49-F238E27FC236}">
              <a16:creationId xmlns:a16="http://schemas.microsoft.com/office/drawing/2014/main" id="{00000000-0008-0000-0200-00009B000000}"/>
            </a:ext>
          </a:extLst>
        </xdr:cNvPr>
        <xdr:cNvSpPr>
          <a:spLocks noChangeAspect="1" noChangeArrowheads="1"/>
        </xdr:cNvSpPr>
      </xdr:nvSpPr>
      <xdr:spPr bwMode="auto">
        <a:xfrm>
          <a:off x="7981950" y="31846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292</xdr:row>
      <xdr:rowOff>0</xdr:rowOff>
    </xdr:from>
    <xdr:ext cx="304800" cy="304800"/>
    <xdr:sp macro="" textlink="">
      <xdr:nvSpPr>
        <xdr:cNvPr id="156" name="AutoShape 3" descr="blob:https://web.whatsapp.com/207f9b22-a611-4d6f-9984-78d7d1ff46db">
          <a:extLst>
            <a:ext uri="{FF2B5EF4-FFF2-40B4-BE49-F238E27FC236}">
              <a16:creationId xmlns:a16="http://schemas.microsoft.com/office/drawing/2014/main" id="{00000000-0008-0000-0200-00009C000000}"/>
            </a:ext>
          </a:extLst>
        </xdr:cNvPr>
        <xdr:cNvSpPr>
          <a:spLocks noChangeAspect="1" noChangeArrowheads="1"/>
        </xdr:cNvSpPr>
      </xdr:nvSpPr>
      <xdr:spPr bwMode="auto">
        <a:xfrm>
          <a:off x="7981950" y="31846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292</xdr:row>
      <xdr:rowOff>0</xdr:rowOff>
    </xdr:from>
    <xdr:ext cx="304800" cy="304800"/>
    <xdr:sp macro="" textlink="">
      <xdr:nvSpPr>
        <xdr:cNvPr id="157" name="AutoShape 3" descr="blob:https://web.whatsapp.com/207f9b22-a611-4d6f-9984-78d7d1ff46db">
          <a:extLst>
            <a:ext uri="{FF2B5EF4-FFF2-40B4-BE49-F238E27FC236}">
              <a16:creationId xmlns:a16="http://schemas.microsoft.com/office/drawing/2014/main" id="{00000000-0008-0000-0200-00009D000000}"/>
            </a:ext>
          </a:extLst>
        </xdr:cNvPr>
        <xdr:cNvSpPr>
          <a:spLocks noChangeAspect="1" noChangeArrowheads="1"/>
        </xdr:cNvSpPr>
      </xdr:nvSpPr>
      <xdr:spPr bwMode="auto">
        <a:xfrm>
          <a:off x="7981950" y="31846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292</xdr:row>
      <xdr:rowOff>0</xdr:rowOff>
    </xdr:from>
    <xdr:ext cx="304800" cy="304800"/>
    <xdr:sp macro="" textlink="">
      <xdr:nvSpPr>
        <xdr:cNvPr id="158" name="AutoShape 3" descr="blob:https://web.whatsapp.com/207f9b22-a611-4d6f-9984-78d7d1ff46db">
          <a:extLst>
            <a:ext uri="{FF2B5EF4-FFF2-40B4-BE49-F238E27FC236}">
              <a16:creationId xmlns:a16="http://schemas.microsoft.com/office/drawing/2014/main" id="{00000000-0008-0000-0200-00009E000000}"/>
            </a:ext>
          </a:extLst>
        </xdr:cNvPr>
        <xdr:cNvSpPr>
          <a:spLocks noChangeAspect="1" noChangeArrowheads="1"/>
        </xdr:cNvSpPr>
      </xdr:nvSpPr>
      <xdr:spPr bwMode="auto">
        <a:xfrm>
          <a:off x="7981950" y="31846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292</xdr:row>
      <xdr:rowOff>0</xdr:rowOff>
    </xdr:from>
    <xdr:ext cx="304800" cy="304800"/>
    <xdr:sp macro="" textlink="">
      <xdr:nvSpPr>
        <xdr:cNvPr id="159" name="AutoShape 3" descr="blob:https://web.whatsapp.com/207f9b22-a611-4d6f-9984-78d7d1ff46db">
          <a:extLst>
            <a:ext uri="{FF2B5EF4-FFF2-40B4-BE49-F238E27FC236}">
              <a16:creationId xmlns:a16="http://schemas.microsoft.com/office/drawing/2014/main" id="{00000000-0008-0000-0200-00009F000000}"/>
            </a:ext>
          </a:extLst>
        </xdr:cNvPr>
        <xdr:cNvSpPr>
          <a:spLocks noChangeAspect="1" noChangeArrowheads="1"/>
        </xdr:cNvSpPr>
      </xdr:nvSpPr>
      <xdr:spPr bwMode="auto">
        <a:xfrm>
          <a:off x="7981950" y="31846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292</xdr:row>
      <xdr:rowOff>0</xdr:rowOff>
    </xdr:from>
    <xdr:ext cx="304800" cy="304800"/>
    <xdr:sp macro="" textlink="">
      <xdr:nvSpPr>
        <xdr:cNvPr id="160" name="AutoShape 3" descr="blob:https://web.whatsapp.com/207f9b22-a611-4d6f-9984-78d7d1ff46db">
          <a:extLst>
            <a:ext uri="{FF2B5EF4-FFF2-40B4-BE49-F238E27FC236}">
              <a16:creationId xmlns:a16="http://schemas.microsoft.com/office/drawing/2014/main" id="{00000000-0008-0000-0200-0000A0000000}"/>
            </a:ext>
          </a:extLst>
        </xdr:cNvPr>
        <xdr:cNvSpPr>
          <a:spLocks noChangeAspect="1" noChangeArrowheads="1"/>
        </xdr:cNvSpPr>
      </xdr:nvSpPr>
      <xdr:spPr bwMode="auto">
        <a:xfrm>
          <a:off x="7981950" y="31846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292</xdr:row>
      <xdr:rowOff>0</xdr:rowOff>
    </xdr:from>
    <xdr:ext cx="304800" cy="304800"/>
    <xdr:sp macro="" textlink="">
      <xdr:nvSpPr>
        <xdr:cNvPr id="161" name="AutoShape 3" descr="blob:https://web.whatsapp.com/207f9b22-a611-4d6f-9984-78d7d1ff46db">
          <a:extLst>
            <a:ext uri="{FF2B5EF4-FFF2-40B4-BE49-F238E27FC236}">
              <a16:creationId xmlns:a16="http://schemas.microsoft.com/office/drawing/2014/main" id="{00000000-0008-0000-0200-0000A1000000}"/>
            </a:ext>
          </a:extLst>
        </xdr:cNvPr>
        <xdr:cNvSpPr>
          <a:spLocks noChangeAspect="1" noChangeArrowheads="1"/>
        </xdr:cNvSpPr>
      </xdr:nvSpPr>
      <xdr:spPr bwMode="auto">
        <a:xfrm>
          <a:off x="7981950" y="31846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292</xdr:row>
      <xdr:rowOff>0</xdr:rowOff>
    </xdr:from>
    <xdr:ext cx="304800" cy="304800"/>
    <xdr:sp macro="" textlink="">
      <xdr:nvSpPr>
        <xdr:cNvPr id="162" name="AutoShape 3" descr="blob:https://web.whatsapp.com/207f9b22-a611-4d6f-9984-78d7d1ff46db">
          <a:extLst>
            <a:ext uri="{FF2B5EF4-FFF2-40B4-BE49-F238E27FC236}">
              <a16:creationId xmlns:a16="http://schemas.microsoft.com/office/drawing/2014/main" id="{00000000-0008-0000-0200-0000A2000000}"/>
            </a:ext>
          </a:extLst>
        </xdr:cNvPr>
        <xdr:cNvSpPr>
          <a:spLocks noChangeAspect="1" noChangeArrowheads="1"/>
        </xdr:cNvSpPr>
      </xdr:nvSpPr>
      <xdr:spPr bwMode="auto">
        <a:xfrm>
          <a:off x="7981950" y="31846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292</xdr:row>
      <xdr:rowOff>0</xdr:rowOff>
    </xdr:from>
    <xdr:ext cx="304800" cy="304800"/>
    <xdr:sp macro="" textlink="">
      <xdr:nvSpPr>
        <xdr:cNvPr id="163" name="AutoShape 3" descr="blob:https://web.whatsapp.com/207f9b22-a611-4d6f-9984-78d7d1ff46db">
          <a:extLst>
            <a:ext uri="{FF2B5EF4-FFF2-40B4-BE49-F238E27FC236}">
              <a16:creationId xmlns:a16="http://schemas.microsoft.com/office/drawing/2014/main" id="{00000000-0008-0000-0200-0000A3000000}"/>
            </a:ext>
          </a:extLst>
        </xdr:cNvPr>
        <xdr:cNvSpPr>
          <a:spLocks noChangeAspect="1" noChangeArrowheads="1"/>
        </xdr:cNvSpPr>
      </xdr:nvSpPr>
      <xdr:spPr bwMode="auto">
        <a:xfrm>
          <a:off x="7981950" y="31846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292</xdr:row>
      <xdr:rowOff>0</xdr:rowOff>
    </xdr:from>
    <xdr:ext cx="304800" cy="304800"/>
    <xdr:sp macro="" textlink="">
      <xdr:nvSpPr>
        <xdr:cNvPr id="164" name="AutoShape 3" descr="blob:https://web.whatsapp.com/207f9b22-a611-4d6f-9984-78d7d1ff46db">
          <a:extLst>
            <a:ext uri="{FF2B5EF4-FFF2-40B4-BE49-F238E27FC236}">
              <a16:creationId xmlns:a16="http://schemas.microsoft.com/office/drawing/2014/main" id="{00000000-0008-0000-0200-0000A4000000}"/>
            </a:ext>
          </a:extLst>
        </xdr:cNvPr>
        <xdr:cNvSpPr>
          <a:spLocks noChangeAspect="1" noChangeArrowheads="1"/>
        </xdr:cNvSpPr>
      </xdr:nvSpPr>
      <xdr:spPr bwMode="auto">
        <a:xfrm>
          <a:off x="7981950" y="31846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292</xdr:row>
      <xdr:rowOff>0</xdr:rowOff>
    </xdr:from>
    <xdr:ext cx="304800" cy="304800"/>
    <xdr:sp macro="" textlink="">
      <xdr:nvSpPr>
        <xdr:cNvPr id="165" name="AutoShape 3" descr="blob:https://web.whatsapp.com/207f9b22-a611-4d6f-9984-78d7d1ff46db">
          <a:extLst>
            <a:ext uri="{FF2B5EF4-FFF2-40B4-BE49-F238E27FC236}">
              <a16:creationId xmlns:a16="http://schemas.microsoft.com/office/drawing/2014/main" id="{00000000-0008-0000-0200-0000A5000000}"/>
            </a:ext>
          </a:extLst>
        </xdr:cNvPr>
        <xdr:cNvSpPr>
          <a:spLocks noChangeAspect="1" noChangeArrowheads="1"/>
        </xdr:cNvSpPr>
      </xdr:nvSpPr>
      <xdr:spPr bwMode="auto">
        <a:xfrm>
          <a:off x="7981950" y="31846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292</xdr:row>
      <xdr:rowOff>0</xdr:rowOff>
    </xdr:from>
    <xdr:ext cx="304800" cy="304800"/>
    <xdr:sp macro="" textlink="">
      <xdr:nvSpPr>
        <xdr:cNvPr id="166" name="AutoShape 3" descr="blob:https://web.whatsapp.com/207f9b22-a611-4d6f-9984-78d7d1ff46db">
          <a:extLst>
            <a:ext uri="{FF2B5EF4-FFF2-40B4-BE49-F238E27FC236}">
              <a16:creationId xmlns:a16="http://schemas.microsoft.com/office/drawing/2014/main" id="{00000000-0008-0000-0200-0000A6000000}"/>
            </a:ext>
          </a:extLst>
        </xdr:cNvPr>
        <xdr:cNvSpPr>
          <a:spLocks noChangeAspect="1" noChangeArrowheads="1"/>
        </xdr:cNvSpPr>
      </xdr:nvSpPr>
      <xdr:spPr bwMode="auto">
        <a:xfrm>
          <a:off x="7981950" y="31846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292</xdr:row>
      <xdr:rowOff>0</xdr:rowOff>
    </xdr:from>
    <xdr:ext cx="304800" cy="304800"/>
    <xdr:sp macro="" textlink="">
      <xdr:nvSpPr>
        <xdr:cNvPr id="167" name="AutoShape 3" descr="blob:https://web.whatsapp.com/207f9b22-a611-4d6f-9984-78d7d1ff46db">
          <a:extLst>
            <a:ext uri="{FF2B5EF4-FFF2-40B4-BE49-F238E27FC236}">
              <a16:creationId xmlns:a16="http://schemas.microsoft.com/office/drawing/2014/main" id="{00000000-0008-0000-0200-0000A7000000}"/>
            </a:ext>
          </a:extLst>
        </xdr:cNvPr>
        <xdr:cNvSpPr>
          <a:spLocks noChangeAspect="1" noChangeArrowheads="1"/>
        </xdr:cNvSpPr>
      </xdr:nvSpPr>
      <xdr:spPr bwMode="auto">
        <a:xfrm>
          <a:off x="7981950" y="31846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292</xdr:row>
      <xdr:rowOff>0</xdr:rowOff>
    </xdr:from>
    <xdr:ext cx="304800" cy="304800"/>
    <xdr:sp macro="" textlink="">
      <xdr:nvSpPr>
        <xdr:cNvPr id="168" name="AutoShape 3" descr="blob:https://web.whatsapp.com/207f9b22-a611-4d6f-9984-78d7d1ff46db">
          <a:extLst>
            <a:ext uri="{FF2B5EF4-FFF2-40B4-BE49-F238E27FC236}">
              <a16:creationId xmlns:a16="http://schemas.microsoft.com/office/drawing/2014/main" id="{00000000-0008-0000-0200-0000A8000000}"/>
            </a:ext>
          </a:extLst>
        </xdr:cNvPr>
        <xdr:cNvSpPr>
          <a:spLocks noChangeAspect="1" noChangeArrowheads="1"/>
        </xdr:cNvSpPr>
      </xdr:nvSpPr>
      <xdr:spPr bwMode="auto">
        <a:xfrm>
          <a:off x="7981950" y="31846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292</xdr:row>
      <xdr:rowOff>0</xdr:rowOff>
    </xdr:from>
    <xdr:ext cx="304800" cy="304800"/>
    <xdr:sp macro="" textlink="">
      <xdr:nvSpPr>
        <xdr:cNvPr id="169" name="AutoShape 3" descr="blob:https://web.whatsapp.com/207f9b22-a611-4d6f-9984-78d7d1ff46db">
          <a:extLst>
            <a:ext uri="{FF2B5EF4-FFF2-40B4-BE49-F238E27FC236}">
              <a16:creationId xmlns:a16="http://schemas.microsoft.com/office/drawing/2014/main" id="{00000000-0008-0000-0200-0000A9000000}"/>
            </a:ext>
          </a:extLst>
        </xdr:cNvPr>
        <xdr:cNvSpPr>
          <a:spLocks noChangeAspect="1" noChangeArrowheads="1"/>
        </xdr:cNvSpPr>
      </xdr:nvSpPr>
      <xdr:spPr bwMode="auto">
        <a:xfrm>
          <a:off x="7981950" y="31846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292</xdr:row>
      <xdr:rowOff>0</xdr:rowOff>
    </xdr:from>
    <xdr:ext cx="304800" cy="304800"/>
    <xdr:sp macro="" textlink="">
      <xdr:nvSpPr>
        <xdr:cNvPr id="170" name="AutoShape 3" descr="blob:https://web.whatsapp.com/207f9b22-a611-4d6f-9984-78d7d1ff46db">
          <a:extLst>
            <a:ext uri="{FF2B5EF4-FFF2-40B4-BE49-F238E27FC236}">
              <a16:creationId xmlns:a16="http://schemas.microsoft.com/office/drawing/2014/main" id="{00000000-0008-0000-0200-0000AA000000}"/>
            </a:ext>
          </a:extLst>
        </xdr:cNvPr>
        <xdr:cNvSpPr>
          <a:spLocks noChangeAspect="1" noChangeArrowheads="1"/>
        </xdr:cNvSpPr>
      </xdr:nvSpPr>
      <xdr:spPr bwMode="auto">
        <a:xfrm>
          <a:off x="7981950" y="31846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292</xdr:row>
      <xdr:rowOff>0</xdr:rowOff>
    </xdr:from>
    <xdr:ext cx="304800" cy="304800"/>
    <xdr:sp macro="" textlink="">
      <xdr:nvSpPr>
        <xdr:cNvPr id="171" name="AutoShape 3" descr="blob:https://web.whatsapp.com/207f9b22-a611-4d6f-9984-78d7d1ff46db">
          <a:extLst>
            <a:ext uri="{FF2B5EF4-FFF2-40B4-BE49-F238E27FC236}">
              <a16:creationId xmlns:a16="http://schemas.microsoft.com/office/drawing/2014/main" id="{00000000-0008-0000-0200-0000AB000000}"/>
            </a:ext>
          </a:extLst>
        </xdr:cNvPr>
        <xdr:cNvSpPr>
          <a:spLocks noChangeAspect="1" noChangeArrowheads="1"/>
        </xdr:cNvSpPr>
      </xdr:nvSpPr>
      <xdr:spPr bwMode="auto">
        <a:xfrm>
          <a:off x="7981950" y="31846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292</xdr:row>
      <xdr:rowOff>0</xdr:rowOff>
    </xdr:from>
    <xdr:ext cx="304800" cy="304800"/>
    <xdr:sp macro="" textlink="">
      <xdr:nvSpPr>
        <xdr:cNvPr id="172" name="AutoShape 3" descr="blob:https://web.whatsapp.com/207f9b22-a611-4d6f-9984-78d7d1ff46db">
          <a:extLst>
            <a:ext uri="{FF2B5EF4-FFF2-40B4-BE49-F238E27FC236}">
              <a16:creationId xmlns:a16="http://schemas.microsoft.com/office/drawing/2014/main" id="{00000000-0008-0000-0200-0000AC000000}"/>
            </a:ext>
          </a:extLst>
        </xdr:cNvPr>
        <xdr:cNvSpPr>
          <a:spLocks noChangeAspect="1" noChangeArrowheads="1"/>
        </xdr:cNvSpPr>
      </xdr:nvSpPr>
      <xdr:spPr bwMode="auto">
        <a:xfrm>
          <a:off x="7981950" y="31846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292</xdr:row>
      <xdr:rowOff>0</xdr:rowOff>
    </xdr:from>
    <xdr:ext cx="304800" cy="304800"/>
    <xdr:sp macro="" textlink="">
      <xdr:nvSpPr>
        <xdr:cNvPr id="173" name="AutoShape 3" descr="blob:https://web.whatsapp.com/207f9b22-a611-4d6f-9984-78d7d1ff46db">
          <a:extLst>
            <a:ext uri="{FF2B5EF4-FFF2-40B4-BE49-F238E27FC236}">
              <a16:creationId xmlns:a16="http://schemas.microsoft.com/office/drawing/2014/main" id="{00000000-0008-0000-0200-0000AD000000}"/>
            </a:ext>
          </a:extLst>
        </xdr:cNvPr>
        <xdr:cNvSpPr>
          <a:spLocks noChangeAspect="1" noChangeArrowheads="1"/>
        </xdr:cNvSpPr>
      </xdr:nvSpPr>
      <xdr:spPr bwMode="auto">
        <a:xfrm>
          <a:off x="7981950" y="31846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292</xdr:row>
      <xdr:rowOff>0</xdr:rowOff>
    </xdr:from>
    <xdr:ext cx="304800" cy="304800"/>
    <xdr:sp macro="" textlink="">
      <xdr:nvSpPr>
        <xdr:cNvPr id="174" name="AutoShape 3" descr="blob:https://web.whatsapp.com/207f9b22-a611-4d6f-9984-78d7d1ff46db">
          <a:extLst>
            <a:ext uri="{FF2B5EF4-FFF2-40B4-BE49-F238E27FC236}">
              <a16:creationId xmlns:a16="http://schemas.microsoft.com/office/drawing/2014/main" id="{00000000-0008-0000-0200-0000AE000000}"/>
            </a:ext>
          </a:extLst>
        </xdr:cNvPr>
        <xdr:cNvSpPr>
          <a:spLocks noChangeAspect="1" noChangeArrowheads="1"/>
        </xdr:cNvSpPr>
      </xdr:nvSpPr>
      <xdr:spPr bwMode="auto">
        <a:xfrm>
          <a:off x="7981950" y="31846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292</xdr:row>
      <xdr:rowOff>0</xdr:rowOff>
    </xdr:from>
    <xdr:ext cx="304800" cy="304800"/>
    <xdr:sp macro="" textlink="">
      <xdr:nvSpPr>
        <xdr:cNvPr id="175" name="AutoShape 3" descr="blob:https://web.whatsapp.com/207f9b22-a611-4d6f-9984-78d7d1ff46db">
          <a:extLst>
            <a:ext uri="{FF2B5EF4-FFF2-40B4-BE49-F238E27FC236}">
              <a16:creationId xmlns:a16="http://schemas.microsoft.com/office/drawing/2014/main" id="{00000000-0008-0000-0200-0000AF000000}"/>
            </a:ext>
          </a:extLst>
        </xdr:cNvPr>
        <xdr:cNvSpPr>
          <a:spLocks noChangeAspect="1" noChangeArrowheads="1"/>
        </xdr:cNvSpPr>
      </xdr:nvSpPr>
      <xdr:spPr bwMode="auto">
        <a:xfrm>
          <a:off x="7981950" y="31846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292</xdr:row>
      <xdr:rowOff>0</xdr:rowOff>
    </xdr:from>
    <xdr:ext cx="304800" cy="304800"/>
    <xdr:sp macro="" textlink="">
      <xdr:nvSpPr>
        <xdr:cNvPr id="176" name="AutoShape 3" descr="blob:https://web.whatsapp.com/207f9b22-a611-4d6f-9984-78d7d1ff46db">
          <a:extLst>
            <a:ext uri="{FF2B5EF4-FFF2-40B4-BE49-F238E27FC236}">
              <a16:creationId xmlns:a16="http://schemas.microsoft.com/office/drawing/2014/main" id="{00000000-0008-0000-0200-0000B0000000}"/>
            </a:ext>
          </a:extLst>
        </xdr:cNvPr>
        <xdr:cNvSpPr>
          <a:spLocks noChangeAspect="1" noChangeArrowheads="1"/>
        </xdr:cNvSpPr>
      </xdr:nvSpPr>
      <xdr:spPr bwMode="auto">
        <a:xfrm>
          <a:off x="7981950" y="31846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292</xdr:row>
      <xdr:rowOff>0</xdr:rowOff>
    </xdr:from>
    <xdr:ext cx="304800" cy="304800"/>
    <xdr:sp macro="" textlink="">
      <xdr:nvSpPr>
        <xdr:cNvPr id="177" name="AutoShape 3" descr="blob:https://web.whatsapp.com/207f9b22-a611-4d6f-9984-78d7d1ff46db">
          <a:extLst>
            <a:ext uri="{FF2B5EF4-FFF2-40B4-BE49-F238E27FC236}">
              <a16:creationId xmlns:a16="http://schemas.microsoft.com/office/drawing/2014/main" id="{00000000-0008-0000-0200-0000B1000000}"/>
            </a:ext>
          </a:extLst>
        </xdr:cNvPr>
        <xdr:cNvSpPr>
          <a:spLocks noChangeAspect="1" noChangeArrowheads="1"/>
        </xdr:cNvSpPr>
      </xdr:nvSpPr>
      <xdr:spPr bwMode="auto">
        <a:xfrm>
          <a:off x="7981950" y="31846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292</xdr:row>
      <xdr:rowOff>0</xdr:rowOff>
    </xdr:from>
    <xdr:ext cx="304800" cy="304800"/>
    <xdr:sp macro="" textlink="">
      <xdr:nvSpPr>
        <xdr:cNvPr id="178" name="AutoShape 3" descr="blob:https://web.whatsapp.com/207f9b22-a611-4d6f-9984-78d7d1ff46db">
          <a:extLst>
            <a:ext uri="{FF2B5EF4-FFF2-40B4-BE49-F238E27FC236}">
              <a16:creationId xmlns:a16="http://schemas.microsoft.com/office/drawing/2014/main" id="{00000000-0008-0000-0200-0000B2000000}"/>
            </a:ext>
          </a:extLst>
        </xdr:cNvPr>
        <xdr:cNvSpPr>
          <a:spLocks noChangeAspect="1" noChangeArrowheads="1"/>
        </xdr:cNvSpPr>
      </xdr:nvSpPr>
      <xdr:spPr bwMode="auto">
        <a:xfrm>
          <a:off x="7981950" y="31846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292</xdr:row>
      <xdr:rowOff>0</xdr:rowOff>
    </xdr:from>
    <xdr:ext cx="304800" cy="304800"/>
    <xdr:sp macro="" textlink="">
      <xdr:nvSpPr>
        <xdr:cNvPr id="179" name="AutoShape 3" descr="blob:https://web.whatsapp.com/207f9b22-a611-4d6f-9984-78d7d1ff46db">
          <a:extLst>
            <a:ext uri="{FF2B5EF4-FFF2-40B4-BE49-F238E27FC236}">
              <a16:creationId xmlns:a16="http://schemas.microsoft.com/office/drawing/2014/main" id="{00000000-0008-0000-0200-0000B3000000}"/>
            </a:ext>
          </a:extLst>
        </xdr:cNvPr>
        <xdr:cNvSpPr>
          <a:spLocks noChangeAspect="1" noChangeArrowheads="1"/>
        </xdr:cNvSpPr>
      </xdr:nvSpPr>
      <xdr:spPr bwMode="auto">
        <a:xfrm>
          <a:off x="7981950" y="31846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292</xdr:row>
      <xdr:rowOff>0</xdr:rowOff>
    </xdr:from>
    <xdr:ext cx="304800" cy="304800"/>
    <xdr:sp macro="" textlink="">
      <xdr:nvSpPr>
        <xdr:cNvPr id="180" name="AutoShape 3" descr="blob:https://web.whatsapp.com/207f9b22-a611-4d6f-9984-78d7d1ff46db">
          <a:extLst>
            <a:ext uri="{FF2B5EF4-FFF2-40B4-BE49-F238E27FC236}">
              <a16:creationId xmlns:a16="http://schemas.microsoft.com/office/drawing/2014/main" id="{00000000-0008-0000-0200-0000B4000000}"/>
            </a:ext>
          </a:extLst>
        </xdr:cNvPr>
        <xdr:cNvSpPr>
          <a:spLocks noChangeAspect="1" noChangeArrowheads="1"/>
        </xdr:cNvSpPr>
      </xdr:nvSpPr>
      <xdr:spPr bwMode="auto">
        <a:xfrm>
          <a:off x="7981950" y="31846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292</xdr:row>
      <xdr:rowOff>0</xdr:rowOff>
    </xdr:from>
    <xdr:ext cx="304800" cy="304800"/>
    <xdr:sp macro="" textlink="">
      <xdr:nvSpPr>
        <xdr:cNvPr id="181" name="AutoShape 3" descr="blob:https://web.whatsapp.com/207f9b22-a611-4d6f-9984-78d7d1ff46db">
          <a:extLst>
            <a:ext uri="{FF2B5EF4-FFF2-40B4-BE49-F238E27FC236}">
              <a16:creationId xmlns:a16="http://schemas.microsoft.com/office/drawing/2014/main" id="{00000000-0008-0000-0200-0000B5000000}"/>
            </a:ext>
          </a:extLst>
        </xdr:cNvPr>
        <xdr:cNvSpPr>
          <a:spLocks noChangeAspect="1" noChangeArrowheads="1"/>
        </xdr:cNvSpPr>
      </xdr:nvSpPr>
      <xdr:spPr bwMode="auto">
        <a:xfrm>
          <a:off x="7981950" y="31846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292</xdr:row>
      <xdr:rowOff>0</xdr:rowOff>
    </xdr:from>
    <xdr:ext cx="304800" cy="304800"/>
    <xdr:sp macro="" textlink="">
      <xdr:nvSpPr>
        <xdr:cNvPr id="182" name="AutoShape 3" descr="blob:https://web.whatsapp.com/207f9b22-a611-4d6f-9984-78d7d1ff46db">
          <a:extLst>
            <a:ext uri="{FF2B5EF4-FFF2-40B4-BE49-F238E27FC236}">
              <a16:creationId xmlns:a16="http://schemas.microsoft.com/office/drawing/2014/main" id="{00000000-0008-0000-0200-0000B6000000}"/>
            </a:ext>
          </a:extLst>
        </xdr:cNvPr>
        <xdr:cNvSpPr>
          <a:spLocks noChangeAspect="1" noChangeArrowheads="1"/>
        </xdr:cNvSpPr>
      </xdr:nvSpPr>
      <xdr:spPr bwMode="auto">
        <a:xfrm>
          <a:off x="7981950" y="31846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292</xdr:row>
      <xdr:rowOff>0</xdr:rowOff>
    </xdr:from>
    <xdr:ext cx="304800" cy="304800"/>
    <xdr:sp macro="" textlink="">
      <xdr:nvSpPr>
        <xdr:cNvPr id="183" name="AutoShape 3" descr="blob:https://web.whatsapp.com/207f9b22-a611-4d6f-9984-78d7d1ff46db">
          <a:extLst>
            <a:ext uri="{FF2B5EF4-FFF2-40B4-BE49-F238E27FC236}">
              <a16:creationId xmlns:a16="http://schemas.microsoft.com/office/drawing/2014/main" id="{00000000-0008-0000-0200-0000B7000000}"/>
            </a:ext>
          </a:extLst>
        </xdr:cNvPr>
        <xdr:cNvSpPr>
          <a:spLocks noChangeAspect="1" noChangeArrowheads="1"/>
        </xdr:cNvSpPr>
      </xdr:nvSpPr>
      <xdr:spPr bwMode="auto">
        <a:xfrm>
          <a:off x="7981950" y="31846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292</xdr:row>
      <xdr:rowOff>0</xdr:rowOff>
    </xdr:from>
    <xdr:ext cx="304800" cy="304800"/>
    <xdr:sp macro="" textlink="">
      <xdr:nvSpPr>
        <xdr:cNvPr id="184" name="AutoShape 3" descr="blob:https://web.whatsapp.com/207f9b22-a611-4d6f-9984-78d7d1ff46db">
          <a:extLst>
            <a:ext uri="{FF2B5EF4-FFF2-40B4-BE49-F238E27FC236}">
              <a16:creationId xmlns:a16="http://schemas.microsoft.com/office/drawing/2014/main" id="{00000000-0008-0000-0200-0000B8000000}"/>
            </a:ext>
          </a:extLst>
        </xdr:cNvPr>
        <xdr:cNvSpPr>
          <a:spLocks noChangeAspect="1" noChangeArrowheads="1"/>
        </xdr:cNvSpPr>
      </xdr:nvSpPr>
      <xdr:spPr bwMode="auto">
        <a:xfrm>
          <a:off x="7981950" y="31846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292</xdr:row>
      <xdr:rowOff>0</xdr:rowOff>
    </xdr:from>
    <xdr:ext cx="304800" cy="304800"/>
    <xdr:sp macro="" textlink="">
      <xdr:nvSpPr>
        <xdr:cNvPr id="185" name="AutoShape 3" descr="blob:https://web.whatsapp.com/207f9b22-a611-4d6f-9984-78d7d1ff46db">
          <a:extLst>
            <a:ext uri="{FF2B5EF4-FFF2-40B4-BE49-F238E27FC236}">
              <a16:creationId xmlns:a16="http://schemas.microsoft.com/office/drawing/2014/main" id="{00000000-0008-0000-0200-0000B9000000}"/>
            </a:ext>
          </a:extLst>
        </xdr:cNvPr>
        <xdr:cNvSpPr>
          <a:spLocks noChangeAspect="1" noChangeArrowheads="1"/>
        </xdr:cNvSpPr>
      </xdr:nvSpPr>
      <xdr:spPr bwMode="auto">
        <a:xfrm>
          <a:off x="7981950" y="31846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292</xdr:row>
      <xdr:rowOff>0</xdr:rowOff>
    </xdr:from>
    <xdr:ext cx="304800" cy="304800"/>
    <xdr:sp macro="" textlink="">
      <xdr:nvSpPr>
        <xdr:cNvPr id="186" name="AutoShape 3" descr="blob:https://web.whatsapp.com/207f9b22-a611-4d6f-9984-78d7d1ff46db">
          <a:extLst>
            <a:ext uri="{FF2B5EF4-FFF2-40B4-BE49-F238E27FC236}">
              <a16:creationId xmlns:a16="http://schemas.microsoft.com/office/drawing/2014/main" id="{00000000-0008-0000-0200-0000BA000000}"/>
            </a:ext>
          </a:extLst>
        </xdr:cNvPr>
        <xdr:cNvSpPr>
          <a:spLocks noChangeAspect="1" noChangeArrowheads="1"/>
        </xdr:cNvSpPr>
      </xdr:nvSpPr>
      <xdr:spPr bwMode="auto">
        <a:xfrm>
          <a:off x="7981950" y="31846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292</xdr:row>
      <xdr:rowOff>0</xdr:rowOff>
    </xdr:from>
    <xdr:ext cx="304800" cy="304800"/>
    <xdr:sp macro="" textlink="">
      <xdr:nvSpPr>
        <xdr:cNvPr id="187" name="AutoShape 3" descr="blob:https://web.whatsapp.com/207f9b22-a611-4d6f-9984-78d7d1ff46db">
          <a:extLst>
            <a:ext uri="{FF2B5EF4-FFF2-40B4-BE49-F238E27FC236}">
              <a16:creationId xmlns:a16="http://schemas.microsoft.com/office/drawing/2014/main" id="{00000000-0008-0000-0200-0000BB000000}"/>
            </a:ext>
          </a:extLst>
        </xdr:cNvPr>
        <xdr:cNvSpPr>
          <a:spLocks noChangeAspect="1" noChangeArrowheads="1"/>
        </xdr:cNvSpPr>
      </xdr:nvSpPr>
      <xdr:spPr bwMode="auto">
        <a:xfrm>
          <a:off x="7981950" y="31846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292</xdr:row>
      <xdr:rowOff>0</xdr:rowOff>
    </xdr:from>
    <xdr:ext cx="304800" cy="304800"/>
    <xdr:sp macro="" textlink="">
      <xdr:nvSpPr>
        <xdr:cNvPr id="188" name="AutoShape 3" descr="blob:https://web.whatsapp.com/207f9b22-a611-4d6f-9984-78d7d1ff46db">
          <a:extLst>
            <a:ext uri="{FF2B5EF4-FFF2-40B4-BE49-F238E27FC236}">
              <a16:creationId xmlns:a16="http://schemas.microsoft.com/office/drawing/2014/main" id="{00000000-0008-0000-0200-0000BC000000}"/>
            </a:ext>
          </a:extLst>
        </xdr:cNvPr>
        <xdr:cNvSpPr>
          <a:spLocks noChangeAspect="1" noChangeArrowheads="1"/>
        </xdr:cNvSpPr>
      </xdr:nvSpPr>
      <xdr:spPr bwMode="auto">
        <a:xfrm>
          <a:off x="7981950" y="31846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292</xdr:row>
      <xdr:rowOff>0</xdr:rowOff>
    </xdr:from>
    <xdr:ext cx="304800" cy="304800"/>
    <xdr:sp macro="" textlink="">
      <xdr:nvSpPr>
        <xdr:cNvPr id="189" name="AutoShape 3" descr="blob:https://web.whatsapp.com/207f9b22-a611-4d6f-9984-78d7d1ff46db">
          <a:extLst>
            <a:ext uri="{FF2B5EF4-FFF2-40B4-BE49-F238E27FC236}">
              <a16:creationId xmlns:a16="http://schemas.microsoft.com/office/drawing/2014/main" id="{00000000-0008-0000-0200-0000BD000000}"/>
            </a:ext>
          </a:extLst>
        </xdr:cNvPr>
        <xdr:cNvSpPr>
          <a:spLocks noChangeAspect="1" noChangeArrowheads="1"/>
        </xdr:cNvSpPr>
      </xdr:nvSpPr>
      <xdr:spPr bwMode="auto">
        <a:xfrm>
          <a:off x="7981950" y="31846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292</xdr:row>
      <xdr:rowOff>0</xdr:rowOff>
    </xdr:from>
    <xdr:ext cx="304800" cy="304800"/>
    <xdr:sp macro="" textlink="">
      <xdr:nvSpPr>
        <xdr:cNvPr id="190" name="AutoShape 3" descr="blob:https://web.whatsapp.com/207f9b22-a611-4d6f-9984-78d7d1ff46db">
          <a:extLst>
            <a:ext uri="{FF2B5EF4-FFF2-40B4-BE49-F238E27FC236}">
              <a16:creationId xmlns:a16="http://schemas.microsoft.com/office/drawing/2014/main" id="{00000000-0008-0000-0200-0000BE000000}"/>
            </a:ext>
          </a:extLst>
        </xdr:cNvPr>
        <xdr:cNvSpPr>
          <a:spLocks noChangeAspect="1" noChangeArrowheads="1"/>
        </xdr:cNvSpPr>
      </xdr:nvSpPr>
      <xdr:spPr bwMode="auto">
        <a:xfrm>
          <a:off x="7981950" y="31846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292</xdr:row>
      <xdr:rowOff>0</xdr:rowOff>
    </xdr:from>
    <xdr:ext cx="304800" cy="304800"/>
    <xdr:sp macro="" textlink="">
      <xdr:nvSpPr>
        <xdr:cNvPr id="191" name="AutoShape 3" descr="blob:https://web.whatsapp.com/207f9b22-a611-4d6f-9984-78d7d1ff46db">
          <a:extLst>
            <a:ext uri="{FF2B5EF4-FFF2-40B4-BE49-F238E27FC236}">
              <a16:creationId xmlns:a16="http://schemas.microsoft.com/office/drawing/2014/main" id="{00000000-0008-0000-0200-0000BF000000}"/>
            </a:ext>
          </a:extLst>
        </xdr:cNvPr>
        <xdr:cNvSpPr>
          <a:spLocks noChangeAspect="1" noChangeArrowheads="1"/>
        </xdr:cNvSpPr>
      </xdr:nvSpPr>
      <xdr:spPr bwMode="auto">
        <a:xfrm>
          <a:off x="7981950" y="31846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292</xdr:row>
      <xdr:rowOff>0</xdr:rowOff>
    </xdr:from>
    <xdr:ext cx="304800" cy="304800"/>
    <xdr:sp macro="" textlink="">
      <xdr:nvSpPr>
        <xdr:cNvPr id="192" name="AutoShape 3" descr="blob:https://web.whatsapp.com/207f9b22-a611-4d6f-9984-78d7d1ff46db">
          <a:extLst>
            <a:ext uri="{FF2B5EF4-FFF2-40B4-BE49-F238E27FC236}">
              <a16:creationId xmlns:a16="http://schemas.microsoft.com/office/drawing/2014/main" id="{00000000-0008-0000-0200-0000C0000000}"/>
            </a:ext>
          </a:extLst>
        </xdr:cNvPr>
        <xdr:cNvSpPr>
          <a:spLocks noChangeAspect="1" noChangeArrowheads="1"/>
        </xdr:cNvSpPr>
      </xdr:nvSpPr>
      <xdr:spPr bwMode="auto">
        <a:xfrm>
          <a:off x="7981950" y="31846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292</xdr:row>
      <xdr:rowOff>0</xdr:rowOff>
    </xdr:from>
    <xdr:ext cx="304800" cy="304800"/>
    <xdr:sp macro="" textlink="">
      <xdr:nvSpPr>
        <xdr:cNvPr id="193" name="AutoShape 3" descr="blob:https://web.whatsapp.com/207f9b22-a611-4d6f-9984-78d7d1ff46db">
          <a:extLst>
            <a:ext uri="{FF2B5EF4-FFF2-40B4-BE49-F238E27FC236}">
              <a16:creationId xmlns:a16="http://schemas.microsoft.com/office/drawing/2014/main" id="{00000000-0008-0000-0200-0000C1000000}"/>
            </a:ext>
          </a:extLst>
        </xdr:cNvPr>
        <xdr:cNvSpPr>
          <a:spLocks noChangeAspect="1" noChangeArrowheads="1"/>
        </xdr:cNvSpPr>
      </xdr:nvSpPr>
      <xdr:spPr bwMode="auto">
        <a:xfrm>
          <a:off x="7981950" y="31846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292</xdr:row>
      <xdr:rowOff>0</xdr:rowOff>
    </xdr:from>
    <xdr:ext cx="304800" cy="304800"/>
    <xdr:sp macro="" textlink="">
      <xdr:nvSpPr>
        <xdr:cNvPr id="194" name="AutoShape 3" descr="blob:https://web.whatsapp.com/207f9b22-a611-4d6f-9984-78d7d1ff46db">
          <a:extLst>
            <a:ext uri="{FF2B5EF4-FFF2-40B4-BE49-F238E27FC236}">
              <a16:creationId xmlns:a16="http://schemas.microsoft.com/office/drawing/2014/main" id="{00000000-0008-0000-0200-0000C2000000}"/>
            </a:ext>
          </a:extLst>
        </xdr:cNvPr>
        <xdr:cNvSpPr>
          <a:spLocks noChangeAspect="1" noChangeArrowheads="1"/>
        </xdr:cNvSpPr>
      </xdr:nvSpPr>
      <xdr:spPr bwMode="auto">
        <a:xfrm>
          <a:off x="7981950" y="31846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292</xdr:row>
      <xdr:rowOff>0</xdr:rowOff>
    </xdr:from>
    <xdr:ext cx="304800" cy="304800"/>
    <xdr:sp macro="" textlink="">
      <xdr:nvSpPr>
        <xdr:cNvPr id="195" name="AutoShape 3" descr="blob:https://web.whatsapp.com/207f9b22-a611-4d6f-9984-78d7d1ff46db">
          <a:extLst>
            <a:ext uri="{FF2B5EF4-FFF2-40B4-BE49-F238E27FC236}">
              <a16:creationId xmlns:a16="http://schemas.microsoft.com/office/drawing/2014/main" id="{00000000-0008-0000-0200-0000C3000000}"/>
            </a:ext>
          </a:extLst>
        </xdr:cNvPr>
        <xdr:cNvSpPr>
          <a:spLocks noChangeAspect="1" noChangeArrowheads="1"/>
        </xdr:cNvSpPr>
      </xdr:nvSpPr>
      <xdr:spPr bwMode="auto">
        <a:xfrm>
          <a:off x="7981950" y="31846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292</xdr:row>
      <xdr:rowOff>0</xdr:rowOff>
    </xdr:from>
    <xdr:ext cx="304800" cy="304800"/>
    <xdr:sp macro="" textlink="">
      <xdr:nvSpPr>
        <xdr:cNvPr id="196" name="AutoShape 3" descr="blob:https://web.whatsapp.com/207f9b22-a611-4d6f-9984-78d7d1ff46db">
          <a:extLst>
            <a:ext uri="{FF2B5EF4-FFF2-40B4-BE49-F238E27FC236}">
              <a16:creationId xmlns:a16="http://schemas.microsoft.com/office/drawing/2014/main" id="{00000000-0008-0000-0200-0000C4000000}"/>
            </a:ext>
          </a:extLst>
        </xdr:cNvPr>
        <xdr:cNvSpPr>
          <a:spLocks noChangeAspect="1" noChangeArrowheads="1"/>
        </xdr:cNvSpPr>
      </xdr:nvSpPr>
      <xdr:spPr bwMode="auto">
        <a:xfrm>
          <a:off x="7981950" y="31846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292</xdr:row>
      <xdr:rowOff>0</xdr:rowOff>
    </xdr:from>
    <xdr:ext cx="304800" cy="304800"/>
    <xdr:sp macro="" textlink="">
      <xdr:nvSpPr>
        <xdr:cNvPr id="197" name="AutoShape 3" descr="blob:https://web.whatsapp.com/207f9b22-a611-4d6f-9984-78d7d1ff46db">
          <a:extLst>
            <a:ext uri="{FF2B5EF4-FFF2-40B4-BE49-F238E27FC236}">
              <a16:creationId xmlns:a16="http://schemas.microsoft.com/office/drawing/2014/main" id="{00000000-0008-0000-0200-0000C5000000}"/>
            </a:ext>
          </a:extLst>
        </xdr:cNvPr>
        <xdr:cNvSpPr>
          <a:spLocks noChangeAspect="1" noChangeArrowheads="1"/>
        </xdr:cNvSpPr>
      </xdr:nvSpPr>
      <xdr:spPr bwMode="auto">
        <a:xfrm>
          <a:off x="7981950" y="31846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292</xdr:row>
      <xdr:rowOff>0</xdr:rowOff>
    </xdr:from>
    <xdr:ext cx="304800" cy="304800"/>
    <xdr:sp macro="" textlink="">
      <xdr:nvSpPr>
        <xdr:cNvPr id="198" name="AutoShape 3" descr="blob:https://web.whatsapp.com/207f9b22-a611-4d6f-9984-78d7d1ff46db">
          <a:extLst>
            <a:ext uri="{FF2B5EF4-FFF2-40B4-BE49-F238E27FC236}">
              <a16:creationId xmlns:a16="http://schemas.microsoft.com/office/drawing/2014/main" id="{00000000-0008-0000-0200-0000C6000000}"/>
            </a:ext>
          </a:extLst>
        </xdr:cNvPr>
        <xdr:cNvSpPr>
          <a:spLocks noChangeAspect="1" noChangeArrowheads="1"/>
        </xdr:cNvSpPr>
      </xdr:nvSpPr>
      <xdr:spPr bwMode="auto">
        <a:xfrm>
          <a:off x="7981950" y="31846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292</xdr:row>
      <xdr:rowOff>0</xdr:rowOff>
    </xdr:from>
    <xdr:ext cx="304800" cy="304800"/>
    <xdr:sp macro="" textlink="">
      <xdr:nvSpPr>
        <xdr:cNvPr id="199" name="AutoShape 3" descr="blob:https://web.whatsapp.com/207f9b22-a611-4d6f-9984-78d7d1ff46db">
          <a:extLst>
            <a:ext uri="{FF2B5EF4-FFF2-40B4-BE49-F238E27FC236}">
              <a16:creationId xmlns:a16="http://schemas.microsoft.com/office/drawing/2014/main" id="{00000000-0008-0000-0200-0000C7000000}"/>
            </a:ext>
          </a:extLst>
        </xdr:cNvPr>
        <xdr:cNvSpPr>
          <a:spLocks noChangeAspect="1" noChangeArrowheads="1"/>
        </xdr:cNvSpPr>
      </xdr:nvSpPr>
      <xdr:spPr bwMode="auto">
        <a:xfrm>
          <a:off x="7981950" y="31846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292</xdr:row>
      <xdr:rowOff>0</xdr:rowOff>
    </xdr:from>
    <xdr:ext cx="304800" cy="304800"/>
    <xdr:sp macro="" textlink="">
      <xdr:nvSpPr>
        <xdr:cNvPr id="200" name="AutoShape 3" descr="blob:https://web.whatsapp.com/207f9b22-a611-4d6f-9984-78d7d1ff46db">
          <a:extLst>
            <a:ext uri="{FF2B5EF4-FFF2-40B4-BE49-F238E27FC236}">
              <a16:creationId xmlns:a16="http://schemas.microsoft.com/office/drawing/2014/main" id="{00000000-0008-0000-0200-0000C8000000}"/>
            </a:ext>
          </a:extLst>
        </xdr:cNvPr>
        <xdr:cNvSpPr>
          <a:spLocks noChangeAspect="1" noChangeArrowheads="1"/>
        </xdr:cNvSpPr>
      </xdr:nvSpPr>
      <xdr:spPr bwMode="auto">
        <a:xfrm>
          <a:off x="7981950" y="31846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292</xdr:row>
      <xdr:rowOff>0</xdr:rowOff>
    </xdr:from>
    <xdr:ext cx="304800" cy="304800"/>
    <xdr:sp macro="" textlink="">
      <xdr:nvSpPr>
        <xdr:cNvPr id="201" name="AutoShape 3" descr="blob:https://web.whatsapp.com/207f9b22-a611-4d6f-9984-78d7d1ff46db">
          <a:extLst>
            <a:ext uri="{FF2B5EF4-FFF2-40B4-BE49-F238E27FC236}">
              <a16:creationId xmlns:a16="http://schemas.microsoft.com/office/drawing/2014/main" id="{00000000-0008-0000-0200-0000C9000000}"/>
            </a:ext>
          </a:extLst>
        </xdr:cNvPr>
        <xdr:cNvSpPr>
          <a:spLocks noChangeAspect="1" noChangeArrowheads="1"/>
        </xdr:cNvSpPr>
      </xdr:nvSpPr>
      <xdr:spPr bwMode="auto">
        <a:xfrm>
          <a:off x="7981950" y="31846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292</xdr:row>
      <xdr:rowOff>0</xdr:rowOff>
    </xdr:from>
    <xdr:ext cx="304800" cy="304800"/>
    <xdr:sp macro="" textlink="">
      <xdr:nvSpPr>
        <xdr:cNvPr id="202" name="AutoShape 3" descr="blob:https://web.whatsapp.com/207f9b22-a611-4d6f-9984-78d7d1ff46db">
          <a:extLst>
            <a:ext uri="{FF2B5EF4-FFF2-40B4-BE49-F238E27FC236}">
              <a16:creationId xmlns:a16="http://schemas.microsoft.com/office/drawing/2014/main" id="{00000000-0008-0000-0200-0000CA000000}"/>
            </a:ext>
          </a:extLst>
        </xdr:cNvPr>
        <xdr:cNvSpPr>
          <a:spLocks noChangeAspect="1" noChangeArrowheads="1"/>
        </xdr:cNvSpPr>
      </xdr:nvSpPr>
      <xdr:spPr bwMode="auto">
        <a:xfrm>
          <a:off x="7981950" y="31846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292</xdr:row>
      <xdr:rowOff>0</xdr:rowOff>
    </xdr:from>
    <xdr:ext cx="304800" cy="304800"/>
    <xdr:sp macro="" textlink="">
      <xdr:nvSpPr>
        <xdr:cNvPr id="203" name="AutoShape 3" descr="blob:https://web.whatsapp.com/207f9b22-a611-4d6f-9984-78d7d1ff46db">
          <a:extLst>
            <a:ext uri="{FF2B5EF4-FFF2-40B4-BE49-F238E27FC236}">
              <a16:creationId xmlns:a16="http://schemas.microsoft.com/office/drawing/2014/main" id="{00000000-0008-0000-0200-0000CB000000}"/>
            </a:ext>
          </a:extLst>
        </xdr:cNvPr>
        <xdr:cNvSpPr>
          <a:spLocks noChangeAspect="1" noChangeArrowheads="1"/>
        </xdr:cNvSpPr>
      </xdr:nvSpPr>
      <xdr:spPr bwMode="auto">
        <a:xfrm>
          <a:off x="7981950" y="31846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292</xdr:row>
      <xdr:rowOff>0</xdr:rowOff>
    </xdr:from>
    <xdr:ext cx="304800" cy="304800"/>
    <xdr:sp macro="" textlink="">
      <xdr:nvSpPr>
        <xdr:cNvPr id="204" name="AutoShape 3" descr="blob:https://web.whatsapp.com/207f9b22-a611-4d6f-9984-78d7d1ff46db">
          <a:extLst>
            <a:ext uri="{FF2B5EF4-FFF2-40B4-BE49-F238E27FC236}">
              <a16:creationId xmlns:a16="http://schemas.microsoft.com/office/drawing/2014/main" id="{00000000-0008-0000-0200-0000CC000000}"/>
            </a:ext>
          </a:extLst>
        </xdr:cNvPr>
        <xdr:cNvSpPr>
          <a:spLocks noChangeAspect="1" noChangeArrowheads="1"/>
        </xdr:cNvSpPr>
      </xdr:nvSpPr>
      <xdr:spPr bwMode="auto">
        <a:xfrm>
          <a:off x="7981950" y="31846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292</xdr:row>
      <xdr:rowOff>0</xdr:rowOff>
    </xdr:from>
    <xdr:ext cx="304800" cy="304800"/>
    <xdr:sp macro="" textlink="">
      <xdr:nvSpPr>
        <xdr:cNvPr id="205" name="AutoShape 3" descr="blob:https://web.whatsapp.com/207f9b22-a611-4d6f-9984-78d7d1ff46db">
          <a:extLst>
            <a:ext uri="{FF2B5EF4-FFF2-40B4-BE49-F238E27FC236}">
              <a16:creationId xmlns:a16="http://schemas.microsoft.com/office/drawing/2014/main" id="{00000000-0008-0000-0200-0000CD000000}"/>
            </a:ext>
          </a:extLst>
        </xdr:cNvPr>
        <xdr:cNvSpPr>
          <a:spLocks noChangeAspect="1" noChangeArrowheads="1"/>
        </xdr:cNvSpPr>
      </xdr:nvSpPr>
      <xdr:spPr bwMode="auto">
        <a:xfrm>
          <a:off x="7981950" y="31846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292</xdr:row>
      <xdr:rowOff>0</xdr:rowOff>
    </xdr:from>
    <xdr:ext cx="304800" cy="304800"/>
    <xdr:sp macro="" textlink="">
      <xdr:nvSpPr>
        <xdr:cNvPr id="206" name="AutoShape 3" descr="blob:https://web.whatsapp.com/207f9b22-a611-4d6f-9984-78d7d1ff46db">
          <a:extLst>
            <a:ext uri="{FF2B5EF4-FFF2-40B4-BE49-F238E27FC236}">
              <a16:creationId xmlns:a16="http://schemas.microsoft.com/office/drawing/2014/main" id="{00000000-0008-0000-0200-0000CE000000}"/>
            </a:ext>
          </a:extLst>
        </xdr:cNvPr>
        <xdr:cNvSpPr>
          <a:spLocks noChangeAspect="1" noChangeArrowheads="1"/>
        </xdr:cNvSpPr>
      </xdr:nvSpPr>
      <xdr:spPr bwMode="auto">
        <a:xfrm>
          <a:off x="7981950" y="31846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292</xdr:row>
      <xdr:rowOff>0</xdr:rowOff>
    </xdr:from>
    <xdr:ext cx="304800" cy="304800"/>
    <xdr:sp macro="" textlink="">
      <xdr:nvSpPr>
        <xdr:cNvPr id="207" name="AutoShape 3" descr="blob:https://web.whatsapp.com/207f9b22-a611-4d6f-9984-78d7d1ff46db">
          <a:extLst>
            <a:ext uri="{FF2B5EF4-FFF2-40B4-BE49-F238E27FC236}">
              <a16:creationId xmlns:a16="http://schemas.microsoft.com/office/drawing/2014/main" id="{00000000-0008-0000-0200-0000CF000000}"/>
            </a:ext>
          </a:extLst>
        </xdr:cNvPr>
        <xdr:cNvSpPr>
          <a:spLocks noChangeAspect="1" noChangeArrowheads="1"/>
        </xdr:cNvSpPr>
      </xdr:nvSpPr>
      <xdr:spPr bwMode="auto">
        <a:xfrm>
          <a:off x="7981950" y="31846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292</xdr:row>
      <xdr:rowOff>0</xdr:rowOff>
    </xdr:from>
    <xdr:ext cx="304800" cy="304800"/>
    <xdr:sp macro="" textlink="">
      <xdr:nvSpPr>
        <xdr:cNvPr id="208" name="AutoShape 3" descr="blob:https://web.whatsapp.com/207f9b22-a611-4d6f-9984-78d7d1ff46db">
          <a:extLst>
            <a:ext uri="{FF2B5EF4-FFF2-40B4-BE49-F238E27FC236}">
              <a16:creationId xmlns:a16="http://schemas.microsoft.com/office/drawing/2014/main" id="{00000000-0008-0000-0200-0000D0000000}"/>
            </a:ext>
          </a:extLst>
        </xdr:cNvPr>
        <xdr:cNvSpPr>
          <a:spLocks noChangeAspect="1" noChangeArrowheads="1"/>
        </xdr:cNvSpPr>
      </xdr:nvSpPr>
      <xdr:spPr bwMode="auto">
        <a:xfrm>
          <a:off x="7981950" y="31846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292</xdr:row>
      <xdr:rowOff>0</xdr:rowOff>
    </xdr:from>
    <xdr:ext cx="304800" cy="304800"/>
    <xdr:sp macro="" textlink="">
      <xdr:nvSpPr>
        <xdr:cNvPr id="209" name="AutoShape 3" descr="blob:https://web.whatsapp.com/207f9b22-a611-4d6f-9984-78d7d1ff46db">
          <a:extLst>
            <a:ext uri="{FF2B5EF4-FFF2-40B4-BE49-F238E27FC236}">
              <a16:creationId xmlns:a16="http://schemas.microsoft.com/office/drawing/2014/main" id="{00000000-0008-0000-0200-0000D1000000}"/>
            </a:ext>
          </a:extLst>
        </xdr:cNvPr>
        <xdr:cNvSpPr>
          <a:spLocks noChangeAspect="1" noChangeArrowheads="1"/>
        </xdr:cNvSpPr>
      </xdr:nvSpPr>
      <xdr:spPr bwMode="auto">
        <a:xfrm>
          <a:off x="7981950" y="31846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292</xdr:row>
      <xdr:rowOff>0</xdr:rowOff>
    </xdr:from>
    <xdr:ext cx="304800" cy="304800"/>
    <xdr:sp macro="" textlink="">
      <xdr:nvSpPr>
        <xdr:cNvPr id="210" name="AutoShape 3" descr="blob:https://web.whatsapp.com/207f9b22-a611-4d6f-9984-78d7d1ff46db">
          <a:extLst>
            <a:ext uri="{FF2B5EF4-FFF2-40B4-BE49-F238E27FC236}">
              <a16:creationId xmlns:a16="http://schemas.microsoft.com/office/drawing/2014/main" id="{00000000-0008-0000-0200-0000D2000000}"/>
            </a:ext>
          </a:extLst>
        </xdr:cNvPr>
        <xdr:cNvSpPr>
          <a:spLocks noChangeAspect="1" noChangeArrowheads="1"/>
        </xdr:cNvSpPr>
      </xdr:nvSpPr>
      <xdr:spPr bwMode="auto">
        <a:xfrm>
          <a:off x="7981950" y="31846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292</xdr:row>
      <xdr:rowOff>0</xdr:rowOff>
    </xdr:from>
    <xdr:ext cx="304800" cy="304800"/>
    <xdr:sp macro="" textlink="">
      <xdr:nvSpPr>
        <xdr:cNvPr id="211" name="AutoShape 3" descr="blob:https://web.whatsapp.com/207f9b22-a611-4d6f-9984-78d7d1ff46db">
          <a:extLst>
            <a:ext uri="{FF2B5EF4-FFF2-40B4-BE49-F238E27FC236}">
              <a16:creationId xmlns:a16="http://schemas.microsoft.com/office/drawing/2014/main" id="{00000000-0008-0000-0200-0000D3000000}"/>
            </a:ext>
          </a:extLst>
        </xdr:cNvPr>
        <xdr:cNvSpPr>
          <a:spLocks noChangeAspect="1" noChangeArrowheads="1"/>
        </xdr:cNvSpPr>
      </xdr:nvSpPr>
      <xdr:spPr bwMode="auto">
        <a:xfrm>
          <a:off x="7981950" y="31846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23812</xdr:colOff>
      <xdr:row>292</xdr:row>
      <xdr:rowOff>0</xdr:rowOff>
    </xdr:from>
    <xdr:ext cx="304800" cy="304800"/>
    <xdr:sp macro="" textlink="">
      <xdr:nvSpPr>
        <xdr:cNvPr id="212" name="AutoShape 3" descr="blob:https://web.whatsapp.com/207f9b22-a611-4d6f-9984-78d7d1ff46db">
          <a:extLst>
            <a:ext uri="{FF2B5EF4-FFF2-40B4-BE49-F238E27FC236}">
              <a16:creationId xmlns:a16="http://schemas.microsoft.com/office/drawing/2014/main" id="{00000000-0008-0000-0200-0000D4000000}"/>
            </a:ext>
          </a:extLst>
        </xdr:cNvPr>
        <xdr:cNvSpPr>
          <a:spLocks noChangeAspect="1" noChangeArrowheads="1"/>
        </xdr:cNvSpPr>
      </xdr:nvSpPr>
      <xdr:spPr bwMode="auto">
        <a:xfrm>
          <a:off x="7981950" y="31846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292</xdr:row>
      <xdr:rowOff>0</xdr:rowOff>
    </xdr:from>
    <xdr:ext cx="304800" cy="304800"/>
    <xdr:sp macro="" textlink="">
      <xdr:nvSpPr>
        <xdr:cNvPr id="213" name="AutoShape 3" descr="blob:https://web.whatsapp.com/207f9b22-a611-4d6f-9984-78d7d1ff46db">
          <a:extLst>
            <a:ext uri="{FF2B5EF4-FFF2-40B4-BE49-F238E27FC236}">
              <a16:creationId xmlns:a16="http://schemas.microsoft.com/office/drawing/2014/main" id="{00000000-0008-0000-0200-0000D5000000}"/>
            </a:ext>
          </a:extLst>
        </xdr:cNvPr>
        <xdr:cNvSpPr>
          <a:spLocks noChangeAspect="1" noChangeArrowheads="1"/>
        </xdr:cNvSpPr>
      </xdr:nvSpPr>
      <xdr:spPr bwMode="auto">
        <a:xfrm>
          <a:off x="7981950" y="31846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292</xdr:row>
      <xdr:rowOff>0</xdr:rowOff>
    </xdr:from>
    <xdr:ext cx="304800" cy="304800"/>
    <xdr:sp macro="" textlink="">
      <xdr:nvSpPr>
        <xdr:cNvPr id="214" name="AutoShape 3" descr="blob:https://web.whatsapp.com/207f9b22-a611-4d6f-9984-78d7d1ff46db">
          <a:extLst>
            <a:ext uri="{FF2B5EF4-FFF2-40B4-BE49-F238E27FC236}">
              <a16:creationId xmlns:a16="http://schemas.microsoft.com/office/drawing/2014/main" id="{00000000-0008-0000-0200-0000D6000000}"/>
            </a:ext>
          </a:extLst>
        </xdr:cNvPr>
        <xdr:cNvSpPr>
          <a:spLocks noChangeAspect="1" noChangeArrowheads="1"/>
        </xdr:cNvSpPr>
      </xdr:nvSpPr>
      <xdr:spPr bwMode="auto">
        <a:xfrm>
          <a:off x="7981950" y="31846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292</xdr:row>
      <xdr:rowOff>0</xdr:rowOff>
    </xdr:from>
    <xdr:ext cx="304800" cy="304800"/>
    <xdr:sp macro="" textlink="">
      <xdr:nvSpPr>
        <xdr:cNvPr id="215" name="AutoShape 3" descr="blob:https://web.whatsapp.com/207f9b22-a611-4d6f-9984-78d7d1ff46db">
          <a:extLst>
            <a:ext uri="{FF2B5EF4-FFF2-40B4-BE49-F238E27FC236}">
              <a16:creationId xmlns:a16="http://schemas.microsoft.com/office/drawing/2014/main" id="{00000000-0008-0000-0200-0000D7000000}"/>
            </a:ext>
          </a:extLst>
        </xdr:cNvPr>
        <xdr:cNvSpPr>
          <a:spLocks noChangeAspect="1" noChangeArrowheads="1"/>
        </xdr:cNvSpPr>
      </xdr:nvSpPr>
      <xdr:spPr bwMode="auto">
        <a:xfrm>
          <a:off x="7981950" y="31846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292</xdr:row>
      <xdr:rowOff>0</xdr:rowOff>
    </xdr:from>
    <xdr:ext cx="304800" cy="304800"/>
    <xdr:sp macro="" textlink="">
      <xdr:nvSpPr>
        <xdr:cNvPr id="216" name="AutoShape 3" descr="blob:https://web.whatsapp.com/207f9b22-a611-4d6f-9984-78d7d1ff46db">
          <a:extLst>
            <a:ext uri="{FF2B5EF4-FFF2-40B4-BE49-F238E27FC236}">
              <a16:creationId xmlns:a16="http://schemas.microsoft.com/office/drawing/2014/main" id="{00000000-0008-0000-0200-0000D8000000}"/>
            </a:ext>
          </a:extLst>
        </xdr:cNvPr>
        <xdr:cNvSpPr>
          <a:spLocks noChangeAspect="1" noChangeArrowheads="1"/>
        </xdr:cNvSpPr>
      </xdr:nvSpPr>
      <xdr:spPr bwMode="auto">
        <a:xfrm>
          <a:off x="7981950" y="31846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292</xdr:row>
      <xdr:rowOff>0</xdr:rowOff>
    </xdr:from>
    <xdr:ext cx="304800" cy="304800"/>
    <xdr:sp macro="" textlink="">
      <xdr:nvSpPr>
        <xdr:cNvPr id="217" name="AutoShape 3" descr="blob:https://web.whatsapp.com/207f9b22-a611-4d6f-9984-78d7d1ff46db">
          <a:extLst>
            <a:ext uri="{FF2B5EF4-FFF2-40B4-BE49-F238E27FC236}">
              <a16:creationId xmlns:a16="http://schemas.microsoft.com/office/drawing/2014/main" id="{00000000-0008-0000-0200-0000D9000000}"/>
            </a:ext>
          </a:extLst>
        </xdr:cNvPr>
        <xdr:cNvSpPr>
          <a:spLocks noChangeAspect="1" noChangeArrowheads="1"/>
        </xdr:cNvSpPr>
      </xdr:nvSpPr>
      <xdr:spPr bwMode="auto">
        <a:xfrm>
          <a:off x="7981950" y="31846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292</xdr:row>
      <xdr:rowOff>0</xdr:rowOff>
    </xdr:from>
    <xdr:ext cx="304800" cy="304800"/>
    <xdr:sp macro="" textlink="">
      <xdr:nvSpPr>
        <xdr:cNvPr id="218" name="AutoShape 3" descr="blob:https://web.whatsapp.com/207f9b22-a611-4d6f-9984-78d7d1ff46db">
          <a:extLst>
            <a:ext uri="{FF2B5EF4-FFF2-40B4-BE49-F238E27FC236}">
              <a16:creationId xmlns:a16="http://schemas.microsoft.com/office/drawing/2014/main" id="{00000000-0008-0000-0200-0000DA000000}"/>
            </a:ext>
          </a:extLst>
        </xdr:cNvPr>
        <xdr:cNvSpPr>
          <a:spLocks noChangeAspect="1" noChangeArrowheads="1"/>
        </xdr:cNvSpPr>
      </xdr:nvSpPr>
      <xdr:spPr bwMode="auto">
        <a:xfrm>
          <a:off x="7981950" y="31846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292</xdr:row>
      <xdr:rowOff>0</xdr:rowOff>
    </xdr:from>
    <xdr:ext cx="304800" cy="304800"/>
    <xdr:sp macro="" textlink="">
      <xdr:nvSpPr>
        <xdr:cNvPr id="219" name="AutoShape 3" descr="blob:https://web.whatsapp.com/207f9b22-a611-4d6f-9984-78d7d1ff46db">
          <a:extLst>
            <a:ext uri="{FF2B5EF4-FFF2-40B4-BE49-F238E27FC236}">
              <a16:creationId xmlns:a16="http://schemas.microsoft.com/office/drawing/2014/main" id="{00000000-0008-0000-0200-0000DB000000}"/>
            </a:ext>
          </a:extLst>
        </xdr:cNvPr>
        <xdr:cNvSpPr>
          <a:spLocks noChangeAspect="1" noChangeArrowheads="1"/>
        </xdr:cNvSpPr>
      </xdr:nvSpPr>
      <xdr:spPr bwMode="auto">
        <a:xfrm>
          <a:off x="7981950" y="31846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292</xdr:row>
      <xdr:rowOff>0</xdr:rowOff>
    </xdr:from>
    <xdr:ext cx="304800" cy="304800"/>
    <xdr:sp macro="" textlink="">
      <xdr:nvSpPr>
        <xdr:cNvPr id="220" name="AutoShape 3" descr="blob:https://web.whatsapp.com/207f9b22-a611-4d6f-9984-78d7d1ff46db">
          <a:extLst>
            <a:ext uri="{FF2B5EF4-FFF2-40B4-BE49-F238E27FC236}">
              <a16:creationId xmlns:a16="http://schemas.microsoft.com/office/drawing/2014/main" id="{00000000-0008-0000-0200-0000DC000000}"/>
            </a:ext>
          </a:extLst>
        </xdr:cNvPr>
        <xdr:cNvSpPr>
          <a:spLocks noChangeAspect="1" noChangeArrowheads="1"/>
        </xdr:cNvSpPr>
      </xdr:nvSpPr>
      <xdr:spPr bwMode="auto">
        <a:xfrm>
          <a:off x="7981950" y="31846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292</xdr:row>
      <xdr:rowOff>0</xdr:rowOff>
    </xdr:from>
    <xdr:ext cx="304800" cy="304800"/>
    <xdr:sp macro="" textlink="">
      <xdr:nvSpPr>
        <xdr:cNvPr id="221" name="AutoShape 3" descr="blob:https://web.whatsapp.com/207f9b22-a611-4d6f-9984-78d7d1ff46db">
          <a:extLst>
            <a:ext uri="{FF2B5EF4-FFF2-40B4-BE49-F238E27FC236}">
              <a16:creationId xmlns:a16="http://schemas.microsoft.com/office/drawing/2014/main" id="{00000000-0008-0000-0200-0000DD000000}"/>
            </a:ext>
          </a:extLst>
        </xdr:cNvPr>
        <xdr:cNvSpPr>
          <a:spLocks noChangeAspect="1" noChangeArrowheads="1"/>
        </xdr:cNvSpPr>
      </xdr:nvSpPr>
      <xdr:spPr bwMode="auto">
        <a:xfrm>
          <a:off x="7981950" y="31846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292</xdr:row>
      <xdr:rowOff>0</xdr:rowOff>
    </xdr:from>
    <xdr:ext cx="304800" cy="304800"/>
    <xdr:sp macro="" textlink="">
      <xdr:nvSpPr>
        <xdr:cNvPr id="222" name="AutoShape 3" descr="blob:https://web.whatsapp.com/207f9b22-a611-4d6f-9984-78d7d1ff46db">
          <a:extLst>
            <a:ext uri="{FF2B5EF4-FFF2-40B4-BE49-F238E27FC236}">
              <a16:creationId xmlns:a16="http://schemas.microsoft.com/office/drawing/2014/main" id="{00000000-0008-0000-0200-0000DE000000}"/>
            </a:ext>
          </a:extLst>
        </xdr:cNvPr>
        <xdr:cNvSpPr>
          <a:spLocks noChangeAspect="1" noChangeArrowheads="1"/>
        </xdr:cNvSpPr>
      </xdr:nvSpPr>
      <xdr:spPr bwMode="auto">
        <a:xfrm>
          <a:off x="7981950" y="31846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292</xdr:row>
      <xdr:rowOff>0</xdr:rowOff>
    </xdr:from>
    <xdr:ext cx="304800" cy="304800"/>
    <xdr:sp macro="" textlink="">
      <xdr:nvSpPr>
        <xdr:cNvPr id="223" name="AutoShape 3" descr="blob:https://web.whatsapp.com/207f9b22-a611-4d6f-9984-78d7d1ff46db">
          <a:extLst>
            <a:ext uri="{FF2B5EF4-FFF2-40B4-BE49-F238E27FC236}">
              <a16:creationId xmlns:a16="http://schemas.microsoft.com/office/drawing/2014/main" id="{00000000-0008-0000-0200-0000DF000000}"/>
            </a:ext>
          </a:extLst>
        </xdr:cNvPr>
        <xdr:cNvSpPr>
          <a:spLocks noChangeAspect="1" noChangeArrowheads="1"/>
        </xdr:cNvSpPr>
      </xdr:nvSpPr>
      <xdr:spPr bwMode="auto">
        <a:xfrm>
          <a:off x="7981950" y="31846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292</xdr:row>
      <xdr:rowOff>0</xdr:rowOff>
    </xdr:from>
    <xdr:ext cx="304800" cy="304800"/>
    <xdr:sp macro="" textlink="">
      <xdr:nvSpPr>
        <xdr:cNvPr id="224" name="AutoShape 3" descr="blob:https://web.whatsapp.com/207f9b22-a611-4d6f-9984-78d7d1ff46db">
          <a:extLst>
            <a:ext uri="{FF2B5EF4-FFF2-40B4-BE49-F238E27FC236}">
              <a16:creationId xmlns:a16="http://schemas.microsoft.com/office/drawing/2014/main" id="{00000000-0008-0000-0200-0000E0000000}"/>
            </a:ext>
          </a:extLst>
        </xdr:cNvPr>
        <xdr:cNvSpPr>
          <a:spLocks noChangeAspect="1" noChangeArrowheads="1"/>
        </xdr:cNvSpPr>
      </xdr:nvSpPr>
      <xdr:spPr bwMode="auto">
        <a:xfrm>
          <a:off x="7981950" y="31846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292</xdr:row>
      <xdr:rowOff>0</xdr:rowOff>
    </xdr:from>
    <xdr:ext cx="304800" cy="304800"/>
    <xdr:sp macro="" textlink="">
      <xdr:nvSpPr>
        <xdr:cNvPr id="225" name="AutoShape 3" descr="blob:https://web.whatsapp.com/207f9b22-a611-4d6f-9984-78d7d1ff46db">
          <a:extLst>
            <a:ext uri="{FF2B5EF4-FFF2-40B4-BE49-F238E27FC236}">
              <a16:creationId xmlns:a16="http://schemas.microsoft.com/office/drawing/2014/main" id="{00000000-0008-0000-0200-0000E1000000}"/>
            </a:ext>
          </a:extLst>
        </xdr:cNvPr>
        <xdr:cNvSpPr>
          <a:spLocks noChangeAspect="1" noChangeArrowheads="1"/>
        </xdr:cNvSpPr>
      </xdr:nvSpPr>
      <xdr:spPr bwMode="auto">
        <a:xfrm>
          <a:off x="7981950" y="31846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292</xdr:row>
      <xdr:rowOff>0</xdr:rowOff>
    </xdr:from>
    <xdr:ext cx="304800" cy="304800"/>
    <xdr:sp macro="" textlink="">
      <xdr:nvSpPr>
        <xdr:cNvPr id="226" name="AutoShape 3" descr="blob:https://web.whatsapp.com/207f9b22-a611-4d6f-9984-78d7d1ff46db">
          <a:extLst>
            <a:ext uri="{FF2B5EF4-FFF2-40B4-BE49-F238E27FC236}">
              <a16:creationId xmlns:a16="http://schemas.microsoft.com/office/drawing/2014/main" id="{00000000-0008-0000-0200-0000E2000000}"/>
            </a:ext>
          </a:extLst>
        </xdr:cNvPr>
        <xdr:cNvSpPr>
          <a:spLocks noChangeAspect="1" noChangeArrowheads="1"/>
        </xdr:cNvSpPr>
      </xdr:nvSpPr>
      <xdr:spPr bwMode="auto">
        <a:xfrm>
          <a:off x="7981950" y="31846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292</xdr:row>
      <xdr:rowOff>0</xdr:rowOff>
    </xdr:from>
    <xdr:ext cx="304800" cy="304800"/>
    <xdr:sp macro="" textlink="">
      <xdr:nvSpPr>
        <xdr:cNvPr id="227" name="AutoShape 3" descr="blob:https://web.whatsapp.com/207f9b22-a611-4d6f-9984-78d7d1ff46db">
          <a:extLst>
            <a:ext uri="{FF2B5EF4-FFF2-40B4-BE49-F238E27FC236}">
              <a16:creationId xmlns:a16="http://schemas.microsoft.com/office/drawing/2014/main" id="{00000000-0008-0000-0200-0000E3000000}"/>
            </a:ext>
          </a:extLst>
        </xdr:cNvPr>
        <xdr:cNvSpPr>
          <a:spLocks noChangeAspect="1" noChangeArrowheads="1"/>
        </xdr:cNvSpPr>
      </xdr:nvSpPr>
      <xdr:spPr bwMode="auto">
        <a:xfrm>
          <a:off x="7981950" y="31846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292</xdr:row>
      <xdr:rowOff>0</xdr:rowOff>
    </xdr:from>
    <xdr:ext cx="304800" cy="304800"/>
    <xdr:sp macro="" textlink="">
      <xdr:nvSpPr>
        <xdr:cNvPr id="228" name="AutoShape 3" descr="blob:https://web.whatsapp.com/207f9b22-a611-4d6f-9984-78d7d1ff46db">
          <a:extLst>
            <a:ext uri="{FF2B5EF4-FFF2-40B4-BE49-F238E27FC236}">
              <a16:creationId xmlns:a16="http://schemas.microsoft.com/office/drawing/2014/main" id="{00000000-0008-0000-0200-0000E4000000}"/>
            </a:ext>
          </a:extLst>
        </xdr:cNvPr>
        <xdr:cNvSpPr>
          <a:spLocks noChangeAspect="1" noChangeArrowheads="1"/>
        </xdr:cNvSpPr>
      </xdr:nvSpPr>
      <xdr:spPr bwMode="auto">
        <a:xfrm>
          <a:off x="7981950" y="31846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292</xdr:row>
      <xdr:rowOff>0</xdr:rowOff>
    </xdr:from>
    <xdr:ext cx="304800" cy="304800"/>
    <xdr:sp macro="" textlink="">
      <xdr:nvSpPr>
        <xdr:cNvPr id="229" name="AutoShape 3" descr="blob:https://web.whatsapp.com/207f9b22-a611-4d6f-9984-78d7d1ff46db">
          <a:extLst>
            <a:ext uri="{FF2B5EF4-FFF2-40B4-BE49-F238E27FC236}">
              <a16:creationId xmlns:a16="http://schemas.microsoft.com/office/drawing/2014/main" id="{00000000-0008-0000-0200-0000E5000000}"/>
            </a:ext>
          </a:extLst>
        </xdr:cNvPr>
        <xdr:cNvSpPr>
          <a:spLocks noChangeAspect="1" noChangeArrowheads="1"/>
        </xdr:cNvSpPr>
      </xdr:nvSpPr>
      <xdr:spPr bwMode="auto">
        <a:xfrm>
          <a:off x="7981950" y="31846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292</xdr:row>
      <xdr:rowOff>0</xdr:rowOff>
    </xdr:from>
    <xdr:ext cx="304800" cy="304800"/>
    <xdr:sp macro="" textlink="">
      <xdr:nvSpPr>
        <xdr:cNvPr id="230" name="AutoShape 3" descr="blob:https://web.whatsapp.com/207f9b22-a611-4d6f-9984-78d7d1ff46db">
          <a:extLst>
            <a:ext uri="{FF2B5EF4-FFF2-40B4-BE49-F238E27FC236}">
              <a16:creationId xmlns:a16="http://schemas.microsoft.com/office/drawing/2014/main" id="{00000000-0008-0000-0200-0000E6000000}"/>
            </a:ext>
          </a:extLst>
        </xdr:cNvPr>
        <xdr:cNvSpPr>
          <a:spLocks noChangeAspect="1" noChangeArrowheads="1"/>
        </xdr:cNvSpPr>
      </xdr:nvSpPr>
      <xdr:spPr bwMode="auto">
        <a:xfrm>
          <a:off x="7981950" y="31846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231" name="AutoShape 1" descr="blob:https://web.whatsapp.com/40ff642d-46c7-4d59-a890-3e34f8a11e68">
          <a:extLst>
            <a:ext uri="{FF2B5EF4-FFF2-40B4-BE49-F238E27FC236}">
              <a16:creationId xmlns:a16="http://schemas.microsoft.com/office/drawing/2014/main" id="{00000000-0008-0000-0200-0000E700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232" name="AutoShape 1" descr="blob:https://web.whatsapp.com/40ff642d-46c7-4d59-a890-3e34f8a11e68">
          <a:extLst>
            <a:ext uri="{FF2B5EF4-FFF2-40B4-BE49-F238E27FC236}">
              <a16:creationId xmlns:a16="http://schemas.microsoft.com/office/drawing/2014/main" id="{00000000-0008-0000-0200-0000E800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233" name="AutoShape 1" descr="blob:https://web.whatsapp.com/40ff642d-46c7-4d59-a890-3e34f8a11e68">
          <a:extLst>
            <a:ext uri="{FF2B5EF4-FFF2-40B4-BE49-F238E27FC236}">
              <a16:creationId xmlns:a16="http://schemas.microsoft.com/office/drawing/2014/main" id="{00000000-0008-0000-0200-0000E900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234" name="AutoShape 1" descr="blob:https://web.whatsapp.com/40ff642d-46c7-4d59-a890-3e34f8a11e68">
          <a:extLst>
            <a:ext uri="{FF2B5EF4-FFF2-40B4-BE49-F238E27FC236}">
              <a16:creationId xmlns:a16="http://schemas.microsoft.com/office/drawing/2014/main" id="{00000000-0008-0000-0200-0000EA00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235" name="AutoShape 1" descr="blob:https://web.whatsapp.com/40ff642d-46c7-4d59-a890-3e34f8a11e68">
          <a:extLst>
            <a:ext uri="{FF2B5EF4-FFF2-40B4-BE49-F238E27FC236}">
              <a16:creationId xmlns:a16="http://schemas.microsoft.com/office/drawing/2014/main" id="{00000000-0008-0000-0200-0000EB00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236" name="AutoShape 1" descr="blob:https://web.whatsapp.com/40ff642d-46c7-4d59-a890-3e34f8a11e68">
          <a:extLst>
            <a:ext uri="{FF2B5EF4-FFF2-40B4-BE49-F238E27FC236}">
              <a16:creationId xmlns:a16="http://schemas.microsoft.com/office/drawing/2014/main" id="{00000000-0008-0000-0200-0000EC00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237" name="AutoShape 1" descr="blob:https://web.whatsapp.com/40ff642d-46c7-4d59-a890-3e34f8a11e68">
          <a:extLst>
            <a:ext uri="{FF2B5EF4-FFF2-40B4-BE49-F238E27FC236}">
              <a16:creationId xmlns:a16="http://schemas.microsoft.com/office/drawing/2014/main" id="{00000000-0008-0000-0200-0000ED00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238" name="AutoShape 1" descr="blob:https://web.whatsapp.com/40ff642d-46c7-4d59-a890-3e34f8a11e68">
          <a:extLst>
            <a:ext uri="{FF2B5EF4-FFF2-40B4-BE49-F238E27FC236}">
              <a16:creationId xmlns:a16="http://schemas.microsoft.com/office/drawing/2014/main" id="{00000000-0008-0000-0200-0000EE00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239" name="AutoShape 1" descr="blob:https://web.whatsapp.com/40ff642d-46c7-4d59-a890-3e34f8a11e68">
          <a:extLst>
            <a:ext uri="{FF2B5EF4-FFF2-40B4-BE49-F238E27FC236}">
              <a16:creationId xmlns:a16="http://schemas.microsoft.com/office/drawing/2014/main" id="{00000000-0008-0000-0200-0000EF00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240" name="AutoShape 1" descr="blob:https://web.whatsapp.com/40ff642d-46c7-4d59-a890-3e34f8a11e68">
          <a:extLst>
            <a:ext uri="{FF2B5EF4-FFF2-40B4-BE49-F238E27FC236}">
              <a16:creationId xmlns:a16="http://schemas.microsoft.com/office/drawing/2014/main" id="{00000000-0008-0000-0200-0000F000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241" name="AutoShape 1" descr="blob:https://web.whatsapp.com/40ff642d-46c7-4d59-a890-3e34f8a11e68">
          <a:extLst>
            <a:ext uri="{FF2B5EF4-FFF2-40B4-BE49-F238E27FC236}">
              <a16:creationId xmlns:a16="http://schemas.microsoft.com/office/drawing/2014/main" id="{00000000-0008-0000-0200-0000F100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242" name="AutoShape 1" descr="blob:https://web.whatsapp.com/40ff642d-46c7-4d59-a890-3e34f8a11e68">
          <a:extLst>
            <a:ext uri="{FF2B5EF4-FFF2-40B4-BE49-F238E27FC236}">
              <a16:creationId xmlns:a16="http://schemas.microsoft.com/office/drawing/2014/main" id="{00000000-0008-0000-0200-0000F200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243" name="AutoShape 1" descr="blob:https://web.whatsapp.com/40ff642d-46c7-4d59-a890-3e34f8a11e68">
          <a:extLst>
            <a:ext uri="{FF2B5EF4-FFF2-40B4-BE49-F238E27FC236}">
              <a16:creationId xmlns:a16="http://schemas.microsoft.com/office/drawing/2014/main" id="{00000000-0008-0000-0200-0000F300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244" name="AutoShape 1" descr="blob:https://web.whatsapp.com/40ff642d-46c7-4d59-a890-3e34f8a11e68">
          <a:extLst>
            <a:ext uri="{FF2B5EF4-FFF2-40B4-BE49-F238E27FC236}">
              <a16:creationId xmlns:a16="http://schemas.microsoft.com/office/drawing/2014/main" id="{00000000-0008-0000-0200-0000F400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245" name="AutoShape 1" descr="blob:https://web.whatsapp.com/40ff642d-46c7-4d59-a890-3e34f8a11e68">
          <a:extLst>
            <a:ext uri="{FF2B5EF4-FFF2-40B4-BE49-F238E27FC236}">
              <a16:creationId xmlns:a16="http://schemas.microsoft.com/office/drawing/2014/main" id="{00000000-0008-0000-0200-0000F500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246" name="AutoShape 1" descr="blob:https://web.whatsapp.com/40ff642d-46c7-4d59-a890-3e34f8a11e68">
          <a:extLst>
            <a:ext uri="{FF2B5EF4-FFF2-40B4-BE49-F238E27FC236}">
              <a16:creationId xmlns:a16="http://schemas.microsoft.com/office/drawing/2014/main" id="{00000000-0008-0000-0200-0000F600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247" name="AutoShape 1" descr="blob:https://web.whatsapp.com/40ff642d-46c7-4d59-a890-3e34f8a11e68">
          <a:extLst>
            <a:ext uri="{FF2B5EF4-FFF2-40B4-BE49-F238E27FC236}">
              <a16:creationId xmlns:a16="http://schemas.microsoft.com/office/drawing/2014/main" id="{00000000-0008-0000-0200-0000F700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248" name="AutoShape 1" descr="blob:https://web.whatsapp.com/40ff642d-46c7-4d59-a890-3e34f8a11e68">
          <a:extLst>
            <a:ext uri="{FF2B5EF4-FFF2-40B4-BE49-F238E27FC236}">
              <a16:creationId xmlns:a16="http://schemas.microsoft.com/office/drawing/2014/main" id="{00000000-0008-0000-0200-0000F800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249" name="AutoShape 1" descr="blob:https://web.whatsapp.com/40ff642d-46c7-4d59-a890-3e34f8a11e68">
          <a:extLst>
            <a:ext uri="{FF2B5EF4-FFF2-40B4-BE49-F238E27FC236}">
              <a16:creationId xmlns:a16="http://schemas.microsoft.com/office/drawing/2014/main" id="{00000000-0008-0000-0200-0000F900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250" name="AutoShape 1" descr="blob:https://web.whatsapp.com/40ff642d-46c7-4d59-a890-3e34f8a11e68">
          <a:extLst>
            <a:ext uri="{FF2B5EF4-FFF2-40B4-BE49-F238E27FC236}">
              <a16:creationId xmlns:a16="http://schemas.microsoft.com/office/drawing/2014/main" id="{00000000-0008-0000-0200-0000FA00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251" name="AutoShape 1" descr="blob:https://web.whatsapp.com/40ff642d-46c7-4d59-a890-3e34f8a11e68">
          <a:extLst>
            <a:ext uri="{FF2B5EF4-FFF2-40B4-BE49-F238E27FC236}">
              <a16:creationId xmlns:a16="http://schemas.microsoft.com/office/drawing/2014/main" id="{00000000-0008-0000-0200-0000FB00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252" name="AutoShape 1" descr="blob:https://web.whatsapp.com/40ff642d-46c7-4d59-a890-3e34f8a11e68">
          <a:extLst>
            <a:ext uri="{FF2B5EF4-FFF2-40B4-BE49-F238E27FC236}">
              <a16:creationId xmlns:a16="http://schemas.microsoft.com/office/drawing/2014/main" id="{00000000-0008-0000-0200-0000FC00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253" name="AutoShape 1" descr="blob:https://web.whatsapp.com/40ff642d-46c7-4d59-a890-3e34f8a11e68">
          <a:extLst>
            <a:ext uri="{FF2B5EF4-FFF2-40B4-BE49-F238E27FC236}">
              <a16:creationId xmlns:a16="http://schemas.microsoft.com/office/drawing/2014/main" id="{00000000-0008-0000-0200-0000FD00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254" name="AutoShape 1" descr="blob:https://web.whatsapp.com/40ff642d-46c7-4d59-a890-3e34f8a11e68">
          <a:extLst>
            <a:ext uri="{FF2B5EF4-FFF2-40B4-BE49-F238E27FC236}">
              <a16:creationId xmlns:a16="http://schemas.microsoft.com/office/drawing/2014/main" id="{00000000-0008-0000-0200-0000FE00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255" name="AutoShape 1" descr="blob:https://web.whatsapp.com/40ff642d-46c7-4d59-a890-3e34f8a11e68">
          <a:extLst>
            <a:ext uri="{FF2B5EF4-FFF2-40B4-BE49-F238E27FC236}">
              <a16:creationId xmlns:a16="http://schemas.microsoft.com/office/drawing/2014/main" id="{00000000-0008-0000-0200-0000FF00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256" name="AutoShape 1" descr="blob:https://web.whatsapp.com/40ff642d-46c7-4d59-a890-3e34f8a11e68">
          <a:extLst>
            <a:ext uri="{FF2B5EF4-FFF2-40B4-BE49-F238E27FC236}">
              <a16:creationId xmlns:a16="http://schemas.microsoft.com/office/drawing/2014/main" id="{00000000-0008-0000-0200-00000001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257" name="AutoShape 1" descr="blob:https://web.whatsapp.com/40ff642d-46c7-4d59-a890-3e34f8a11e68">
          <a:extLst>
            <a:ext uri="{FF2B5EF4-FFF2-40B4-BE49-F238E27FC236}">
              <a16:creationId xmlns:a16="http://schemas.microsoft.com/office/drawing/2014/main" id="{00000000-0008-0000-0200-00000101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258" name="AutoShape 1" descr="blob:https://web.whatsapp.com/40ff642d-46c7-4d59-a890-3e34f8a11e68">
          <a:extLst>
            <a:ext uri="{FF2B5EF4-FFF2-40B4-BE49-F238E27FC236}">
              <a16:creationId xmlns:a16="http://schemas.microsoft.com/office/drawing/2014/main" id="{00000000-0008-0000-0200-00000201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259" name="AutoShape 1" descr="blob:https://web.whatsapp.com/40ff642d-46c7-4d59-a890-3e34f8a11e68">
          <a:extLst>
            <a:ext uri="{FF2B5EF4-FFF2-40B4-BE49-F238E27FC236}">
              <a16:creationId xmlns:a16="http://schemas.microsoft.com/office/drawing/2014/main" id="{00000000-0008-0000-0200-00000301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260" name="AutoShape 1" descr="blob:https://web.whatsapp.com/40ff642d-46c7-4d59-a890-3e34f8a11e68">
          <a:extLst>
            <a:ext uri="{FF2B5EF4-FFF2-40B4-BE49-F238E27FC236}">
              <a16:creationId xmlns:a16="http://schemas.microsoft.com/office/drawing/2014/main" id="{00000000-0008-0000-0200-00000401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261" name="AutoShape 1" descr="blob:https://web.whatsapp.com/40ff642d-46c7-4d59-a890-3e34f8a11e68">
          <a:extLst>
            <a:ext uri="{FF2B5EF4-FFF2-40B4-BE49-F238E27FC236}">
              <a16:creationId xmlns:a16="http://schemas.microsoft.com/office/drawing/2014/main" id="{00000000-0008-0000-0200-00000501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262" name="AutoShape 1" descr="blob:https://web.whatsapp.com/40ff642d-46c7-4d59-a890-3e34f8a11e68">
          <a:extLst>
            <a:ext uri="{FF2B5EF4-FFF2-40B4-BE49-F238E27FC236}">
              <a16:creationId xmlns:a16="http://schemas.microsoft.com/office/drawing/2014/main" id="{00000000-0008-0000-0200-00000601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263" name="AutoShape 1" descr="blob:https://web.whatsapp.com/40ff642d-46c7-4d59-a890-3e34f8a11e68">
          <a:extLst>
            <a:ext uri="{FF2B5EF4-FFF2-40B4-BE49-F238E27FC236}">
              <a16:creationId xmlns:a16="http://schemas.microsoft.com/office/drawing/2014/main" id="{00000000-0008-0000-0200-00000701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264" name="AutoShape 1" descr="blob:https://web.whatsapp.com/40ff642d-46c7-4d59-a890-3e34f8a11e68">
          <a:extLst>
            <a:ext uri="{FF2B5EF4-FFF2-40B4-BE49-F238E27FC236}">
              <a16:creationId xmlns:a16="http://schemas.microsoft.com/office/drawing/2014/main" id="{00000000-0008-0000-0200-00000801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265" name="AutoShape 1" descr="blob:https://web.whatsapp.com/40ff642d-46c7-4d59-a890-3e34f8a11e68">
          <a:extLst>
            <a:ext uri="{FF2B5EF4-FFF2-40B4-BE49-F238E27FC236}">
              <a16:creationId xmlns:a16="http://schemas.microsoft.com/office/drawing/2014/main" id="{00000000-0008-0000-0200-00000901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266" name="AutoShape 1" descr="blob:https://web.whatsapp.com/40ff642d-46c7-4d59-a890-3e34f8a11e68">
          <a:extLst>
            <a:ext uri="{FF2B5EF4-FFF2-40B4-BE49-F238E27FC236}">
              <a16:creationId xmlns:a16="http://schemas.microsoft.com/office/drawing/2014/main" id="{00000000-0008-0000-0200-00000A01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267" name="AutoShape 1" descr="blob:https://web.whatsapp.com/40ff642d-46c7-4d59-a890-3e34f8a11e68">
          <a:extLst>
            <a:ext uri="{FF2B5EF4-FFF2-40B4-BE49-F238E27FC236}">
              <a16:creationId xmlns:a16="http://schemas.microsoft.com/office/drawing/2014/main" id="{00000000-0008-0000-0200-00000B01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268" name="AutoShape 1" descr="blob:https://web.whatsapp.com/40ff642d-46c7-4d59-a890-3e34f8a11e68">
          <a:extLst>
            <a:ext uri="{FF2B5EF4-FFF2-40B4-BE49-F238E27FC236}">
              <a16:creationId xmlns:a16="http://schemas.microsoft.com/office/drawing/2014/main" id="{00000000-0008-0000-0200-00000C01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269" name="AutoShape 1" descr="blob:https://web.whatsapp.com/40ff642d-46c7-4d59-a890-3e34f8a11e68">
          <a:extLst>
            <a:ext uri="{FF2B5EF4-FFF2-40B4-BE49-F238E27FC236}">
              <a16:creationId xmlns:a16="http://schemas.microsoft.com/office/drawing/2014/main" id="{00000000-0008-0000-0200-00000D01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270" name="AutoShape 1" descr="blob:https://web.whatsapp.com/40ff642d-46c7-4d59-a890-3e34f8a11e68">
          <a:extLst>
            <a:ext uri="{FF2B5EF4-FFF2-40B4-BE49-F238E27FC236}">
              <a16:creationId xmlns:a16="http://schemas.microsoft.com/office/drawing/2014/main" id="{00000000-0008-0000-0200-00000E01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271" name="AutoShape 1" descr="blob:https://web.whatsapp.com/40ff642d-46c7-4d59-a890-3e34f8a11e68">
          <a:extLst>
            <a:ext uri="{FF2B5EF4-FFF2-40B4-BE49-F238E27FC236}">
              <a16:creationId xmlns:a16="http://schemas.microsoft.com/office/drawing/2014/main" id="{00000000-0008-0000-0200-00000F01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272" name="AutoShape 1" descr="blob:https://web.whatsapp.com/40ff642d-46c7-4d59-a890-3e34f8a11e68">
          <a:extLst>
            <a:ext uri="{FF2B5EF4-FFF2-40B4-BE49-F238E27FC236}">
              <a16:creationId xmlns:a16="http://schemas.microsoft.com/office/drawing/2014/main" id="{00000000-0008-0000-0200-00001001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273" name="AutoShape 1" descr="blob:https://web.whatsapp.com/40ff642d-46c7-4d59-a890-3e34f8a11e68">
          <a:extLst>
            <a:ext uri="{FF2B5EF4-FFF2-40B4-BE49-F238E27FC236}">
              <a16:creationId xmlns:a16="http://schemas.microsoft.com/office/drawing/2014/main" id="{00000000-0008-0000-0200-00001101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274" name="AutoShape 1" descr="blob:https://web.whatsapp.com/40ff642d-46c7-4d59-a890-3e34f8a11e68">
          <a:extLst>
            <a:ext uri="{FF2B5EF4-FFF2-40B4-BE49-F238E27FC236}">
              <a16:creationId xmlns:a16="http://schemas.microsoft.com/office/drawing/2014/main" id="{00000000-0008-0000-0200-00001201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275" name="AutoShape 1" descr="blob:https://web.whatsapp.com/40ff642d-46c7-4d59-a890-3e34f8a11e68">
          <a:extLst>
            <a:ext uri="{FF2B5EF4-FFF2-40B4-BE49-F238E27FC236}">
              <a16:creationId xmlns:a16="http://schemas.microsoft.com/office/drawing/2014/main" id="{00000000-0008-0000-0200-00001301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276" name="AutoShape 1" descr="blob:https://web.whatsapp.com/40ff642d-46c7-4d59-a890-3e34f8a11e68">
          <a:extLst>
            <a:ext uri="{FF2B5EF4-FFF2-40B4-BE49-F238E27FC236}">
              <a16:creationId xmlns:a16="http://schemas.microsoft.com/office/drawing/2014/main" id="{00000000-0008-0000-0200-00001401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277" name="AutoShape 1" descr="blob:https://web.whatsapp.com/40ff642d-46c7-4d59-a890-3e34f8a11e68">
          <a:extLst>
            <a:ext uri="{FF2B5EF4-FFF2-40B4-BE49-F238E27FC236}">
              <a16:creationId xmlns:a16="http://schemas.microsoft.com/office/drawing/2014/main" id="{00000000-0008-0000-0200-00001501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278" name="AutoShape 1" descr="blob:https://web.whatsapp.com/40ff642d-46c7-4d59-a890-3e34f8a11e68">
          <a:extLst>
            <a:ext uri="{FF2B5EF4-FFF2-40B4-BE49-F238E27FC236}">
              <a16:creationId xmlns:a16="http://schemas.microsoft.com/office/drawing/2014/main" id="{00000000-0008-0000-0200-00001601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279" name="AutoShape 1" descr="blob:https://web.whatsapp.com/40ff642d-46c7-4d59-a890-3e34f8a11e68">
          <a:extLst>
            <a:ext uri="{FF2B5EF4-FFF2-40B4-BE49-F238E27FC236}">
              <a16:creationId xmlns:a16="http://schemas.microsoft.com/office/drawing/2014/main" id="{00000000-0008-0000-0200-00001701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280" name="AutoShape 1" descr="blob:https://web.whatsapp.com/40ff642d-46c7-4d59-a890-3e34f8a11e68">
          <a:extLst>
            <a:ext uri="{FF2B5EF4-FFF2-40B4-BE49-F238E27FC236}">
              <a16:creationId xmlns:a16="http://schemas.microsoft.com/office/drawing/2014/main" id="{00000000-0008-0000-0200-00001801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281" name="AutoShape 1" descr="blob:https://web.whatsapp.com/40ff642d-46c7-4d59-a890-3e34f8a11e68">
          <a:extLst>
            <a:ext uri="{FF2B5EF4-FFF2-40B4-BE49-F238E27FC236}">
              <a16:creationId xmlns:a16="http://schemas.microsoft.com/office/drawing/2014/main" id="{00000000-0008-0000-0200-00001901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282" name="AutoShape 1" descr="blob:https://web.whatsapp.com/40ff642d-46c7-4d59-a890-3e34f8a11e68">
          <a:extLst>
            <a:ext uri="{FF2B5EF4-FFF2-40B4-BE49-F238E27FC236}">
              <a16:creationId xmlns:a16="http://schemas.microsoft.com/office/drawing/2014/main" id="{00000000-0008-0000-0200-00001A01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283" name="AutoShape 1" descr="blob:https://web.whatsapp.com/40ff642d-46c7-4d59-a890-3e34f8a11e68">
          <a:extLst>
            <a:ext uri="{FF2B5EF4-FFF2-40B4-BE49-F238E27FC236}">
              <a16:creationId xmlns:a16="http://schemas.microsoft.com/office/drawing/2014/main" id="{00000000-0008-0000-0200-00001B01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284" name="AutoShape 1" descr="blob:https://web.whatsapp.com/40ff642d-46c7-4d59-a890-3e34f8a11e68">
          <a:extLst>
            <a:ext uri="{FF2B5EF4-FFF2-40B4-BE49-F238E27FC236}">
              <a16:creationId xmlns:a16="http://schemas.microsoft.com/office/drawing/2014/main" id="{00000000-0008-0000-0200-00001C01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285" name="AutoShape 1" descr="blob:https://web.whatsapp.com/40ff642d-46c7-4d59-a890-3e34f8a11e68">
          <a:extLst>
            <a:ext uri="{FF2B5EF4-FFF2-40B4-BE49-F238E27FC236}">
              <a16:creationId xmlns:a16="http://schemas.microsoft.com/office/drawing/2014/main" id="{00000000-0008-0000-0200-00001D01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286" name="AutoShape 1" descr="blob:https://web.whatsapp.com/40ff642d-46c7-4d59-a890-3e34f8a11e68">
          <a:extLst>
            <a:ext uri="{FF2B5EF4-FFF2-40B4-BE49-F238E27FC236}">
              <a16:creationId xmlns:a16="http://schemas.microsoft.com/office/drawing/2014/main" id="{00000000-0008-0000-0200-00001E01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287" name="AutoShape 1" descr="blob:https://web.whatsapp.com/40ff642d-46c7-4d59-a890-3e34f8a11e68">
          <a:extLst>
            <a:ext uri="{FF2B5EF4-FFF2-40B4-BE49-F238E27FC236}">
              <a16:creationId xmlns:a16="http://schemas.microsoft.com/office/drawing/2014/main" id="{00000000-0008-0000-0200-00001F01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288" name="AutoShape 1" descr="blob:https://web.whatsapp.com/40ff642d-46c7-4d59-a890-3e34f8a11e68">
          <a:extLst>
            <a:ext uri="{FF2B5EF4-FFF2-40B4-BE49-F238E27FC236}">
              <a16:creationId xmlns:a16="http://schemas.microsoft.com/office/drawing/2014/main" id="{00000000-0008-0000-0200-00002001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289" name="AutoShape 1" descr="blob:https://web.whatsapp.com/40ff642d-46c7-4d59-a890-3e34f8a11e68">
          <a:extLst>
            <a:ext uri="{FF2B5EF4-FFF2-40B4-BE49-F238E27FC236}">
              <a16:creationId xmlns:a16="http://schemas.microsoft.com/office/drawing/2014/main" id="{00000000-0008-0000-0200-00002101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290" name="AutoShape 1" descr="blob:https://web.whatsapp.com/40ff642d-46c7-4d59-a890-3e34f8a11e68">
          <a:extLst>
            <a:ext uri="{FF2B5EF4-FFF2-40B4-BE49-F238E27FC236}">
              <a16:creationId xmlns:a16="http://schemas.microsoft.com/office/drawing/2014/main" id="{00000000-0008-0000-0200-00002201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291" name="AutoShape 1" descr="blob:https://web.whatsapp.com/40ff642d-46c7-4d59-a890-3e34f8a11e68">
          <a:extLst>
            <a:ext uri="{FF2B5EF4-FFF2-40B4-BE49-F238E27FC236}">
              <a16:creationId xmlns:a16="http://schemas.microsoft.com/office/drawing/2014/main" id="{00000000-0008-0000-0200-00002301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292" name="AutoShape 1" descr="blob:https://web.whatsapp.com/40ff642d-46c7-4d59-a890-3e34f8a11e68">
          <a:extLst>
            <a:ext uri="{FF2B5EF4-FFF2-40B4-BE49-F238E27FC236}">
              <a16:creationId xmlns:a16="http://schemas.microsoft.com/office/drawing/2014/main" id="{00000000-0008-0000-0200-00002401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293" name="AutoShape 1" descr="blob:https://web.whatsapp.com/40ff642d-46c7-4d59-a890-3e34f8a11e68">
          <a:extLst>
            <a:ext uri="{FF2B5EF4-FFF2-40B4-BE49-F238E27FC236}">
              <a16:creationId xmlns:a16="http://schemas.microsoft.com/office/drawing/2014/main" id="{00000000-0008-0000-0200-00002501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294" name="AutoShape 1" descr="blob:https://web.whatsapp.com/40ff642d-46c7-4d59-a890-3e34f8a11e68">
          <a:extLst>
            <a:ext uri="{FF2B5EF4-FFF2-40B4-BE49-F238E27FC236}">
              <a16:creationId xmlns:a16="http://schemas.microsoft.com/office/drawing/2014/main" id="{00000000-0008-0000-0200-00002601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295" name="AutoShape 1" descr="blob:https://web.whatsapp.com/40ff642d-46c7-4d59-a890-3e34f8a11e68">
          <a:extLst>
            <a:ext uri="{FF2B5EF4-FFF2-40B4-BE49-F238E27FC236}">
              <a16:creationId xmlns:a16="http://schemas.microsoft.com/office/drawing/2014/main" id="{00000000-0008-0000-0200-00002701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296" name="AutoShape 1" descr="blob:https://web.whatsapp.com/40ff642d-46c7-4d59-a890-3e34f8a11e68">
          <a:extLst>
            <a:ext uri="{FF2B5EF4-FFF2-40B4-BE49-F238E27FC236}">
              <a16:creationId xmlns:a16="http://schemas.microsoft.com/office/drawing/2014/main" id="{00000000-0008-0000-0200-00002801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297" name="AutoShape 1" descr="blob:https://web.whatsapp.com/40ff642d-46c7-4d59-a890-3e34f8a11e68">
          <a:extLst>
            <a:ext uri="{FF2B5EF4-FFF2-40B4-BE49-F238E27FC236}">
              <a16:creationId xmlns:a16="http://schemas.microsoft.com/office/drawing/2014/main" id="{00000000-0008-0000-0200-00002901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298" name="AutoShape 1" descr="blob:https://web.whatsapp.com/40ff642d-46c7-4d59-a890-3e34f8a11e68">
          <a:extLst>
            <a:ext uri="{FF2B5EF4-FFF2-40B4-BE49-F238E27FC236}">
              <a16:creationId xmlns:a16="http://schemas.microsoft.com/office/drawing/2014/main" id="{00000000-0008-0000-0200-00002A01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299" name="AutoShape 1" descr="blob:https://web.whatsapp.com/40ff642d-46c7-4d59-a890-3e34f8a11e68">
          <a:extLst>
            <a:ext uri="{FF2B5EF4-FFF2-40B4-BE49-F238E27FC236}">
              <a16:creationId xmlns:a16="http://schemas.microsoft.com/office/drawing/2014/main" id="{00000000-0008-0000-0200-00002B01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300" name="AutoShape 1" descr="blob:https://web.whatsapp.com/40ff642d-46c7-4d59-a890-3e34f8a11e68">
          <a:extLst>
            <a:ext uri="{FF2B5EF4-FFF2-40B4-BE49-F238E27FC236}">
              <a16:creationId xmlns:a16="http://schemas.microsoft.com/office/drawing/2014/main" id="{00000000-0008-0000-0200-00002C01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301" name="AutoShape 1" descr="blob:https://web.whatsapp.com/40ff642d-46c7-4d59-a890-3e34f8a11e68">
          <a:extLst>
            <a:ext uri="{FF2B5EF4-FFF2-40B4-BE49-F238E27FC236}">
              <a16:creationId xmlns:a16="http://schemas.microsoft.com/office/drawing/2014/main" id="{00000000-0008-0000-0200-00002D01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0</xdr:rowOff>
    </xdr:from>
    <xdr:ext cx="304800" cy="438151"/>
    <xdr:sp macro="" textlink="">
      <xdr:nvSpPr>
        <xdr:cNvPr id="302" name="AutoShape 1" descr="blob:https://web.whatsapp.com/40ff642d-46c7-4d59-a890-3e34f8a11e68">
          <a:extLst>
            <a:ext uri="{FF2B5EF4-FFF2-40B4-BE49-F238E27FC236}">
              <a16:creationId xmlns:a16="http://schemas.microsoft.com/office/drawing/2014/main" id="{00000000-0008-0000-0200-00002E010000}"/>
            </a:ext>
          </a:extLst>
        </xdr:cNvPr>
        <xdr:cNvSpPr>
          <a:spLocks noChangeAspect="1" noChangeArrowheads="1"/>
        </xdr:cNvSpPr>
      </xdr:nvSpPr>
      <xdr:spPr bwMode="auto">
        <a:xfrm>
          <a:off x="1428750" y="318468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292</xdr:row>
      <xdr:rowOff>0</xdr:rowOff>
    </xdr:from>
    <xdr:ext cx="304800" cy="304800"/>
    <xdr:sp macro="" textlink="">
      <xdr:nvSpPr>
        <xdr:cNvPr id="303" name="AutoShape 3" descr="blob:https://web.whatsapp.com/207f9b22-a611-4d6f-9984-78d7d1ff46db">
          <a:extLst>
            <a:ext uri="{FF2B5EF4-FFF2-40B4-BE49-F238E27FC236}">
              <a16:creationId xmlns:a16="http://schemas.microsoft.com/office/drawing/2014/main" id="{00000000-0008-0000-0200-00002F010000}"/>
            </a:ext>
          </a:extLst>
        </xdr:cNvPr>
        <xdr:cNvSpPr>
          <a:spLocks noChangeAspect="1" noChangeArrowheads="1"/>
        </xdr:cNvSpPr>
      </xdr:nvSpPr>
      <xdr:spPr bwMode="auto">
        <a:xfrm>
          <a:off x="7981950" y="31846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292</xdr:row>
      <xdr:rowOff>0</xdr:rowOff>
    </xdr:from>
    <xdr:ext cx="304800" cy="304800"/>
    <xdr:sp macro="" textlink="">
      <xdr:nvSpPr>
        <xdr:cNvPr id="304" name="AutoShape 3" descr="blob:https://web.whatsapp.com/207f9b22-a611-4d6f-9984-78d7d1ff46db">
          <a:extLst>
            <a:ext uri="{FF2B5EF4-FFF2-40B4-BE49-F238E27FC236}">
              <a16:creationId xmlns:a16="http://schemas.microsoft.com/office/drawing/2014/main" id="{00000000-0008-0000-0200-000030010000}"/>
            </a:ext>
          </a:extLst>
        </xdr:cNvPr>
        <xdr:cNvSpPr>
          <a:spLocks noChangeAspect="1" noChangeArrowheads="1"/>
        </xdr:cNvSpPr>
      </xdr:nvSpPr>
      <xdr:spPr bwMode="auto">
        <a:xfrm>
          <a:off x="7981950" y="31846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292</xdr:row>
      <xdr:rowOff>0</xdr:rowOff>
    </xdr:from>
    <xdr:ext cx="304800" cy="304800"/>
    <xdr:sp macro="" textlink="">
      <xdr:nvSpPr>
        <xdr:cNvPr id="305" name="AutoShape 3" descr="blob:https://web.whatsapp.com/207f9b22-a611-4d6f-9984-78d7d1ff46db">
          <a:extLst>
            <a:ext uri="{FF2B5EF4-FFF2-40B4-BE49-F238E27FC236}">
              <a16:creationId xmlns:a16="http://schemas.microsoft.com/office/drawing/2014/main" id="{00000000-0008-0000-0200-000031010000}"/>
            </a:ext>
          </a:extLst>
        </xdr:cNvPr>
        <xdr:cNvSpPr>
          <a:spLocks noChangeAspect="1" noChangeArrowheads="1"/>
        </xdr:cNvSpPr>
      </xdr:nvSpPr>
      <xdr:spPr bwMode="auto">
        <a:xfrm>
          <a:off x="7981950" y="31846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292</xdr:row>
      <xdr:rowOff>0</xdr:rowOff>
    </xdr:from>
    <xdr:ext cx="304800" cy="304800"/>
    <xdr:sp macro="" textlink="">
      <xdr:nvSpPr>
        <xdr:cNvPr id="306" name="AutoShape 3" descr="blob:https://web.whatsapp.com/207f9b22-a611-4d6f-9984-78d7d1ff46db">
          <a:extLst>
            <a:ext uri="{FF2B5EF4-FFF2-40B4-BE49-F238E27FC236}">
              <a16:creationId xmlns:a16="http://schemas.microsoft.com/office/drawing/2014/main" id="{00000000-0008-0000-0200-000032010000}"/>
            </a:ext>
          </a:extLst>
        </xdr:cNvPr>
        <xdr:cNvSpPr>
          <a:spLocks noChangeAspect="1" noChangeArrowheads="1"/>
        </xdr:cNvSpPr>
      </xdr:nvSpPr>
      <xdr:spPr bwMode="auto">
        <a:xfrm>
          <a:off x="7981950" y="31846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292</xdr:row>
      <xdr:rowOff>0</xdr:rowOff>
    </xdr:from>
    <xdr:ext cx="304800" cy="304800"/>
    <xdr:sp macro="" textlink="">
      <xdr:nvSpPr>
        <xdr:cNvPr id="307" name="AutoShape 3" descr="blob:https://web.whatsapp.com/207f9b22-a611-4d6f-9984-78d7d1ff46db">
          <a:extLst>
            <a:ext uri="{FF2B5EF4-FFF2-40B4-BE49-F238E27FC236}">
              <a16:creationId xmlns:a16="http://schemas.microsoft.com/office/drawing/2014/main" id="{00000000-0008-0000-0200-000033010000}"/>
            </a:ext>
          </a:extLst>
        </xdr:cNvPr>
        <xdr:cNvSpPr>
          <a:spLocks noChangeAspect="1" noChangeArrowheads="1"/>
        </xdr:cNvSpPr>
      </xdr:nvSpPr>
      <xdr:spPr bwMode="auto">
        <a:xfrm>
          <a:off x="7981950" y="31846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292</xdr:row>
      <xdr:rowOff>0</xdr:rowOff>
    </xdr:from>
    <xdr:ext cx="304800" cy="304800"/>
    <xdr:sp macro="" textlink="">
      <xdr:nvSpPr>
        <xdr:cNvPr id="308" name="AutoShape 3" descr="blob:https://web.whatsapp.com/207f9b22-a611-4d6f-9984-78d7d1ff46db">
          <a:extLst>
            <a:ext uri="{FF2B5EF4-FFF2-40B4-BE49-F238E27FC236}">
              <a16:creationId xmlns:a16="http://schemas.microsoft.com/office/drawing/2014/main" id="{00000000-0008-0000-0200-000034010000}"/>
            </a:ext>
          </a:extLst>
        </xdr:cNvPr>
        <xdr:cNvSpPr>
          <a:spLocks noChangeAspect="1" noChangeArrowheads="1"/>
        </xdr:cNvSpPr>
      </xdr:nvSpPr>
      <xdr:spPr bwMode="auto">
        <a:xfrm>
          <a:off x="7981950" y="31846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292</xdr:row>
      <xdr:rowOff>0</xdr:rowOff>
    </xdr:from>
    <xdr:ext cx="304800" cy="304800"/>
    <xdr:sp macro="" textlink="">
      <xdr:nvSpPr>
        <xdr:cNvPr id="309" name="AutoShape 3" descr="blob:https://web.whatsapp.com/207f9b22-a611-4d6f-9984-78d7d1ff46db">
          <a:extLst>
            <a:ext uri="{FF2B5EF4-FFF2-40B4-BE49-F238E27FC236}">
              <a16:creationId xmlns:a16="http://schemas.microsoft.com/office/drawing/2014/main" id="{00000000-0008-0000-0200-000035010000}"/>
            </a:ext>
          </a:extLst>
        </xdr:cNvPr>
        <xdr:cNvSpPr>
          <a:spLocks noChangeAspect="1" noChangeArrowheads="1"/>
        </xdr:cNvSpPr>
      </xdr:nvSpPr>
      <xdr:spPr bwMode="auto">
        <a:xfrm>
          <a:off x="7981950" y="31846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292</xdr:row>
      <xdr:rowOff>0</xdr:rowOff>
    </xdr:from>
    <xdr:ext cx="304800" cy="304800"/>
    <xdr:sp macro="" textlink="">
      <xdr:nvSpPr>
        <xdr:cNvPr id="310" name="AutoShape 3" descr="blob:https://web.whatsapp.com/207f9b22-a611-4d6f-9984-78d7d1ff46db">
          <a:extLst>
            <a:ext uri="{FF2B5EF4-FFF2-40B4-BE49-F238E27FC236}">
              <a16:creationId xmlns:a16="http://schemas.microsoft.com/office/drawing/2014/main" id="{00000000-0008-0000-0200-000036010000}"/>
            </a:ext>
          </a:extLst>
        </xdr:cNvPr>
        <xdr:cNvSpPr>
          <a:spLocks noChangeAspect="1" noChangeArrowheads="1"/>
        </xdr:cNvSpPr>
      </xdr:nvSpPr>
      <xdr:spPr bwMode="auto">
        <a:xfrm>
          <a:off x="7981950" y="31846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292</xdr:row>
      <xdr:rowOff>0</xdr:rowOff>
    </xdr:from>
    <xdr:ext cx="304800" cy="304800"/>
    <xdr:sp macro="" textlink="">
      <xdr:nvSpPr>
        <xdr:cNvPr id="311" name="AutoShape 3" descr="blob:https://web.whatsapp.com/207f9b22-a611-4d6f-9984-78d7d1ff46db">
          <a:extLst>
            <a:ext uri="{FF2B5EF4-FFF2-40B4-BE49-F238E27FC236}">
              <a16:creationId xmlns:a16="http://schemas.microsoft.com/office/drawing/2014/main" id="{00000000-0008-0000-0200-000037010000}"/>
            </a:ext>
          </a:extLst>
        </xdr:cNvPr>
        <xdr:cNvSpPr>
          <a:spLocks noChangeAspect="1" noChangeArrowheads="1"/>
        </xdr:cNvSpPr>
      </xdr:nvSpPr>
      <xdr:spPr bwMode="auto">
        <a:xfrm>
          <a:off x="7981950" y="31846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292</xdr:row>
      <xdr:rowOff>0</xdr:rowOff>
    </xdr:from>
    <xdr:ext cx="304800" cy="304800"/>
    <xdr:sp macro="" textlink="">
      <xdr:nvSpPr>
        <xdr:cNvPr id="312" name="AutoShape 3" descr="blob:https://web.whatsapp.com/207f9b22-a611-4d6f-9984-78d7d1ff46db">
          <a:extLst>
            <a:ext uri="{FF2B5EF4-FFF2-40B4-BE49-F238E27FC236}">
              <a16:creationId xmlns:a16="http://schemas.microsoft.com/office/drawing/2014/main" id="{00000000-0008-0000-0200-000038010000}"/>
            </a:ext>
          </a:extLst>
        </xdr:cNvPr>
        <xdr:cNvSpPr>
          <a:spLocks noChangeAspect="1" noChangeArrowheads="1"/>
        </xdr:cNvSpPr>
      </xdr:nvSpPr>
      <xdr:spPr bwMode="auto">
        <a:xfrm>
          <a:off x="7981950" y="31846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292</xdr:row>
      <xdr:rowOff>0</xdr:rowOff>
    </xdr:from>
    <xdr:ext cx="304800" cy="304800"/>
    <xdr:sp macro="" textlink="">
      <xdr:nvSpPr>
        <xdr:cNvPr id="313" name="AutoShape 3" descr="blob:https://web.whatsapp.com/207f9b22-a611-4d6f-9984-78d7d1ff46db">
          <a:extLst>
            <a:ext uri="{FF2B5EF4-FFF2-40B4-BE49-F238E27FC236}">
              <a16:creationId xmlns:a16="http://schemas.microsoft.com/office/drawing/2014/main" id="{00000000-0008-0000-0200-000039010000}"/>
            </a:ext>
          </a:extLst>
        </xdr:cNvPr>
        <xdr:cNvSpPr>
          <a:spLocks noChangeAspect="1" noChangeArrowheads="1"/>
        </xdr:cNvSpPr>
      </xdr:nvSpPr>
      <xdr:spPr bwMode="auto">
        <a:xfrm>
          <a:off x="7981950" y="31846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292</xdr:row>
      <xdr:rowOff>0</xdr:rowOff>
    </xdr:from>
    <xdr:ext cx="304800" cy="304800"/>
    <xdr:sp macro="" textlink="">
      <xdr:nvSpPr>
        <xdr:cNvPr id="314" name="AutoShape 3" descr="blob:https://web.whatsapp.com/207f9b22-a611-4d6f-9984-78d7d1ff46db">
          <a:extLst>
            <a:ext uri="{FF2B5EF4-FFF2-40B4-BE49-F238E27FC236}">
              <a16:creationId xmlns:a16="http://schemas.microsoft.com/office/drawing/2014/main" id="{00000000-0008-0000-0200-00003A010000}"/>
            </a:ext>
          </a:extLst>
        </xdr:cNvPr>
        <xdr:cNvSpPr>
          <a:spLocks noChangeAspect="1" noChangeArrowheads="1"/>
        </xdr:cNvSpPr>
      </xdr:nvSpPr>
      <xdr:spPr bwMode="auto">
        <a:xfrm>
          <a:off x="7981950" y="31846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292</xdr:row>
      <xdr:rowOff>0</xdr:rowOff>
    </xdr:from>
    <xdr:ext cx="304800" cy="304800"/>
    <xdr:sp macro="" textlink="">
      <xdr:nvSpPr>
        <xdr:cNvPr id="315" name="AutoShape 3" descr="blob:https://web.whatsapp.com/207f9b22-a611-4d6f-9984-78d7d1ff46db">
          <a:extLst>
            <a:ext uri="{FF2B5EF4-FFF2-40B4-BE49-F238E27FC236}">
              <a16:creationId xmlns:a16="http://schemas.microsoft.com/office/drawing/2014/main" id="{00000000-0008-0000-0200-00003B010000}"/>
            </a:ext>
          </a:extLst>
        </xdr:cNvPr>
        <xdr:cNvSpPr>
          <a:spLocks noChangeAspect="1" noChangeArrowheads="1"/>
        </xdr:cNvSpPr>
      </xdr:nvSpPr>
      <xdr:spPr bwMode="auto">
        <a:xfrm>
          <a:off x="7981950" y="31846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292</xdr:row>
      <xdr:rowOff>0</xdr:rowOff>
    </xdr:from>
    <xdr:ext cx="304800" cy="304800"/>
    <xdr:sp macro="" textlink="">
      <xdr:nvSpPr>
        <xdr:cNvPr id="316" name="AutoShape 3" descr="blob:https://web.whatsapp.com/207f9b22-a611-4d6f-9984-78d7d1ff46db">
          <a:extLst>
            <a:ext uri="{FF2B5EF4-FFF2-40B4-BE49-F238E27FC236}">
              <a16:creationId xmlns:a16="http://schemas.microsoft.com/office/drawing/2014/main" id="{00000000-0008-0000-0200-00003C010000}"/>
            </a:ext>
          </a:extLst>
        </xdr:cNvPr>
        <xdr:cNvSpPr>
          <a:spLocks noChangeAspect="1" noChangeArrowheads="1"/>
        </xdr:cNvSpPr>
      </xdr:nvSpPr>
      <xdr:spPr bwMode="auto">
        <a:xfrm>
          <a:off x="7981950" y="31846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292</xdr:row>
      <xdr:rowOff>0</xdr:rowOff>
    </xdr:from>
    <xdr:ext cx="304800" cy="304800"/>
    <xdr:sp macro="" textlink="">
      <xdr:nvSpPr>
        <xdr:cNvPr id="317" name="AutoShape 3" descr="blob:https://web.whatsapp.com/207f9b22-a611-4d6f-9984-78d7d1ff46db">
          <a:extLst>
            <a:ext uri="{FF2B5EF4-FFF2-40B4-BE49-F238E27FC236}">
              <a16:creationId xmlns:a16="http://schemas.microsoft.com/office/drawing/2014/main" id="{00000000-0008-0000-0200-00003D010000}"/>
            </a:ext>
          </a:extLst>
        </xdr:cNvPr>
        <xdr:cNvSpPr>
          <a:spLocks noChangeAspect="1" noChangeArrowheads="1"/>
        </xdr:cNvSpPr>
      </xdr:nvSpPr>
      <xdr:spPr bwMode="auto">
        <a:xfrm>
          <a:off x="7981950" y="31846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292</xdr:row>
      <xdr:rowOff>0</xdr:rowOff>
    </xdr:from>
    <xdr:ext cx="304800" cy="304800"/>
    <xdr:sp macro="" textlink="">
      <xdr:nvSpPr>
        <xdr:cNvPr id="318" name="AutoShape 3" descr="blob:https://web.whatsapp.com/207f9b22-a611-4d6f-9984-78d7d1ff46db">
          <a:extLst>
            <a:ext uri="{FF2B5EF4-FFF2-40B4-BE49-F238E27FC236}">
              <a16:creationId xmlns:a16="http://schemas.microsoft.com/office/drawing/2014/main" id="{00000000-0008-0000-0200-00003E010000}"/>
            </a:ext>
          </a:extLst>
        </xdr:cNvPr>
        <xdr:cNvSpPr>
          <a:spLocks noChangeAspect="1" noChangeArrowheads="1"/>
        </xdr:cNvSpPr>
      </xdr:nvSpPr>
      <xdr:spPr bwMode="auto">
        <a:xfrm>
          <a:off x="7981950" y="31846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292</xdr:row>
      <xdr:rowOff>0</xdr:rowOff>
    </xdr:from>
    <xdr:ext cx="304800" cy="304800"/>
    <xdr:sp macro="" textlink="">
      <xdr:nvSpPr>
        <xdr:cNvPr id="319" name="AutoShape 3" descr="blob:https://web.whatsapp.com/207f9b22-a611-4d6f-9984-78d7d1ff46db">
          <a:extLst>
            <a:ext uri="{FF2B5EF4-FFF2-40B4-BE49-F238E27FC236}">
              <a16:creationId xmlns:a16="http://schemas.microsoft.com/office/drawing/2014/main" id="{00000000-0008-0000-0200-00003F010000}"/>
            </a:ext>
          </a:extLst>
        </xdr:cNvPr>
        <xdr:cNvSpPr>
          <a:spLocks noChangeAspect="1" noChangeArrowheads="1"/>
        </xdr:cNvSpPr>
      </xdr:nvSpPr>
      <xdr:spPr bwMode="auto">
        <a:xfrm>
          <a:off x="7981950" y="31846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292</xdr:row>
      <xdr:rowOff>0</xdr:rowOff>
    </xdr:from>
    <xdr:ext cx="304800" cy="304800"/>
    <xdr:sp macro="" textlink="">
      <xdr:nvSpPr>
        <xdr:cNvPr id="320" name="AutoShape 3" descr="blob:https://web.whatsapp.com/207f9b22-a611-4d6f-9984-78d7d1ff46db">
          <a:extLst>
            <a:ext uri="{FF2B5EF4-FFF2-40B4-BE49-F238E27FC236}">
              <a16:creationId xmlns:a16="http://schemas.microsoft.com/office/drawing/2014/main" id="{00000000-0008-0000-0200-000040010000}"/>
            </a:ext>
          </a:extLst>
        </xdr:cNvPr>
        <xdr:cNvSpPr>
          <a:spLocks noChangeAspect="1" noChangeArrowheads="1"/>
        </xdr:cNvSpPr>
      </xdr:nvSpPr>
      <xdr:spPr bwMode="auto">
        <a:xfrm>
          <a:off x="7981950" y="31846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292</xdr:row>
      <xdr:rowOff>0</xdr:rowOff>
    </xdr:from>
    <xdr:ext cx="304800" cy="304800"/>
    <xdr:sp macro="" textlink="">
      <xdr:nvSpPr>
        <xdr:cNvPr id="321" name="AutoShape 3" descr="blob:https://web.whatsapp.com/207f9b22-a611-4d6f-9984-78d7d1ff46db">
          <a:extLst>
            <a:ext uri="{FF2B5EF4-FFF2-40B4-BE49-F238E27FC236}">
              <a16:creationId xmlns:a16="http://schemas.microsoft.com/office/drawing/2014/main" id="{00000000-0008-0000-0200-000041010000}"/>
            </a:ext>
          </a:extLst>
        </xdr:cNvPr>
        <xdr:cNvSpPr>
          <a:spLocks noChangeAspect="1" noChangeArrowheads="1"/>
        </xdr:cNvSpPr>
      </xdr:nvSpPr>
      <xdr:spPr bwMode="auto">
        <a:xfrm>
          <a:off x="7981950" y="31846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292</xdr:row>
      <xdr:rowOff>0</xdr:rowOff>
    </xdr:from>
    <xdr:ext cx="304800" cy="304800"/>
    <xdr:sp macro="" textlink="">
      <xdr:nvSpPr>
        <xdr:cNvPr id="322" name="AutoShape 3" descr="blob:https://web.whatsapp.com/207f9b22-a611-4d6f-9984-78d7d1ff46db">
          <a:extLst>
            <a:ext uri="{FF2B5EF4-FFF2-40B4-BE49-F238E27FC236}">
              <a16:creationId xmlns:a16="http://schemas.microsoft.com/office/drawing/2014/main" id="{00000000-0008-0000-0200-000042010000}"/>
            </a:ext>
          </a:extLst>
        </xdr:cNvPr>
        <xdr:cNvSpPr>
          <a:spLocks noChangeAspect="1" noChangeArrowheads="1"/>
        </xdr:cNvSpPr>
      </xdr:nvSpPr>
      <xdr:spPr bwMode="auto">
        <a:xfrm>
          <a:off x="7981950" y="31846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292</xdr:row>
      <xdr:rowOff>0</xdr:rowOff>
    </xdr:from>
    <xdr:ext cx="304800" cy="304800"/>
    <xdr:sp macro="" textlink="">
      <xdr:nvSpPr>
        <xdr:cNvPr id="323" name="AutoShape 3" descr="blob:https://web.whatsapp.com/207f9b22-a611-4d6f-9984-78d7d1ff46db">
          <a:extLst>
            <a:ext uri="{FF2B5EF4-FFF2-40B4-BE49-F238E27FC236}">
              <a16:creationId xmlns:a16="http://schemas.microsoft.com/office/drawing/2014/main" id="{00000000-0008-0000-0200-000043010000}"/>
            </a:ext>
          </a:extLst>
        </xdr:cNvPr>
        <xdr:cNvSpPr>
          <a:spLocks noChangeAspect="1" noChangeArrowheads="1"/>
        </xdr:cNvSpPr>
      </xdr:nvSpPr>
      <xdr:spPr bwMode="auto">
        <a:xfrm>
          <a:off x="7981950" y="31846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292</xdr:row>
      <xdr:rowOff>0</xdr:rowOff>
    </xdr:from>
    <xdr:ext cx="304800" cy="304800"/>
    <xdr:sp macro="" textlink="">
      <xdr:nvSpPr>
        <xdr:cNvPr id="324" name="AutoShape 3" descr="blob:https://web.whatsapp.com/207f9b22-a611-4d6f-9984-78d7d1ff46db">
          <a:extLst>
            <a:ext uri="{FF2B5EF4-FFF2-40B4-BE49-F238E27FC236}">
              <a16:creationId xmlns:a16="http://schemas.microsoft.com/office/drawing/2014/main" id="{00000000-0008-0000-0200-000044010000}"/>
            </a:ext>
          </a:extLst>
        </xdr:cNvPr>
        <xdr:cNvSpPr>
          <a:spLocks noChangeAspect="1" noChangeArrowheads="1"/>
        </xdr:cNvSpPr>
      </xdr:nvSpPr>
      <xdr:spPr bwMode="auto">
        <a:xfrm>
          <a:off x="7981950" y="31846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292</xdr:row>
      <xdr:rowOff>0</xdr:rowOff>
    </xdr:from>
    <xdr:ext cx="304800" cy="304800"/>
    <xdr:sp macro="" textlink="">
      <xdr:nvSpPr>
        <xdr:cNvPr id="325" name="AutoShape 3" descr="blob:https://web.whatsapp.com/207f9b22-a611-4d6f-9984-78d7d1ff46db">
          <a:extLst>
            <a:ext uri="{FF2B5EF4-FFF2-40B4-BE49-F238E27FC236}">
              <a16:creationId xmlns:a16="http://schemas.microsoft.com/office/drawing/2014/main" id="{00000000-0008-0000-0200-000045010000}"/>
            </a:ext>
          </a:extLst>
        </xdr:cNvPr>
        <xdr:cNvSpPr>
          <a:spLocks noChangeAspect="1" noChangeArrowheads="1"/>
        </xdr:cNvSpPr>
      </xdr:nvSpPr>
      <xdr:spPr bwMode="auto">
        <a:xfrm>
          <a:off x="7981950" y="31846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292</xdr:row>
      <xdr:rowOff>0</xdr:rowOff>
    </xdr:from>
    <xdr:ext cx="304800" cy="304800"/>
    <xdr:sp macro="" textlink="">
      <xdr:nvSpPr>
        <xdr:cNvPr id="326" name="AutoShape 3" descr="blob:https://web.whatsapp.com/207f9b22-a611-4d6f-9984-78d7d1ff46db">
          <a:extLst>
            <a:ext uri="{FF2B5EF4-FFF2-40B4-BE49-F238E27FC236}">
              <a16:creationId xmlns:a16="http://schemas.microsoft.com/office/drawing/2014/main" id="{00000000-0008-0000-0200-000046010000}"/>
            </a:ext>
          </a:extLst>
        </xdr:cNvPr>
        <xdr:cNvSpPr>
          <a:spLocks noChangeAspect="1" noChangeArrowheads="1"/>
        </xdr:cNvSpPr>
      </xdr:nvSpPr>
      <xdr:spPr bwMode="auto">
        <a:xfrm>
          <a:off x="7981950" y="31846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292</xdr:row>
      <xdr:rowOff>0</xdr:rowOff>
    </xdr:from>
    <xdr:ext cx="304800" cy="304800"/>
    <xdr:sp macro="" textlink="">
      <xdr:nvSpPr>
        <xdr:cNvPr id="327" name="AutoShape 3" descr="blob:https://web.whatsapp.com/207f9b22-a611-4d6f-9984-78d7d1ff46db">
          <a:extLst>
            <a:ext uri="{FF2B5EF4-FFF2-40B4-BE49-F238E27FC236}">
              <a16:creationId xmlns:a16="http://schemas.microsoft.com/office/drawing/2014/main" id="{00000000-0008-0000-0200-000047010000}"/>
            </a:ext>
          </a:extLst>
        </xdr:cNvPr>
        <xdr:cNvSpPr>
          <a:spLocks noChangeAspect="1" noChangeArrowheads="1"/>
        </xdr:cNvSpPr>
      </xdr:nvSpPr>
      <xdr:spPr bwMode="auto">
        <a:xfrm>
          <a:off x="7981950" y="31846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292</xdr:row>
      <xdr:rowOff>0</xdr:rowOff>
    </xdr:from>
    <xdr:ext cx="304800" cy="304800"/>
    <xdr:sp macro="" textlink="">
      <xdr:nvSpPr>
        <xdr:cNvPr id="328" name="AutoShape 3" descr="blob:https://web.whatsapp.com/207f9b22-a611-4d6f-9984-78d7d1ff46db">
          <a:extLst>
            <a:ext uri="{FF2B5EF4-FFF2-40B4-BE49-F238E27FC236}">
              <a16:creationId xmlns:a16="http://schemas.microsoft.com/office/drawing/2014/main" id="{00000000-0008-0000-0200-000048010000}"/>
            </a:ext>
          </a:extLst>
        </xdr:cNvPr>
        <xdr:cNvSpPr>
          <a:spLocks noChangeAspect="1" noChangeArrowheads="1"/>
        </xdr:cNvSpPr>
      </xdr:nvSpPr>
      <xdr:spPr bwMode="auto">
        <a:xfrm>
          <a:off x="7981950" y="31846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292</xdr:row>
      <xdr:rowOff>0</xdr:rowOff>
    </xdr:from>
    <xdr:ext cx="304800" cy="304800"/>
    <xdr:sp macro="" textlink="">
      <xdr:nvSpPr>
        <xdr:cNvPr id="329" name="AutoShape 3" descr="blob:https://web.whatsapp.com/207f9b22-a611-4d6f-9984-78d7d1ff46db">
          <a:extLst>
            <a:ext uri="{FF2B5EF4-FFF2-40B4-BE49-F238E27FC236}">
              <a16:creationId xmlns:a16="http://schemas.microsoft.com/office/drawing/2014/main" id="{00000000-0008-0000-0200-000049010000}"/>
            </a:ext>
          </a:extLst>
        </xdr:cNvPr>
        <xdr:cNvSpPr>
          <a:spLocks noChangeAspect="1" noChangeArrowheads="1"/>
        </xdr:cNvSpPr>
      </xdr:nvSpPr>
      <xdr:spPr bwMode="auto">
        <a:xfrm>
          <a:off x="7981950" y="31846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292</xdr:row>
      <xdr:rowOff>0</xdr:rowOff>
    </xdr:from>
    <xdr:ext cx="304800" cy="304800"/>
    <xdr:sp macro="" textlink="">
      <xdr:nvSpPr>
        <xdr:cNvPr id="330" name="AutoShape 3" descr="blob:https://web.whatsapp.com/207f9b22-a611-4d6f-9984-78d7d1ff46db">
          <a:extLst>
            <a:ext uri="{FF2B5EF4-FFF2-40B4-BE49-F238E27FC236}">
              <a16:creationId xmlns:a16="http://schemas.microsoft.com/office/drawing/2014/main" id="{00000000-0008-0000-0200-00004A010000}"/>
            </a:ext>
          </a:extLst>
        </xdr:cNvPr>
        <xdr:cNvSpPr>
          <a:spLocks noChangeAspect="1" noChangeArrowheads="1"/>
        </xdr:cNvSpPr>
      </xdr:nvSpPr>
      <xdr:spPr bwMode="auto">
        <a:xfrm>
          <a:off x="7981950" y="31846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292</xdr:row>
      <xdr:rowOff>0</xdr:rowOff>
    </xdr:from>
    <xdr:ext cx="304800" cy="304800"/>
    <xdr:sp macro="" textlink="">
      <xdr:nvSpPr>
        <xdr:cNvPr id="331" name="AutoShape 3" descr="blob:https://web.whatsapp.com/207f9b22-a611-4d6f-9984-78d7d1ff46db">
          <a:extLst>
            <a:ext uri="{FF2B5EF4-FFF2-40B4-BE49-F238E27FC236}">
              <a16:creationId xmlns:a16="http://schemas.microsoft.com/office/drawing/2014/main" id="{00000000-0008-0000-0200-00004B010000}"/>
            </a:ext>
          </a:extLst>
        </xdr:cNvPr>
        <xdr:cNvSpPr>
          <a:spLocks noChangeAspect="1" noChangeArrowheads="1"/>
        </xdr:cNvSpPr>
      </xdr:nvSpPr>
      <xdr:spPr bwMode="auto">
        <a:xfrm>
          <a:off x="7981950" y="31846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292</xdr:row>
      <xdr:rowOff>0</xdr:rowOff>
    </xdr:from>
    <xdr:ext cx="304800" cy="304800"/>
    <xdr:sp macro="" textlink="">
      <xdr:nvSpPr>
        <xdr:cNvPr id="332" name="AutoShape 3" descr="blob:https://web.whatsapp.com/207f9b22-a611-4d6f-9984-78d7d1ff46db">
          <a:extLst>
            <a:ext uri="{FF2B5EF4-FFF2-40B4-BE49-F238E27FC236}">
              <a16:creationId xmlns:a16="http://schemas.microsoft.com/office/drawing/2014/main" id="{00000000-0008-0000-0200-00004C010000}"/>
            </a:ext>
          </a:extLst>
        </xdr:cNvPr>
        <xdr:cNvSpPr>
          <a:spLocks noChangeAspect="1" noChangeArrowheads="1"/>
        </xdr:cNvSpPr>
      </xdr:nvSpPr>
      <xdr:spPr bwMode="auto">
        <a:xfrm>
          <a:off x="7981950" y="31846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292</xdr:row>
      <xdr:rowOff>0</xdr:rowOff>
    </xdr:from>
    <xdr:ext cx="304800" cy="304800"/>
    <xdr:sp macro="" textlink="">
      <xdr:nvSpPr>
        <xdr:cNvPr id="333" name="AutoShape 3" descr="blob:https://web.whatsapp.com/207f9b22-a611-4d6f-9984-78d7d1ff46db">
          <a:extLst>
            <a:ext uri="{FF2B5EF4-FFF2-40B4-BE49-F238E27FC236}">
              <a16:creationId xmlns:a16="http://schemas.microsoft.com/office/drawing/2014/main" id="{00000000-0008-0000-0200-00004D010000}"/>
            </a:ext>
          </a:extLst>
        </xdr:cNvPr>
        <xdr:cNvSpPr>
          <a:spLocks noChangeAspect="1" noChangeArrowheads="1"/>
        </xdr:cNvSpPr>
      </xdr:nvSpPr>
      <xdr:spPr bwMode="auto">
        <a:xfrm>
          <a:off x="7981950" y="31846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292</xdr:row>
      <xdr:rowOff>0</xdr:rowOff>
    </xdr:from>
    <xdr:ext cx="304800" cy="304800"/>
    <xdr:sp macro="" textlink="">
      <xdr:nvSpPr>
        <xdr:cNvPr id="334" name="AutoShape 3" descr="blob:https://web.whatsapp.com/207f9b22-a611-4d6f-9984-78d7d1ff46db">
          <a:extLst>
            <a:ext uri="{FF2B5EF4-FFF2-40B4-BE49-F238E27FC236}">
              <a16:creationId xmlns:a16="http://schemas.microsoft.com/office/drawing/2014/main" id="{00000000-0008-0000-0200-00004E010000}"/>
            </a:ext>
          </a:extLst>
        </xdr:cNvPr>
        <xdr:cNvSpPr>
          <a:spLocks noChangeAspect="1" noChangeArrowheads="1"/>
        </xdr:cNvSpPr>
      </xdr:nvSpPr>
      <xdr:spPr bwMode="auto">
        <a:xfrm>
          <a:off x="7981950" y="31846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292</xdr:row>
      <xdr:rowOff>0</xdr:rowOff>
    </xdr:from>
    <xdr:ext cx="304800" cy="304800"/>
    <xdr:sp macro="" textlink="">
      <xdr:nvSpPr>
        <xdr:cNvPr id="335" name="AutoShape 3" descr="blob:https://web.whatsapp.com/207f9b22-a611-4d6f-9984-78d7d1ff46db">
          <a:extLst>
            <a:ext uri="{FF2B5EF4-FFF2-40B4-BE49-F238E27FC236}">
              <a16:creationId xmlns:a16="http://schemas.microsoft.com/office/drawing/2014/main" id="{00000000-0008-0000-0200-00004F010000}"/>
            </a:ext>
          </a:extLst>
        </xdr:cNvPr>
        <xdr:cNvSpPr>
          <a:spLocks noChangeAspect="1" noChangeArrowheads="1"/>
        </xdr:cNvSpPr>
      </xdr:nvSpPr>
      <xdr:spPr bwMode="auto">
        <a:xfrm>
          <a:off x="7981950" y="31846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292</xdr:row>
      <xdr:rowOff>0</xdr:rowOff>
    </xdr:from>
    <xdr:ext cx="304800" cy="304800"/>
    <xdr:sp macro="" textlink="">
      <xdr:nvSpPr>
        <xdr:cNvPr id="336" name="AutoShape 3" descr="blob:https://web.whatsapp.com/207f9b22-a611-4d6f-9984-78d7d1ff46db">
          <a:extLst>
            <a:ext uri="{FF2B5EF4-FFF2-40B4-BE49-F238E27FC236}">
              <a16:creationId xmlns:a16="http://schemas.microsoft.com/office/drawing/2014/main" id="{00000000-0008-0000-0200-000050010000}"/>
            </a:ext>
          </a:extLst>
        </xdr:cNvPr>
        <xdr:cNvSpPr>
          <a:spLocks noChangeAspect="1" noChangeArrowheads="1"/>
        </xdr:cNvSpPr>
      </xdr:nvSpPr>
      <xdr:spPr bwMode="auto">
        <a:xfrm>
          <a:off x="7981950" y="31846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292</xdr:row>
      <xdr:rowOff>0</xdr:rowOff>
    </xdr:from>
    <xdr:ext cx="304800" cy="304800"/>
    <xdr:sp macro="" textlink="">
      <xdr:nvSpPr>
        <xdr:cNvPr id="337" name="AutoShape 3" descr="blob:https://web.whatsapp.com/207f9b22-a611-4d6f-9984-78d7d1ff46db">
          <a:extLst>
            <a:ext uri="{FF2B5EF4-FFF2-40B4-BE49-F238E27FC236}">
              <a16:creationId xmlns:a16="http://schemas.microsoft.com/office/drawing/2014/main" id="{00000000-0008-0000-0200-000051010000}"/>
            </a:ext>
          </a:extLst>
        </xdr:cNvPr>
        <xdr:cNvSpPr>
          <a:spLocks noChangeAspect="1" noChangeArrowheads="1"/>
        </xdr:cNvSpPr>
      </xdr:nvSpPr>
      <xdr:spPr bwMode="auto">
        <a:xfrm>
          <a:off x="7981950" y="31846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292</xdr:row>
      <xdr:rowOff>0</xdr:rowOff>
    </xdr:from>
    <xdr:ext cx="304800" cy="304800"/>
    <xdr:sp macro="" textlink="">
      <xdr:nvSpPr>
        <xdr:cNvPr id="338" name="AutoShape 3" descr="blob:https://web.whatsapp.com/207f9b22-a611-4d6f-9984-78d7d1ff46db">
          <a:extLst>
            <a:ext uri="{FF2B5EF4-FFF2-40B4-BE49-F238E27FC236}">
              <a16:creationId xmlns:a16="http://schemas.microsoft.com/office/drawing/2014/main" id="{00000000-0008-0000-0200-000052010000}"/>
            </a:ext>
          </a:extLst>
        </xdr:cNvPr>
        <xdr:cNvSpPr>
          <a:spLocks noChangeAspect="1" noChangeArrowheads="1"/>
        </xdr:cNvSpPr>
      </xdr:nvSpPr>
      <xdr:spPr bwMode="auto">
        <a:xfrm>
          <a:off x="7981950" y="31846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292</xdr:row>
      <xdr:rowOff>0</xdr:rowOff>
    </xdr:from>
    <xdr:ext cx="304800" cy="304800"/>
    <xdr:sp macro="" textlink="">
      <xdr:nvSpPr>
        <xdr:cNvPr id="339" name="AutoShape 3" descr="blob:https://web.whatsapp.com/207f9b22-a611-4d6f-9984-78d7d1ff46db">
          <a:extLst>
            <a:ext uri="{FF2B5EF4-FFF2-40B4-BE49-F238E27FC236}">
              <a16:creationId xmlns:a16="http://schemas.microsoft.com/office/drawing/2014/main" id="{00000000-0008-0000-0200-000053010000}"/>
            </a:ext>
          </a:extLst>
        </xdr:cNvPr>
        <xdr:cNvSpPr>
          <a:spLocks noChangeAspect="1" noChangeArrowheads="1"/>
        </xdr:cNvSpPr>
      </xdr:nvSpPr>
      <xdr:spPr bwMode="auto">
        <a:xfrm>
          <a:off x="7981950" y="31846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292</xdr:row>
      <xdr:rowOff>0</xdr:rowOff>
    </xdr:from>
    <xdr:ext cx="304800" cy="304800"/>
    <xdr:sp macro="" textlink="">
      <xdr:nvSpPr>
        <xdr:cNvPr id="340" name="AutoShape 3" descr="blob:https://web.whatsapp.com/207f9b22-a611-4d6f-9984-78d7d1ff46db">
          <a:extLst>
            <a:ext uri="{FF2B5EF4-FFF2-40B4-BE49-F238E27FC236}">
              <a16:creationId xmlns:a16="http://schemas.microsoft.com/office/drawing/2014/main" id="{00000000-0008-0000-0200-000054010000}"/>
            </a:ext>
          </a:extLst>
        </xdr:cNvPr>
        <xdr:cNvSpPr>
          <a:spLocks noChangeAspect="1" noChangeArrowheads="1"/>
        </xdr:cNvSpPr>
      </xdr:nvSpPr>
      <xdr:spPr bwMode="auto">
        <a:xfrm>
          <a:off x="7981950" y="31846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292</xdr:row>
      <xdr:rowOff>0</xdr:rowOff>
    </xdr:from>
    <xdr:ext cx="304800" cy="304800"/>
    <xdr:sp macro="" textlink="">
      <xdr:nvSpPr>
        <xdr:cNvPr id="341" name="AutoShape 3" descr="blob:https://web.whatsapp.com/207f9b22-a611-4d6f-9984-78d7d1ff46db">
          <a:extLst>
            <a:ext uri="{FF2B5EF4-FFF2-40B4-BE49-F238E27FC236}">
              <a16:creationId xmlns:a16="http://schemas.microsoft.com/office/drawing/2014/main" id="{00000000-0008-0000-0200-000055010000}"/>
            </a:ext>
          </a:extLst>
        </xdr:cNvPr>
        <xdr:cNvSpPr>
          <a:spLocks noChangeAspect="1" noChangeArrowheads="1"/>
        </xdr:cNvSpPr>
      </xdr:nvSpPr>
      <xdr:spPr bwMode="auto">
        <a:xfrm>
          <a:off x="7981950" y="31846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292</xdr:row>
      <xdr:rowOff>0</xdr:rowOff>
    </xdr:from>
    <xdr:ext cx="304800" cy="304800"/>
    <xdr:sp macro="" textlink="">
      <xdr:nvSpPr>
        <xdr:cNvPr id="342" name="AutoShape 3" descr="blob:https://web.whatsapp.com/207f9b22-a611-4d6f-9984-78d7d1ff46db">
          <a:extLst>
            <a:ext uri="{FF2B5EF4-FFF2-40B4-BE49-F238E27FC236}">
              <a16:creationId xmlns:a16="http://schemas.microsoft.com/office/drawing/2014/main" id="{00000000-0008-0000-0200-000056010000}"/>
            </a:ext>
          </a:extLst>
        </xdr:cNvPr>
        <xdr:cNvSpPr>
          <a:spLocks noChangeAspect="1" noChangeArrowheads="1"/>
        </xdr:cNvSpPr>
      </xdr:nvSpPr>
      <xdr:spPr bwMode="auto">
        <a:xfrm>
          <a:off x="7981950" y="31846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292</xdr:row>
      <xdr:rowOff>0</xdr:rowOff>
    </xdr:from>
    <xdr:ext cx="304800" cy="304800"/>
    <xdr:sp macro="" textlink="">
      <xdr:nvSpPr>
        <xdr:cNvPr id="343" name="AutoShape 3" descr="blob:https://web.whatsapp.com/207f9b22-a611-4d6f-9984-78d7d1ff46db">
          <a:extLst>
            <a:ext uri="{FF2B5EF4-FFF2-40B4-BE49-F238E27FC236}">
              <a16:creationId xmlns:a16="http://schemas.microsoft.com/office/drawing/2014/main" id="{00000000-0008-0000-0200-000057010000}"/>
            </a:ext>
          </a:extLst>
        </xdr:cNvPr>
        <xdr:cNvSpPr>
          <a:spLocks noChangeAspect="1" noChangeArrowheads="1"/>
        </xdr:cNvSpPr>
      </xdr:nvSpPr>
      <xdr:spPr bwMode="auto">
        <a:xfrm>
          <a:off x="7981950" y="31846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292</xdr:row>
      <xdr:rowOff>0</xdr:rowOff>
    </xdr:from>
    <xdr:ext cx="304800" cy="304800"/>
    <xdr:sp macro="" textlink="">
      <xdr:nvSpPr>
        <xdr:cNvPr id="344" name="AutoShape 3" descr="blob:https://web.whatsapp.com/207f9b22-a611-4d6f-9984-78d7d1ff46db">
          <a:extLst>
            <a:ext uri="{FF2B5EF4-FFF2-40B4-BE49-F238E27FC236}">
              <a16:creationId xmlns:a16="http://schemas.microsoft.com/office/drawing/2014/main" id="{00000000-0008-0000-0200-000058010000}"/>
            </a:ext>
          </a:extLst>
        </xdr:cNvPr>
        <xdr:cNvSpPr>
          <a:spLocks noChangeAspect="1" noChangeArrowheads="1"/>
        </xdr:cNvSpPr>
      </xdr:nvSpPr>
      <xdr:spPr bwMode="auto">
        <a:xfrm>
          <a:off x="7981950" y="31846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292</xdr:row>
      <xdr:rowOff>0</xdr:rowOff>
    </xdr:from>
    <xdr:ext cx="304800" cy="304800"/>
    <xdr:sp macro="" textlink="">
      <xdr:nvSpPr>
        <xdr:cNvPr id="345" name="AutoShape 3" descr="blob:https://web.whatsapp.com/207f9b22-a611-4d6f-9984-78d7d1ff46db">
          <a:extLst>
            <a:ext uri="{FF2B5EF4-FFF2-40B4-BE49-F238E27FC236}">
              <a16:creationId xmlns:a16="http://schemas.microsoft.com/office/drawing/2014/main" id="{00000000-0008-0000-0200-000059010000}"/>
            </a:ext>
          </a:extLst>
        </xdr:cNvPr>
        <xdr:cNvSpPr>
          <a:spLocks noChangeAspect="1" noChangeArrowheads="1"/>
        </xdr:cNvSpPr>
      </xdr:nvSpPr>
      <xdr:spPr bwMode="auto">
        <a:xfrm>
          <a:off x="7981950" y="31846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292</xdr:row>
      <xdr:rowOff>0</xdr:rowOff>
    </xdr:from>
    <xdr:ext cx="304800" cy="304800"/>
    <xdr:sp macro="" textlink="">
      <xdr:nvSpPr>
        <xdr:cNvPr id="346" name="AutoShape 3" descr="blob:https://web.whatsapp.com/207f9b22-a611-4d6f-9984-78d7d1ff46db">
          <a:extLst>
            <a:ext uri="{FF2B5EF4-FFF2-40B4-BE49-F238E27FC236}">
              <a16:creationId xmlns:a16="http://schemas.microsoft.com/office/drawing/2014/main" id="{00000000-0008-0000-0200-00005A010000}"/>
            </a:ext>
          </a:extLst>
        </xdr:cNvPr>
        <xdr:cNvSpPr>
          <a:spLocks noChangeAspect="1" noChangeArrowheads="1"/>
        </xdr:cNvSpPr>
      </xdr:nvSpPr>
      <xdr:spPr bwMode="auto">
        <a:xfrm>
          <a:off x="7981950" y="31846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292</xdr:row>
      <xdr:rowOff>0</xdr:rowOff>
    </xdr:from>
    <xdr:ext cx="304800" cy="304800"/>
    <xdr:sp macro="" textlink="">
      <xdr:nvSpPr>
        <xdr:cNvPr id="347" name="AutoShape 3" descr="blob:https://web.whatsapp.com/207f9b22-a611-4d6f-9984-78d7d1ff46db">
          <a:extLst>
            <a:ext uri="{FF2B5EF4-FFF2-40B4-BE49-F238E27FC236}">
              <a16:creationId xmlns:a16="http://schemas.microsoft.com/office/drawing/2014/main" id="{00000000-0008-0000-0200-00005B010000}"/>
            </a:ext>
          </a:extLst>
        </xdr:cNvPr>
        <xdr:cNvSpPr>
          <a:spLocks noChangeAspect="1" noChangeArrowheads="1"/>
        </xdr:cNvSpPr>
      </xdr:nvSpPr>
      <xdr:spPr bwMode="auto">
        <a:xfrm>
          <a:off x="7981950" y="31846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292</xdr:row>
      <xdr:rowOff>0</xdr:rowOff>
    </xdr:from>
    <xdr:ext cx="304800" cy="304800"/>
    <xdr:sp macro="" textlink="">
      <xdr:nvSpPr>
        <xdr:cNvPr id="348" name="AutoShape 3" descr="blob:https://web.whatsapp.com/207f9b22-a611-4d6f-9984-78d7d1ff46db">
          <a:extLst>
            <a:ext uri="{FF2B5EF4-FFF2-40B4-BE49-F238E27FC236}">
              <a16:creationId xmlns:a16="http://schemas.microsoft.com/office/drawing/2014/main" id="{00000000-0008-0000-0200-00005C010000}"/>
            </a:ext>
          </a:extLst>
        </xdr:cNvPr>
        <xdr:cNvSpPr>
          <a:spLocks noChangeAspect="1" noChangeArrowheads="1"/>
        </xdr:cNvSpPr>
      </xdr:nvSpPr>
      <xdr:spPr bwMode="auto">
        <a:xfrm>
          <a:off x="7981950" y="31846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292</xdr:row>
      <xdr:rowOff>0</xdr:rowOff>
    </xdr:from>
    <xdr:ext cx="304800" cy="304800"/>
    <xdr:sp macro="" textlink="">
      <xdr:nvSpPr>
        <xdr:cNvPr id="349" name="AutoShape 3" descr="blob:https://web.whatsapp.com/207f9b22-a611-4d6f-9984-78d7d1ff46db">
          <a:extLst>
            <a:ext uri="{FF2B5EF4-FFF2-40B4-BE49-F238E27FC236}">
              <a16:creationId xmlns:a16="http://schemas.microsoft.com/office/drawing/2014/main" id="{00000000-0008-0000-0200-00005D010000}"/>
            </a:ext>
          </a:extLst>
        </xdr:cNvPr>
        <xdr:cNvSpPr>
          <a:spLocks noChangeAspect="1" noChangeArrowheads="1"/>
        </xdr:cNvSpPr>
      </xdr:nvSpPr>
      <xdr:spPr bwMode="auto">
        <a:xfrm>
          <a:off x="7981950" y="31846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23812</xdr:colOff>
      <xdr:row>292</xdr:row>
      <xdr:rowOff>0</xdr:rowOff>
    </xdr:from>
    <xdr:ext cx="304800" cy="304800"/>
    <xdr:sp macro="" textlink="">
      <xdr:nvSpPr>
        <xdr:cNvPr id="350" name="AutoShape 3" descr="blob:https://web.whatsapp.com/207f9b22-a611-4d6f-9984-78d7d1ff46db">
          <a:extLst>
            <a:ext uri="{FF2B5EF4-FFF2-40B4-BE49-F238E27FC236}">
              <a16:creationId xmlns:a16="http://schemas.microsoft.com/office/drawing/2014/main" id="{00000000-0008-0000-0200-00005E010000}"/>
            </a:ext>
          </a:extLst>
        </xdr:cNvPr>
        <xdr:cNvSpPr>
          <a:spLocks noChangeAspect="1" noChangeArrowheads="1"/>
        </xdr:cNvSpPr>
      </xdr:nvSpPr>
      <xdr:spPr bwMode="auto">
        <a:xfrm>
          <a:off x="7981950" y="31846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292</xdr:row>
      <xdr:rowOff>0</xdr:rowOff>
    </xdr:from>
    <xdr:ext cx="304800" cy="304800"/>
    <xdr:sp macro="" textlink="">
      <xdr:nvSpPr>
        <xdr:cNvPr id="351" name="AutoShape 3" descr="blob:https://web.whatsapp.com/207f9b22-a611-4d6f-9984-78d7d1ff46db">
          <a:extLst>
            <a:ext uri="{FF2B5EF4-FFF2-40B4-BE49-F238E27FC236}">
              <a16:creationId xmlns:a16="http://schemas.microsoft.com/office/drawing/2014/main" id="{00000000-0008-0000-0200-00005F010000}"/>
            </a:ext>
          </a:extLst>
        </xdr:cNvPr>
        <xdr:cNvSpPr>
          <a:spLocks noChangeAspect="1" noChangeArrowheads="1"/>
        </xdr:cNvSpPr>
      </xdr:nvSpPr>
      <xdr:spPr bwMode="auto">
        <a:xfrm>
          <a:off x="7981950" y="31846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292</xdr:row>
      <xdr:rowOff>0</xdr:rowOff>
    </xdr:from>
    <xdr:ext cx="304800" cy="304800"/>
    <xdr:sp macro="" textlink="">
      <xdr:nvSpPr>
        <xdr:cNvPr id="352" name="AutoShape 3" descr="blob:https://web.whatsapp.com/207f9b22-a611-4d6f-9984-78d7d1ff46db">
          <a:extLst>
            <a:ext uri="{FF2B5EF4-FFF2-40B4-BE49-F238E27FC236}">
              <a16:creationId xmlns:a16="http://schemas.microsoft.com/office/drawing/2014/main" id="{00000000-0008-0000-0200-000060010000}"/>
            </a:ext>
          </a:extLst>
        </xdr:cNvPr>
        <xdr:cNvSpPr>
          <a:spLocks noChangeAspect="1" noChangeArrowheads="1"/>
        </xdr:cNvSpPr>
      </xdr:nvSpPr>
      <xdr:spPr bwMode="auto">
        <a:xfrm>
          <a:off x="7981950" y="31846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292</xdr:row>
      <xdr:rowOff>0</xdr:rowOff>
    </xdr:from>
    <xdr:ext cx="304800" cy="304800"/>
    <xdr:sp macro="" textlink="">
      <xdr:nvSpPr>
        <xdr:cNvPr id="353" name="AutoShape 3" descr="blob:https://web.whatsapp.com/207f9b22-a611-4d6f-9984-78d7d1ff46db">
          <a:extLst>
            <a:ext uri="{FF2B5EF4-FFF2-40B4-BE49-F238E27FC236}">
              <a16:creationId xmlns:a16="http://schemas.microsoft.com/office/drawing/2014/main" id="{00000000-0008-0000-0200-000061010000}"/>
            </a:ext>
          </a:extLst>
        </xdr:cNvPr>
        <xdr:cNvSpPr>
          <a:spLocks noChangeAspect="1" noChangeArrowheads="1"/>
        </xdr:cNvSpPr>
      </xdr:nvSpPr>
      <xdr:spPr bwMode="auto">
        <a:xfrm>
          <a:off x="7981950" y="31846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292</xdr:row>
      <xdr:rowOff>0</xdr:rowOff>
    </xdr:from>
    <xdr:ext cx="304800" cy="304800"/>
    <xdr:sp macro="" textlink="">
      <xdr:nvSpPr>
        <xdr:cNvPr id="354" name="AutoShape 3" descr="blob:https://web.whatsapp.com/207f9b22-a611-4d6f-9984-78d7d1ff46db">
          <a:extLst>
            <a:ext uri="{FF2B5EF4-FFF2-40B4-BE49-F238E27FC236}">
              <a16:creationId xmlns:a16="http://schemas.microsoft.com/office/drawing/2014/main" id="{00000000-0008-0000-0200-000062010000}"/>
            </a:ext>
          </a:extLst>
        </xdr:cNvPr>
        <xdr:cNvSpPr>
          <a:spLocks noChangeAspect="1" noChangeArrowheads="1"/>
        </xdr:cNvSpPr>
      </xdr:nvSpPr>
      <xdr:spPr bwMode="auto">
        <a:xfrm>
          <a:off x="7981950" y="31846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292</xdr:row>
      <xdr:rowOff>0</xdr:rowOff>
    </xdr:from>
    <xdr:ext cx="304800" cy="304800"/>
    <xdr:sp macro="" textlink="">
      <xdr:nvSpPr>
        <xdr:cNvPr id="355" name="AutoShape 3" descr="blob:https://web.whatsapp.com/207f9b22-a611-4d6f-9984-78d7d1ff46db">
          <a:extLst>
            <a:ext uri="{FF2B5EF4-FFF2-40B4-BE49-F238E27FC236}">
              <a16:creationId xmlns:a16="http://schemas.microsoft.com/office/drawing/2014/main" id="{00000000-0008-0000-0200-000063010000}"/>
            </a:ext>
          </a:extLst>
        </xdr:cNvPr>
        <xdr:cNvSpPr>
          <a:spLocks noChangeAspect="1" noChangeArrowheads="1"/>
        </xdr:cNvSpPr>
      </xdr:nvSpPr>
      <xdr:spPr bwMode="auto">
        <a:xfrm>
          <a:off x="7981950" y="31846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292</xdr:row>
      <xdr:rowOff>0</xdr:rowOff>
    </xdr:from>
    <xdr:ext cx="304800" cy="304800"/>
    <xdr:sp macro="" textlink="">
      <xdr:nvSpPr>
        <xdr:cNvPr id="356" name="AutoShape 3" descr="blob:https://web.whatsapp.com/207f9b22-a611-4d6f-9984-78d7d1ff46db">
          <a:extLst>
            <a:ext uri="{FF2B5EF4-FFF2-40B4-BE49-F238E27FC236}">
              <a16:creationId xmlns:a16="http://schemas.microsoft.com/office/drawing/2014/main" id="{00000000-0008-0000-0200-000064010000}"/>
            </a:ext>
          </a:extLst>
        </xdr:cNvPr>
        <xdr:cNvSpPr>
          <a:spLocks noChangeAspect="1" noChangeArrowheads="1"/>
        </xdr:cNvSpPr>
      </xdr:nvSpPr>
      <xdr:spPr bwMode="auto">
        <a:xfrm>
          <a:off x="7981950" y="31846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292</xdr:row>
      <xdr:rowOff>0</xdr:rowOff>
    </xdr:from>
    <xdr:ext cx="304800" cy="304800"/>
    <xdr:sp macro="" textlink="">
      <xdr:nvSpPr>
        <xdr:cNvPr id="357" name="AutoShape 3" descr="blob:https://web.whatsapp.com/207f9b22-a611-4d6f-9984-78d7d1ff46db">
          <a:extLst>
            <a:ext uri="{FF2B5EF4-FFF2-40B4-BE49-F238E27FC236}">
              <a16:creationId xmlns:a16="http://schemas.microsoft.com/office/drawing/2014/main" id="{00000000-0008-0000-0200-000065010000}"/>
            </a:ext>
          </a:extLst>
        </xdr:cNvPr>
        <xdr:cNvSpPr>
          <a:spLocks noChangeAspect="1" noChangeArrowheads="1"/>
        </xdr:cNvSpPr>
      </xdr:nvSpPr>
      <xdr:spPr bwMode="auto">
        <a:xfrm>
          <a:off x="7981950" y="31846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292</xdr:row>
      <xdr:rowOff>0</xdr:rowOff>
    </xdr:from>
    <xdr:ext cx="304800" cy="304800"/>
    <xdr:sp macro="" textlink="">
      <xdr:nvSpPr>
        <xdr:cNvPr id="358" name="AutoShape 3" descr="blob:https://web.whatsapp.com/207f9b22-a611-4d6f-9984-78d7d1ff46db">
          <a:extLst>
            <a:ext uri="{FF2B5EF4-FFF2-40B4-BE49-F238E27FC236}">
              <a16:creationId xmlns:a16="http://schemas.microsoft.com/office/drawing/2014/main" id="{00000000-0008-0000-0200-000066010000}"/>
            </a:ext>
          </a:extLst>
        </xdr:cNvPr>
        <xdr:cNvSpPr>
          <a:spLocks noChangeAspect="1" noChangeArrowheads="1"/>
        </xdr:cNvSpPr>
      </xdr:nvSpPr>
      <xdr:spPr bwMode="auto">
        <a:xfrm>
          <a:off x="7981950" y="31846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292</xdr:row>
      <xdr:rowOff>0</xdr:rowOff>
    </xdr:from>
    <xdr:ext cx="304800" cy="304800"/>
    <xdr:sp macro="" textlink="">
      <xdr:nvSpPr>
        <xdr:cNvPr id="359" name="AutoShape 3" descr="blob:https://web.whatsapp.com/207f9b22-a611-4d6f-9984-78d7d1ff46db">
          <a:extLst>
            <a:ext uri="{FF2B5EF4-FFF2-40B4-BE49-F238E27FC236}">
              <a16:creationId xmlns:a16="http://schemas.microsoft.com/office/drawing/2014/main" id="{00000000-0008-0000-0200-000067010000}"/>
            </a:ext>
          </a:extLst>
        </xdr:cNvPr>
        <xdr:cNvSpPr>
          <a:spLocks noChangeAspect="1" noChangeArrowheads="1"/>
        </xdr:cNvSpPr>
      </xdr:nvSpPr>
      <xdr:spPr bwMode="auto">
        <a:xfrm>
          <a:off x="7981950" y="31846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292</xdr:row>
      <xdr:rowOff>0</xdr:rowOff>
    </xdr:from>
    <xdr:ext cx="304800" cy="304800"/>
    <xdr:sp macro="" textlink="">
      <xdr:nvSpPr>
        <xdr:cNvPr id="360" name="AutoShape 3" descr="blob:https://web.whatsapp.com/207f9b22-a611-4d6f-9984-78d7d1ff46db">
          <a:extLst>
            <a:ext uri="{FF2B5EF4-FFF2-40B4-BE49-F238E27FC236}">
              <a16:creationId xmlns:a16="http://schemas.microsoft.com/office/drawing/2014/main" id="{00000000-0008-0000-0200-000068010000}"/>
            </a:ext>
          </a:extLst>
        </xdr:cNvPr>
        <xdr:cNvSpPr>
          <a:spLocks noChangeAspect="1" noChangeArrowheads="1"/>
        </xdr:cNvSpPr>
      </xdr:nvSpPr>
      <xdr:spPr bwMode="auto">
        <a:xfrm>
          <a:off x="7981950" y="31846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13607</xdr:colOff>
      <xdr:row>291</xdr:row>
      <xdr:rowOff>340179</xdr:rowOff>
    </xdr:from>
    <xdr:ext cx="304800" cy="304800"/>
    <xdr:sp macro="" textlink="">
      <xdr:nvSpPr>
        <xdr:cNvPr id="361" name="AutoShape 3" descr="blob:https://web.whatsapp.com/207f9b22-a611-4d6f-9984-78d7d1ff46db">
          <a:extLst>
            <a:ext uri="{FF2B5EF4-FFF2-40B4-BE49-F238E27FC236}">
              <a16:creationId xmlns:a16="http://schemas.microsoft.com/office/drawing/2014/main" id="{00000000-0008-0000-0200-000069010000}"/>
            </a:ext>
          </a:extLst>
        </xdr:cNvPr>
        <xdr:cNvSpPr>
          <a:spLocks noChangeAspect="1" noChangeArrowheads="1"/>
        </xdr:cNvSpPr>
      </xdr:nvSpPr>
      <xdr:spPr bwMode="auto">
        <a:xfrm>
          <a:off x="7981950" y="31832277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993322</xdr:colOff>
      <xdr:row>297</xdr:row>
      <xdr:rowOff>81642</xdr:rowOff>
    </xdr:from>
    <xdr:ext cx="304800" cy="304800"/>
    <xdr:sp macro="" textlink="">
      <xdr:nvSpPr>
        <xdr:cNvPr id="362" name="AutoShape 3" descr="blob:https://web.whatsapp.com/207f9b22-a611-4d6f-9984-78d7d1ff46db">
          <a:extLst>
            <a:ext uri="{FF2B5EF4-FFF2-40B4-BE49-F238E27FC236}">
              <a16:creationId xmlns:a16="http://schemas.microsoft.com/office/drawing/2014/main" id="{00000000-0008-0000-0200-00006A010000}"/>
            </a:ext>
          </a:extLst>
        </xdr:cNvPr>
        <xdr:cNvSpPr>
          <a:spLocks noChangeAspect="1" noChangeArrowheads="1"/>
        </xdr:cNvSpPr>
      </xdr:nvSpPr>
      <xdr:spPr bwMode="auto">
        <a:xfrm>
          <a:off x="7981950" y="31855001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0</xdr:rowOff>
    </xdr:from>
    <xdr:ext cx="304800" cy="438151"/>
    <xdr:sp macro="" textlink="">
      <xdr:nvSpPr>
        <xdr:cNvPr id="363" name="AutoShape 1" descr="blob:https://web.whatsapp.com/40ff642d-46c7-4d59-a890-3e34f8a11e68">
          <a:extLst>
            <a:ext uri="{FF2B5EF4-FFF2-40B4-BE49-F238E27FC236}">
              <a16:creationId xmlns:a16="http://schemas.microsoft.com/office/drawing/2014/main" id="{00000000-0008-0000-0200-00006B010000}"/>
            </a:ext>
          </a:extLst>
        </xdr:cNvPr>
        <xdr:cNvSpPr>
          <a:spLocks noChangeAspect="1" noChangeArrowheads="1"/>
        </xdr:cNvSpPr>
      </xdr:nvSpPr>
      <xdr:spPr bwMode="auto">
        <a:xfrm>
          <a:off x="1428750" y="317982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0</xdr:rowOff>
    </xdr:from>
    <xdr:ext cx="304800" cy="438151"/>
    <xdr:sp macro="" textlink="">
      <xdr:nvSpPr>
        <xdr:cNvPr id="364" name="AutoShape 1" descr="blob:https://web.whatsapp.com/40ff642d-46c7-4d59-a890-3e34f8a11e68">
          <a:extLst>
            <a:ext uri="{FF2B5EF4-FFF2-40B4-BE49-F238E27FC236}">
              <a16:creationId xmlns:a16="http://schemas.microsoft.com/office/drawing/2014/main" id="{00000000-0008-0000-0200-00006C010000}"/>
            </a:ext>
          </a:extLst>
        </xdr:cNvPr>
        <xdr:cNvSpPr>
          <a:spLocks noChangeAspect="1" noChangeArrowheads="1"/>
        </xdr:cNvSpPr>
      </xdr:nvSpPr>
      <xdr:spPr bwMode="auto">
        <a:xfrm>
          <a:off x="1428750" y="317982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0</xdr:rowOff>
    </xdr:from>
    <xdr:ext cx="304800" cy="438151"/>
    <xdr:sp macro="" textlink="">
      <xdr:nvSpPr>
        <xdr:cNvPr id="365" name="AutoShape 1" descr="blob:https://web.whatsapp.com/40ff642d-46c7-4d59-a890-3e34f8a11e68">
          <a:extLst>
            <a:ext uri="{FF2B5EF4-FFF2-40B4-BE49-F238E27FC236}">
              <a16:creationId xmlns:a16="http://schemas.microsoft.com/office/drawing/2014/main" id="{00000000-0008-0000-0200-00006D010000}"/>
            </a:ext>
          </a:extLst>
        </xdr:cNvPr>
        <xdr:cNvSpPr>
          <a:spLocks noChangeAspect="1" noChangeArrowheads="1"/>
        </xdr:cNvSpPr>
      </xdr:nvSpPr>
      <xdr:spPr bwMode="auto">
        <a:xfrm>
          <a:off x="1428750" y="317982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0</xdr:rowOff>
    </xdr:from>
    <xdr:ext cx="304800" cy="438151"/>
    <xdr:sp macro="" textlink="">
      <xdr:nvSpPr>
        <xdr:cNvPr id="366" name="AutoShape 1" descr="blob:https://web.whatsapp.com/40ff642d-46c7-4d59-a890-3e34f8a11e68">
          <a:extLst>
            <a:ext uri="{FF2B5EF4-FFF2-40B4-BE49-F238E27FC236}">
              <a16:creationId xmlns:a16="http://schemas.microsoft.com/office/drawing/2014/main" id="{00000000-0008-0000-0200-00006E010000}"/>
            </a:ext>
          </a:extLst>
        </xdr:cNvPr>
        <xdr:cNvSpPr>
          <a:spLocks noChangeAspect="1" noChangeArrowheads="1"/>
        </xdr:cNvSpPr>
      </xdr:nvSpPr>
      <xdr:spPr bwMode="auto">
        <a:xfrm>
          <a:off x="1428750" y="317982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0</xdr:rowOff>
    </xdr:from>
    <xdr:ext cx="304800" cy="438151"/>
    <xdr:sp macro="" textlink="">
      <xdr:nvSpPr>
        <xdr:cNvPr id="367" name="AutoShape 1" descr="blob:https://web.whatsapp.com/40ff642d-46c7-4d59-a890-3e34f8a11e68">
          <a:extLst>
            <a:ext uri="{FF2B5EF4-FFF2-40B4-BE49-F238E27FC236}">
              <a16:creationId xmlns:a16="http://schemas.microsoft.com/office/drawing/2014/main" id="{00000000-0008-0000-0200-00006F010000}"/>
            </a:ext>
          </a:extLst>
        </xdr:cNvPr>
        <xdr:cNvSpPr>
          <a:spLocks noChangeAspect="1" noChangeArrowheads="1"/>
        </xdr:cNvSpPr>
      </xdr:nvSpPr>
      <xdr:spPr bwMode="auto">
        <a:xfrm>
          <a:off x="1428750" y="317982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0</xdr:rowOff>
    </xdr:from>
    <xdr:ext cx="304800" cy="438151"/>
    <xdr:sp macro="" textlink="">
      <xdr:nvSpPr>
        <xdr:cNvPr id="368" name="AutoShape 1" descr="blob:https://web.whatsapp.com/40ff642d-46c7-4d59-a890-3e34f8a11e68">
          <a:extLst>
            <a:ext uri="{FF2B5EF4-FFF2-40B4-BE49-F238E27FC236}">
              <a16:creationId xmlns:a16="http://schemas.microsoft.com/office/drawing/2014/main" id="{00000000-0008-0000-0200-000070010000}"/>
            </a:ext>
          </a:extLst>
        </xdr:cNvPr>
        <xdr:cNvSpPr>
          <a:spLocks noChangeAspect="1" noChangeArrowheads="1"/>
        </xdr:cNvSpPr>
      </xdr:nvSpPr>
      <xdr:spPr bwMode="auto">
        <a:xfrm>
          <a:off x="1428750" y="317982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0</xdr:rowOff>
    </xdr:from>
    <xdr:ext cx="304800" cy="438151"/>
    <xdr:sp macro="" textlink="">
      <xdr:nvSpPr>
        <xdr:cNvPr id="369" name="AutoShape 1" descr="blob:https://web.whatsapp.com/40ff642d-46c7-4d59-a890-3e34f8a11e68">
          <a:extLst>
            <a:ext uri="{FF2B5EF4-FFF2-40B4-BE49-F238E27FC236}">
              <a16:creationId xmlns:a16="http://schemas.microsoft.com/office/drawing/2014/main" id="{00000000-0008-0000-0200-000071010000}"/>
            </a:ext>
          </a:extLst>
        </xdr:cNvPr>
        <xdr:cNvSpPr>
          <a:spLocks noChangeAspect="1" noChangeArrowheads="1"/>
        </xdr:cNvSpPr>
      </xdr:nvSpPr>
      <xdr:spPr bwMode="auto">
        <a:xfrm>
          <a:off x="1428750" y="317982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0</xdr:rowOff>
    </xdr:from>
    <xdr:ext cx="304800" cy="438151"/>
    <xdr:sp macro="" textlink="">
      <xdr:nvSpPr>
        <xdr:cNvPr id="370" name="AutoShape 1" descr="blob:https://web.whatsapp.com/40ff642d-46c7-4d59-a890-3e34f8a11e68">
          <a:extLst>
            <a:ext uri="{FF2B5EF4-FFF2-40B4-BE49-F238E27FC236}">
              <a16:creationId xmlns:a16="http://schemas.microsoft.com/office/drawing/2014/main" id="{00000000-0008-0000-0200-000072010000}"/>
            </a:ext>
          </a:extLst>
        </xdr:cNvPr>
        <xdr:cNvSpPr>
          <a:spLocks noChangeAspect="1" noChangeArrowheads="1"/>
        </xdr:cNvSpPr>
      </xdr:nvSpPr>
      <xdr:spPr bwMode="auto">
        <a:xfrm>
          <a:off x="1428750" y="317982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0</xdr:rowOff>
    </xdr:from>
    <xdr:ext cx="304800" cy="438151"/>
    <xdr:sp macro="" textlink="">
      <xdr:nvSpPr>
        <xdr:cNvPr id="371" name="AutoShape 1" descr="blob:https://web.whatsapp.com/40ff642d-46c7-4d59-a890-3e34f8a11e68">
          <a:extLst>
            <a:ext uri="{FF2B5EF4-FFF2-40B4-BE49-F238E27FC236}">
              <a16:creationId xmlns:a16="http://schemas.microsoft.com/office/drawing/2014/main" id="{00000000-0008-0000-0200-000073010000}"/>
            </a:ext>
          </a:extLst>
        </xdr:cNvPr>
        <xdr:cNvSpPr>
          <a:spLocks noChangeAspect="1" noChangeArrowheads="1"/>
        </xdr:cNvSpPr>
      </xdr:nvSpPr>
      <xdr:spPr bwMode="auto">
        <a:xfrm>
          <a:off x="1428750" y="317982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0</xdr:rowOff>
    </xdr:from>
    <xdr:ext cx="304800" cy="438151"/>
    <xdr:sp macro="" textlink="">
      <xdr:nvSpPr>
        <xdr:cNvPr id="372" name="AutoShape 1" descr="blob:https://web.whatsapp.com/40ff642d-46c7-4d59-a890-3e34f8a11e68">
          <a:extLst>
            <a:ext uri="{FF2B5EF4-FFF2-40B4-BE49-F238E27FC236}">
              <a16:creationId xmlns:a16="http://schemas.microsoft.com/office/drawing/2014/main" id="{00000000-0008-0000-0200-000074010000}"/>
            </a:ext>
          </a:extLst>
        </xdr:cNvPr>
        <xdr:cNvSpPr>
          <a:spLocks noChangeAspect="1" noChangeArrowheads="1"/>
        </xdr:cNvSpPr>
      </xdr:nvSpPr>
      <xdr:spPr bwMode="auto">
        <a:xfrm>
          <a:off x="1428750" y="317982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0</xdr:rowOff>
    </xdr:from>
    <xdr:ext cx="304800" cy="438151"/>
    <xdr:sp macro="" textlink="">
      <xdr:nvSpPr>
        <xdr:cNvPr id="373" name="AutoShape 1" descr="blob:https://web.whatsapp.com/40ff642d-46c7-4d59-a890-3e34f8a11e68">
          <a:extLst>
            <a:ext uri="{FF2B5EF4-FFF2-40B4-BE49-F238E27FC236}">
              <a16:creationId xmlns:a16="http://schemas.microsoft.com/office/drawing/2014/main" id="{00000000-0008-0000-0200-000075010000}"/>
            </a:ext>
          </a:extLst>
        </xdr:cNvPr>
        <xdr:cNvSpPr>
          <a:spLocks noChangeAspect="1" noChangeArrowheads="1"/>
        </xdr:cNvSpPr>
      </xdr:nvSpPr>
      <xdr:spPr bwMode="auto">
        <a:xfrm>
          <a:off x="1428750" y="317982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0</xdr:rowOff>
    </xdr:from>
    <xdr:ext cx="304800" cy="438151"/>
    <xdr:sp macro="" textlink="">
      <xdr:nvSpPr>
        <xdr:cNvPr id="374" name="AutoShape 1" descr="blob:https://web.whatsapp.com/40ff642d-46c7-4d59-a890-3e34f8a11e68">
          <a:extLst>
            <a:ext uri="{FF2B5EF4-FFF2-40B4-BE49-F238E27FC236}">
              <a16:creationId xmlns:a16="http://schemas.microsoft.com/office/drawing/2014/main" id="{00000000-0008-0000-0200-000076010000}"/>
            </a:ext>
          </a:extLst>
        </xdr:cNvPr>
        <xdr:cNvSpPr>
          <a:spLocks noChangeAspect="1" noChangeArrowheads="1"/>
        </xdr:cNvSpPr>
      </xdr:nvSpPr>
      <xdr:spPr bwMode="auto">
        <a:xfrm>
          <a:off x="1428750" y="317982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0</xdr:rowOff>
    </xdr:from>
    <xdr:ext cx="304800" cy="438151"/>
    <xdr:sp macro="" textlink="">
      <xdr:nvSpPr>
        <xdr:cNvPr id="375" name="AutoShape 1" descr="blob:https://web.whatsapp.com/40ff642d-46c7-4d59-a890-3e34f8a11e68">
          <a:extLst>
            <a:ext uri="{FF2B5EF4-FFF2-40B4-BE49-F238E27FC236}">
              <a16:creationId xmlns:a16="http://schemas.microsoft.com/office/drawing/2014/main" id="{00000000-0008-0000-0200-000077010000}"/>
            </a:ext>
          </a:extLst>
        </xdr:cNvPr>
        <xdr:cNvSpPr>
          <a:spLocks noChangeAspect="1" noChangeArrowheads="1"/>
        </xdr:cNvSpPr>
      </xdr:nvSpPr>
      <xdr:spPr bwMode="auto">
        <a:xfrm>
          <a:off x="1428750" y="317982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0</xdr:rowOff>
    </xdr:from>
    <xdr:ext cx="304800" cy="438151"/>
    <xdr:sp macro="" textlink="">
      <xdr:nvSpPr>
        <xdr:cNvPr id="376" name="AutoShape 1" descr="blob:https://web.whatsapp.com/40ff642d-46c7-4d59-a890-3e34f8a11e68">
          <a:extLst>
            <a:ext uri="{FF2B5EF4-FFF2-40B4-BE49-F238E27FC236}">
              <a16:creationId xmlns:a16="http://schemas.microsoft.com/office/drawing/2014/main" id="{00000000-0008-0000-0200-000078010000}"/>
            </a:ext>
          </a:extLst>
        </xdr:cNvPr>
        <xdr:cNvSpPr>
          <a:spLocks noChangeAspect="1" noChangeArrowheads="1"/>
        </xdr:cNvSpPr>
      </xdr:nvSpPr>
      <xdr:spPr bwMode="auto">
        <a:xfrm>
          <a:off x="1428750" y="317982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0</xdr:rowOff>
    </xdr:from>
    <xdr:ext cx="304800" cy="438151"/>
    <xdr:sp macro="" textlink="">
      <xdr:nvSpPr>
        <xdr:cNvPr id="377" name="AutoShape 1" descr="blob:https://web.whatsapp.com/40ff642d-46c7-4d59-a890-3e34f8a11e68">
          <a:extLst>
            <a:ext uri="{FF2B5EF4-FFF2-40B4-BE49-F238E27FC236}">
              <a16:creationId xmlns:a16="http://schemas.microsoft.com/office/drawing/2014/main" id="{00000000-0008-0000-0200-000079010000}"/>
            </a:ext>
          </a:extLst>
        </xdr:cNvPr>
        <xdr:cNvSpPr>
          <a:spLocks noChangeAspect="1" noChangeArrowheads="1"/>
        </xdr:cNvSpPr>
      </xdr:nvSpPr>
      <xdr:spPr bwMode="auto">
        <a:xfrm>
          <a:off x="1428750" y="317982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0</xdr:rowOff>
    </xdr:from>
    <xdr:ext cx="304800" cy="438151"/>
    <xdr:sp macro="" textlink="">
      <xdr:nvSpPr>
        <xdr:cNvPr id="378" name="AutoShape 1" descr="blob:https://web.whatsapp.com/40ff642d-46c7-4d59-a890-3e34f8a11e68">
          <a:extLst>
            <a:ext uri="{FF2B5EF4-FFF2-40B4-BE49-F238E27FC236}">
              <a16:creationId xmlns:a16="http://schemas.microsoft.com/office/drawing/2014/main" id="{00000000-0008-0000-0200-00007A010000}"/>
            </a:ext>
          </a:extLst>
        </xdr:cNvPr>
        <xdr:cNvSpPr>
          <a:spLocks noChangeAspect="1" noChangeArrowheads="1"/>
        </xdr:cNvSpPr>
      </xdr:nvSpPr>
      <xdr:spPr bwMode="auto">
        <a:xfrm>
          <a:off x="1428750" y="317982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0</xdr:rowOff>
    </xdr:from>
    <xdr:ext cx="304800" cy="438151"/>
    <xdr:sp macro="" textlink="">
      <xdr:nvSpPr>
        <xdr:cNvPr id="379" name="AutoShape 1" descr="blob:https://web.whatsapp.com/40ff642d-46c7-4d59-a890-3e34f8a11e68">
          <a:extLst>
            <a:ext uri="{FF2B5EF4-FFF2-40B4-BE49-F238E27FC236}">
              <a16:creationId xmlns:a16="http://schemas.microsoft.com/office/drawing/2014/main" id="{00000000-0008-0000-0200-00007B010000}"/>
            </a:ext>
          </a:extLst>
        </xdr:cNvPr>
        <xdr:cNvSpPr>
          <a:spLocks noChangeAspect="1" noChangeArrowheads="1"/>
        </xdr:cNvSpPr>
      </xdr:nvSpPr>
      <xdr:spPr bwMode="auto">
        <a:xfrm>
          <a:off x="1428750" y="317982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0</xdr:rowOff>
    </xdr:from>
    <xdr:ext cx="304800" cy="438151"/>
    <xdr:sp macro="" textlink="">
      <xdr:nvSpPr>
        <xdr:cNvPr id="380" name="AutoShape 1" descr="blob:https://web.whatsapp.com/40ff642d-46c7-4d59-a890-3e34f8a11e68">
          <a:extLst>
            <a:ext uri="{FF2B5EF4-FFF2-40B4-BE49-F238E27FC236}">
              <a16:creationId xmlns:a16="http://schemas.microsoft.com/office/drawing/2014/main" id="{00000000-0008-0000-0200-00007C010000}"/>
            </a:ext>
          </a:extLst>
        </xdr:cNvPr>
        <xdr:cNvSpPr>
          <a:spLocks noChangeAspect="1" noChangeArrowheads="1"/>
        </xdr:cNvSpPr>
      </xdr:nvSpPr>
      <xdr:spPr bwMode="auto">
        <a:xfrm>
          <a:off x="1428750" y="317982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0</xdr:rowOff>
    </xdr:from>
    <xdr:ext cx="304800" cy="438151"/>
    <xdr:sp macro="" textlink="">
      <xdr:nvSpPr>
        <xdr:cNvPr id="381" name="AutoShape 1" descr="blob:https://web.whatsapp.com/40ff642d-46c7-4d59-a890-3e34f8a11e68">
          <a:extLst>
            <a:ext uri="{FF2B5EF4-FFF2-40B4-BE49-F238E27FC236}">
              <a16:creationId xmlns:a16="http://schemas.microsoft.com/office/drawing/2014/main" id="{00000000-0008-0000-0200-00007D010000}"/>
            </a:ext>
          </a:extLst>
        </xdr:cNvPr>
        <xdr:cNvSpPr>
          <a:spLocks noChangeAspect="1" noChangeArrowheads="1"/>
        </xdr:cNvSpPr>
      </xdr:nvSpPr>
      <xdr:spPr bwMode="auto">
        <a:xfrm>
          <a:off x="1428750" y="317982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0</xdr:rowOff>
    </xdr:from>
    <xdr:ext cx="304800" cy="438151"/>
    <xdr:sp macro="" textlink="">
      <xdr:nvSpPr>
        <xdr:cNvPr id="382" name="AutoShape 1" descr="blob:https://web.whatsapp.com/40ff642d-46c7-4d59-a890-3e34f8a11e68">
          <a:extLst>
            <a:ext uri="{FF2B5EF4-FFF2-40B4-BE49-F238E27FC236}">
              <a16:creationId xmlns:a16="http://schemas.microsoft.com/office/drawing/2014/main" id="{00000000-0008-0000-0200-00007E010000}"/>
            </a:ext>
          </a:extLst>
        </xdr:cNvPr>
        <xdr:cNvSpPr>
          <a:spLocks noChangeAspect="1" noChangeArrowheads="1"/>
        </xdr:cNvSpPr>
      </xdr:nvSpPr>
      <xdr:spPr bwMode="auto">
        <a:xfrm>
          <a:off x="1428750" y="317982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0</xdr:rowOff>
    </xdr:from>
    <xdr:ext cx="304800" cy="438151"/>
    <xdr:sp macro="" textlink="">
      <xdr:nvSpPr>
        <xdr:cNvPr id="383" name="AutoShape 1" descr="blob:https://web.whatsapp.com/40ff642d-46c7-4d59-a890-3e34f8a11e68">
          <a:extLst>
            <a:ext uri="{FF2B5EF4-FFF2-40B4-BE49-F238E27FC236}">
              <a16:creationId xmlns:a16="http://schemas.microsoft.com/office/drawing/2014/main" id="{00000000-0008-0000-0200-00007F010000}"/>
            </a:ext>
          </a:extLst>
        </xdr:cNvPr>
        <xdr:cNvSpPr>
          <a:spLocks noChangeAspect="1" noChangeArrowheads="1"/>
        </xdr:cNvSpPr>
      </xdr:nvSpPr>
      <xdr:spPr bwMode="auto">
        <a:xfrm>
          <a:off x="1428750" y="317982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0</xdr:rowOff>
    </xdr:from>
    <xdr:ext cx="304800" cy="438151"/>
    <xdr:sp macro="" textlink="">
      <xdr:nvSpPr>
        <xdr:cNvPr id="384" name="AutoShape 1" descr="blob:https://web.whatsapp.com/40ff642d-46c7-4d59-a890-3e34f8a11e68">
          <a:extLst>
            <a:ext uri="{FF2B5EF4-FFF2-40B4-BE49-F238E27FC236}">
              <a16:creationId xmlns:a16="http://schemas.microsoft.com/office/drawing/2014/main" id="{00000000-0008-0000-0200-000080010000}"/>
            </a:ext>
          </a:extLst>
        </xdr:cNvPr>
        <xdr:cNvSpPr>
          <a:spLocks noChangeAspect="1" noChangeArrowheads="1"/>
        </xdr:cNvSpPr>
      </xdr:nvSpPr>
      <xdr:spPr bwMode="auto">
        <a:xfrm>
          <a:off x="1428750" y="317982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0</xdr:rowOff>
    </xdr:from>
    <xdr:ext cx="304800" cy="438151"/>
    <xdr:sp macro="" textlink="">
      <xdr:nvSpPr>
        <xdr:cNvPr id="385" name="AutoShape 1" descr="blob:https://web.whatsapp.com/40ff642d-46c7-4d59-a890-3e34f8a11e68">
          <a:extLst>
            <a:ext uri="{FF2B5EF4-FFF2-40B4-BE49-F238E27FC236}">
              <a16:creationId xmlns:a16="http://schemas.microsoft.com/office/drawing/2014/main" id="{00000000-0008-0000-0200-000081010000}"/>
            </a:ext>
          </a:extLst>
        </xdr:cNvPr>
        <xdr:cNvSpPr>
          <a:spLocks noChangeAspect="1" noChangeArrowheads="1"/>
        </xdr:cNvSpPr>
      </xdr:nvSpPr>
      <xdr:spPr bwMode="auto">
        <a:xfrm>
          <a:off x="1428750" y="317982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0</xdr:rowOff>
    </xdr:from>
    <xdr:ext cx="304800" cy="438151"/>
    <xdr:sp macro="" textlink="">
      <xdr:nvSpPr>
        <xdr:cNvPr id="386" name="AutoShape 1" descr="blob:https://web.whatsapp.com/40ff642d-46c7-4d59-a890-3e34f8a11e68">
          <a:extLst>
            <a:ext uri="{FF2B5EF4-FFF2-40B4-BE49-F238E27FC236}">
              <a16:creationId xmlns:a16="http://schemas.microsoft.com/office/drawing/2014/main" id="{00000000-0008-0000-0200-000082010000}"/>
            </a:ext>
          </a:extLst>
        </xdr:cNvPr>
        <xdr:cNvSpPr>
          <a:spLocks noChangeAspect="1" noChangeArrowheads="1"/>
        </xdr:cNvSpPr>
      </xdr:nvSpPr>
      <xdr:spPr bwMode="auto">
        <a:xfrm>
          <a:off x="1428750" y="317982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0</xdr:rowOff>
    </xdr:from>
    <xdr:ext cx="304800" cy="438151"/>
    <xdr:sp macro="" textlink="">
      <xdr:nvSpPr>
        <xdr:cNvPr id="387" name="AutoShape 1" descr="blob:https://web.whatsapp.com/40ff642d-46c7-4d59-a890-3e34f8a11e68">
          <a:extLst>
            <a:ext uri="{FF2B5EF4-FFF2-40B4-BE49-F238E27FC236}">
              <a16:creationId xmlns:a16="http://schemas.microsoft.com/office/drawing/2014/main" id="{00000000-0008-0000-0200-000083010000}"/>
            </a:ext>
          </a:extLst>
        </xdr:cNvPr>
        <xdr:cNvSpPr>
          <a:spLocks noChangeAspect="1" noChangeArrowheads="1"/>
        </xdr:cNvSpPr>
      </xdr:nvSpPr>
      <xdr:spPr bwMode="auto">
        <a:xfrm>
          <a:off x="1428750" y="317982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0</xdr:rowOff>
    </xdr:from>
    <xdr:ext cx="304800" cy="438151"/>
    <xdr:sp macro="" textlink="">
      <xdr:nvSpPr>
        <xdr:cNvPr id="388" name="AutoShape 1" descr="blob:https://web.whatsapp.com/40ff642d-46c7-4d59-a890-3e34f8a11e68">
          <a:extLst>
            <a:ext uri="{FF2B5EF4-FFF2-40B4-BE49-F238E27FC236}">
              <a16:creationId xmlns:a16="http://schemas.microsoft.com/office/drawing/2014/main" id="{00000000-0008-0000-0200-000084010000}"/>
            </a:ext>
          </a:extLst>
        </xdr:cNvPr>
        <xdr:cNvSpPr>
          <a:spLocks noChangeAspect="1" noChangeArrowheads="1"/>
        </xdr:cNvSpPr>
      </xdr:nvSpPr>
      <xdr:spPr bwMode="auto">
        <a:xfrm>
          <a:off x="1428750" y="317982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0</xdr:rowOff>
    </xdr:from>
    <xdr:ext cx="304800" cy="438151"/>
    <xdr:sp macro="" textlink="">
      <xdr:nvSpPr>
        <xdr:cNvPr id="389" name="AutoShape 1" descr="blob:https://web.whatsapp.com/40ff642d-46c7-4d59-a890-3e34f8a11e68">
          <a:extLst>
            <a:ext uri="{FF2B5EF4-FFF2-40B4-BE49-F238E27FC236}">
              <a16:creationId xmlns:a16="http://schemas.microsoft.com/office/drawing/2014/main" id="{00000000-0008-0000-0200-000085010000}"/>
            </a:ext>
          </a:extLst>
        </xdr:cNvPr>
        <xdr:cNvSpPr>
          <a:spLocks noChangeAspect="1" noChangeArrowheads="1"/>
        </xdr:cNvSpPr>
      </xdr:nvSpPr>
      <xdr:spPr bwMode="auto">
        <a:xfrm>
          <a:off x="1428750" y="317982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0</xdr:rowOff>
    </xdr:from>
    <xdr:ext cx="304800" cy="438151"/>
    <xdr:sp macro="" textlink="">
      <xdr:nvSpPr>
        <xdr:cNvPr id="390" name="AutoShape 1" descr="blob:https://web.whatsapp.com/40ff642d-46c7-4d59-a890-3e34f8a11e68">
          <a:extLst>
            <a:ext uri="{FF2B5EF4-FFF2-40B4-BE49-F238E27FC236}">
              <a16:creationId xmlns:a16="http://schemas.microsoft.com/office/drawing/2014/main" id="{00000000-0008-0000-0200-000086010000}"/>
            </a:ext>
          </a:extLst>
        </xdr:cNvPr>
        <xdr:cNvSpPr>
          <a:spLocks noChangeAspect="1" noChangeArrowheads="1"/>
        </xdr:cNvSpPr>
      </xdr:nvSpPr>
      <xdr:spPr bwMode="auto">
        <a:xfrm>
          <a:off x="1428750" y="317982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0</xdr:rowOff>
    </xdr:from>
    <xdr:ext cx="304800" cy="438151"/>
    <xdr:sp macro="" textlink="">
      <xdr:nvSpPr>
        <xdr:cNvPr id="391" name="AutoShape 1" descr="blob:https://web.whatsapp.com/40ff642d-46c7-4d59-a890-3e34f8a11e68">
          <a:extLst>
            <a:ext uri="{FF2B5EF4-FFF2-40B4-BE49-F238E27FC236}">
              <a16:creationId xmlns:a16="http://schemas.microsoft.com/office/drawing/2014/main" id="{00000000-0008-0000-0200-000087010000}"/>
            </a:ext>
          </a:extLst>
        </xdr:cNvPr>
        <xdr:cNvSpPr>
          <a:spLocks noChangeAspect="1" noChangeArrowheads="1"/>
        </xdr:cNvSpPr>
      </xdr:nvSpPr>
      <xdr:spPr bwMode="auto">
        <a:xfrm>
          <a:off x="1428750" y="317982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0</xdr:rowOff>
    </xdr:from>
    <xdr:ext cx="304800" cy="438151"/>
    <xdr:sp macro="" textlink="">
      <xdr:nvSpPr>
        <xdr:cNvPr id="392" name="AutoShape 1" descr="blob:https://web.whatsapp.com/40ff642d-46c7-4d59-a890-3e34f8a11e68">
          <a:extLst>
            <a:ext uri="{FF2B5EF4-FFF2-40B4-BE49-F238E27FC236}">
              <a16:creationId xmlns:a16="http://schemas.microsoft.com/office/drawing/2014/main" id="{00000000-0008-0000-0200-000088010000}"/>
            </a:ext>
          </a:extLst>
        </xdr:cNvPr>
        <xdr:cNvSpPr>
          <a:spLocks noChangeAspect="1" noChangeArrowheads="1"/>
        </xdr:cNvSpPr>
      </xdr:nvSpPr>
      <xdr:spPr bwMode="auto">
        <a:xfrm>
          <a:off x="1428750" y="317982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0</xdr:rowOff>
    </xdr:from>
    <xdr:ext cx="304800" cy="438151"/>
    <xdr:sp macro="" textlink="">
      <xdr:nvSpPr>
        <xdr:cNvPr id="393" name="AutoShape 1" descr="blob:https://web.whatsapp.com/40ff642d-46c7-4d59-a890-3e34f8a11e68">
          <a:extLst>
            <a:ext uri="{FF2B5EF4-FFF2-40B4-BE49-F238E27FC236}">
              <a16:creationId xmlns:a16="http://schemas.microsoft.com/office/drawing/2014/main" id="{00000000-0008-0000-0200-000089010000}"/>
            </a:ext>
          </a:extLst>
        </xdr:cNvPr>
        <xdr:cNvSpPr>
          <a:spLocks noChangeAspect="1" noChangeArrowheads="1"/>
        </xdr:cNvSpPr>
      </xdr:nvSpPr>
      <xdr:spPr bwMode="auto">
        <a:xfrm>
          <a:off x="1428750" y="317982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0</xdr:rowOff>
    </xdr:from>
    <xdr:ext cx="304800" cy="438151"/>
    <xdr:sp macro="" textlink="">
      <xdr:nvSpPr>
        <xdr:cNvPr id="394" name="AutoShape 1" descr="blob:https://web.whatsapp.com/40ff642d-46c7-4d59-a890-3e34f8a11e68">
          <a:extLst>
            <a:ext uri="{FF2B5EF4-FFF2-40B4-BE49-F238E27FC236}">
              <a16:creationId xmlns:a16="http://schemas.microsoft.com/office/drawing/2014/main" id="{00000000-0008-0000-0200-00008A010000}"/>
            </a:ext>
          </a:extLst>
        </xdr:cNvPr>
        <xdr:cNvSpPr>
          <a:spLocks noChangeAspect="1" noChangeArrowheads="1"/>
        </xdr:cNvSpPr>
      </xdr:nvSpPr>
      <xdr:spPr bwMode="auto">
        <a:xfrm>
          <a:off x="1428750" y="317982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0</xdr:rowOff>
    </xdr:from>
    <xdr:ext cx="304800" cy="438151"/>
    <xdr:sp macro="" textlink="">
      <xdr:nvSpPr>
        <xdr:cNvPr id="395" name="AutoShape 1" descr="blob:https://web.whatsapp.com/40ff642d-46c7-4d59-a890-3e34f8a11e68">
          <a:extLst>
            <a:ext uri="{FF2B5EF4-FFF2-40B4-BE49-F238E27FC236}">
              <a16:creationId xmlns:a16="http://schemas.microsoft.com/office/drawing/2014/main" id="{00000000-0008-0000-0200-00008B010000}"/>
            </a:ext>
          </a:extLst>
        </xdr:cNvPr>
        <xdr:cNvSpPr>
          <a:spLocks noChangeAspect="1" noChangeArrowheads="1"/>
        </xdr:cNvSpPr>
      </xdr:nvSpPr>
      <xdr:spPr bwMode="auto">
        <a:xfrm>
          <a:off x="1428750" y="317982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0</xdr:rowOff>
    </xdr:from>
    <xdr:ext cx="304800" cy="438151"/>
    <xdr:sp macro="" textlink="">
      <xdr:nvSpPr>
        <xdr:cNvPr id="396" name="AutoShape 1" descr="blob:https://web.whatsapp.com/40ff642d-46c7-4d59-a890-3e34f8a11e68">
          <a:extLst>
            <a:ext uri="{FF2B5EF4-FFF2-40B4-BE49-F238E27FC236}">
              <a16:creationId xmlns:a16="http://schemas.microsoft.com/office/drawing/2014/main" id="{00000000-0008-0000-0200-00008C010000}"/>
            </a:ext>
          </a:extLst>
        </xdr:cNvPr>
        <xdr:cNvSpPr>
          <a:spLocks noChangeAspect="1" noChangeArrowheads="1"/>
        </xdr:cNvSpPr>
      </xdr:nvSpPr>
      <xdr:spPr bwMode="auto">
        <a:xfrm>
          <a:off x="1428750" y="317982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0</xdr:rowOff>
    </xdr:from>
    <xdr:ext cx="304800" cy="438151"/>
    <xdr:sp macro="" textlink="">
      <xdr:nvSpPr>
        <xdr:cNvPr id="397" name="AutoShape 1" descr="blob:https://web.whatsapp.com/40ff642d-46c7-4d59-a890-3e34f8a11e68">
          <a:extLst>
            <a:ext uri="{FF2B5EF4-FFF2-40B4-BE49-F238E27FC236}">
              <a16:creationId xmlns:a16="http://schemas.microsoft.com/office/drawing/2014/main" id="{00000000-0008-0000-0200-00008D010000}"/>
            </a:ext>
          </a:extLst>
        </xdr:cNvPr>
        <xdr:cNvSpPr>
          <a:spLocks noChangeAspect="1" noChangeArrowheads="1"/>
        </xdr:cNvSpPr>
      </xdr:nvSpPr>
      <xdr:spPr bwMode="auto">
        <a:xfrm>
          <a:off x="1428750" y="317982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0</xdr:rowOff>
    </xdr:from>
    <xdr:ext cx="304800" cy="438151"/>
    <xdr:sp macro="" textlink="">
      <xdr:nvSpPr>
        <xdr:cNvPr id="398" name="AutoShape 1" descr="blob:https://web.whatsapp.com/40ff642d-46c7-4d59-a890-3e34f8a11e68">
          <a:extLst>
            <a:ext uri="{FF2B5EF4-FFF2-40B4-BE49-F238E27FC236}">
              <a16:creationId xmlns:a16="http://schemas.microsoft.com/office/drawing/2014/main" id="{00000000-0008-0000-0200-00008E010000}"/>
            </a:ext>
          </a:extLst>
        </xdr:cNvPr>
        <xdr:cNvSpPr>
          <a:spLocks noChangeAspect="1" noChangeArrowheads="1"/>
        </xdr:cNvSpPr>
      </xdr:nvSpPr>
      <xdr:spPr bwMode="auto">
        <a:xfrm>
          <a:off x="1428750" y="317982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0</xdr:rowOff>
    </xdr:from>
    <xdr:ext cx="304800" cy="438151"/>
    <xdr:sp macro="" textlink="">
      <xdr:nvSpPr>
        <xdr:cNvPr id="399" name="AutoShape 1" descr="blob:https://web.whatsapp.com/40ff642d-46c7-4d59-a890-3e34f8a11e68">
          <a:extLst>
            <a:ext uri="{FF2B5EF4-FFF2-40B4-BE49-F238E27FC236}">
              <a16:creationId xmlns:a16="http://schemas.microsoft.com/office/drawing/2014/main" id="{00000000-0008-0000-0200-00008F010000}"/>
            </a:ext>
          </a:extLst>
        </xdr:cNvPr>
        <xdr:cNvSpPr>
          <a:spLocks noChangeAspect="1" noChangeArrowheads="1"/>
        </xdr:cNvSpPr>
      </xdr:nvSpPr>
      <xdr:spPr bwMode="auto">
        <a:xfrm>
          <a:off x="1428750" y="317982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0</xdr:rowOff>
    </xdr:from>
    <xdr:ext cx="304800" cy="438151"/>
    <xdr:sp macro="" textlink="">
      <xdr:nvSpPr>
        <xdr:cNvPr id="400" name="AutoShape 1" descr="blob:https://web.whatsapp.com/40ff642d-46c7-4d59-a890-3e34f8a11e68">
          <a:extLst>
            <a:ext uri="{FF2B5EF4-FFF2-40B4-BE49-F238E27FC236}">
              <a16:creationId xmlns:a16="http://schemas.microsoft.com/office/drawing/2014/main" id="{00000000-0008-0000-0200-000090010000}"/>
            </a:ext>
          </a:extLst>
        </xdr:cNvPr>
        <xdr:cNvSpPr>
          <a:spLocks noChangeAspect="1" noChangeArrowheads="1"/>
        </xdr:cNvSpPr>
      </xdr:nvSpPr>
      <xdr:spPr bwMode="auto">
        <a:xfrm>
          <a:off x="1428750" y="317982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0</xdr:rowOff>
    </xdr:from>
    <xdr:ext cx="304800" cy="438151"/>
    <xdr:sp macro="" textlink="">
      <xdr:nvSpPr>
        <xdr:cNvPr id="401" name="AutoShape 1" descr="blob:https://web.whatsapp.com/40ff642d-46c7-4d59-a890-3e34f8a11e68">
          <a:extLst>
            <a:ext uri="{FF2B5EF4-FFF2-40B4-BE49-F238E27FC236}">
              <a16:creationId xmlns:a16="http://schemas.microsoft.com/office/drawing/2014/main" id="{00000000-0008-0000-0200-000091010000}"/>
            </a:ext>
          </a:extLst>
        </xdr:cNvPr>
        <xdr:cNvSpPr>
          <a:spLocks noChangeAspect="1" noChangeArrowheads="1"/>
        </xdr:cNvSpPr>
      </xdr:nvSpPr>
      <xdr:spPr bwMode="auto">
        <a:xfrm>
          <a:off x="1428750" y="317982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0</xdr:rowOff>
    </xdr:from>
    <xdr:ext cx="304800" cy="438151"/>
    <xdr:sp macro="" textlink="">
      <xdr:nvSpPr>
        <xdr:cNvPr id="402" name="AutoShape 1" descr="blob:https://web.whatsapp.com/40ff642d-46c7-4d59-a890-3e34f8a11e68">
          <a:extLst>
            <a:ext uri="{FF2B5EF4-FFF2-40B4-BE49-F238E27FC236}">
              <a16:creationId xmlns:a16="http://schemas.microsoft.com/office/drawing/2014/main" id="{00000000-0008-0000-0200-000092010000}"/>
            </a:ext>
          </a:extLst>
        </xdr:cNvPr>
        <xdr:cNvSpPr>
          <a:spLocks noChangeAspect="1" noChangeArrowheads="1"/>
        </xdr:cNvSpPr>
      </xdr:nvSpPr>
      <xdr:spPr bwMode="auto">
        <a:xfrm>
          <a:off x="1428750" y="317982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0</xdr:rowOff>
    </xdr:from>
    <xdr:ext cx="304800" cy="438151"/>
    <xdr:sp macro="" textlink="">
      <xdr:nvSpPr>
        <xdr:cNvPr id="403" name="AutoShape 1" descr="blob:https://web.whatsapp.com/40ff642d-46c7-4d59-a890-3e34f8a11e68">
          <a:extLst>
            <a:ext uri="{FF2B5EF4-FFF2-40B4-BE49-F238E27FC236}">
              <a16:creationId xmlns:a16="http://schemas.microsoft.com/office/drawing/2014/main" id="{00000000-0008-0000-0200-000093010000}"/>
            </a:ext>
          </a:extLst>
        </xdr:cNvPr>
        <xdr:cNvSpPr>
          <a:spLocks noChangeAspect="1" noChangeArrowheads="1"/>
        </xdr:cNvSpPr>
      </xdr:nvSpPr>
      <xdr:spPr bwMode="auto">
        <a:xfrm>
          <a:off x="1428750" y="317982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0</xdr:rowOff>
    </xdr:from>
    <xdr:ext cx="304800" cy="438151"/>
    <xdr:sp macro="" textlink="">
      <xdr:nvSpPr>
        <xdr:cNvPr id="404" name="AutoShape 1" descr="blob:https://web.whatsapp.com/40ff642d-46c7-4d59-a890-3e34f8a11e68">
          <a:extLst>
            <a:ext uri="{FF2B5EF4-FFF2-40B4-BE49-F238E27FC236}">
              <a16:creationId xmlns:a16="http://schemas.microsoft.com/office/drawing/2014/main" id="{00000000-0008-0000-0200-000094010000}"/>
            </a:ext>
          </a:extLst>
        </xdr:cNvPr>
        <xdr:cNvSpPr>
          <a:spLocks noChangeAspect="1" noChangeArrowheads="1"/>
        </xdr:cNvSpPr>
      </xdr:nvSpPr>
      <xdr:spPr bwMode="auto">
        <a:xfrm>
          <a:off x="1428750" y="317982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0</xdr:rowOff>
    </xdr:from>
    <xdr:ext cx="304800" cy="438151"/>
    <xdr:sp macro="" textlink="">
      <xdr:nvSpPr>
        <xdr:cNvPr id="405" name="AutoShape 1" descr="blob:https://web.whatsapp.com/40ff642d-46c7-4d59-a890-3e34f8a11e68">
          <a:extLst>
            <a:ext uri="{FF2B5EF4-FFF2-40B4-BE49-F238E27FC236}">
              <a16:creationId xmlns:a16="http://schemas.microsoft.com/office/drawing/2014/main" id="{00000000-0008-0000-0200-000095010000}"/>
            </a:ext>
          </a:extLst>
        </xdr:cNvPr>
        <xdr:cNvSpPr>
          <a:spLocks noChangeAspect="1" noChangeArrowheads="1"/>
        </xdr:cNvSpPr>
      </xdr:nvSpPr>
      <xdr:spPr bwMode="auto">
        <a:xfrm>
          <a:off x="1428750" y="317982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0</xdr:rowOff>
    </xdr:from>
    <xdr:ext cx="304800" cy="438151"/>
    <xdr:sp macro="" textlink="">
      <xdr:nvSpPr>
        <xdr:cNvPr id="406" name="AutoShape 1" descr="blob:https://web.whatsapp.com/40ff642d-46c7-4d59-a890-3e34f8a11e68">
          <a:extLst>
            <a:ext uri="{FF2B5EF4-FFF2-40B4-BE49-F238E27FC236}">
              <a16:creationId xmlns:a16="http://schemas.microsoft.com/office/drawing/2014/main" id="{00000000-0008-0000-0200-000096010000}"/>
            </a:ext>
          </a:extLst>
        </xdr:cNvPr>
        <xdr:cNvSpPr>
          <a:spLocks noChangeAspect="1" noChangeArrowheads="1"/>
        </xdr:cNvSpPr>
      </xdr:nvSpPr>
      <xdr:spPr bwMode="auto">
        <a:xfrm>
          <a:off x="1428750" y="317982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0</xdr:rowOff>
    </xdr:from>
    <xdr:ext cx="304800" cy="438151"/>
    <xdr:sp macro="" textlink="">
      <xdr:nvSpPr>
        <xdr:cNvPr id="407" name="AutoShape 1" descr="blob:https://web.whatsapp.com/40ff642d-46c7-4d59-a890-3e34f8a11e68">
          <a:extLst>
            <a:ext uri="{FF2B5EF4-FFF2-40B4-BE49-F238E27FC236}">
              <a16:creationId xmlns:a16="http://schemas.microsoft.com/office/drawing/2014/main" id="{00000000-0008-0000-0200-000097010000}"/>
            </a:ext>
          </a:extLst>
        </xdr:cNvPr>
        <xdr:cNvSpPr>
          <a:spLocks noChangeAspect="1" noChangeArrowheads="1"/>
        </xdr:cNvSpPr>
      </xdr:nvSpPr>
      <xdr:spPr bwMode="auto">
        <a:xfrm>
          <a:off x="1428750" y="317982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0</xdr:rowOff>
    </xdr:from>
    <xdr:ext cx="304800" cy="438151"/>
    <xdr:sp macro="" textlink="">
      <xdr:nvSpPr>
        <xdr:cNvPr id="408" name="AutoShape 1" descr="blob:https://web.whatsapp.com/40ff642d-46c7-4d59-a890-3e34f8a11e68">
          <a:extLst>
            <a:ext uri="{FF2B5EF4-FFF2-40B4-BE49-F238E27FC236}">
              <a16:creationId xmlns:a16="http://schemas.microsoft.com/office/drawing/2014/main" id="{00000000-0008-0000-0200-000098010000}"/>
            </a:ext>
          </a:extLst>
        </xdr:cNvPr>
        <xdr:cNvSpPr>
          <a:spLocks noChangeAspect="1" noChangeArrowheads="1"/>
        </xdr:cNvSpPr>
      </xdr:nvSpPr>
      <xdr:spPr bwMode="auto">
        <a:xfrm>
          <a:off x="1428750" y="317982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0</xdr:rowOff>
    </xdr:from>
    <xdr:ext cx="304800" cy="438151"/>
    <xdr:sp macro="" textlink="">
      <xdr:nvSpPr>
        <xdr:cNvPr id="409" name="AutoShape 1" descr="blob:https://web.whatsapp.com/40ff642d-46c7-4d59-a890-3e34f8a11e68">
          <a:extLst>
            <a:ext uri="{FF2B5EF4-FFF2-40B4-BE49-F238E27FC236}">
              <a16:creationId xmlns:a16="http://schemas.microsoft.com/office/drawing/2014/main" id="{00000000-0008-0000-0200-000099010000}"/>
            </a:ext>
          </a:extLst>
        </xdr:cNvPr>
        <xdr:cNvSpPr>
          <a:spLocks noChangeAspect="1" noChangeArrowheads="1"/>
        </xdr:cNvSpPr>
      </xdr:nvSpPr>
      <xdr:spPr bwMode="auto">
        <a:xfrm>
          <a:off x="1428750" y="317982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0</xdr:rowOff>
    </xdr:from>
    <xdr:ext cx="304800" cy="438151"/>
    <xdr:sp macro="" textlink="">
      <xdr:nvSpPr>
        <xdr:cNvPr id="410" name="AutoShape 1" descr="blob:https://web.whatsapp.com/40ff642d-46c7-4d59-a890-3e34f8a11e68">
          <a:extLst>
            <a:ext uri="{FF2B5EF4-FFF2-40B4-BE49-F238E27FC236}">
              <a16:creationId xmlns:a16="http://schemas.microsoft.com/office/drawing/2014/main" id="{00000000-0008-0000-0200-00009A010000}"/>
            </a:ext>
          </a:extLst>
        </xdr:cNvPr>
        <xdr:cNvSpPr>
          <a:spLocks noChangeAspect="1" noChangeArrowheads="1"/>
        </xdr:cNvSpPr>
      </xdr:nvSpPr>
      <xdr:spPr bwMode="auto">
        <a:xfrm>
          <a:off x="1428750" y="317982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291</xdr:row>
      <xdr:rowOff>0</xdr:rowOff>
    </xdr:from>
    <xdr:ext cx="304800" cy="304800"/>
    <xdr:sp macro="" textlink="">
      <xdr:nvSpPr>
        <xdr:cNvPr id="411" name="AutoShape 3" descr="blob:https://web.whatsapp.com/207f9b22-a611-4d6f-9984-78d7d1ff46db">
          <a:extLst>
            <a:ext uri="{FF2B5EF4-FFF2-40B4-BE49-F238E27FC236}">
              <a16:creationId xmlns:a16="http://schemas.microsoft.com/office/drawing/2014/main" id="{00000000-0008-0000-0200-00009B010000}"/>
            </a:ext>
          </a:extLst>
        </xdr:cNvPr>
        <xdr:cNvSpPr>
          <a:spLocks noChangeAspect="1" noChangeArrowheads="1"/>
        </xdr:cNvSpPr>
      </xdr:nvSpPr>
      <xdr:spPr bwMode="auto">
        <a:xfrm>
          <a:off x="7981950" y="317982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291</xdr:row>
      <xdr:rowOff>0</xdr:rowOff>
    </xdr:from>
    <xdr:ext cx="304800" cy="304800"/>
    <xdr:sp macro="" textlink="">
      <xdr:nvSpPr>
        <xdr:cNvPr id="412" name="AutoShape 3" descr="blob:https://web.whatsapp.com/207f9b22-a611-4d6f-9984-78d7d1ff46db">
          <a:extLst>
            <a:ext uri="{FF2B5EF4-FFF2-40B4-BE49-F238E27FC236}">
              <a16:creationId xmlns:a16="http://schemas.microsoft.com/office/drawing/2014/main" id="{00000000-0008-0000-0200-00009C010000}"/>
            </a:ext>
          </a:extLst>
        </xdr:cNvPr>
        <xdr:cNvSpPr>
          <a:spLocks noChangeAspect="1" noChangeArrowheads="1"/>
        </xdr:cNvSpPr>
      </xdr:nvSpPr>
      <xdr:spPr bwMode="auto">
        <a:xfrm>
          <a:off x="7981950" y="317982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291</xdr:row>
      <xdr:rowOff>0</xdr:rowOff>
    </xdr:from>
    <xdr:ext cx="304800" cy="304800"/>
    <xdr:sp macro="" textlink="">
      <xdr:nvSpPr>
        <xdr:cNvPr id="413" name="AutoShape 3" descr="blob:https://web.whatsapp.com/207f9b22-a611-4d6f-9984-78d7d1ff46db">
          <a:extLst>
            <a:ext uri="{FF2B5EF4-FFF2-40B4-BE49-F238E27FC236}">
              <a16:creationId xmlns:a16="http://schemas.microsoft.com/office/drawing/2014/main" id="{00000000-0008-0000-0200-00009D010000}"/>
            </a:ext>
          </a:extLst>
        </xdr:cNvPr>
        <xdr:cNvSpPr>
          <a:spLocks noChangeAspect="1" noChangeArrowheads="1"/>
        </xdr:cNvSpPr>
      </xdr:nvSpPr>
      <xdr:spPr bwMode="auto">
        <a:xfrm>
          <a:off x="7981950" y="317982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291</xdr:row>
      <xdr:rowOff>0</xdr:rowOff>
    </xdr:from>
    <xdr:ext cx="304800" cy="304800"/>
    <xdr:sp macro="" textlink="">
      <xdr:nvSpPr>
        <xdr:cNvPr id="414" name="AutoShape 3" descr="blob:https://web.whatsapp.com/207f9b22-a611-4d6f-9984-78d7d1ff46db">
          <a:extLst>
            <a:ext uri="{FF2B5EF4-FFF2-40B4-BE49-F238E27FC236}">
              <a16:creationId xmlns:a16="http://schemas.microsoft.com/office/drawing/2014/main" id="{00000000-0008-0000-0200-00009E010000}"/>
            </a:ext>
          </a:extLst>
        </xdr:cNvPr>
        <xdr:cNvSpPr>
          <a:spLocks noChangeAspect="1" noChangeArrowheads="1"/>
        </xdr:cNvSpPr>
      </xdr:nvSpPr>
      <xdr:spPr bwMode="auto">
        <a:xfrm>
          <a:off x="7981950" y="317982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291</xdr:row>
      <xdr:rowOff>0</xdr:rowOff>
    </xdr:from>
    <xdr:ext cx="304800" cy="304800"/>
    <xdr:sp macro="" textlink="">
      <xdr:nvSpPr>
        <xdr:cNvPr id="415" name="AutoShape 3" descr="blob:https://web.whatsapp.com/207f9b22-a611-4d6f-9984-78d7d1ff46db">
          <a:extLst>
            <a:ext uri="{FF2B5EF4-FFF2-40B4-BE49-F238E27FC236}">
              <a16:creationId xmlns:a16="http://schemas.microsoft.com/office/drawing/2014/main" id="{00000000-0008-0000-0200-00009F010000}"/>
            </a:ext>
          </a:extLst>
        </xdr:cNvPr>
        <xdr:cNvSpPr>
          <a:spLocks noChangeAspect="1" noChangeArrowheads="1"/>
        </xdr:cNvSpPr>
      </xdr:nvSpPr>
      <xdr:spPr bwMode="auto">
        <a:xfrm>
          <a:off x="7981950" y="317982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291</xdr:row>
      <xdr:rowOff>0</xdr:rowOff>
    </xdr:from>
    <xdr:ext cx="304800" cy="304800"/>
    <xdr:sp macro="" textlink="">
      <xdr:nvSpPr>
        <xdr:cNvPr id="416" name="AutoShape 3" descr="blob:https://web.whatsapp.com/207f9b22-a611-4d6f-9984-78d7d1ff46db">
          <a:extLst>
            <a:ext uri="{FF2B5EF4-FFF2-40B4-BE49-F238E27FC236}">
              <a16:creationId xmlns:a16="http://schemas.microsoft.com/office/drawing/2014/main" id="{00000000-0008-0000-0200-0000A0010000}"/>
            </a:ext>
          </a:extLst>
        </xdr:cNvPr>
        <xdr:cNvSpPr>
          <a:spLocks noChangeAspect="1" noChangeArrowheads="1"/>
        </xdr:cNvSpPr>
      </xdr:nvSpPr>
      <xdr:spPr bwMode="auto">
        <a:xfrm>
          <a:off x="7981950" y="317982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291</xdr:row>
      <xdr:rowOff>0</xdr:rowOff>
    </xdr:from>
    <xdr:ext cx="304800" cy="304800"/>
    <xdr:sp macro="" textlink="">
      <xdr:nvSpPr>
        <xdr:cNvPr id="417" name="AutoShape 3" descr="blob:https://web.whatsapp.com/207f9b22-a611-4d6f-9984-78d7d1ff46db">
          <a:extLst>
            <a:ext uri="{FF2B5EF4-FFF2-40B4-BE49-F238E27FC236}">
              <a16:creationId xmlns:a16="http://schemas.microsoft.com/office/drawing/2014/main" id="{00000000-0008-0000-0200-0000A1010000}"/>
            </a:ext>
          </a:extLst>
        </xdr:cNvPr>
        <xdr:cNvSpPr>
          <a:spLocks noChangeAspect="1" noChangeArrowheads="1"/>
        </xdr:cNvSpPr>
      </xdr:nvSpPr>
      <xdr:spPr bwMode="auto">
        <a:xfrm>
          <a:off x="7981950" y="317982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291</xdr:row>
      <xdr:rowOff>0</xdr:rowOff>
    </xdr:from>
    <xdr:ext cx="304800" cy="304800"/>
    <xdr:sp macro="" textlink="">
      <xdr:nvSpPr>
        <xdr:cNvPr id="418" name="AutoShape 3" descr="blob:https://web.whatsapp.com/207f9b22-a611-4d6f-9984-78d7d1ff46db">
          <a:extLst>
            <a:ext uri="{FF2B5EF4-FFF2-40B4-BE49-F238E27FC236}">
              <a16:creationId xmlns:a16="http://schemas.microsoft.com/office/drawing/2014/main" id="{00000000-0008-0000-0200-0000A2010000}"/>
            </a:ext>
          </a:extLst>
        </xdr:cNvPr>
        <xdr:cNvSpPr>
          <a:spLocks noChangeAspect="1" noChangeArrowheads="1"/>
        </xdr:cNvSpPr>
      </xdr:nvSpPr>
      <xdr:spPr bwMode="auto">
        <a:xfrm>
          <a:off x="7981950" y="317982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291</xdr:row>
      <xdr:rowOff>0</xdr:rowOff>
    </xdr:from>
    <xdr:ext cx="304800" cy="304800"/>
    <xdr:sp macro="" textlink="">
      <xdr:nvSpPr>
        <xdr:cNvPr id="419" name="AutoShape 3" descr="blob:https://web.whatsapp.com/207f9b22-a611-4d6f-9984-78d7d1ff46db">
          <a:extLst>
            <a:ext uri="{FF2B5EF4-FFF2-40B4-BE49-F238E27FC236}">
              <a16:creationId xmlns:a16="http://schemas.microsoft.com/office/drawing/2014/main" id="{00000000-0008-0000-0200-0000A3010000}"/>
            </a:ext>
          </a:extLst>
        </xdr:cNvPr>
        <xdr:cNvSpPr>
          <a:spLocks noChangeAspect="1" noChangeArrowheads="1"/>
        </xdr:cNvSpPr>
      </xdr:nvSpPr>
      <xdr:spPr bwMode="auto">
        <a:xfrm>
          <a:off x="7981950" y="317982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291</xdr:row>
      <xdr:rowOff>0</xdr:rowOff>
    </xdr:from>
    <xdr:ext cx="304800" cy="304800"/>
    <xdr:sp macro="" textlink="">
      <xdr:nvSpPr>
        <xdr:cNvPr id="420" name="AutoShape 3" descr="blob:https://web.whatsapp.com/207f9b22-a611-4d6f-9984-78d7d1ff46db">
          <a:extLst>
            <a:ext uri="{FF2B5EF4-FFF2-40B4-BE49-F238E27FC236}">
              <a16:creationId xmlns:a16="http://schemas.microsoft.com/office/drawing/2014/main" id="{00000000-0008-0000-0200-0000A4010000}"/>
            </a:ext>
          </a:extLst>
        </xdr:cNvPr>
        <xdr:cNvSpPr>
          <a:spLocks noChangeAspect="1" noChangeArrowheads="1"/>
        </xdr:cNvSpPr>
      </xdr:nvSpPr>
      <xdr:spPr bwMode="auto">
        <a:xfrm>
          <a:off x="7981950" y="317982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291</xdr:row>
      <xdr:rowOff>0</xdr:rowOff>
    </xdr:from>
    <xdr:ext cx="304800" cy="304800"/>
    <xdr:sp macro="" textlink="">
      <xdr:nvSpPr>
        <xdr:cNvPr id="421" name="AutoShape 3" descr="blob:https://web.whatsapp.com/207f9b22-a611-4d6f-9984-78d7d1ff46db">
          <a:extLst>
            <a:ext uri="{FF2B5EF4-FFF2-40B4-BE49-F238E27FC236}">
              <a16:creationId xmlns:a16="http://schemas.microsoft.com/office/drawing/2014/main" id="{00000000-0008-0000-0200-0000A5010000}"/>
            </a:ext>
          </a:extLst>
        </xdr:cNvPr>
        <xdr:cNvSpPr>
          <a:spLocks noChangeAspect="1" noChangeArrowheads="1"/>
        </xdr:cNvSpPr>
      </xdr:nvSpPr>
      <xdr:spPr bwMode="auto">
        <a:xfrm>
          <a:off x="7981950" y="317982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291</xdr:row>
      <xdr:rowOff>0</xdr:rowOff>
    </xdr:from>
    <xdr:ext cx="304800" cy="304800"/>
    <xdr:sp macro="" textlink="">
      <xdr:nvSpPr>
        <xdr:cNvPr id="422" name="AutoShape 3" descr="blob:https://web.whatsapp.com/207f9b22-a611-4d6f-9984-78d7d1ff46db">
          <a:extLst>
            <a:ext uri="{FF2B5EF4-FFF2-40B4-BE49-F238E27FC236}">
              <a16:creationId xmlns:a16="http://schemas.microsoft.com/office/drawing/2014/main" id="{00000000-0008-0000-0200-0000A6010000}"/>
            </a:ext>
          </a:extLst>
        </xdr:cNvPr>
        <xdr:cNvSpPr>
          <a:spLocks noChangeAspect="1" noChangeArrowheads="1"/>
        </xdr:cNvSpPr>
      </xdr:nvSpPr>
      <xdr:spPr bwMode="auto">
        <a:xfrm>
          <a:off x="7981950" y="317982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291</xdr:row>
      <xdr:rowOff>0</xdr:rowOff>
    </xdr:from>
    <xdr:ext cx="304800" cy="304800"/>
    <xdr:sp macro="" textlink="">
      <xdr:nvSpPr>
        <xdr:cNvPr id="423" name="AutoShape 3" descr="blob:https://web.whatsapp.com/207f9b22-a611-4d6f-9984-78d7d1ff46db">
          <a:extLst>
            <a:ext uri="{FF2B5EF4-FFF2-40B4-BE49-F238E27FC236}">
              <a16:creationId xmlns:a16="http://schemas.microsoft.com/office/drawing/2014/main" id="{00000000-0008-0000-0200-0000A7010000}"/>
            </a:ext>
          </a:extLst>
        </xdr:cNvPr>
        <xdr:cNvSpPr>
          <a:spLocks noChangeAspect="1" noChangeArrowheads="1"/>
        </xdr:cNvSpPr>
      </xdr:nvSpPr>
      <xdr:spPr bwMode="auto">
        <a:xfrm>
          <a:off x="7981950" y="317982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291</xdr:row>
      <xdr:rowOff>0</xdr:rowOff>
    </xdr:from>
    <xdr:ext cx="304800" cy="304800"/>
    <xdr:sp macro="" textlink="">
      <xdr:nvSpPr>
        <xdr:cNvPr id="424" name="AutoShape 3" descr="blob:https://web.whatsapp.com/207f9b22-a611-4d6f-9984-78d7d1ff46db">
          <a:extLst>
            <a:ext uri="{FF2B5EF4-FFF2-40B4-BE49-F238E27FC236}">
              <a16:creationId xmlns:a16="http://schemas.microsoft.com/office/drawing/2014/main" id="{00000000-0008-0000-0200-0000A8010000}"/>
            </a:ext>
          </a:extLst>
        </xdr:cNvPr>
        <xdr:cNvSpPr>
          <a:spLocks noChangeAspect="1" noChangeArrowheads="1"/>
        </xdr:cNvSpPr>
      </xdr:nvSpPr>
      <xdr:spPr bwMode="auto">
        <a:xfrm>
          <a:off x="7981950" y="317982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291</xdr:row>
      <xdr:rowOff>0</xdr:rowOff>
    </xdr:from>
    <xdr:ext cx="304800" cy="304800"/>
    <xdr:sp macro="" textlink="">
      <xdr:nvSpPr>
        <xdr:cNvPr id="425" name="AutoShape 3" descr="blob:https://web.whatsapp.com/207f9b22-a611-4d6f-9984-78d7d1ff46db">
          <a:extLst>
            <a:ext uri="{FF2B5EF4-FFF2-40B4-BE49-F238E27FC236}">
              <a16:creationId xmlns:a16="http://schemas.microsoft.com/office/drawing/2014/main" id="{00000000-0008-0000-0200-0000A9010000}"/>
            </a:ext>
          </a:extLst>
        </xdr:cNvPr>
        <xdr:cNvSpPr>
          <a:spLocks noChangeAspect="1" noChangeArrowheads="1"/>
        </xdr:cNvSpPr>
      </xdr:nvSpPr>
      <xdr:spPr bwMode="auto">
        <a:xfrm>
          <a:off x="7981950" y="317982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291</xdr:row>
      <xdr:rowOff>0</xdr:rowOff>
    </xdr:from>
    <xdr:ext cx="304800" cy="304800"/>
    <xdr:sp macro="" textlink="">
      <xdr:nvSpPr>
        <xdr:cNvPr id="426" name="AutoShape 3" descr="blob:https://web.whatsapp.com/207f9b22-a611-4d6f-9984-78d7d1ff46db">
          <a:extLst>
            <a:ext uri="{FF2B5EF4-FFF2-40B4-BE49-F238E27FC236}">
              <a16:creationId xmlns:a16="http://schemas.microsoft.com/office/drawing/2014/main" id="{00000000-0008-0000-0200-0000AA010000}"/>
            </a:ext>
          </a:extLst>
        </xdr:cNvPr>
        <xdr:cNvSpPr>
          <a:spLocks noChangeAspect="1" noChangeArrowheads="1"/>
        </xdr:cNvSpPr>
      </xdr:nvSpPr>
      <xdr:spPr bwMode="auto">
        <a:xfrm>
          <a:off x="7981950" y="317982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291</xdr:row>
      <xdr:rowOff>0</xdr:rowOff>
    </xdr:from>
    <xdr:ext cx="304800" cy="304800"/>
    <xdr:sp macro="" textlink="">
      <xdr:nvSpPr>
        <xdr:cNvPr id="427" name="AutoShape 3" descr="blob:https://web.whatsapp.com/207f9b22-a611-4d6f-9984-78d7d1ff46db">
          <a:extLst>
            <a:ext uri="{FF2B5EF4-FFF2-40B4-BE49-F238E27FC236}">
              <a16:creationId xmlns:a16="http://schemas.microsoft.com/office/drawing/2014/main" id="{00000000-0008-0000-0200-0000AB010000}"/>
            </a:ext>
          </a:extLst>
        </xdr:cNvPr>
        <xdr:cNvSpPr>
          <a:spLocks noChangeAspect="1" noChangeArrowheads="1"/>
        </xdr:cNvSpPr>
      </xdr:nvSpPr>
      <xdr:spPr bwMode="auto">
        <a:xfrm>
          <a:off x="7981950" y="317982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291</xdr:row>
      <xdr:rowOff>0</xdr:rowOff>
    </xdr:from>
    <xdr:ext cx="304800" cy="304800"/>
    <xdr:sp macro="" textlink="">
      <xdr:nvSpPr>
        <xdr:cNvPr id="428" name="AutoShape 3" descr="blob:https://web.whatsapp.com/207f9b22-a611-4d6f-9984-78d7d1ff46db">
          <a:extLst>
            <a:ext uri="{FF2B5EF4-FFF2-40B4-BE49-F238E27FC236}">
              <a16:creationId xmlns:a16="http://schemas.microsoft.com/office/drawing/2014/main" id="{00000000-0008-0000-0200-0000AC010000}"/>
            </a:ext>
          </a:extLst>
        </xdr:cNvPr>
        <xdr:cNvSpPr>
          <a:spLocks noChangeAspect="1" noChangeArrowheads="1"/>
        </xdr:cNvSpPr>
      </xdr:nvSpPr>
      <xdr:spPr bwMode="auto">
        <a:xfrm>
          <a:off x="7981950" y="317982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291</xdr:row>
      <xdr:rowOff>0</xdr:rowOff>
    </xdr:from>
    <xdr:ext cx="304800" cy="304800"/>
    <xdr:sp macro="" textlink="">
      <xdr:nvSpPr>
        <xdr:cNvPr id="429" name="AutoShape 3" descr="blob:https://web.whatsapp.com/207f9b22-a611-4d6f-9984-78d7d1ff46db">
          <a:extLst>
            <a:ext uri="{FF2B5EF4-FFF2-40B4-BE49-F238E27FC236}">
              <a16:creationId xmlns:a16="http://schemas.microsoft.com/office/drawing/2014/main" id="{00000000-0008-0000-0200-0000AD010000}"/>
            </a:ext>
          </a:extLst>
        </xdr:cNvPr>
        <xdr:cNvSpPr>
          <a:spLocks noChangeAspect="1" noChangeArrowheads="1"/>
        </xdr:cNvSpPr>
      </xdr:nvSpPr>
      <xdr:spPr bwMode="auto">
        <a:xfrm>
          <a:off x="7981950" y="317982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291</xdr:row>
      <xdr:rowOff>0</xdr:rowOff>
    </xdr:from>
    <xdr:ext cx="304800" cy="304800"/>
    <xdr:sp macro="" textlink="">
      <xdr:nvSpPr>
        <xdr:cNvPr id="430" name="AutoShape 3" descr="blob:https://web.whatsapp.com/207f9b22-a611-4d6f-9984-78d7d1ff46db">
          <a:extLst>
            <a:ext uri="{FF2B5EF4-FFF2-40B4-BE49-F238E27FC236}">
              <a16:creationId xmlns:a16="http://schemas.microsoft.com/office/drawing/2014/main" id="{00000000-0008-0000-0200-0000AE010000}"/>
            </a:ext>
          </a:extLst>
        </xdr:cNvPr>
        <xdr:cNvSpPr>
          <a:spLocks noChangeAspect="1" noChangeArrowheads="1"/>
        </xdr:cNvSpPr>
      </xdr:nvSpPr>
      <xdr:spPr bwMode="auto">
        <a:xfrm>
          <a:off x="7981950" y="317982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291</xdr:row>
      <xdr:rowOff>0</xdr:rowOff>
    </xdr:from>
    <xdr:ext cx="304800" cy="304800"/>
    <xdr:sp macro="" textlink="">
      <xdr:nvSpPr>
        <xdr:cNvPr id="431" name="AutoShape 3" descr="blob:https://web.whatsapp.com/207f9b22-a611-4d6f-9984-78d7d1ff46db">
          <a:extLst>
            <a:ext uri="{FF2B5EF4-FFF2-40B4-BE49-F238E27FC236}">
              <a16:creationId xmlns:a16="http://schemas.microsoft.com/office/drawing/2014/main" id="{00000000-0008-0000-0200-0000AF010000}"/>
            </a:ext>
          </a:extLst>
        </xdr:cNvPr>
        <xdr:cNvSpPr>
          <a:spLocks noChangeAspect="1" noChangeArrowheads="1"/>
        </xdr:cNvSpPr>
      </xdr:nvSpPr>
      <xdr:spPr bwMode="auto">
        <a:xfrm>
          <a:off x="7981950" y="317982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291</xdr:row>
      <xdr:rowOff>0</xdr:rowOff>
    </xdr:from>
    <xdr:ext cx="304800" cy="304800"/>
    <xdr:sp macro="" textlink="">
      <xdr:nvSpPr>
        <xdr:cNvPr id="432" name="AutoShape 3" descr="blob:https://web.whatsapp.com/207f9b22-a611-4d6f-9984-78d7d1ff46db">
          <a:extLst>
            <a:ext uri="{FF2B5EF4-FFF2-40B4-BE49-F238E27FC236}">
              <a16:creationId xmlns:a16="http://schemas.microsoft.com/office/drawing/2014/main" id="{00000000-0008-0000-0200-0000B0010000}"/>
            </a:ext>
          </a:extLst>
        </xdr:cNvPr>
        <xdr:cNvSpPr>
          <a:spLocks noChangeAspect="1" noChangeArrowheads="1"/>
        </xdr:cNvSpPr>
      </xdr:nvSpPr>
      <xdr:spPr bwMode="auto">
        <a:xfrm>
          <a:off x="7981950" y="317982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291</xdr:row>
      <xdr:rowOff>0</xdr:rowOff>
    </xdr:from>
    <xdr:ext cx="304800" cy="304800"/>
    <xdr:sp macro="" textlink="">
      <xdr:nvSpPr>
        <xdr:cNvPr id="433" name="AutoShape 3" descr="blob:https://web.whatsapp.com/207f9b22-a611-4d6f-9984-78d7d1ff46db">
          <a:extLst>
            <a:ext uri="{FF2B5EF4-FFF2-40B4-BE49-F238E27FC236}">
              <a16:creationId xmlns:a16="http://schemas.microsoft.com/office/drawing/2014/main" id="{00000000-0008-0000-0200-0000B1010000}"/>
            </a:ext>
          </a:extLst>
        </xdr:cNvPr>
        <xdr:cNvSpPr>
          <a:spLocks noChangeAspect="1" noChangeArrowheads="1"/>
        </xdr:cNvSpPr>
      </xdr:nvSpPr>
      <xdr:spPr bwMode="auto">
        <a:xfrm>
          <a:off x="7981950" y="317982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291</xdr:row>
      <xdr:rowOff>0</xdr:rowOff>
    </xdr:from>
    <xdr:ext cx="304800" cy="304800"/>
    <xdr:sp macro="" textlink="">
      <xdr:nvSpPr>
        <xdr:cNvPr id="434" name="AutoShape 3" descr="blob:https://web.whatsapp.com/207f9b22-a611-4d6f-9984-78d7d1ff46db">
          <a:extLst>
            <a:ext uri="{FF2B5EF4-FFF2-40B4-BE49-F238E27FC236}">
              <a16:creationId xmlns:a16="http://schemas.microsoft.com/office/drawing/2014/main" id="{00000000-0008-0000-0200-0000B2010000}"/>
            </a:ext>
          </a:extLst>
        </xdr:cNvPr>
        <xdr:cNvSpPr>
          <a:spLocks noChangeAspect="1" noChangeArrowheads="1"/>
        </xdr:cNvSpPr>
      </xdr:nvSpPr>
      <xdr:spPr bwMode="auto">
        <a:xfrm>
          <a:off x="7981950" y="317982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291</xdr:row>
      <xdr:rowOff>0</xdr:rowOff>
    </xdr:from>
    <xdr:ext cx="304800" cy="304800"/>
    <xdr:sp macro="" textlink="">
      <xdr:nvSpPr>
        <xdr:cNvPr id="435" name="AutoShape 3" descr="blob:https://web.whatsapp.com/207f9b22-a611-4d6f-9984-78d7d1ff46db">
          <a:extLst>
            <a:ext uri="{FF2B5EF4-FFF2-40B4-BE49-F238E27FC236}">
              <a16:creationId xmlns:a16="http://schemas.microsoft.com/office/drawing/2014/main" id="{00000000-0008-0000-0200-0000B3010000}"/>
            </a:ext>
          </a:extLst>
        </xdr:cNvPr>
        <xdr:cNvSpPr>
          <a:spLocks noChangeAspect="1" noChangeArrowheads="1"/>
        </xdr:cNvSpPr>
      </xdr:nvSpPr>
      <xdr:spPr bwMode="auto">
        <a:xfrm>
          <a:off x="7981950" y="317982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291</xdr:row>
      <xdr:rowOff>0</xdr:rowOff>
    </xdr:from>
    <xdr:ext cx="304800" cy="304800"/>
    <xdr:sp macro="" textlink="">
      <xdr:nvSpPr>
        <xdr:cNvPr id="436" name="AutoShape 3" descr="blob:https://web.whatsapp.com/207f9b22-a611-4d6f-9984-78d7d1ff46db">
          <a:extLst>
            <a:ext uri="{FF2B5EF4-FFF2-40B4-BE49-F238E27FC236}">
              <a16:creationId xmlns:a16="http://schemas.microsoft.com/office/drawing/2014/main" id="{00000000-0008-0000-0200-0000B4010000}"/>
            </a:ext>
          </a:extLst>
        </xdr:cNvPr>
        <xdr:cNvSpPr>
          <a:spLocks noChangeAspect="1" noChangeArrowheads="1"/>
        </xdr:cNvSpPr>
      </xdr:nvSpPr>
      <xdr:spPr bwMode="auto">
        <a:xfrm>
          <a:off x="7981950" y="317982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291</xdr:row>
      <xdr:rowOff>0</xdr:rowOff>
    </xdr:from>
    <xdr:ext cx="304800" cy="304800"/>
    <xdr:sp macro="" textlink="">
      <xdr:nvSpPr>
        <xdr:cNvPr id="437" name="AutoShape 3" descr="blob:https://web.whatsapp.com/207f9b22-a611-4d6f-9984-78d7d1ff46db">
          <a:extLst>
            <a:ext uri="{FF2B5EF4-FFF2-40B4-BE49-F238E27FC236}">
              <a16:creationId xmlns:a16="http://schemas.microsoft.com/office/drawing/2014/main" id="{00000000-0008-0000-0200-0000B5010000}"/>
            </a:ext>
          </a:extLst>
        </xdr:cNvPr>
        <xdr:cNvSpPr>
          <a:spLocks noChangeAspect="1" noChangeArrowheads="1"/>
        </xdr:cNvSpPr>
      </xdr:nvSpPr>
      <xdr:spPr bwMode="auto">
        <a:xfrm>
          <a:off x="7981950" y="317982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291</xdr:row>
      <xdr:rowOff>0</xdr:rowOff>
    </xdr:from>
    <xdr:ext cx="304800" cy="304800"/>
    <xdr:sp macro="" textlink="">
      <xdr:nvSpPr>
        <xdr:cNvPr id="438" name="AutoShape 3" descr="blob:https://web.whatsapp.com/207f9b22-a611-4d6f-9984-78d7d1ff46db">
          <a:extLst>
            <a:ext uri="{FF2B5EF4-FFF2-40B4-BE49-F238E27FC236}">
              <a16:creationId xmlns:a16="http://schemas.microsoft.com/office/drawing/2014/main" id="{00000000-0008-0000-0200-0000B6010000}"/>
            </a:ext>
          </a:extLst>
        </xdr:cNvPr>
        <xdr:cNvSpPr>
          <a:spLocks noChangeAspect="1" noChangeArrowheads="1"/>
        </xdr:cNvSpPr>
      </xdr:nvSpPr>
      <xdr:spPr bwMode="auto">
        <a:xfrm>
          <a:off x="7981950" y="317982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291</xdr:row>
      <xdr:rowOff>0</xdr:rowOff>
    </xdr:from>
    <xdr:ext cx="304800" cy="304800"/>
    <xdr:sp macro="" textlink="">
      <xdr:nvSpPr>
        <xdr:cNvPr id="439" name="AutoShape 3" descr="blob:https://web.whatsapp.com/207f9b22-a611-4d6f-9984-78d7d1ff46db">
          <a:extLst>
            <a:ext uri="{FF2B5EF4-FFF2-40B4-BE49-F238E27FC236}">
              <a16:creationId xmlns:a16="http://schemas.microsoft.com/office/drawing/2014/main" id="{00000000-0008-0000-0200-0000B7010000}"/>
            </a:ext>
          </a:extLst>
        </xdr:cNvPr>
        <xdr:cNvSpPr>
          <a:spLocks noChangeAspect="1" noChangeArrowheads="1"/>
        </xdr:cNvSpPr>
      </xdr:nvSpPr>
      <xdr:spPr bwMode="auto">
        <a:xfrm>
          <a:off x="7981950" y="317982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291</xdr:row>
      <xdr:rowOff>0</xdr:rowOff>
    </xdr:from>
    <xdr:ext cx="304800" cy="304800"/>
    <xdr:sp macro="" textlink="">
      <xdr:nvSpPr>
        <xdr:cNvPr id="440" name="AutoShape 3" descr="blob:https://web.whatsapp.com/207f9b22-a611-4d6f-9984-78d7d1ff46db">
          <a:extLst>
            <a:ext uri="{FF2B5EF4-FFF2-40B4-BE49-F238E27FC236}">
              <a16:creationId xmlns:a16="http://schemas.microsoft.com/office/drawing/2014/main" id="{00000000-0008-0000-0200-0000B8010000}"/>
            </a:ext>
          </a:extLst>
        </xdr:cNvPr>
        <xdr:cNvSpPr>
          <a:spLocks noChangeAspect="1" noChangeArrowheads="1"/>
        </xdr:cNvSpPr>
      </xdr:nvSpPr>
      <xdr:spPr bwMode="auto">
        <a:xfrm>
          <a:off x="7981950" y="317982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0</xdr:rowOff>
    </xdr:from>
    <xdr:ext cx="304800" cy="438151"/>
    <xdr:sp macro="" textlink="">
      <xdr:nvSpPr>
        <xdr:cNvPr id="441" name="AutoShape 1" descr="blob:https://web.whatsapp.com/40ff642d-46c7-4d59-a890-3e34f8a11e68">
          <a:extLst>
            <a:ext uri="{FF2B5EF4-FFF2-40B4-BE49-F238E27FC236}">
              <a16:creationId xmlns:a16="http://schemas.microsoft.com/office/drawing/2014/main" id="{00000000-0008-0000-0200-0000B9010000}"/>
            </a:ext>
          </a:extLst>
        </xdr:cNvPr>
        <xdr:cNvSpPr>
          <a:spLocks noChangeAspect="1" noChangeArrowheads="1"/>
        </xdr:cNvSpPr>
      </xdr:nvSpPr>
      <xdr:spPr bwMode="auto">
        <a:xfrm>
          <a:off x="1428750" y="317982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0</xdr:rowOff>
    </xdr:from>
    <xdr:ext cx="304800" cy="438151"/>
    <xdr:sp macro="" textlink="">
      <xdr:nvSpPr>
        <xdr:cNvPr id="442" name="AutoShape 1" descr="blob:https://web.whatsapp.com/40ff642d-46c7-4d59-a890-3e34f8a11e68">
          <a:extLst>
            <a:ext uri="{FF2B5EF4-FFF2-40B4-BE49-F238E27FC236}">
              <a16:creationId xmlns:a16="http://schemas.microsoft.com/office/drawing/2014/main" id="{00000000-0008-0000-0200-0000BA010000}"/>
            </a:ext>
          </a:extLst>
        </xdr:cNvPr>
        <xdr:cNvSpPr>
          <a:spLocks noChangeAspect="1" noChangeArrowheads="1"/>
        </xdr:cNvSpPr>
      </xdr:nvSpPr>
      <xdr:spPr bwMode="auto">
        <a:xfrm>
          <a:off x="1428750" y="317982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0</xdr:rowOff>
    </xdr:from>
    <xdr:ext cx="304800" cy="438151"/>
    <xdr:sp macro="" textlink="">
      <xdr:nvSpPr>
        <xdr:cNvPr id="443" name="AutoShape 1" descr="blob:https://web.whatsapp.com/40ff642d-46c7-4d59-a890-3e34f8a11e68">
          <a:extLst>
            <a:ext uri="{FF2B5EF4-FFF2-40B4-BE49-F238E27FC236}">
              <a16:creationId xmlns:a16="http://schemas.microsoft.com/office/drawing/2014/main" id="{00000000-0008-0000-0200-0000BB010000}"/>
            </a:ext>
          </a:extLst>
        </xdr:cNvPr>
        <xdr:cNvSpPr>
          <a:spLocks noChangeAspect="1" noChangeArrowheads="1"/>
        </xdr:cNvSpPr>
      </xdr:nvSpPr>
      <xdr:spPr bwMode="auto">
        <a:xfrm>
          <a:off x="1428750" y="317982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0</xdr:rowOff>
    </xdr:from>
    <xdr:ext cx="304800" cy="438151"/>
    <xdr:sp macro="" textlink="">
      <xdr:nvSpPr>
        <xdr:cNvPr id="444" name="AutoShape 1" descr="blob:https://web.whatsapp.com/40ff642d-46c7-4d59-a890-3e34f8a11e68">
          <a:extLst>
            <a:ext uri="{FF2B5EF4-FFF2-40B4-BE49-F238E27FC236}">
              <a16:creationId xmlns:a16="http://schemas.microsoft.com/office/drawing/2014/main" id="{00000000-0008-0000-0200-0000BC010000}"/>
            </a:ext>
          </a:extLst>
        </xdr:cNvPr>
        <xdr:cNvSpPr>
          <a:spLocks noChangeAspect="1" noChangeArrowheads="1"/>
        </xdr:cNvSpPr>
      </xdr:nvSpPr>
      <xdr:spPr bwMode="auto">
        <a:xfrm>
          <a:off x="1428750" y="317982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0</xdr:rowOff>
    </xdr:from>
    <xdr:ext cx="304800" cy="438151"/>
    <xdr:sp macro="" textlink="">
      <xdr:nvSpPr>
        <xdr:cNvPr id="445" name="AutoShape 1" descr="blob:https://web.whatsapp.com/40ff642d-46c7-4d59-a890-3e34f8a11e68">
          <a:extLst>
            <a:ext uri="{FF2B5EF4-FFF2-40B4-BE49-F238E27FC236}">
              <a16:creationId xmlns:a16="http://schemas.microsoft.com/office/drawing/2014/main" id="{00000000-0008-0000-0200-0000BD010000}"/>
            </a:ext>
          </a:extLst>
        </xdr:cNvPr>
        <xdr:cNvSpPr>
          <a:spLocks noChangeAspect="1" noChangeArrowheads="1"/>
        </xdr:cNvSpPr>
      </xdr:nvSpPr>
      <xdr:spPr bwMode="auto">
        <a:xfrm>
          <a:off x="1428750" y="317982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0</xdr:rowOff>
    </xdr:from>
    <xdr:ext cx="304800" cy="438151"/>
    <xdr:sp macro="" textlink="">
      <xdr:nvSpPr>
        <xdr:cNvPr id="446" name="AutoShape 1" descr="blob:https://web.whatsapp.com/40ff642d-46c7-4d59-a890-3e34f8a11e68">
          <a:extLst>
            <a:ext uri="{FF2B5EF4-FFF2-40B4-BE49-F238E27FC236}">
              <a16:creationId xmlns:a16="http://schemas.microsoft.com/office/drawing/2014/main" id="{00000000-0008-0000-0200-0000BE010000}"/>
            </a:ext>
          </a:extLst>
        </xdr:cNvPr>
        <xdr:cNvSpPr>
          <a:spLocks noChangeAspect="1" noChangeArrowheads="1"/>
        </xdr:cNvSpPr>
      </xdr:nvSpPr>
      <xdr:spPr bwMode="auto">
        <a:xfrm>
          <a:off x="1428750" y="317982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0</xdr:rowOff>
    </xdr:from>
    <xdr:ext cx="304800" cy="438151"/>
    <xdr:sp macro="" textlink="">
      <xdr:nvSpPr>
        <xdr:cNvPr id="447" name="AutoShape 1" descr="blob:https://web.whatsapp.com/40ff642d-46c7-4d59-a890-3e34f8a11e68">
          <a:extLst>
            <a:ext uri="{FF2B5EF4-FFF2-40B4-BE49-F238E27FC236}">
              <a16:creationId xmlns:a16="http://schemas.microsoft.com/office/drawing/2014/main" id="{00000000-0008-0000-0200-0000BF010000}"/>
            </a:ext>
          </a:extLst>
        </xdr:cNvPr>
        <xdr:cNvSpPr>
          <a:spLocks noChangeAspect="1" noChangeArrowheads="1"/>
        </xdr:cNvSpPr>
      </xdr:nvSpPr>
      <xdr:spPr bwMode="auto">
        <a:xfrm>
          <a:off x="1428750" y="317982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0</xdr:rowOff>
    </xdr:from>
    <xdr:ext cx="304800" cy="438151"/>
    <xdr:sp macro="" textlink="">
      <xdr:nvSpPr>
        <xdr:cNvPr id="448" name="AutoShape 1" descr="blob:https://web.whatsapp.com/40ff642d-46c7-4d59-a890-3e34f8a11e68">
          <a:extLst>
            <a:ext uri="{FF2B5EF4-FFF2-40B4-BE49-F238E27FC236}">
              <a16:creationId xmlns:a16="http://schemas.microsoft.com/office/drawing/2014/main" id="{00000000-0008-0000-0200-0000C0010000}"/>
            </a:ext>
          </a:extLst>
        </xdr:cNvPr>
        <xdr:cNvSpPr>
          <a:spLocks noChangeAspect="1" noChangeArrowheads="1"/>
        </xdr:cNvSpPr>
      </xdr:nvSpPr>
      <xdr:spPr bwMode="auto">
        <a:xfrm>
          <a:off x="1428750" y="317982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0</xdr:rowOff>
    </xdr:from>
    <xdr:ext cx="304800" cy="438151"/>
    <xdr:sp macro="" textlink="">
      <xdr:nvSpPr>
        <xdr:cNvPr id="449" name="AutoShape 1" descr="blob:https://web.whatsapp.com/40ff642d-46c7-4d59-a890-3e34f8a11e68">
          <a:extLst>
            <a:ext uri="{FF2B5EF4-FFF2-40B4-BE49-F238E27FC236}">
              <a16:creationId xmlns:a16="http://schemas.microsoft.com/office/drawing/2014/main" id="{00000000-0008-0000-0200-0000C1010000}"/>
            </a:ext>
          </a:extLst>
        </xdr:cNvPr>
        <xdr:cNvSpPr>
          <a:spLocks noChangeAspect="1" noChangeArrowheads="1"/>
        </xdr:cNvSpPr>
      </xdr:nvSpPr>
      <xdr:spPr bwMode="auto">
        <a:xfrm>
          <a:off x="1428750" y="317982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0</xdr:rowOff>
    </xdr:from>
    <xdr:ext cx="304800" cy="438151"/>
    <xdr:sp macro="" textlink="">
      <xdr:nvSpPr>
        <xdr:cNvPr id="450" name="AutoShape 1" descr="blob:https://web.whatsapp.com/40ff642d-46c7-4d59-a890-3e34f8a11e68">
          <a:extLst>
            <a:ext uri="{FF2B5EF4-FFF2-40B4-BE49-F238E27FC236}">
              <a16:creationId xmlns:a16="http://schemas.microsoft.com/office/drawing/2014/main" id="{00000000-0008-0000-0200-0000C2010000}"/>
            </a:ext>
          </a:extLst>
        </xdr:cNvPr>
        <xdr:cNvSpPr>
          <a:spLocks noChangeAspect="1" noChangeArrowheads="1"/>
        </xdr:cNvSpPr>
      </xdr:nvSpPr>
      <xdr:spPr bwMode="auto">
        <a:xfrm>
          <a:off x="1428750" y="317982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0</xdr:rowOff>
    </xdr:from>
    <xdr:ext cx="304800" cy="438151"/>
    <xdr:sp macro="" textlink="">
      <xdr:nvSpPr>
        <xdr:cNvPr id="451" name="AutoShape 1" descr="blob:https://web.whatsapp.com/40ff642d-46c7-4d59-a890-3e34f8a11e68">
          <a:extLst>
            <a:ext uri="{FF2B5EF4-FFF2-40B4-BE49-F238E27FC236}">
              <a16:creationId xmlns:a16="http://schemas.microsoft.com/office/drawing/2014/main" id="{00000000-0008-0000-0200-0000C3010000}"/>
            </a:ext>
          </a:extLst>
        </xdr:cNvPr>
        <xdr:cNvSpPr>
          <a:spLocks noChangeAspect="1" noChangeArrowheads="1"/>
        </xdr:cNvSpPr>
      </xdr:nvSpPr>
      <xdr:spPr bwMode="auto">
        <a:xfrm>
          <a:off x="1428750" y="317982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0</xdr:rowOff>
    </xdr:from>
    <xdr:ext cx="304800" cy="438151"/>
    <xdr:sp macro="" textlink="">
      <xdr:nvSpPr>
        <xdr:cNvPr id="452" name="AutoShape 1" descr="blob:https://web.whatsapp.com/40ff642d-46c7-4d59-a890-3e34f8a11e68">
          <a:extLst>
            <a:ext uri="{FF2B5EF4-FFF2-40B4-BE49-F238E27FC236}">
              <a16:creationId xmlns:a16="http://schemas.microsoft.com/office/drawing/2014/main" id="{00000000-0008-0000-0200-0000C4010000}"/>
            </a:ext>
          </a:extLst>
        </xdr:cNvPr>
        <xdr:cNvSpPr>
          <a:spLocks noChangeAspect="1" noChangeArrowheads="1"/>
        </xdr:cNvSpPr>
      </xdr:nvSpPr>
      <xdr:spPr bwMode="auto">
        <a:xfrm>
          <a:off x="1428750" y="317982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0</xdr:rowOff>
    </xdr:from>
    <xdr:ext cx="304800" cy="438151"/>
    <xdr:sp macro="" textlink="">
      <xdr:nvSpPr>
        <xdr:cNvPr id="453" name="AutoShape 1" descr="blob:https://web.whatsapp.com/40ff642d-46c7-4d59-a890-3e34f8a11e68">
          <a:extLst>
            <a:ext uri="{FF2B5EF4-FFF2-40B4-BE49-F238E27FC236}">
              <a16:creationId xmlns:a16="http://schemas.microsoft.com/office/drawing/2014/main" id="{00000000-0008-0000-0200-0000C5010000}"/>
            </a:ext>
          </a:extLst>
        </xdr:cNvPr>
        <xdr:cNvSpPr>
          <a:spLocks noChangeAspect="1" noChangeArrowheads="1"/>
        </xdr:cNvSpPr>
      </xdr:nvSpPr>
      <xdr:spPr bwMode="auto">
        <a:xfrm>
          <a:off x="1428750" y="317982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0</xdr:rowOff>
    </xdr:from>
    <xdr:ext cx="304800" cy="438151"/>
    <xdr:sp macro="" textlink="">
      <xdr:nvSpPr>
        <xdr:cNvPr id="454" name="AutoShape 1" descr="blob:https://web.whatsapp.com/40ff642d-46c7-4d59-a890-3e34f8a11e68">
          <a:extLst>
            <a:ext uri="{FF2B5EF4-FFF2-40B4-BE49-F238E27FC236}">
              <a16:creationId xmlns:a16="http://schemas.microsoft.com/office/drawing/2014/main" id="{00000000-0008-0000-0200-0000C6010000}"/>
            </a:ext>
          </a:extLst>
        </xdr:cNvPr>
        <xdr:cNvSpPr>
          <a:spLocks noChangeAspect="1" noChangeArrowheads="1"/>
        </xdr:cNvSpPr>
      </xdr:nvSpPr>
      <xdr:spPr bwMode="auto">
        <a:xfrm>
          <a:off x="1428750" y="317982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0</xdr:rowOff>
    </xdr:from>
    <xdr:ext cx="304800" cy="438151"/>
    <xdr:sp macro="" textlink="">
      <xdr:nvSpPr>
        <xdr:cNvPr id="455" name="AutoShape 1" descr="blob:https://web.whatsapp.com/40ff642d-46c7-4d59-a890-3e34f8a11e68">
          <a:extLst>
            <a:ext uri="{FF2B5EF4-FFF2-40B4-BE49-F238E27FC236}">
              <a16:creationId xmlns:a16="http://schemas.microsoft.com/office/drawing/2014/main" id="{00000000-0008-0000-0200-0000C7010000}"/>
            </a:ext>
          </a:extLst>
        </xdr:cNvPr>
        <xdr:cNvSpPr>
          <a:spLocks noChangeAspect="1" noChangeArrowheads="1"/>
        </xdr:cNvSpPr>
      </xdr:nvSpPr>
      <xdr:spPr bwMode="auto">
        <a:xfrm>
          <a:off x="1428750" y="317982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0</xdr:rowOff>
    </xdr:from>
    <xdr:ext cx="304800" cy="438151"/>
    <xdr:sp macro="" textlink="">
      <xdr:nvSpPr>
        <xdr:cNvPr id="456" name="AutoShape 1" descr="blob:https://web.whatsapp.com/40ff642d-46c7-4d59-a890-3e34f8a11e68">
          <a:extLst>
            <a:ext uri="{FF2B5EF4-FFF2-40B4-BE49-F238E27FC236}">
              <a16:creationId xmlns:a16="http://schemas.microsoft.com/office/drawing/2014/main" id="{00000000-0008-0000-0200-0000C8010000}"/>
            </a:ext>
          </a:extLst>
        </xdr:cNvPr>
        <xdr:cNvSpPr>
          <a:spLocks noChangeAspect="1" noChangeArrowheads="1"/>
        </xdr:cNvSpPr>
      </xdr:nvSpPr>
      <xdr:spPr bwMode="auto">
        <a:xfrm>
          <a:off x="1428750" y="317982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0</xdr:rowOff>
    </xdr:from>
    <xdr:ext cx="304800" cy="438151"/>
    <xdr:sp macro="" textlink="">
      <xdr:nvSpPr>
        <xdr:cNvPr id="457" name="AutoShape 1" descr="blob:https://web.whatsapp.com/40ff642d-46c7-4d59-a890-3e34f8a11e68">
          <a:extLst>
            <a:ext uri="{FF2B5EF4-FFF2-40B4-BE49-F238E27FC236}">
              <a16:creationId xmlns:a16="http://schemas.microsoft.com/office/drawing/2014/main" id="{00000000-0008-0000-0200-0000C9010000}"/>
            </a:ext>
          </a:extLst>
        </xdr:cNvPr>
        <xdr:cNvSpPr>
          <a:spLocks noChangeAspect="1" noChangeArrowheads="1"/>
        </xdr:cNvSpPr>
      </xdr:nvSpPr>
      <xdr:spPr bwMode="auto">
        <a:xfrm>
          <a:off x="1428750" y="317982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0</xdr:rowOff>
    </xdr:from>
    <xdr:ext cx="304800" cy="438151"/>
    <xdr:sp macro="" textlink="">
      <xdr:nvSpPr>
        <xdr:cNvPr id="458" name="AutoShape 1" descr="blob:https://web.whatsapp.com/40ff642d-46c7-4d59-a890-3e34f8a11e68">
          <a:extLst>
            <a:ext uri="{FF2B5EF4-FFF2-40B4-BE49-F238E27FC236}">
              <a16:creationId xmlns:a16="http://schemas.microsoft.com/office/drawing/2014/main" id="{00000000-0008-0000-0200-0000CA010000}"/>
            </a:ext>
          </a:extLst>
        </xdr:cNvPr>
        <xdr:cNvSpPr>
          <a:spLocks noChangeAspect="1" noChangeArrowheads="1"/>
        </xdr:cNvSpPr>
      </xdr:nvSpPr>
      <xdr:spPr bwMode="auto">
        <a:xfrm>
          <a:off x="1428750" y="317982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0</xdr:rowOff>
    </xdr:from>
    <xdr:ext cx="304800" cy="438151"/>
    <xdr:sp macro="" textlink="">
      <xdr:nvSpPr>
        <xdr:cNvPr id="459" name="AutoShape 1" descr="blob:https://web.whatsapp.com/40ff642d-46c7-4d59-a890-3e34f8a11e68">
          <a:extLst>
            <a:ext uri="{FF2B5EF4-FFF2-40B4-BE49-F238E27FC236}">
              <a16:creationId xmlns:a16="http://schemas.microsoft.com/office/drawing/2014/main" id="{00000000-0008-0000-0200-0000CB010000}"/>
            </a:ext>
          </a:extLst>
        </xdr:cNvPr>
        <xdr:cNvSpPr>
          <a:spLocks noChangeAspect="1" noChangeArrowheads="1"/>
        </xdr:cNvSpPr>
      </xdr:nvSpPr>
      <xdr:spPr bwMode="auto">
        <a:xfrm>
          <a:off x="1428750" y="317982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0</xdr:rowOff>
    </xdr:from>
    <xdr:ext cx="304800" cy="438151"/>
    <xdr:sp macro="" textlink="">
      <xdr:nvSpPr>
        <xdr:cNvPr id="460" name="AutoShape 1" descr="blob:https://web.whatsapp.com/40ff642d-46c7-4d59-a890-3e34f8a11e68">
          <a:extLst>
            <a:ext uri="{FF2B5EF4-FFF2-40B4-BE49-F238E27FC236}">
              <a16:creationId xmlns:a16="http://schemas.microsoft.com/office/drawing/2014/main" id="{00000000-0008-0000-0200-0000CC010000}"/>
            </a:ext>
          </a:extLst>
        </xdr:cNvPr>
        <xdr:cNvSpPr>
          <a:spLocks noChangeAspect="1" noChangeArrowheads="1"/>
        </xdr:cNvSpPr>
      </xdr:nvSpPr>
      <xdr:spPr bwMode="auto">
        <a:xfrm>
          <a:off x="1428750" y="317982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0</xdr:rowOff>
    </xdr:from>
    <xdr:ext cx="304800" cy="438151"/>
    <xdr:sp macro="" textlink="">
      <xdr:nvSpPr>
        <xdr:cNvPr id="461" name="AutoShape 1" descr="blob:https://web.whatsapp.com/40ff642d-46c7-4d59-a890-3e34f8a11e68">
          <a:extLst>
            <a:ext uri="{FF2B5EF4-FFF2-40B4-BE49-F238E27FC236}">
              <a16:creationId xmlns:a16="http://schemas.microsoft.com/office/drawing/2014/main" id="{00000000-0008-0000-0200-0000CD010000}"/>
            </a:ext>
          </a:extLst>
        </xdr:cNvPr>
        <xdr:cNvSpPr>
          <a:spLocks noChangeAspect="1" noChangeArrowheads="1"/>
        </xdr:cNvSpPr>
      </xdr:nvSpPr>
      <xdr:spPr bwMode="auto">
        <a:xfrm>
          <a:off x="1428750" y="317982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0</xdr:rowOff>
    </xdr:from>
    <xdr:ext cx="304800" cy="438151"/>
    <xdr:sp macro="" textlink="">
      <xdr:nvSpPr>
        <xdr:cNvPr id="462" name="AutoShape 1" descr="blob:https://web.whatsapp.com/40ff642d-46c7-4d59-a890-3e34f8a11e68">
          <a:extLst>
            <a:ext uri="{FF2B5EF4-FFF2-40B4-BE49-F238E27FC236}">
              <a16:creationId xmlns:a16="http://schemas.microsoft.com/office/drawing/2014/main" id="{00000000-0008-0000-0200-0000CE010000}"/>
            </a:ext>
          </a:extLst>
        </xdr:cNvPr>
        <xdr:cNvSpPr>
          <a:spLocks noChangeAspect="1" noChangeArrowheads="1"/>
        </xdr:cNvSpPr>
      </xdr:nvSpPr>
      <xdr:spPr bwMode="auto">
        <a:xfrm>
          <a:off x="1428750" y="317982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0</xdr:rowOff>
    </xdr:from>
    <xdr:ext cx="304800" cy="438151"/>
    <xdr:sp macro="" textlink="">
      <xdr:nvSpPr>
        <xdr:cNvPr id="463" name="AutoShape 1" descr="blob:https://web.whatsapp.com/40ff642d-46c7-4d59-a890-3e34f8a11e68">
          <a:extLst>
            <a:ext uri="{FF2B5EF4-FFF2-40B4-BE49-F238E27FC236}">
              <a16:creationId xmlns:a16="http://schemas.microsoft.com/office/drawing/2014/main" id="{00000000-0008-0000-0200-0000CF010000}"/>
            </a:ext>
          </a:extLst>
        </xdr:cNvPr>
        <xdr:cNvSpPr>
          <a:spLocks noChangeAspect="1" noChangeArrowheads="1"/>
        </xdr:cNvSpPr>
      </xdr:nvSpPr>
      <xdr:spPr bwMode="auto">
        <a:xfrm>
          <a:off x="1428750" y="317982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0</xdr:rowOff>
    </xdr:from>
    <xdr:ext cx="304800" cy="438151"/>
    <xdr:sp macro="" textlink="">
      <xdr:nvSpPr>
        <xdr:cNvPr id="464" name="AutoShape 1" descr="blob:https://web.whatsapp.com/40ff642d-46c7-4d59-a890-3e34f8a11e68">
          <a:extLst>
            <a:ext uri="{FF2B5EF4-FFF2-40B4-BE49-F238E27FC236}">
              <a16:creationId xmlns:a16="http://schemas.microsoft.com/office/drawing/2014/main" id="{00000000-0008-0000-0200-0000D0010000}"/>
            </a:ext>
          </a:extLst>
        </xdr:cNvPr>
        <xdr:cNvSpPr>
          <a:spLocks noChangeAspect="1" noChangeArrowheads="1"/>
        </xdr:cNvSpPr>
      </xdr:nvSpPr>
      <xdr:spPr bwMode="auto">
        <a:xfrm>
          <a:off x="1428750" y="317982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0</xdr:rowOff>
    </xdr:from>
    <xdr:ext cx="304800" cy="438151"/>
    <xdr:sp macro="" textlink="">
      <xdr:nvSpPr>
        <xdr:cNvPr id="465" name="AutoShape 1" descr="blob:https://web.whatsapp.com/40ff642d-46c7-4d59-a890-3e34f8a11e68">
          <a:extLst>
            <a:ext uri="{FF2B5EF4-FFF2-40B4-BE49-F238E27FC236}">
              <a16:creationId xmlns:a16="http://schemas.microsoft.com/office/drawing/2014/main" id="{00000000-0008-0000-0200-0000D1010000}"/>
            </a:ext>
          </a:extLst>
        </xdr:cNvPr>
        <xdr:cNvSpPr>
          <a:spLocks noChangeAspect="1" noChangeArrowheads="1"/>
        </xdr:cNvSpPr>
      </xdr:nvSpPr>
      <xdr:spPr bwMode="auto">
        <a:xfrm>
          <a:off x="1428750" y="317982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0</xdr:rowOff>
    </xdr:from>
    <xdr:ext cx="304800" cy="438151"/>
    <xdr:sp macro="" textlink="">
      <xdr:nvSpPr>
        <xdr:cNvPr id="466" name="AutoShape 1" descr="blob:https://web.whatsapp.com/40ff642d-46c7-4d59-a890-3e34f8a11e68">
          <a:extLst>
            <a:ext uri="{FF2B5EF4-FFF2-40B4-BE49-F238E27FC236}">
              <a16:creationId xmlns:a16="http://schemas.microsoft.com/office/drawing/2014/main" id="{00000000-0008-0000-0200-0000D2010000}"/>
            </a:ext>
          </a:extLst>
        </xdr:cNvPr>
        <xdr:cNvSpPr>
          <a:spLocks noChangeAspect="1" noChangeArrowheads="1"/>
        </xdr:cNvSpPr>
      </xdr:nvSpPr>
      <xdr:spPr bwMode="auto">
        <a:xfrm>
          <a:off x="1428750" y="317982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0</xdr:rowOff>
    </xdr:from>
    <xdr:ext cx="304800" cy="438151"/>
    <xdr:sp macro="" textlink="">
      <xdr:nvSpPr>
        <xdr:cNvPr id="467" name="AutoShape 1" descr="blob:https://web.whatsapp.com/40ff642d-46c7-4d59-a890-3e34f8a11e68">
          <a:extLst>
            <a:ext uri="{FF2B5EF4-FFF2-40B4-BE49-F238E27FC236}">
              <a16:creationId xmlns:a16="http://schemas.microsoft.com/office/drawing/2014/main" id="{00000000-0008-0000-0200-0000D3010000}"/>
            </a:ext>
          </a:extLst>
        </xdr:cNvPr>
        <xdr:cNvSpPr>
          <a:spLocks noChangeAspect="1" noChangeArrowheads="1"/>
        </xdr:cNvSpPr>
      </xdr:nvSpPr>
      <xdr:spPr bwMode="auto">
        <a:xfrm>
          <a:off x="1428750" y="317982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0</xdr:rowOff>
    </xdr:from>
    <xdr:ext cx="304800" cy="438151"/>
    <xdr:sp macro="" textlink="">
      <xdr:nvSpPr>
        <xdr:cNvPr id="468" name="AutoShape 1" descr="blob:https://web.whatsapp.com/40ff642d-46c7-4d59-a890-3e34f8a11e68">
          <a:extLst>
            <a:ext uri="{FF2B5EF4-FFF2-40B4-BE49-F238E27FC236}">
              <a16:creationId xmlns:a16="http://schemas.microsoft.com/office/drawing/2014/main" id="{00000000-0008-0000-0200-0000D4010000}"/>
            </a:ext>
          </a:extLst>
        </xdr:cNvPr>
        <xdr:cNvSpPr>
          <a:spLocks noChangeAspect="1" noChangeArrowheads="1"/>
        </xdr:cNvSpPr>
      </xdr:nvSpPr>
      <xdr:spPr bwMode="auto">
        <a:xfrm>
          <a:off x="1428750" y="317982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0</xdr:rowOff>
    </xdr:from>
    <xdr:ext cx="304800" cy="438151"/>
    <xdr:sp macro="" textlink="">
      <xdr:nvSpPr>
        <xdr:cNvPr id="469" name="AutoShape 1" descr="blob:https://web.whatsapp.com/40ff642d-46c7-4d59-a890-3e34f8a11e68">
          <a:extLst>
            <a:ext uri="{FF2B5EF4-FFF2-40B4-BE49-F238E27FC236}">
              <a16:creationId xmlns:a16="http://schemas.microsoft.com/office/drawing/2014/main" id="{00000000-0008-0000-0200-0000D5010000}"/>
            </a:ext>
          </a:extLst>
        </xdr:cNvPr>
        <xdr:cNvSpPr>
          <a:spLocks noChangeAspect="1" noChangeArrowheads="1"/>
        </xdr:cNvSpPr>
      </xdr:nvSpPr>
      <xdr:spPr bwMode="auto">
        <a:xfrm>
          <a:off x="1428750" y="317982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0</xdr:rowOff>
    </xdr:from>
    <xdr:ext cx="304800" cy="438151"/>
    <xdr:sp macro="" textlink="">
      <xdr:nvSpPr>
        <xdr:cNvPr id="470" name="AutoShape 1" descr="blob:https://web.whatsapp.com/40ff642d-46c7-4d59-a890-3e34f8a11e68">
          <a:extLst>
            <a:ext uri="{FF2B5EF4-FFF2-40B4-BE49-F238E27FC236}">
              <a16:creationId xmlns:a16="http://schemas.microsoft.com/office/drawing/2014/main" id="{00000000-0008-0000-0200-0000D6010000}"/>
            </a:ext>
          </a:extLst>
        </xdr:cNvPr>
        <xdr:cNvSpPr>
          <a:spLocks noChangeAspect="1" noChangeArrowheads="1"/>
        </xdr:cNvSpPr>
      </xdr:nvSpPr>
      <xdr:spPr bwMode="auto">
        <a:xfrm>
          <a:off x="1428750" y="317982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0</xdr:rowOff>
    </xdr:from>
    <xdr:ext cx="304800" cy="438151"/>
    <xdr:sp macro="" textlink="">
      <xdr:nvSpPr>
        <xdr:cNvPr id="471" name="AutoShape 1" descr="blob:https://web.whatsapp.com/40ff642d-46c7-4d59-a890-3e34f8a11e68">
          <a:extLst>
            <a:ext uri="{FF2B5EF4-FFF2-40B4-BE49-F238E27FC236}">
              <a16:creationId xmlns:a16="http://schemas.microsoft.com/office/drawing/2014/main" id="{00000000-0008-0000-0200-0000D7010000}"/>
            </a:ext>
          </a:extLst>
        </xdr:cNvPr>
        <xdr:cNvSpPr>
          <a:spLocks noChangeAspect="1" noChangeArrowheads="1"/>
        </xdr:cNvSpPr>
      </xdr:nvSpPr>
      <xdr:spPr bwMode="auto">
        <a:xfrm>
          <a:off x="1428750" y="317982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0</xdr:rowOff>
    </xdr:from>
    <xdr:ext cx="304800" cy="438151"/>
    <xdr:sp macro="" textlink="">
      <xdr:nvSpPr>
        <xdr:cNvPr id="472" name="AutoShape 1" descr="blob:https://web.whatsapp.com/40ff642d-46c7-4d59-a890-3e34f8a11e68">
          <a:extLst>
            <a:ext uri="{FF2B5EF4-FFF2-40B4-BE49-F238E27FC236}">
              <a16:creationId xmlns:a16="http://schemas.microsoft.com/office/drawing/2014/main" id="{00000000-0008-0000-0200-0000D8010000}"/>
            </a:ext>
          </a:extLst>
        </xdr:cNvPr>
        <xdr:cNvSpPr>
          <a:spLocks noChangeAspect="1" noChangeArrowheads="1"/>
        </xdr:cNvSpPr>
      </xdr:nvSpPr>
      <xdr:spPr bwMode="auto">
        <a:xfrm>
          <a:off x="1428750" y="317982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0</xdr:rowOff>
    </xdr:from>
    <xdr:ext cx="304800" cy="438151"/>
    <xdr:sp macro="" textlink="">
      <xdr:nvSpPr>
        <xdr:cNvPr id="473" name="AutoShape 1" descr="blob:https://web.whatsapp.com/40ff642d-46c7-4d59-a890-3e34f8a11e68">
          <a:extLst>
            <a:ext uri="{FF2B5EF4-FFF2-40B4-BE49-F238E27FC236}">
              <a16:creationId xmlns:a16="http://schemas.microsoft.com/office/drawing/2014/main" id="{00000000-0008-0000-0200-0000D9010000}"/>
            </a:ext>
          </a:extLst>
        </xdr:cNvPr>
        <xdr:cNvSpPr>
          <a:spLocks noChangeAspect="1" noChangeArrowheads="1"/>
        </xdr:cNvSpPr>
      </xdr:nvSpPr>
      <xdr:spPr bwMode="auto">
        <a:xfrm>
          <a:off x="1428750" y="317982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0</xdr:rowOff>
    </xdr:from>
    <xdr:ext cx="304800" cy="438151"/>
    <xdr:sp macro="" textlink="">
      <xdr:nvSpPr>
        <xdr:cNvPr id="474" name="AutoShape 1" descr="blob:https://web.whatsapp.com/40ff642d-46c7-4d59-a890-3e34f8a11e68">
          <a:extLst>
            <a:ext uri="{FF2B5EF4-FFF2-40B4-BE49-F238E27FC236}">
              <a16:creationId xmlns:a16="http://schemas.microsoft.com/office/drawing/2014/main" id="{00000000-0008-0000-0200-0000DA010000}"/>
            </a:ext>
          </a:extLst>
        </xdr:cNvPr>
        <xdr:cNvSpPr>
          <a:spLocks noChangeAspect="1" noChangeArrowheads="1"/>
        </xdr:cNvSpPr>
      </xdr:nvSpPr>
      <xdr:spPr bwMode="auto">
        <a:xfrm>
          <a:off x="1428750" y="317982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0</xdr:rowOff>
    </xdr:from>
    <xdr:ext cx="304800" cy="438151"/>
    <xdr:sp macro="" textlink="">
      <xdr:nvSpPr>
        <xdr:cNvPr id="475" name="AutoShape 1" descr="blob:https://web.whatsapp.com/40ff642d-46c7-4d59-a890-3e34f8a11e68">
          <a:extLst>
            <a:ext uri="{FF2B5EF4-FFF2-40B4-BE49-F238E27FC236}">
              <a16:creationId xmlns:a16="http://schemas.microsoft.com/office/drawing/2014/main" id="{00000000-0008-0000-0200-0000DB010000}"/>
            </a:ext>
          </a:extLst>
        </xdr:cNvPr>
        <xdr:cNvSpPr>
          <a:spLocks noChangeAspect="1" noChangeArrowheads="1"/>
        </xdr:cNvSpPr>
      </xdr:nvSpPr>
      <xdr:spPr bwMode="auto">
        <a:xfrm>
          <a:off x="1428750" y="317982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0</xdr:rowOff>
    </xdr:from>
    <xdr:ext cx="304800" cy="438151"/>
    <xdr:sp macro="" textlink="">
      <xdr:nvSpPr>
        <xdr:cNvPr id="476" name="AutoShape 1" descr="blob:https://web.whatsapp.com/40ff642d-46c7-4d59-a890-3e34f8a11e68">
          <a:extLst>
            <a:ext uri="{FF2B5EF4-FFF2-40B4-BE49-F238E27FC236}">
              <a16:creationId xmlns:a16="http://schemas.microsoft.com/office/drawing/2014/main" id="{00000000-0008-0000-0200-0000DC010000}"/>
            </a:ext>
          </a:extLst>
        </xdr:cNvPr>
        <xdr:cNvSpPr>
          <a:spLocks noChangeAspect="1" noChangeArrowheads="1"/>
        </xdr:cNvSpPr>
      </xdr:nvSpPr>
      <xdr:spPr bwMode="auto">
        <a:xfrm>
          <a:off x="1428750" y="317982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0</xdr:rowOff>
    </xdr:from>
    <xdr:ext cx="304800" cy="438151"/>
    <xdr:sp macro="" textlink="">
      <xdr:nvSpPr>
        <xdr:cNvPr id="477" name="AutoShape 1" descr="blob:https://web.whatsapp.com/40ff642d-46c7-4d59-a890-3e34f8a11e68">
          <a:extLst>
            <a:ext uri="{FF2B5EF4-FFF2-40B4-BE49-F238E27FC236}">
              <a16:creationId xmlns:a16="http://schemas.microsoft.com/office/drawing/2014/main" id="{00000000-0008-0000-0200-0000DD010000}"/>
            </a:ext>
          </a:extLst>
        </xdr:cNvPr>
        <xdr:cNvSpPr>
          <a:spLocks noChangeAspect="1" noChangeArrowheads="1"/>
        </xdr:cNvSpPr>
      </xdr:nvSpPr>
      <xdr:spPr bwMode="auto">
        <a:xfrm>
          <a:off x="1428750" y="317982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0</xdr:rowOff>
    </xdr:from>
    <xdr:ext cx="304800" cy="438151"/>
    <xdr:sp macro="" textlink="">
      <xdr:nvSpPr>
        <xdr:cNvPr id="478" name="AutoShape 1" descr="blob:https://web.whatsapp.com/40ff642d-46c7-4d59-a890-3e34f8a11e68">
          <a:extLst>
            <a:ext uri="{FF2B5EF4-FFF2-40B4-BE49-F238E27FC236}">
              <a16:creationId xmlns:a16="http://schemas.microsoft.com/office/drawing/2014/main" id="{00000000-0008-0000-0200-0000DE010000}"/>
            </a:ext>
          </a:extLst>
        </xdr:cNvPr>
        <xdr:cNvSpPr>
          <a:spLocks noChangeAspect="1" noChangeArrowheads="1"/>
        </xdr:cNvSpPr>
      </xdr:nvSpPr>
      <xdr:spPr bwMode="auto">
        <a:xfrm>
          <a:off x="1428750" y="317982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0</xdr:rowOff>
    </xdr:from>
    <xdr:ext cx="304800" cy="438151"/>
    <xdr:sp macro="" textlink="">
      <xdr:nvSpPr>
        <xdr:cNvPr id="479" name="AutoShape 1" descr="blob:https://web.whatsapp.com/40ff642d-46c7-4d59-a890-3e34f8a11e68">
          <a:extLst>
            <a:ext uri="{FF2B5EF4-FFF2-40B4-BE49-F238E27FC236}">
              <a16:creationId xmlns:a16="http://schemas.microsoft.com/office/drawing/2014/main" id="{00000000-0008-0000-0200-0000DF010000}"/>
            </a:ext>
          </a:extLst>
        </xdr:cNvPr>
        <xdr:cNvSpPr>
          <a:spLocks noChangeAspect="1" noChangeArrowheads="1"/>
        </xdr:cNvSpPr>
      </xdr:nvSpPr>
      <xdr:spPr bwMode="auto">
        <a:xfrm>
          <a:off x="1428750" y="317982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0</xdr:rowOff>
    </xdr:from>
    <xdr:ext cx="304800" cy="438151"/>
    <xdr:sp macro="" textlink="">
      <xdr:nvSpPr>
        <xdr:cNvPr id="480" name="AutoShape 1" descr="blob:https://web.whatsapp.com/40ff642d-46c7-4d59-a890-3e34f8a11e68">
          <a:extLst>
            <a:ext uri="{FF2B5EF4-FFF2-40B4-BE49-F238E27FC236}">
              <a16:creationId xmlns:a16="http://schemas.microsoft.com/office/drawing/2014/main" id="{00000000-0008-0000-0200-0000E0010000}"/>
            </a:ext>
          </a:extLst>
        </xdr:cNvPr>
        <xdr:cNvSpPr>
          <a:spLocks noChangeAspect="1" noChangeArrowheads="1"/>
        </xdr:cNvSpPr>
      </xdr:nvSpPr>
      <xdr:spPr bwMode="auto">
        <a:xfrm>
          <a:off x="1428750" y="317982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0</xdr:rowOff>
    </xdr:from>
    <xdr:ext cx="304800" cy="438151"/>
    <xdr:sp macro="" textlink="">
      <xdr:nvSpPr>
        <xdr:cNvPr id="481" name="AutoShape 1" descr="blob:https://web.whatsapp.com/40ff642d-46c7-4d59-a890-3e34f8a11e68">
          <a:extLst>
            <a:ext uri="{FF2B5EF4-FFF2-40B4-BE49-F238E27FC236}">
              <a16:creationId xmlns:a16="http://schemas.microsoft.com/office/drawing/2014/main" id="{00000000-0008-0000-0200-0000E1010000}"/>
            </a:ext>
          </a:extLst>
        </xdr:cNvPr>
        <xdr:cNvSpPr>
          <a:spLocks noChangeAspect="1" noChangeArrowheads="1"/>
        </xdr:cNvSpPr>
      </xdr:nvSpPr>
      <xdr:spPr bwMode="auto">
        <a:xfrm>
          <a:off x="1428750" y="317982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0</xdr:rowOff>
    </xdr:from>
    <xdr:ext cx="304800" cy="438151"/>
    <xdr:sp macro="" textlink="">
      <xdr:nvSpPr>
        <xdr:cNvPr id="482" name="AutoShape 1" descr="blob:https://web.whatsapp.com/40ff642d-46c7-4d59-a890-3e34f8a11e68">
          <a:extLst>
            <a:ext uri="{FF2B5EF4-FFF2-40B4-BE49-F238E27FC236}">
              <a16:creationId xmlns:a16="http://schemas.microsoft.com/office/drawing/2014/main" id="{00000000-0008-0000-0200-0000E2010000}"/>
            </a:ext>
          </a:extLst>
        </xdr:cNvPr>
        <xdr:cNvSpPr>
          <a:spLocks noChangeAspect="1" noChangeArrowheads="1"/>
        </xdr:cNvSpPr>
      </xdr:nvSpPr>
      <xdr:spPr bwMode="auto">
        <a:xfrm>
          <a:off x="1428750" y="317982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0</xdr:rowOff>
    </xdr:from>
    <xdr:ext cx="304800" cy="438151"/>
    <xdr:sp macro="" textlink="">
      <xdr:nvSpPr>
        <xdr:cNvPr id="483" name="AutoShape 1" descr="blob:https://web.whatsapp.com/40ff642d-46c7-4d59-a890-3e34f8a11e68">
          <a:extLst>
            <a:ext uri="{FF2B5EF4-FFF2-40B4-BE49-F238E27FC236}">
              <a16:creationId xmlns:a16="http://schemas.microsoft.com/office/drawing/2014/main" id="{00000000-0008-0000-0200-0000E3010000}"/>
            </a:ext>
          </a:extLst>
        </xdr:cNvPr>
        <xdr:cNvSpPr>
          <a:spLocks noChangeAspect="1" noChangeArrowheads="1"/>
        </xdr:cNvSpPr>
      </xdr:nvSpPr>
      <xdr:spPr bwMode="auto">
        <a:xfrm>
          <a:off x="1428750" y="317982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0</xdr:rowOff>
    </xdr:from>
    <xdr:ext cx="304800" cy="438151"/>
    <xdr:sp macro="" textlink="">
      <xdr:nvSpPr>
        <xdr:cNvPr id="484" name="AutoShape 1" descr="blob:https://web.whatsapp.com/40ff642d-46c7-4d59-a890-3e34f8a11e68">
          <a:extLst>
            <a:ext uri="{FF2B5EF4-FFF2-40B4-BE49-F238E27FC236}">
              <a16:creationId xmlns:a16="http://schemas.microsoft.com/office/drawing/2014/main" id="{00000000-0008-0000-0200-0000E4010000}"/>
            </a:ext>
          </a:extLst>
        </xdr:cNvPr>
        <xdr:cNvSpPr>
          <a:spLocks noChangeAspect="1" noChangeArrowheads="1"/>
        </xdr:cNvSpPr>
      </xdr:nvSpPr>
      <xdr:spPr bwMode="auto">
        <a:xfrm>
          <a:off x="1428750" y="317982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0</xdr:rowOff>
    </xdr:from>
    <xdr:ext cx="304800" cy="438151"/>
    <xdr:sp macro="" textlink="">
      <xdr:nvSpPr>
        <xdr:cNvPr id="485" name="AutoShape 1" descr="blob:https://web.whatsapp.com/40ff642d-46c7-4d59-a890-3e34f8a11e68">
          <a:extLst>
            <a:ext uri="{FF2B5EF4-FFF2-40B4-BE49-F238E27FC236}">
              <a16:creationId xmlns:a16="http://schemas.microsoft.com/office/drawing/2014/main" id="{00000000-0008-0000-0200-0000E5010000}"/>
            </a:ext>
          </a:extLst>
        </xdr:cNvPr>
        <xdr:cNvSpPr>
          <a:spLocks noChangeAspect="1" noChangeArrowheads="1"/>
        </xdr:cNvSpPr>
      </xdr:nvSpPr>
      <xdr:spPr bwMode="auto">
        <a:xfrm>
          <a:off x="1428750" y="317982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0</xdr:rowOff>
    </xdr:from>
    <xdr:ext cx="304800" cy="438151"/>
    <xdr:sp macro="" textlink="">
      <xdr:nvSpPr>
        <xdr:cNvPr id="486" name="AutoShape 1" descr="blob:https://web.whatsapp.com/40ff642d-46c7-4d59-a890-3e34f8a11e68">
          <a:extLst>
            <a:ext uri="{FF2B5EF4-FFF2-40B4-BE49-F238E27FC236}">
              <a16:creationId xmlns:a16="http://schemas.microsoft.com/office/drawing/2014/main" id="{00000000-0008-0000-0200-0000E6010000}"/>
            </a:ext>
          </a:extLst>
        </xdr:cNvPr>
        <xdr:cNvSpPr>
          <a:spLocks noChangeAspect="1" noChangeArrowheads="1"/>
        </xdr:cNvSpPr>
      </xdr:nvSpPr>
      <xdr:spPr bwMode="auto">
        <a:xfrm>
          <a:off x="1428750" y="317982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0</xdr:rowOff>
    </xdr:from>
    <xdr:ext cx="304800" cy="438151"/>
    <xdr:sp macro="" textlink="">
      <xdr:nvSpPr>
        <xdr:cNvPr id="487" name="AutoShape 1" descr="blob:https://web.whatsapp.com/40ff642d-46c7-4d59-a890-3e34f8a11e68">
          <a:extLst>
            <a:ext uri="{FF2B5EF4-FFF2-40B4-BE49-F238E27FC236}">
              <a16:creationId xmlns:a16="http://schemas.microsoft.com/office/drawing/2014/main" id="{00000000-0008-0000-0200-0000E7010000}"/>
            </a:ext>
          </a:extLst>
        </xdr:cNvPr>
        <xdr:cNvSpPr>
          <a:spLocks noChangeAspect="1" noChangeArrowheads="1"/>
        </xdr:cNvSpPr>
      </xdr:nvSpPr>
      <xdr:spPr bwMode="auto">
        <a:xfrm>
          <a:off x="1428750" y="317982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0</xdr:rowOff>
    </xdr:from>
    <xdr:ext cx="304800" cy="438151"/>
    <xdr:sp macro="" textlink="">
      <xdr:nvSpPr>
        <xdr:cNvPr id="488" name="AutoShape 1" descr="blob:https://web.whatsapp.com/40ff642d-46c7-4d59-a890-3e34f8a11e68">
          <a:extLst>
            <a:ext uri="{FF2B5EF4-FFF2-40B4-BE49-F238E27FC236}">
              <a16:creationId xmlns:a16="http://schemas.microsoft.com/office/drawing/2014/main" id="{00000000-0008-0000-0200-0000E8010000}"/>
            </a:ext>
          </a:extLst>
        </xdr:cNvPr>
        <xdr:cNvSpPr>
          <a:spLocks noChangeAspect="1" noChangeArrowheads="1"/>
        </xdr:cNvSpPr>
      </xdr:nvSpPr>
      <xdr:spPr bwMode="auto">
        <a:xfrm>
          <a:off x="1428750" y="317982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0</xdr:rowOff>
    </xdr:from>
    <xdr:ext cx="304800" cy="438151"/>
    <xdr:sp macro="" textlink="">
      <xdr:nvSpPr>
        <xdr:cNvPr id="489" name="AutoShape 1" descr="blob:https://web.whatsapp.com/40ff642d-46c7-4d59-a890-3e34f8a11e68">
          <a:extLst>
            <a:ext uri="{FF2B5EF4-FFF2-40B4-BE49-F238E27FC236}">
              <a16:creationId xmlns:a16="http://schemas.microsoft.com/office/drawing/2014/main" id="{00000000-0008-0000-0200-0000E9010000}"/>
            </a:ext>
          </a:extLst>
        </xdr:cNvPr>
        <xdr:cNvSpPr>
          <a:spLocks noChangeAspect="1" noChangeArrowheads="1"/>
        </xdr:cNvSpPr>
      </xdr:nvSpPr>
      <xdr:spPr bwMode="auto">
        <a:xfrm>
          <a:off x="1428750" y="317982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0</xdr:rowOff>
    </xdr:from>
    <xdr:ext cx="304800" cy="438151"/>
    <xdr:sp macro="" textlink="">
      <xdr:nvSpPr>
        <xdr:cNvPr id="490" name="AutoShape 1" descr="blob:https://web.whatsapp.com/40ff642d-46c7-4d59-a890-3e34f8a11e68">
          <a:extLst>
            <a:ext uri="{FF2B5EF4-FFF2-40B4-BE49-F238E27FC236}">
              <a16:creationId xmlns:a16="http://schemas.microsoft.com/office/drawing/2014/main" id="{00000000-0008-0000-0200-0000EA010000}"/>
            </a:ext>
          </a:extLst>
        </xdr:cNvPr>
        <xdr:cNvSpPr>
          <a:spLocks noChangeAspect="1" noChangeArrowheads="1"/>
        </xdr:cNvSpPr>
      </xdr:nvSpPr>
      <xdr:spPr bwMode="auto">
        <a:xfrm>
          <a:off x="1428750" y="317982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0</xdr:rowOff>
    </xdr:from>
    <xdr:ext cx="304800" cy="438151"/>
    <xdr:sp macro="" textlink="">
      <xdr:nvSpPr>
        <xdr:cNvPr id="491" name="AutoShape 1" descr="blob:https://web.whatsapp.com/40ff642d-46c7-4d59-a890-3e34f8a11e68">
          <a:extLst>
            <a:ext uri="{FF2B5EF4-FFF2-40B4-BE49-F238E27FC236}">
              <a16:creationId xmlns:a16="http://schemas.microsoft.com/office/drawing/2014/main" id="{00000000-0008-0000-0200-0000EB010000}"/>
            </a:ext>
          </a:extLst>
        </xdr:cNvPr>
        <xdr:cNvSpPr>
          <a:spLocks noChangeAspect="1" noChangeArrowheads="1"/>
        </xdr:cNvSpPr>
      </xdr:nvSpPr>
      <xdr:spPr bwMode="auto">
        <a:xfrm>
          <a:off x="1428750" y="317982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0</xdr:rowOff>
    </xdr:from>
    <xdr:ext cx="304800" cy="438151"/>
    <xdr:sp macro="" textlink="">
      <xdr:nvSpPr>
        <xdr:cNvPr id="492" name="AutoShape 1" descr="blob:https://web.whatsapp.com/40ff642d-46c7-4d59-a890-3e34f8a11e68">
          <a:extLst>
            <a:ext uri="{FF2B5EF4-FFF2-40B4-BE49-F238E27FC236}">
              <a16:creationId xmlns:a16="http://schemas.microsoft.com/office/drawing/2014/main" id="{00000000-0008-0000-0200-0000EC010000}"/>
            </a:ext>
          </a:extLst>
        </xdr:cNvPr>
        <xdr:cNvSpPr>
          <a:spLocks noChangeAspect="1" noChangeArrowheads="1"/>
        </xdr:cNvSpPr>
      </xdr:nvSpPr>
      <xdr:spPr bwMode="auto">
        <a:xfrm>
          <a:off x="1428750" y="317982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0</xdr:rowOff>
    </xdr:from>
    <xdr:ext cx="304800" cy="438151"/>
    <xdr:sp macro="" textlink="">
      <xdr:nvSpPr>
        <xdr:cNvPr id="493" name="AutoShape 1" descr="blob:https://web.whatsapp.com/40ff642d-46c7-4d59-a890-3e34f8a11e68">
          <a:extLst>
            <a:ext uri="{FF2B5EF4-FFF2-40B4-BE49-F238E27FC236}">
              <a16:creationId xmlns:a16="http://schemas.microsoft.com/office/drawing/2014/main" id="{00000000-0008-0000-0200-0000ED010000}"/>
            </a:ext>
          </a:extLst>
        </xdr:cNvPr>
        <xdr:cNvSpPr>
          <a:spLocks noChangeAspect="1" noChangeArrowheads="1"/>
        </xdr:cNvSpPr>
      </xdr:nvSpPr>
      <xdr:spPr bwMode="auto">
        <a:xfrm>
          <a:off x="1428750" y="317982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0</xdr:rowOff>
    </xdr:from>
    <xdr:ext cx="304800" cy="438151"/>
    <xdr:sp macro="" textlink="">
      <xdr:nvSpPr>
        <xdr:cNvPr id="494" name="AutoShape 1" descr="blob:https://web.whatsapp.com/40ff642d-46c7-4d59-a890-3e34f8a11e68">
          <a:extLst>
            <a:ext uri="{FF2B5EF4-FFF2-40B4-BE49-F238E27FC236}">
              <a16:creationId xmlns:a16="http://schemas.microsoft.com/office/drawing/2014/main" id="{00000000-0008-0000-0200-0000EE010000}"/>
            </a:ext>
          </a:extLst>
        </xdr:cNvPr>
        <xdr:cNvSpPr>
          <a:spLocks noChangeAspect="1" noChangeArrowheads="1"/>
        </xdr:cNvSpPr>
      </xdr:nvSpPr>
      <xdr:spPr bwMode="auto">
        <a:xfrm>
          <a:off x="1428750" y="317982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0</xdr:rowOff>
    </xdr:from>
    <xdr:ext cx="304800" cy="438151"/>
    <xdr:sp macro="" textlink="">
      <xdr:nvSpPr>
        <xdr:cNvPr id="495" name="AutoShape 1" descr="blob:https://web.whatsapp.com/40ff642d-46c7-4d59-a890-3e34f8a11e68">
          <a:extLst>
            <a:ext uri="{FF2B5EF4-FFF2-40B4-BE49-F238E27FC236}">
              <a16:creationId xmlns:a16="http://schemas.microsoft.com/office/drawing/2014/main" id="{00000000-0008-0000-0200-0000EF010000}"/>
            </a:ext>
          </a:extLst>
        </xdr:cNvPr>
        <xdr:cNvSpPr>
          <a:spLocks noChangeAspect="1" noChangeArrowheads="1"/>
        </xdr:cNvSpPr>
      </xdr:nvSpPr>
      <xdr:spPr bwMode="auto">
        <a:xfrm>
          <a:off x="1428750" y="317982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0</xdr:rowOff>
    </xdr:from>
    <xdr:ext cx="304800" cy="438151"/>
    <xdr:sp macro="" textlink="">
      <xdr:nvSpPr>
        <xdr:cNvPr id="496" name="AutoShape 1" descr="blob:https://web.whatsapp.com/40ff642d-46c7-4d59-a890-3e34f8a11e68">
          <a:extLst>
            <a:ext uri="{FF2B5EF4-FFF2-40B4-BE49-F238E27FC236}">
              <a16:creationId xmlns:a16="http://schemas.microsoft.com/office/drawing/2014/main" id="{00000000-0008-0000-0200-0000F0010000}"/>
            </a:ext>
          </a:extLst>
        </xdr:cNvPr>
        <xdr:cNvSpPr>
          <a:spLocks noChangeAspect="1" noChangeArrowheads="1"/>
        </xdr:cNvSpPr>
      </xdr:nvSpPr>
      <xdr:spPr bwMode="auto">
        <a:xfrm>
          <a:off x="1428750" y="317982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0</xdr:rowOff>
    </xdr:from>
    <xdr:ext cx="304800" cy="438151"/>
    <xdr:sp macro="" textlink="">
      <xdr:nvSpPr>
        <xdr:cNvPr id="497" name="AutoShape 1" descr="blob:https://web.whatsapp.com/40ff642d-46c7-4d59-a890-3e34f8a11e68">
          <a:extLst>
            <a:ext uri="{FF2B5EF4-FFF2-40B4-BE49-F238E27FC236}">
              <a16:creationId xmlns:a16="http://schemas.microsoft.com/office/drawing/2014/main" id="{00000000-0008-0000-0200-0000F1010000}"/>
            </a:ext>
          </a:extLst>
        </xdr:cNvPr>
        <xdr:cNvSpPr>
          <a:spLocks noChangeAspect="1" noChangeArrowheads="1"/>
        </xdr:cNvSpPr>
      </xdr:nvSpPr>
      <xdr:spPr bwMode="auto">
        <a:xfrm>
          <a:off x="1428750" y="317982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0</xdr:rowOff>
    </xdr:from>
    <xdr:ext cx="304800" cy="438151"/>
    <xdr:sp macro="" textlink="">
      <xdr:nvSpPr>
        <xdr:cNvPr id="498" name="AutoShape 1" descr="blob:https://web.whatsapp.com/40ff642d-46c7-4d59-a890-3e34f8a11e68">
          <a:extLst>
            <a:ext uri="{FF2B5EF4-FFF2-40B4-BE49-F238E27FC236}">
              <a16:creationId xmlns:a16="http://schemas.microsoft.com/office/drawing/2014/main" id="{00000000-0008-0000-0200-0000F2010000}"/>
            </a:ext>
          </a:extLst>
        </xdr:cNvPr>
        <xdr:cNvSpPr>
          <a:spLocks noChangeAspect="1" noChangeArrowheads="1"/>
        </xdr:cNvSpPr>
      </xdr:nvSpPr>
      <xdr:spPr bwMode="auto">
        <a:xfrm>
          <a:off x="1428750" y="317982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0</xdr:rowOff>
    </xdr:from>
    <xdr:ext cx="304800" cy="438151"/>
    <xdr:sp macro="" textlink="">
      <xdr:nvSpPr>
        <xdr:cNvPr id="499" name="AutoShape 1" descr="blob:https://web.whatsapp.com/40ff642d-46c7-4d59-a890-3e34f8a11e68">
          <a:extLst>
            <a:ext uri="{FF2B5EF4-FFF2-40B4-BE49-F238E27FC236}">
              <a16:creationId xmlns:a16="http://schemas.microsoft.com/office/drawing/2014/main" id="{00000000-0008-0000-0200-0000F3010000}"/>
            </a:ext>
          </a:extLst>
        </xdr:cNvPr>
        <xdr:cNvSpPr>
          <a:spLocks noChangeAspect="1" noChangeArrowheads="1"/>
        </xdr:cNvSpPr>
      </xdr:nvSpPr>
      <xdr:spPr bwMode="auto">
        <a:xfrm>
          <a:off x="1428750" y="317982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0</xdr:rowOff>
    </xdr:from>
    <xdr:ext cx="304800" cy="438151"/>
    <xdr:sp macro="" textlink="">
      <xdr:nvSpPr>
        <xdr:cNvPr id="500" name="AutoShape 1" descr="blob:https://web.whatsapp.com/40ff642d-46c7-4d59-a890-3e34f8a11e68">
          <a:extLst>
            <a:ext uri="{FF2B5EF4-FFF2-40B4-BE49-F238E27FC236}">
              <a16:creationId xmlns:a16="http://schemas.microsoft.com/office/drawing/2014/main" id="{00000000-0008-0000-0200-0000F4010000}"/>
            </a:ext>
          </a:extLst>
        </xdr:cNvPr>
        <xdr:cNvSpPr>
          <a:spLocks noChangeAspect="1" noChangeArrowheads="1"/>
        </xdr:cNvSpPr>
      </xdr:nvSpPr>
      <xdr:spPr bwMode="auto">
        <a:xfrm>
          <a:off x="1428750" y="317982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0</xdr:rowOff>
    </xdr:from>
    <xdr:ext cx="304800" cy="438151"/>
    <xdr:sp macro="" textlink="">
      <xdr:nvSpPr>
        <xdr:cNvPr id="501" name="AutoShape 1" descr="blob:https://web.whatsapp.com/40ff642d-46c7-4d59-a890-3e34f8a11e68">
          <a:extLst>
            <a:ext uri="{FF2B5EF4-FFF2-40B4-BE49-F238E27FC236}">
              <a16:creationId xmlns:a16="http://schemas.microsoft.com/office/drawing/2014/main" id="{00000000-0008-0000-0200-0000F5010000}"/>
            </a:ext>
          </a:extLst>
        </xdr:cNvPr>
        <xdr:cNvSpPr>
          <a:spLocks noChangeAspect="1" noChangeArrowheads="1"/>
        </xdr:cNvSpPr>
      </xdr:nvSpPr>
      <xdr:spPr bwMode="auto">
        <a:xfrm>
          <a:off x="1428750" y="317982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0</xdr:rowOff>
    </xdr:from>
    <xdr:ext cx="304800" cy="438151"/>
    <xdr:sp macro="" textlink="">
      <xdr:nvSpPr>
        <xdr:cNvPr id="502" name="AutoShape 1" descr="blob:https://web.whatsapp.com/40ff642d-46c7-4d59-a890-3e34f8a11e68">
          <a:extLst>
            <a:ext uri="{FF2B5EF4-FFF2-40B4-BE49-F238E27FC236}">
              <a16:creationId xmlns:a16="http://schemas.microsoft.com/office/drawing/2014/main" id="{00000000-0008-0000-0200-0000F6010000}"/>
            </a:ext>
          </a:extLst>
        </xdr:cNvPr>
        <xdr:cNvSpPr>
          <a:spLocks noChangeAspect="1" noChangeArrowheads="1"/>
        </xdr:cNvSpPr>
      </xdr:nvSpPr>
      <xdr:spPr bwMode="auto">
        <a:xfrm>
          <a:off x="1428750" y="317982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0</xdr:rowOff>
    </xdr:from>
    <xdr:ext cx="304800" cy="438151"/>
    <xdr:sp macro="" textlink="">
      <xdr:nvSpPr>
        <xdr:cNvPr id="503" name="AutoShape 1" descr="blob:https://web.whatsapp.com/40ff642d-46c7-4d59-a890-3e34f8a11e68">
          <a:extLst>
            <a:ext uri="{FF2B5EF4-FFF2-40B4-BE49-F238E27FC236}">
              <a16:creationId xmlns:a16="http://schemas.microsoft.com/office/drawing/2014/main" id="{00000000-0008-0000-0200-0000F7010000}"/>
            </a:ext>
          </a:extLst>
        </xdr:cNvPr>
        <xdr:cNvSpPr>
          <a:spLocks noChangeAspect="1" noChangeArrowheads="1"/>
        </xdr:cNvSpPr>
      </xdr:nvSpPr>
      <xdr:spPr bwMode="auto">
        <a:xfrm>
          <a:off x="1428750" y="317982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0</xdr:rowOff>
    </xdr:from>
    <xdr:ext cx="304800" cy="438151"/>
    <xdr:sp macro="" textlink="">
      <xdr:nvSpPr>
        <xdr:cNvPr id="504" name="AutoShape 1" descr="blob:https://web.whatsapp.com/40ff642d-46c7-4d59-a890-3e34f8a11e68">
          <a:extLst>
            <a:ext uri="{FF2B5EF4-FFF2-40B4-BE49-F238E27FC236}">
              <a16:creationId xmlns:a16="http://schemas.microsoft.com/office/drawing/2014/main" id="{00000000-0008-0000-0200-0000F8010000}"/>
            </a:ext>
          </a:extLst>
        </xdr:cNvPr>
        <xdr:cNvSpPr>
          <a:spLocks noChangeAspect="1" noChangeArrowheads="1"/>
        </xdr:cNvSpPr>
      </xdr:nvSpPr>
      <xdr:spPr bwMode="auto">
        <a:xfrm>
          <a:off x="1428750" y="317982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0</xdr:rowOff>
    </xdr:from>
    <xdr:ext cx="304800" cy="438151"/>
    <xdr:sp macro="" textlink="">
      <xdr:nvSpPr>
        <xdr:cNvPr id="505" name="AutoShape 1" descr="blob:https://web.whatsapp.com/40ff642d-46c7-4d59-a890-3e34f8a11e68">
          <a:extLst>
            <a:ext uri="{FF2B5EF4-FFF2-40B4-BE49-F238E27FC236}">
              <a16:creationId xmlns:a16="http://schemas.microsoft.com/office/drawing/2014/main" id="{00000000-0008-0000-0200-0000F9010000}"/>
            </a:ext>
          </a:extLst>
        </xdr:cNvPr>
        <xdr:cNvSpPr>
          <a:spLocks noChangeAspect="1" noChangeArrowheads="1"/>
        </xdr:cNvSpPr>
      </xdr:nvSpPr>
      <xdr:spPr bwMode="auto">
        <a:xfrm>
          <a:off x="1428750" y="317982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0</xdr:rowOff>
    </xdr:from>
    <xdr:ext cx="304800" cy="438151"/>
    <xdr:sp macro="" textlink="">
      <xdr:nvSpPr>
        <xdr:cNvPr id="506" name="AutoShape 1" descr="blob:https://web.whatsapp.com/40ff642d-46c7-4d59-a890-3e34f8a11e68">
          <a:extLst>
            <a:ext uri="{FF2B5EF4-FFF2-40B4-BE49-F238E27FC236}">
              <a16:creationId xmlns:a16="http://schemas.microsoft.com/office/drawing/2014/main" id="{00000000-0008-0000-0200-0000FA010000}"/>
            </a:ext>
          </a:extLst>
        </xdr:cNvPr>
        <xdr:cNvSpPr>
          <a:spLocks noChangeAspect="1" noChangeArrowheads="1"/>
        </xdr:cNvSpPr>
      </xdr:nvSpPr>
      <xdr:spPr bwMode="auto">
        <a:xfrm>
          <a:off x="1428750" y="317982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0</xdr:rowOff>
    </xdr:from>
    <xdr:ext cx="304800" cy="438151"/>
    <xdr:sp macro="" textlink="">
      <xdr:nvSpPr>
        <xdr:cNvPr id="507" name="AutoShape 1" descr="blob:https://web.whatsapp.com/40ff642d-46c7-4d59-a890-3e34f8a11e68">
          <a:extLst>
            <a:ext uri="{FF2B5EF4-FFF2-40B4-BE49-F238E27FC236}">
              <a16:creationId xmlns:a16="http://schemas.microsoft.com/office/drawing/2014/main" id="{00000000-0008-0000-0200-0000FB010000}"/>
            </a:ext>
          </a:extLst>
        </xdr:cNvPr>
        <xdr:cNvSpPr>
          <a:spLocks noChangeAspect="1" noChangeArrowheads="1"/>
        </xdr:cNvSpPr>
      </xdr:nvSpPr>
      <xdr:spPr bwMode="auto">
        <a:xfrm>
          <a:off x="1428750" y="317982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0</xdr:rowOff>
    </xdr:from>
    <xdr:ext cx="304800" cy="438151"/>
    <xdr:sp macro="" textlink="">
      <xdr:nvSpPr>
        <xdr:cNvPr id="508" name="AutoShape 1" descr="blob:https://web.whatsapp.com/40ff642d-46c7-4d59-a890-3e34f8a11e68">
          <a:extLst>
            <a:ext uri="{FF2B5EF4-FFF2-40B4-BE49-F238E27FC236}">
              <a16:creationId xmlns:a16="http://schemas.microsoft.com/office/drawing/2014/main" id="{00000000-0008-0000-0200-0000FC010000}"/>
            </a:ext>
          </a:extLst>
        </xdr:cNvPr>
        <xdr:cNvSpPr>
          <a:spLocks noChangeAspect="1" noChangeArrowheads="1"/>
        </xdr:cNvSpPr>
      </xdr:nvSpPr>
      <xdr:spPr bwMode="auto">
        <a:xfrm>
          <a:off x="1428750" y="317982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0</xdr:rowOff>
    </xdr:from>
    <xdr:ext cx="304800" cy="438151"/>
    <xdr:sp macro="" textlink="">
      <xdr:nvSpPr>
        <xdr:cNvPr id="509" name="AutoShape 1" descr="blob:https://web.whatsapp.com/40ff642d-46c7-4d59-a890-3e34f8a11e68">
          <a:extLst>
            <a:ext uri="{FF2B5EF4-FFF2-40B4-BE49-F238E27FC236}">
              <a16:creationId xmlns:a16="http://schemas.microsoft.com/office/drawing/2014/main" id="{00000000-0008-0000-0200-0000FD010000}"/>
            </a:ext>
          </a:extLst>
        </xdr:cNvPr>
        <xdr:cNvSpPr>
          <a:spLocks noChangeAspect="1" noChangeArrowheads="1"/>
        </xdr:cNvSpPr>
      </xdr:nvSpPr>
      <xdr:spPr bwMode="auto">
        <a:xfrm>
          <a:off x="1428750" y="317982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0</xdr:rowOff>
    </xdr:from>
    <xdr:ext cx="304800" cy="438151"/>
    <xdr:sp macro="" textlink="">
      <xdr:nvSpPr>
        <xdr:cNvPr id="510" name="AutoShape 1" descr="blob:https://web.whatsapp.com/40ff642d-46c7-4d59-a890-3e34f8a11e68">
          <a:extLst>
            <a:ext uri="{FF2B5EF4-FFF2-40B4-BE49-F238E27FC236}">
              <a16:creationId xmlns:a16="http://schemas.microsoft.com/office/drawing/2014/main" id="{00000000-0008-0000-0200-0000FE010000}"/>
            </a:ext>
          </a:extLst>
        </xdr:cNvPr>
        <xdr:cNvSpPr>
          <a:spLocks noChangeAspect="1" noChangeArrowheads="1"/>
        </xdr:cNvSpPr>
      </xdr:nvSpPr>
      <xdr:spPr bwMode="auto">
        <a:xfrm>
          <a:off x="1428750" y="317982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0</xdr:rowOff>
    </xdr:from>
    <xdr:ext cx="304800" cy="438151"/>
    <xdr:sp macro="" textlink="">
      <xdr:nvSpPr>
        <xdr:cNvPr id="511" name="AutoShape 1" descr="blob:https://web.whatsapp.com/40ff642d-46c7-4d59-a890-3e34f8a11e68">
          <a:extLst>
            <a:ext uri="{FF2B5EF4-FFF2-40B4-BE49-F238E27FC236}">
              <a16:creationId xmlns:a16="http://schemas.microsoft.com/office/drawing/2014/main" id="{00000000-0008-0000-0200-0000FF010000}"/>
            </a:ext>
          </a:extLst>
        </xdr:cNvPr>
        <xdr:cNvSpPr>
          <a:spLocks noChangeAspect="1" noChangeArrowheads="1"/>
        </xdr:cNvSpPr>
      </xdr:nvSpPr>
      <xdr:spPr bwMode="auto">
        <a:xfrm>
          <a:off x="1428750" y="317982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0</xdr:rowOff>
    </xdr:from>
    <xdr:ext cx="304800" cy="438151"/>
    <xdr:sp macro="" textlink="">
      <xdr:nvSpPr>
        <xdr:cNvPr id="512" name="AutoShape 1" descr="blob:https://web.whatsapp.com/40ff642d-46c7-4d59-a890-3e34f8a11e68">
          <a:extLst>
            <a:ext uri="{FF2B5EF4-FFF2-40B4-BE49-F238E27FC236}">
              <a16:creationId xmlns:a16="http://schemas.microsoft.com/office/drawing/2014/main" id="{00000000-0008-0000-0200-000000020000}"/>
            </a:ext>
          </a:extLst>
        </xdr:cNvPr>
        <xdr:cNvSpPr>
          <a:spLocks noChangeAspect="1" noChangeArrowheads="1"/>
        </xdr:cNvSpPr>
      </xdr:nvSpPr>
      <xdr:spPr bwMode="auto">
        <a:xfrm>
          <a:off x="1428750" y="317982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291</xdr:row>
      <xdr:rowOff>0</xdr:rowOff>
    </xdr:from>
    <xdr:ext cx="304800" cy="304800"/>
    <xdr:sp macro="" textlink="">
      <xdr:nvSpPr>
        <xdr:cNvPr id="513" name="AutoShape 3" descr="blob:https://web.whatsapp.com/207f9b22-a611-4d6f-9984-78d7d1ff46db">
          <a:extLst>
            <a:ext uri="{FF2B5EF4-FFF2-40B4-BE49-F238E27FC236}">
              <a16:creationId xmlns:a16="http://schemas.microsoft.com/office/drawing/2014/main" id="{00000000-0008-0000-0200-000001020000}"/>
            </a:ext>
          </a:extLst>
        </xdr:cNvPr>
        <xdr:cNvSpPr>
          <a:spLocks noChangeAspect="1" noChangeArrowheads="1"/>
        </xdr:cNvSpPr>
      </xdr:nvSpPr>
      <xdr:spPr bwMode="auto">
        <a:xfrm>
          <a:off x="7981950" y="317982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291</xdr:row>
      <xdr:rowOff>0</xdr:rowOff>
    </xdr:from>
    <xdr:ext cx="304800" cy="304800"/>
    <xdr:sp macro="" textlink="">
      <xdr:nvSpPr>
        <xdr:cNvPr id="514" name="AutoShape 3" descr="blob:https://web.whatsapp.com/207f9b22-a611-4d6f-9984-78d7d1ff46db">
          <a:extLst>
            <a:ext uri="{FF2B5EF4-FFF2-40B4-BE49-F238E27FC236}">
              <a16:creationId xmlns:a16="http://schemas.microsoft.com/office/drawing/2014/main" id="{00000000-0008-0000-0200-000002020000}"/>
            </a:ext>
          </a:extLst>
        </xdr:cNvPr>
        <xdr:cNvSpPr>
          <a:spLocks noChangeAspect="1" noChangeArrowheads="1"/>
        </xdr:cNvSpPr>
      </xdr:nvSpPr>
      <xdr:spPr bwMode="auto">
        <a:xfrm>
          <a:off x="7981950" y="317982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291</xdr:row>
      <xdr:rowOff>0</xdr:rowOff>
    </xdr:from>
    <xdr:ext cx="304800" cy="304800"/>
    <xdr:sp macro="" textlink="">
      <xdr:nvSpPr>
        <xdr:cNvPr id="515" name="AutoShape 3" descr="blob:https://web.whatsapp.com/207f9b22-a611-4d6f-9984-78d7d1ff46db">
          <a:extLst>
            <a:ext uri="{FF2B5EF4-FFF2-40B4-BE49-F238E27FC236}">
              <a16:creationId xmlns:a16="http://schemas.microsoft.com/office/drawing/2014/main" id="{00000000-0008-0000-0200-000003020000}"/>
            </a:ext>
          </a:extLst>
        </xdr:cNvPr>
        <xdr:cNvSpPr>
          <a:spLocks noChangeAspect="1" noChangeArrowheads="1"/>
        </xdr:cNvSpPr>
      </xdr:nvSpPr>
      <xdr:spPr bwMode="auto">
        <a:xfrm>
          <a:off x="7981950" y="317982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291</xdr:row>
      <xdr:rowOff>0</xdr:rowOff>
    </xdr:from>
    <xdr:ext cx="304800" cy="304800"/>
    <xdr:sp macro="" textlink="">
      <xdr:nvSpPr>
        <xdr:cNvPr id="516" name="AutoShape 3" descr="blob:https://web.whatsapp.com/207f9b22-a611-4d6f-9984-78d7d1ff46db">
          <a:extLst>
            <a:ext uri="{FF2B5EF4-FFF2-40B4-BE49-F238E27FC236}">
              <a16:creationId xmlns:a16="http://schemas.microsoft.com/office/drawing/2014/main" id="{00000000-0008-0000-0200-000004020000}"/>
            </a:ext>
          </a:extLst>
        </xdr:cNvPr>
        <xdr:cNvSpPr>
          <a:spLocks noChangeAspect="1" noChangeArrowheads="1"/>
        </xdr:cNvSpPr>
      </xdr:nvSpPr>
      <xdr:spPr bwMode="auto">
        <a:xfrm>
          <a:off x="7981950" y="317982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291</xdr:row>
      <xdr:rowOff>0</xdr:rowOff>
    </xdr:from>
    <xdr:ext cx="304800" cy="304800"/>
    <xdr:sp macro="" textlink="">
      <xdr:nvSpPr>
        <xdr:cNvPr id="517" name="AutoShape 3" descr="blob:https://web.whatsapp.com/207f9b22-a611-4d6f-9984-78d7d1ff46db">
          <a:extLst>
            <a:ext uri="{FF2B5EF4-FFF2-40B4-BE49-F238E27FC236}">
              <a16:creationId xmlns:a16="http://schemas.microsoft.com/office/drawing/2014/main" id="{00000000-0008-0000-0200-000005020000}"/>
            </a:ext>
          </a:extLst>
        </xdr:cNvPr>
        <xdr:cNvSpPr>
          <a:spLocks noChangeAspect="1" noChangeArrowheads="1"/>
        </xdr:cNvSpPr>
      </xdr:nvSpPr>
      <xdr:spPr bwMode="auto">
        <a:xfrm>
          <a:off x="7981950" y="317982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291</xdr:row>
      <xdr:rowOff>0</xdr:rowOff>
    </xdr:from>
    <xdr:ext cx="304800" cy="304800"/>
    <xdr:sp macro="" textlink="">
      <xdr:nvSpPr>
        <xdr:cNvPr id="518" name="AutoShape 3" descr="blob:https://web.whatsapp.com/207f9b22-a611-4d6f-9984-78d7d1ff46db">
          <a:extLst>
            <a:ext uri="{FF2B5EF4-FFF2-40B4-BE49-F238E27FC236}">
              <a16:creationId xmlns:a16="http://schemas.microsoft.com/office/drawing/2014/main" id="{00000000-0008-0000-0200-000006020000}"/>
            </a:ext>
          </a:extLst>
        </xdr:cNvPr>
        <xdr:cNvSpPr>
          <a:spLocks noChangeAspect="1" noChangeArrowheads="1"/>
        </xdr:cNvSpPr>
      </xdr:nvSpPr>
      <xdr:spPr bwMode="auto">
        <a:xfrm>
          <a:off x="7981950" y="317982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291</xdr:row>
      <xdr:rowOff>0</xdr:rowOff>
    </xdr:from>
    <xdr:ext cx="304800" cy="304800"/>
    <xdr:sp macro="" textlink="">
      <xdr:nvSpPr>
        <xdr:cNvPr id="519" name="AutoShape 3" descr="blob:https://web.whatsapp.com/207f9b22-a611-4d6f-9984-78d7d1ff46db">
          <a:extLst>
            <a:ext uri="{FF2B5EF4-FFF2-40B4-BE49-F238E27FC236}">
              <a16:creationId xmlns:a16="http://schemas.microsoft.com/office/drawing/2014/main" id="{00000000-0008-0000-0200-000007020000}"/>
            </a:ext>
          </a:extLst>
        </xdr:cNvPr>
        <xdr:cNvSpPr>
          <a:spLocks noChangeAspect="1" noChangeArrowheads="1"/>
        </xdr:cNvSpPr>
      </xdr:nvSpPr>
      <xdr:spPr bwMode="auto">
        <a:xfrm>
          <a:off x="7981950" y="317982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291</xdr:row>
      <xdr:rowOff>0</xdr:rowOff>
    </xdr:from>
    <xdr:ext cx="304800" cy="304800"/>
    <xdr:sp macro="" textlink="">
      <xdr:nvSpPr>
        <xdr:cNvPr id="520" name="AutoShape 3" descr="blob:https://web.whatsapp.com/207f9b22-a611-4d6f-9984-78d7d1ff46db">
          <a:extLst>
            <a:ext uri="{FF2B5EF4-FFF2-40B4-BE49-F238E27FC236}">
              <a16:creationId xmlns:a16="http://schemas.microsoft.com/office/drawing/2014/main" id="{00000000-0008-0000-0200-000008020000}"/>
            </a:ext>
          </a:extLst>
        </xdr:cNvPr>
        <xdr:cNvSpPr>
          <a:spLocks noChangeAspect="1" noChangeArrowheads="1"/>
        </xdr:cNvSpPr>
      </xdr:nvSpPr>
      <xdr:spPr bwMode="auto">
        <a:xfrm>
          <a:off x="7981950" y="317982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291</xdr:row>
      <xdr:rowOff>0</xdr:rowOff>
    </xdr:from>
    <xdr:ext cx="304800" cy="304800"/>
    <xdr:sp macro="" textlink="">
      <xdr:nvSpPr>
        <xdr:cNvPr id="521" name="AutoShape 3" descr="blob:https://web.whatsapp.com/207f9b22-a611-4d6f-9984-78d7d1ff46db">
          <a:extLst>
            <a:ext uri="{FF2B5EF4-FFF2-40B4-BE49-F238E27FC236}">
              <a16:creationId xmlns:a16="http://schemas.microsoft.com/office/drawing/2014/main" id="{00000000-0008-0000-0200-000009020000}"/>
            </a:ext>
          </a:extLst>
        </xdr:cNvPr>
        <xdr:cNvSpPr>
          <a:spLocks noChangeAspect="1" noChangeArrowheads="1"/>
        </xdr:cNvSpPr>
      </xdr:nvSpPr>
      <xdr:spPr bwMode="auto">
        <a:xfrm>
          <a:off x="7981950" y="317982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291</xdr:row>
      <xdr:rowOff>0</xdr:rowOff>
    </xdr:from>
    <xdr:ext cx="304800" cy="304800"/>
    <xdr:sp macro="" textlink="">
      <xdr:nvSpPr>
        <xdr:cNvPr id="522" name="AutoShape 3" descr="blob:https://web.whatsapp.com/207f9b22-a611-4d6f-9984-78d7d1ff46db">
          <a:extLst>
            <a:ext uri="{FF2B5EF4-FFF2-40B4-BE49-F238E27FC236}">
              <a16:creationId xmlns:a16="http://schemas.microsoft.com/office/drawing/2014/main" id="{00000000-0008-0000-0200-00000A020000}"/>
            </a:ext>
          </a:extLst>
        </xdr:cNvPr>
        <xdr:cNvSpPr>
          <a:spLocks noChangeAspect="1" noChangeArrowheads="1"/>
        </xdr:cNvSpPr>
      </xdr:nvSpPr>
      <xdr:spPr bwMode="auto">
        <a:xfrm>
          <a:off x="7981950" y="317982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291</xdr:row>
      <xdr:rowOff>0</xdr:rowOff>
    </xdr:from>
    <xdr:ext cx="304800" cy="304800"/>
    <xdr:sp macro="" textlink="">
      <xdr:nvSpPr>
        <xdr:cNvPr id="523" name="AutoShape 3" descr="blob:https://web.whatsapp.com/207f9b22-a611-4d6f-9984-78d7d1ff46db">
          <a:extLst>
            <a:ext uri="{FF2B5EF4-FFF2-40B4-BE49-F238E27FC236}">
              <a16:creationId xmlns:a16="http://schemas.microsoft.com/office/drawing/2014/main" id="{00000000-0008-0000-0200-00000B020000}"/>
            </a:ext>
          </a:extLst>
        </xdr:cNvPr>
        <xdr:cNvSpPr>
          <a:spLocks noChangeAspect="1" noChangeArrowheads="1"/>
        </xdr:cNvSpPr>
      </xdr:nvSpPr>
      <xdr:spPr bwMode="auto">
        <a:xfrm>
          <a:off x="7981950" y="317982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291</xdr:row>
      <xdr:rowOff>0</xdr:rowOff>
    </xdr:from>
    <xdr:ext cx="304800" cy="304800"/>
    <xdr:sp macro="" textlink="">
      <xdr:nvSpPr>
        <xdr:cNvPr id="524" name="AutoShape 3" descr="blob:https://web.whatsapp.com/207f9b22-a611-4d6f-9984-78d7d1ff46db">
          <a:extLst>
            <a:ext uri="{FF2B5EF4-FFF2-40B4-BE49-F238E27FC236}">
              <a16:creationId xmlns:a16="http://schemas.microsoft.com/office/drawing/2014/main" id="{00000000-0008-0000-0200-00000C020000}"/>
            </a:ext>
          </a:extLst>
        </xdr:cNvPr>
        <xdr:cNvSpPr>
          <a:spLocks noChangeAspect="1" noChangeArrowheads="1"/>
        </xdr:cNvSpPr>
      </xdr:nvSpPr>
      <xdr:spPr bwMode="auto">
        <a:xfrm>
          <a:off x="7981950" y="317982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291</xdr:row>
      <xdr:rowOff>0</xdr:rowOff>
    </xdr:from>
    <xdr:ext cx="304800" cy="304800"/>
    <xdr:sp macro="" textlink="">
      <xdr:nvSpPr>
        <xdr:cNvPr id="525" name="AutoShape 3" descr="blob:https://web.whatsapp.com/207f9b22-a611-4d6f-9984-78d7d1ff46db">
          <a:extLst>
            <a:ext uri="{FF2B5EF4-FFF2-40B4-BE49-F238E27FC236}">
              <a16:creationId xmlns:a16="http://schemas.microsoft.com/office/drawing/2014/main" id="{00000000-0008-0000-0200-00000D020000}"/>
            </a:ext>
          </a:extLst>
        </xdr:cNvPr>
        <xdr:cNvSpPr>
          <a:spLocks noChangeAspect="1" noChangeArrowheads="1"/>
        </xdr:cNvSpPr>
      </xdr:nvSpPr>
      <xdr:spPr bwMode="auto">
        <a:xfrm>
          <a:off x="7981950" y="317982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291</xdr:row>
      <xdr:rowOff>0</xdr:rowOff>
    </xdr:from>
    <xdr:ext cx="304800" cy="304800"/>
    <xdr:sp macro="" textlink="">
      <xdr:nvSpPr>
        <xdr:cNvPr id="526" name="AutoShape 3" descr="blob:https://web.whatsapp.com/207f9b22-a611-4d6f-9984-78d7d1ff46db">
          <a:extLst>
            <a:ext uri="{FF2B5EF4-FFF2-40B4-BE49-F238E27FC236}">
              <a16:creationId xmlns:a16="http://schemas.microsoft.com/office/drawing/2014/main" id="{00000000-0008-0000-0200-00000E020000}"/>
            </a:ext>
          </a:extLst>
        </xdr:cNvPr>
        <xdr:cNvSpPr>
          <a:spLocks noChangeAspect="1" noChangeArrowheads="1"/>
        </xdr:cNvSpPr>
      </xdr:nvSpPr>
      <xdr:spPr bwMode="auto">
        <a:xfrm>
          <a:off x="7981950" y="317982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291</xdr:row>
      <xdr:rowOff>0</xdr:rowOff>
    </xdr:from>
    <xdr:ext cx="304800" cy="304800"/>
    <xdr:sp macro="" textlink="">
      <xdr:nvSpPr>
        <xdr:cNvPr id="527" name="AutoShape 3" descr="blob:https://web.whatsapp.com/207f9b22-a611-4d6f-9984-78d7d1ff46db">
          <a:extLst>
            <a:ext uri="{FF2B5EF4-FFF2-40B4-BE49-F238E27FC236}">
              <a16:creationId xmlns:a16="http://schemas.microsoft.com/office/drawing/2014/main" id="{00000000-0008-0000-0200-00000F020000}"/>
            </a:ext>
          </a:extLst>
        </xdr:cNvPr>
        <xdr:cNvSpPr>
          <a:spLocks noChangeAspect="1" noChangeArrowheads="1"/>
        </xdr:cNvSpPr>
      </xdr:nvSpPr>
      <xdr:spPr bwMode="auto">
        <a:xfrm>
          <a:off x="7981950" y="317982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291</xdr:row>
      <xdr:rowOff>0</xdr:rowOff>
    </xdr:from>
    <xdr:ext cx="304800" cy="304800"/>
    <xdr:sp macro="" textlink="">
      <xdr:nvSpPr>
        <xdr:cNvPr id="528" name="AutoShape 3" descr="blob:https://web.whatsapp.com/207f9b22-a611-4d6f-9984-78d7d1ff46db">
          <a:extLst>
            <a:ext uri="{FF2B5EF4-FFF2-40B4-BE49-F238E27FC236}">
              <a16:creationId xmlns:a16="http://schemas.microsoft.com/office/drawing/2014/main" id="{00000000-0008-0000-0200-000010020000}"/>
            </a:ext>
          </a:extLst>
        </xdr:cNvPr>
        <xdr:cNvSpPr>
          <a:spLocks noChangeAspect="1" noChangeArrowheads="1"/>
        </xdr:cNvSpPr>
      </xdr:nvSpPr>
      <xdr:spPr bwMode="auto">
        <a:xfrm>
          <a:off x="7981950" y="317982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291</xdr:row>
      <xdr:rowOff>0</xdr:rowOff>
    </xdr:from>
    <xdr:ext cx="304800" cy="304800"/>
    <xdr:sp macro="" textlink="">
      <xdr:nvSpPr>
        <xdr:cNvPr id="529" name="AutoShape 3" descr="blob:https://web.whatsapp.com/207f9b22-a611-4d6f-9984-78d7d1ff46db">
          <a:extLst>
            <a:ext uri="{FF2B5EF4-FFF2-40B4-BE49-F238E27FC236}">
              <a16:creationId xmlns:a16="http://schemas.microsoft.com/office/drawing/2014/main" id="{00000000-0008-0000-0200-000011020000}"/>
            </a:ext>
          </a:extLst>
        </xdr:cNvPr>
        <xdr:cNvSpPr>
          <a:spLocks noChangeAspect="1" noChangeArrowheads="1"/>
        </xdr:cNvSpPr>
      </xdr:nvSpPr>
      <xdr:spPr bwMode="auto">
        <a:xfrm>
          <a:off x="7981950" y="317982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291</xdr:row>
      <xdr:rowOff>0</xdr:rowOff>
    </xdr:from>
    <xdr:ext cx="304800" cy="304800"/>
    <xdr:sp macro="" textlink="">
      <xdr:nvSpPr>
        <xdr:cNvPr id="530" name="AutoShape 3" descr="blob:https://web.whatsapp.com/207f9b22-a611-4d6f-9984-78d7d1ff46db">
          <a:extLst>
            <a:ext uri="{FF2B5EF4-FFF2-40B4-BE49-F238E27FC236}">
              <a16:creationId xmlns:a16="http://schemas.microsoft.com/office/drawing/2014/main" id="{00000000-0008-0000-0200-000012020000}"/>
            </a:ext>
          </a:extLst>
        </xdr:cNvPr>
        <xdr:cNvSpPr>
          <a:spLocks noChangeAspect="1" noChangeArrowheads="1"/>
        </xdr:cNvSpPr>
      </xdr:nvSpPr>
      <xdr:spPr bwMode="auto">
        <a:xfrm>
          <a:off x="7981950" y="317982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291</xdr:row>
      <xdr:rowOff>0</xdr:rowOff>
    </xdr:from>
    <xdr:ext cx="304800" cy="304800"/>
    <xdr:sp macro="" textlink="">
      <xdr:nvSpPr>
        <xdr:cNvPr id="531" name="AutoShape 3" descr="blob:https://web.whatsapp.com/207f9b22-a611-4d6f-9984-78d7d1ff46db">
          <a:extLst>
            <a:ext uri="{FF2B5EF4-FFF2-40B4-BE49-F238E27FC236}">
              <a16:creationId xmlns:a16="http://schemas.microsoft.com/office/drawing/2014/main" id="{00000000-0008-0000-0200-000013020000}"/>
            </a:ext>
          </a:extLst>
        </xdr:cNvPr>
        <xdr:cNvSpPr>
          <a:spLocks noChangeAspect="1" noChangeArrowheads="1"/>
        </xdr:cNvSpPr>
      </xdr:nvSpPr>
      <xdr:spPr bwMode="auto">
        <a:xfrm>
          <a:off x="7981950" y="317982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291</xdr:row>
      <xdr:rowOff>0</xdr:rowOff>
    </xdr:from>
    <xdr:ext cx="304800" cy="304800"/>
    <xdr:sp macro="" textlink="">
      <xdr:nvSpPr>
        <xdr:cNvPr id="532" name="AutoShape 3" descr="blob:https://web.whatsapp.com/207f9b22-a611-4d6f-9984-78d7d1ff46db">
          <a:extLst>
            <a:ext uri="{FF2B5EF4-FFF2-40B4-BE49-F238E27FC236}">
              <a16:creationId xmlns:a16="http://schemas.microsoft.com/office/drawing/2014/main" id="{00000000-0008-0000-0200-000014020000}"/>
            </a:ext>
          </a:extLst>
        </xdr:cNvPr>
        <xdr:cNvSpPr>
          <a:spLocks noChangeAspect="1" noChangeArrowheads="1"/>
        </xdr:cNvSpPr>
      </xdr:nvSpPr>
      <xdr:spPr bwMode="auto">
        <a:xfrm>
          <a:off x="7981950" y="317982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291</xdr:row>
      <xdr:rowOff>0</xdr:rowOff>
    </xdr:from>
    <xdr:ext cx="304800" cy="304800"/>
    <xdr:sp macro="" textlink="">
      <xdr:nvSpPr>
        <xdr:cNvPr id="533" name="AutoShape 3" descr="blob:https://web.whatsapp.com/207f9b22-a611-4d6f-9984-78d7d1ff46db">
          <a:extLst>
            <a:ext uri="{FF2B5EF4-FFF2-40B4-BE49-F238E27FC236}">
              <a16:creationId xmlns:a16="http://schemas.microsoft.com/office/drawing/2014/main" id="{00000000-0008-0000-0200-000015020000}"/>
            </a:ext>
          </a:extLst>
        </xdr:cNvPr>
        <xdr:cNvSpPr>
          <a:spLocks noChangeAspect="1" noChangeArrowheads="1"/>
        </xdr:cNvSpPr>
      </xdr:nvSpPr>
      <xdr:spPr bwMode="auto">
        <a:xfrm>
          <a:off x="7981950" y="317982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291</xdr:row>
      <xdr:rowOff>0</xdr:rowOff>
    </xdr:from>
    <xdr:ext cx="304800" cy="304800"/>
    <xdr:sp macro="" textlink="">
      <xdr:nvSpPr>
        <xdr:cNvPr id="534" name="AutoShape 3" descr="blob:https://web.whatsapp.com/207f9b22-a611-4d6f-9984-78d7d1ff46db">
          <a:extLst>
            <a:ext uri="{FF2B5EF4-FFF2-40B4-BE49-F238E27FC236}">
              <a16:creationId xmlns:a16="http://schemas.microsoft.com/office/drawing/2014/main" id="{00000000-0008-0000-0200-000016020000}"/>
            </a:ext>
          </a:extLst>
        </xdr:cNvPr>
        <xdr:cNvSpPr>
          <a:spLocks noChangeAspect="1" noChangeArrowheads="1"/>
        </xdr:cNvSpPr>
      </xdr:nvSpPr>
      <xdr:spPr bwMode="auto">
        <a:xfrm>
          <a:off x="7981950" y="317982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291</xdr:row>
      <xdr:rowOff>0</xdr:rowOff>
    </xdr:from>
    <xdr:ext cx="304800" cy="304800"/>
    <xdr:sp macro="" textlink="">
      <xdr:nvSpPr>
        <xdr:cNvPr id="535" name="AutoShape 3" descr="blob:https://web.whatsapp.com/207f9b22-a611-4d6f-9984-78d7d1ff46db">
          <a:extLst>
            <a:ext uri="{FF2B5EF4-FFF2-40B4-BE49-F238E27FC236}">
              <a16:creationId xmlns:a16="http://schemas.microsoft.com/office/drawing/2014/main" id="{00000000-0008-0000-0200-000017020000}"/>
            </a:ext>
          </a:extLst>
        </xdr:cNvPr>
        <xdr:cNvSpPr>
          <a:spLocks noChangeAspect="1" noChangeArrowheads="1"/>
        </xdr:cNvSpPr>
      </xdr:nvSpPr>
      <xdr:spPr bwMode="auto">
        <a:xfrm>
          <a:off x="7981950" y="317982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291</xdr:row>
      <xdr:rowOff>0</xdr:rowOff>
    </xdr:from>
    <xdr:ext cx="304800" cy="304800"/>
    <xdr:sp macro="" textlink="">
      <xdr:nvSpPr>
        <xdr:cNvPr id="536" name="AutoShape 3" descr="blob:https://web.whatsapp.com/207f9b22-a611-4d6f-9984-78d7d1ff46db">
          <a:extLst>
            <a:ext uri="{FF2B5EF4-FFF2-40B4-BE49-F238E27FC236}">
              <a16:creationId xmlns:a16="http://schemas.microsoft.com/office/drawing/2014/main" id="{00000000-0008-0000-0200-000018020000}"/>
            </a:ext>
          </a:extLst>
        </xdr:cNvPr>
        <xdr:cNvSpPr>
          <a:spLocks noChangeAspect="1" noChangeArrowheads="1"/>
        </xdr:cNvSpPr>
      </xdr:nvSpPr>
      <xdr:spPr bwMode="auto">
        <a:xfrm>
          <a:off x="7981950" y="317982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291</xdr:row>
      <xdr:rowOff>0</xdr:rowOff>
    </xdr:from>
    <xdr:ext cx="304800" cy="304800"/>
    <xdr:sp macro="" textlink="">
      <xdr:nvSpPr>
        <xdr:cNvPr id="537" name="AutoShape 3" descr="blob:https://web.whatsapp.com/207f9b22-a611-4d6f-9984-78d7d1ff46db">
          <a:extLst>
            <a:ext uri="{FF2B5EF4-FFF2-40B4-BE49-F238E27FC236}">
              <a16:creationId xmlns:a16="http://schemas.microsoft.com/office/drawing/2014/main" id="{00000000-0008-0000-0200-000019020000}"/>
            </a:ext>
          </a:extLst>
        </xdr:cNvPr>
        <xdr:cNvSpPr>
          <a:spLocks noChangeAspect="1" noChangeArrowheads="1"/>
        </xdr:cNvSpPr>
      </xdr:nvSpPr>
      <xdr:spPr bwMode="auto">
        <a:xfrm>
          <a:off x="7981950" y="317982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291</xdr:row>
      <xdr:rowOff>0</xdr:rowOff>
    </xdr:from>
    <xdr:ext cx="304800" cy="304800"/>
    <xdr:sp macro="" textlink="">
      <xdr:nvSpPr>
        <xdr:cNvPr id="538" name="AutoShape 3" descr="blob:https://web.whatsapp.com/207f9b22-a611-4d6f-9984-78d7d1ff46db">
          <a:extLst>
            <a:ext uri="{FF2B5EF4-FFF2-40B4-BE49-F238E27FC236}">
              <a16:creationId xmlns:a16="http://schemas.microsoft.com/office/drawing/2014/main" id="{00000000-0008-0000-0200-00001A020000}"/>
            </a:ext>
          </a:extLst>
        </xdr:cNvPr>
        <xdr:cNvSpPr>
          <a:spLocks noChangeAspect="1" noChangeArrowheads="1"/>
        </xdr:cNvSpPr>
      </xdr:nvSpPr>
      <xdr:spPr bwMode="auto">
        <a:xfrm>
          <a:off x="7981950" y="317982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291</xdr:row>
      <xdr:rowOff>0</xdr:rowOff>
    </xdr:from>
    <xdr:ext cx="304800" cy="304800"/>
    <xdr:sp macro="" textlink="">
      <xdr:nvSpPr>
        <xdr:cNvPr id="539" name="AutoShape 3" descr="blob:https://web.whatsapp.com/207f9b22-a611-4d6f-9984-78d7d1ff46db">
          <a:extLst>
            <a:ext uri="{FF2B5EF4-FFF2-40B4-BE49-F238E27FC236}">
              <a16:creationId xmlns:a16="http://schemas.microsoft.com/office/drawing/2014/main" id="{00000000-0008-0000-0200-00001B020000}"/>
            </a:ext>
          </a:extLst>
        </xdr:cNvPr>
        <xdr:cNvSpPr>
          <a:spLocks noChangeAspect="1" noChangeArrowheads="1"/>
        </xdr:cNvSpPr>
      </xdr:nvSpPr>
      <xdr:spPr bwMode="auto">
        <a:xfrm>
          <a:off x="7981950" y="317982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291</xdr:row>
      <xdr:rowOff>0</xdr:rowOff>
    </xdr:from>
    <xdr:ext cx="304800" cy="304800"/>
    <xdr:sp macro="" textlink="">
      <xdr:nvSpPr>
        <xdr:cNvPr id="540" name="AutoShape 3" descr="blob:https://web.whatsapp.com/207f9b22-a611-4d6f-9984-78d7d1ff46db">
          <a:extLst>
            <a:ext uri="{FF2B5EF4-FFF2-40B4-BE49-F238E27FC236}">
              <a16:creationId xmlns:a16="http://schemas.microsoft.com/office/drawing/2014/main" id="{00000000-0008-0000-0200-00001C020000}"/>
            </a:ext>
          </a:extLst>
        </xdr:cNvPr>
        <xdr:cNvSpPr>
          <a:spLocks noChangeAspect="1" noChangeArrowheads="1"/>
        </xdr:cNvSpPr>
      </xdr:nvSpPr>
      <xdr:spPr bwMode="auto">
        <a:xfrm>
          <a:off x="7981950" y="317982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291</xdr:row>
      <xdr:rowOff>0</xdr:rowOff>
    </xdr:from>
    <xdr:ext cx="304800" cy="304800"/>
    <xdr:sp macro="" textlink="">
      <xdr:nvSpPr>
        <xdr:cNvPr id="541" name="AutoShape 3" descr="blob:https://web.whatsapp.com/207f9b22-a611-4d6f-9984-78d7d1ff46db">
          <a:extLst>
            <a:ext uri="{FF2B5EF4-FFF2-40B4-BE49-F238E27FC236}">
              <a16:creationId xmlns:a16="http://schemas.microsoft.com/office/drawing/2014/main" id="{00000000-0008-0000-0200-00001D020000}"/>
            </a:ext>
          </a:extLst>
        </xdr:cNvPr>
        <xdr:cNvSpPr>
          <a:spLocks noChangeAspect="1" noChangeArrowheads="1"/>
        </xdr:cNvSpPr>
      </xdr:nvSpPr>
      <xdr:spPr bwMode="auto">
        <a:xfrm>
          <a:off x="7981950" y="317982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291</xdr:row>
      <xdr:rowOff>0</xdr:rowOff>
    </xdr:from>
    <xdr:ext cx="304800" cy="304800"/>
    <xdr:sp macro="" textlink="">
      <xdr:nvSpPr>
        <xdr:cNvPr id="542" name="AutoShape 3" descr="blob:https://web.whatsapp.com/207f9b22-a611-4d6f-9984-78d7d1ff46db">
          <a:extLst>
            <a:ext uri="{FF2B5EF4-FFF2-40B4-BE49-F238E27FC236}">
              <a16:creationId xmlns:a16="http://schemas.microsoft.com/office/drawing/2014/main" id="{00000000-0008-0000-0200-00001E020000}"/>
            </a:ext>
          </a:extLst>
        </xdr:cNvPr>
        <xdr:cNvSpPr>
          <a:spLocks noChangeAspect="1" noChangeArrowheads="1"/>
        </xdr:cNvSpPr>
      </xdr:nvSpPr>
      <xdr:spPr bwMode="auto">
        <a:xfrm>
          <a:off x="7981950" y="317982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291</xdr:row>
      <xdr:rowOff>0</xdr:rowOff>
    </xdr:from>
    <xdr:ext cx="304800" cy="304800"/>
    <xdr:sp macro="" textlink="">
      <xdr:nvSpPr>
        <xdr:cNvPr id="543" name="AutoShape 3" descr="blob:https://web.whatsapp.com/207f9b22-a611-4d6f-9984-78d7d1ff46db">
          <a:extLst>
            <a:ext uri="{FF2B5EF4-FFF2-40B4-BE49-F238E27FC236}">
              <a16:creationId xmlns:a16="http://schemas.microsoft.com/office/drawing/2014/main" id="{00000000-0008-0000-0200-00001F020000}"/>
            </a:ext>
          </a:extLst>
        </xdr:cNvPr>
        <xdr:cNvSpPr>
          <a:spLocks noChangeAspect="1" noChangeArrowheads="1"/>
        </xdr:cNvSpPr>
      </xdr:nvSpPr>
      <xdr:spPr bwMode="auto">
        <a:xfrm>
          <a:off x="7981950" y="317982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291</xdr:row>
      <xdr:rowOff>0</xdr:rowOff>
    </xdr:from>
    <xdr:ext cx="304800" cy="304800"/>
    <xdr:sp macro="" textlink="">
      <xdr:nvSpPr>
        <xdr:cNvPr id="544" name="AutoShape 3" descr="blob:https://web.whatsapp.com/207f9b22-a611-4d6f-9984-78d7d1ff46db">
          <a:extLst>
            <a:ext uri="{FF2B5EF4-FFF2-40B4-BE49-F238E27FC236}">
              <a16:creationId xmlns:a16="http://schemas.microsoft.com/office/drawing/2014/main" id="{00000000-0008-0000-0200-000020020000}"/>
            </a:ext>
          </a:extLst>
        </xdr:cNvPr>
        <xdr:cNvSpPr>
          <a:spLocks noChangeAspect="1" noChangeArrowheads="1"/>
        </xdr:cNvSpPr>
      </xdr:nvSpPr>
      <xdr:spPr bwMode="auto">
        <a:xfrm>
          <a:off x="7981950" y="317982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291</xdr:row>
      <xdr:rowOff>0</xdr:rowOff>
    </xdr:from>
    <xdr:ext cx="304800" cy="304800"/>
    <xdr:sp macro="" textlink="">
      <xdr:nvSpPr>
        <xdr:cNvPr id="545" name="AutoShape 3" descr="blob:https://web.whatsapp.com/207f9b22-a611-4d6f-9984-78d7d1ff46db">
          <a:extLst>
            <a:ext uri="{FF2B5EF4-FFF2-40B4-BE49-F238E27FC236}">
              <a16:creationId xmlns:a16="http://schemas.microsoft.com/office/drawing/2014/main" id="{00000000-0008-0000-0200-000021020000}"/>
            </a:ext>
          </a:extLst>
        </xdr:cNvPr>
        <xdr:cNvSpPr>
          <a:spLocks noChangeAspect="1" noChangeArrowheads="1"/>
        </xdr:cNvSpPr>
      </xdr:nvSpPr>
      <xdr:spPr bwMode="auto">
        <a:xfrm>
          <a:off x="7981950" y="317982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291</xdr:row>
      <xdr:rowOff>0</xdr:rowOff>
    </xdr:from>
    <xdr:ext cx="304800" cy="304800"/>
    <xdr:sp macro="" textlink="">
      <xdr:nvSpPr>
        <xdr:cNvPr id="546" name="AutoShape 3" descr="blob:https://web.whatsapp.com/207f9b22-a611-4d6f-9984-78d7d1ff46db">
          <a:extLst>
            <a:ext uri="{FF2B5EF4-FFF2-40B4-BE49-F238E27FC236}">
              <a16:creationId xmlns:a16="http://schemas.microsoft.com/office/drawing/2014/main" id="{00000000-0008-0000-0200-000022020000}"/>
            </a:ext>
          </a:extLst>
        </xdr:cNvPr>
        <xdr:cNvSpPr>
          <a:spLocks noChangeAspect="1" noChangeArrowheads="1"/>
        </xdr:cNvSpPr>
      </xdr:nvSpPr>
      <xdr:spPr bwMode="auto">
        <a:xfrm>
          <a:off x="7981950" y="317982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291</xdr:row>
      <xdr:rowOff>0</xdr:rowOff>
    </xdr:from>
    <xdr:ext cx="304800" cy="304800"/>
    <xdr:sp macro="" textlink="">
      <xdr:nvSpPr>
        <xdr:cNvPr id="547" name="AutoShape 3" descr="blob:https://web.whatsapp.com/207f9b22-a611-4d6f-9984-78d7d1ff46db">
          <a:extLst>
            <a:ext uri="{FF2B5EF4-FFF2-40B4-BE49-F238E27FC236}">
              <a16:creationId xmlns:a16="http://schemas.microsoft.com/office/drawing/2014/main" id="{00000000-0008-0000-0200-000023020000}"/>
            </a:ext>
          </a:extLst>
        </xdr:cNvPr>
        <xdr:cNvSpPr>
          <a:spLocks noChangeAspect="1" noChangeArrowheads="1"/>
        </xdr:cNvSpPr>
      </xdr:nvSpPr>
      <xdr:spPr bwMode="auto">
        <a:xfrm>
          <a:off x="7981950" y="317982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291</xdr:row>
      <xdr:rowOff>0</xdr:rowOff>
    </xdr:from>
    <xdr:ext cx="304800" cy="304800"/>
    <xdr:sp macro="" textlink="">
      <xdr:nvSpPr>
        <xdr:cNvPr id="548" name="AutoShape 3" descr="blob:https://web.whatsapp.com/207f9b22-a611-4d6f-9984-78d7d1ff46db">
          <a:extLst>
            <a:ext uri="{FF2B5EF4-FFF2-40B4-BE49-F238E27FC236}">
              <a16:creationId xmlns:a16="http://schemas.microsoft.com/office/drawing/2014/main" id="{00000000-0008-0000-0200-000024020000}"/>
            </a:ext>
          </a:extLst>
        </xdr:cNvPr>
        <xdr:cNvSpPr>
          <a:spLocks noChangeAspect="1" noChangeArrowheads="1"/>
        </xdr:cNvSpPr>
      </xdr:nvSpPr>
      <xdr:spPr bwMode="auto">
        <a:xfrm>
          <a:off x="7981950" y="317982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291</xdr:row>
      <xdr:rowOff>0</xdr:rowOff>
    </xdr:from>
    <xdr:ext cx="304800" cy="304800"/>
    <xdr:sp macro="" textlink="">
      <xdr:nvSpPr>
        <xdr:cNvPr id="549" name="AutoShape 3" descr="blob:https://web.whatsapp.com/207f9b22-a611-4d6f-9984-78d7d1ff46db">
          <a:extLst>
            <a:ext uri="{FF2B5EF4-FFF2-40B4-BE49-F238E27FC236}">
              <a16:creationId xmlns:a16="http://schemas.microsoft.com/office/drawing/2014/main" id="{00000000-0008-0000-0200-000025020000}"/>
            </a:ext>
          </a:extLst>
        </xdr:cNvPr>
        <xdr:cNvSpPr>
          <a:spLocks noChangeAspect="1" noChangeArrowheads="1"/>
        </xdr:cNvSpPr>
      </xdr:nvSpPr>
      <xdr:spPr bwMode="auto">
        <a:xfrm>
          <a:off x="7981950" y="317982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291</xdr:row>
      <xdr:rowOff>0</xdr:rowOff>
    </xdr:from>
    <xdr:ext cx="304800" cy="304800"/>
    <xdr:sp macro="" textlink="">
      <xdr:nvSpPr>
        <xdr:cNvPr id="550" name="AutoShape 3" descr="blob:https://web.whatsapp.com/207f9b22-a611-4d6f-9984-78d7d1ff46db">
          <a:extLst>
            <a:ext uri="{FF2B5EF4-FFF2-40B4-BE49-F238E27FC236}">
              <a16:creationId xmlns:a16="http://schemas.microsoft.com/office/drawing/2014/main" id="{00000000-0008-0000-0200-000026020000}"/>
            </a:ext>
          </a:extLst>
        </xdr:cNvPr>
        <xdr:cNvSpPr>
          <a:spLocks noChangeAspect="1" noChangeArrowheads="1"/>
        </xdr:cNvSpPr>
      </xdr:nvSpPr>
      <xdr:spPr bwMode="auto">
        <a:xfrm>
          <a:off x="7981950" y="317982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291</xdr:row>
      <xdr:rowOff>0</xdr:rowOff>
    </xdr:from>
    <xdr:ext cx="304800" cy="304800"/>
    <xdr:sp macro="" textlink="">
      <xdr:nvSpPr>
        <xdr:cNvPr id="551" name="AutoShape 3" descr="blob:https://web.whatsapp.com/207f9b22-a611-4d6f-9984-78d7d1ff46db">
          <a:extLst>
            <a:ext uri="{FF2B5EF4-FFF2-40B4-BE49-F238E27FC236}">
              <a16:creationId xmlns:a16="http://schemas.microsoft.com/office/drawing/2014/main" id="{00000000-0008-0000-0200-000027020000}"/>
            </a:ext>
          </a:extLst>
        </xdr:cNvPr>
        <xdr:cNvSpPr>
          <a:spLocks noChangeAspect="1" noChangeArrowheads="1"/>
        </xdr:cNvSpPr>
      </xdr:nvSpPr>
      <xdr:spPr bwMode="auto">
        <a:xfrm>
          <a:off x="7981950" y="317982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291</xdr:row>
      <xdr:rowOff>0</xdr:rowOff>
    </xdr:from>
    <xdr:ext cx="304800" cy="304800"/>
    <xdr:sp macro="" textlink="">
      <xdr:nvSpPr>
        <xdr:cNvPr id="552" name="AutoShape 3" descr="blob:https://web.whatsapp.com/207f9b22-a611-4d6f-9984-78d7d1ff46db">
          <a:extLst>
            <a:ext uri="{FF2B5EF4-FFF2-40B4-BE49-F238E27FC236}">
              <a16:creationId xmlns:a16="http://schemas.microsoft.com/office/drawing/2014/main" id="{00000000-0008-0000-0200-000028020000}"/>
            </a:ext>
          </a:extLst>
        </xdr:cNvPr>
        <xdr:cNvSpPr>
          <a:spLocks noChangeAspect="1" noChangeArrowheads="1"/>
        </xdr:cNvSpPr>
      </xdr:nvSpPr>
      <xdr:spPr bwMode="auto">
        <a:xfrm>
          <a:off x="7981950" y="317982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291</xdr:row>
      <xdr:rowOff>0</xdr:rowOff>
    </xdr:from>
    <xdr:ext cx="304800" cy="304800"/>
    <xdr:sp macro="" textlink="">
      <xdr:nvSpPr>
        <xdr:cNvPr id="553" name="AutoShape 3" descr="blob:https://web.whatsapp.com/207f9b22-a611-4d6f-9984-78d7d1ff46db">
          <a:extLst>
            <a:ext uri="{FF2B5EF4-FFF2-40B4-BE49-F238E27FC236}">
              <a16:creationId xmlns:a16="http://schemas.microsoft.com/office/drawing/2014/main" id="{00000000-0008-0000-0200-000029020000}"/>
            </a:ext>
          </a:extLst>
        </xdr:cNvPr>
        <xdr:cNvSpPr>
          <a:spLocks noChangeAspect="1" noChangeArrowheads="1"/>
        </xdr:cNvSpPr>
      </xdr:nvSpPr>
      <xdr:spPr bwMode="auto">
        <a:xfrm>
          <a:off x="7981950" y="317982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291</xdr:row>
      <xdr:rowOff>0</xdr:rowOff>
    </xdr:from>
    <xdr:ext cx="304800" cy="304800"/>
    <xdr:sp macro="" textlink="">
      <xdr:nvSpPr>
        <xdr:cNvPr id="554" name="AutoShape 3" descr="blob:https://web.whatsapp.com/207f9b22-a611-4d6f-9984-78d7d1ff46db">
          <a:extLst>
            <a:ext uri="{FF2B5EF4-FFF2-40B4-BE49-F238E27FC236}">
              <a16:creationId xmlns:a16="http://schemas.microsoft.com/office/drawing/2014/main" id="{00000000-0008-0000-0200-00002A020000}"/>
            </a:ext>
          </a:extLst>
        </xdr:cNvPr>
        <xdr:cNvSpPr>
          <a:spLocks noChangeAspect="1" noChangeArrowheads="1"/>
        </xdr:cNvSpPr>
      </xdr:nvSpPr>
      <xdr:spPr bwMode="auto">
        <a:xfrm>
          <a:off x="7981950" y="317982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291</xdr:row>
      <xdr:rowOff>0</xdr:rowOff>
    </xdr:from>
    <xdr:ext cx="304800" cy="304800"/>
    <xdr:sp macro="" textlink="">
      <xdr:nvSpPr>
        <xdr:cNvPr id="555" name="AutoShape 3" descr="blob:https://web.whatsapp.com/207f9b22-a611-4d6f-9984-78d7d1ff46db">
          <a:extLst>
            <a:ext uri="{FF2B5EF4-FFF2-40B4-BE49-F238E27FC236}">
              <a16:creationId xmlns:a16="http://schemas.microsoft.com/office/drawing/2014/main" id="{00000000-0008-0000-0200-00002B020000}"/>
            </a:ext>
          </a:extLst>
        </xdr:cNvPr>
        <xdr:cNvSpPr>
          <a:spLocks noChangeAspect="1" noChangeArrowheads="1"/>
        </xdr:cNvSpPr>
      </xdr:nvSpPr>
      <xdr:spPr bwMode="auto">
        <a:xfrm>
          <a:off x="7981950" y="317982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291</xdr:row>
      <xdr:rowOff>0</xdr:rowOff>
    </xdr:from>
    <xdr:ext cx="304800" cy="304800"/>
    <xdr:sp macro="" textlink="">
      <xdr:nvSpPr>
        <xdr:cNvPr id="556" name="AutoShape 3" descr="blob:https://web.whatsapp.com/207f9b22-a611-4d6f-9984-78d7d1ff46db">
          <a:extLst>
            <a:ext uri="{FF2B5EF4-FFF2-40B4-BE49-F238E27FC236}">
              <a16:creationId xmlns:a16="http://schemas.microsoft.com/office/drawing/2014/main" id="{00000000-0008-0000-0200-00002C020000}"/>
            </a:ext>
          </a:extLst>
        </xdr:cNvPr>
        <xdr:cNvSpPr>
          <a:spLocks noChangeAspect="1" noChangeArrowheads="1"/>
        </xdr:cNvSpPr>
      </xdr:nvSpPr>
      <xdr:spPr bwMode="auto">
        <a:xfrm>
          <a:off x="7981950" y="317982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291</xdr:row>
      <xdr:rowOff>0</xdr:rowOff>
    </xdr:from>
    <xdr:ext cx="304800" cy="304800"/>
    <xdr:sp macro="" textlink="">
      <xdr:nvSpPr>
        <xdr:cNvPr id="557" name="AutoShape 3" descr="blob:https://web.whatsapp.com/207f9b22-a611-4d6f-9984-78d7d1ff46db">
          <a:extLst>
            <a:ext uri="{FF2B5EF4-FFF2-40B4-BE49-F238E27FC236}">
              <a16:creationId xmlns:a16="http://schemas.microsoft.com/office/drawing/2014/main" id="{00000000-0008-0000-0200-00002D020000}"/>
            </a:ext>
          </a:extLst>
        </xdr:cNvPr>
        <xdr:cNvSpPr>
          <a:spLocks noChangeAspect="1" noChangeArrowheads="1"/>
        </xdr:cNvSpPr>
      </xdr:nvSpPr>
      <xdr:spPr bwMode="auto">
        <a:xfrm>
          <a:off x="7981950" y="317982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291</xdr:row>
      <xdr:rowOff>0</xdr:rowOff>
    </xdr:from>
    <xdr:ext cx="304800" cy="304800"/>
    <xdr:sp macro="" textlink="">
      <xdr:nvSpPr>
        <xdr:cNvPr id="558" name="AutoShape 3" descr="blob:https://web.whatsapp.com/207f9b22-a611-4d6f-9984-78d7d1ff46db">
          <a:extLst>
            <a:ext uri="{FF2B5EF4-FFF2-40B4-BE49-F238E27FC236}">
              <a16:creationId xmlns:a16="http://schemas.microsoft.com/office/drawing/2014/main" id="{00000000-0008-0000-0200-00002E020000}"/>
            </a:ext>
          </a:extLst>
        </xdr:cNvPr>
        <xdr:cNvSpPr>
          <a:spLocks noChangeAspect="1" noChangeArrowheads="1"/>
        </xdr:cNvSpPr>
      </xdr:nvSpPr>
      <xdr:spPr bwMode="auto">
        <a:xfrm>
          <a:off x="7981950" y="317982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291</xdr:row>
      <xdr:rowOff>0</xdr:rowOff>
    </xdr:from>
    <xdr:ext cx="304800" cy="304800"/>
    <xdr:sp macro="" textlink="">
      <xdr:nvSpPr>
        <xdr:cNvPr id="559" name="AutoShape 3" descr="blob:https://web.whatsapp.com/207f9b22-a611-4d6f-9984-78d7d1ff46db">
          <a:extLst>
            <a:ext uri="{FF2B5EF4-FFF2-40B4-BE49-F238E27FC236}">
              <a16:creationId xmlns:a16="http://schemas.microsoft.com/office/drawing/2014/main" id="{00000000-0008-0000-0200-00002F020000}"/>
            </a:ext>
          </a:extLst>
        </xdr:cNvPr>
        <xdr:cNvSpPr>
          <a:spLocks noChangeAspect="1" noChangeArrowheads="1"/>
        </xdr:cNvSpPr>
      </xdr:nvSpPr>
      <xdr:spPr bwMode="auto">
        <a:xfrm>
          <a:off x="7981950" y="317982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23812</xdr:colOff>
      <xdr:row>291</xdr:row>
      <xdr:rowOff>0</xdr:rowOff>
    </xdr:from>
    <xdr:ext cx="304800" cy="304800"/>
    <xdr:sp macro="" textlink="">
      <xdr:nvSpPr>
        <xdr:cNvPr id="560" name="AutoShape 3" descr="blob:https://web.whatsapp.com/207f9b22-a611-4d6f-9984-78d7d1ff46db">
          <a:extLst>
            <a:ext uri="{FF2B5EF4-FFF2-40B4-BE49-F238E27FC236}">
              <a16:creationId xmlns:a16="http://schemas.microsoft.com/office/drawing/2014/main" id="{00000000-0008-0000-0200-000030020000}"/>
            </a:ext>
          </a:extLst>
        </xdr:cNvPr>
        <xdr:cNvSpPr>
          <a:spLocks noChangeAspect="1" noChangeArrowheads="1"/>
        </xdr:cNvSpPr>
      </xdr:nvSpPr>
      <xdr:spPr bwMode="auto">
        <a:xfrm>
          <a:off x="7981950" y="317982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291</xdr:row>
      <xdr:rowOff>0</xdr:rowOff>
    </xdr:from>
    <xdr:ext cx="304800" cy="304800"/>
    <xdr:sp macro="" textlink="">
      <xdr:nvSpPr>
        <xdr:cNvPr id="561" name="AutoShape 3" descr="blob:https://web.whatsapp.com/207f9b22-a611-4d6f-9984-78d7d1ff46db">
          <a:extLst>
            <a:ext uri="{FF2B5EF4-FFF2-40B4-BE49-F238E27FC236}">
              <a16:creationId xmlns:a16="http://schemas.microsoft.com/office/drawing/2014/main" id="{00000000-0008-0000-0200-000031020000}"/>
            </a:ext>
          </a:extLst>
        </xdr:cNvPr>
        <xdr:cNvSpPr>
          <a:spLocks noChangeAspect="1" noChangeArrowheads="1"/>
        </xdr:cNvSpPr>
      </xdr:nvSpPr>
      <xdr:spPr bwMode="auto">
        <a:xfrm>
          <a:off x="7981950" y="317982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291</xdr:row>
      <xdr:rowOff>0</xdr:rowOff>
    </xdr:from>
    <xdr:ext cx="304800" cy="304800"/>
    <xdr:sp macro="" textlink="">
      <xdr:nvSpPr>
        <xdr:cNvPr id="562" name="AutoShape 3" descr="blob:https://web.whatsapp.com/207f9b22-a611-4d6f-9984-78d7d1ff46db">
          <a:extLst>
            <a:ext uri="{FF2B5EF4-FFF2-40B4-BE49-F238E27FC236}">
              <a16:creationId xmlns:a16="http://schemas.microsoft.com/office/drawing/2014/main" id="{00000000-0008-0000-0200-000032020000}"/>
            </a:ext>
          </a:extLst>
        </xdr:cNvPr>
        <xdr:cNvSpPr>
          <a:spLocks noChangeAspect="1" noChangeArrowheads="1"/>
        </xdr:cNvSpPr>
      </xdr:nvSpPr>
      <xdr:spPr bwMode="auto">
        <a:xfrm>
          <a:off x="7981950" y="317982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291</xdr:row>
      <xdr:rowOff>0</xdr:rowOff>
    </xdr:from>
    <xdr:ext cx="304800" cy="304800"/>
    <xdr:sp macro="" textlink="">
      <xdr:nvSpPr>
        <xdr:cNvPr id="563" name="AutoShape 3" descr="blob:https://web.whatsapp.com/207f9b22-a611-4d6f-9984-78d7d1ff46db">
          <a:extLst>
            <a:ext uri="{FF2B5EF4-FFF2-40B4-BE49-F238E27FC236}">
              <a16:creationId xmlns:a16="http://schemas.microsoft.com/office/drawing/2014/main" id="{00000000-0008-0000-0200-000033020000}"/>
            </a:ext>
          </a:extLst>
        </xdr:cNvPr>
        <xdr:cNvSpPr>
          <a:spLocks noChangeAspect="1" noChangeArrowheads="1"/>
        </xdr:cNvSpPr>
      </xdr:nvSpPr>
      <xdr:spPr bwMode="auto">
        <a:xfrm>
          <a:off x="7981950" y="317982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291</xdr:row>
      <xdr:rowOff>0</xdr:rowOff>
    </xdr:from>
    <xdr:ext cx="304800" cy="304800"/>
    <xdr:sp macro="" textlink="">
      <xdr:nvSpPr>
        <xdr:cNvPr id="564" name="AutoShape 3" descr="blob:https://web.whatsapp.com/207f9b22-a611-4d6f-9984-78d7d1ff46db">
          <a:extLst>
            <a:ext uri="{FF2B5EF4-FFF2-40B4-BE49-F238E27FC236}">
              <a16:creationId xmlns:a16="http://schemas.microsoft.com/office/drawing/2014/main" id="{00000000-0008-0000-0200-000034020000}"/>
            </a:ext>
          </a:extLst>
        </xdr:cNvPr>
        <xdr:cNvSpPr>
          <a:spLocks noChangeAspect="1" noChangeArrowheads="1"/>
        </xdr:cNvSpPr>
      </xdr:nvSpPr>
      <xdr:spPr bwMode="auto">
        <a:xfrm>
          <a:off x="7981950" y="317982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291</xdr:row>
      <xdr:rowOff>0</xdr:rowOff>
    </xdr:from>
    <xdr:ext cx="304800" cy="304800"/>
    <xdr:sp macro="" textlink="">
      <xdr:nvSpPr>
        <xdr:cNvPr id="565" name="AutoShape 3" descr="blob:https://web.whatsapp.com/207f9b22-a611-4d6f-9984-78d7d1ff46db">
          <a:extLst>
            <a:ext uri="{FF2B5EF4-FFF2-40B4-BE49-F238E27FC236}">
              <a16:creationId xmlns:a16="http://schemas.microsoft.com/office/drawing/2014/main" id="{00000000-0008-0000-0200-000035020000}"/>
            </a:ext>
          </a:extLst>
        </xdr:cNvPr>
        <xdr:cNvSpPr>
          <a:spLocks noChangeAspect="1" noChangeArrowheads="1"/>
        </xdr:cNvSpPr>
      </xdr:nvSpPr>
      <xdr:spPr bwMode="auto">
        <a:xfrm>
          <a:off x="7981950" y="317982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291</xdr:row>
      <xdr:rowOff>0</xdr:rowOff>
    </xdr:from>
    <xdr:ext cx="304800" cy="304800"/>
    <xdr:sp macro="" textlink="">
      <xdr:nvSpPr>
        <xdr:cNvPr id="566" name="AutoShape 3" descr="blob:https://web.whatsapp.com/207f9b22-a611-4d6f-9984-78d7d1ff46db">
          <a:extLst>
            <a:ext uri="{FF2B5EF4-FFF2-40B4-BE49-F238E27FC236}">
              <a16:creationId xmlns:a16="http://schemas.microsoft.com/office/drawing/2014/main" id="{00000000-0008-0000-0200-000036020000}"/>
            </a:ext>
          </a:extLst>
        </xdr:cNvPr>
        <xdr:cNvSpPr>
          <a:spLocks noChangeAspect="1" noChangeArrowheads="1"/>
        </xdr:cNvSpPr>
      </xdr:nvSpPr>
      <xdr:spPr bwMode="auto">
        <a:xfrm>
          <a:off x="7981950" y="317982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291</xdr:row>
      <xdr:rowOff>0</xdr:rowOff>
    </xdr:from>
    <xdr:ext cx="304800" cy="304800"/>
    <xdr:sp macro="" textlink="">
      <xdr:nvSpPr>
        <xdr:cNvPr id="567" name="AutoShape 3" descr="blob:https://web.whatsapp.com/207f9b22-a611-4d6f-9984-78d7d1ff46db">
          <a:extLst>
            <a:ext uri="{FF2B5EF4-FFF2-40B4-BE49-F238E27FC236}">
              <a16:creationId xmlns:a16="http://schemas.microsoft.com/office/drawing/2014/main" id="{00000000-0008-0000-0200-000037020000}"/>
            </a:ext>
          </a:extLst>
        </xdr:cNvPr>
        <xdr:cNvSpPr>
          <a:spLocks noChangeAspect="1" noChangeArrowheads="1"/>
        </xdr:cNvSpPr>
      </xdr:nvSpPr>
      <xdr:spPr bwMode="auto">
        <a:xfrm>
          <a:off x="7981950" y="317982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291</xdr:row>
      <xdr:rowOff>0</xdr:rowOff>
    </xdr:from>
    <xdr:ext cx="304800" cy="304800"/>
    <xdr:sp macro="" textlink="">
      <xdr:nvSpPr>
        <xdr:cNvPr id="568" name="AutoShape 3" descr="blob:https://web.whatsapp.com/207f9b22-a611-4d6f-9984-78d7d1ff46db">
          <a:extLst>
            <a:ext uri="{FF2B5EF4-FFF2-40B4-BE49-F238E27FC236}">
              <a16:creationId xmlns:a16="http://schemas.microsoft.com/office/drawing/2014/main" id="{00000000-0008-0000-0200-000038020000}"/>
            </a:ext>
          </a:extLst>
        </xdr:cNvPr>
        <xdr:cNvSpPr>
          <a:spLocks noChangeAspect="1" noChangeArrowheads="1"/>
        </xdr:cNvSpPr>
      </xdr:nvSpPr>
      <xdr:spPr bwMode="auto">
        <a:xfrm>
          <a:off x="7981950" y="317982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291</xdr:row>
      <xdr:rowOff>0</xdr:rowOff>
    </xdr:from>
    <xdr:ext cx="304800" cy="304800"/>
    <xdr:sp macro="" textlink="">
      <xdr:nvSpPr>
        <xdr:cNvPr id="569" name="AutoShape 3" descr="blob:https://web.whatsapp.com/207f9b22-a611-4d6f-9984-78d7d1ff46db">
          <a:extLst>
            <a:ext uri="{FF2B5EF4-FFF2-40B4-BE49-F238E27FC236}">
              <a16:creationId xmlns:a16="http://schemas.microsoft.com/office/drawing/2014/main" id="{00000000-0008-0000-0200-000039020000}"/>
            </a:ext>
          </a:extLst>
        </xdr:cNvPr>
        <xdr:cNvSpPr>
          <a:spLocks noChangeAspect="1" noChangeArrowheads="1"/>
        </xdr:cNvSpPr>
      </xdr:nvSpPr>
      <xdr:spPr bwMode="auto">
        <a:xfrm>
          <a:off x="7981950" y="317982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291</xdr:row>
      <xdr:rowOff>0</xdr:rowOff>
    </xdr:from>
    <xdr:ext cx="304800" cy="304800"/>
    <xdr:sp macro="" textlink="">
      <xdr:nvSpPr>
        <xdr:cNvPr id="570" name="AutoShape 3" descr="blob:https://web.whatsapp.com/207f9b22-a611-4d6f-9984-78d7d1ff46db">
          <a:extLst>
            <a:ext uri="{FF2B5EF4-FFF2-40B4-BE49-F238E27FC236}">
              <a16:creationId xmlns:a16="http://schemas.microsoft.com/office/drawing/2014/main" id="{00000000-0008-0000-0200-00003A020000}"/>
            </a:ext>
          </a:extLst>
        </xdr:cNvPr>
        <xdr:cNvSpPr>
          <a:spLocks noChangeAspect="1" noChangeArrowheads="1"/>
        </xdr:cNvSpPr>
      </xdr:nvSpPr>
      <xdr:spPr bwMode="auto">
        <a:xfrm>
          <a:off x="7981950" y="317982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291</xdr:row>
      <xdr:rowOff>0</xdr:rowOff>
    </xdr:from>
    <xdr:ext cx="304800" cy="304800"/>
    <xdr:sp macro="" textlink="">
      <xdr:nvSpPr>
        <xdr:cNvPr id="571" name="AutoShape 3" descr="blob:https://web.whatsapp.com/207f9b22-a611-4d6f-9984-78d7d1ff46db">
          <a:extLst>
            <a:ext uri="{FF2B5EF4-FFF2-40B4-BE49-F238E27FC236}">
              <a16:creationId xmlns:a16="http://schemas.microsoft.com/office/drawing/2014/main" id="{00000000-0008-0000-0200-00003B020000}"/>
            </a:ext>
          </a:extLst>
        </xdr:cNvPr>
        <xdr:cNvSpPr>
          <a:spLocks noChangeAspect="1" noChangeArrowheads="1"/>
        </xdr:cNvSpPr>
      </xdr:nvSpPr>
      <xdr:spPr bwMode="auto">
        <a:xfrm>
          <a:off x="7981950" y="317982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291</xdr:row>
      <xdr:rowOff>0</xdr:rowOff>
    </xdr:from>
    <xdr:ext cx="304800" cy="304800"/>
    <xdr:sp macro="" textlink="">
      <xdr:nvSpPr>
        <xdr:cNvPr id="572" name="AutoShape 3" descr="blob:https://web.whatsapp.com/207f9b22-a611-4d6f-9984-78d7d1ff46db">
          <a:extLst>
            <a:ext uri="{FF2B5EF4-FFF2-40B4-BE49-F238E27FC236}">
              <a16:creationId xmlns:a16="http://schemas.microsoft.com/office/drawing/2014/main" id="{00000000-0008-0000-0200-00003C020000}"/>
            </a:ext>
          </a:extLst>
        </xdr:cNvPr>
        <xdr:cNvSpPr>
          <a:spLocks noChangeAspect="1" noChangeArrowheads="1"/>
        </xdr:cNvSpPr>
      </xdr:nvSpPr>
      <xdr:spPr bwMode="auto">
        <a:xfrm>
          <a:off x="7981950" y="317982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28</xdr:row>
      <xdr:rowOff>542925</xdr:rowOff>
    </xdr:from>
    <xdr:ext cx="304800" cy="304800"/>
    <xdr:sp macro="" textlink="">
      <xdr:nvSpPr>
        <xdr:cNvPr id="573" name="AutoShape 3" descr="blob:https://web.whatsapp.com/207f9b22-a611-4d6f-9984-78d7d1ff46db">
          <a:extLst>
            <a:ext uri="{FF2B5EF4-FFF2-40B4-BE49-F238E27FC236}">
              <a16:creationId xmlns:a16="http://schemas.microsoft.com/office/drawing/2014/main" id="{00000000-0008-0000-0200-00003D020000}"/>
            </a:ext>
          </a:extLst>
        </xdr:cNvPr>
        <xdr:cNvSpPr>
          <a:spLocks noChangeAspect="1" noChangeArrowheads="1"/>
        </xdr:cNvSpPr>
      </xdr:nvSpPr>
      <xdr:spPr bwMode="auto">
        <a:xfrm>
          <a:off x="7981950" y="22640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28</xdr:row>
      <xdr:rowOff>333375</xdr:rowOff>
    </xdr:from>
    <xdr:ext cx="304800" cy="304800"/>
    <xdr:sp macro="" textlink="">
      <xdr:nvSpPr>
        <xdr:cNvPr id="574" name="AutoShape 3" descr="blob:https://web.whatsapp.com/207f9b22-a611-4d6f-9984-78d7d1ff46db">
          <a:extLst>
            <a:ext uri="{FF2B5EF4-FFF2-40B4-BE49-F238E27FC236}">
              <a16:creationId xmlns:a16="http://schemas.microsoft.com/office/drawing/2014/main" id="{00000000-0008-0000-0200-00003E020000}"/>
            </a:ext>
          </a:extLst>
        </xdr:cNvPr>
        <xdr:cNvSpPr>
          <a:spLocks noChangeAspect="1" noChangeArrowheads="1"/>
        </xdr:cNvSpPr>
      </xdr:nvSpPr>
      <xdr:spPr bwMode="auto">
        <a:xfrm>
          <a:off x="7981950" y="22431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26</xdr:row>
      <xdr:rowOff>161925</xdr:rowOff>
    </xdr:from>
    <xdr:ext cx="304800" cy="304800"/>
    <xdr:sp macro="" textlink="">
      <xdr:nvSpPr>
        <xdr:cNvPr id="575" name="AutoShape 3" descr="blob:https://web.whatsapp.com/207f9b22-a611-4d6f-9984-78d7d1ff46db">
          <a:extLst>
            <a:ext uri="{FF2B5EF4-FFF2-40B4-BE49-F238E27FC236}">
              <a16:creationId xmlns:a16="http://schemas.microsoft.com/office/drawing/2014/main" id="{00000000-0008-0000-0200-00003F020000}"/>
            </a:ext>
          </a:extLst>
        </xdr:cNvPr>
        <xdr:cNvSpPr>
          <a:spLocks noChangeAspect="1" noChangeArrowheads="1"/>
        </xdr:cNvSpPr>
      </xdr:nvSpPr>
      <xdr:spPr bwMode="auto">
        <a:xfrm>
          <a:off x="7981950" y="20012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26</xdr:row>
      <xdr:rowOff>161925</xdr:rowOff>
    </xdr:from>
    <xdr:ext cx="304800" cy="304800"/>
    <xdr:sp macro="" textlink="">
      <xdr:nvSpPr>
        <xdr:cNvPr id="576" name="AutoShape 3" descr="blob:https://web.whatsapp.com/207f9b22-a611-4d6f-9984-78d7d1ff46db">
          <a:extLst>
            <a:ext uri="{FF2B5EF4-FFF2-40B4-BE49-F238E27FC236}">
              <a16:creationId xmlns:a16="http://schemas.microsoft.com/office/drawing/2014/main" id="{00000000-0008-0000-0200-000040020000}"/>
            </a:ext>
          </a:extLst>
        </xdr:cNvPr>
        <xdr:cNvSpPr>
          <a:spLocks noChangeAspect="1" noChangeArrowheads="1"/>
        </xdr:cNvSpPr>
      </xdr:nvSpPr>
      <xdr:spPr bwMode="auto">
        <a:xfrm>
          <a:off x="7981950" y="20012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27</xdr:row>
      <xdr:rowOff>161925</xdr:rowOff>
    </xdr:from>
    <xdr:ext cx="304800" cy="304800"/>
    <xdr:sp macro="" textlink="">
      <xdr:nvSpPr>
        <xdr:cNvPr id="577" name="AutoShape 3" descr="blob:https://web.whatsapp.com/207f9b22-a611-4d6f-9984-78d7d1ff46db">
          <a:extLst>
            <a:ext uri="{FF2B5EF4-FFF2-40B4-BE49-F238E27FC236}">
              <a16:creationId xmlns:a16="http://schemas.microsoft.com/office/drawing/2014/main" id="{00000000-0008-0000-0200-000041020000}"/>
            </a:ext>
          </a:extLst>
        </xdr:cNvPr>
        <xdr:cNvSpPr>
          <a:spLocks noChangeAspect="1" noChangeArrowheads="1"/>
        </xdr:cNvSpPr>
      </xdr:nvSpPr>
      <xdr:spPr bwMode="auto">
        <a:xfrm>
          <a:off x="7981950" y="21135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27</xdr:row>
      <xdr:rowOff>161925</xdr:rowOff>
    </xdr:from>
    <xdr:ext cx="304800" cy="304800"/>
    <xdr:sp macro="" textlink="">
      <xdr:nvSpPr>
        <xdr:cNvPr id="578" name="AutoShape 3" descr="blob:https://web.whatsapp.com/207f9b22-a611-4d6f-9984-78d7d1ff46db">
          <a:extLst>
            <a:ext uri="{FF2B5EF4-FFF2-40B4-BE49-F238E27FC236}">
              <a16:creationId xmlns:a16="http://schemas.microsoft.com/office/drawing/2014/main" id="{00000000-0008-0000-0200-000042020000}"/>
            </a:ext>
          </a:extLst>
        </xdr:cNvPr>
        <xdr:cNvSpPr>
          <a:spLocks noChangeAspect="1" noChangeArrowheads="1"/>
        </xdr:cNvSpPr>
      </xdr:nvSpPr>
      <xdr:spPr bwMode="auto">
        <a:xfrm>
          <a:off x="7981950" y="21135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28</xdr:row>
      <xdr:rowOff>161925</xdr:rowOff>
    </xdr:from>
    <xdr:ext cx="304800" cy="304800"/>
    <xdr:sp macro="" textlink="">
      <xdr:nvSpPr>
        <xdr:cNvPr id="579" name="AutoShape 3" descr="blob:https://web.whatsapp.com/207f9b22-a611-4d6f-9984-78d7d1ff46db">
          <a:extLst>
            <a:ext uri="{FF2B5EF4-FFF2-40B4-BE49-F238E27FC236}">
              <a16:creationId xmlns:a16="http://schemas.microsoft.com/office/drawing/2014/main" id="{00000000-0008-0000-0200-000043020000}"/>
            </a:ext>
          </a:extLst>
        </xdr:cNvPr>
        <xdr:cNvSpPr>
          <a:spLocks noChangeAspect="1" noChangeArrowheads="1"/>
        </xdr:cNvSpPr>
      </xdr:nvSpPr>
      <xdr:spPr bwMode="auto">
        <a:xfrm>
          <a:off x="7981950" y="22259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28</xdr:row>
      <xdr:rowOff>161925</xdr:rowOff>
    </xdr:from>
    <xdr:ext cx="304800" cy="304800"/>
    <xdr:sp macro="" textlink="">
      <xdr:nvSpPr>
        <xdr:cNvPr id="580" name="AutoShape 3" descr="blob:https://web.whatsapp.com/207f9b22-a611-4d6f-9984-78d7d1ff46db">
          <a:extLst>
            <a:ext uri="{FF2B5EF4-FFF2-40B4-BE49-F238E27FC236}">
              <a16:creationId xmlns:a16="http://schemas.microsoft.com/office/drawing/2014/main" id="{00000000-0008-0000-0200-000044020000}"/>
            </a:ext>
          </a:extLst>
        </xdr:cNvPr>
        <xdr:cNvSpPr>
          <a:spLocks noChangeAspect="1" noChangeArrowheads="1"/>
        </xdr:cNvSpPr>
      </xdr:nvSpPr>
      <xdr:spPr bwMode="auto">
        <a:xfrm>
          <a:off x="7981950" y="22259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66</xdr:row>
      <xdr:rowOff>161925</xdr:rowOff>
    </xdr:from>
    <xdr:ext cx="304800" cy="304800"/>
    <xdr:sp macro="" textlink="">
      <xdr:nvSpPr>
        <xdr:cNvPr id="581" name="AutoShape 3" descr="blob:https://web.whatsapp.com/207f9b22-a611-4d6f-9984-78d7d1ff46db">
          <a:extLst>
            <a:ext uri="{FF2B5EF4-FFF2-40B4-BE49-F238E27FC236}">
              <a16:creationId xmlns:a16="http://schemas.microsoft.com/office/drawing/2014/main" id="{00000000-0008-0000-0200-000045020000}"/>
            </a:ext>
          </a:extLst>
        </xdr:cNvPr>
        <xdr:cNvSpPr>
          <a:spLocks noChangeAspect="1" noChangeArrowheads="1"/>
        </xdr:cNvSpPr>
      </xdr:nvSpPr>
      <xdr:spPr bwMode="auto">
        <a:xfrm>
          <a:off x="7981950" y="64970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66</xdr:row>
      <xdr:rowOff>161925</xdr:rowOff>
    </xdr:from>
    <xdr:ext cx="304800" cy="304800"/>
    <xdr:sp macro="" textlink="">
      <xdr:nvSpPr>
        <xdr:cNvPr id="582" name="AutoShape 3" descr="blob:https://web.whatsapp.com/207f9b22-a611-4d6f-9984-78d7d1ff46db">
          <a:extLst>
            <a:ext uri="{FF2B5EF4-FFF2-40B4-BE49-F238E27FC236}">
              <a16:creationId xmlns:a16="http://schemas.microsoft.com/office/drawing/2014/main" id="{00000000-0008-0000-0200-000046020000}"/>
            </a:ext>
          </a:extLst>
        </xdr:cNvPr>
        <xdr:cNvSpPr>
          <a:spLocks noChangeAspect="1" noChangeArrowheads="1"/>
        </xdr:cNvSpPr>
      </xdr:nvSpPr>
      <xdr:spPr bwMode="auto">
        <a:xfrm>
          <a:off x="7981950" y="64970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291</xdr:row>
      <xdr:rowOff>0</xdr:rowOff>
    </xdr:from>
    <xdr:ext cx="304800" cy="304800"/>
    <xdr:sp macro="" textlink="">
      <xdr:nvSpPr>
        <xdr:cNvPr id="583" name="AutoShape 3" descr="blob:https://web.whatsapp.com/207f9b22-a611-4d6f-9984-78d7d1ff46db">
          <a:extLst>
            <a:ext uri="{FF2B5EF4-FFF2-40B4-BE49-F238E27FC236}">
              <a16:creationId xmlns:a16="http://schemas.microsoft.com/office/drawing/2014/main" id="{00000000-0008-0000-0200-000047020000}"/>
            </a:ext>
          </a:extLst>
        </xdr:cNvPr>
        <xdr:cNvSpPr>
          <a:spLocks noChangeAspect="1" noChangeArrowheads="1"/>
        </xdr:cNvSpPr>
      </xdr:nvSpPr>
      <xdr:spPr bwMode="auto">
        <a:xfrm>
          <a:off x="7981950" y="317982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291</xdr:row>
      <xdr:rowOff>0</xdr:rowOff>
    </xdr:from>
    <xdr:ext cx="304800" cy="304800"/>
    <xdr:sp macro="" textlink="">
      <xdr:nvSpPr>
        <xdr:cNvPr id="584" name="AutoShape 3" descr="blob:https://web.whatsapp.com/207f9b22-a611-4d6f-9984-78d7d1ff46db">
          <a:extLst>
            <a:ext uri="{FF2B5EF4-FFF2-40B4-BE49-F238E27FC236}">
              <a16:creationId xmlns:a16="http://schemas.microsoft.com/office/drawing/2014/main" id="{00000000-0008-0000-0200-000048020000}"/>
            </a:ext>
          </a:extLst>
        </xdr:cNvPr>
        <xdr:cNvSpPr>
          <a:spLocks noChangeAspect="1" noChangeArrowheads="1"/>
        </xdr:cNvSpPr>
      </xdr:nvSpPr>
      <xdr:spPr bwMode="auto">
        <a:xfrm>
          <a:off x="7981950" y="317982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291</xdr:row>
      <xdr:rowOff>0</xdr:rowOff>
    </xdr:from>
    <xdr:ext cx="304800" cy="304800"/>
    <xdr:sp macro="" textlink="">
      <xdr:nvSpPr>
        <xdr:cNvPr id="585" name="AutoShape 3" descr="blob:https://web.whatsapp.com/207f9b22-a611-4d6f-9984-78d7d1ff46db">
          <a:extLst>
            <a:ext uri="{FF2B5EF4-FFF2-40B4-BE49-F238E27FC236}">
              <a16:creationId xmlns:a16="http://schemas.microsoft.com/office/drawing/2014/main" id="{00000000-0008-0000-0200-000049020000}"/>
            </a:ext>
          </a:extLst>
        </xdr:cNvPr>
        <xdr:cNvSpPr>
          <a:spLocks noChangeAspect="1" noChangeArrowheads="1"/>
        </xdr:cNvSpPr>
      </xdr:nvSpPr>
      <xdr:spPr bwMode="auto">
        <a:xfrm>
          <a:off x="7981950" y="317982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291</xdr:row>
      <xdr:rowOff>0</xdr:rowOff>
    </xdr:from>
    <xdr:ext cx="304800" cy="304800"/>
    <xdr:sp macro="" textlink="">
      <xdr:nvSpPr>
        <xdr:cNvPr id="586" name="AutoShape 3" descr="blob:https://web.whatsapp.com/207f9b22-a611-4d6f-9984-78d7d1ff46db">
          <a:extLst>
            <a:ext uri="{FF2B5EF4-FFF2-40B4-BE49-F238E27FC236}">
              <a16:creationId xmlns:a16="http://schemas.microsoft.com/office/drawing/2014/main" id="{00000000-0008-0000-0200-00004A020000}"/>
            </a:ext>
          </a:extLst>
        </xdr:cNvPr>
        <xdr:cNvSpPr>
          <a:spLocks noChangeAspect="1" noChangeArrowheads="1"/>
        </xdr:cNvSpPr>
      </xdr:nvSpPr>
      <xdr:spPr bwMode="auto">
        <a:xfrm>
          <a:off x="7981950" y="317982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18</xdr:row>
      <xdr:rowOff>542925</xdr:rowOff>
    </xdr:from>
    <xdr:ext cx="304800" cy="304800"/>
    <xdr:sp macro="" textlink="">
      <xdr:nvSpPr>
        <xdr:cNvPr id="587" name="AutoShape 3" descr="blob:https://web.whatsapp.com/207f9b22-a611-4d6f-9984-78d7d1ff46db">
          <a:extLst>
            <a:ext uri="{FF2B5EF4-FFF2-40B4-BE49-F238E27FC236}">
              <a16:creationId xmlns:a16="http://schemas.microsoft.com/office/drawing/2014/main" id="{00000000-0008-0000-0200-00004B020000}"/>
            </a:ext>
          </a:extLst>
        </xdr:cNvPr>
        <xdr:cNvSpPr>
          <a:spLocks noChangeAspect="1" noChangeArrowheads="1"/>
        </xdr:cNvSpPr>
      </xdr:nvSpPr>
      <xdr:spPr bwMode="auto">
        <a:xfrm>
          <a:off x="7981950" y="11401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18</xdr:row>
      <xdr:rowOff>333375</xdr:rowOff>
    </xdr:from>
    <xdr:ext cx="304800" cy="304800"/>
    <xdr:sp macro="" textlink="">
      <xdr:nvSpPr>
        <xdr:cNvPr id="588" name="AutoShape 3" descr="blob:https://web.whatsapp.com/207f9b22-a611-4d6f-9984-78d7d1ff46db">
          <a:extLst>
            <a:ext uri="{FF2B5EF4-FFF2-40B4-BE49-F238E27FC236}">
              <a16:creationId xmlns:a16="http://schemas.microsoft.com/office/drawing/2014/main" id="{00000000-0008-0000-0200-00004C020000}"/>
            </a:ext>
          </a:extLst>
        </xdr:cNvPr>
        <xdr:cNvSpPr>
          <a:spLocks noChangeAspect="1" noChangeArrowheads="1"/>
        </xdr:cNvSpPr>
      </xdr:nvSpPr>
      <xdr:spPr bwMode="auto">
        <a:xfrm>
          <a:off x="7981950" y="11191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16</xdr:row>
      <xdr:rowOff>161925</xdr:rowOff>
    </xdr:from>
    <xdr:ext cx="304800" cy="304800"/>
    <xdr:sp macro="" textlink="">
      <xdr:nvSpPr>
        <xdr:cNvPr id="589" name="AutoShape 3" descr="blob:https://web.whatsapp.com/207f9b22-a611-4d6f-9984-78d7d1ff46db">
          <a:extLst>
            <a:ext uri="{FF2B5EF4-FFF2-40B4-BE49-F238E27FC236}">
              <a16:creationId xmlns:a16="http://schemas.microsoft.com/office/drawing/2014/main" id="{00000000-0008-0000-0200-00004D020000}"/>
            </a:ext>
          </a:extLst>
        </xdr:cNvPr>
        <xdr:cNvSpPr>
          <a:spLocks noChangeAspect="1" noChangeArrowheads="1"/>
        </xdr:cNvSpPr>
      </xdr:nvSpPr>
      <xdr:spPr bwMode="auto">
        <a:xfrm>
          <a:off x="7981950" y="8772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16</xdr:row>
      <xdr:rowOff>161925</xdr:rowOff>
    </xdr:from>
    <xdr:ext cx="304800" cy="304800"/>
    <xdr:sp macro="" textlink="">
      <xdr:nvSpPr>
        <xdr:cNvPr id="590" name="AutoShape 3" descr="blob:https://web.whatsapp.com/207f9b22-a611-4d6f-9984-78d7d1ff46db">
          <a:extLst>
            <a:ext uri="{FF2B5EF4-FFF2-40B4-BE49-F238E27FC236}">
              <a16:creationId xmlns:a16="http://schemas.microsoft.com/office/drawing/2014/main" id="{00000000-0008-0000-0200-00004E020000}"/>
            </a:ext>
          </a:extLst>
        </xdr:cNvPr>
        <xdr:cNvSpPr>
          <a:spLocks noChangeAspect="1" noChangeArrowheads="1"/>
        </xdr:cNvSpPr>
      </xdr:nvSpPr>
      <xdr:spPr bwMode="auto">
        <a:xfrm>
          <a:off x="7981950" y="8772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17</xdr:row>
      <xdr:rowOff>161925</xdr:rowOff>
    </xdr:from>
    <xdr:ext cx="304800" cy="304800"/>
    <xdr:sp macro="" textlink="">
      <xdr:nvSpPr>
        <xdr:cNvPr id="591" name="AutoShape 3" descr="blob:https://web.whatsapp.com/207f9b22-a611-4d6f-9984-78d7d1ff46db">
          <a:extLst>
            <a:ext uri="{FF2B5EF4-FFF2-40B4-BE49-F238E27FC236}">
              <a16:creationId xmlns:a16="http://schemas.microsoft.com/office/drawing/2014/main" id="{00000000-0008-0000-0200-00004F020000}"/>
            </a:ext>
          </a:extLst>
        </xdr:cNvPr>
        <xdr:cNvSpPr>
          <a:spLocks noChangeAspect="1" noChangeArrowheads="1"/>
        </xdr:cNvSpPr>
      </xdr:nvSpPr>
      <xdr:spPr bwMode="auto">
        <a:xfrm>
          <a:off x="7981950" y="9896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17</xdr:row>
      <xdr:rowOff>161925</xdr:rowOff>
    </xdr:from>
    <xdr:ext cx="304800" cy="304800"/>
    <xdr:sp macro="" textlink="">
      <xdr:nvSpPr>
        <xdr:cNvPr id="592" name="AutoShape 3" descr="blob:https://web.whatsapp.com/207f9b22-a611-4d6f-9984-78d7d1ff46db">
          <a:extLst>
            <a:ext uri="{FF2B5EF4-FFF2-40B4-BE49-F238E27FC236}">
              <a16:creationId xmlns:a16="http://schemas.microsoft.com/office/drawing/2014/main" id="{00000000-0008-0000-0200-000050020000}"/>
            </a:ext>
          </a:extLst>
        </xdr:cNvPr>
        <xdr:cNvSpPr>
          <a:spLocks noChangeAspect="1" noChangeArrowheads="1"/>
        </xdr:cNvSpPr>
      </xdr:nvSpPr>
      <xdr:spPr bwMode="auto">
        <a:xfrm>
          <a:off x="7981950" y="9896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18</xdr:row>
      <xdr:rowOff>161925</xdr:rowOff>
    </xdr:from>
    <xdr:ext cx="304800" cy="304800"/>
    <xdr:sp macro="" textlink="">
      <xdr:nvSpPr>
        <xdr:cNvPr id="593" name="AutoShape 3" descr="blob:https://web.whatsapp.com/207f9b22-a611-4d6f-9984-78d7d1ff46db">
          <a:extLst>
            <a:ext uri="{FF2B5EF4-FFF2-40B4-BE49-F238E27FC236}">
              <a16:creationId xmlns:a16="http://schemas.microsoft.com/office/drawing/2014/main" id="{00000000-0008-0000-0200-000051020000}"/>
            </a:ext>
          </a:extLst>
        </xdr:cNvPr>
        <xdr:cNvSpPr>
          <a:spLocks noChangeAspect="1" noChangeArrowheads="1"/>
        </xdr:cNvSpPr>
      </xdr:nvSpPr>
      <xdr:spPr bwMode="auto">
        <a:xfrm>
          <a:off x="7981950" y="11020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18</xdr:row>
      <xdr:rowOff>161925</xdr:rowOff>
    </xdr:from>
    <xdr:ext cx="304800" cy="304800"/>
    <xdr:sp macro="" textlink="">
      <xdr:nvSpPr>
        <xdr:cNvPr id="594" name="AutoShape 3" descr="blob:https://web.whatsapp.com/207f9b22-a611-4d6f-9984-78d7d1ff46db">
          <a:extLst>
            <a:ext uri="{FF2B5EF4-FFF2-40B4-BE49-F238E27FC236}">
              <a16:creationId xmlns:a16="http://schemas.microsoft.com/office/drawing/2014/main" id="{00000000-0008-0000-0200-000052020000}"/>
            </a:ext>
          </a:extLst>
        </xdr:cNvPr>
        <xdr:cNvSpPr>
          <a:spLocks noChangeAspect="1" noChangeArrowheads="1"/>
        </xdr:cNvSpPr>
      </xdr:nvSpPr>
      <xdr:spPr bwMode="auto">
        <a:xfrm>
          <a:off x="7981950" y="11020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21</xdr:row>
      <xdr:rowOff>161925</xdr:rowOff>
    </xdr:from>
    <xdr:ext cx="304800" cy="304800"/>
    <xdr:sp macro="" textlink="">
      <xdr:nvSpPr>
        <xdr:cNvPr id="595" name="AutoShape 3" descr="blob:https://web.whatsapp.com/207f9b22-a611-4d6f-9984-78d7d1ff46db">
          <a:extLst>
            <a:ext uri="{FF2B5EF4-FFF2-40B4-BE49-F238E27FC236}">
              <a16:creationId xmlns:a16="http://schemas.microsoft.com/office/drawing/2014/main" id="{00000000-0008-0000-0200-000053020000}"/>
            </a:ext>
          </a:extLst>
        </xdr:cNvPr>
        <xdr:cNvSpPr>
          <a:spLocks noChangeAspect="1" noChangeArrowheads="1"/>
        </xdr:cNvSpPr>
      </xdr:nvSpPr>
      <xdr:spPr bwMode="auto">
        <a:xfrm>
          <a:off x="7981950" y="14392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21</xdr:row>
      <xdr:rowOff>161925</xdr:rowOff>
    </xdr:from>
    <xdr:ext cx="304800" cy="304800"/>
    <xdr:sp macro="" textlink="">
      <xdr:nvSpPr>
        <xdr:cNvPr id="596" name="AutoShape 3" descr="blob:https://web.whatsapp.com/207f9b22-a611-4d6f-9984-78d7d1ff46db">
          <a:extLst>
            <a:ext uri="{FF2B5EF4-FFF2-40B4-BE49-F238E27FC236}">
              <a16:creationId xmlns:a16="http://schemas.microsoft.com/office/drawing/2014/main" id="{00000000-0008-0000-0200-000054020000}"/>
            </a:ext>
          </a:extLst>
        </xdr:cNvPr>
        <xdr:cNvSpPr>
          <a:spLocks noChangeAspect="1" noChangeArrowheads="1"/>
        </xdr:cNvSpPr>
      </xdr:nvSpPr>
      <xdr:spPr bwMode="auto">
        <a:xfrm>
          <a:off x="7981950" y="14392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18</xdr:row>
      <xdr:rowOff>542925</xdr:rowOff>
    </xdr:from>
    <xdr:ext cx="304800" cy="304800"/>
    <xdr:sp macro="" textlink="">
      <xdr:nvSpPr>
        <xdr:cNvPr id="597" name="AutoShape 3" descr="blob:https://web.whatsapp.com/207f9b22-a611-4d6f-9984-78d7d1ff46db">
          <a:extLst>
            <a:ext uri="{FF2B5EF4-FFF2-40B4-BE49-F238E27FC236}">
              <a16:creationId xmlns:a16="http://schemas.microsoft.com/office/drawing/2014/main" id="{00000000-0008-0000-0200-000055020000}"/>
            </a:ext>
          </a:extLst>
        </xdr:cNvPr>
        <xdr:cNvSpPr>
          <a:spLocks noChangeAspect="1" noChangeArrowheads="1"/>
        </xdr:cNvSpPr>
      </xdr:nvSpPr>
      <xdr:spPr bwMode="auto">
        <a:xfrm>
          <a:off x="7981950" y="11401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18</xdr:row>
      <xdr:rowOff>333375</xdr:rowOff>
    </xdr:from>
    <xdr:ext cx="304800" cy="304800"/>
    <xdr:sp macro="" textlink="">
      <xdr:nvSpPr>
        <xdr:cNvPr id="598" name="AutoShape 3" descr="blob:https://web.whatsapp.com/207f9b22-a611-4d6f-9984-78d7d1ff46db">
          <a:extLst>
            <a:ext uri="{FF2B5EF4-FFF2-40B4-BE49-F238E27FC236}">
              <a16:creationId xmlns:a16="http://schemas.microsoft.com/office/drawing/2014/main" id="{00000000-0008-0000-0200-000056020000}"/>
            </a:ext>
          </a:extLst>
        </xdr:cNvPr>
        <xdr:cNvSpPr>
          <a:spLocks noChangeAspect="1" noChangeArrowheads="1"/>
        </xdr:cNvSpPr>
      </xdr:nvSpPr>
      <xdr:spPr bwMode="auto">
        <a:xfrm>
          <a:off x="7981950" y="11191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16</xdr:row>
      <xdr:rowOff>161925</xdr:rowOff>
    </xdr:from>
    <xdr:ext cx="304800" cy="304800"/>
    <xdr:sp macro="" textlink="">
      <xdr:nvSpPr>
        <xdr:cNvPr id="599" name="AutoShape 3" descr="blob:https://web.whatsapp.com/207f9b22-a611-4d6f-9984-78d7d1ff46db">
          <a:extLst>
            <a:ext uri="{FF2B5EF4-FFF2-40B4-BE49-F238E27FC236}">
              <a16:creationId xmlns:a16="http://schemas.microsoft.com/office/drawing/2014/main" id="{00000000-0008-0000-0200-000057020000}"/>
            </a:ext>
          </a:extLst>
        </xdr:cNvPr>
        <xdr:cNvSpPr>
          <a:spLocks noChangeAspect="1" noChangeArrowheads="1"/>
        </xdr:cNvSpPr>
      </xdr:nvSpPr>
      <xdr:spPr bwMode="auto">
        <a:xfrm>
          <a:off x="7981950" y="8772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16</xdr:row>
      <xdr:rowOff>161925</xdr:rowOff>
    </xdr:from>
    <xdr:ext cx="304800" cy="304800"/>
    <xdr:sp macro="" textlink="">
      <xdr:nvSpPr>
        <xdr:cNvPr id="600" name="AutoShape 3" descr="blob:https://web.whatsapp.com/207f9b22-a611-4d6f-9984-78d7d1ff46db">
          <a:extLst>
            <a:ext uri="{FF2B5EF4-FFF2-40B4-BE49-F238E27FC236}">
              <a16:creationId xmlns:a16="http://schemas.microsoft.com/office/drawing/2014/main" id="{00000000-0008-0000-0200-000058020000}"/>
            </a:ext>
          </a:extLst>
        </xdr:cNvPr>
        <xdr:cNvSpPr>
          <a:spLocks noChangeAspect="1" noChangeArrowheads="1"/>
        </xdr:cNvSpPr>
      </xdr:nvSpPr>
      <xdr:spPr bwMode="auto">
        <a:xfrm>
          <a:off x="7981950" y="8772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17</xdr:row>
      <xdr:rowOff>161925</xdr:rowOff>
    </xdr:from>
    <xdr:ext cx="304800" cy="304800"/>
    <xdr:sp macro="" textlink="">
      <xdr:nvSpPr>
        <xdr:cNvPr id="601" name="AutoShape 3" descr="blob:https://web.whatsapp.com/207f9b22-a611-4d6f-9984-78d7d1ff46db">
          <a:extLst>
            <a:ext uri="{FF2B5EF4-FFF2-40B4-BE49-F238E27FC236}">
              <a16:creationId xmlns:a16="http://schemas.microsoft.com/office/drawing/2014/main" id="{00000000-0008-0000-0200-000059020000}"/>
            </a:ext>
          </a:extLst>
        </xdr:cNvPr>
        <xdr:cNvSpPr>
          <a:spLocks noChangeAspect="1" noChangeArrowheads="1"/>
        </xdr:cNvSpPr>
      </xdr:nvSpPr>
      <xdr:spPr bwMode="auto">
        <a:xfrm>
          <a:off x="7981950" y="9896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17</xdr:row>
      <xdr:rowOff>161925</xdr:rowOff>
    </xdr:from>
    <xdr:ext cx="304800" cy="304800"/>
    <xdr:sp macro="" textlink="">
      <xdr:nvSpPr>
        <xdr:cNvPr id="602" name="AutoShape 3" descr="blob:https://web.whatsapp.com/207f9b22-a611-4d6f-9984-78d7d1ff46db">
          <a:extLst>
            <a:ext uri="{FF2B5EF4-FFF2-40B4-BE49-F238E27FC236}">
              <a16:creationId xmlns:a16="http://schemas.microsoft.com/office/drawing/2014/main" id="{00000000-0008-0000-0200-00005A020000}"/>
            </a:ext>
          </a:extLst>
        </xdr:cNvPr>
        <xdr:cNvSpPr>
          <a:spLocks noChangeAspect="1" noChangeArrowheads="1"/>
        </xdr:cNvSpPr>
      </xdr:nvSpPr>
      <xdr:spPr bwMode="auto">
        <a:xfrm>
          <a:off x="7981950" y="9896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18</xdr:row>
      <xdr:rowOff>161925</xdr:rowOff>
    </xdr:from>
    <xdr:ext cx="304800" cy="304800"/>
    <xdr:sp macro="" textlink="">
      <xdr:nvSpPr>
        <xdr:cNvPr id="603" name="AutoShape 3" descr="blob:https://web.whatsapp.com/207f9b22-a611-4d6f-9984-78d7d1ff46db">
          <a:extLst>
            <a:ext uri="{FF2B5EF4-FFF2-40B4-BE49-F238E27FC236}">
              <a16:creationId xmlns:a16="http://schemas.microsoft.com/office/drawing/2014/main" id="{00000000-0008-0000-0200-00005B020000}"/>
            </a:ext>
          </a:extLst>
        </xdr:cNvPr>
        <xdr:cNvSpPr>
          <a:spLocks noChangeAspect="1" noChangeArrowheads="1"/>
        </xdr:cNvSpPr>
      </xdr:nvSpPr>
      <xdr:spPr bwMode="auto">
        <a:xfrm>
          <a:off x="7981950" y="11020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18</xdr:row>
      <xdr:rowOff>161925</xdr:rowOff>
    </xdr:from>
    <xdr:ext cx="304800" cy="304800"/>
    <xdr:sp macro="" textlink="">
      <xdr:nvSpPr>
        <xdr:cNvPr id="604" name="AutoShape 3" descr="blob:https://web.whatsapp.com/207f9b22-a611-4d6f-9984-78d7d1ff46db">
          <a:extLst>
            <a:ext uri="{FF2B5EF4-FFF2-40B4-BE49-F238E27FC236}">
              <a16:creationId xmlns:a16="http://schemas.microsoft.com/office/drawing/2014/main" id="{00000000-0008-0000-0200-00005C020000}"/>
            </a:ext>
          </a:extLst>
        </xdr:cNvPr>
        <xdr:cNvSpPr>
          <a:spLocks noChangeAspect="1" noChangeArrowheads="1"/>
        </xdr:cNvSpPr>
      </xdr:nvSpPr>
      <xdr:spPr bwMode="auto">
        <a:xfrm>
          <a:off x="7981950" y="11020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21</xdr:row>
      <xdr:rowOff>161925</xdr:rowOff>
    </xdr:from>
    <xdr:ext cx="304800" cy="304800"/>
    <xdr:sp macro="" textlink="">
      <xdr:nvSpPr>
        <xdr:cNvPr id="605" name="AutoShape 3" descr="blob:https://web.whatsapp.com/207f9b22-a611-4d6f-9984-78d7d1ff46db">
          <a:extLst>
            <a:ext uri="{FF2B5EF4-FFF2-40B4-BE49-F238E27FC236}">
              <a16:creationId xmlns:a16="http://schemas.microsoft.com/office/drawing/2014/main" id="{00000000-0008-0000-0200-00005D020000}"/>
            </a:ext>
          </a:extLst>
        </xdr:cNvPr>
        <xdr:cNvSpPr>
          <a:spLocks noChangeAspect="1" noChangeArrowheads="1"/>
        </xdr:cNvSpPr>
      </xdr:nvSpPr>
      <xdr:spPr bwMode="auto">
        <a:xfrm>
          <a:off x="7981950" y="14392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21</xdr:row>
      <xdr:rowOff>161925</xdr:rowOff>
    </xdr:from>
    <xdr:ext cx="304800" cy="304800"/>
    <xdr:sp macro="" textlink="">
      <xdr:nvSpPr>
        <xdr:cNvPr id="606" name="AutoShape 3" descr="blob:https://web.whatsapp.com/207f9b22-a611-4d6f-9984-78d7d1ff46db">
          <a:extLst>
            <a:ext uri="{FF2B5EF4-FFF2-40B4-BE49-F238E27FC236}">
              <a16:creationId xmlns:a16="http://schemas.microsoft.com/office/drawing/2014/main" id="{00000000-0008-0000-0200-00005E020000}"/>
            </a:ext>
          </a:extLst>
        </xdr:cNvPr>
        <xdr:cNvSpPr>
          <a:spLocks noChangeAspect="1" noChangeArrowheads="1"/>
        </xdr:cNvSpPr>
      </xdr:nvSpPr>
      <xdr:spPr bwMode="auto">
        <a:xfrm>
          <a:off x="7981950" y="14392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37</xdr:row>
      <xdr:rowOff>542925</xdr:rowOff>
    </xdr:from>
    <xdr:ext cx="304800" cy="304800"/>
    <xdr:sp macro="" textlink="">
      <xdr:nvSpPr>
        <xdr:cNvPr id="607" name="AutoShape 3" descr="blob:https://web.whatsapp.com/207f9b22-a611-4d6f-9984-78d7d1ff46db">
          <a:extLst>
            <a:ext uri="{FF2B5EF4-FFF2-40B4-BE49-F238E27FC236}">
              <a16:creationId xmlns:a16="http://schemas.microsoft.com/office/drawing/2014/main" id="{00000000-0008-0000-0200-00005F020000}"/>
            </a:ext>
          </a:extLst>
        </xdr:cNvPr>
        <xdr:cNvSpPr>
          <a:spLocks noChangeAspect="1" noChangeArrowheads="1"/>
        </xdr:cNvSpPr>
      </xdr:nvSpPr>
      <xdr:spPr bwMode="auto">
        <a:xfrm>
          <a:off x="7981950" y="32756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37</xdr:row>
      <xdr:rowOff>333375</xdr:rowOff>
    </xdr:from>
    <xdr:ext cx="304800" cy="304800"/>
    <xdr:sp macro="" textlink="">
      <xdr:nvSpPr>
        <xdr:cNvPr id="608" name="AutoShape 3" descr="blob:https://web.whatsapp.com/207f9b22-a611-4d6f-9984-78d7d1ff46db">
          <a:extLst>
            <a:ext uri="{FF2B5EF4-FFF2-40B4-BE49-F238E27FC236}">
              <a16:creationId xmlns:a16="http://schemas.microsoft.com/office/drawing/2014/main" id="{00000000-0008-0000-0200-000060020000}"/>
            </a:ext>
          </a:extLst>
        </xdr:cNvPr>
        <xdr:cNvSpPr>
          <a:spLocks noChangeAspect="1" noChangeArrowheads="1"/>
        </xdr:cNvSpPr>
      </xdr:nvSpPr>
      <xdr:spPr bwMode="auto">
        <a:xfrm>
          <a:off x="7981950" y="32546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35</xdr:row>
      <xdr:rowOff>161925</xdr:rowOff>
    </xdr:from>
    <xdr:ext cx="304800" cy="304800"/>
    <xdr:sp macro="" textlink="">
      <xdr:nvSpPr>
        <xdr:cNvPr id="609" name="AutoShape 3" descr="blob:https://web.whatsapp.com/207f9b22-a611-4d6f-9984-78d7d1ff46db">
          <a:extLst>
            <a:ext uri="{FF2B5EF4-FFF2-40B4-BE49-F238E27FC236}">
              <a16:creationId xmlns:a16="http://schemas.microsoft.com/office/drawing/2014/main" id="{00000000-0008-0000-0200-000061020000}"/>
            </a:ext>
          </a:extLst>
        </xdr:cNvPr>
        <xdr:cNvSpPr>
          <a:spLocks noChangeAspect="1" noChangeArrowheads="1"/>
        </xdr:cNvSpPr>
      </xdr:nvSpPr>
      <xdr:spPr bwMode="auto">
        <a:xfrm>
          <a:off x="7981950" y="30127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35</xdr:row>
      <xdr:rowOff>161925</xdr:rowOff>
    </xdr:from>
    <xdr:ext cx="304800" cy="304800"/>
    <xdr:sp macro="" textlink="">
      <xdr:nvSpPr>
        <xdr:cNvPr id="610" name="AutoShape 3" descr="blob:https://web.whatsapp.com/207f9b22-a611-4d6f-9984-78d7d1ff46db">
          <a:extLst>
            <a:ext uri="{FF2B5EF4-FFF2-40B4-BE49-F238E27FC236}">
              <a16:creationId xmlns:a16="http://schemas.microsoft.com/office/drawing/2014/main" id="{00000000-0008-0000-0200-000062020000}"/>
            </a:ext>
          </a:extLst>
        </xdr:cNvPr>
        <xdr:cNvSpPr>
          <a:spLocks noChangeAspect="1" noChangeArrowheads="1"/>
        </xdr:cNvSpPr>
      </xdr:nvSpPr>
      <xdr:spPr bwMode="auto">
        <a:xfrm>
          <a:off x="7981950" y="30127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36</xdr:row>
      <xdr:rowOff>161925</xdr:rowOff>
    </xdr:from>
    <xdr:ext cx="304800" cy="304800"/>
    <xdr:sp macro="" textlink="">
      <xdr:nvSpPr>
        <xdr:cNvPr id="611" name="AutoShape 3" descr="blob:https://web.whatsapp.com/207f9b22-a611-4d6f-9984-78d7d1ff46db">
          <a:extLst>
            <a:ext uri="{FF2B5EF4-FFF2-40B4-BE49-F238E27FC236}">
              <a16:creationId xmlns:a16="http://schemas.microsoft.com/office/drawing/2014/main" id="{00000000-0008-0000-0200-000063020000}"/>
            </a:ext>
          </a:extLst>
        </xdr:cNvPr>
        <xdr:cNvSpPr>
          <a:spLocks noChangeAspect="1" noChangeArrowheads="1"/>
        </xdr:cNvSpPr>
      </xdr:nvSpPr>
      <xdr:spPr bwMode="auto">
        <a:xfrm>
          <a:off x="7981950" y="31251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36</xdr:row>
      <xdr:rowOff>161925</xdr:rowOff>
    </xdr:from>
    <xdr:ext cx="304800" cy="304800"/>
    <xdr:sp macro="" textlink="">
      <xdr:nvSpPr>
        <xdr:cNvPr id="612" name="AutoShape 3" descr="blob:https://web.whatsapp.com/207f9b22-a611-4d6f-9984-78d7d1ff46db">
          <a:extLst>
            <a:ext uri="{FF2B5EF4-FFF2-40B4-BE49-F238E27FC236}">
              <a16:creationId xmlns:a16="http://schemas.microsoft.com/office/drawing/2014/main" id="{00000000-0008-0000-0200-000064020000}"/>
            </a:ext>
          </a:extLst>
        </xdr:cNvPr>
        <xdr:cNvSpPr>
          <a:spLocks noChangeAspect="1" noChangeArrowheads="1"/>
        </xdr:cNvSpPr>
      </xdr:nvSpPr>
      <xdr:spPr bwMode="auto">
        <a:xfrm>
          <a:off x="7981950" y="31251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37</xdr:row>
      <xdr:rowOff>161925</xdr:rowOff>
    </xdr:from>
    <xdr:ext cx="304800" cy="304800"/>
    <xdr:sp macro="" textlink="">
      <xdr:nvSpPr>
        <xdr:cNvPr id="613" name="AutoShape 3" descr="blob:https://web.whatsapp.com/207f9b22-a611-4d6f-9984-78d7d1ff46db">
          <a:extLst>
            <a:ext uri="{FF2B5EF4-FFF2-40B4-BE49-F238E27FC236}">
              <a16:creationId xmlns:a16="http://schemas.microsoft.com/office/drawing/2014/main" id="{00000000-0008-0000-0200-000065020000}"/>
            </a:ext>
          </a:extLst>
        </xdr:cNvPr>
        <xdr:cNvSpPr>
          <a:spLocks noChangeAspect="1" noChangeArrowheads="1"/>
        </xdr:cNvSpPr>
      </xdr:nvSpPr>
      <xdr:spPr bwMode="auto">
        <a:xfrm>
          <a:off x="7981950" y="32375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37</xdr:row>
      <xdr:rowOff>161925</xdr:rowOff>
    </xdr:from>
    <xdr:ext cx="304800" cy="304800"/>
    <xdr:sp macro="" textlink="">
      <xdr:nvSpPr>
        <xdr:cNvPr id="614" name="AutoShape 3" descr="blob:https://web.whatsapp.com/207f9b22-a611-4d6f-9984-78d7d1ff46db">
          <a:extLst>
            <a:ext uri="{FF2B5EF4-FFF2-40B4-BE49-F238E27FC236}">
              <a16:creationId xmlns:a16="http://schemas.microsoft.com/office/drawing/2014/main" id="{00000000-0008-0000-0200-000066020000}"/>
            </a:ext>
          </a:extLst>
        </xdr:cNvPr>
        <xdr:cNvSpPr>
          <a:spLocks noChangeAspect="1" noChangeArrowheads="1"/>
        </xdr:cNvSpPr>
      </xdr:nvSpPr>
      <xdr:spPr bwMode="auto">
        <a:xfrm>
          <a:off x="7981950" y="32375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40</xdr:row>
      <xdr:rowOff>161925</xdr:rowOff>
    </xdr:from>
    <xdr:ext cx="304800" cy="304800"/>
    <xdr:sp macro="" textlink="">
      <xdr:nvSpPr>
        <xdr:cNvPr id="615" name="AutoShape 3" descr="blob:https://web.whatsapp.com/207f9b22-a611-4d6f-9984-78d7d1ff46db">
          <a:extLst>
            <a:ext uri="{FF2B5EF4-FFF2-40B4-BE49-F238E27FC236}">
              <a16:creationId xmlns:a16="http://schemas.microsoft.com/office/drawing/2014/main" id="{00000000-0008-0000-0200-000067020000}"/>
            </a:ext>
          </a:extLst>
        </xdr:cNvPr>
        <xdr:cNvSpPr>
          <a:spLocks noChangeAspect="1" noChangeArrowheads="1"/>
        </xdr:cNvSpPr>
      </xdr:nvSpPr>
      <xdr:spPr bwMode="auto">
        <a:xfrm>
          <a:off x="7981950" y="35747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40</xdr:row>
      <xdr:rowOff>161925</xdr:rowOff>
    </xdr:from>
    <xdr:ext cx="304800" cy="304800"/>
    <xdr:sp macro="" textlink="">
      <xdr:nvSpPr>
        <xdr:cNvPr id="616" name="AutoShape 3" descr="blob:https://web.whatsapp.com/207f9b22-a611-4d6f-9984-78d7d1ff46db">
          <a:extLst>
            <a:ext uri="{FF2B5EF4-FFF2-40B4-BE49-F238E27FC236}">
              <a16:creationId xmlns:a16="http://schemas.microsoft.com/office/drawing/2014/main" id="{00000000-0008-0000-0200-000068020000}"/>
            </a:ext>
          </a:extLst>
        </xdr:cNvPr>
        <xdr:cNvSpPr>
          <a:spLocks noChangeAspect="1" noChangeArrowheads="1"/>
        </xdr:cNvSpPr>
      </xdr:nvSpPr>
      <xdr:spPr bwMode="auto">
        <a:xfrm>
          <a:off x="7981950" y="35747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37</xdr:row>
      <xdr:rowOff>542925</xdr:rowOff>
    </xdr:from>
    <xdr:ext cx="304800" cy="304800"/>
    <xdr:sp macro="" textlink="">
      <xdr:nvSpPr>
        <xdr:cNvPr id="617" name="AutoShape 3" descr="blob:https://web.whatsapp.com/207f9b22-a611-4d6f-9984-78d7d1ff46db">
          <a:extLst>
            <a:ext uri="{FF2B5EF4-FFF2-40B4-BE49-F238E27FC236}">
              <a16:creationId xmlns:a16="http://schemas.microsoft.com/office/drawing/2014/main" id="{00000000-0008-0000-0200-000069020000}"/>
            </a:ext>
          </a:extLst>
        </xdr:cNvPr>
        <xdr:cNvSpPr>
          <a:spLocks noChangeAspect="1" noChangeArrowheads="1"/>
        </xdr:cNvSpPr>
      </xdr:nvSpPr>
      <xdr:spPr bwMode="auto">
        <a:xfrm>
          <a:off x="7981950" y="32756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37</xdr:row>
      <xdr:rowOff>333375</xdr:rowOff>
    </xdr:from>
    <xdr:ext cx="304800" cy="304800"/>
    <xdr:sp macro="" textlink="">
      <xdr:nvSpPr>
        <xdr:cNvPr id="618" name="AutoShape 3" descr="blob:https://web.whatsapp.com/207f9b22-a611-4d6f-9984-78d7d1ff46db">
          <a:extLst>
            <a:ext uri="{FF2B5EF4-FFF2-40B4-BE49-F238E27FC236}">
              <a16:creationId xmlns:a16="http://schemas.microsoft.com/office/drawing/2014/main" id="{00000000-0008-0000-0200-00006A020000}"/>
            </a:ext>
          </a:extLst>
        </xdr:cNvPr>
        <xdr:cNvSpPr>
          <a:spLocks noChangeAspect="1" noChangeArrowheads="1"/>
        </xdr:cNvSpPr>
      </xdr:nvSpPr>
      <xdr:spPr bwMode="auto">
        <a:xfrm>
          <a:off x="7981950" y="32546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35</xdr:row>
      <xdr:rowOff>161925</xdr:rowOff>
    </xdr:from>
    <xdr:ext cx="304800" cy="304800"/>
    <xdr:sp macro="" textlink="">
      <xdr:nvSpPr>
        <xdr:cNvPr id="619" name="AutoShape 3" descr="blob:https://web.whatsapp.com/207f9b22-a611-4d6f-9984-78d7d1ff46db">
          <a:extLst>
            <a:ext uri="{FF2B5EF4-FFF2-40B4-BE49-F238E27FC236}">
              <a16:creationId xmlns:a16="http://schemas.microsoft.com/office/drawing/2014/main" id="{00000000-0008-0000-0200-00006B020000}"/>
            </a:ext>
          </a:extLst>
        </xdr:cNvPr>
        <xdr:cNvSpPr>
          <a:spLocks noChangeAspect="1" noChangeArrowheads="1"/>
        </xdr:cNvSpPr>
      </xdr:nvSpPr>
      <xdr:spPr bwMode="auto">
        <a:xfrm>
          <a:off x="7981950" y="30127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35</xdr:row>
      <xdr:rowOff>161925</xdr:rowOff>
    </xdr:from>
    <xdr:ext cx="304800" cy="304800"/>
    <xdr:sp macro="" textlink="">
      <xdr:nvSpPr>
        <xdr:cNvPr id="620" name="AutoShape 3" descr="blob:https://web.whatsapp.com/207f9b22-a611-4d6f-9984-78d7d1ff46db">
          <a:extLst>
            <a:ext uri="{FF2B5EF4-FFF2-40B4-BE49-F238E27FC236}">
              <a16:creationId xmlns:a16="http://schemas.microsoft.com/office/drawing/2014/main" id="{00000000-0008-0000-0200-00006C020000}"/>
            </a:ext>
          </a:extLst>
        </xdr:cNvPr>
        <xdr:cNvSpPr>
          <a:spLocks noChangeAspect="1" noChangeArrowheads="1"/>
        </xdr:cNvSpPr>
      </xdr:nvSpPr>
      <xdr:spPr bwMode="auto">
        <a:xfrm>
          <a:off x="7981950" y="30127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36</xdr:row>
      <xdr:rowOff>161925</xdr:rowOff>
    </xdr:from>
    <xdr:ext cx="304800" cy="304800"/>
    <xdr:sp macro="" textlink="">
      <xdr:nvSpPr>
        <xdr:cNvPr id="621" name="AutoShape 3" descr="blob:https://web.whatsapp.com/207f9b22-a611-4d6f-9984-78d7d1ff46db">
          <a:extLst>
            <a:ext uri="{FF2B5EF4-FFF2-40B4-BE49-F238E27FC236}">
              <a16:creationId xmlns:a16="http://schemas.microsoft.com/office/drawing/2014/main" id="{00000000-0008-0000-0200-00006D020000}"/>
            </a:ext>
          </a:extLst>
        </xdr:cNvPr>
        <xdr:cNvSpPr>
          <a:spLocks noChangeAspect="1" noChangeArrowheads="1"/>
        </xdr:cNvSpPr>
      </xdr:nvSpPr>
      <xdr:spPr bwMode="auto">
        <a:xfrm>
          <a:off x="7981950" y="31251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36</xdr:row>
      <xdr:rowOff>161925</xdr:rowOff>
    </xdr:from>
    <xdr:ext cx="304800" cy="304800"/>
    <xdr:sp macro="" textlink="">
      <xdr:nvSpPr>
        <xdr:cNvPr id="622" name="AutoShape 3" descr="blob:https://web.whatsapp.com/207f9b22-a611-4d6f-9984-78d7d1ff46db">
          <a:extLst>
            <a:ext uri="{FF2B5EF4-FFF2-40B4-BE49-F238E27FC236}">
              <a16:creationId xmlns:a16="http://schemas.microsoft.com/office/drawing/2014/main" id="{00000000-0008-0000-0200-00006E020000}"/>
            </a:ext>
          </a:extLst>
        </xdr:cNvPr>
        <xdr:cNvSpPr>
          <a:spLocks noChangeAspect="1" noChangeArrowheads="1"/>
        </xdr:cNvSpPr>
      </xdr:nvSpPr>
      <xdr:spPr bwMode="auto">
        <a:xfrm>
          <a:off x="7981950" y="31251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37</xdr:row>
      <xdr:rowOff>161925</xdr:rowOff>
    </xdr:from>
    <xdr:ext cx="304800" cy="304800"/>
    <xdr:sp macro="" textlink="">
      <xdr:nvSpPr>
        <xdr:cNvPr id="623" name="AutoShape 3" descr="blob:https://web.whatsapp.com/207f9b22-a611-4d6f-9984-78d7d1ff46db">
          <a:extLst>
            <a:ext uri="{FF2B5EF4-FFF2-40B4-BE49-F238E27FC236}">
              <a16:creationId xmlns:a16="http://schemas.microsoft.com/office/drawing/2014/main" id="{00000000-0008-0000-0200-00006F020000}"/>
            </a:ext>
          </a:extLst>
        </xdr:cNvPr>
        <xdr:cNvSpPr>
          <a:spLocks noChangeAspect="1" noChangeArrowheads="1"/>
        </xdr:cNvSpPr>
      </xdr:nvSpPr>
      <xdr:spPr bwMode="auto">
        <a:xfrm>
          <a:off x="7981950" y="32375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37</xdr:row>
      <xdr:rowOff>161925</xdr:rowOff>
    </xdr:from>
    <xdr:ext cx="304800" cy="304800"/>
    <xdr:sp macro="" textlink="">
      <xdr:nvSpPr>
        <xdr:cNvPr id="624" name="AutoShape 3" descr="blob:https://web.whatsapp.com/207f9b22-a611-4d6f-9984-78d7d1ff46db">
          <a:extLst>
            <a:ext uri="{FF2B5EF4-FFF2-40B4-BE49-F238E27FC236}">
              <a16:creationId xmlns:a16="http://schemas.microsoft.com/office/drawing/2014/main" id="{00000000-0008-0000-0200-000070020000}"/>
            </a:ext>
          </a:extLst>
        </xdr:cNvPr>
        <xdr:cNvSpPr>
          <a:spLocks noChangeAspect="1" noChangeArrowheads="1"/>
        </xdr:cNvSpPr>
      </xdr:nvSpPr>
      <xdr:spPr bwMode="auto">
        <a:xfrm>
          <a:off x="7981950" y="32375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40</xdr:row>
      <xdr:rowOff>161925</xdr:rowOff>
    </xdr:from>
    <xdr:ext cx="304800" cy="304800"/>
    <xdr:sp macro="" textlink="">
      <xdr:nvSpPr>
        <xdr:cNvPr id="625" name="AutoShape 3" descr="blob:https://web.whatsapp.com/207f9b22-a611-4d6f-9984-78d7d1ff46db">
          <a:extLst>
            <a:ext uri="{FF2B5EF4-FFF2-40B4-BE49-F238E27FC236}">
              <a16:creationId xmlns:a16="http://schemas.microsoft.com/office/drawing/2014/main" id="{00000000-0008-0000-0200-000071020000}"/>
            </a:ext>
          </a:extLst>
        </xdr:cNvPr>
        <xdr:cNvSpPr>
          <a:spLocks noChangeAspect="1" noChangeArrowheads="1"/>
        </xdr:cNvSpPr>
      </xdr:nvSpPr>
      <xdr:spPr bwMode="auto">
        <a:xfrm>
          <a:off x="7981950" y="35747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40</xdr:row>
      <xdr:rowOff>161925</xdr:rowOff>
    </xdr:from>
    <xdr:ext cx="304800" cy="304800"/>
    <xdr:sp macro="" textlink="">
      <xdr:nvSpPr>
        <xdr:cNvPr id="626" name="AutoShape 3" descr="blob:https://web.whatsapp.com/207f9b22-a611-4d6f-9984-78d7d1ff46db">
          <a:extLst>
            <a:ext uri="{FF2B5EF4-FFF2-40B4-BE49-F238E27FC236}">
              <a16:creationId xmlns:a16="http://schemas.microsoft.com/office/drawing/2014/main" id="{00000000-0008-0000-0200-000072020000}"/>
            </a:ext>
          </a:extLst>
        </xdr:cNvPr>
        <xdr:cNvSpPr>
          <a:spLocks noChangeAspect="1" noChangeArrowheads="1"/>
        </xdr:cNvSpPr>
      </xdr:nvSpPr>
      <xdr:spPr bwMode="auto">
        <a:xfrm>
          <a:off x="7981950" y="35747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47</xdr:row>
      <xdr:rowOff>542925</xdr:rowOff>
    </xdr:from>
    <xdr:ext cx="304800" cy="304800"/>
    <xdr:sp macro="" textlink="">
      <xdr:nvSpPr>
        <xdr:cNvPr id="627" name="AutoShape 3" descr="blob:https://web.whatsapp.com/207f9b22-a611-4d6f-9984-78d7d1ff46db">
          <a:extLst>
            <a:ext uri="{FF2B5EF4-FFF2-40B4-BE49-F238E27FC236}">
              <a16:creationId xmlns:a16="http://schemas.microsoft.com/office/drawing/2014/main" id="{00000000-0008-0000-0200-000073020000}"/>
            </a:ext>
          </a:extLst>
        </xdr:cNvPr>
        <xdr:cNvSpPr>
          <a:spLocks noChangeAspect="1" noChangeArrowheads="1"/>
        </xdr:cNvSpPr>
      </xdr:nvSpPr>
      <xdr:spPr bwMode="auto">
        <a:xfrm>
          <a:off x="7981950" y="43995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47</xdr:row>
      <xdr:rowOff>333375</xdr:rowOff>
    </xdr:from>
    <xdr:ext cx="304800" cy="304800"/>
    <xdr:sp macro="" textlink="">
      <xdr:nvSpPr>
        <xdr:cNvPr id="628" name="AutoShape 3" descr="blob:https://web.whatsapp.com/207f9b22-a611-4d6f-9984-78d7d1ff46db">
          <a:extLst>
            <a:ext uri="{FF2B5EF4-FFF2-40B4-BE49-F238E27FC236}">
              <a16:creationId xmlns:a16="http://schemas.microsoft.com/office/drawing/2014/main" id="{00000000-0008-0000-0200-000074020000}"/>
            </a:ext>
          </a:extLst>
        </xdr:cNvPr>
        <xdr:cNvSpPr>
          <a:spLocks noChangeAspect="1" noChangeArrowheads="1"/>
        </xdr:cNvSpPr>
      </xdr:nvSpPr>
      <xdr:spPr bwMode="auto">
        <a:xfrm>
          <a:off x="7981950" y="43786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45</xdr:row>
      <xdr:rowOff>161925</xdr:rowOff>
    </xdr:from>
    <xdr:ext cx="304800" cy="304800"/>
    <xdr:sp macro="" textlink="">
      <xdr:nvSpPr>
        <xdr:cNvPr id="629" name="AutoShape 3" descr="blob:https://web.whatsapp.com/207f9b22-a611-4d6f-9984-78d7d1ff46db">
          <a:extLst>
            <a:ext uri="{FF2B5EF4-FFF2-40B4-BE49-F238E27FC236}">
              <a16:creationId xmlns:a16="http://schemas.microsoft.com/office/drawing/2014/main" id="{00000000-0008-0000-0200-000075020000}"/>
            </a:ext>
          </a:extLst>
        </xdr:cNvPr>
        <xdr:cNvSpPr>
          <a:spLocks noChangeAspect="1" noChangeArrowheads="1"/>
        </xdr:cNvSpPr>
      </xdr:nvSpPr>
      <xdr:spPr bwMode="auto">
        <a:xfrm>
          <a:off x="7981950" y="41367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45</xdr:row>
      <xdr:rowOff>161925</xdr:rowOff>
    </xdr:from>
    <xdr:ext cx="304800" cy="304800"/>
    <xdr:sp macro="" textlink="">
      <xdr:nvSpPr>
        <xdr:cNvPr id="630" name="AutoShape 3" descr="blob:https://web.whatsapp.com/207f9b22-a611-4d6f-9984-78d7d1ff46db">
          <a:extLst>
            <a:ext uri="{FF2B5EF4-FFF2-40B4-BE49-F238E27FC236}">
              <a16:creationId xmlns:a16="http://schemas.microsoft.com/office/drawing/2014/main" id="{00000000-0008-0000-0200-000076020000}"/>
            </a:ext>
          </a:extLst>
        </xdr:cNvPr>
        <xdr:cNvSpPr>
          <a:spLocks noChangeAspect="1" noChangeArrowheads="1"/>
        </xdr:cNvSpPr>
      </xdr:nvSpPr>
      <xdr:spPr bwMode="auto">
        <a:xfrm>
          <a:off x="7981950" y="41367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46</xdr:row>
      <xdr:rowOff>161925</xdr:rowOff>
    </xdr:from>
    <xdr:ext cx="304800" cy="304800"/>
    <xdr:sp macro="" textlink="">
      <xdr:nvSpPr>
        <xdr:cNvPr id="631" name="AutoShape 3" descr="blob:https://web.whatsapp.com/207f9b22-a611-4d6f-9984-78d7d1ff46db">
          <a:extLst>
            <a:ext uri="{FF2B5EF4-FFF2-40B4-BE49-F238E27FC236}">
              <a16:creationId xmlns:a16="http://schemas.microsoft.com/office/drawing/2014/main" id="{00000000-0008-0000-0200-000077020000}"/>
            </a:ext>
          </a:extLst>
        </xdr:cNvPr>
        <xdr:cNvSpPr>
          <a:spLocks noChangeAspect="1" noChangeArrowheads="1"/>
        </xdr:cNvSpPr>
      </xdr:nvSpPr>
      <xdr:spPr bwMode="auto">
        <a:xfrm>
          <a:off x="7981950" y="42491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46</xdr:row>
      <xdr:rowOff>161925</xdr:rowOff>
    </xdr:from>
    <xdr:ext cx="304800" cy="304800"/>
    <xdr:sp macro="" textlink="">
      <xdr:nvSpPr>
        <xdr:cNvPr id="632" name="AutoShape 3" descr="blob:https://web.whatsapp.com/207f9b22-a611-4d6f-9984-78d7d1ff46db">
          <a:extLst>
            <a:ext uri="{FF2B5EF4-FFF2-40B4-BE49-F238E27FC236}">
              <a16:creationId xmlns:a16="http://schemas.microsoft.com/office/drawing/2014/main" id="{00000000-0008-0000-0200-000078020000}"/>
            </a:ext>
          </a:extLst>
        </xdr:cNvPr>
        <xdr:cNvSpPr>
          <a:spLocks noChangeAspect="1" noChangeArrowheads="1"/>
        </xdr:cNvSpPr>
      </xdr:nvSpPr>
      <xdr:spPr bwMode="auto">
        <a:xfrm>
          <a:off x="7981950" y="42491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47</xdr:row>
      <xdr:rowOff>161925</xdr:rowOff>
    </xdr:from>
    <xdr:ext cx="304800" cy="304800"/>
    <xdr:sp macro="" textlink="">
      <xdr:nvSpPr>
        <xdr:cNvPr id="633" name="AutoShape 3" descr="blob:https://web.whatsapp.com/207f9b22-a611-4d6f-9984-78d7d1ff46db">
          <a:extLst>
            <a:ext uri="{FF2B5EF4-FFF2-40B4-BE49-F238E27FC236}">
              <a16:creationId xmlns:a16="http://schemas.microsoft.com/office/drawing/2014/main" id="{00000000-0008-0000-0200-000079020000}"/>
            </a:ext>
          </a:extLst>
        </xdr:cNvPr>
        <xdr:cNvSpPr>
          <a:spLocks noChangeAspect="1" noChangeArrowheads="1"/>
        </xdr:cNvSpPr>
      </xdr:nvSpPr>
      <xdr:spPr bwMode="auto">
        <a:xfrm>
          <a:off x="7981950" y="43614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47</xdr:row>
      <xdr:rowOff>161925</xdr:rowOff>
    </xdr:from>
    <xdr:ext cx="304800" cy="304800"/>
    <xdr:sp macro="" textlink="">
      <xdr:nvSpPr>
        <xdr:cNvPr id="634" name="AutoShape 3" descr="blob:https://web.whatsapp.com/207f9b22-a611-4d6f-9984-78d7d1ff46db">
          <a:extLst>
            <a:ext uri="{FF2B5EF4-FFF2-40B4-BE49-F238E27FC236}">
              <a16:creationId xmlns:a16="http://schemas.microsoft.com/office/drawing/2014/main" id="{00000000-0008-0000-0200-00007A020000}"/>
            </a:ext>
          </a:extLst>
        </xdr:cNvPr>
        <xdr:cNvSpPr>
          <a:spLocks noChangeAspect="1" noChangeArrowheads="1"/>
        </xdr:cNvSpPr>
      </xdr:nvSpPr>
      <xdr:spPr bwMode="auto">
        <a:xfrm>
          <a:off x="7981950" y="43614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47</xdr:row>
      <xdr:rowOff>542925</xdr:rowOff>
    </xdr:from>
    <xdr:ext cx="304800" cy="304800"/>
    <xdr:sp macro="" textlink="">
      <xdr:nvSpPr>
        <xdr:cNvPr id="635" name="AutoShape 3" descr="blob:https://web.whatsapp.com/207f9b22-a611-4d6f-9984-78d7d1ff46db">
          <a:extLst>
            <a:ext uri="{FF2B5EF4-FFF2-40B4-BE49-F238E27FC236}">
              <a16:creationId xmlns:a16="http://schemas.microsoft.com/office/drawing/2014/main" id="{00000000-0008-0000-0200-00007B020000}"/>
            </a:ext>
          </a:extLst>
        </xdr:cNvPr>
        <xdr:cNvSpPr>
          <a:spLocks noChangeAspect="1" noChangeArrowheads="1"/>
        </xdr:cNvSpPr>
      </xdr:nvSpPr>
      <xdr:spPr bwMode="auto">
        <a:xfrm>
          <a:off x="7981950" y="43995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47</xdr:row>
      <xdr:rowOff>333375</xdr:rowOff>
    </xdr:from>
    <xdr:ext cx="304800" cy="304800"/>
    <xdr:sp macro="" textlink="">
      <xdr:nvSpPr>
        <xdr:cNvPr id="636" name="AutoShape 3" descr="blob:https://web.whatsapp.com/207f9b22-a611-4d6f-9984-78d7d1ff46db">
          <a:extLst>
            <a:ext uri="{FF2B5EF4-FFF2-40B4-BE49-F238E27FC236}">
              <a16:creationId xmlns:a16="http://schemas.microsoft.com/office/drawing/2014/main" id="{00000000-0008-0000-0200-00007C020000}"/>
            </a:ext>
          </a:extLst>
        </xdr:cNvPr>
        <xdr:cNvSpPr>
          <a:spLocks noChangeAspect="1" noChangeArrowheads="1"/>
        </xdr:cNvSpPr>
      </xdr:nvSpPr>
      <xdr:spPr bwMode="auto">
        <a:xfrm>
          <a:off x="7981950" y="43786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45</xdr:row>
      <xdr:rowOff>161925</xdr:rowOff>
    </xdr:from>
    <xdr:ext cx="304800" cy="304800"/>
    <xdr:sp macro="" textlink="">
      <xdr:nvSpPr>
        <xdr:cNvPr id="637" name="AutoShape 3" descr="blob:https://web.whatsapp.com/207f9b22-a611-4d6f-9984-78d7d1ff46db">
          <a:extLst>
            <a:ext uri="{FF2B5EF4-FFF2-40B4-BE49-F238E27FC236}">
              <a16:creationId xmlns:a16="http://schemas.microsoft.com/office/drawing/2014/main" id="{00000000-0008-0000-0200-00007D020000}"/>
            </a:ext>
          </a:extLst>
        </xdr:cNvPr>
        <xdr:cNvSpPr>
          <a:spLocks noChangeAspect="1" noChangeArrowheads="1"/>
        </xdr:cNvSpPr>
      </xdr:nvSpPr>
      <xdr:spPr bwMode="auto">
        <a:xfrm>
          <a:off x="7981950" y="41367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45</xdr:row>
      <xdr:rowOff>161925</xdr:rowOff>
    </xdr:from>
    <xdr:ext cx="304800" cy="304800"/>
    <xdr:sp macro="" textlink="">
      <xdr:nvSpPr>
        <xdr:cNvPr id="638" name="AutoShape 3" descr="blob:https://web.whatsapp.com/207f9b22-a611-4d6f-9984-78d7d1ff46db">
          <a:extLst>
            <a:ext uri="{FF2B5EF4-FFF2-40B4-BE49-F238E27FC236}">
              <a16:creationId xmlns:a16="http://schemas.microsoft.com/office/drawing/2014/main" id="{00000000-0008-0000-0200-00007E020000}"/>
            </a:ext>
          </a:extLst>
        </xdr:cNvPr>
        <xdr:cNvSpPr>
          <a:spLocks noChangeAspect="1" noChangeArrowheads="1"/>
        </xdr:cNvSpPr>
      </xdr:nvSpPr>
      <xdr:spPr bwMode="auto">
        <a:xfrm>
          <a:off x="7981950" y="41367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46</xdr:row>
      <xdr:rowOff>161925</xdr:rowOff>
    </xdr:from>
    <xdr:ext cx="304800" cy="304800"/>
    <xdr:sp macro="" textlink="">
      <xdr:nvSpPr>
        <xdr:cNvPr id="639" name="AutoShape 3" descr="blob:https://web.whatsapp.com/207f9b22-a611-4d6f-9984-78d7d1ff46db">
          <a:extLst>
            <a:ext uri="{FF2B5EF4-FFF2-40B4-BE49-F238E27FC236}">
              <a16:creationId xmlns:a16="http://schemas.microsoft.com/office/drawing/2014/main" id="{00000000-0008-0000-0200-00007F020000}"/>
            </a:ext>
          </a:extLst>
        </xdr:cNvPr>
        <xdr:cNvSpPr>
          <a:spLocks noChangeAspect="1" noChangeArrowheads="1"/>
        </xdr:cNvSpPr>
      </xdr:nvSpPr>
      <xdr:spPr bwMode="auto">
        <a:xfrm>
          <a:off x="7981950" y="42491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46</xdr:row>
      <xdr:rowOff>161925</xdr:rowOff>
    </xdr:from>
    <xdr:ext cx="304800" cy="304800"/>
    <xdr:sp macro="" textlink="">
      <xdr:nvSpPr>
        <xdr:cNvPr id="640" name="AutoShape 3" descr="blob:https://web.whatsapp.com/207f9b22-a611-4d6f-9984-78d7d1ff46db">
          <a:extLst>
            <a:ext uri="{FF2B5EF4-FFF2-40B4-BE49-F238E27FC236}">
              <a16:creationId xmlns:a16="http://schemas.microsoft.com/office/drawing/2014/main" id="{00000000-0008-0000-0200-000080020000}"/>
            </a:ext>
          </a:extLst>
        </xdr:cNvPr>
        <xdr:cNvSpPr>
          <a:spLocks noChangeAspect="1" noChangeArrowheads="1"/>
        </xdr:cNvSpPr>
      </xdr:nvSpPr>
      <xdr:spPr bwMode="auto">
        <a:xfrm>
          <a:off x="7981950" y="42491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47</xdr:row>
      <xdr:rowOff>161925</xdr:rowOff>
    </xdr:from>
    <xdr:ext cx="304800" cy="304800"/>
    <xdr:sp macro="" textlink="">
      <xdr:nvSpPr>
        <xdr:cNvPr id="641" name="AutoShape 3" descr="blob:https://web.whatsapp.com/207f9b22-a611-4d6f-9984-78d7d1ff46db">
          <a:extLst>
            <a:ext uri="{FF2B5EF4-FFF2-40B4-BE49-F238E27FC236}">
              <a16:creationId xmlns:a16="http://schemas.microsoft.com/office/drawing/2014/main" id="{00000000-0008-0000-0200-000081020000}"/>
            </a:ext>
          </a:extLst>
        </xdr:cNvPr>
        <xdr:cNvSpPr>
          <a:spLocks noChangeAspect="1" noChangeArrowheads="1"/>
        </xdr:cNvSpPr>
      </xdr:nvSpPr>
      <xdr:spPr bwMode="auto">
        <a:xfrm>
          <a:off x="7981950" y="43614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47</xdr:row>
      <xdr:rowOff>161925</xdr:rowOff>
    </xdr:from>
    <xdr:ext cx="304800" cy="304800"/>
    <xdr:sp macro="" textlink="">
      <xdr:nvSpPr>
        <xdr:cNvPr id="642" name="AutoShape 3" descr="blob:https://web.whatsapp.com/207f9b22-a611-4d6f-9984-78d7d1ff46db">
          <a:extLst>
            <a:ext uri="{FF2B5EF4-FFF2-40B4-BE49-F238E27FC236}">
              <a16:creationId xmlns:a16="http://schemas.microsoft.com/office/drawing/2014/main" id="{00000000-0008-0000-0200-000082020000}"/>
            </a:ext>
          </a:extLst>
        </xdr:cNvPr>
        <xdr:cNvSpPr>
          <a:spLocks noChangeAspect="1" noChangeArrowheads="1"/>
        </xdr:cNvSpPr>
      </xdr:nvSpPr>
      <xdr:spPr bwMode="auto">
        <a:xfrm>
          <a:off x="7981950" y="43614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50</xdr:row>
      <xdr:rowOff>161925</xdr:rowOff>
    </xdr:from>
    <xdr:ext cx="304800" cy="304800"/>
    <xdr:sp macro="" textlink="">
      <xdr:nvSpPr>
        <xdr:cNvPr id="643" name="AutoShape 3" descr="blob:https://web.whatsapp.com/207f9b22-a611-4d6f-9984-78d7d1ff46db">
          <a:extLst>
            <a:ext uri="{FF2B5EF4-FFF2-40B4-BE49-F238E27FC236}">
              <a16:creationId xmlns:a16="http://schemas.microsoft.com/office/drawing/2014/main" id="{00000000-0008-0000-0200-000083020000}"/>
            </a:ext>
          </a:extLst>
        </xdr:cNvPr>
        <xdr:cNvSpPr>
          <a:spLocks noChangeAspect="1" noChangeArrowheads="1"/>
        </xdr:cNvSpPr>
      </xdr:nvSpPr>
      <xdr:spPr bwMode="auto">
        <a:xfrm>
          <a:off x="7981950" y="469868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50</xdr:row>
      <xdr:rowOff>161925</xdr:rowOff>
    </xdr:from>
    <xdr:ext cx="304800" cy="304800"/>
    <xdr:sp macro="" textlink="">
      <xdr:nvSpPr>
        <xdr:cNvPr id="644" name="AutoShape 3" descr="blob:https://web.whatsapp.com/207f9b22-a611-4d6f-9984-78d7d1ff46db">
          <a:extLst>
            <a:ext uri="{FF2B5EF4-FFF2-40B4-BE49-F238E27FC236}">
              <a16:creationId xmlns:a16="http://schemas.microsoft.com/office/drawing/2014/main" id="{00000000-0008-0000-0200-000084020000}"/>
            </a:ext>
          </a:extLst>
        </xdr:cNvPr>
        <xdr:cNvSpPr>
          <a:spLocks noChangeAspect="1" noChangeArrowheads="1"/>
        </xdr:cNvSpPr>
      </xdr:nvSpPr>
      <xdr:spPr bwMode="auto">
        <a:xfrm>
          <a:off x="7981950" y="469868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50</xdr:row>
      <xdr:rowOff>161925</xdr:rowOff>
    </xdr:from>
    <xdr:ext cx="304800" cy="304800"/>
    <xdr:sp macro="" textlink="">
      <xdr:nvSpPr>
        <xdr:cNvPr id="645" name="AutoShape 3" descr="blob:https://web.whatsapp.com/207f9b22-a611-4d6f-9984-78d7d1ff46db">
          <a:extLst>
            <a:ext uri="{FF2B5EF4-FFF2-40B4-BE49-F238E27FC236}">
              <a16:creationId xmlns:a16="http://schemas.microsoft.com/office/drawing/2014/main" id="{00000000-0008-0000-0200-000085020000}"/>
            </a:ext>
          </a:extLst>
        </xdr:cNvPr>
        <xdr:cNvSpPr>
          <a:spLocks noChangeAspect="1" noChangeArrowheads="1"/>
        </xdr:cNvSpPr>
      </xdr:nvSpPr>
      <xdr:spPr bwMode="auto">
        <a:xfrm>
          <a:off x="7981950" y="469868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50</xdr:row>
      <xdr:rowOff>161925</xdr:rowOff>
    </xdr:from>
    <xdr:ext cx="304800" cy="304800"/>
    <xdr:sp macro="" textlink="">
      <xdr:nvSpPr>
        <xdr:cNvPr id="646" name="AutoShape 3" descr="blob:https://web.whatsapp.com/207f9b22-a611-4d6f-9984-78d7d1ff46db">
          <a:extLst>
            <a:ext uri="{FF2B5EF4-FFF2-40B4-BE49-F238E27FC236}">
              <a16:creationId xmlns:a16="http://schemas.microsoft.com/office/drawing/2014/main" id="{00000000-0008-0000-0200-000086020000}"/>
            </a:ext>
          </a:extLst>
        </xdr:cNvPr>
        <xdr:cNvSpPr>
          <a:spLocks noChangeAspect="1" noChangeArrowheads="1"/>
        </xdr:cNvSpPr>
      </xdr:nvSpPr>
      <xdr:spPr bwMode="auto">
        <a:xfrm>
          <a:off x="7981950" y="469868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57</xdr:row>
      <xdr:rowOff>542925</xdr:rowOff>
    </xdr:from>
    <xdr:ext cx="304800" cy="304800"/>
    <xdr:sp macro="" textlink="">
      <xdr:nvSpPr>
        <xdr:cNvPr id="647" name="AutoShape 3" descr="blob:https://web.whatsapp.com/207f9b22-a611-4d6f-9984-78d7d1ff46db">
          <a:extLst>
            <a:ext uri="{FF2B5EF4-FFF2-40B4-BE49-F238E27FC236}">
              <a16:creationId xmlns:a16="http://schemas.microsoft.com/office/drawing/2014/main" id="{00000000-0008-0000-0200-000087020000}"/>
            </a:ext>
          </a:extLst>
        </xdr:cNvPr>
        <xdr:cNvSpPr>
          <a:spLocks noChangeAspect="1" noChangeArrowheads="1"/>
        </xdr:cNvSpPr>
      </xdr:nvSpPr>
      <xdr:spPr bwMode="auto">
        <a:xfrm>
          <a:off x="7981950" y="55235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57</xdr:row>
      <xdr:rowOff>333375</xdr:rowOff>
    </xdr:from>
    <xdr:ext cx="304800" cy="304800"/>
    <xdr:sp macro="" textlink="">
      <xdr:nvSpPr>
        <xdr:cNvPr id="648" name="AutoShape 3" descr="blob:https://web.whatsapp.com/207f9b22-a611-4d6f-9984-78d7d1ff46db">
          <a:extLst>
            <a:ext uri="{FF2B5EF4-FFF2-40B4-BE49-F238E27FC236}">
              <a16:creationId xmlns:a16="http://schemas.microsoft.com/office/drawing/2014/main" id="{00000000-0008-0000-0200-000088020000}"/>
            </a:ext>
          </a:extLst>
        </xdr:cNvPr>
        <xdr:cNvSpPr>
          <a:spLocks noChangeAspect="1" noChangeArrowheads="1"/>
        </xdr:cNvSpPr>
      </xdr:nvSpPr>
      <xdr:spPr bwMode="auto">
        <a:xfrm>
          <a:off x="7981950" y="55025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55</xdr:row>
      <xdr:rowOff>161925</xdr:rowOff>
    </xdr:from>
    <xdr:ext cx="304800" cy="304800"/>
    <xdr:sp macro="" textlink="">
      <xdr:nvSpPr>
        <xdr:cNvPr id="649" name="AutoShape 3" descr="blob:https://web.whatsapp.com/207f9b22-a611-4d6f-9984-78d7d1ff46db">
          <a:extLst>
            <a:ext uri="{FF2B5EF4-FFF2-40B4-BE49-F238E27FC236}">
              <a16:creationId xmlns:a16="http://schemas.microsoft.com/office/drawing/2014/main" id="{00000000-0008-0000-0200-000089020000}"/>
            </a:ext>
          </a:extLst>
        </xdr:cNvPr>
        <xdr:cNvSpPr>
          <a:spLocks noChangeAspect="1" noChangeArrowheads="1"/>
        </xdr:cNvSpPr>
      </xdr:nvSpPr>
      <xdr:spPr bwMode="auto">
        <a:xfrm>
          <a:off x="7981950" y="52606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55</xdr:row>
      <xdr:rowOff>161925</xdr:rowOff>
    </xdr:from>
    <xdr:ext cx="304800" cy="304800"/>
    <xdr:sp macro="" textlink="">
      <xdr:nvSpPr>
        <xdr:cNvPr id="650" name="AutoShape 3" descr="blob:https://web.whatsapp.com/207f9b22-a611-4d6f-9984-78d7d1ff46db">
          <a:extLst>
            <a:ext uri="{FF2B5EF4-FFF2-40B4-BE49-F238E27FC236}">
              <a16:creationId xmlns:a16="http://schemas.microsoft.com/office/drawing/2014/main" id="{00000000-0008-0000-0200-00008A020000}"/>
            </a:ext>
          </a:extLst>
        </xdr:cNvPr>
        <xdr:cNvSpPr>
          <a:spLocks noChangeAspect="1" noChangeArrowheads="1"/>
        </xdr:cNvSpPr>
      </xdr:nvSpPr>
      <xdr:spPr bwMode="auto">
        <a:xfrm>
          <a:off x="7981950" y="52606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56</xdr:row>
      <xdr:rowOff>161925</xdr:rowOff>
    </xdr:from>
    <xdr:ext cx="304800" cy="304800"/>
    <xdr:sp macro="" textlink="">
      <xdr:nvSpPr>
        <xdr:cNvPr id="651" name="AutoShape 3" descr="blob:https://web.whatsapp.com/207f9b22-a611-4d6f-9984-78d7d1ff46db">
          <a:extLst>
            <a:ext uri="{FF2B5EF4-FFF2-40B4-BE49-F238E27FC236}">
              <a16:creationId xmlns:a16="http://schemas.microsoft.com/office/drawing/2014/main" id="{00000000-0008-0000-0200-00008B020000}"/>
            </a:ext>
          </a:extLst>
        </xdr:cNvPr>
        <xdr:cNvSpPr>
          <a:spLocks noChangeAspect="1" noChangeArrowheads="1"/>
        </xdr:cNvSpPr>
      </xdr:nvSpPr>
      <xdr:spPr bwMode="auto">
        <a:xfrm>
          <a:off x="7981950" y="53730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56</xdr:row>
      <xdr:rowOff>161925</xdr:rowOff>
    </xdr:from>
    <xdr:ext cx="304800" cy="304800"/>
    <xdr:sp macro="" textlink="">
      <xdr:nvSpPr>
        <xdr:cNvPr id="652" name="AutoShape 3" descr="blob:https://web.whatsapp.com/207f9b22-a611-4d6f-9984-78d7d1ff46db">
          <a:extLst>
            <a:ext uri="{FF2B5EF4-FFF2-40B4-BE49-F238E27FC236}">
              <a16:creationId xmlns:a16="http://schemas.microsoft.com/office/drawing/2014/main" id="{00000000-0008-0000-0200-00008C020000}"/>
            </a:ext>
          </a:extLst>
        </xdr:cNvPr>
        <xdr:cNvSpPr>
          <a:spLocks noChangeAspect="1" noChangeArrowheads="1"/>
        </xdr:cNvSpPr>
      </xdr:nvSpPr>
      <xdr:spPr bwMode="auto">
        <a:xfrm>
          <a:off x="7981950" y="53730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57</xdr:row>
      <xdr:rowOff>161925</xdr:rowOff>
    </xdr:from>
    <xdr:ext cx="304800" cy="304800"/>
    <xdr:sp macro="" textlink="">
      <xdr:nvSpPr>
        <xdr:cNvPr id="653" name="AutoShape 3" descr="blob:https://web.whatsapp.com/207f9b22-a611-4d6f-9984-78d7d1ff46db">
          <a:extLst>
            <a:ext uri="{FF2B5EF4-FFF2-40B4-BE49-F238E27FC236}">
              <a16:creationId xmlns:a16="http://schemas.microsoft.com/office/drawing/2014/main" id="{00000000-0008-0000-0200-00008D020000}"/>
            </a:ext>
          </a:extLst>
        </xdr:cNvPr>
        <xdr:cNvSpPr>
          <a:spLocks noChangeAspect="1" noChangeArrowheads="1"/>
        </xdr:cNvSpPr>
      </xdr:nvSpPr>
      <xdr:spPr bwMode="auto">
        <a:xfrm>
          <a:off x="7981950" y="54854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57</xdr:row>
      <xdr:rowOff>161925</xdr:rowOff>
    </xdr:from>
    <xdr:ext cx="304800" cy="304800"/>
    <xdr:sp macro="" textlink="">
      <xdr:nvSpPr>
        <xdr:cNvPr id="654" name="AutoShape 3" descr="blob:https://web.whatsapp.com/207f9b22-a611-4d6f-9984-78d7d1ff46db">
          <a:extLst>
            <a:ext uri="{FF2B5EF4-FFF2-40B4-BE49-F238E27FC236}">
              <a16:creationId xmlns:a16="http://schemas.microsoft.com/office/drawing/2014/main" id="{00000000-0008-0000-0200-00008E020000}"/>
            </a:ext>
          </a:extLst>
        </xdr:cNvPr>
        <xdr:cNvSpPr>
          <a:spLocks noChangeAspect="1" noChangeArrowheads="1"/>
        </xdr:cNvSpPr>
      </xdr:nvSpPr>
      <xdr:spPr bwMode="auto">
        <a:xfrm>
          <a:off x="7981950" y="54854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57</xdr:row>
      <xdr:rowOff>542925</xdr:rowOff>
    </xdr:from>
    <xdr:ext cx="304800" cy="304800"/>
    <xdr:sp macro="" textlink="">
      <xdr:nvSpPr>
        <xdr:cNvPr id="655" name="AutoShape 3" descr="blob:https://web.whatsapp.com/207f9b22-a611-4d6f-9984-78d7d1ff46db">
          <a:extLst>
            <a:ext uri="{FF2B5EF4-FFF2-40B4-BE49-F238E27FC236}">
              <a16:creationId xmlns:a16="http://schemas.microsoft.com/office/drawing/2014/main" id="{00000000-0008-0000-0200-00008F020000}"/>
            </a:ext>
          </a:extLst>
        </xdr:cNvPr>
        <xdr:cNvSpPr>
          <a:spLocks noChangeAspect="1" noChangeArrowheads="1"/>
        </xdr:cNvSpPr>
      </xdr:nvSpPr>
      <xdr:spPr bwMode="auto">
        <a:xfrm>
          <a:off x="7981950" y="55235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57</xdr:row>
      <xdr:rowOff>333375</xdr:rowOff>
    </xdr:from>
    <xdr:ext cx="304800" cy="304800"/>
    <xdr:sp macro="" textlink="">
      <xdr:nvSpPr>
        <xdr:cNvPr id="656" name="AutoShape 3" descr="blob:https://web.whatsapp.com/207f9b22-a611-4d6f-9984-78d7d1ff46db">
          <a:extLst>
            <a:ext uri="{FF2B5EF4-FFF2-40B4-BE49-F238E27FC236}">
              <a16:creationId xmlns:a16="http://schemas.microsoft.com/office/drawing/2014/main" id="{00000000-0008-0000-0200-000090020000}"/>
            </a:ext>
          </a:extLst>
        </xdr:cNvPr>
        <xdr:cNvSpPr>
          <a:spLocks noChangeAspect="1" noChangeArrowheads="1"/>
        </xdr:cNvSpPr>
      </xdr:nvSpPr>
      <xdr:spPr bwMode="auto">
        <a:xfrm>
          <a:off x="7981950" y="55025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55</xdr:row>
      <xdr:rowOff>161925</xdr:rowOff>
    </xdr:from>
    <xdr:ext cx="304800" cy="304800"/>
    <xdr:sp macro="" textlink="">
      <xdr:nvSpPr>
        <xdr:cNvPr id="657" name="AutoShape 3" descr="blob:https://web.whatsapp.com/207f9b22-a611-4d6f-9984-78d7d1ff46db">
          <a:extLst>
            <a:ext uri="{FF2B5EF4-FFF2-40B4-BE49-F238E27FC236}">
              <a16:creationId xmlns:a16="http://schemas.microsoft.com/office/drawing/2014/main" id="{00000000-0008-0000-0200-000091020000}"/>
            </a:ext>
          </a:extLst>
        </xdr:cNvPr>
        <xdr:cNvSpPr>
          <a:spLocks noChangeAspect="1" noChangeArrowheads="1"/>
        </xdr:cNvSpPr>
      </xdr:nvSpPr>
      <xdr:spPr bwMode="auto">
        <a:xfrm>
          <a:off x="7981950" y="52606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55</xdr:row>
      <xdr:rowOff>161925</xdr:rowOff>
    </xdr:from>
    <xdr:ext cx="304800" cy="304800"/>
    <xdr:sp macro="" textlink="">
      <xdr:nvSpPr>
        <xdr:cNvPr id="658" name="AutoShape 3" descr="blob:https://web.whatsapp.com/207f9b22-a611-4d6f-9984-78d7d1ff46db">
          <a:extLst>
            <a:ext uri="{FF2B5EF4-FFF2-40B4-BE49-F238E27FC236}">
              <a16:creationId xmlns:a16="http://schemas.microsoft.com/office/drawing/2014/main" id="{00000000-0008-0000-0200-000092020000}"/>
            </a:ext>
          </a:extLst>
        </xdr:cNvPr>
        <xdr:cNvSpPr>
          <a:spLocks noChangeAspect="1" noChangeArrowheads="1"/>
        </xdr:cNvSpPr>
      </xdr:nvSpPr>
      <xdr:spPr bwMode="auto">
        <a:xfrm>
          <a:off x="7981950" y="52606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56</xdr:row>
      <xdr:rowOff>161925</xdr:rowOff>
    </xdr:from>
    <xdr:ext cx="304800" cy="304800"/>
    <xdr:sp macro="" textlink="">
      <xdr:nvSpPr>
        <xdr:cNvPr id="659" name="AutoShape 3" descr="blob:https://web.whatsapp.com/207f9b22-a611-4d6f-9984-78d7d1ff46db">
          <a:extLst>
            <a:ext uri="{FF2B5EF4-FFF2-40B4-BE49-F238E27FC236}">
              <a16:creationId xmlns:a16="http://schemas.microsoft.com/office/drawing/2014/main" id="{00000000-0008-0000-0200-000093020000}"/>
            </a:ext>
          </a:extLst>
        </xdr:cNvPr>
        <xdr:cNvSpPr>
          <a:spLocks noChangeAspect="1" noChangeArrowheads="1"/>
        </xdr:cNvSpPr>
      </xdr:nvSpPr>
      <xdr:spPr bwMode="auto">
        <a:xfrm>
          <a:off x="7981950" y="53730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56</xdr:row>
      <xdr:rowOff>161925</xdr:rowOff>
    </xdr:from>
    <xdr:ext cx="304800" cy="304800"/>
    <xdr:sp macro="" textlink="">
      <xdr:nvSpPr>
        <xdr:cNvPr id="660" name="AutoShape 3" descr="blob:https://web.whatsapp.com/207f9b22-a611-4d6f-9984-78d7d1ff46db">
          <a:extLst>
            <a:ext uri="{FF2B5EF4-FFF2-40B4-BE49-F238E27FC236}">
              <a16:creationId xmlns:a16="http://schemas.microsoft.com/office/drawing/2014/main" id="{00000000-0008-0000-0200-000094020000}"/>
            </a:ext>
          </a:extLst>
        </xdr:cNvPr>
        <xdr:cNvSpPr>
          <a:spLocks noChangeAspect="1" noChangeArrowheads="1"/>
        </xdr:cNvSpPr>
      </xdr:nvSpPr>
      <xdr:spPr bwMode="auto">
        <a:xfrm>
          <a:off x="7981950" y="53730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57</xdr:row>
      <xdr:rowOff>161925</xdr:rowOff>
    </xdr:from>
    <xdr:ext cx="304800" cy="304800"/>
    <xdr:sp macro="" textlink="">
      <xdr:nvSpPr>
        <xdr:cNvPr id="661" name="AutoShape 3" descr="blob:https://web.whatsapp.com/207f9b22-a611-4d6f-9984-78d7d1ff46db">
          <a:extLst>
            <a:ext uri="{FF2B5EF4-FFF2-40B4-BE49-F238E27FC236}">
              <a16:creationId xmlns:a16="http://schemas.microsoft.com/office/drawing/2014/main" id="{00000000-0008-0000-0200-000095020000}"/>
            </a:ext>
          </a:extLst>
        </xdr:cNvPr>
        <xdr:cNvSpPr>
          <a:spLocks noChangeAspect="1" noChangeArrowheads="1"/>
        </xdr:cNvSpPr>
      </xdr:nvSpPr>
      <xdr:spPr bwMode="auto">
        <a:xfrm>
          <a:off x="7981950" y="54854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57</xdr:row>
      <xdr:rowOff>161925</xdr:rowOff>
    </xdr:from>
    <xdr:ext cx="304800" cy="304800"/>
    <xdr:sp macro="" textlink="">
      <xdr:nvSpPr>
        <xdr:cNvPr id="662" name="AutoShape 3" descr="blob:https://web.whatsapp.com/207f9b22-a611-4d6f-9984-78d7d1ff46db">
          <a:extLst>
            <a:ext uri="{FF2B5EF4-FFF2-40B4-BE49-F238E27FC236}">
              <a16:creationId xmlns:a16="http://schemas.microsoft.com/office/drawing/2014/main" id="{00000000-0008-0000-0200-000096020000}"/>
            </a:ext>
          </a:extLst>
        </xdr:cNvPr>
        <xdr:cNvSpPr>
          <a:spLocks noChangeAspect="1" noChangeArrowheads="1"/>
        </xdr:cNvSpPr>
      </xdr:nvSpPr>
      <xdr:spPr bwMode="auto">
        <a:xfrm>
          <a:off x="7981950" y="54854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60</xdr:row>
      <xdr:rowOff>161925</xdr:rowOff>
    </xdr:from>
    <xdr:ext cx="304800" cy="304800"/>
    <xdr:sp macro="" textlink="">
      <xdr:nvSpPr>
        <xdr:cNvPr id="663" name="AutoShape 3" descr="blob:https://web.whatsapp.com/207f9b22-a611-4d6f-9984-78d7d1ff46db">
          <a:extLst>
            <a:ext uri="{FF2B5EF4-FFF2-40B4-BE49-F238E27FC236}">
              <a16:creationId xmlns:a16="http://schemas.microsoft.com/office/drawing/2014/main" id="{00000000-0008-0000-0200-000097020000}"/>
            </a:ext>
          </a:extLst>
        </xdr:cNvPr>
        <xdr:cNvSpPr>
          <a:spLocks noChangeAspect="1" noChangeArrowheads="1"/>
        </xdr:cNvSpPr>
      </xdr:nvSpPr>
      <xdr:spPr bwMode="auto">
        <a:xfrm>
          <a:off x="7981950" y="58226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60</xdr:row>
      <xdr:rowOff>161925</xdr:rowOff>
    </xdr:from>
    <xdr:ext cx="304800" cy="304800"/>
    <xdr:sp macro="" textlink="">
      <xdr:nvSpPr>
        <xdr:cNvPr id="664" name="AutoShape 3" descr="blob:https://web.whatsapp.com/207f9b22-a611-4d6f-9984-78d7d1ff46db">
          <a:extLst>
            <a:ext uri="{FF2B5EF4-FFF2-40B4-BE49-F238E27FC236}">
              <a16:creationId xmlns:a16="http://schemas.microsoft.com/office/drawing/2014/main" id="{00000000-0008-0000-0200-000098020000}"/>
            </a:ext>
          </a:extLst>
        </xdr:cNvPr>
        <xdr:cNvSpPr>
          <a:spLocks noChangeAspect="1" noChangeArrowheads="1"/>
        </xdr:cNvSpPr>
      </xdr:nvSpPr>
      <xdr:spPr bwMode="auto">
        <a:xfrm>
          <a:off x="7981950" y="58226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60</xdr:row>
      <xdr:rowOff>161925</xdr:rowOff>
    </xdr:from>
    <xdr:ext cx="304800" cy="304800"/>
    <xdr:sp macro="" textlink="">
      <xdr:nvSpPr>
        <xdr:cNvPr id="665" name="AutoShape 3" descr="blob:https://web.whatsapp.com/207f9b22-a611-4d6f-9984-78d7d1ff46db">
          <a:extLst>
            <a:ext uri="{FF2B5EF4-FFF2-40B4-BE49-F238E27FC236}">
              <a16:creationId xmlns:a16="http://schemas.microsoft.com/office/drawing/2014/main" id="{00000000-0008-0000-0200-000099020000}"/>
            </a:ext>
          </a:extLst>
        </xdr:cNvPr>
        <xdr:cNvSpPr>
          <a:spLocks noChangeAspect="1" noChangeArrowheads="1"/>
        </xdr:cNvSpPr>
      </xdr:nvSpPr>
      <xdr:spPr bwMode="auto">
        <a:xfrm>
          <a:off x="7981950" y="58226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60</xdr:row>
      <xdr:rowOff>161925</xdr:rowOff>
    </xdr:from>
    <xdr:ext cx="304800" cy="304800"/>
    <xdr:sp macro="" textlink="">
      <xdr:nvSpPr>
        <xdr:cNvPr id="666" name="AutoShape 3" descr="blob:https://web.whatsapp.com/207f9b22-a611-4d6f-9984-78d7d1ff46db">
          <a:extLst>
            <a:ext uri="{FF2B5EF4-FFF2-40B4-BE49-F238E27FC236}">
              <a16:creationId xmlns:a16="http://schemas.microsoft.com/office/drawing/2014/main" id="{00000000-0008-0000-0200-00009A020000}"/>
            </a:ext>
          </a:extLst>
        </xdr:cNvPr>
        <xdr:cNvSpPr>
          <a:spLocks noChangeAspect="1" noChangeArrowheads="1"/>
        </xdr:cNvSpPr>
      </xdr:nvSpPr>
      <xdr:spPr bwMode="auto">
        <a:xfrm>
          <a:off x="7981950" y="58226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65</xdr:row>
      <xdr:rowOff>161925</xdr:rowOff>
    </xdr:from>
    <xdr:ext cx="304800" cy="304800"/>
    <xdr:sp macro="" textlink="">
      <xdr:nvSpPr>
        <xdr:cNvPr id="667" name="AutoShape 3" descr="blob:https://web.whatsapp.com/207f9b22-a611-4d6f-9984-78d7d1ff46db">
          <a:extLst>
            <a:ext uri="{FF2B5EF4-FFF2-40B4-BE49-F238E27FC236}">
              <a16:creationId xmlns:a16="http://schemas.microsoft.com/office/drawing/2014/main" id="{00000000-0008-0000-0200-00009B020000}"/>
            </a:ext>
          </a:extLst>
        </xdr:cNvPr>
        <xdr:cNvSpPr>
          <a:spLocks noChangeAspect="1" noChangeArrowheads="1"/>
        </xdr:cNvSpPr>
      </xdr:nvSpPr>
      <xdr:spPr bwMode="auto">
        <a:xfrm>
          <a:off x="7981950" y="63846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65</xdr:row>
      <xdr:rowOff>161925</xdr:rowOff>
    </xdr:from>
    <xdr:ext cx="304800" cy="304800"/>
    <xdr:sp macro="" textlink="">
      <xdr:nvSpPr>
        <xdr:cNvPr id="668" name="AutoShape 3" descr="blob:https://web.whatsapp.com/207f9b22-a611-4d6f-9984-78d7d1ff46db">
          <a:extLst>
            <a:ext uri="{FF2B5EF4-FFF2-40B4-BE49-F238E27FC236}">
              <a16:creationId xmlns:a16="http://schemas.microsoft.com/office/drawing/2014/main" id="{00000000-0008-0000-0200-00009C020000}"/>
            </a:ext>
          </a:extLst>
        </xdr:cNvPr>
        <xdr:cNvSpPr>
          <a:spLocks noChangeAspect="1" noChangeArrowheads="1"/>
        </xdr:cNvSpPr>
      </xdr:nvSpPr>
      <xdr:spPr bwMode="auto">
        <a:xfrm>
          <a:off x="7981950" y="63846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65</xdr:row>
      <xdr:rowOff>161925</xdr:rowOff>
    </xdr:from>
    <xdr:ext cx="304800" cy="304800"/>
    <xdr:sp macro="" textlink="">
      <xdr:nvSpPr>
        <xdr:cNvPr id="669" name="AutoShape 3" descr="blob:https://web.whatsapp.com/207f9b22-a611-4d6f-9984-78d7d1ff46db">
          <a:extLst>
            <a:ext uri="{FF2B5EF4-FFF2-40B4-BE49-F238E27FC236}">
              <a16:creationId xmlns:a16="http://schemas.microsoft.com/office/drawing/2014/main" id="{00000000-0008-0000-0200-00009D020000}"/>
            </a:ext>
          </a:extLst>
        </xdr:cNvPr>
        <xdr:cNvSpPr>
          <a:spLocks noChangeAspect="1" noChangeArrowheads="1"/>
        </xdr:cNvSpPr>
      </xdr:nvSpPr>
      <xdr:spPr bwMode="auto">
        <a:xfrm>
          <a:off x="7981950" y="63846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65</xdr:row>
      <xdr:rowOff>161925</xdr:rowOff>
    </xdr:from>
    <xdr:ext cx="304800" cy="304800"/>
    <xdr:sp macro="" textlink="">
      <xdr:nvSpPr>
        <xdr:cNvPr id="670" name="AutoShape 3" descr="blob:https://web.whatsapp.com/207f9b22-a611-4d6f-9984-78d7d1ff46db">
          <a:extLst>
            <a:ext uri="{FF2B5EF4-FFF2-40B4-BE49-F238E27FC236}">
              <a16:creationId xmlns:a16="http://schemas.microsoft.com/office/drawing/2014/main" id="{00000000-0008-0000-0200-00009E020000}"/>
            </a:ext>
          </a:extLst>
        </xdr:cNvPr>
        <xdr:cNvSpPr>
          <a:spLocks noChangeAspect="1" noChangeArrowheads="1"/>
        </xdr:cNvSpPr>
      </xdr:nvSpPr>
      <xdr:spPr bwMode="auto">
        <a:xfrm>
          <a:off x="7981950" y="63846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56</xdr:row>
      <xdr:rowOff>161925</xdr:rowOff>
    </xdr:from>
    <xdr:ext cx="304800" cy="304800"/>
    <xdr:sp macro="" textlink="">
      <xdr:nvSpPr>
        <xdr:cNvPr id="671" name="AutoShape 3" descr="blob:https://web.whatsapp.com/207f9b22-a611-4d6f-9984-78d7d1ff46db">
          <a:extLst>
            <a:ext uri="{FF2B5EF4-FFF2-40B4-BE49-F238E27FC236}">
              <a16:creationId xmlns:a16="http://schemas.microsoft.com/office/drawing/2014/main" id="{00000000-0008-0000-0200-00009F020000}"/>
            </a:ext>
          </a:extLst>
        </xdr:cNvPr>
        <xdr:cNvSpPr>
          <a:spLocks noChangeAspect="1" noChangeArrowheads="1"/>
        </xdr:cNvSpPr>
      </xdr:nvSpPr>
      <xdr:spPr bwMode="auto">
        <a:xfrm>
          <a:off x="7981950" y="53730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56</xdr:row>
      <xdr:rowOff>161925</xdr:rowOff>
    </xdr:from>
    <xdr:ext cx="304800" cy="304800"/>
    <xdr:sp macro="" textlink="">
      <xdr:nvSpPr>
        <xdr:cNvPr id="672" name="AutoShape 3" descr="blob:https://web.whatsapp.com/207f9b22-a611-4d6f-9984-78d7d1ff46db">
          <a:extLst>
            <a:ext uri="{FF2B5EF4-FFF2-40B4-BE49-F238E27FC236}">
              <a16:creationId xmlns:a16="http://schemas.microsoft.com/office/drawing/2014/main" id="{00000000-0008-0000-0200-0000A0020000}"/>
            </a:ext>
          </a:extLst>
        </xdr:cNvPr>
        <xdr:cNvSpPr>
          <a:spLocks noChangeAspect="1" noChangeArrowheads="1"/>
        </xdr:cNvSpPr>
      </xdr:nvSpPr>
      <xdr:spPr bwMode="auto">
        <a:xfrm>
          <a:off x="7981950" y="53730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56</xdr:row>
      <xdr:rowOff>161925</xdr:rowOff>
    </xdr:from>
    <xdr:ext cx="304800" cy="304800"/>
    <xdr:sp macro="" textlink="">
      <xdr:nvSpPr>
        <xdr:cNvPr id="673" name="AutoShape 3" descr="blob:https://web.whatsapp.com/207f9b22-a611-4d6f-9984-78d7d1ff46db">
          <a:extLst>
            <a:ext uri="{FF2B5EF4-FFF2-40B4-BE49-F238E27FC236}">
              <a16:creationId xmlns:a16="http://schemas.microsoft.com/office/drawing/2014/main" id="{00000000-0008-0000-0200-0000A1020000}"/>
            </a:ext>
          </a:extLst>
        </xdr:cNvPr>
        <xdr:cNvSpPr>
          <a:spLocks noChangeAspect="1" noChangeArrowheads="1"/>
        </xdr:cNvSpPr>
      </xdr:nvSpPr>
      <xdr:spPr bwMode="auto">
        <a:xfrm>
          <a:off x="7981950" y="53730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56</xdr:row>
      <xdr:rowOff>161925</xdr:rowOff>
    </xdr:from>
    <xdr:ext cx="304800" cy="304800"/>
    <xdr:sp macro="" textlink="">
      <xdr:nvSpPr>
        <xdr:cNvPr id="674" name="AutoShape 3" descr="blob:https://web.whatsapp.com/207f9b22-a611-4d6f-9984-78d7d1ff46db">
          <a:extLst>
            <a:ext uri="{FF2B5EF4-FFF2-40B4-BE49-F238E27FC236}">
              <a16:creationId xmlns:a16="http://schemas.microsoft.com/office/drawing/2014/main" id="{00000000-0008-0000-0200-0000A2020000}"/>
            </a:ext>
          </a:extLst>
        </xdr:cNvPr>
        <xdr:cNvSpPr>
          <a:spLocks noChangeAspect="1" noChangeArrowheads="1"/>
        </xdr:cNvSpPr>
      </xdr:nvSpPr>
      <xdr:spPr bwMode="auto">
        <a:xfrm>
          <a:off x="7981950" y="53730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82</xdr:row>
      <xdr:rowOff>542925</xdr:rowOff>
    </xdr:from>
    <xdr:ext cx="304800" cy="304800"/>
    <xdr:sp macro="" textlink="">
      <xdr:nvSpPr>
        <xdr:cNvPr id="675" name="AutoShape 3" descr="blob:https://web.whatsapp.com/207f9b22-a611-4d6f-9984-78d7d1ff46db">
          <a:extLst>
            <a:ext uri="{FF2B5EF4-FFF2-40B4-BE49-F238E27FC236}">
              <a16:creationId xmlns:a16="http://schemas.microsoft.com/office/drawing/2014/main" id="{00000000-0008-0000-0200-0000A3020000}"/>
            </a:ext>
          </a:extLst>
        </xdr:cNvPr>
        <xdr:cNvSpPr>
          <a:spLocks noChangeAspect="1" noChangeArrowheads="1"/>
        </xdr:cNvSpPr>
      </xdr:nvSpPr>
      <xdr:spPr bwMode="auto">
        <a:xfrm>
          <a:off x="7981950" y="83619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82</xdr:row>
      <xdr:rowOff>333375</xdr:rowOff>
    </xdr:from>
    <xdr:ext cx="304800" cy="304800"/>
    <xdr:sp macro="" textlink="">
      <xdr:nvSpPr>
        <xdr:cNvPr id="676" name="AutoShape 3" descr="blob:https://web.whatsapp.com/207f9b22-a611-4d6f-9984-78d7d1ff46db">
          <a:extLst>
            <a:ext uri="{FF2B5EF4-FFF2-40B4-BE49-F238E27FC236}">
              <a16:creationId xmlns:a16="http://schemas.microsoft.com/office/drawing/2014/main" id="{00000000-0008-0000-0200-0000A4020000}"/>
            </a:ext>
          </a:extLst>
        </xdr:cNvPr>
        <xdr:cNvSpPr>
          <a:spLocks noChangeAspect="1" noChangeArrowheads="1"/>
        </xdr:cNvSpPr>
      </xdr:nvSpPr>
      <xdr:spPr bwMode="auto">
        <a:xfrm>
          <a:off x="7981950" y="83410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80</xdr:row>
      <xdr:rowOff>161925</xdr:rowOff>
    </xdr:from>
    <xdr:ext cx="304800" cy="304800"/>
    <xdr:sp macro="" textlink="">
      <xdr:nvSpPr>
        <xdr:cNvPr id="677" name="AutoShape 3" descr="blob:https://web.whatsapp.com/207f9b22-a611-4d6f-9984-78d7d1ff46db">
          <a:extLst>
            <a:ext uri="{FF2B5EF4-FFF2-40B4-BE49-F238E27FC236}">
              <a16:creationId xmlns:a16="http://schemas.microsoft.com/office/drawing/2014/main" id="{00000000-0008-0000-0200-0000A5020000}"/>
            </a:ext>
          </a:extLst>
        </xdr:cNvPr>
        <xdr:cNvSpPr>
          <a:spLocks noChangeAspect="1" noChangeArrowheads="1"/>
        </xdr:cNvSpPr>
      </xdr:nvSpPr>
      <xdr:spPr bwMode="auto">
        <a:xfrm>
          <a:off x="7981950" y="80991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80</xdr:row>
      <xdr:rowOff>161925</xdr:rowOff>
    </xdr:from>
    <xdr:ext cx="304800" cy="304800"/>
    <xdr:sp macro="" textlink="">
      <xdr:nvSpPr>
        <xdr:cNvPr id="678" name="AutoShape 3" descr="blob:https://web.whatsapp.com/207f9b22-a611-4d6f-9984-78d7d1ff46db">
          <a:extLst>
            <a:ext uri="{FF2B5EF4-FFF2-40B4-BE49-F238E27FC236}">
              <a16:creationId xmlns:a16="http://schemas.microsoft.com/office/drawing/2014/main" id="{00000000-0008-0000-0200-0000A6020000}"/>
            </a:ext>
          </a:extLst>
        </xdr:cNvPr>
        <xdr:cNvSpPr>
          <a:spLocks noChangeAspect="1" noChangeArrowheads="1"/>
        </xdr:cNvSpPr>
      </xdr:nvSpPr>
      <xdr:spPr bwMode="auto">
        <a:xfrm>
          <a:off x="7981950" y="80991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81</xdr:row>
      <xdr:rowOff>161925</xdr:rowOff>
    </xdr:from>
    <xdr:ext cx="304800" cy="304800"/>
    <xdr:sp macro="" textlink="">
      <xdr:nvSpPr>
        <xdr:cNvPr id="679" name="AutoShape 3" descr="blob:https://web.whatsapp.com/207f9b22-a611-4d6f-9984-78d7d1ff46db">
          <a:extLst>
            <a:ext uri="{FF2B5EF4-FFF2-40B4-BE49-F238E27FC236}">
              <a16:creationId xmlns:a16="http://schemas.microsoft.com/office/drawing/2014/main" id="{00000000-0008-0000-0200-0000A7020000}"/>
            </a:ext>
          </a:extLst>
        </xdr:cNvPr>
        <xdr:cNvSpPr>
          <a:spLocks noChangeAspect="1" noChangeArrowheads="1"/>
        </xdr:cNvSpPr>
      </xdr:nvSpPr>
      <xdr:spPr bwMode="auto">
        <a:xfrm>
          <a:off x="7981950" y="82115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81</xdr:row>
      <xdr:rowOff>161925</xdr:rowOff>
    </xdr:from>
    <xdr:ext cx="304800" cy="304800"/>
    <xdr:sp macro="" textlink="">
      <xdr:nvSpPr>
        <xdr:cNvPr id="680" name="AutoShape 3" descr="blob:https://web.whatsapp.com/207f9b22-a611-4d6f-9984-78d7d1ff46db">
          <a:extLst>
            <a:ext uri="{FF2B5EF4-FFF2-40B4-BE49-F238E27FC236}">
              <a16:creationId xmlns:a16="http://schemas.microsoft.com/office/drawing/2014/main" id="{00000000-0008-0000-0200-0000A8020000}"/>
            </a:ext>
          </a:extLst>
        </xdr:cNvPr>
        <xdr:cNvSpPr>
          <a:spLocks noChangeAspect="1" noChangeArrowheads="1"/>
        </xdr:cNvSpPr>
      </xdr:nvSpPr>
      <xdr:spPr bwMode="auto">
        <a:xfrm>
          <a:off x="7981950" y="82115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82</xdr:row>
      <xdr:rowOff>161925</xdr:rowOff>
    </xdr:from>
    <xdr:ext cx="304800" cy="304800"/>
    <xdr:sp macro="" textlink="">
      <xdr:nvSpPr>
        <xdr:cNvPr id="681" name="AutoShape 3" descr="blob:https://web.whatsapp.com/207f9b22-a611-4d6f-9984-78d7d1ff46db">
          <a:extLst>
            <a:ext uri="{FF2B5EF4-FFF2-40B4-BE49-F238E27FC236}">
              <a16:creationId xmlns:a16="http://schemas.microsoft.com/office/drawing/2014/main" id="{00000000-0008-0000-0200-0000A9020000}"/>
            </a:ext>
          </a:extLst>
        </xdr:cNvPr>
        <xdr:cNvSpPr>
          <a:spLocks noChangeAspect="1" noChangeArrowheads="1"/>
        </xdr:cNvSpPr>
      </xdr:nvSpPr>
      <xdr:spPr bwMode="auto">
        <a:xfrm>
          <a:off x="7981950" y="83238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82</xdr:row>
      <xdr:rowOff>161925</xdr:rowOff>
    </xdr:from>
    <xdr:ext cx="304800" cy="304800"/>
    <xdr:sp macro="" textlink="">
      <xdr:nvSpPr>
        <xdr:cNvPr id="682" name="AutoShape 3" descr="blob:https://web.whatsapp.com/207f9b22-a611-4d6f-9984-78d7d1ff46db">
          <a:extLst>
            <a:ext uri="{FF2B5EF4-FFF2-40B4-BE49-F238E27FC236}">
              <a16:creationId xmlns:a16="http://schemas.microsoft.com/office/drawing/2014/main" id="{00000000-0008-0000-0200-0000AA020000}"/>
            </a:ext>
          </a:extLst>
        </xdr:cNvPr>
        <xdr:cNvSpPr>
          <a:spLocks noChangeAspect="1" noChangeArrowheads="1"/>
        </xdr:cNvSpPr>
      </xdr:nvSpPr>
      <xdr:spPr bwMode="auto">
        <a:xfrm>
          <a:off x="7981950" y="83238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120</xdr:row>
      <xdr:rowOff>161925</xdr:rowOff>
    </xdr:from>
    <xdr:ext cx="304800" cy="304800"/>
    <xdr:sp macro="" textlink="">
      <xdr:nvSpPr>
        <xdr:cNvPr id="683" name="AutoShape 3" descr="blob:https://web.whatsapp.com/207f9b22-a611-4d6f-9984-78d7d1ff46db">
          <a:extLst>
            <a:ext uri="{FF2B5EF4-FFF2-40B4-BE49-F238E27FC236}">
              <a16:creationId xmlns:a16="http://schemas.microsoft.com/office/drawing/2014/main" id="{00000000-0008-0000-0200-0000AB020000}"/>
            </a:ext>
          </a:extLst>
        </xdr:cNvPr>
        <xdr:cNvSpPr>
          <a:spLocks noChangeAspect="1" noChangeArrowheads="1"/>
        </xdr:cNvSpPr>
      </xdr:nvSpPr>
      <xdr:spPr bwMode="auto">
        <a:xfrm>
          <a:off x="7981950" y="125949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120</xdr:row>
      <xdr:rowOff>161925</xdr:rowOff>
    </xdr:from>
    <xdr:ext cx="304800" cy="304800"/>
    <xdr:sp macro="" textlink="">
      <xdr:nvSpPr>
        <xdr:cNvPr id="684" name="AutoShape 3" descr="blob:https://web.whatsapp.com/207f9b22-a611-4d6f-9984-78d7d1ff46db">
          <a:extLst>
            <a:ext uri="{FF2B5EF4-FFF2-40B4-BE49-F238E27FC236}">
              <a16:creationId xmlns:a16="http://schemas.microsoft.com/office/drawing/2014/main" id="{00000000-0008-0000-0200-0000AC020000}"/>
            </a:ext>
          </a:extLst>
        </xdr:cNvPr>
        <xdr:cNvSpPr>
          <a:spLocks noChangeAspect="1" noChangeArrowheads="1"/>
        </xdr:cNvSpPr>
      </xdr:nvSpPr>
      <xdr:spPr bwMode="auto">
        <a:xfrm>
          <a:off x="7981950" y="125949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82</xdr:row>
      <xdr:rowOff>542925</xdr:rowOff>
    </xdr:from>
    <xdr:ext cx="304800" cy="304800"/>
    <xdr:sp macro="" textlink="">
      <xdr:nvSpPr>
        <xdr:cNvPr id="685" name="AutoShape 3" descr="blob:https://web.whatsapp.com/207f9b22-a611-4d6f-9984-78d7d1ff46db">
          <a:extLst>
            <a:ext uri="{FF2B5EF4-FFF2-40B4-BE49-F238E27FC236}">
              <a16:creationId xmlns:a16="http://schemas.microsoft.com/office/drawing/2014/main" id="{00000000-0008-0000-0200-0000AD020000}"/>
            </a:ext>
          </a:extLst>
        </xdr:cNvPr>
        <xdr:cNvSpPr>
          <a:spLocks noChangeAspect="1" noChangeArrowheads="1"/>
        </xdr:cNvSpPr>
      </xdr:nvSpPr>
      <xdr:spPr bwMode="auto">
        <a:xfrm>
          <a:off x="7981950" y="83619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82</xdr:row>
      <xdr:rowOff>333375</xdr:rowOff>
    </xdr:from>
    <xdr:ext cx="304800" cy="304800"/>
    <xdr:sp macro="" textlink="">
      <xdr:nvSpPr>
        <xdr:cNvPr id="686" name="AutoShape 3" descr="blob:https://web.whatsapp.com/207f9b22-a611-4d6f-9984-78d7d1ff46db">
          <a:extLst>
            <a:ext uri="{FF2B5EF4-FFF2-40B4-BE49-F238E27FC236}">
              <a16:creationId xmlns:a16="http://schemas.microsoft.com/office/drawing/2014/main" id="{00000000-0008-0000-0200-0000AE020000}"/>
            </a:ext>
          </a:extLst>
        </xdr:cNvPr>
        <xdr:cNvSpPr>
          <a:spLocks noChangeAspect="1" noChangeArrowheads="1"/>
        </xdr:cNvSpPr>
      </xdr:nvSpPr>
      <xdr:spPr bwMode="auto">
        <a:xfrm>
          <a:off x="7981950" y="83410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80</xdr:row>
      <xdr:rowOff>161925</xdr:rowOff>
    </xdr:from>
    <xdr:ext cx="304800" cy="304800"/>
    <xdr:sp macro="" textlink="">
      <xdr:nvSpPr>
        <xdr:cNvPr id="687" name="AutoShape 3" descr="blob:https://web.whatsapp.com/207f9b22-a611-4d6f-9984-78d7d1ff46db">
          <a:extLst>
            <a:ext uri="{FF2B5EF4-FFF2-40B4-BE49-F238E27FC236}">
              <a16:creationId xmlns:a16="http://schemas.microsoft.com/office/drawing/2014/main" id="{00000000-0008-0000-0200-0000AF020000}"/>
            </a:ext>
          </a:extLst>
        </xdr:cNvPr>
        <xdr:cNvSpPr>
          <a:spLocks noChangeAspect="1" noChangeArrowheads="1"/>
        </xdr:cNvSpPr>
      </xdr:nvSpPr>
      <xdr:spPr bwMode="auto">
        <a:xfrm>
          <a:off x="7981950" y="80991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80</xdr:row>
      <xdr:rowOff>161925</xdr:rowOff>
    </xdr:from>
    <xdr:ext cx="304800" cy="304800"/>
    <xdr:sp macro="" textlink="">
      <xdr:nvSpPr>
        <xdr:cNvPr id="688" name="AutoShape 3" descr="blob:https://web.whatsapp.com/207f9b22-a611-4d6f-9984-78d7d1ff46db">
          <a:extLst>
            <a:ext uri="{FF2B5EF4-FFF2-40B4-BE49-F238E27FC236}">
              <a16:creationId xmlns:a16="http://schemas.microsoft.com/office/drawing/2014/main" id="{00000000-0008-0000-0200-0000B0020000}"/>
            </a:ext>
          </a:extLst>
        </xdr:cNvPr>
        <xdr:cNvSpPr>
          <a:spLocks noChangeAspect="1" noChangeArrowheads="1"/>
        </xdr:cNvSpPr>
      </xdr:nvSpPr>
      <xdr:spPr bwMode="auto">
        <a:xfrm>
          <a:off x="7981950" y="80991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81</xdr:row>
      <xdr:rowOff>161925</xdr:rowOff>
    </xdr:from>
    <xdr:ext cx="304800" cy="304800"/>
    <xdr:sp macro="" textlink="">
      <xdr:nvSpPr>
        <xdr:cNvPr id="689" name="AutoShape 3" descr="blob:https://web.whatsapp.com/207f9b22-a611-4d6f-9984-78d7d1ff46db">
          <a:extLst>
            <a:ext uri="{FF2B5EF4-FFF2-40B4-BE49-F238E27FC236}">
              <a16:creationId xmlns:a16="http://schemas.microsoft.com/office/drawing/2014/main" id="{00000000-0008-0000-0200-0000B1020000}"/>
            </a:ext>
          </a:extLst>
        </xdr:cNvPr>
        <xdr:cNvSpPr>
          <a:spLocks noChangeAspect="1" noChangeArrowheads="1"/>
        </xdr:cNvSpPr>
      </xdr:nvSpPr>
      <xdr:spPr bwMode="auto">
        <a:xfrm>
          <a:off x="7981950" y="82115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81</xdr:row>
      <xdr:rowOff>161925</xdr:rowOff>
    </xdr:from>
    <xdr:ext cx="304800" cy="304800"/>
    <xdr:sp macro="" textlink="">
      <xdr:nvSpPr>
        <xdr:cNvPr id="690" name="AutoShape 3" descr="blob:https://web.whatsapp.com/207f9b22-a611-4d6f-9984-78d7d1ff46db">
          <a:extLst>
            <a:ext uri="{FF2B5EF4-FFF2-40B4-BE49-F238E27FC236}">
              <a16:creationId xmlns:a16="http://schemas.microsoft.com/office/drawing/2014/main" id="{00000000-0008-0000-0200-0000B2020000}"/>
            </a:ext>
          </a:extLst>
        </xdr:cNvPr>
        <xdr:cNvSpPr>
          <a:spLocks noChangeAspect="1" noChangeArrowheads="1"/>
        </xdr:cNvSpPr>
      </xdr:nvSpPr>
      <xdr:spPr bwMode="auto">
        <a:xfrm>
          <a:off x="7981950" y="82115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82</xdr:row>
      <xdr:rowOff>161925</xdr:rowOff>
    </xdr:from>
    <xdr:ext cx="304800" cy="304800"/>
    <xdr:sp macro="" textlink="">
      <xdr:nvSpPr>
        <xdr:cNvPr id="691" name="AutoShape 3" descr="blob:https://web.whatsapp.com/207f9b22-a611-4d6f-9984-78d7d1ff46db">
          <a:extLst>
            <a:ext uri="{FF2B5EF4-FFF2-40B4-BE49-F238E27FC236}">
              <a16:creationId xmlns:a16="http://schemas.microsoft.com/office/drawing/2014/main" id="{00000000-0008-0000-0200-0000B3020000}"/>
            </a:ext>
          </a:extLst>
        </xdr:cNvPr>
        <xdr:cNvSpPr>
          <a:spLocks noChangeAspect="1" noChangeArrowheads="1"/>
        </xdr:cNvSpPr>
      </xdr:nvSpPr>
      <xdr:spPr bwMode="auto">
        <a:xfrm>
          <a:off x="7981950" y="83238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82</xdr:row>
      <xdr:rowOff>161925</xdr:rowOff>
    </xdr:from>
    <xdr:ext cx="304800" cy="304800"/>
    <xdr:sp macro="" textlink="">
      <xdr:nvSpPr>
        <xdr:cNvPr id="692" name="AutoShape 3" descr="blob:https://web.whatsapp.com/207f9b22-a611-4d6f-9984-78d7d1ff46db">
          <a:extLst>
            <a:ext uri="{FF2B5EF4-FFF2-40B4-BE49-F238E27FC236}">
              <a16:creationId xmlns:a16="http://schemas.microsoft.com/office/drawing/2014/main" id="{00000000-0008-0000-0200-0000B4020000}"/>
            </a:ext>
          </a:extLst>
        </xdr:cNvPr>
        <xdr:cNvSpPr>
          <a:spLocks noChangeAspect="1" noChangeArrowheads="1"/>
        </xdr:cNvSpPr>
      </xdr:nvSpPr>
      <xdr:spPr bwMode="auto">
        <a:xfrm>
          <a:off x="7981950" y="83238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120</xdr:row>
      <xdr:rowOff>161925</xdr:rowOff>
    </xdr:from>
    <xdr:ext cx="304800" cy="304800"/>
    <xdr:sp macro="" textlink="">
      <xdr:nvSpPr>
        <xdr:cNvPr id="693" name="AutoShape 3" descr="blob:https://web.whatsapp.com/207f9b22-a611-4d6f-9984-78d7d1ff46db">
          <a:extLst>
            <a:ext uri="{FF2B5EF4-FFF2-40B4-BE49-F238E27FC236}">
              <a16:creationId xmlns:a16="http://schemas.microsoft.com/office/drawing/2014/main" id="{00000000-0008-0000-0200-0000B5020000}"/>
            </a:ext>
          </a:extLst>
        </xdr:cNvPr>
        <xdr:cNvSpPr>
          <a:spLocks noChangeAspect="1" noChangeArrowheads="1"/>
        </xdr:cNvSpPr>
      </xdr:nvSpPr>
      <xdr:spPr bwMode="auto">
        <a:xfrm>
          <a:off x="7981950" y="125949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120</xdr:row>
      <xdr:rowOff>161925</xdr:rowOff>
    </xdr:from>
    <xdr:ext cx="304800" cy="304800"/>
    <xdr:sp macro="" textlink="">
      <xdr:nvSpPr>
        <xdr:cNvPr id="694" name="AutoShape 3" descr="blob:https://web.whatsapp.com/207f9b22-a611-4d6f-9984-78d7d1ff46db">
          <a:extLst>
            <a:ext uri="{FF2B5EF4-FFF2-40B4-BE49-F238E27FC236}">
              <a16:creationId xmlns:a16="http://schemas.microsoft.com/office/drawing/2014/main" id="{00000000-0008-0000-0200-0000B6020000}"/>
            </a:ext>
          </a:extLst>
        </xdr:cNvPr>
        <xdr:cNvSpPr>
          <a:spLocks noChangeAspect="1" noChangeArrowheads="1"/>
        </xdr:cNvSpPr>
      </xdr:nvSpPr>
      <xdr:spPr bwMode="auto">
        <a:xfrm>
          <a:off x="7981950" y="125949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xdr:row>
      <xdr:rowOff>542925</xdr:rowOff>
    </xdr:from>
    <xdr:ext cx="304800" cy="304800"/>
    <xdr:sp macro="" textlink="">
      <xdr:nvSpPr>
        <xdr:cNvPr id="695" name="AutoShape 3" descr="blob:https://web.whatsapp.com/207f9b22-a611-4d6f-9984-78d7d1ff46db">
          <a:extLst>
            <a:ext uri="{FF2B5EF4-FFF2-40B4-BE49-F238E27FC236}">
              <a16:creationId xmlns:a16="http://schemas.microsoft.com/office/drawing/2014/main" id="{00000000-0008-0000-0200-0000B7020000}"/>
            </a:ext>
          </a:extLst>
        </xdr:cNvPr>
        <xdr:cNvSpPr>
          <a:spLocks noChangeAspect="1" noChangeArrowheads="1"/>
        </xdr:cNvSpPr>
      </xdr:nvSpPr>
      <xdr:spPr bwMode="auto">
        <a:xfrm>
          <a:off x="7981950" y="72380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xdr:row>
      <xdr:rowOff>333375</xdr:rowOff>
    </xdr:from>
    <xdr:ext cx="304800" cy="304800"/>
    <xdr:sp macro="" textlink="">
      <xdr:nvSpPr>
        <xdr:cNvPr id="696" name="AutoShape 3" descr="blob:https://web.whatsapp.com/207f9b22-a611-4d6f-9984-78d7d1ff46db">
          <a:extLst>
            <a:ext uri="{FF2B5EF4-FFF2-40B4-BE49-F238E27FC236}">
              <a16:creationId xmlns:a16="http://schemas.microsoft.com/office/drawing/2014/main" id="{00000000-0008-0000-0200-0000B8020000}"/>
            </a:ext>
          </a:extLst>
        </xdr:cNvPr>
        <xdr:cNvSpPr>
          <a:spLocks noChangeAspect="1" noChangeArrowheads="1"/>
        </xdr:cNvSpPr>
      </xdr:nvSpPr>
      <xdr:spPr bwMode="auto">
        <a:xfrm>
          <a:off x="7981950" y="72170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70</xdr:row>
      <xdr:rowOff>161925</xdr:rowOff>
    </xdr:from>
    <xdr:ext cx="304800" cy="304800"/>
    <xdr:sp macro="" textlink="">
      <xdr:nvSpPr>
        <xdr:cNvPr id="697" name="AutoShape 3" descr="blob:https://web.whatsapp.com/207f9b22-a611-4d6f-9984-78d7d1ff46db">
          <a:extLst>
            <a:ext uri="{FF2B5EF4-FFF2-40B4-BE49-F238E27FC236}">
              <a16:creationId xmlns:a16="http://schemas.microsoft.com/office/drawing/2014/main" id="{00000000-0008-0000-0200-0000B9020000}"/>
            </a:ext>
          </a:extLst>
        </xdr:cNvPr>
        <xdr:cNvSpPr>
          <a:spLocks noChangeAspect="1" noChangeArrowheads="1"/>
        </xdr:cNvSpPr>
      </xdr:nvSpPr>
      <xdr:spPr bwMode="auto">
        <a:xfrm>
          <a:off x="7981950" y="694658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70</xdr:row>
      <xdr:rowOff>161925</xdr:rowOff>
    </xdr:from>
    <xdr:ext cx="304800" cy="304800"/>
    <xdr:sp macro="" textlink="">
      <xdr:nvSpPr>
        <xdr:cNvPr id="698" name="AutoShape 3" descr="blob:https://web.whatsapp.com/207f9b22-a611-4d6f-9984-78d7d1ff46db">
          <a:extLst>
            <a:ext uri="{FF2B5EF4-FFF2-40B4-BE49-F238E27FC236}">
              <a16:creationId xmlns:a16="http://schemas.microsoft.com/office/drawing/2014/main" id="{00000000-0008-0000-0200-0000BA020000}"/>
            </a:ext>
          </a:extLst>
        </xdr:cNvPr>
        <xdr:cNvSpPr>
          <a:spLocks noChangeAspect="1" noChangeArrowheads="1"/>
        </xdr:cNvSpPr>
      </xdr:nvSpPr>
      <xdr:spPr bwMode="auto">
        <a:xfrm>
          <a:off x="7981950" y="694658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71</xdr:row>
      <xdr:rowOff>161925</xdr:rowOff>
    </xdr:from>
    <xdr:ext cx="304800" cy="304800"/>
    <xdr:sp macro="" textlink="">
      <xdr:nvSpPr>
        <xdr:cNvPr id="699" name="AutoShape 3" descr="blob:https://web.whatsapp.com/207f9b22-a611-4d6f-9984-78d7d1ff46db">
          <a:extLst>
            <a:ext uri="{FF2B5EF4-FFF2-40B4-BE49-F238E27FC236}">
              <a16:creationId xmlns:a16="http://schemas.microsoft.com/office/drawing/2014/main" id="{00000000-0008-0000-0200-0000BB020000}"/>
            </a:ext>
          </a:extLst>
        </xdr:cNvPr>
        <xdr:cNvSpPr>
          <a:spLocks noChangeAspect="1" noChangeArrowheads="1"/>
        </xdr:cNvSpPr>
      </xdr:nvSpPr>
      <xdr:spPr bwMode="auto">
        <a:xfrm>
          <a:off x="7981950" y="70589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71</xdr:row>
      <xdr:rowOff>161925</xdr:rowOff>
    </xdr:from>
    <xdr:ext cx="304800" cy="304800"/>
    <xdr:sp macro="" textlink="">
      <xdr:nvSpPr>
        <xdr:cNvPr id="700" name="AutoShape 3" descr="blob:https://web.whatsapp.com/207f9b22-a611-4d6f-9984-78d7d1ff46db">
          <a:extLst>
            <a:ext uri="{FF2B5EF4-FFF2-40B4-BE49-F238E27FC236}">
              <a16:creationId xmlns:a16="http://schemas.microsoft.com/office/drawing/2014/main" id="{00000000-0008-0000-0200-0000BC020000}"/>
            </a:ext>
          </a:extLst>
        </xdr:cNvPr>
        <xdr:cNvSpPr>
          <a:spLocks noChangeAspect="1" noChangeArrowheads="1"/>
        </xdr:cNvSpPr>
      </xdr:nvSpPr>
      <xdr:spPr bwMode="auto">
        <a:xfrm>
          <a:off x="7981950" y="70589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xdr:row>
      <xdr:rowOff>161925</xdr:rowOff>
    </xdr:from>
    <xdr:ext cx="304800" cy="304800"/>
    <xdr:sp macro="" textlink="">
      <xdr:nvSpPr>
        <xdr:cNvPr id="701" name="AutoShape 3" descr="blob:https://web.whatsapp.com/207f9b22-a611-4d6f-9984-78d7d1ff46db">
          <a:extLst>
            <a:ext uri="{FF2B5EF4-FFF2-40B4-BE49-F238E27FC236}">
              <a16:creationId xmlns:a16="http://schemas.microsoft.com/office/drawing/2014/main" id="{00000000-0008-0000-0200-0000BD020000}"/>
            </a:ext>
          </a:extLst>
        </xdr:cNvPr>
        <xdr:cNvSpPr>
          <a:spLocks noChangeAspect="1" noChangeArrowheads="1"/>
        </xdr:cNvSpPr>
      </xdr:nvSpPr>
      <xdr:spPr bwMode="auto">
        <a:xfrm>
          <a:off x="7981950" y="71999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xdr:row>
      <xdr:rowOff>161925</xdr:rowOff>
    </xdr:from>
    <xdr:ext cx="304800" cy="304800"/>
    <xdr:sp macro="" textlink="">
      <xdr:nvSpPr>
        <xdr:cNvPr id="702" name="AutoShape 3" descr="blob:https://web.whatsapp.com/207f9b22-a611-4d6f-9984-78d7d1ff46db">
          <a:extLst>
            <a:ext uri="{FF2B5EF4-FFF2-40B4-BE49-F238E27FC236}">
              <a16:creationId xmlns:a16="http://schemas.microsoft.com/office/drawing/2014/main" id="{00000000-0008-0000-0200-0000BE020000}"/>
            </a:ext>
          </a:extLst>
        </xdr:cNvPr>
        <xdr:cNvSpPr>
          <a:spLocks noChangeAspect="1" noChangeArrowheads="1"/>
        </xdr:cNvSpPr>
      </xdr:nvSpPr>
      <xdr:spPr bwMode="auto">
        <a:xfrm>
          <a:off x="7981950" y="71999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75</xdr:row>
      <xdr:rowOff>161925</xdr:rowOff>
    </xdr:from>
    <xdr:ext cx="304800" cy="304800"/>
    <xdr:sp macro="" textlink="">
      <xdr:nvSpPr>
        <xdr:cNvPr id="703" name="AutoShape 3" descr="blob:https://web.whatsapp.com/207f9b22-a611-4d6f-9984-78d7d1ff46db">
          <a:extLst>
            <a:ext uri="{FF2B5EF4-FFF2-40B4-BE49-F238E27FC236}">
              <a16:creationId xmlns:a16="http://schemas.microsoft.com/office/drawing/2014/main" id="{00000000-0008-0000-0200-0000BF020000}"/>
            </a:ext>
          </a:extLst>
        </xdr:cNvPr>
        <xdr:cNvSpPr>
          <a:spLocks noChangeAspect="1" noChangeArrowheads="1"/>
        </xdr:cNvSpPr>
      </xdr:nvSpPr>
      <xdr:spPr bwMode="auto">
        <a:xfrm>
          <a:off x="7981950" y="75371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75</xdr:row>
      <xdr:rowOff>161925</xdr:rowOff>
    </xdr:from>
    <xdr:ext cx="304800" cy="304800"/>
    <xdr:sp macro="" textlink="">
      <xdr:nvSpPr>
        <xdr:cNvPr id="704" name="AutoShape 3" descr="blob:https://web.whatsapp.com/207f9b22-a611-4d6f-9984-78d7d1ff46db">
          <a:extLst>
            <a:ext uri="{FF2B5EF4-FFF2-40B4-BE49-F238E27FC236}">
              <a16:creationId xmlns:a16="http://schemas.microsoft.com/office/drawing/2014/main" id="{00000000-0008-0000-0200-0000C0020000}"/>
            </a:ext>
          </a:extLst>
        </xdr:cNvPr>
        <xdr:cNvSpPr>
          <a:spLocks noChangeAspect="1" noChangeArrowheads="1"/>
        </xdr:cNvSpPr>
      </xdr:nvSpPr>
      <xdr:spPr bwMode="auto">
        <a:xfrm>
          <a:off x="7981950" y="75371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xdr:row>
      <xdr:rowOff>542925</xdr:rowOff>
    </xdr:from>
    <xdr:ext cx="304800" cy="304800"/>
    <xdr:sp macro="" textlink="">
      <xdr:nvSpPr>
        <xdr:cNvPr id="705" name="AutoShape 3" descr="blob:https://web.whatsapp.com/207f9b22-a611-4d6f-9984-78d7d1ff46db">
          <a:extLst>
            <a:ext uri="{FF2B5EF4-FFF2-40B4-BE49-F238E27FC236}">
              <a16:creationId xmlns:a16="http://schemas.microsoft.com/office/drawing/2014/main" id="{00000000-0008-0000-0200-0000C1020000}"/>
            </a:ext>
          </a:extLst>
        </xdr:cNvPr>
        <xdr:cNvSpPr>
          <a:spLocks noChangeAspect="1" noChangeArrowheads="1"/>
        </xdr:cNvSpPr>
      </xdr:nvSpPr>
      <xdr:spPr bwMode="auto">
        <a:xfrm>
          <a:off x="7981950" y="72380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xdr:row>
      <xdr:rowOff>333375</xdr:rowOff>
    </xdr:from>
    <xdr:ext cx="304800" cy="304800"/>
    <xdr:sp macro="" textlink="">
      <xdr:nvSpPr>
        <xdr:cNvPr id="706" name="AutoShape 3" descr="blob:https://web.whatsapp.com/207f9b22-a611-4d6f-9984-78d7d1ff46db">
          <a:extLst>
            <a:ext uri="{FF2B5EF4-FFF2-40B4-BE49-F238E27FC236}">
              <a16:creationId xmlns:a16="http://schemas.microsoft.com/office/drawing/2014/main" id="{00000000-0008-0000-0200-0000C2020000}"/>
            </a:ext>
          </a:extLst>
        </xdr:cNvPr>
        <xdr:cNvSpPr>
          <a:spLocks noChangeAspect="1" noChangeArrowheads="1"/>
        </xdr:cNvSpPr>
      </xdr:nvSpPr>
      <xdr:spPr bwMode="auto">
        <a:xfrm>
          <a:off x="7981950" y="72170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70</xdr:row>
      <xdr:rowOff>161925</xdr:rowOff>
    </xdr:from>
    <xdr:ext cx="304800" cy="304800"/>
    <xdr:sp macro="" textlink="">
      <xdr:nvSpPr>
        <xdr:cNvPr id="707" name="AutoShape 3" descr="blob:https://web.whatsapp.com/207f9b22-a611-4d6f-9984-78d7d1ff46db">
          <a:extLst>
            <a:ext uri="{FF2B5EF4-FFF2-40B4-BE49-F238E27FC236}">
              <a16:creationId xmlns:a16="http://schemas.microsoft.com/office/drawing/2014/main" id="{00000000-0008-0000-0200-0000C3020000}"/>
            </a:ext>
          </a:extLst>
        </xdr:cNvPr>
        <xdr:cNvSpPr>
          <a:spLocks noChangeAspect="1" noChangeArrowheads="1"/>
        </xdr:cNvSpPr>
      </xdr:nvSpPr>
      <xdr:spPr bwMode="auto">
        <a:xfrm>
          <a:off x="7981950" y="694658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70</xdr:row>
      <xdr:rowOff>161925</xdr:rowOff>
    </xdr:from>
    <xdr:ext cx="304800" cy="304800"/>
    <xdr:sp macro="" textlink="">
      <xdr:nvSpPr>
        <xdr:cNvPr id="708" name="AutoShape 3" descr="blob:https://web.whatsapp.com/207f9b22-a611-4d6f-9984-78d7d1ff46db">
          <a:extLst>
            <a:ext uri="{FF2B5EF4-FFF2-40B4-BE49-F238E27FC236}">
              <a16:creationId xmlns:a16="http://schemas.microsoft.com/office/drawing/2014/main" id="{00000000-0008-0000-0200-0000C4020000}"/>
            </a:ext>
          </a:extLst>
        </xdr:cNvPr>
        <xdr:cNvSpPr>
          <a:spLocks noChangeAspect="1" noChangeArrowheads="1"/>
        </xdr:cNvSpPr>
      </xdr:nvSpPr>
      <xdr:spPr bwMode="auto">
        <a:xfrm>
          <a:off x="7981950" y="694658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71</xdr:row>
      <xdr:rowOff>161925</xdr:rowOff>
    </xdr:from>
    <xdr:ext cx="304800" cy="304800"/>
    <xdr:sp macro="" textlink="">
      <xdr:nvSpPr>
        <xdr:cNvPr id="709" name="AutoShape 3" descr="blob:https://web.whatsapp.com/207f9b22-a611-4d6f-9984-78d7d1ff46db">
          <a:extLst>
            <a:ext uri="{FF2B5EF4-FFF2-40B4-BE49-F238E27FC236}">
              <a16:creationId xmlns:a16="http://schemas.microsoft.com/office/drawing/2014/main" id="{00000000-0008-0000-0200-0000C5020000}"/>
            </a:ext>
          </a:extLst>
        </xdr:cNvPr>
        <xdr:cNvSpPr>
          <a:spLocks noChangeAspect="1" noChangeArrowheads="1"/>
        </xdr:cNvSpPr>
      </xdr:nvSpPr>
      <xdr:spPr bwMode="auto">
        <a:xfrm>
          <a:off x="7981950" y="70589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71</xdr:row>
      <xdr:rowOff>161925</xdr:rowOff>
    </xdr:from>
    <xdr:ext cx="304800" cy="304800"/>
    <xdr:sp macro="" textlink="">
      <xdr:nvSpPr>
        <xdr:cNvPr id="710" name="AutoShape 3" descr="blob:https://web.whatsapp.com/207f9b22-a611-4d6f-9984-78d7d1ff46db">
          <a:extLst>
            <a:ext uri="{FF2B5EF4-FFF2-40B4-BE49-F238E27FC236}">
              <a16:creationId xmlns:a16="http://schemas.microsoft.com/office/drawing/2014/main" id="{00000000-0008-0000-0200-0000C6020000}"/>
            </a:ext>
          </a:extLst>
        </xdr:cNvPr>
        <xdr:cNvSpPr>
          <a:spLocks noChangeAspect="1" noChangeArrowheads="1"/>
        </xdr:cNvSpPr>
      </xdr:nvSpPr>
      <xdr:spPr bwMode="auto">
        <a:xfrm>
          <a:off x="7981950" y="70589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xdr:row>
      <xdr:rowOff>161925</xdr:rowOff>
    </xdr:from>
    <xdr:ext cx="304800" cy="304800"/>
    <xdr:sp macro="" textlink="">
      <xdr:nvSpPr>
        <xdr:cNvPr id="711" name="AutoShape 3" descr="blob:https://web.whatsapp.com/207f9b22-a611-4d6f-9984-78d7d1ff46db">
          <a:extLst>
            <a:ext uri="{FF2B5EF4-FFF2-40B4-BE49-F238E27FC236}">
              <a16:creationId xmlns:a16="http://schemas.microsoft.com/office/drawing/2014/main" id="{00000000-0008-0000-0200-0000C7020000}"/>
            </a:ext>
          </a:extLst>
        </xdr:cNvPr>
        <xdr:cNvSpPr>
          <a:spLocks noChangeAspect="1" noChangeArrowheads="1"/>
        </xdr:cNvSpPr>
      </xdr:nvSpPr>
      <xdr:spPr bwMode="auto">
        <a:xfrm>
          <a:off x="7981950" y="71999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72</xdr:row>
      <xdr:rowOff>161925</xdr:rowOff>
    </xdr:from>
    <xdr:ext cx="304800" cy="304800"/>
    <xdr:sp macro="" textlink="">
      <xdr:nvSpPr>
        <xdr:cNvPr id="712" name="AutoShape 3" descr="blob:https://web.whatsapp.com/207f9b22-a611-4d6f-9984-78d7d1ff46db">
          <a:extLst>
            <a:ext uri="{FF2B5EF4-FFF2-40B4-BE49-F238E27FC236}">
              <a16:creationId xmlns:a16="http://schemas.microsoft.com/office/drawing/2014/main" id="{00000000-0008-0000-0200-0000C8020000}"/>
            </a:ext>
          </a:extLst>
        </xdr:cNvPr>
        <xdr:cNvSpPr>
          <a:spLocks noChangeAspect="1" noChangeArrowheads="1"/>
        </xdr:cNvSpPr>
      </xdr:nvSpPr>
      <xdr:spPr bwMode="auto">
        <a:xfrm>
          <a:off x="7981950" y="71999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75</xdr:row>
      <xdr:rowOff>161925</xdr:rowOff>
    </xdr:from>
    <xdr:ext cx="304800" cy="304800"/>
    <xdr:sp macro="" textlink="">
      <xdr:nvSpPr>
        <xdr:cNvPr id="713" name="AutoShape 3" descr="blob:https://web.whatsapp.com/207f9b22-a611-4d6f-9984-78d7d1ff46db">
          <a:extLst>
            <a:ext uri="{FF2B5EF4-FFF2-40B4-BE49-F238E27FC236}">
              <a16:creationId xmlns:a16="http://schemas.microsoft.com/office/drawing/2014/main" id="{00000000-0008-0000-0200-0000C9020000}"/>
            </a:ext>
          </a:extLst>
        </xdr:cNvPr>
        <xdr:cNvSpPr>
          <a:spLocks noChangeAspect="1" noChangeArrowheads="1"/>
        </xdr:cNvSpPr>
      </xdr:nvSpPr>
      <xdr:spPr bwMode="auto">
        <a:xfrm>
          <a:off x="7981950" y="75371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75</xdr:row>
      <xdr:rowOff>161925</xdr:rowOff>
    </xdr:from>
    <xdr:ext cx="304800" cy="304800"/>
    <xdr:sp macro="" textlink="">
      <xdr:nvSpPr>
        <xdr:cNvPr id="714" name="AutoShape 3" descr="blob:https://web.whatsapp.com/207f9b22-a611-4d6f-9984-78d7d1ff46db">
          <a:extLst>
            <a:ext uri="{FF2B5EF4-FFF2-40B4-BE49-F238E27FC236}">
              <a16:creationId xmlns:a16="http://schemas.microsoft.com/office/drawing/2014/main" id="{00000000-0008-0000-0200-0000CA020000}"/>
            </a:ext>
          </a:extLst>
        </xdr:cNvPr>
        <xdr:cNvSpPr>
          <a:spLocks noChangeAspect="1" noChangeArrowheads="1"/>
        </xdr:cNvSpPr>
      </xdr:nvSpPr>
      <xdr:spPr bwMode="auto">
        <a:xfrm>
          <a:off x="7981950" y="75371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91</xdr:row>
      <xdr:rowOff>542925</xdr:rowOff>
    </xdr:from>
    <xdr:ext cx="304800" cy="304800"/>
    <xdr:sp macro="" textlink="">
      <xdr:nvSpPr>
        <xdr:cNvPr id="715" name="AutoShape 3" descr="blob:https://web.whatsapp.com/207f9b22-a611-4d6f-9984-78d7d1ff46db">
          <a:extLst>
            <a:ext uri="{FF2B5EF4-FFF2-40B4-BE49-F238E27FC236}">
              <a16:creationId xmlns:a16="http://schemas.microsoft.com/office/drawing/2014/main" id="{00000000-0008-0000-0200-0000CB020000}"/>
            </a:ext>
          </a:extLst>
        </xdr:cNvPr>
        <xdr:cNvSpPr>
          <a:spLocks noChangeAspect="1" noChangeArrowheads="1"/>
        </xdr:cNvSpPr>
      </xdr:nvSpPr>
      <xdr:spPr bwMode="auto">
        <a:xfrm>
          <a:off x="7981950" y="93735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91</xdr:row>
      <xdr:rowOff>333375</xdr:rowOff>
    </xdr:from>
    <xdr:ext cx="304800" cy="304800"/>
    <xdr:sp macro="" textlink="">
      <xdr:nvSpPr>
        <xdr:cNvPr id="716" name="AutoShape 3" descr="blob:https://web.whatsapp.com/207f9b22-a611-4d6f-9984-78d7d1ff46db">
          <a:extLst>
            <a:ext uri="{FF2B5EF4-FFF2-40B4-BE49-F238E27FC236}">
              <a16:creationId xmlns:a16="http://schemas.microsoft.com/office/drawing/2014/main" id="{00000000-0008-0000-0200-0000CC020000}"/>
            </a:ext>
          </a:extLst>
        </xdr:cNvPr>
        <xdr:cNvSpPr>
          <a:spLocks noChangeAspect="1" noChangeArrowheads="1"/>
        </xdr:cNvSpPr>
      </xdr:nvSpPr>
      <xdr:spPr bwMode="auto">
        <a:xfrm>
          <a:off x="7981950" y="93525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89</xdr:row>
      <xdr:rowOff>161925</xdr:rowOff>
    </xdr:from>
    <xdr:ext cx="304800" cy="304800"/>
    <xdr:sp macro="" textlink="">
      <xdr:nvSpPr>
        <xdr:cNvPr id="717" name="AutoShape 3" descr="blob:https://web.whatsapp.com/207f9b22-a611-4d6f-9984-78d7d1ff46db">
          <a:extLst>
            <a:ext uri="{FF2B5EF4-FFF2-40B4-BE49-F238E27FC236}">
              <a16:creationId xmlns:a16="http://schemas.microsoft.com/office/drawing/2014/main" id="{00000000-0008-0000-0200-0000CD020000}"/>
            </a:ext>
          </a:extLst>
        </xdr:cNvPr>
        <xdr:cNvSpPr>
          <a:spLocks noChangeAspect="1" noChangeArrowheads="1"/>
        </xdr:cNvSpPr>
      </xdr:nvSpPr>
      <xdr:spPr bwMode="auto">
        <a:xfrm>
          <a:off x="7981950" y="911066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89</xdr:row>
      <xdr:rowOff>161925</xdr:rowOff>
    </xdr:from>
    <xdr:ext cx="304800" cy="304800"/>
    <xdr:sp macro="" textlink="">
      <xdr:nvSpPr>
        <xdr:cNvPr id="718" name="AutoShape 3" descr="blob:https://web.whatsapp.com/207f9b22-a611-4d6f-9984-78d7d1ff46db">
          <a:extLst>
            <a:ext uri="{FF2B5EF4-FFF2-40B4-BE49-F238E27FC236}">
              <a16:creationId xmlns:a16="http://schemas.microsoft.com/office/drawing/2014/main" id="{00000000-0008-0000-0200-0000CE020000}"/>
            </a:ext>
          </a:extLst>
        </xdr:cNvPr>
        <xdr:cNvSpPr>
          <a:spLocks noChangeAspect="1" noChangeArrowheads="1"/>
        </xdr:cNvSpPr>
      </xdr:nvSpPr>
      <xdr:spPr bwMode="auto">
        <a:xfrm>
          <a:off x="7981950" y="911066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90</xdr:row>
      <xdr:rowOff>161925</xdr:rowOff>
    </xdr:from>
    <xdr:ext cx="304800" cy="304800"/>
    <xdr:sp macro="" textlink="">
      <xdr:nvSpPr>
        <xdr:cNvPr id="719" name="AutoShape 3" descr="blob:https://web.whatsapp.com/207f9b22-a611-4d6f-9984-78d7d1ff46db">
          <a:extLst>
            <a:ext uri="{FF2B5EF4-FFF2-40B4-BE49-F238E27FC236}">
              <a16:creationId xmlns:a16="http://schemas.microsoft.com/office/drawing/2014/main" id="{00000000-0008-0000-0200-0000CF020000}"/>
            </a:ext>
          </a:extLst>
        </xdr:cNvPr>
        <xdr:cNvSpPr>
          <a:spLocks noChangeAspect="1" noChangeArrowheads="1"/>
        </xdr:cNvSpPr>
      </xdr:nvSpPr>
      <xdr:spPr bwMode="auto">
        <a:xfrm>
          <a:off x="7981950" y="92230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90</xdr:row>
      <xdr:rowOff>161925</xdr:rowOff>
    </xdr:from>
    <xdr:ext cx="304800" cy="304800"/>
    <xdr:sp macro="" textlink="">
      <xdr:nvSpPr>
        <xdr:cNvPr id="720" name="AutoShape 3" descr="blob:https://web.whatsapp.com/207f9b22-a611-4d6f-9984-78d7d1ff46db">
          <a:extLst>
            <a:ext uri="{FF2B5EF4-FFF2-40B4-BE49-F238E27FC236}">
              <a16:creationId xmlns:a16="http://schemas.microsoft.com/office/drawing/2014/main" id="{00000000-0008-0000-0200-0000D0020000}"/>
            </a:ext>
          </a:extLst>
        </xdr:cNvPr>
        <xdr:cNvSpPr>
          <a:spLocks noChangeAspect="1" noChangeArrowheads="1"/>
        </xdr:cNvSpPr>
      </xdr:nvSpPr>
      <xdr:spPr bwMode="auto">
        <a:xfrm>
          <a:off x="7981950" y="92230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91</xdr:row>
      <xdr:rowOff>161925</xdr:rowOff>
    </xdr:from>
    <xdr:ext cx="304800" cy="304800"/>
    <xdr:sp macro="" textlink="">
      <xdr:nvSpPr>
        <xdr:cNvPr id="721" name="AutoShape 3" descr="blob:https://web.whatsapp.com/207f9b22-a611-4d6f-9984-78d7d1ff46db">
          <a:extLst>
            <a:ext uri="{FF2B5EF4-FFF2-40B4-BE49-F238E27FC236}">
              <a16:creationId xmlns:a16="http://schemas.microsoft.com/office/drawing/2014/main" id="{00000000-0008-0000-0200-0000D1020000}"/>
            </a:ext>
          </a:extLst>
        </xdr:cNvPr>
        <xdr:cNvSpPr>
          <a:spLocks noChangeAspect="1" noChangeArrowheads="1"/>
        </xdr:cNvSpPr>
      </xdr:nvSpPr>
      <xdr:spPr bwMode="auto">
        <a:xfrm>
          <a:off x="7981950" y="93354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91</xdr:row>
      <xdr:rowOff>161925</xdr:rowOff>
    </xdr:from>
    <xdr:ext cx="304800" cy="304800"/>
    <xdr:sp macro="" textlink="">
      <xdr:nvSpPr>
        <xdr:cNvPr id="722" name="AutoShape 3" descr="blob:https://web.whatsapp.com/207f9b22-a611-4d6f-9984-78d7d1ff46db">
          <a:extLst>
            <a:ext uri="{FF2B5EF4-FFF2-40B4-BE49-F238E27FC236}">
              <a16:creationId xmlns:a16="http://schemas.microsoft.com/office/drawing/2014/main" id="{00000000-0008-0000-0200-0000D2020000}"/>
            </a:ext>
          </a:extLst>
        </xdr:cNvPr>
        <xdr:cNvSpPr>
          <a:spLocks noChangeAspect="1" noChangeArrowheads="1"/>
        </xdr:cNvSpPr>
      </xdr:nvSpPr>
      <xdr:spPr bwMode="auto">
        <a:xfrm>
          <a:off x="7981950" y="93354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94</xdr:row>
      <xdr:rowOff>161925</xdr:rowOff>
    </xdr:from>
    <xdr:ext cx="304800" cy="304800"/>
    <xdr:sp macro="" textlink="">
      <xdr:nvSpPr>
        <xdr:cNvPr id="723" name="AutoShape 3" descr="blob:https://web.whatsapp.com/207f9b22-a611-4d6f-9984-78d7d1ff46db">
          <a:extLst>
            <a:ext uri="{FF2B5EF4-FFF2-40B4-BE49-F238E27FC236}">
              <a16:creationId xmlns:a16="http://schemas.microsoft.com/office/drawing/2014/main" id="{00000000-0008-0000-0200-0000D3020000}"/>
            </a:ext>
          </a:extLst>
        </xdr:cNvPr>
        <xdr:cNvSpPr>
          <a:spLocks noChangeAspect="1" noChangeArrowheads="1"/>
        </xdr:cNvSpPr>
      </xdr:nvSpPr>
      <xdr:spPr bwMode="auto">
        <a:xfrm>
          <a:off x="7981950" y="9672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94</xdr:row>
      <xdr:rowOff>161925</xdr:rowOff>
    </xdr:from>
    <xdr:ext cx="304800" cy="304800"/>
    <xdr:sp macro="" textlink="">
      <xdr:nvSpPr>
        <xdr:cNvPr id="724" name="AutoShape 3" descr="blob:https://web.whatsapp.com/207f9b22-a611-4d6f-9984-78d7d1ff46db">
          <a:extLst>
            <a:ext uri="{FF2B5EF4-FFF2-40B4-BE49-F238E27FC236}">
              <a16:creationId xmlns:a16="http://schemas.microsoft.com/office/drawing/2014/main" id="{00000000-0008-0000-0200-0000D4020000}"/>
            </a:ext>
          </a:extLst>
        </xdr:cNvPr>
        <xdr:cNvSpPr>
          <a:spLocks noChangeAspect="1" noChangeArrowheads="1"/>
        </xdr:cNvSpPr>
      </xdr:nvSpPr>
      <xdr:spPr bwMode="auto">
        <a:xfrm>
          <a:off x="7981950" y="9672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91</xdr:row>
      <xdr:rowOff>542925</xdr:rowOff>
    </xdr:from>
    <xdr:ext cx="304800" cy="304800"/>
    <xdr:sp macro="" textlink="">
      <xdr:nvSpPr>
        <xdr:cNvPr id="725" name="AutoShape 3" descr="blob:https://web.whatsapp.com/207f9b22-a611-4d6f-9984-78d7d1ff46db">
          <a:extLst>
            <a:ext uri="{FF2B5EF4-FFF2-40B4-BE49-F238E27FC236}">
              <a16:creationId xmlns:a16="http://schemas.microsoft.com/office/drawing/2014/main" id="{00000000-0008-0000-0200-0000D5020000}"/>
            </a:ext>
          </a:extLst>
        </xdr:cNvPr>
        <xdr:cNvSpPr>
          <a:spLocks noChangeAspect="1" noChangeArrowheads="1"/>
        </xdr:cNvSpPr>
      </xdr:nvSpPr>
      <xdr:spPr bwMode="auto">
        <a:xfrm>
          <a:off x="7981950" y="93735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91</xdr:row>
      <xdr:rowOff>333375</xdr:rowOff>
    </xdr:from>
    <xdr:ext cx="304800" cy="304800"/>
    <xdr:sp macro="" textlink="">
      <xdr:nvSpPr>
        <xdr:cNvPr id="726" name="AutoShape 3" descr="blob:https://web.whatsapp.com/207f9b22-a611-4d6f-9984-78d7d1ff46db">
          <a:extLst>
            <a:ext uri="{FF2B5EF4-FFF2-40B4-BE49-F238E27FC236}">
              <a16:creationId xmlns:a16="http://schemas.microsoft.com/office/drawing/2014/main" id="{00000000-0008-0000-0200-0000D6020000}"/>
            </a:ext>
          </a:extLst>
        </xdr:cNvPr>
        <xdr:cNvSpPr>
          <a:spLocks noChangeAspect="1" noChangeArrowheads="1"/>
        </xdr:cNvSpPr>
      </xdr:nvSpPr>
      <xdr:spPr bwMode="auto">
        <a:xfrm>
          <a:off x="7981950" y="93525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89</xdr:row>
      <xdr:rowOff>161925</xdr:rowOff>
    </xdr:from>
    <xdr:ext cx="304800" cy="304800"/>
    <xdr:sp macro="" textlink="">
      <xdr:nvSpPr>
        <xdr:cNvPr id="727" name="AutoShape 3" descr="blob:https://web.whatsapp.com/207f9b22-a611-4d6f-9984-78d7d1ff46db">
          <a:extLst>
            <a:ext uri="{FF2B5EF4-FFF2-40B4-BE49-F238E27FC236}">
              <a16:creationId xmlns:a16="http://schemas.microsoft.com/office/drawing/2014/main" id="{00000000-0008-0000-0200-0000D7020000}"/>
            </a:ext>
          </a:extLst>
        </xdr:cNvPr>
        <xdr:cNvSpPr>
          <a:spLocks noChangeAspect="1" noChangeArrowheads="1"/>
        </xdr:cNvSpPr>
      </xdr:nvSpPr>
      <xdr:spPr bwMode="auto">
        <a:xfrm>
          <a:off x="7981950" y="911066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89</xdr:row>
      <xdr:rowOff>161925</xdr:rowOff>
    </xdr:from>
    <xdr:ext cx="304800" cy="304800"/>
    <xdr:sp macro="" textlink="">
      <xdr:nvSpPr>
        <xdr:cNvPr id="728" name="AutoShape 3" descr="blob:https://web.whatsapp.com/207f9b22-a611-4d6f-9984-78d7d1ff46db">
          <a:extLst>
            <a:ext uri="{FF2B5EF4-FFF2-40B4-BE49-F238E27FC236}">
              <a16:creationId xmlns:a16="http://schemas.microsoft.com/office/drawing/2014/main" id="{00000000-0008-0000-0200-0000D8020000}"/>
            </a:ext>
          </a:extLst>
        </xdr:cNvPr>
        <xdr:cNvSpPr>
          <a:spLocks noChangeAspect="1" noChangeArrowheads="1"/>
        </xdr:cNvSpPr>
      </xdr:nvSpPr>
      <xdr:spPr bwMode="auto">
        <a:xfrm>
          <a:off x="7981950" y="911066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90</xdr:row>
      <xdr:rowOff>161925</xdr:rowOff>
    </xdr:from>
    <xdr:ext cx="304800" cy="304800"/>
    <xdr:sp macro="" textlink="">
      <xdr:nvSpPr>
        <xdr:cNvPr id="729" name="AutoShape 3" descr="blob:https://web.whatsapp.com/207f9b22-a611-4d6f-9984-78d7d1ff46db">
          <a:extLst>
            <a:ext uri="{FF2B5EF4-FFF2-40B4-BE49-F238E27FC236}">
              <a16:creationId xmlns:a16="http://schemas.microsoft.com/office/drawing/2014/main" id="{00000000-0008-0000-0200-0000D9020000}"/>
            </a:ext>
          </a:extLst>
        </xdr:cNvPr>
        <xdr:cNvSpPr>
          <a:spLocks noChangeAspect="1" noChangeArrowheads="1"/>
        </xdr:cNvSpPr>
      </xdr:nvSpPr>
      <xdr:spPr bwMode="auto">
        <a:xfrm>
          <a:off x="7981950" y="92230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90</xdr:row>
      <xdr:rowOff>161925</xdr:rowOff>
    </xdr:from>
    <xdr:ext cx="304800" cy="304800"/>
    <xdr:sp macro="" textlink="">
      <xdr:nvSpPr>
        <xdr:cNvPr id="730" name="AutoShape 3" descr="blob:https://web.whatsapp.com/207f9b22-a611-4d6f-9984-78d7d1ff46db">
          <a:extLst>
            <a:ext uri="{FF2B5EF4-FFF2-40B4-BE49-F238E27FC236}">
              <a16:creationId xmlns:a16="http://schemas.microsoft.com/office/drawing/2014/main" id="{00000000-0008-0000-0200-0000DA020000}"/>
            </a:ext>
          </a:extLst>
        </xdr:cNvPr>
        <xdr:cNvSpPr>
          <a:spLocks noChangeAspect="1" noChangeArrowheads="1"/>
        </xdr:cNvSpPr>
      </xdr:nvSpPr>
      <xdr:spPr bwMode="auto">
        <a:xfrm>
          <a:off x="7981950" y="92230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91</xdr:row>
      <xdr:rowOff>161925</xdr:rowOff>
    </xdr:from>
    <xdr:ext cx="304800" cy="304800"/>
    <xdr:sp macro="" textlink="">
      <xdr:nvSpPr>
        <xdr:cNvPr id="731" name="AutoShape 3" descr="blob:https://web.whatsapp.com/207f9b22-a611-4d6f-9984-78d7d1ff46db">
          <a:extLst>
            <a:ext uri="{FF2B5EF4-FFF2-40B4-BE49-F238E27FC236}">
              <a16:creationId xmlns:a16="http://schemas.microsoft.com/office/drawing/2014/main" id="{00000000-0008-0000-0200-0000DB020000}"/>
            </a:ext>
          </a:extLst>
        </xdr:cNvPr>
        <xdr:cNvSpPr>
          <a:spLocks noChangeAspect="1" noChangeArrowheads="1"/>
        </xdr:cNvSpPr>
      </xdr:nvSpPr>
      <xdr:spPr bwMode="auto">
        <a:xfrm>
          <a:off x="7981950" y="93354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91</xdr:row>
      <xdr:rowOff>161925</xdr:rowOff>
    </xdr:from>
    <xdr:ext cx="304800" cy="304800"/>
    <xdr:sp macro="" textlink="">
      <xdr:nvSpPr>
        <xdr:cNvPr id="732" name="AutoShape 3" descr="blob:https://web.whatsapp.com/207f9b22-a611-4d6f-9984-78d7d1ff46db">
          <a:extLst>
            <a:ext uri="{FF2B5EF4-FFF2-40B4-BE49-F238E27FC236}">
              <a16:creationId xmlns:a16="http://schemas.microsoft.com/office/drawing/2014/main" id="{00000000-0008-0000-0200-0000DC020000}"/>
            </a:ext>
          </a:extLst>
        </xdr:cNvPr>
        <xdr:cNvSpPr>
          <a:spLocks noChangeAspect="1" noChangeArrowheads="1"/>
        </xdr:cNvSpPr>
      </xdr:nvSpPr>
      <xdr:spPr bwMode="auto">
        <a:xfrm>
          <a:off x="7981950" y="93354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94</xdr:row>
      <xdr:rowOff>161925</xdr:rowOff>
    </xdr:from>
    <xdr:ext cx="304800" cy="304800"/>
    <xdr:sp macro="" textlink="">
      <xdr:nvSpPr>
        <xdr:cNvPr id="733" name="AutoShape 3" descr="blob:https://web.whatsapp.com/207f9b22-a611-4d6f-9984-78d7d1ff46db">
          <a:extLst>
            <a:ext uri="{FF2B5EF4-FFF2-40B4-BE49-F238E27FC236}">
              <a16:creationId xmlns:a16="http://schemas.microsoft.com/office/drawing/2014/main" id="{00000000-0008-0000-0200-0000DD020000}"/>
            </a:ext>
          </a:extLst>
        </xdr:cNvPr>
        <xdr:cNvSpPr>
          <a:spLocks noChangeAspect="1" noChangeArrowheads="1"/>
        </xdr:cNvSpPr>
      </xdr:nvSpPr>
      <xdr:spPr bwMode="auto">
        <a:xfrm>
          <a:off x="7981950" y="9672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94</xdr:row>
      <xdr:rowOff>161925</xdr:rowOff>
    </xdr:from>
    <xdr:ext cx="304800" cy="304800"/>
    <xdr:sp macro="" textlink="">
      <xdr:nvSpPr>
        <xdr:cNvPr id="734" name="AutoShape 3" descr="blob:https://web.whatsapp.com/207f9b22-a611-4d6f-9984-78d7d1ff46db">
          <a:extLst>
            <a:ext uri="{FF2B5EF4-FFF2-40B4-BE49-F238E27FC236}">
              <a16:creationId xmlns:a16="http://schemas.microsoft.com/office/drawing/2014/main" id="{00000000-0008-0000-0200-0000DE020000}"/>
            </a:ext>
          </a:extLst>
        </xdr:cNvPr>
        <xdr:cNvSpPr>
          <a:spLocks noChangeAspect="1" noChangeArrowheads="1"/>
        </xdr:cNvSpPr>
      </xdr:nvSpPr>
      <xdr:spPr bwMode="auto">
        <a:xfrm>
          <a:off x="7981950" y="9672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101</xdr:row>
      <xdr:rowOff>542925</xdr:rowOff>
    </xdr:from>
    <xdr:ext cx="304800" cy="304800"/>
    <xdr:sp macro="" textlink="">
      <xdr:nvSpPr>
        <xdr:cNvPr id="735" name="AutoShape 3" descr="blob:https://web.whatsapp.com/207f9b22-a611-4d6f-9984-78d7d1ff46db">
          <a:extLst>
            <a:ext uri="{FF2B5EF4-FFF2-40B4-BE49-F238E27FC236}">
              <a16:creationId xmlns:a16="http://schemas.microsoft.com/office/drawing/2014/main" id="{00000000-0008-0000-0200-0000DF020000}"/>
            </a:ext>
          </a:extLst>
        </xdr:cNvPr>
        <xdr:cNvSpPr>
          <a:spLocks noChangeAspect="1" noChangeArrowheads="1"/>
        </xdr:cNvSpPr>
      </xdr:nvSpPr>
      <xdr:spPr bwMode="auto">
        <a:xfrm>
          <a:off x="7981950" y="104975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101</xdr:row>
      <xdr:rowOff>333375</xdr:rowOff>
    </xdr:from>
    <xdr:ext cx="304800" cy="304800"/>
    <xdr:sp macro="" textlink="">
      <xdr:nvSpPr>
        <xdr:cNvPr id="736" name="AutoShape 3" descr="blob:https://web.whatsapp.com/207f9b22-a611-4d6f-9984-78d7d1ff46db">
          <a:extLst>
            <a:ext uri="{FF2B5EF4-FFF2-40B4-BE49-F238E27FC236}">
              <a16:creationId xmlns:a16="http://schemas.microsoft.com/office/drawing/2014/main" id="{00000000-0008-0000-0200-0000E0020000}"/>
            </a:ext>
          </a:extLst>
        </xdr:cNvPr>
        <xdr:cNvSpPr>
          <a:spLocks noChangeAspect="1" noChangeArrowheads="1"/>
        </xdr:cNvSpPr>
      </xdr:nvSpPr>
      <xdr:spPr bwMode="auto">
        <a:xfrm>
          <a:off x="7981950" y="104765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99</xdr:row>
      <xdr:rowOff>161925</xdr:rowOff>
    </xdr:from>
    <xdr:ext cx="304800" cy="304800"/>
    <xdr:sp macro="" textlink="">
      <xdr:nvSpPr>
        <xdr:cNvPr id="737" name="AutoShape 3" descr="blob:https://web.whatsapp.com/207f9b22-a611-4d6f-9984-78d7d1ff46db">
          <a:extLst>
            <a:ext uri="{FF2B5EF4-FFF2-40B4-BE49-F238E27FC236}">
              <a16:creationId xmlns:a16="http://schemas.microsoft.com/office/drawing/2014/main" id="{00000000-0008-0000-0200-0000E1020000}"/>
            </a:ext>
          </a:extLst>
        </xdr:cNvPr>
        <xdr:cNvSpPr>
          <a:spLocks noChangeAspect="1" noChangeArrowheads="1"/>
        </xdr:cNvSpPr>
      </xdr:nvSpPr>
      <xdr:spPr bwMode="auto">
        <a:xfrm>
          <a:off x="7981950" y="102346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99</xdr:row>
      <xdr:rowOff>161925</xdr:rowOff>
    </xdr:from>
    <xdr:ext cx="304800" cy="304800"/>
    <xdr:sp macro="" textlink="">
      <xdr:nvSpPr>
        <xdr:cNvPr id="738" name="AutoShape 3" descr="blob:https://web.whatsapp.com/207f9b22-a611-4d6f-9984-78d7d1ff46db">
          <a:extLst>
            <a:ext uri="{FF2B5EF4-FFF2-40B4-BE49-F238E27FC236}">
              <a16:creationId xmlns:a16="http://schemas.microsoft.com/office/drawing/2014/main" id="{00000000-0008-0000-0200-0000E2020000}"/>
            </a:ext>
          </a:extLst>
        </xdr:cNvPr>
        <xdr:cNvSpPr>
          <a:spLocks noChangeAspect="1" noChangeArrowheads="1"/>
        </xdr:cNvSpPr>
      </xdr:nvSpPr>
      <xdr:spPr bwMode="auto">
        <a:xfrm>
          <a:off x="7981950" y="102346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100</xdr:row>
      <xdr:rowOff>161925</xdr:rowOff>
    </xdr:from>
    <xdr:ext cx="304800" cy="304800"/>
    <xdr:sp macro="" textlink="">
      <xdr:nvSpPr>
        <xdr:cNvPr id="739" name="AutoShape 3" descr="blob:https://web.whatsapp.com/207f9b22-a611-4d6f-9984-78d7d1ff46db">
          <a:extLst>
            <a:ext uri="{FF2B5EF4-FFF2-40B4-BE49-F238E27FC236}">
              <a16:creationId xmlns:a16="http://schemas.microsoft.com/office/drawing/2014/main" id="{00000000-0008-0000-0200-0000E3020000}"/>
            </a:ext>
          </a:extLst>
        </xdr:cNvPr>
        <xdr:cNvSpPr>
          <a:spLocks noChangeAspect="1" noChangeArrowheads="1"/>
        </xdr:cNvSpPr>
      </xdr:nvSpPr>
      <xdr:spPr bwMode="auto">
        <a:xfrm>
          <a:off x="7981950" y="103470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100</xdr:row>
      <xdr:rowOff>161925</xdr:rowOff>
    </xdr:from>
    <xdr:ext cx="304800" cy="304800"/>
    <xdr:sp macro="" textlink="">
      <xdr:nvSpPr>
        <xdr:cNvPr id="740" name="AutoShape 3" descr="blob:https://web.whatsapp.com/207f9b22-a611-4d6f-9984-78d7d1ff46db">
          <a:extLst>
            <a:ext uri="{FF2B5EF4-FFF2-40B4-BE49-F238E27FC236}">
              <a16:creationId xmlns:a16="http://schemas.microsoft.com/office/drawing/2014/main" id="{00000000-0008-0000-0200-0000E4020000}"/>
            </a:ext>
          </a:extLst>
        </xdr:cNvPr>
        <xdr:cNvSpPr>
          <a:spLocks noChangeAspect="1" noChangeArrowheads="1"/>
        </xdr:cNvSpPr>
      </xdr:nvSpPr>
      <xdr:spPr bwMode="auto">
        <a:xfrm>
          <a:off x="7981950" y="103470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101</xdr:row>
      <xdr:rowOff>161925</xdr:rowOff>
    </xdr:from>
    <xdr:ext cx="304800" cy="304800"/>
    <xdr:sp macro="" textlink="">
      <xdr:nvSpPr>
        <xdr:cNvPr id="741" name="AutoShape 3" descr="blob:https://web.whatsapp.com/207f9b22-a611-4d6f-9984-78d7d1ff46db">
          <a:extLst>
            <a:ext uri="{FF2B5EF4-FFF2-40B4-BE49-F238E27FC236}">
              <a16:creationId xmlns:a16="http://schemas.microsoft.com/office/drawing/2014/main" id="{00000000-0008-0000-0200-0000E5020000}"/>
            </a:ext>
          </a:extLst>
        </xdr:cNvPr>
        <xdr:cNvSpPr>
          <a:spLocks noChangeAspect="1" noChangeArrowheads="1"/>
        </xdr:cNvSpPr>
      </xdr:nvSpPr>
      <xdr:spPr bwMode="auto">
        <a:xfrm>
          <a:off x="7981950" y="104594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101</xdr:row>
      <xdr:rowOff>161925</xdr:rowOff>
    </xdr:from>
    <xdr:ext cx="304800" cy="304800"/>
    <xdr:sp macro="" textlink="">
      <xdr:nvSpPr>
        <xdr:cNvPr id="742" name="AutoShape 3" descr="blob:https://web.whatsapp.com/207f9b22-a611-4d6f-9984-78d7d1ff46db">
          <a:extLst>
            <a:ext uri="{FF2B5EF4-FFF2-40B4-BE49-F238E27FC236}">
              <a16:creationId xmlns:a16="http://schemas.microsoft.com/office/drawing/2014/main" id="{00000000-0008-0000-0200-0000E6020000}"/>
            </a:ext>
          </a:extLst>
        </xdr:cNvPr>
        <xdr:cNvSpPr>
          <a:spLocks noChangeAspect="1" noChangeArrowheads="1"/>
        </xdr:cNvSpPr>
      </xdr:nvSpPr>
      <xdr:spPr bwMode="auto">
        <a:xfrm>
          <a:off x="7981950" y="104594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101</xdr:row>
      <xdr:rowOff>542925</xdr:rowOff>
    </xdr:from>
    <xdr:ext cx="304800" cy="304800"/>
    <xdr:sp macro="" textlink="">
      <xdr:nvSpPr>
        <xdr:cNvPr id="743" name="AutoShape 3" descr="blob:https://web.whatsapp.com/207f9b22-a611-4d6f-9984-78d7d1ff46db">
          <a:extLst>
            <a:ext uri="{FF2B5EF4-FFF2-40B4-BE49-F238E27FC236}">
              <a16:creationId xmlns:a16="http://schemas.microsoft.com/office/drawing/2014/main" id="{00000000-0008-0000-0200-0000E7020000}"/>
            </a:ext>
          </a:extLst>
        </xdr:cNvPr>
        <xdr:cNvSpPr>
          <a:spLocks noChangeAspect="1" noChangeArrowheads="1"/>
        </xdr:cNvSpPr>
      </xdr:nvSpPr>
      <xdr:spPr bwMode="auto">
        <a:xfrm>
          <a:off x="7981950" y="104975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101</xdr:row>
      <xdr:rowOff>333375</xdr:rowOff>
    </xdr:from>
    <xdr:ext cx="304800" cy="304800"/>
    <xdr:sp macro="" textlink="">
      <xdr:nvSpPr>
        <xdr:cNvPr id="744" name="AutoShape 3" descr="blob:https://web.whatsapp.com/207f9b22-a611-4d6f-9984-78d7d1ff46db">
          <a:extLst>
            <a:ext uri="{FF2B5EF4-FFF2-40B4-BE49-F238E27FC236}">
              <a16:creationId xmlns:a16="http://schemas.microsoft.com/office/drawing/2014/main" id="{00000000-0008-0000-0200-0000E8020000}"/>
            </a:ext>
          </a:extLst>
        </xdr:cNvPr>
        <xdr:cNvSpPr>
          <a:spLocks noChangeAspect="1" noChangeArrowheads="1"/>
        </xdr:cNvSpPr>
      </xdr:nvSpPr>
      <xdr:spPr bwMode="auto">
        <a:xfrm>
          <a:off x="7981950" y="104765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99</xdr:row>
      <xdr:rowOff>161925</xdr:rowOff>
    </xdr:from>
    <xdr:ext cx="304800" cy="304800"/>
    <xdr:sp macro="" textlink="">
      <xdr:nvSpPr>
        <xdr:cNvPr id="745" name="AutoShape 3" descr="blob:https://web.whatsapp.com/207f9b22-a611-4d6f-9984-78d7d1ff46db">
          <a:extLst>
            <a:ext uri="{FF2B5EF4-FFF2-40B4-BE49-F238E27FC236}">
              <a16:creationId xmlns:a16="http://schemas.microsoft.com/office/drawing/2014/main" id="{00000000-0008-0000-0200-0000E9020000}"/>
            </a:ext>
          </a:extLst>
        </xdr:cNvPr>
        <xdr:cNvSpPr>
          <a:spLocks noChangeAspect="1" noChangeArrowheads="1"/>
        </xdr:cNvSpPr>
      </xdr:nvSpPr>
      <xdr:spPr bwMode="auto">
        <a:xfrm>
          <a:off x="7981950" y="102346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99</xdr:row>
      <xdr:rowOff>161925</xdr:rowOff>
    </xdr:from>
    <xdr:ext cx="304800" cy="304800"/>
    <xdr:sp macro="" textlink="">
      <xdr:nvSpPr>
        <xdr:cNvPr id="746" name="AutoShape 3" descr="blob:https://web.whatsapp.com/207f9b22-a611-4d6f-9984-78d7d1ff46db">
          <a:extLst>
            <a:ext uri="{FF2B5EF4-FFF2-40B4-BE49-F238E27FC236}">
              <a16:creationId xmlns:a16="http://schemas.microsoft.com/office/drawing/2014/main" id="{00000000-0008-0000-0200-0000EA020000}"/>
            </a:ext>
          </a:extLst>
        </xdr:cNvPr>
        <xdr:cNvSpPr>
          <a:spLocks noChangeAspect="1" noChangeArrowheads="1"/>
        </xdr:cNvSpPr>
      </xdr:nvSpPr>
      <xdr:spPr bwMode="auto">
        <a:xfrm>
          <a:off x="7981950" y="102346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100</xdr:row>
      <xdr:rowOff>161925</xdr:rowOff>
    </xdr:from>
    <xdr:ext cx="304800" cy="304800"/>
    <xdr:sp macro="" textlink="">
      <xdr:nvSpPr>
        <xdr:cNvPr id="747" name="AutoShape 3" descr="blob:https://web.whatsapp.com/207f9b22-a611-4d6f-9984-78d7d1ff46db">
          <a:extLst>
            <a:ext uri="{FF2B5EF4-FFF2-40B4-BE49-F238E27FC236}">
              <a16:creationId xmlns:a16="http://schemas.microsoft.com/office/drawing/2014/main" id="{00000000-0008-0000-0200-0000EB020000}"/>
            </a:ext>
          </a:extLst>
        </xdr:cNvPr>
        <xdr:cNvSpPr>
          <a:spLocks noChangeAspect="1" noChangeArrowheads="1"/>
        </xdr:cNvSpPr>
      </xdr:nvSpPr>
      <xdr:spPr bwMode="auto">
        <a:xfrm>
          <a:off x="7981950" y="103470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100</xdr:row>
      <xdr:rowOff>161925</xdr:rowOff>
    </xdr:from>
    <xdr:ext cx="304800" cy="304800"/>
    <xdr:sp macro="" textlink="">
      <xdr:nvSpPr>
        <xdr:cNvPr id="748" name="AutoShape 3" descr="blob:https://web.whatsapp.com/207f9b22-a611-4d6f-9984-78d7d1ff46db">
          <a:extLst>
            <a:ext uri="{FF2B5EF4-FFF2-40B4-BE49-F238E27FC236}">
              <a16:creationId xmlns:a16="http://schemas.microsoft.com/office/drawing/2014/main" id="{00000000-0008-0000-0200-0000EC020000}"/>
            </a:ext>
          </a:extLst>
        </xdr:cNvPr>
        <xdr:cNvSpPr>
          <a:spLocks noChangeAspect="1" noChangeArrowheads="1"/>
        </xdr:cNvSpPr>
      </xdr:nvSpPr>
      <xdr:spPr bwMode="auto">
        <a:xfrm>
          <a:off x="7981950" y="103470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101</xdr:row>
      <xdr:rowOff>161925</xdr:rowOff>
    </xdr:from>
    <xdr:ext cx="304800" cy="304800"/>
    <xdr:sp macro="" textlink="">
      <xdr:nvSpPr>
        <xdr:cNvPr id="749" name="AutoShape 3" descr="blob:https://web.whatsapp.com/207f9b22-a611-4d6f-9984-78d7d1ff46db">
          <a:extLst>
            <a:ext uri="{FF2B5EF4-FFF2-40B4-BE49-F238E27FC236}">
              <a16:creationId xmlns:a16="http://schemas.microsoft.com/office/drawing/2014/main" id="{00000000-0008-0000-0200-0000ED020000}"/>
            </a:ext>
          </a:extLst>
        </xdr:cNvPr>
        <xdr:cNvSpPr>
          <a:spLocks noChangeAspect="1" noChangeArrowheads="1"/>
        </xdr:cNvSpPr>
      </xdr:nvSpPr>
      <xdr:spPr bwMode="auto">
        <a:xfrm>
          <a:off x="7981950" y="104594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101</xdr:row>
      <xdr:rowOff>161925</xdr:rowOff>
    </xdr:from>
    <xdr:ext cx="304800" cy="304800"/>
    <xdr:sp macro="" textlink="">
      <xdr:nvSpPr>
        <xdr:cNvPr id="750" name="AutoShape 3" descr="blob:https://web.whatsapp.com/207f9b22-a611-4d6f-9984-78d7d1ff46db">
          <a:extLst>
            <a:ext uri="{FF2B5EF4-FFF2-40B4-BE49-F238E27FC236}">
              <a16:creationId xmlns:a16="http://schemas.microsoft.com/office/drawing/2014/main" id="{00000000-0008-0000-0200-0000EE020000}"/>
            </a:ext>
          </a:extLst>
        </xdr:cNvPr>
        <xdr:cNvSpPr>
          <a:spLocks noChangeAspect="1" noChangeArrowheads="1"/>
        </xdr:cNvSpPr>
      </xdr:nvSpPr>
      <xdr:spPr bwMode="auto">
        <a:xfrm>
          <a:off x="7981950" y="104594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104</xdr:row>
      <xdr:rowOff>161925</xdr:rowOff>
    </xdr:from>
    <xdr:ext cx="304800" cy="304800"/>
    <xdr:sp macro="" textlink="">
      <xdr:nvSpPr>
        <xdr:cNvPr id="751" name="AutoShape 3" descr="blob:https://web.whatsapp.com/207f9b22-a611-4d6f-9984-78d7d1ff46db">
          <a:extLst>
            <a:ext uri="{FF2B5EF4-FFF2-40B4-BE49-F238E27FC236}">
              <a16:creationId xmlns:a16="http://schemas.microsoft.com/office/drawing/2014/main" id="{00000000-0008-0000-0200-0000EF020000}"/>
            </a:ext>
          </a:extLst>
        </xdr:cNvPr>
        <xdr:cNvSpPr>
          <a:spLocks noChangeAspect="1" noChangeArrowheads="1"/>
        </xdr:cNvSpPr>
      </xdr:nvSpPr>
      <xdr:spPr bwMode="auto">
        <a:xfrm>
          <a:off x="7981950" y="107965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104</xdr:row>
      <xdr:rowOff>161925</xdr:rowOff>
    </xdr:from>
    <xdr:ext cx="304800" cy="304800"/>
    <xdr:sp macro="" textlink="">
      <xdr:nvSpPr>
        <xdr:cNvPr id="752" name="AutoShape 3" descr="blob:https://web.whatsapp.com/207f9b22-a611-4d6f-9984-78d7d1ff46db">
          <a:extLst>
            <a:ext uri="{FF2B5EF4-FFF2-40B4-BE49-F238E27FC236}">
              <a16:creationId xmlns:a16="http://schemas.microsoft.com/office/drawing/2014/main" id="{00000000-0008-0000-0200-0000F0020000}"/>
            </a:ext>
          </a:extLst>
        </xdr:cNvPr>
        <xdr:cNvSpPr>
          <a:spLocks noChangeAspect="1" noChangeArrowheads="1"/>
        </xdr:cNvSpPr>
      </xdr:nvSpPr>
      <xdr:spPr bwMode="auto">
        <a:xfrm>
          <a:off x="7981950" y="107965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104</xdr:row>
      <xdr:rowOff>161925</xdr:rowOff>
    </xdr:from>
    <xdr:ext cx="304800" cy="304800"/>
    <xdr:sp macro="" textlink="">
      <xdr:nvSpPr>
        <xdr:cNvPr id="753" name="AutoShape 3" descr="blob:https://web.whatsapp.com/207f9b22-a611-4d6f-9984-78d7d1ff46db">
          <a:extLst>
            <a:ext uri="{FF2B5EF4-FFF2-40B4-BE49-F238E27FC236}">
              <a16:creationId xmlns:a16="http://schemas.microsoft.com/office/drawing/2014/main" id="{00000000-0008-0000-0200-0000F1020000}"/>
            </a:ext>
          </a:extLst>
        </xdr:cNvPr>
        <xdr:cNvSpPr>
          <a:spLocks noChangeAspect="1" noChangeArrowheads="1"/>
        </xdr:cNvSpPr>
      </xdr:nvSpPr>
      <xdr:spPr bwMode="auto">
        <a:xfrm>
          <a:off x="7981950" y="107965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104</xdr:row>
      <xdr:rowOff>161925</xdr:rowOff>
    </xdr:from>
    <xdr:ext cx="304800" cy="304800"/>
    <xdr:sp macro="" textlink="">
      <xdr:nvSpPr>
        <xdr:cNvPr id="754" name="AutoShape 3" descr="blob:https://web.whatsapp.com/207f9b22-a611-4d6f-9984-78d7d1ff46db">
          <a:extLst>
            <a:ext uri="{FF2B5EF4-FFF2-40B4-BE49-F238E27FC236}">
              <a16:creationId xmlns:a16="http://schemas.microsoft.com/office/drawing/2014/main" id="{00000000-0008-0000-0200-0000F2020000}"/>
            </a:ext>
          </a:extLst>
        </xdr:cNvPr>
        <xdr:cNvSpPr>
          <a:spLocks noChangeAspect="1" noChangeArrowheads="1"/>
        </xdr:cNvSpPr>
      </xdr:nvSpPr>
      <xdr:spPr bwMode="auto">
        <a:xfrm>
          <a:off x="7981950" y="107965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111</xdr:row>
      <xdr:rowOff>542925</xdr:rowOff>
    </xdr:from>
    <xdr:ext cx="304800" cy="304800"/>
    <xdr:sp macro="" textlink="">
      <xdr:nvSpPr>
        <xdr:cNvPr id="755" name="AutoShape 3" descr="blob:https://web.whatsapp.com/207f9b22-a611-4d6f-9984-78d7d1ff46db">
          <a:extLst>
            <a:ext uri="{FF2B5EF4-FFF2-40B4-BE49-F238E27FC236}">
              <a16:creationId xmlns:a16="http://schemas.microsoft.com/office/drawing/2014/main" id="{00000000-0008-0000-0200-0000F3020000}"/>
            </a:ext>
          </a:extLst>
        </xdr:cNvPr>
        <xdr:cNvSpPr>
          <a:spLocks noChangeAspect="1" noChangeArrowheads="1"/>
        </xdr:cNvSpPr>
      </xdr:nvSpPr>
      <xdr:spPr bwMode="auto">
        <a:xfrm>
          <a:off x="7981950" y="116214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111</xdr:row>
      <xdr:rowOff>333375</xdr:rowOff>
    </xdr:from>
    <xdr:ext cx="304800" cy="304800"/>
    <xdr:sp macro="" textlink="">
      <xdr:nvSpPr>
        <xdr:cNvPr id="756" name="AutoShape 3" descr="blob:https://web.whatsapp.com/207f9b22-a611-4d6f-9984-78d7d1ff46db">
          <a:extLst>
            <a:ext uri="{FF2B5EF4-FFF2-40B4-BE49-F238E27FC236}">
              <a16:creationId xmlns:a16="http://schemas.microsoft.com/office/drawing/2014/main" id="{00000000-0008-0000-0200-0000F4020000}"/>
            </a:ext>
          </a:extLst>
        </xdr:cNvPr>
        <xdr:cNvSpPr>
          <a:spLocks noChangeAspect="1" noChangeArrowheads="1"/>
        </xdr:cNvSpPr>
      </xdr:nvSpPr>
      <xdr:spPr bwMode="auto">
        <a:xfrm>
          <a:off x="7981950" y="116004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109</xdr:row>
      <xdr:rowOff>161925</xdr:rowOff>
    </xdr:from>
    <xdr:ext cx="304800" cy="304800"/>
    <xdr:sp macro="" textlink="">
      <xdr:nvSpPr>
        <xdr:cNvPr id="757" name="AutoShape 3" descr="blob:https://web.whatsapp.com/207f9b22-a611-4d6f-9984-78d7d1ff46db">
          <a:extLst>
            <a:ext uri="{FF2B5EF4-FFF2-40B4-BE49-F238E27FC236}">
              <a16:creationId xmlns:a16="http://schemas.microsoft.com/office/drawing/2014/main" id="{00000000-0008-0000-0200-0000F5020000}"/>
            </a:ext>
          </a:extLst>
        </xdr:cNvPr>
        <xdr:cNvSpPr>
          <a:spLocks noChangeAspect="1" noChangeArrowheads="1"/>
        </xdr:cNvSpPr>
      </xdr:nvSpPr>
      <xdr:spPr bwMode="auto">
        <a:xfrm>
          <a:off x="7981950" y="1135856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109</xdr:row>
      <xdr:rowOff>161925</xdr:rowOff>
    </xdr:from>
    <xdr:ext cx="304800" cy="304800"/>
    <xdr:sp macro="" textlink="">
      <xdr:nvSpPr>
        <xdr:cNvPr id="758" name="AutoShape 3" descr="blob:https://web.whatsapp.com/207f9b22-a611-4d6f-9984-78d7d1ff46db">
          <a:extLst>
            <a:ext uri="{FF2B5EF4-FFF2-40B4-BE49-F238E27FC236}">
              <a16:creationId xmlns:a16="http://schemas.microsoft.com/office/drawing/2014/main" id="{00000000-0008-0000-0200-0000F6020000}"/>
            </a:ext>
          </a:extLst>
        </xdr:cNvPr>
        <xdr:cNvSpPr>
          <a:spLocks noChangeAspect="1" noChangeArrowheads="1"/>
        </xdr:cNvSpPr>
      </xdr:nvSpPr>
      <xdr:spPr bwMode="auto">
        <a:xfrm>
          <a:off x="7981950" y="1135856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110</xdr:row>
      <xdr:rowOff>161925</xdr:rowOff>
    </xdr:from>
    <xdr:ext cx="304800" cy="304800"/>
    <xdr:sp macro="" textlink="">
      <xdr:nvSpPr>
        <xdr:cNvPr id="759" name="AutoShape 3" descr="blob:https://web.whatsapp.com/207f9b22-a611-4d6f-9984-78d7d1ff46db">
          <a:extLst>
            <a:ext uri="{FF2B5EF4-FFF2-40B4-BE49-F238E27FC236}">
              <a16:creationId xmlns:a16="http://schemas.microsoft.com/office/drawing/2014/main" id="{00000000-0008-0000-0200-0000F7020000}"/>
            </a:ext>
          </a:extLst>
        </xdr:cNvPr>
        <xdr:cNvSpPr>
          <a:spLocks noChangeAspect="1" noChangeArrowheads="1"/>
        </xdr:cNvSpPr>
      </xdr:nvSpPr>
      <xdr:spPr bwMode="auto">
        <a:xfrm>
          <a:off x="7981950" y="114709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110</xdr:row>
      <xdr:rowOff>161925</xdr:rowOff>
    </xdr:from>
    <xdr:ext cx="304800" cy="304800"/>
    <xdr:sp macro="" textlink="">
      <xdr:nvSpPr>
        <xdr:cNvPr id="760" name="AutoShape 3" descr="blob:https://web.whatsapp.com/207f9b22-a611-4d6f-9984-78d7d1ff46db">
          <a:extLst>
            <a:ext uri="{FF2B5EF4-FFF2-40B4-BE49-F238E27FC236}">
              <a16:creationId xmlns:a16="http://schemas.microsoft.com/office/drawing/2014/main" id="{00000000-0008-0000-0200-0000F8020000}"/>
            </a:ext>
          </a:extLst>
        </xdr:cNvPr>
        <xdr:cNvSpPr>
          <a:spLocks noChangeAspect="1" noChangeArrowheads="1"/>
        </xdr:cNvSpPr>
      </xdr:nvSpPr>
      <xdr:spPr bwMode="auto">
        <a:xfrm>
          <a:off x="7981950" y="114709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111</xdr:row>
      <xdr:rowOff>161925</xdr:rowOff>
    </xdr:from>
    <xdr:ext cx="304800" cy="304800"/>
    <xdr:sp macro="" textlink="">
      <xdr:nvSpPr>
        <xdr:cNvPr id="761" name="AutoShape 3" descr="blob:https://web.whatsapp.com/207f9b22-a611-4d6f-9984-78d7d1ff46db">
          <a:extLst>
            <a:ext uri="{FF2B5EF4-FFF2-40B4-BE49-F238E27FC236}">
              <a16:creationId xmlns:a16="http://schemas.microsoft.com/office/drawing/2014/main" id="{00000000-0008-0000-0200-0000F9020000}"/>
            </a:ext>
          </a:extLst>
        </xdr:cNvPr>
        <xdr:cNvSpPr>
          <a:spLocks noChangeAspect="1" noChangeArrowheads="1"/>
        </xdr:cNvSpPr>
      </xdr:nvSpPr>
      <xdr:spPr bwMode="auto">
        <a:xfrm>
          <a:off x="7981950" y="115833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111</xdr:row>
      <xdr:rowOff>161925</xdr:rowOff>
    </xdr:from>
    <xdr:ext cx="304800" cy="304800"/>
    <xdr:sp macro="" textlink="">
      <xdr:nvSpPr>
        <xdr:cNvPr id="762" name="AutoShape 3" descr="blob:https://web.whatsapp.com/207f9b22-a611-4d6f-9984-78d7d1ff46db">
          <a:extLst>
            <a:ext uri="{FF2B5EF4-FFF2-40B4-BE49-F238E27FC236}">
              <a16:creationId xmlns:a16="http://schemas.microsoft.com/office/drawing/2014/main" id="{00000000-0008-0000-0200-0000FA020000}"/>
            </a:ext>
          </a:extLst>
        </xdr:cNvPr>
        <xdr:cNvSpPr>
          <a:spLocks noChangeAspect="1" noChangeArrowheads="1"/>
        </xdr:cNvSpPr>
      </xdr:nvSpPr>
      <xdr:spPr bwMode="auto">
        <a:xfrm>
          <a:off x="7981950" y="115833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111</xdr:row>
      <xdr:rowOff>542925</xdr:rowOff>
    </xdr:from>
    <xdr:ext cx="304800" cy="304800"/>
    <xdr:sp macro="" textlink="">
      <xdr:nvSpPr>
        <xdr:cNvPr id="763" name="AutoShape 3" descr="blob:https://web.whatsapp.com/207f9b22-a611-4d6f-9984-78d7d1ff46db">
          <a:extLst>
            <a:ext uri="{FF2B5EF4-FFF2-40B4-BE49-F238E27FC236}">
              <a16:creationId xmlns:a16="http://schemas.microsoft.com/office/drawing/2014/main" id="{00000000-0008-0000-0200-0000FB020000}"/>
            </a:ext>
          </a:extLst>
        </xdr:cNvPr>
        <xdr:cNvSpPr>
          <a:spLocks noChangeAspect="1" noChangeArrowheads="1"/>
        </xdr:cNvSpPr>
      </xdr:nvSpPr>
      <xdr:spPr bwMode="auto">
        <a:xfrm>
          <a:off x="7981950" y="116214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111</xdr:row>
      <xdr:rowOff>333375</xdr:rowOff>
    </xdr:from>
    <xdr:ext cx="304800" cy="304800"/>
    <xdr:sp macro="" textlink="">
      <xdr:nvSpPr>
        <xdr:cNvPr id="764" name="AutoShape 3" descr="blob:https://web.whatsapp.com/207f9b22-a611-4d6f-9984-78d7d1ff46db">
          <a:extLst>
            <a:ext uri="{FF2B5EF4-FFF2-40B4-BE49-F238E27FC236}">
              <a16:creationId xmlns:a16="http://schemas.microsoft.com/office/drawing/2014/main" id="{00000000-0008-0000-0200-0000FC020000}"/>
            </a:ext>
          </a:extLst>
        </xdr:cNvPr>
        <xdr:cNvSpPr>
          <a:spLocks noChangeAspect="1" noChangeArrowheads="1"/>
        </xdr:cNvSpPr>
      </xdr:nvSpPr>
      <xdr:spPr bwMode="auto">
        <a:xfrm>
          <a:off x="7981950" y="116004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109</xdr:row>
      <xdr:rowOff>161925</xdr:rowOff>
    </xdr:from>
    <xdr:ext cx="304800" cy="304800"/>
    <xdr:sp macro="" textlink="">
      <xdr:nvSpPr>
        <xdr:cNvPr id="765" name="AutoShape 3" descr="blob:https://web.whatsapp.com/207f9b22-a611-4d6f-9984-78d7d1ff46db">
          <a:extLst>
            <a:ext uri="{FF2B5EF4-FFF2-40B4-BE49-F238E27FC236}">
              <a16:creationId xmlns:a16="http://schemas.microsoft.com/office/drawing/2014/main" id="{00000000-0008-0000-0200-0000FD020000}"/>
            </a:ext>
          </a:extLst>
        </xdr:cNvPr>
        <xdr:cNvSpPr>
          <a:spLocks noChangeAspect="1" noChangeArrowheads="1"/>
        </xdr:cNvSpPr>
      </xdr:nvSpPr>
      <xdr:spPr bwMode="auto">
        <a:xfrm>
          <a:off x="7981950" y="1135856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109</xdr:row>
      <xdr:rowOff>161925</xdr:rowOff>
    </xdr:from>
    <xdr:ext cx="304800" cy="304800"/>
    <xdr:sp macro="" textlink="">
      <xdr:nvSpPr>
        <xdr:cNvPr id="766" name="AutoShape 3" descr="blob:https://web.whatsapp.com/207f9b22-a611-4d6f-9984-78d7d1ff46db">
          <a:extLst>
            <a:ext uri="{FF2B5EF4-FFF2-40B4-BE49-F238E27FC236}">
              <a16:creationId xmlns:a16="http://schemas.microsoft.com/office/drawing/2014/main" id="{00000000-0008-0000-0200-0000FE020000}"/>
            </a:ext>
          </a:extLst>
        </xdr:cNvPr>
        <xdr:cNvSpPr>
          <a:spLocks noChangeAspect="1" noChangeArrowheads="1"/>
        </xdr:cNvSpPr>
      </xdr:nvSpPr>
      <xdr:spPr bwMode="auto">
        <a:xfrm>
          <a:off x="7981950" y="1135856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110</xdr:row>
      <xdr:rowOff>161925</xdr:rowOff>
    </xdr:from>
    <xdr:ext cx="304800" cy="304800"/>
    <xdr:sp macro="" textlink="">
      <xdr:nvSpPr>
        <xdr:cNvPr id="767" name="AutoShape 3" descr="blob:https://web.whatsapp.com/207f9b22-a611-4d6f-9984-78d7d1ff46db">
          <a:extLst>
            <a:ext uri="{FF2B5EF4-FFF2-40B4-BE49-F238E27FC236}">
              <a16:creationId xmlns:a16="http://schemas.microsoft.com/office/drawing/2014/main" id="{00000000-0008-0000-0200-0000FF020000}"/>
            </a:ext>
          </a:extLst>
        </xdr:cNvPr>
        <xdr:cNvSpPr>
          <a:spLocks noChangeAspect="1" noChangeArrowheads="1"/>
        </xdr:cNvSpPr>
      </xdr:nvSpPr>
      <xdr:spPr bwMode="auto">
        <a:xfrm>
          <a:off x="7981950" y="114709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110</xdr:row>
      <xdr:rowOff>161925</xdr:rowOff>
    </xdr:from>
    <xdr:ext cx="304800" cy="304800"/>
    <xdr:sp macro="" textlink="">
      <xdr:nvSpPr>
        <xdr:cNvPr id="768" name="AutoShape 3" descr="blob:https://web.whatsapp.com/207f9b22-a611-4d6f-9984-78d7d1ff46db">
          <a:extLst>
            <a:ext uri="{FF2B5EF4-FFF2-40B4-BE49-F238E27FC236}">
              <a16:creationId xmlns:a16="http://schemas.microsoft.com/office/drawing/2014/main" id="{00000000-0008-0000-0200-000000030000}"/>
            </a:ext>
          </a:extLst>
        </xdr:cNvPr>
        <xdr:cNvSpPr>
          <a:spLocks noChangeAspect="1" noChangeArrowheads="1"/>
        </xdr:cNvSpPr>
      </xdr:nvSpPr>
      <xdr:spPr bwMode="auto">
        <a:xfrm>
          <a:off x="7981950" y="114709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111</xdr:row>
      <xdr:rowOff>161925</xdr:rowOff>
    </xdr:from>
    <xdr:ext cx="304800" cy="304800"/>
    <xdr:sp macro="" textlink="">
      <xdr:nvSpPr>
        <xdr:cNvPr id="769" name="AutoShape 3" descr="blob:https://web.whatsapp.com/207f9b22-a611-4d6f-9984-78d7d1ff46db">
          <a:extLst>
            <a:ext uri="{FF2B5EF4-FFF2-40B4-BE49-F238E27FC236}">
              <a16:creationId xmlns:a16="http://schemas.microsoft.com/office/drawing/2014/main" id="{00000000-0008-0000-0200-000001030000}"/>
            </a:ext>
          </a:extLst>
        </xdr:cNvPr>
        <xdr:cNvSpPr>
          <a:spLocks noChangeAspect="1" noChangeArrowheads="1"/>
        </xdr:cNvSpPr>
      </xdr:nvSpPr>
      <xdr:spPr bwMode="auto">
        <a:xfrm>
          <a:off x="7981950" y="115833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111</xdr:row>
      <xdr:rowOff>161925</xdr:rowOff>
    </xdr:from>
    <xdr:ext cx="304800" cy="304800"/>
    <xdr:sp macro="" textlink="">
      <xdr:nvSpPr>
        <xdr:cNvPr id="770" name="AutoShape 3" descr="blob:https://web.whatsapp.com/207f9b22-a611-4d6f-9984-78d7d1ff46db">
          <a:extLst>
            <a:ext uri="{FF2B5EF4-FFF2-40B4-BE49-F238E27FC236}">
              <a16:creationId xmlns:a16="http://schemas.microsoft.com/office/drawing/2014/main" id="{00000000-0008-0000-0200-000002030000}"/>
            </a:ext>
          </a:extLst>
        </xdr:cNvPr>
        <xdr:cNvSpPr>
          <a:spLocks noChangeAspect="1" noChangeArrowheads="1"/>
        </xdr:cNvSpPr>
      </xdr:nvSpPr>
      <xdr:spPr bwMode="auto">
        <a:xfrm>
          <a:off x="7981950" y="115833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114</xdr:row>
      <xdr:rowOff>161925</xdr:rowOff>
    </xdr:from>
    <xdr:ext cx="304800" cy="304800"/>
    <xdr:sp macro="" textlink="">
      <xdr:nvSpPr>
        <xdr:cNvPr id="771" name="AutoShape 3" descr="blob:https://web.whatsapp.com/207f9b22-a611-4d6f-9984-78d7d1ff46db">
          <a:extLst>
            <a:ext uri="{FF2B5EF4-FFF2-40B4-BE49-F238E27FC236}">
              <a16:creationId xmlns:a16="http://schemas.microsoft.com/office/drawing/2014/main" id="{00000000-0008-0000-0200-000003030000}"/>
            </a:ext>
          </a:extLst>
        </xdr:cNvPr>
        <xdr:cNvSpPr>
          <a:spLocks noChangeAspect="1" noChangeArrowheads="1"/>
        </xdr:cNvSpPr>
      </xdr:nvSpPr>
      <xdr:spPr bwMode="auto">
        <a:xfrm>
          <a:off x="7981950" y="119205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114</xdr:row>
      <xdr:rowOff>161925</xdr:rowOff>
    </xdr:from>
    <xdr:ext cx="304800" cy="304800"/>
    <xdr:sp macro="" textlink="">
      <xdr:nvSpPr>
        <xdr:cNvPr id="772" name="AutoShape 3" descr="blob:https://web.whatsapp.com/207f9b22-a611-4d6f-9984-78d7d1ff46db">
          <a:extLst>
            <a:ext uri="{FF2B5EF4-FFF2-40B4-BE49-F238E27FC236}">
              <a16:creationId xmlns:a16="http://schemas.microsoft.com/office/drawing/2014/main" id="{00000000-0008-0000-0200-000004030000}"/>
            </a:ext>
          </a:extLst>
        </xdr:cNvPr>
        <xdr:cNvSpPr>
          <a:spLocks noChangeAspect="1" noChangeArrowheads="1"/>
        </xdr:cNvSpPr>
      </xdr:nvSpPr>
      <xdr:spPr bwMode="auto">
        <a:xfrm>
          <a:off x="7981950" y="119205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114</xdr:row>
      <xdr:rowOff>161925</xdr:rowOff>
    </xdr:from>
    <xdr:ext cx="304800" cy="304800"/>
    <xdr:sp macro="" textlink="">
      <xdr:nvSpPr>
        <xdr:cNvPr id="773" name="AutoShape 3" descr="blob:https://web.whatsapp.com/207f9b22-a611-4d6f-9984-78d7d1ff46db">
          <a:extLst>
            <a:ext uri="{FF2B5EF4-FFF2-40B4-BE49-F238E27FC236}">
              <a16:creationId xmlns:a16="http://schemas.microsoft.com/office/drawing/2014/main" id="{00000000-0008-0000-0200-000005030000}"/>
            </a:ext>
          </a:extLst>
        </xdr:cNvPr>
        <xdr:cNvSpPr>
          <a:spLocks noChangeAspect="1" noChangeArrowheads="1"/>
        </xdr:cNvSpPr>
      </xdr:nvSpPr>
      <xdr:spPr bwMode="auto">
        <a:xfrm>
          <a:off x="7981950" y="119205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114</xdr:row>
      <xdr:rowOff>161925</xdr:rowOff>
    </xdr:from>
    <xdr:ext cx="304800" cy="304800"/>
    <xdr:sp macro="" textlink="">
      <xdr:nvSpPr>
        <xdr:cNvPr id="774" name="AutoShape 3" descr="blob:https://web.whatsapp.com/207f9b22-a611-4d6f-9984-78d7d1ff46db">
          <a:extLst>
            <a:ext uri="{FF2B5EF4-FFF2-40B4-BE49-F238E27FC236}">
              <a16:creationId xmlns:a16="http://schemas.microsoft.com/office/drawing/2014/main" id="{00000000-0008-0000-0200-000006030000}"/>
            </a:ext>
          </a:extLst>
        </xdr:cNvPr>
        <xdr:cNvSpPr>
          <a:spLocks noChangeAspect="1" noChangeArrowheads="1"/>
        </xdr:cNvSpPr>
      </xdr:nvSpPr>
      <xdr:spPr bwMode="auto">
        <a:xfrm>
          <a:off x="7981950" y="119205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119</xdr:row>
      <xdr:rowOff>161925</xdr:rowOff>
    </xdr:from>
    <xdr:ext cx="304800" cy="304800"/>
    <xdr:sp macro="" textlink="">
      <xdr:nvSpPr>
        <xdr:cNvPr id="775" name="AutoShape 3" descr="blob:https://web.whatsapp.com/207f9b22-a611-4d6f-9984-78d7d1ff46db">
          <a:extLst>
            <a:ext uri="{FF2B5EF4-FFF2-40B4-BE49-F238E27FC236}">
              <a16:creationId xmlns:a16="http://schemas.microsoft.com/office/drawing/2014/main" id="{00000000-0008-0000-0200-000007030000}"/>
            </a:ext>
          </a:extLst>
        </xdr:cNvPr>
        <xdr:cNvSpPr>
          <a:spLocks noChangeAspect="1" noChangeArrowheads="1"/>
        </xdr:cNvSpPr>
      </xdr:nvSpPr>
      <xdr:spPr bwMode="auto">
        <a:xfrm>
          <a:off x="7981950" y="124825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119</xdr:row>
      <xdr:rowOff>161925</xdr:rowOff>
    </xdr:from>
    <xdr:ext cx="304800" cy="304800"/>
    <xdr:sp macro="" textlink="">
      <xdr:nvSpPr>
        <xdr:cNvPr id="776" name="AutoShape 3" descr="blob:https://web.whatsapp.com/207f9b22-a611-4d6f-9984-78d7d1ff46db">
          <a:extLst>
            <a:ext uri="{FF2B5EF4-FFF2-40B4-BE49-F238E27FC236}">
              <a16:creationId xmlns:a16="http://schemas.microsoft.com/office/drawing/2014/main" id="{00000000-0008-0000-0200-000008030000}"/>
            </a:ext>
          </a:extLst>
        </xdr:cNvPr>
        <xdr:cNvSpPr>
          <a:spLocks noChangeAspect="1" noChangeArrowheads="1"/>
        </xdr:cNvSpPr>
      </xdr:nvSpPr>
      <xdr:spPr bwMode="auto">
        <a:xfrm>
          <a:off x="7981950" y="124825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119</xdr:row>
      <xdr:rowOff>161925</xdr:rowOff>
    </xdr:from>
    <xdr:ext cx="304800" cy="304800"/>
    <xdr:sp macro="" textlink="">
      <xdr:nvSpPr>
        <xdr:cNvPr id="777" name="AutoShape 3" descr="blob:https://web.whatsapp.com/207f9b22-a611-4d6f-9984-78d7d1ff46db">
          <a:extLst>
            <a:ext uri="{FF2B5EF4-FFF2-40B4-BE49-F238E27FC236}">
              <a16:creationId xmlns:a16="http://schemas.microsoft.com/office/drawing/2014/main" id="{00000000-0008-0000-0200-000009030000}"/>
            </a:ext>
          </a:extLst>
        </xdr:cNvPr>
        <xdr:cNvSpPr>
          <a:spLocks noChangeAspect="1" noChangeArrowheads="1"/>
        </xdr:cNvSpPr>
      </xdr:nvSpPr>
      <xdr:spPr bwMode="auto">
        <a:xfrm>
          <a:off x="7981950" y="124825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119</xdr:row>
      <xdr:rowOff>161925</xdr:rowOff>
    </xdr:from>
    <xdr:ext cx="304800" cy="304800"/>
    <xdr:sp macro="" textlink="">
      <xdr:nvSpPr>
        <xdr:cNvPr id="778" name="AutoShape 3" descr="blob:https://web.whatsapp.com/207f9b22-a611-4d6f-9984-78d7d1ff46db">
          <a:extLst>
            <a:ext uri="{FF2B5EF4-FFF2-40B4-BE49-F238E27FC236}">
              <a16:creationId xmlns:a16="http://schemas.microsoft.com/office/drawing/2014/main" id="{00000000-0008-0000-0200-00000A030000}"/>
            </a:ext>
          </a:extLst>
        </xdr:cNvPr>
        <xdr:cNvSpPr>
          <a:spLocks noChangeAspect="1" noChangeArrowheads="1"/>
        </xdr:cNvSpPr>
      </xdr:nvSpPr>
      <xdr:spPr bwMode="auto">
        <a:xfrm>
          <a:off x="7981950" y="124825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110</xdr:row>
      <xdr:rowOff>161925</xdr:rowOff>
    </xdr:from>
    <xdr:ext cx="304800" cy="304800"/>
    <xdr:sp macro="" textlink="">
      <xdr:nvSpPr>
        <xdr:cNvPr id="779" name="AutoShape 3" descr="blob:https://web.whatsapp.com/207f9b22-a611-4d6f-9984-78d7d1ff46db">
          <a:extLst>
            <a:ext uri="{FF2B5EF4-FFF2-40B4-BE49-F238E27FC236}">
              <a16:creationId xmlns:a16="http://schemas.microsoft.com/office/drawing/2014/main" id="{00000000-0008-0000-0200-00000B030000}"/>
            </a:ext>
          </a:extLst>
        </xdr:cNvPr>
        <xdr:cNvSpPr>
          <a:spLocks noChangeAspect="1" noChangeArrowheads="1"/>
        </xdr:cNvSpPr>
      </xdr:nvSpPr>
      <xdr:spPr bwMode="auto">
        <a:xfrm>
          <a:off x="7981950" y="114709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110</xdr:row>
      <xdr:rowOff>161925</xdr:rowOff>
    </xdr:from>
    <xdr:ext cx="304800" cy="304800"/>
    <xdr:sp macro="" textlink="">
      <xdr:nvSpPr>
        <xdr:cNvPr id="780" name="AutoShape 3" descr="blob:https://web.whatsapp.com/207f9b22-a611-4d6f-9984-78d7d1ff46db">
          <a:extLst>
            <a:ext uri="{FF2B5EF4-FFF2-40B4-BE49-F238E27FC236}">
              <a16:creationId xmlns:a16="http://schemas.microsoft.com/office/drawing/2014/main" id="{00000000-0008-0000-0200-00000C030000}"/>
            </a:ext>
          </a:extLst>
        </xdr:cNvPr>
        <xdr:cNvSpPr>
          <a:spLocks noChangeAspect="1" noChangeArrowheads="1"/>
        </xdr:cNvSpPr>
      </xdr:nvSpPr>
      <xdr:spPr bwMode="auto">
        <a:xfrm>
          <a:off x="7981950" y="114709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110</xdr:row>
      <xdr:rowOff>161925</xdr:rowOff>
    </xdr:from>
    <xdr:ext cx="304800" cy="304800"/>
    <xdr:sp macro="" textlink="">
      <xdr:nvSpPr>
        <xdr:cNvPr id="781" name="AutoShape 3" descr="blob:https://web.whatsapp.com/207f9b22-a611-4d6f-9984-78d7d1ff46db">
          <a:extLst>
            <a:ext uri="{FF2B5EF4-FFF2-40B4-BE49-F238E27FC236}">
              <a16:creationId xmlns:a16="http://schemas.microsoft.com/office/drawing/2014/main" id="{00000000-0008-0000-0200-00000D030000}"/>
            </a:ext>
          </a:extLst>
        </xdr:cNvPr>
        <xdr:cNvSpPr>
          <a:spLocks noChangeAspect="1" noChangeArrowheads="1"/>
        </xdr:cNvSpPr>
      </xdr:nvSpPr>
      <xdr:spPr bwMode="auto">
        <a:xfrm>
          <a:off x="7981950" y="114709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110</xdr:row>
      <xdr:rowOff>161925</xdr:rowOff>
    </xdr:from>
    <xdr:ext cx="304800" cy="304800"/>
    <xdr:sp macro="" textlink="">
      <xdr:nvSpPr>
        <xdr:cNvPr id="782" name="AutoShape 3" descr="blob:https://web.whatsapp.com/207f9b22-a611-4d6f-9984-78d7d1ff46db">
          <a:extLst>
            <a:ext uri="{FF2B5EF4-FFF2-40B4-BE49-F238E27FC236}">
              <a16:creationId xmlns:a16="http://schemas.microsoft.com/office/drawing/2014/main" id="{00000000-0008-0000-0200-00000E030000}"/>
            </a:ext>
          </a:extLst>
        </xdr:cNvPr>
        <xdr:cNvSpPr>
          <a:spLocks noChangeAspect="1" noChangeArrowheads="1"/>
        </xdr:cNvSpPr>
      </xdr:nvSpPr>
      <xdr:spPr bwMode="auto">
        <a:xfrm>
          <a:off x="7981950" y="114709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136</xdr:row>
      <xdr:rowOff>542925</xdr:rowOff>
    </xdr:from>
    <xdr:ext cx="304800" cy="304800"/>
    <xdr:sp macro="" textlink="">
      <xdr:nvSpPr>
        <xdr:cNvPr id="783" name="AutoShape 3" descr="blob:https://web.whatsapp.com/207f9b22-a611-4d6f-9984-78d7d1ff46db">
          <a:extLst>
            <a:ext uri="{FF2B5EF4-FFF2-40B4-BE49-F238E27FC236}">
              <a16:creationId xmlns:a16="http://schemas.microsoft.com/office/drawing/2014/main" id="{00000000-0008-0000-0200-00000F030000}"/>
            </a:ext>
          </a:extLst>
        </xdr:cNvPr>
        <xdr:cNvSpPr>
          <a:spLocks noChangeAspect="1" noChangeArrowheads="1"/>
        </xdr:cNvSpPr>
      </xdr:nvSpPr>
      <xdr:spPr bwMode="auto">
        <a:xfrm>
          <a:off x="7981950" y="144313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136</xdr:row>
      <xdr:rowOff>333375</xdr:rowOff>
    </xdr:from>
    <xdr:ext cx="304800" cy="304800"/>
    <xdr:sp macro="" textlink="">
      <xdr:nvSpPr>
        <xdr:cNvPr id="784" name="AutoShape 3" descr="blob:https://web.whatsapp.com/207f9b22-a611-4d6f-9984-78d7d1ff46db">
          <a:extLst>
            <a:ext uri="{FF2B5EF4-FFF2-40B4-BE49-F238E27FC236}">
              <a16:creationId xmlns:a16="http://schemas.microsoft.com/office/drawing/2014/main" id="{00000000-0008-0000-0200-000010030000}"/>
            </a:ext>
          </a:extLst>
        </xdr:cNvPr>
        <xdr:cNvSpPr>
          <a:spLocks noChangeAspect="1" noChangeArrowheads="1"/>
        </xdr:cNvSpPr>
      </xdr:nvSpPr>
      <xdr:spPr bwMode="auto">
        <a:xfrm>
          <a:off x="7981950" y="144103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134</xdr:row>
      <xdr:rowOff>161925</xdr:rowOff>
    </xdr:from>
    <xdr:ext cx="304800" cy="304800"/>
    <xdr:sp macro="" textlink="">
      <xdr:nvSpPr>
        <xdr:cNvPr id="785" name="AutoShape 3" descr="blob:https://web.whatsapp.com/207f9b22-a611-4d6f-9984-78d7d1ff46db">
          <a:extLst>
            <a:ext uri="{FF2B5EF4-FFF2-40B4-BE49-F238E27FC236}">
              <a16:creationId xmlns:a16="http://schemas.microsoft.com/office/drawing/2014/main" id="{00000000-0008-0000-0200-000011030000}"/>
            </a:ext>
          </a:extLst>
        </xdr:cNvPr>
        <xdr:cNvSpPr>
          <a:spLocks noChangeAspect="1" noChangeArrowheads="1"/>
        </xdr:cNvSpPr>
      </xdr:nvSpPr>
      <xdr:spPr bwMode="auto">
        <a:xfrm>
          <a:off x="7981950" y="141684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134</xdr:row>
      <xdr:rowOff>161925</xdr:rowOff>
    </xdr:from>
    <xdr:ext cx="304800" cy="304800"/>
    <xdr:sp macro="" textlink="">
      <xdr:nvSpPr>
        <xdr:cNvPr id="786" name="AutoShape 3" descr="blob:https://web.whatsapp.com/207f9b22-a611-4d6f-9984-78d7d1ff46db">
          <a:extLst>
            <a:ext uri="{FF2B5EF4-FFF2-40B4-BE49-F238E27FC236}">
              <a16:creationId xmlns:a16="http://schemas.microsoft.com/office/drawing/2014/main" id="{00000000-0008-0000-0200-000012030000}"/>
            </a:ext>
          </a:extLst>
        </xdr:cNvPr>
        <xdr:cNvSpPr>
          <a:spLocks noChangeAspect="1" noChangeArrowheads="1"/>
        </xdr:cNvSpPr>
      </xdr:nvSpPr>
      <xdr:spPr bwMode="auto">
        <a:xfrm>
          <a:off x="7981950" y="141684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135</xdr:row>
      <xdr:rowOff>161925</xdr:rowOff>
    </xdr:from>
    <xdr:ext cx="304800" cy="304800"/>
    <xdr:sp macro="" textlink="">
      <xdr:nvSpPr>
        <xdr:cNvPr id="787" name="AutoShape 3" descr="blob:https://web.whatsapp.com/207f9b22-a611-4d6f-9984-78d7d1ff46db">
          <a:extLst>
            <a:ext uri="{FF2B5EF4-FFF2-40B4-BE49-F238E27FC236}">
              <a16:creationId xmlns:a16="http://schemas.microsoft.com/office/drawing/2014/main" id="{00000000-0008-0000-0200-000013030000}"/>
            </a:ext>
          </a:extLst>
        </xdr:cNvPr>
        <xdr:cNvSpPr>
          <a:spLocks noChangeAspect="1" noChangeArrowheads="1"/>
        </xdr:cNvSpPr>
      </xdr:nvSpPr>
      <xdr:spPr bwMode="auto">
        <a:xfrm>
          <a:off x="7981950" y="142808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135</xdr:row>
      <xdr:rowOff>161925</xdr:rowOff>
    </xdr:from>
    <xdr:ext cx="304800" cy="304800"/>
    <xdr:sp macro="" textlink="">
      <xdr:nvSpPr>
        <xdr:cNvPr id="788" name="AutoShape 3" descr="blob:https://web.whatsapp.com/207f9b22-a611-4d6f-9984-78d7d1ff46db">
          <a:extLst>
            <a:ext uri="{FF2B5EF4-FFF2-40B4-BE49-F238E27FC236}">
              <a16:creationId xmlns:a16="http://schemas.microsoft.com/office/drawing/2014/main" id="{00000000-0008-0000-0200-000014030000}"/>
            </a:ext>
          </a:extLst>
        </xdr:cNvPr>
        <xdr:cNvSpPr>
          <a:spLocks noChangeAspect="1" noChangeArrowheads="1"/>
        </xdr:cNvSpPr>
      </xdr:nvSpPr>
      <xdr:spPr bwMode="auto">
        <a:xfrm>
          <a:off x="7981950" y="142808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136</xdr:row>
      <xdr:rowOff>161925</xdr:rowOff>
    </xdr:from>
    <xdr:ext cx="304800" cy="304800"/>
    <xdr:sp macro="" textlink="">
      <xdr:nvSpPr>
        <xdr:cNvPr id="789" name="AutoShape 3" descr="blob:https://web.whatsapp.com/207f9b22-a611-4d6f-9984-78d7d1ff46db">
          <a:extLst>
            <a:ext uri="{FF2B5EF4-FFF2-40B4-BE49-F238E27FC236}">
              <a16:creationId xmlns:a16="http://schemas.microsoft.com/office/drawing/2014/main" id="{00000000-0008-0000-0200-000015030000}"/>
            </a:ext>
          </a:extLst>
        </xdr:cNvPr>
        <xdr:cNvSpPr>
          <a:spLocks noChangeAspect="1" noChangeArrowheads="1"/>
        </xdr:cNvSpPr>
      </xdr:nvSpPr>
      <xdr:spPr bwMode="auto">
        <a:xfrm>
          <a:off x="7981950" y="143932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136</xdr:row>
      <xdr:rowOff>161925</xdr:rowOff>
    </xdr:from>
    <xdr:ext cx="304800" cy="304800"/>
    <xdr:sp macro="" textlink="">
      <xdr:nvSpPr>
        <xdr:cNvPr id="790" name="AutoShape 3" descr="blob:https://web.whatsapp.com/207f9b22-a611-4d6f-9984-78d7d1ff46db">
          <a:extLst>
            <a:ext uri="{FF2B5EF4-FFF2-40B4-BE49-F238E27FC236}">
              <a16:creationId xmlns:a16="http://schemas.microsoft.com/office/drawing/2014/main" id="{00000000-0008-0000-0200-000016030000}"/>
            </a:ext>
          </a:extLst>
        </xdr:cNvPr>
        <xdr:cNvSpPr>
          <a:spLocks noChangeAspect="1" noChangeArrowheads="1"/>
        </xdr:cNvSpPr>
      </xdr:nvSpPr>
      <xdr:spPr bwMode="auto">
        <a:xfrm>
          <a:off x="7981950" y="143932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174</xdr:row>
      <xdr:rowOff>161925</xdr:rowOff>
    </xdr:from>
    <xdr:ext cx="304800" cy="304800"/>
    <xdr:sp macro="" textlink="">
      <xdr:nvSpPr>
        <xdr:cNvPr id="791" name="AutoShape 3" descr="blob:https://web.whatsapp.com/207f9b22-a611-4d6f-9984-78d7d1ff46db">
          <a:extLst>
            <a:ext uri="{FF2B5EF4-FFF2-40B4-BE49-F238E27FC236}">
              <a16:creationId xmlns:a16="http://schemas.microsoft.com/office/drawing/2014/main" id="{00000000-0008-0000-0200-000017030000}"/>
            </a:ext>
          </a:extLst>
        </xdr:cNvPr>
        <xdr:cNvSpPr>
          <a:spLocks noChangeAspect="1" noChangeArrowheads="1"/>
        </xdr:cNvSpPr>
      </xdr:nvSpPr>
      <xdr:spPr bwMode="auto">
        <a:xfrm>
          <a:off x="7981950" y="186642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174</xdr:row>
      <xdr:rowOff>161925</xdr:rowOff>
    </xdr:from>
    <xdr:ext cx="304800" cy="304800"/>
    <xdr:sp macro="" textlink="">
      <xdr:nvSpPr>
        <xdr:cNvPr id="792" name="AutoShape 3" descr="blob:https://web.whatsapp.com/207f9b22-a611-4d6f-9984-78d7d1ff46db">
          <a:extLst>
            <a:ext uri="{FF2B5EF4-FFF2-40B4-BE49-F238E27FC236}">
              <a16:creationId xmlns:a16="http://schemas.microsoft.com/office/drawing/2014/main" id="{00000000-0008-0000-0200-000018030000}"/>
            </a:ext>
          </a:extLst>
        </xdr:cNvPr>
        <xdr:cNvSpPr>
          <a:spLocks noChangeAspect="1" noChangeArrowheads="1"/>
        </xdr:cNvSpPr>
      </xdr:nvSpPr>
      <xdr:spPr bwMode="auto">
        <a:xfrm>
          <a:off x="7981950" y="186642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136</xdr:row>
      <xdr:rowOff>542925</xdr:rowOff>
    </xdr:from>
    <xdr:ext cx="304800" cy="304800"/>
    <xdr:sp macro="" textlink="">
      <xdr:nvSpPr>
        <xdr:cNvPr id="793" name="AutoShape 3" descr="blob:https://web.whatsapp.com/207f9b22-a611-4d6f-9984-78d7d1ff46db">
          <a:extLst>
            <a:ext uri="{FF2B5EF4-FFF2-40B4-BE49-F238E27FC236}">
              <a16:creationId xmlns:a16="http://schemas.microsoft.com/office/drawing/2014/main" id="{00000000-0008-0000-0200-000019030000}"/>
            </a:ext>
          </a:extLst>
        </xdr:cNvPr>
        <xdr:cNvSpPr>
          <a:spLocks noChangeAspect="1" noChangeArrowheads="1"/>
        </xdr:cNvSpPr>
      </xdr:nvSpPr>
      <xdr:spPr bwMode="auto">
        <a:xfrm>
          <a:off x="7981950" y="144313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136</xdr:row>
      <xdr:rowOff>333375</xdr:rowOff>
    </xdr:from>
    <xdr:ext cx="304800" cy="304800"/>
    <xdr:sp macro="" textlink="">
      <xdr:nvSpPr>
        <xdr:cNvPr id="794" name="AutoShape 3" descr="blob:https://web.whatsapp.com/207f9b22-a611-4d6f-9984-78d7d1ff46db">
          <a:extLst>
            <a:ext uri="{FF2B5EF4-FFF2-40B4-BE49-F238E27FC236}">
              <a16:creationId xmlns:a16="http://schemas.microsoft.com/office/drawing/2014/main" id="{00000000-0008-0000-0200-00001A030000}"/>
            </a:ext>
          </a:extLst>
        </xdr:cNvPr>
        <xdr:cNvSpPr>
          <a:spLocks noChangeAspect="1" noChangeArrowheads="1"/>
        </xdr:cNvSpPr>
      </xdr:nvSpPr>
      <xdr:spPr bwMode="auto">
        <a:xfrm>
          <a:off x="7981950" y="144103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134</xdr:row>
      <xdr:rowOff>161925</xdr:rowOff>
    </xdr:from>
    <xdr:ext cx="304800" cy="304800"/>
    <xdr:sp macro="" textlink="">
      <xdr:nvSpPr>
        <xdr:cNvPr id="795" name="AutoShape 3" descr="blob:https://web.whatsapp.com/207f9b22-a611-4d6f-9984-78d7d1ff46db">
          <a:extLst>
            <a:ext uri="{FF2B5EF4-FFF2-40B4-BE49-F238E27FC236}">
              <a16:creationId xmlns:a16="http://schemas.microsoft.com/office/drawing/2014/main" id="{00000000-0008-0000-0200-00001B030000}"/>
            </a:ext>
          </a:extLst>
        </xdr:cNvPr>
        <xdr:cNvSpPr>
          <a:spLocks noChangeAspect="1" noChangeArrowheads="1"/>
        </xdr:cNvSpPr>
      </xdr:nvSpPr>
      <xdr:spPr bwMode="auto">
        <a:xfrm>
          <a:off x="7981950" y="141684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134</xdr:row>
      <xdr:rowOff>161925</xdr:rowOff>
    </xdr:from>
    <xdr:ext cx="304800" cy="304800"/>
    <xdr:sp macro="" textlink="">
      <xdr:nvSpPr>
        <xdr:cNvPr id="796" name="AutoShape 3" descr="blob:https://web.whatsapp.com/207f9b22-a611-4d6f-9984-78d7d1ff46db">
          <a:extLst>
            <a:ext uri="{FF2B5EF4-FFF2-40B4-BE49-F238E27FC236}">
              <a16:creationId xmlns:a16="http://schemas.microsoft.com/office/drawing/2014/main" id="{00000000-0008-0000-0200-00001C030000}"/>
            </a:ext>
          </a:extLst>
        </xdr:cNvPr>
        <xdr:cNvSpPr>
          <a:spLocks noChangeAspect="1" noChangeArrowheads="1"/>
        </xdr:cNvSpPr>
      </xdr:nvSpPr>
      <xdr:spPr bwMode="auto">
        <a:xfrm>
          <a:off x="7981950" y="141684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135</xdr:row>
      <xdr:rowOff>161925</xdr:rowOff>
    </xdr:from>
    <xdr:ext cx="304800" cy="304800"/>
    <xdr:sp macro="" textlink="">
      <xdr:nvSpPr>
        <xdr:cNvPr id="797" name="AutoShape 3" descr="blob:https://web.whatsapp.com/207f9b22-a611-4d6f-9984-78d7d1ff46db">
          <a:extLst>
            <a:ext uri="{FF2B5EF4-FFF2-40B4-BE49-F238E27FC236}">
              <a16:creationId xmlns:a16="http://schemas.microsoft.com/office/drawing/2014/main" id="{00000000-0008-0000-0200-00001D030000}"/>
            </a:ext>
          </a:extLst>
        </xdr:cNvPr>
        <xdr:cNvSpPr>
          <a:spLocks noChangeAspect="1" noChangeArrowheads="1"/>
        </xdr:cNvSpPr>
      </xdr:nvSpPr>
      <xdr:spPr bwMode="auto">
        <a:xfrm>
          <a:off x="7981950" y="142808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135</xdr:row>
      <xdr:rowOff>161925</xdr:rowOff>
    </xdr:from>
    <xdr:ext cx="304800" cy="304800"/>
    <xdr:sp macro="" textlink="">
      <xdr:nvSpPr>
        <xdr:cNvPr id="798" name="AutoShape 3" descr="blob:https://web.whatsapp.com/207f9b22-a611-4d6f-9984-78d7d1ff46db">
          <a:extLst>
            <a:ext uri="{FF2B5EF4-FFF2-40B4-BE49-F238E27FC236}">
              <a16:creationId xmlns:a16="http://schemas.microsoft.com/office/drawing/2014/main" id="{00000000-0008-0000-0200-00001E030000}"/>
            </a:ext>
          </a:extLst>
        </xdr:cNvPr>
        <xdr:cNvSpPr>
          <a:spLocks noChangeAspect="1" noChangeArrowheads="1"/>
        </xdr:cNvSpPr>
      </xdr:nvSpPr>
      <xdr:spPr bwMode="auto">
        <a:xfrm>
          <a:off x="7981950" y="142808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136</xdr:row>
      <xdr:rowOff>161925</xdr:rowOff>
    </xdr:from>
    <xdr:ext cx="304800" cy="304800"/>
    <xdr:sp macro="" textlink="">
      <xdr:nvSpPr>
        <xdr:cNvPr id="799" name="AutoShape 3" descr="blob:https://web.whatsapp.com/207f9b22-a611-4d6f-9984-78d7d1ff46db">
          <a:extLst>
            <a:ext uri="{FF2B5EF4-FFF2-40B4-BE49-F238E27FC236}">
              <a16:creationId xmlns:a16="http://schemas.microsoft.com/office/drawing/2014/main" id="{00000000-0008-0000-0200-00001F030000}"/>
            </a:ext>
          </a:extLst>
        </xdr:cNvPr>
        <xdr:cNvSpPr>
          <a:spLocks noChangeAspect="1" noChangeArrowheads="1"/>
        </xdr:cNvSpPr>
      </xdr:nvSpPr>
      <xdr:spPr bwMode="auto">
        <a:xfrm>
          <a:off x="7981950" y="143932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136</xdr:row>
      <xdr:rowOff>161925</xdr:rowOff>
    </xdr:from>
    <xdr:ext cx="304800" cy="304800"/>
    <xdr:sp macro="" textlink="">
      <xdr:nvSpPr>
        <xdr:cNvPr id="800" name="AutoShape 3" descr="blob:https://web.whatsapp.com/207f9b22-a611-4d6f-9984-78d7d1ff46db">
          <a:extLst>
            <a:ext uri="{FF2B5EF4-FFF2-40B4-BE49-F238E27FC236}">
              <a16:creationId xmlns:a16="http://schemas.microsoft.com/office/drawing/2014/main" id="{00000000-0008-0000-0200-000020030000}"/>
            </a:ext>
          </a:extLst>
        </xdr:cNvPr>
        <xdr:cNvSpPr>
          <a:spLocks noChangeAspect="1" noChangeArrowheads="1"/>
        </xdr:cNvSpPr>
      </xdr:nvSpPr>
      <xdr:spPr bwMode="auto">
        <a:xfrm>
          <a:off x="7981950" y="143932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174</xdr:row>
      <xdr:rowOff>161925</xdr:rowOff>
    </xdr:from>
    <xdr:ext cx="304800" cy="304800"/>
    <xdr:sp macro="" textlink="">
      <xdr:nvSpPr>
        <xdr:cNvPr id="801" name="AutoShape 3" descr="blob:https://web.whatsapp.com/207f9b22-a611-4d6f-9984-78d7d1ff46db">
          <a:extLst>
            <a:ext uri="{FF2B5EF4-FFF2-40B4-BE49-F238E27FC236}">
              <a16:creationId xmlns:a16="http://schemas.microsoft.com/office/drawing/2014/main" id="{00000000-0008-0000-0200-000021030000}"/>
            </a:ext>
          </a:extLst>
        </xdr:cNvPr>
        <xdr:cNvSpPr>
          <a:spLocks noChangeAspect="1" noChangeArrowheads="1"/>
        </xdr:cNvSpPr>
      </xdr:nvSpPr>
      <xdr:spPr bwMode="auto">
        <a:xfrm>
          <a:off x="7981950" y="186642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174</xdr:row>
      <xdr:rowOff>161925</xdr:rowOff>
    </xdr:from>
    <xdr:ext cx="304800" cy="304800"/>
    <xdr:sp macro="" textlink="">
      <xdr:nvSpPr>
        <xdr:cNvPr id="802" name="AutoShape 3" descr="blob:https://web.whatsapp.com/207f9b22-a611-4d6f-9984-78d7d1ff46db">
          <a:extLst>
            <a:ext uri="{FF2B5EF4-FFF2-40B4-BE49-F238E27FC236}">
              <a16:creationId xmlns:a16="http://schemas.microsoft.com/office/drawing/2014/main" id="{00000000-0008-0000-0200-000022030000}"/>
            </a:ext>
          </a:extLst>
        </xdr:cNvPr>
        <xdr:cNvSpPr>
          <a:spLocks noChangeAspect="1" noChangeArrowheads="1"/>
        </xdr:cNvSpPr>
      </xdr:nvSpPr>
      <xdr:spPr bwMode="auto">
        <a:xfrm>
          <a:off x="7981950" y="186642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126</xdr:row>
      <xdr:rowOff>542925</xdr:rowOff>
    </xdr:from>
    <xdr:ext cx="304800" cy="304800"/>
    <xdr:sp macro="" textlink="">
      <xdr:nvSpPr>
        <xdr:cNvPr id="803" name="AutoShape 3" descr="blob:https://web.whatsapp.com/207f9b22-a611-4d6f-9984-78d7d1ff46db">
          <a:extLst>
            <a:ext uri="{FF2B5EF4-FFF2-40B4-BE49-F238E27FC236}">
              <a16:creationId xmlns:a16="http://schemas.microsoft.com/office/drawing/2014/main" id="{00000000-0008-0000-0200-000023030000}"/>
            </a:ext>
          </a:extLst>
        </xdr:cNvPr>
        <xdr:cNvSpPr>
          <a:spLocks noChangeAspect="1" noChangeArrowheads="1"/>
        </xdr:cNvSpPr>
      </xdr:nvSpPr>
      <xdr:spPr bwMode="auto">
        <a:xfrm>
          <a:off x="7981950" y="133073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126</xdr:row>
      <xdr:rowOff>333375</xdr:rowOff>
    </xdr:from>
    <xdr:ext cx="304800" cy="304800"/>
    <xdr:sp macro="" textlink="">
      <xdr:nvSpPr>
        <xdr:cNvPr id="804" name="AutoShape 3" descr="blob:https://web.whatsapp.com/207f9b22-a611-4d6f-9984-78d7d1ff46db">
          <a:extLst>
            <a:ext uri="{FF2B5EF4-FFF2-40B4-BE49-F238E27FC236}">
              <a16:creationId xmlns:a16="http://schemas.microsoft.com/office/drawing/2014/main" id="{00000000-0008-0000-0200-000024030000}"/>
            </a:ext>
          </a:extLst>
        </xdr:cNvPr>
        <xdr:cNvSpPr>
          <a:spLocks noChangeAspect="1" noChangeArrowheads="1"/>
        </xdr:cNvSpPr>
      </xdr:nvSpPr>
      <xdr:spPr bwMode="auto">
        <a:xfrm>
          <a:off x="7981950" y="132864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124</xdr:row>
      <xdr:rowOff>161925</xdr:rowOff>
    </xdr:from>
    <xdr:ext cx="304800" cy="304800"/>
    <xdr:sp macro="" textlink="">
      <xdr:nvSpPr>
        <xdr:cNvPr id="805" name="AutoShape 3" descr="blob:https://web.whatsapp.com/207f9b22-a611-4d6f-9984-78d7d1ff46db">
          <a:extLst>
            <a:ext uri="{FF2B5EF4-FFF2-40B4-BE49-F238E27FC236}">
              <a16:creationId xmlns:a16="http://schemas.microsoft.com/office/drawing/2014/main" id="{00000000-0008-0000-0200-000025030000}"/>
            </a:ext>
          </a:extLst>
        </xdr:cNvPr>
        <xdr:cNvSpPr>
          <a:spLocks noChangeAspect="1" noChangeArrowheads="1"/>
        </xdr:cNvSpPr>
      </xdr:nvSpPr>
      <xdr:spPr bwMode="auto">
        <a:xfrm>
          <a:off x="7981950" y="130444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124</xdr:row>
      <xdr:rowOff>161925</xdr:rowOff>
    </xdr:from>
    <xdr:ext cx="304800" cy="304800"/>
    <xdr:sp macro="" textlink="">
      <xdr:nvSpPr>
        <xdr:cNvPr id="806" name="AutoShape 3" descr="blob:https://web.whatsapp.com/207f9b22-a611-4d6f-9984-78d7d1ff46db">
          <a:extLst>
            <a:ext uri="{FF2B5EF4-FFF2-40B4-BE49-F238E27FC236}">
              <a16:creationId xmlns:a16="http://schemas.microsoft.com/office/drawing/2014/main" id="{00000000-0008-0000-0200-000026030000}"/>
            </a:ext>
          </a:extLst>
        </xdr:cNvPr>
        <xdr:cNvSpPr>
          <a:spLocks noChangeAspect="1" noChangeArrowheads="1"/>
        </xdr:cNvSpPr>
      </xdr:nvSpPr>
      <xdr:spPr bwMode="auto">
        <a:xfrm>
          <a:off x="7981950" y="130444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125</xdr:row>
      <xdr:rowOff>161925</xdr:rowOff>
    </xdr:from>
    <xdr:ext cx="304800" cy="304800"/>
    <xdr:sp macro="" textlink="">
      <xdr:nvSpPr>
        <xdr:cNvPr id="807" name="AutoShape 3" descr="blob:https://web.whatsapp.com/207f9b22-a611-4d6f-9984-78d7d1ff46db">
          <a:extLst>
            <a:ext uri="{FF2B5EF4-FFF2-40B4-BE49-F238E27FC236}">
              <a16:creationId xmlns:a16="http://schemas.microsoft.com/office/drawing/2014/main" id="{00000000-0008-0000-0200-000027030000}"/>
            </a:ext>
          </a:extLst>
        </xdr:cNvPr>
        <xdr:cNvSpPr>
          <a:spLocks noChangeAspect="1" noChangeArrowheads="1"/>
        </xdr:cNvSpPr>
      </xdr:nvSpPr>
      <xdr:spPr bwMode="auto">
        <a:xfrm>
          <a:off x="7981950" y="1315688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125</xdr:row>
      <xdr:rowOff>161925</xdr:rowOff>
    </xdr:from>
    <xdr:ext cx="304800" cy="304800"/>
    <xdr:sp macro="" textlink="">
      <xdr:nvSpPr>
        <xdr:cNvPr id="808" name="AutoShape 3" descr="blob:https://web.whatsapp.com/207f9b22-a611-4d6f-9984-78d7d1ff46db">
          <a:extLst>
            <a:ext uri="{FF2B5EF4-FFF2-40B4-BE49-F238E27FC236}">
              <a16:creationId xmlns:a16="http://schemas.microsoft.com/office/drawing/2014/main" id="{00000000-0008-0000-0200-000028030000}"/>
            </a:ext>
          </a:extLst>
        </xdr:cNvPr>
        <xdr:cNvSpPr>
          <a:spLocks noChangeAspect="1" noChangeArrowheads="1"/>
        </xdr:cNvSpPr>
      </xdr:nvSpPr>
      <xdr:spPr bwMode="auto">
        <a:xfrm>
          <a:off x="7981950" y="1315688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126</xdr:row>
      <xdr:rowOff>161925</xdr:rowOff>
    </xdr:from>
    <xdr:ext cx="304800" cy="304800"/>
    <xdr:sp macro="" textlink="">
      <xdr:nvSpPr>
        <xdr:cNvPr id="809" name="AutoShape 3" descr="blob:https://web.whatsapp.com/207f9b22-a611-4d6f-9984-78d7d1ff46db">
          <a:extLst>
            <a:ext uri="{FF2B5EF4-FFF2-40B4-BE49-F238E27FC236}">
              <a16:creationId xmlns:a16="http://schemas.microsoft.com/office/drawing/2014/main" id="{00000000-0008-0000-0200-000029030000}"/>
            </a:ext>
          </a:extLst>
        </xdr:cNvPr>
        <xdr:cNvSpPr>
          <a:spLocks noChangeAspect="1" noChangeArrowheads="1"/>
        </xdr:cNvSpPr>
      </xdr:nvSpPr>
      <xdr:spPr bwMode="auto">
        <a:xfrm>
          <a:off x="7981950" y="132692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126</xdr:row>
      <xdr:rowOff>161925</xdr:rowOff>
    </xdr:from>
    <xdr:ext cx="304800" cy="304800"/>
    <xdr:sp macro="" textlink="">
      <xdr:nvSpPr>
        <xdr:cNvPr id="810" name="AutoShape 3" descr="blob:https://web.whatsapp.com/207f9b22-a611-4d6f-9984-78d7d1ff46db">
          <a:extLst>
            <a:ext uri="{FF2B5EF4-FFF2-40B4-BE49-F238E27FC236}">
              <a16:creationId xmlns:a16="http://schemas.microsoft.com/office/drawing/2014/main" id="{00000000-0008-0000-0200-00002A030000}"/>
            </a:ext>
          </a:extLst>
        </xdr:cNvPr>
        <xdr:cNvSpPr>
          <a:spLocks noChangeAspect="1" noChangeArrowheads="1"/>
        </xdr:cNvSpPr>
      </xdr:nvSpPr>
      <xdr:spPr bwMode="auto">
        <a:xfrm>
          <a:off x="7981950" y="132692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129</xdr:row>
      <xdr:rowOff>161925</xdr:rowOff>
    </xdr:from>
    <xdr:ext cx="304800" cy="304800"/>
    <xdr:sp macro="" textlink="">
      <xdr:nvSpPr>
        <xdr:cNvPr id="811" name="AutoShape 3" descr="blob:https://web.whatsapp.com/207f9b22-a611-4d6f-9984-78d7d1ff46db">
          <a:extLst>
            <a:ext uri="{FF2B5EF4-FFF2-40B4-BE49-F238E27FC236}">
              <a16:creationId xmlns:a16="http://schemas.microsoft.com/office/drawing/2014/main" id="{00000000-0008-0000-0200-00002B030000}"/>
            </a:ext>
          </a:extLst>
        </xdr:cNvPr>
        <xdr:cNvSpPr>
          <a:spLocks noChangeAspect="1" noChangeArrowheads="1"/>
        </xdr:cNvSpPr>
      </xdr:nvSpPr>
      <xdr:spPr bwMode="auto">
        <a:xfrm>
          <a:off x="7981950" y="1360646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129</xdr:row>
      <xdr:rowOff>161925</xdr:rowOff>
    </xdr:from>
    <xdr:ext cx="304800" cy="304800"/>
    <xdr:sp macro="" textlink="">
      <xdr:nvSpPr>
        <xdr:cNvPr id="812" name="AutoShape 3" descr="blob:https://web.whatsapp.com/207f9b22-a611-4d6f-9984-78d7d1ff46db">
          <a:extLst>
            <a:ext uri="{FF2B5EF4-FFF2-40B4-BE49-F238E27FC236}">
              <a16:creationId xmlns:a16="http://schemas.microsoft.com/office/drawing/2014/main" id="{00000000-0008-0000-0200-00002C030000}"/>
            </a:ext>
          </a:extLst>
        </xdr:cNvPr>
        <xdr:cNvSpPr>
          <a:spLocks noChangeAspect="1" noChangeArrowheads="1"/>
        </xdr:cNvSpPr>
      </xdr:nvSpPr>
      <xdr:spPr bwMode="auto">
        <a:xfrm>
          <a:off x="7981950" y="1360646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126</xdr:row>
      <xdr:rowOff>542925</xdr:rowOff>
    </xdr:from>
    <xdr:ext cx="304800" cy="304800"/>
    <xdr:sp macro="" textlink="">
      <xdr:nvSpPr>
        <xdr:cNvPr id="813" name="AutoShape 3" descr="blob:https://web.whatsapp.com/207f9b22-a611-4d6f-9984-78d7d1ff46db">
          <a:extLst>
            <a:ext uri="{FF2B5EF4-FFF2-40B4-BE49-F238E27FC236}">
              <a16:creationId xmlns:a16="http://schemas.microsoft.com/office/drawing/2014/main" id="{00000000-0008-0000-0200-00002D030000}"/>
            </a:ext>
          </a:extLst>
        </xdr:cNvPr>
        <xdr:cNvSpPr>
          <a:spLocks noChangeAspect="1" noChangeArrowheads="1"/>
        </xdr:cNvSpPr>
      </xdr:nvSpPr>
      <xdr:spPr bwMode="auto">
        <a:xfrm>
          <a:off x="7981950" y="133073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126</xdr:row>
      <xdr:rowOff>333375</xdr:rowOff>
    </xdr:from>
    <xdr:ext cx="304800" cy="304800"/>
    <xdr:sp macro="" textlink="">
      <xdr:nvSpPr>
        <xdr:cNvPr id="814" name="AutoShape 3" descr="blob:https://web.whatsapp.com/207f9b22-a611-4d6f-9984-78d7d1ff46db">
          <a:extLst>
            <a:ext uri="{FF2B5EF4-FFF2-40B4-BE49-F238E27FC236}">
              <a16:creationId xmlns:a16="http://schemas.microsoft.com/office/drawing/2014/main" id="{00000000-0008-0000-0200-00002E030000}"/>
            </a:ext>
          </a:extLst>
        </xdr:cNvPr>
        <xdr:cNvSpPr>
          <a:spLocks noChangeAspect="1" noChangeArrowheads="1"/>
        </xdr:cNvSpPr>
      </xdr:nvSpPr>
      <xdr:spPr bwMode="auto">
        <a:xfrm>
          <a:off x="7981950" y="132864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124</xdr:row>
      <xdr:rowOff>161925</xdr:rowOff>
    </xdr:from>
    <xdr:ext cx="304800" cy="304800"/>
    <xdr:sp macro="" textlink="">
      <xdr:nvSpPr>
        <xdr:cNvPr id="815" name="AutoShape 3" descr="blob:https://web.whatsapp.com/207f9b22-a611-4d6f-9984-78d7d1ff46db">
          <a:extLst>
            <a:ext uri="{FF2B5EF4-FFF2-40B4-BE49-F238E27FC236}">
              <a16:creationId xmlns:a16="http://schemas.microsoft.com/office/drawing/2014/main" id="{00000000-0008-0000-0200-00002F030000}"/>
            </a:ext>
          </a:extLst>
        </xdr:cNvPr>
        <xdr:cNvSpPr>
          <a:spLocks noChangeAspect="1" noChangeArrowheads="1"/>
        </xdr:cNvSpPr>
      </xdr:nvSpPr>
      <xdr:spPr bwMode="auto">
        <a:xfrm>
          <a:off x="7981950" y="130444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124</xdr:row>
      <xdr:rowOff>161925</xdr:rowOff>
    </xdr:from>
    <xdr:ext cx="304800" cy="304800"/>
    <xdr:sp macro="" textlink="">
      <xdr:nvSpPr>
        <xdr:cNvPr id="816" name="AutoShape 3" descr="blob:https://web.whatsapp.com/207f9b22-a611-4d6f-9984-78d7d1ff46db">
          <a:extLst>
            <a:ext uri="{FF2B5EF4-FFF2-40B4-BE49-F238E27FC236}">
              <a16:creationId xmlns:a16="http://schemas.microsoft.com/office/drawing/2014/main" id="{00000000-0008-0000-0200-000030030000}"/>
            </a:ext>
          </a:extLst>
        </xdr:cNvPr>
        <xdr:cNvSpPr>
          <a:spLocks noChangeAspect="1" noChangeArrowheads="1"/>
        </xdr:cNvSpPr>
      </xdr:nvSpPr>
      <xdr:spPr bwMode="auto">
        <a:xfrm>
          <a:off x="7981950" y="130444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125</xdr:row>
      <xdr:rowOff>161925</xdr:rowOff>
    </xdr:from>
    <xdr:ext cx="304800" cy="304800"/>
    <xdr:sp macro="" textlink="">
      <xdr:nvSpPr>
        <xdr:cNvPr id="817" name="AutoShape 3" descr="blob:https://web.whatsapp.com/207f9b22-a611-4d6f-9984-78d7d1ff46db">
          <a:extLst>
            <a:ext uri="{FF2B5EF4-FFF2-40B4-BE49-F238E27FC236}">
              <a16:creationId xmlns:a16="http://schemas.microsoft.com/office/drawing/2014/main" id="{00000000-0008-0000-0200-000031030000}"/>
            </a:ext>
          </a:extLst>
        </xdr:cNvPr>
        <xdr:cNvSpPr>
          <a:spLocks noChangeAspect="1" noChangeArrowheads="1"/>
        </xdr:cNvSpPr>
      </xdr:nvSpPr>
      <xdr:spPr bwMode="auto">
        <a:xfrm>
          <a:off x="7981950" y="1315688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125</xdr:row>
      <xdr:rowOff>161925</xdr:rowOff>
    </xdr:from>
    <xdr:ext cx="304800" cy="304800"/>
    <xdr:sp macro="" textlink="">
      <xdr:nvSpPr>
        <xdr:cNvPr id="818" name="AutoShape 3" descr="blob:https://web.whatsapp.com/207f9b22-a611-4d6f-9984-78d7d1ff46db">
          <a:extLst>
            <a:ext uri="{FF2B5EF4-FFF2-40B4-BE49-F238E27FC236}">
              <a16:creationId xmlns:a16="http://schemas.microsoft.com/office/drawing/2014/main" id="{00000000-0008-0000-0200-000032030000}"/>
            </a:ext>
          </a:extLst>
        </xdr:cNvPr>
        <xdr:cNvSpPr>
          <a:spLocks noChangeAspect="1" noChangeArrowheads="1"/>
        </xdr:cNvSpPr>
      </xdr:nvSpPr>
      <xdr:spPr bwMode="auto">
        <a:xfrm>
          <a:off x="7981950" y="1315688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126</xdr:row>
      <xdr:rowOff>161925</xdr:rowOff>
    </xdr:from>
    <xdr:ext cx="304800" cy="304800"/>
    <xdr:sp macro="" textlink="">
      <xdr:nvSpPr>
        <xdr:cNvPr id="819" name="AutoShape 3" descr="blob:https://web.whatsapp.com/207f9b22-a611-4d6f-9984-78d7d1ff46db">
          <a:extLst>
            <a:ext uri="{FF2B5EF4-FFF2-40B4-BE49-F238E27FC236}">
              <a16:creationId xmlns:a16="http://schemas.microsoft.com/office/drawing/2014/main" id="{00000000-0008-0000-0200-000033030000}"/>
            </a:ext>
          </a:extLst>
        </xdr:cNvPr>
        <xdr:cNvSpPr>
          <a:spLocks noChangeAspect="1" noChangeArrowheads="1"/>
        </xdr:cNvSpPr>
      </xdr:nvSpPr>
      <xdr:spPr bwMode="auto">
        <a:xfrm>
          <a:off x="7981950" y="132692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126</xdr:row>
      <xdr:rowOff>161925</xdr:rowOff>
    </xdr:from>
    <xdr:ext cx="304800" cy="304800"/>
    <xdr:sp macro="" textlink="">
      <xdr:nvSpPr>
        <xdr:cNvPr id="820" name="AutoShape 3" descr="blob:https://web.whatsapp.com/207f9b22-a611-4d6f-9984-78d7d1ff46db">
          <a:extLst>
            <a:ext uri="{FF2B5EF4-FFF2-40B4-BE49-F238E27FC236}">
              <a16:creationId xmlns:a16="http://schemas.microsoft.com/office/drawing/2014/main" id="{00000000-0008-0000-0200-000034030000}"/>
            </a:ext>
          </a:extLst>
        </xdr:cNvPr>
        <xdr:cNvSpPr>
          <a:spLocks noChangeAspect="1" noChangeArrowheads="1"/>
        </xdr:cNvSpPr>
      </xdr:nvSpPr>
      <xdr:spPr bwMode="auto">
        <a:xfrm>
          <a:off x="7981950" y="132692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129</xdr:row>
      <xdr:rowOff>161925</xdr:rowOff>
    </xdr:from>
    <xdr:ext cx="304800" cy="304800"/>
    <xdr:sp macro="" textlink="">
      <xdr:nvSpPr>
        <xdr:cNvPr id="821" name="AutoShape 3" descr="blob:https://web.whatsapp.com/207f9b22-a611-4d6f-9984-78d7d1ff46db">
          <a:extLst>
            <a:ext uri="{FF2B5EF4-FFF2-40B4-BE49-F238E27FC236}">
              <a16:creationId xmlns:a16="http://schemas.microsoft.com/office/drawing/2014/main" id="{00000000-0008-0000-0200-000035030000}"/>
            </a:ext>
          </a:extLst>
        </xdr:cNvPr>
        <xdr:cNvSpPr>
          <a:spLocks noChangeAspect="1" noChangeArrowheads="1"/>
        </xdr:cNvSpPr>
      </xdr:nvSpPr>
      <xdr:spPr bwMode="auto">
        <a:xfrm>
          <a:off x="7981950" y="1360646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129</xdr:row>
      <xdr:rowOff>161925</xdr:rowOff>
    </xdr:from>
    <xdr:ext cx="304800" cy="304800"/>
    <xdr:sp macro="" textlink="">
      <xdr:nvSpPr>
        <xdr:cNvPr id="822" name="AutoShape 3" descr="blob:https://web.whatsapp.com/207f9b22-a611-4d6f-9984-78d7d1ff46db">
          <a:extLst>
            <a:ext uri="{FF2B5EF4-FFF2-40B4-BE49-F238E27FC236}">
              <a16:creationId xmlns:a16="http://schemas.microsoft.com/office/drawing/2014/main" id="{00000000-0008-0000-0200-000036030000}"/>
            </a:ext>
          </a:extLst>
        </xdr:cNvPr>
        <xdr:cNvSpPr>
          <a:spLocks noChangeAspect="1" noChangeArrowheads="1"/>
        </xdr:cNvSpPr>
      </xdr:nvSpPr>
      <xdr:spPr bwMode="auto">
        <a:xfrm>
          <a:off x="7981950" y="1360646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145</xdr:row>
      <xdr:rowOff>542925</xdr:rowOff>
    </xdr:from>
    <xdr:ext cx="304800" cy="304800"/>
    <xdr:sp macro="" textlink="">
      <xdr:nvSpPr>
        <xdr:cNvPr id="823" name="AutoShape 3" descr="blob:https://web.whatsapp.com/207f9b22-a611-4d6f-9984-78d7d1ff46db">
          <a:extLst>
            <a:ext uri="{FF2B5EF4-FFF2-40B4-BE49-F238E27FC236}">
              <a16:creationId xmlns:a16="http://schemas.microsoft.com/office/drawing/2014/main" id="{00000000-0008-0000-0200-000037030000}"/>
            </a:ext>
          </a:extLst>
        </xdr:cNvPr>
        <xdr:cNvSpPr>
          <a:spLocks noChangeAspect="1" noChangeArrowheads="1"/>
        </xdr:cNvSpPr>
      </xdr:nvSpPr>
      <xdr:spPr bwMode="auto">
        <a:xfrm>
          <a:off x="7981950" y="1544288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145</xdr:row>
      <xdr:rowOff>333375</xdr:rowOff>
    </xdr:from>
    <xdr:ext cx="304800" cy="304800"/>
    <xdr:sp macro="" textlink="">
      <xdr:nvSpPr>
        <xdr:cNvPr id="824" name="AutoShape 3" descr="blob:https://web.whatsapp.com/207f9b22-a611-4d6f-9984-78d7d1ff46db">
          <a:extLst>
            <a:ext uri="{FF2B5EF4-FFF2-40B4-BE49-F238E27FC236}">
              <a16:creationId xmlns:a16="http://schemas.microsoft.com/office/drawing/2014/main" id="{00000000-0008-0000-0200-000038030000}"/>
            </a:ext>
          </a:extLst>
        </xdr:cNvPr>
        <xdr:cNvSpPr>
          <a:spLocks noChangeAspect="1" noChangeArrowheads="1"/>
        </xdr:cNvSpPr>
      </xdr:nvSpPr>
      <xdr:spPr bwMode="auto">
        <a:xfrm>
          <a:off x="7981950" y="154219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143</xdr:row>
      <xdr:rowOff>161925</xdr:rowOff>
    </xdr:from>
    <xdr:ext cx="304800" cy="304800"/>
    <xdr:sp macro="" textlink="">
      <xdr:nvSpPr>
        <xdr:cNvPr id="825" name="AutoShape 3" descr="blob:https://web.whatsapp.com/207f9b22-a611-4d6f-9984-78d7d1ff46db">
          <a:extLst>
            <a:ext uri="{FF2B5EF4-FFF2-40B4-BE49-F238E27FC236}">
              <a16:creationId xmlns:a16="http://schemas.microsoft.com/office/drawing/2014/main" id="{00000000-0008-0000-0200-000039030000}"/>
            </a:ext>
          </a:extLst>
        </xdr:cNvPr>
        <xdr:cNvSpPr>
          <a:spLocks noChangeAspect="1" noChangeArrowheads="1"/>
        </xdr:cNvSpPr>
      </xdr:nvSpPr>
      <xdr:spPr bwMode="auto">
        <a:xfrm>
          <a:off x="7981950" y="151799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143</xdr:row>
      <xdr:rowOff>161925</xdr:rowOff>
    </xdr:from>
    <xdr:ext cx="304800" cy="304800"/>
    <xdr:sp macro="" textlink="">
      <xdr:nvSpPr>
        <xdr:cNvPr id="826" name="AutoShape 3" descr="blob:https://web.whatsapp.com/207f9b22-a611-4d6f-9984-78d7d1ff46db">
          <a:extLst>
            <a:ext uri="{FF2B5EF4-FFF2-40B4-BE49-F238E27FC236}">
              <a16:creationId xmlns:a16="http://schemas.microsoft.com/office/drawing/2014/main" id="{00000000-0008-0000-0200-00003A030000}"/>
            </a:ext>
          </a:extLst>
        </xdr:cNvPr>
        <xdr:cNvSpPr>
          <a:spLocks noChangeAspect="1" noChangeArrowheads="1"/>
        </xdr:cNvSpPr>
      </xdr:nvSpPr>
      <xdr:spPr bwMode="auto">
        <a:xfrm>
          <a:off x="7981950" y="151799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144</xdr:row>
      <xdr:rowOff>161925</xdr:rowOff>
    </xdr:from>
    <xdr:ext cx="304800" cy="304800"/>
    <xdr:sp macro="" textlink="">
      <xdr:nvSpPr>
        <xdr:cNvPr id="827" name="AutoShape 3" descr="blob:https://web.whatsapp.com/207f9b22-a611-4d6f-9984-78d7d1ff46db">
          <a:extLst>
            <a:ext uri="{FF2B5EF4-FFF2-40B4-BE49-F238E27FC236}">
              <a16:creationId xmlns:a16="http://schemas.microsoft.com/office/drawing/2014/main" id="{00000000-0008-0000-0200-00003B030000}"/>
            </a:ext>
          </a:extLst>
        </xdr:cNvPr>
        <xdr:cNvSpPr>
          <a:spLocks noChangeAspect="1" noChangeArrowheads="1"/>
        </xdr:cNvSpPr>
      </xdr:nvSpPr>
      <xdr:spPr bwMode="auto">
        <a:xfrm>
          <a:off x="7981950" y="152923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144</xdr:row>
      <xdr:rowOff>161925</xdr:rowOff>
    </xdr:from>
    <xdr:ext cx="304800" cy="304800"/>
    <xdr:sp macro="" textlink="">
      <xdr:nvSpPr>
        <xdr:cNvPr id="828" name="AutoShape 3" descr="blob:https://web.whatsapp.com/207f9b22-a611-4d6f-9984-78d7d1ff46db">
          <a:extLst>
            <a:ext uri="{FF2B5EF4-FFF2-40B4-BE49-F238E27FC236}">
              <a16:creationId xmlns:a16="http://schemas.microsoft.com/office/drawing/2014/main" id="{00000000-0008-0000-0200-00003C030000}"/>
            </a:ext>
          </a:extLst>
        </xdr:cNvPr>
        <xdr:cNvSpPr>
          <a:spLocks noChangeAspect="1" noChangeArrowheads="1"/>
        </xdr:cNvSpPr>
      </xdr:nvSpPr>
      <xdr:spPr bwMode="auto">
        <a:xfrm>
          <a:off x="7981950" y="152923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145</xdr:row>
      <xdr:rowOff>161925</xdr:rowOff>
    </xdr:from>
    <xdr:ext cx="304800" cy="304800"/>
    <xdr:sp macro="" textlink="">
      <xdr:nvSpPr>
        <xdr:cNvPr id="829" name="AutoShape 3" descr="blob:https://web.whatsapp.com/207f9b22-a611-4d6f-9984-78d7d1ff46db">
          <a:extLst>
            <a:ext uri="{FF2B5EF4-FFF2-40B4-BE49-F238E27FC236}">
              <a16:creationId xmlns:a16="http://schemas.microsoft.com/office/drawing/2014/main" id="{00000000-0008-0000-0200-00003D030000}"/>
            </a:ext>
          </a:extLst>
        </xdr:cNvPr>
        <xdr:cNvSpPr>
          <a:spLocks noChangeAspect="1" noChangeArrowheads="1"/>
        </xdr:cNvSpPr>
      </xdr:nvSpPr>
      <xdr:spPr bwMode="auto">
        <a:xfrm>
          <a:off x="7981950" y="1540478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145</xdr:row>
      <xdr:rowOff>161925</xdr:rowOff>
    </xdr:from>
    <xdr:ext cx="304800" cy="304800"/>
    <xdr:sp macro="" textlink="">
      <xdr:nvSpPr>
        <xdr:cNvPr id="830" name="AutoShape 3" descr="blob:https://web.whatsapp.com/207f9b22-a611-4d6f-9984-78d7d1ff46db">
          <a:extLst>
            <a:ext uri="{FF2B5EF4-FFF2-40B4-BE49-F238E27FC236}">
              <a16:creationId xmlns:a16="http://schemas.microsoft.com/office/drawing/2014/main" id="{00000000-0008-0000-0200-00003E030000}"/>
            </a:ext>
          </a:extLst>
        </xdr:cNvPr>
        <xdr:cNvSpPr>
          <a:spLocks noChangeAspect="1" noChangeArrowheads="1"/>
        </xdr:cNvSpPr>
      </xdr:nvSpPr>
      <xdr:spPr bwMode="auto">
        <a:xfrm>
          <a:off x="7981950" y="1540478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148</xdr:row>
      <xdr:rowOff>161925</xdr:rowOff>
    </xdr:from>
    <xdr:ext cx="304800" cy="304800"/>
    <xdr:sp macro="" textlink="">
      <xdr:nvSpPr>
        <xdr:cNvPr id="831" name="AutoShape 3" descr="blob:https://web.whatsapp.com/207f9b22-a611-4d6f-9984-78d7d1ff46db">
          <a:extLst>
            <a:ext uri="{FF2B5EF4-FFF2-40B4-BE49-F238E27FC236}">
              <a16:creationId xmlns:a16="http://schemas.microsoft.com/office/drawing/2014/main" id="{00000000-0008-0000-0200-00003F030000}"/>
            </a:ext>
          </a:extLst>
        </xdr:cNvPr>
        <xdr:cNvSpPr>
          <a:spLocks noChangeAspect="1" noChangeArrowheads="1"/>
        </xdr:cNvSpPr>
      </xdr:nvSpPr>
      <xdr:spPr bwMode="auto">
        <a:xfrm>
          <a:off x="7981950" y="1574196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148</xdr:row>
      <xdr:rowOff>161925</xdr:rowOff>
    </xdr:from>
    <xdr:ext cx="304800" cy="304800"/>
    <xdr:sp macro="" textlink="">
      <xdr:nvSpPr>
        <xdr:cNvPr id="832" name="AutoShape 3" descr="blob:https://web.whatsapp.com/207f9b22-a611-4d6f-9984-78d7d1ff46db">
          <a:extLst>
            <a:ext uri="{FF2B5EF4-FFF2-40B4-BE49-F238E27FC236}">
              <a16:creationId xmlns:a16="http://schemas.microsoft.com/office/drawing/2014/main" id="{00000000-0008-0000-0200-000040030000}"/>
            </a:ext>
          </a:extLst>
        </xdr:cNvPr>
        <xdr:cNvSpPr>
          <a:spLocks noChangeAspect="1" noChangeArrowheads="1"/>
        </xdr:cNvSpPr>
      </xdr:nvSpPr>
      <xdr:spPr bwMode="auto">
        <a:xfrm>
          <a:off x="7981950" y="1574196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145</xdr:row>
      <xdr:rowOff>542925</xdr:rowOff>
    </xdr:from>
    <xdr:ext cx="304800" cy="304800"/>
    <xdr:sp macro="" textlink="">
      <xdr:nvSpPr>
        <xdr:cNvPr id="833" name="AutoShape 3" descr="blob:https://web.whatsapp.com/207f9b22-a611-4d6f-9984-78d7d1ff46db">
          <a:extLst>
            <a:ext uri="{FF2B5EF4-FFF2-40B4-BE49-F238E27FC236}">
              <a16:creationId xmlns:a16="http://schemas.microsoft.com/office/drawing/2014/main" id="{00000000-0008-0000-0200-000041030000}"/>
            </a:ext>
          </a:extLst>
        </xdr:cNvPr>
        <xdr:cNvSpPr>
          <a:spLocks noChangeAspect="1" noChangeArrowheads="1"/>
        </xdr:cNvSpPr>
      </xdr:nvSpPr>
      <xdr:spPr bwMode="auto">
        <a:xfrm>
          <a:off x="7981950" y="1544288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145</xdr:row>
      <xdr:rowOff>333375</xdr:rowOff>
    </xdr:from>
    <xdr:ext cx="304800" cy="304800"/>
    <xdr:sp macro="" textlink="">
      <xdr:nvSpPr>
        <xdr:cNvPr id="834" name="AutoShape 3" descr="blob:https://web.whatsapp.com/207f9b22-a611-4d6f-9984-78d7d1ff46db">
          <a:extLst>
            <a:ext uri="{FF2B5EF4-FFF2-40B4-BE49-F238E27FC236}">
              <a16:creationId xmlns:a16="http://schemas.microsoft.com/office/drawing/2014/main" id="{00000000-0008-0000-0200-000042030000}"/>
            </a:ext>
          </a:extLst>
        </xdr:cNvPr>
        <xdr:cNvSpPr>
          <a:spLocks noChangeAspect="1" noChangeArrowheads="1"/>
        </xdr:cNvSpPr>
      </xdr:nvSpPr>
      <xdr:spPr bwMode="auto">
        <a:xfrm>
          <a:off x="7981950" y="154219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143</xdr:row>
      <xdr:rowOff>161925</xdr:rowOff>
    </xdr:from>
    <xdr:ext cx="304800" cy="304800"/>
    <xdr:sp macro="" textlink="">
      <xdr:nvSpPr>
        <xdr:cNvPr id="835" name="AutoShape 3" descr="blob:https://web.whatsapp.com/207f9b22-a611-4d6f-9984-78d7d1ff46db">
          <a:extLst>
            <a:ext uri="{FF2B5EF4-FFF2-40B4-BE49-F238E27FC236}">
              <a16:creationId xmlns:a16="http://schemas.microsoft.com/office/drawing/2014/main" id="{00000000-0008-0000-0200-000043030000}"/>
            </a:ext>
          </a:extLst>
        </xdr:cNvPr>
        <xdr:cNvSpPr>
          <a:spLocks noChangeAspect="1" noChangeArrowheads="1"/>
        </xdr:cNvSpPr>
      </xdr:nvSpPr>
      <xdr:spPr bwMode="auto">
        <a:xfrm>
          <a:off x="7981950" y="151799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143</xdr:row>
      <xdr:rowOff>161925</xdr:rowOff>
    </xdr:from>
    <xdr:ext cx="304800" cy="304800"/>
    <xdr:sp macro="" textlink="">
      <xdr:nvSpPr>
        <xdr:cNvPr id="836" name="AutoShape 3" descr="blob:https://web.whatsapp.com/207f9b22-a611-4d6f-9984-78d7d1ff46db">
          <a:extLst>
            <a:ext uri="{FF2B5EF4-FFF2-40B4-BE49-F238E27FC236}">
              <a16:creationId xmlns:a16="http://schemas.microsoft.com/office/drawing/2014/main" id="{00000000-0008-0000-0200-000044030000}"/>
            </a:ext>
          </a:extLst>
        </xdr:cNvPr>
        <xdr:cNvSpPr>
          <a:spLocks noChangeAspect="1" noChangeArrowheads="1"/>
        </xdr:cNvSpPr>
      </xdr:nvSpPr>
      <xdr:spPr bwMode="auto">
        <a:xfrm>
          <a:off x="7981950" y="151799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144</xdr:row>
      <xdr:rowOff>161925</xdr:rowOff>
    </xdr:from>
    <xdr:ext cx="304800" cy="304800"/>
    <xdr:sp macro="" textlink="">
      <xdr:nvSpPr>
        <xdr:cNvPr id="837" name="AutoShape 3" descr="blob:https://web.whatsapp.com/207f9b22-a611-4d6f-9984-78d7d1ff46db">
          <a:extLst>
            <a:ext uri="{FF2B5EF4-FFF2-40B4-BE49-F238E27FC236}">
              <a16:creationId xmlns:a16="http://schemas.microsoft.com/office/drawing/2014/main" id="{00000000-0008-0000-0200-000045030000}"/>
            </a:ext>
          </a:extLst>
        </xdr:cNvPr>
        <xdr:cNvSpPr>
          <a:spLocks noChangeAspect="1" noChangeArrowheads="1"/>
        </xdr:cNvSpPr>
      </xdr:nvSpPr>
      <xdr:spPr bwMode="auto">
        <a:xfrm>
          <a:off x="7981950" y="152923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144</xdr:row>
      <xdr:rowOff>161925</xdr:rowOff>
    </xdr:from>
    <xdr:ext cx="304800" cy="304800"/>
    <xdr:sp macro="" textlink="">
      <xdr:nvSpPr>
        <xdr:cNvPr id="838" name="AutoShape 3" descr="blob:https://web.whatsapp.com/207f9b22-a611-4d6f-9984-78d7d1ff46db">
          <a:extLst>
            <a:ext uri="{FF2B5EF4-FFF2-40B4-BE49-F238E27FC236}">
              <a16:creationId xmlns:a16="http://schemas.microsoft.com/office/drawing/2014/main" id="{00000000-0008-0000-0200-000046030000}"/>
            </a:ext>
          </a:extLst>
        </xdr:cNvPr>
        <xdr:cNvSpPr>
          <a:spLocks noChangeAspect="1" noChangeArrowheads="1"/>
        </xdr:cNvSpPr>
      </xdr:nvSpPr>
      <xdr:spPr bwMode="auto">
        <a:xfrm>
          <a:off x="7981950" y="152923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145</xdr:row>
      <xdr:rowOff>161925</xdr:rowOff>
    </xdr:from>
    <xdr:ext cx="304800" cy="304800"/>
    <xdr:sp macro="" textlink="">
      <xdr:nvSpPr>
        <xdr:cNvPr id="839" name="AutoShape 3" descr="blob:https://web.whatsapp.com/207f9b22-a611-4d6f-9984-78d7d1ff46db">
          <a:extLst>
            <a:ext uri="{FF2B5EF4-FFF2-40B4-BE49-F238E27FC236}">
              <a16:creationId xmlns:a16="http://schemas.microsoft.com/office/drawing/2014/main" id="{00000000-0008-0000-0200-000047030000}"/>
            </a:ext>
          </a:extLst>
        </xdr:cNvPr>
        <xdr:cNvSpPr>
          <a:spLocks noChangeAspect="1" noChangeArrowheads="1"/>
        </xdr:cNvSpPr>
      </xdr:nvSpPr>
      <xdr:spPr bwMode="auto">
        <a:xfrm>
          <a:off x="7981950" y="1540478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145</xdr:row>
      <xdr:rowOff>161925</xdr:rowOff>
    </xdr:from>
    <xdr:ext cx="304800" cy="304800"/>
    <xdr:sp macro="" textlink="">
      <xdr:nvSpPr>
        <xdr:cNvPr id="840" name="AutoShape 3" descr="blob:https://web.whatsapp.com/207f9b22-a611-4d6f-9984-78d7d1ff46db">
          <a:extLst>
            <a:ext uri="{FF2B5EF4-FFF2-40B4-BE49-F238E27FC236}">
              <a16:creationId xmlns:a16="http://schemas.microsoft.com/office/drawing/2014/main" id="{00000000-0008-0000-0200-000048030000}"/>
            </a:ext>
          </a:extLst>
        </xdr:cNvPr>
        <xdr:cNvSpPr>
          <a:spLocks noChangeAspect="1" noChangeArrowheads="1"/>
        </xdr:cNvSpPr>
      </xdr:nvSpPr>
      <xdr:spPr bwMode="auto">
        <a:xfrm>
          <a:off x="7981950" y="1540478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148</xdr:row>
      <xdr:rowOff>161925</xdr:rowOff>
    </xdr:from>
    <xdr:ext cx="304800" cy="304800"/>
    <xdr:sp macro="" textlink="">
      <xdr:nvSpPr>
        <xdr:cNvPr id="841" name="AutoShape 3" descr="blob:https://web.whatsapp.com/207f9b22-a611-4d6f-9984-78d7d1ff46db">
          <a:extLst>
            <a:ext uri="{FF2B5EF4-FFF2-40B4-BE49-F238E27FC236}">
              <a16:creationId xmlns:a16="http://schemas.microsoft.com/office/drawing/2014/main" id="{00000000-0008-0000-0200-000049030000}"/>
            </a:ext>
          </a:extLst>
        </xdr:cNvPr>
        <xdr:cNvSpPr>
          <a:spLocks noChangeAspect="1" noChangeArrowheads="1"/>
        </xdr:cNvSpPr>
      </xdr:nvSpPr>
      <xdr:spPr bwMode="auto">
        <a:xfrm>
          <a:off x="7981950" y="1574196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148</xdr:row>
      <xdr:rowOff>161925</xdr:rowOff>
    </xdr:from>
    <xdr:ext cx="304800" cy="304800"/>
    <xdr:sp macro="" textlink="">
      <xdr:nvSpPr>
        <xdr:cNvPr id="842" name="AutoShape 3" descr="blob:https://web.whatsapp.com/207f9b22-a611-4d6f-9984-78d7d1ff46db">
          <a:extLst>
            <a:ext uri="{FF2B5EF4-FFF2-40B4-BE49-F238E27FC236}">
              <a16:creationId xmlns:a16="http://schemas.microsoft.com/office/drawing/2014/main" id="{00000000-0008-0000-0200-00004A030000}"/>
            </a:ext>
          </a:extLst>
        </xdr:cNvPr>
        <xdr:cNvSpPr>
          <a:spLocks noChangeAspect="1" noChangeArrowheads="1"/>
        </xdr:cNvSpPr>
      </xdr:nvSpPr>
      <xdr:spPr bwMode="auto">
        <a:xfrm>
          <a:off x="7981950" y="1574196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155</xdr:row>
      <xdr:rowOff>542925</xdr:rowOff>
    </xdr:from>
    <xdr:ext cx="304800" cy="304800"/>
    <xdr:sp macro="" textlink="">
      <xdr:nvSpPr>
        <xdr:cNvPr id="843" name="AutoShape 3" descr="blob:https://web.whatsapp.com/207f9b22-a611-4d6f-9984-78d7d1ff46db">
          <a:extLst>
            <a:ext uri="{FF2B5EF4-FFF2-40B4-BE49-F238E27FC236}">
              <a16:creationId xmlns:a16="http://schemas.microsoft.com/office/drawing/2014/main" id="{00000000-0008-0000-0200-00004B030000}"/>
            </a:ext>
          </a:extLst>
        </xdr:cNvPr>
        <xdr:cNvSpPr>
          <a:spLocks noChangeAspect="1" noChangeArrowheads="1"/>
        </xdr:cNvSpPr>
      </xdr:nvSpPr>
      <xdr:spPr bwMode="auto">
        <a:xfrm>
          <a:off x="7981950" y="165668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155</xdr:row>
      <xdr:rowOff>333375</xdr:rowOff>
    </xdr:from>
    <xdr:ext cx="304800" cy="304800"/>
    <xdr:sp macro="" textlink="">
      <xdr:nvSpPr>
        <xdr:cNvPr id="844" name="AutoShape 3" descr="blob:https://web.whatsapp.com/207f9b22-a611-4d6f-9984-78d7d1ff46db">
          <a:extLst>
            <a:ext uri="{FF2B5EF4-FFF2-40B4-BE49-F238E27FC236}">
              <a16:creationId xmlns:a16="http://schemas.microsoft.com/office/drawing/2014/main" id="{00000000-0008-0000-0200-00004C030000}"/>
            </a:ext>
          </a:extLst>
        </xdr:cNvPr>
        <xdr:cNvSpPr>
          <a:spLocks noChangeAspect="1" noChangeArrowheads="1"/>
        </xdr:cNvSpPr>
      </xdr:nvSpPr>
      <xdr:spPr bwMode="auto">
        <a:xfrm>
          <a:off x="7981950" y="165458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153</xdr:row>
      <xdr:rowOff>161925</xdr:rowOff>
    </xdr:from>
    <xdr:ext cx="304800" cy="304800"/>
    <xdr:sp macro="" textlink="">
      <xdr:nvSpPr>
        <xdr:cNvPr id="845" name="AutoShape 3" descr="blob:https://web.whatsapp.com/207f9b22-a611-4d6f-9984-78d7d1ff46db">
          <a:extLst>
            <a:ext uri="{FF2B5EF4-FFF2-40B4-BE49-F238E27FC236}">
              <a16:creationId xmlns:a16="http://schemas.microsoft.com/office/drawing/2014/main" id="{00000000-0008-0000-0200-00004D030000}"/>
            </a:ext>
          </a:extLst>
        </xdr:cNvPr>
        <xdr:cNvSpPr>
          <a:spLocks noChangeAspect="1" noChangeArrowheads="1"/>
        </xdr:cNvSpPr>
      </xdr:nvSpPr>
      <xdr:spPr bwMode="auto">
        <a:xfrm>
          <a:off x="7981950" y="163039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153</xdr:row>
      <xdr:rowOff>161925</xdr:rowOff>
    </xdr:from>
    <xdr:ext cx="304800" cy="304800"/>
    <xdr:sp macro="" textlink="">
      <xdr:nvSpPr>
        <xdr:cNvPr id="846" name="AutoShape 3" descr="blob:https://web.whatsapp.com/207f9b22-a611-4d6f-9984-78d7d1ff46db">
          <a:extLst>
            <a:ext uri="{FF2B5EF4-FFF2-40B4-BE49-F238E27FC236}">
              <a16:creationId xmlns:a16="http://schemas.microsoft.com/office/drawing/2014/main" id="{00000000-0008-0000-0200-00004E030000}"/>
            </a:ext>
          </a:extLst>
        </xdr:cNvPr>
        <xdr:cNvSpPr>
          <a:spLocks noChangeAspect="1" noChangeArrowheads="1"/>
        </xdr:cNvSpPr>
      </xdr:nvSpPr>
      <xdr:spPr bwMode="auto">
        <a:xfrm>
          <a:off x="7981950" y="163039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154</xdr:row>
      <xdr:rowOff>161925</xdr:rowOff>
    </xdr:from>
    <xdr:ext cx="304800" cy="304800"/>
    <xdr:sp macro="" textlink="">
      <xdr:nvSpPr>
        <xdr:cNvPr id="847" name="AutoShape 3" descr="blob:https://web.whatsapp.com/207f9b22-a611-4d6f-9984-78d7d1ff46db">
          <a:extLst>
            <a:ext uri="{FF2B5EF4-FFF2-40B4-BE49-F238E27FC236}">
              <a16:creationId xmlns:a16="http://schemas.microsoft.com/office/drawing/2014/main" id="{00000000-0008-0000-0200-00004F030000}"/>
            </a:ext>
          </a:extLst>
        </xdr:cNvPr>
        <xdr:cNvSpPr>
          <a:spLocks noChangeAspect="1" noChangeArrowheads="1"/>
        </xdr:cNvSpPr>
      </xdr:nvSpPr>
      <xdr:spPr bwMode="auto">
        <a:xfrm>
          <a:off x="7981950" y="164163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154</xdr:row>
      <xdr:rowOff>161925</xdr:rowOff>
    </xdr:from>
    <xdr:ext cx="304800" cy="304800"/>
    <xdr:sp macro="" textlink="">
      <xdr:nvSpPr>
        <xdr:cNvPr id="848" name="AutoShape 3" descr="blob:https://web.whatsapp.com/207f9b22-a611-4d6f-9984-78d7d1ff46db">
          <a:extLst>
            <a:ext uri="{FF2B5EF4-FFF2-40B4-BE49-F238E27FC236}">
              <a16:creationId xmlns:a16="http://schemas.microsoft.com/office/drawing/2014/main" id="{00000000-0008-0000-0200-000050030000}"/>
            </a:ext>
          </a:extLst>
        </xdr:cNvPr>
        <xdr:cNvSpPr>
          <a:spLocks noChangeAspect="1" noChangeArrowheads="1"/>
        </xdr:cNvSpPr>
      </xdr:nvSpPr>
      <xdr:spPr bwMode="auto">
        <a:xfrm>
          <a:off x="7981950" y="164163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155</xdr:row>
      <xdr:rowOff>161925</xdr:rowOff>
    </xdr:from>
    <xdr:ext cx="304800" cy="304800"/>
    <xdr:sp macro="" textlink="">
      <xdr:nvSpPr>
        <xdr:cNvPr id="849" name="AutoShape 3" descr="blob:https://web.whatsapp.com/207f9b22-a611-4d6f-9984-78d7d1ff46db">
          <a:extLst>
            <a:ext uri="{FF2B5EF4-FFF2-40B4-BE49-F238E27FC236}">
              <a16:creationId xmlns:a16="http://schemas.microsoft.com/office/drawing/2014/main" id="{00000000-0008-0000-0200-000051030000}"/>
            </a:ext>
          </a:extLst>
        </xdr:cNvPr>
        <xdr:cNvSpPr>
          <a:spLocks noChangeAspect="1" noChangeArrowheads="1"/>
        </xdr:cNvSpPr>
      </xdr:nvSpPr>
      <xdr:spPr bwMode="auto">
        <a:xfrm>
          <a:off x="7981950" y="165287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155</xdr:row>
      <xdr:rowOff>161925</xdr:rowOff>
    </xdr:from>
    <xdr:ext cx="304800" cy="304800"/>
    <xdr:sp macro="" textlink="">
      <xdr:nvSpPr>
        <xdr:cNvPr id="850" name="AutoShape 3" descr="blob:https://web.whatsapp.com/207f9b22-a611-4d6f-9984-78d7d1ff46db">
          <a:extLst>
            <a:ext uri="{FF2B5EF4-FFF2-40B4-BE49-F238E27FC236}">
              <a16:creationId xmlns:a16="http://schemas.microsoft.com/office/drawing/2014/main" id="{00000000-0008-0000-0200-000052030000}"/>
            </a:ext>
          </a:extLst>
        </xdr:cNvPr>
        <xdr:cNvSpPr>
          <a:spLocks noChangeAspect="1" noChangeArrowheads="1"/>
        </xdr:cNvSpPr>
      </xdr:nvSpPr>
      <xdr:spPr bwMode="auto">
        <a:xfrm>
          <a:off x="7981950" y="165287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155</xdr:row>
      <xdr:rowOff>542925</xdr:rowOff>
    </xdr:from>
    <xdr:ext cx="304800" cy="304800"/>
    <xdr:sp macro="" textlink="">
      <xdr:nvSpPr>
        <xdr:cNvPr id="851" name="AutoShape 3" descr="blob:https://web.whatsapp.com/207f9b22-a611-4d6f-9984-78d7d1ff46db">
          <a:extLst>
            <a:ext uri="{FF2B5EF4-FFF2-40B4-BE49-F238E27FC236}">
              <a16:creationId xmlns:a16="http://schemas.microsoft.com/office/drawing/2014/main" id="{00000000-0008-0000-0200-000053030000}"/>
            </a:ext>
          </a:extLst>
        </xdr:cNvPr>
        <xdr:cNvSpPr>
          <a:spLocks noChangeAspect="1" noChangeArrowheads="1"/>
        </xdr:cNvSpPr>
      </xdr:nvSpPr>
      <xdr:spPr bwMode="auto">
        <a:xfrm>
          <a:off x="7981950" y="165668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155</xdr:row>
      <xdr:rowOff>333375</xdr:rowOff>
    </xdr:from>
    <xdr:ext cx="304800" cy="304800"/>
    <xdr:sp macro="" textlink="">
      <xdr:nvSpPr>
        <xdr:cNvPr id="852" name="AutoShape 3" descr="blob:https://web.whatsapp.com/207f9b22-a611-4d6f-9984-78d7d1ff46db">
          <a:extLst>
            <a:ext uri="{FF2B5EF4-FFF2-40B4-BE49-F238E27FC236}">
              <a16:creationId xmlns:a16="http://schemas.microsoft.com/office/drawing/2014/main" id="{00000000-0008-0000-0200-000054030000}"/>
            </a:ext>
          </a:extLst>
        </xdr:cNvPr>
        <xdr:cNvSpPr>
          <a:spLocks noChangeAspect="1" noChangeArrowheads="1"/>
        </xdr:cNvSpPr>
      </xdr:nvSpPr>
      <xdr:spPr bwMode="auto">
        <a:xfrm>
          <a:off x="7981950" y="165458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153</xdr:row>
      <xdr:rowOff>161925</xdr:rowOff>
    </xdr:from>
    <xdr:ext cx="304800" cy="304800"/>
    <xdr:sp macro="" textlink="">
      <xdr:nvSpPr>
        <xdr:cNvPr id="853" name="AutoShape 3" descr="blob:https://web.whatsapp.com/207f9b22-a611-4d6f-9984-78d7d1ff46db">
          <a:extLst>
            <a:ext uri="{FF2B5EF4-FFF2-40B4-BE49-F238E27FC236}">
              <a16:creationId xmlns:a16="http://schemas.microsoft.com/office/drawing/2014/main" id="{00000000-0008-0000-0200-000055030000}"/>
            </a:ext>
          </a:extLst>
        </xdr:cNvPr>
        <xdr:cNvSpPr>
          <a:spLocks noChangeAspect="1" noChangeArrowheads="1"/>
        </xdr:cNvSpPr>
      </xdr:nvSpPr>
      <xdr:spPr bwMode="auto">
        <a:xfrm>
          <a:off x="7981950" y="163039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153</xdr:row>
      <xdr:rowOff>161925</xdr:rowOff>
    </xdr:from>
    <xdr:ext cx="304800" cy="304800"/>
    <xdr:sp macro="" textlink="">
      <xdr:nvSpPr>
        <xdr:cNvPr id="854" name="AutoShape 3" descr="blob:https://web.whatsapp.com/207f9b22-a611-4d6f-9984-78d7d1ff46db">
          <a:extLst>
            <a:ext uri="{FF2B5EF4-FFF2-40B4-BE49-F238E27FC236}">
              <a16:creationId xmlns:a16="http://schemas.microsoft.com/office/drawing/2014/main" id="{00000000-0008-0000-0200-000056030000}"/>
            </a:ext>
          </a:extLst>
        </xdr:cNvPr>
        <xdr:cNvSpPr>
          <a:spLocks noChangeAspect="1" noChangeArrowheads="1"/>
        </xdr:cNvSpPr>
      </xdr:nvSpPr>
      <xdr:spPr bwMode="auto">
        <a:xfrm>
          <a:off x="7981950" y="163039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154</xdr:row>
      <xdr:rowOff>161925</xdr:rowOff>
    </xdr:from>
    <xdr:ext cx="304800" cy="304800"/>
    <xdr:sp macro="" textlink="">
      <xdr:nvSpPr>
        <xdr:cNvPr id="855" name="AutoShape 3" descr="blob:https://web.whatsapp.com/207f9b22-a611-4d6f-9984-78d7d1ff46db">
          <a:extLst>
            <a:ext uri="{FF2B5EF4-FFF2-40B4-BE49-F238E27FC236}">
              <a16:creationId xmlns:a16="http://schemas.microsoft.com/office/drawing/2014/main" id="{00000000-0008-0000-0200-000057030000}"/>
            </a:ext>
          </a:extLst>
        </xdr:cNvPr>
        <xdr:cNvSpPr>
          <a:spLocks noChangeAspect="1" noChangeArrowheads="1"/>
        </xdr:cNvSpPr>
      </xdr:nvSpPr>
      <xdr:spPr bwMode="auto">
        <a:xfrm>
          <a:off x="7981950" y="164163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154</xdr:row>
      <xdr:rowOff>161925</xdr:rowOff>
    </xdr:from>
    <xdr:ext cx="304800" cy="304800"/>
    <xdr:sp macro="" textlink="">
      <xdr:nvSpPr>
        <xdr:cNvPr id="856" name="AutoShape 3" descr="blob:https://web.whatsapp.com/207f9b22-a611-4d6f-9984-78d7d1ff46db">
          <a:extLst>
            <a:ext uri="{FF2B5EF4-FFF2-40B4-BE49-F238E27FC236}">
              <a16:creationId xmlns:a16="http://schemas.microsoft.com/office/drawing/2014/main" id="{00000000-0008-0000-0200-000058030000}"/>
            </a:ext>
          </a:extLst>
        </xdr:cNvPr>
        <xdr:cNvSpPr>
          <a:spLocks noChangeAspect="1" noChangeArrowheads="1"/>
        </xdr:cNvSpPr>
      </xdr:nvSpPr>
      <xdr:spPr bwMode="auto">
        <a:xfrm>
          <a:off x="7981950" y="164163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155</xdr:row>
      <xdr:rowOff>161925</xdr:rowOff>
    </xdr:from>
    <xdr:ext cx="304800" cy="304800"/>
    <xdr:sp macro="" textlink="">
      <xdr:nvSpPr>
        <xdr:cNvPr id="857" name="AutoShape 3" descr="blob:https://web.whatsapp.com/207f9b22-a611-4d6f-9984-78d7d1ff46db">
          <a:extLst>
            <a:ext uri="{FF2B5EF4-FFF2-40B4-BE49-F238E27FC236}">
              <a16:creationId xmlns:a16="http://schemas.microsoft.com/office/drawing/2014/main" id="{00000000-0008-0000-0200-000059030000}"/>
            </a:ext>
          </a:extLst>
        </xdr:cNvPr>
        <xdr:cNvSpPr>
          <a:spLocks noChangeAspect="1" noChangeArrowheads="1"/>
        </xdr:cNvSpPr>
      </xdr:nvSpPr>
      <xdr:spPr bwMode="auto">
        <a:xfrm>
          <a:off x="7981950" y="165287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155</xdr:row>
      <xdr:rowOff>161925</xdr:rowOff>
    </xdr:from>
    <xdr:ext cx="304800" cy="304800"/>
    <xdr:sp macro="" textlink="">
      <xdr:nvSpPr>
        <xdr:cNvPr id="858" name="AutoShape 3" descr="blob:https://web.whatsapp.com/207f9b22-a611-4d6f-9984-78d7d1ff46db">
          <a:extLst>
            <a:ext uri="{FF2B5EF4-FFF2-40B4-BE49-F238E27FC236}">
              <a16:creationId xmlns:a16="http://schemas.microsoft.com/office/drawing/2014/main" id="{00000000-0008-0000-0200-00005A030000}"/>
            </a:ext>
          </a:extLst>
        </xdr:cNvPr>
        <xdr:cNvSpPr>
          <a:spLocks noChangeAspect="1" noChangeArrowheads="1"/>
        </xdr:cNvSpPr>
      </xdr:nvSpPr>
      <xdr:spPr bwMode="auto">
        <a:xfrm>
          <a:off x="7981950" y="165287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158</xdr:row>
      <xdr:rowOff>161925</xdr:rowOff>
    </xdr:from>
    <xdr:ext cx="304800" cy="304800"/>
    <xdr:sp macro="" textlink="">
      <xdr:nvSpPr>
        <xdr:cNvPr id="859" name="AutoShape 3" descr="blob:https://web.whatsapp.com/207f9b22-a611-4d6f-9984-78d7d1ff46db">
          <a:extLst>
            <a:ext uri="{FF2B5EF4-FFF2-40B4-BE49-F238E27FC236}">
              <a16:creationId xmlns:a16="http://schemas.microsoft.com/office/drawing/2014/main" id="{00000000-0008-0000-0200-00005B030000}"/>
            </a:ext>
          </a:extLst>
        </xdr:cNvPr>
        <xdr:cNvSpPr>
          <a:spLocks noChangeAspect="1" noChangeArrowheads="1"/>
        </xdr:cNvSpPr>
      </xdr:nvSpPr>
      <xdr:spPr bwMode="auto">
        <a:xfrm>
          <a:off x="7981950" y="168659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158</xdr:row>
      <xdr:rowOff>161925</xdr:rowOff>
    </xdr:from>
    <xdr:ext cx="304800" cy="304800"/>
    <xdr:sp macro="" textlink="">
      <xdr:nvSpPr>
        <xdr:cNvPr id="860" name="AutoShape 3" descr="blob:https://web.whatsapp.com/207f9b22-a611-4d6f-9984-78d7d1ff46db">
          <a:extLst>
            <a:ext uri="{FF2B5EF4-FFF2-40B4-BE49-F238E27FC236}">
              <a16:creationId xmlns:a16="http://schemas.microsoft.com/office/drawing/2014/main" id="{00000000-0008-0000-0200-00005C030000}"/>
            </a:ext>
          </a:extLst>
        </xdr:cNvPr>
        <xdr:cNvSpPr>
          <a:spLocks noChangeAspect="1" noChangeArrowheads="1"/>
        </xdr:cNvSpPr>
      </xdr:nvSpPr>
      <xdr:spPr bwMode="auto">
        <a:xfrm>
          <a:off x="7981950" y="168659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158</xdr:row>
      <xdr:rowOff>161925</xdr:rowOff>
    </xdr:from>
    <xdr:ext cx="304800" cy="304800"/>
    <xdr:sp macro="" textlink="">
      <xdr:nvSpPr>
        <xdr:cNvPr id="861" name="AutoShape 3" descr="blob:https://web.whatsapp.com/207f9b22-a611-4d6f-9984-78d7d1ff46db">
          <a:extLst>
            <a:ext uri="{FF2B5EF4-FFF2-40B4-BE49-F238E27FC236}">
              <a16:creationId xmlns:a16="http://schemas.microsoft.com/office/drawing/2014/main" id="{00000000-0008-0000-0200-00005D030000}"/>
            </a:ext>
          </a:extLst>
        </xdr:cNvPr>
        <xdr:cNvSpPr>
          <a:spLocks noChangeAspect="1" noChangeArrowheads="1"/>
        </xdr:cNvSpPr>
      </xdr:nvSpPr>
      <xdr:spPr bwMode="auto">
        <a:xfrm>
          <a:off x="7981950" y="168659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158</xdr:row>
      <xdr:rowOff>161925</xdr:rowOff>
    </xdr:from>
    <xdr:ext cx="304800" cy="304800"/>
    <xdr:sp macro="" textlink="">
      <xdr:nvSpPr>
        <xdr:cNvPr id="862" name="AutoShape 3" descr="blob:https://web.whatsapp.com/207f9b22-a611-4d6f-9984-78d7d1ff46db">
          <a:extLst>
            <a:ext uri="{FF2B5EF4-FFF2-40B4-BE49-F238E27FC236}">
              <a16:creationId xmlns:a16="http://schemas.microsoft.com/office/drawing/2014/main" id="{00000000-0008-0000-0200-00005E030000}"/>
            </a:ext>
          </a:extLst>
        </xdr:cNvPr>
        <xdr:cNvSpPr>
          <a:spLocks noChangeAspect="1" noChangeArrowheads="1"/>
        </xdr:cNvSpPr>
      </xdr:nvSpPr>
      <xdr:spPr bwMode="auto">
        <a:xfrm>
          <a:off x="7981950" y="168659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165</xdr:row>
      <xdr:rowOff>542925</xdr:rowOff>
    </xdr:from>
    <xdr:ext cx="304800" cy="304800"/>
    <xdr:sp macro="" textlink="">
      <xdr:nvSpPr>
        <xdr:cNvPr id="863" name="AutoShape 3" descr="blob:https://web.whatsapp.com/207f9b22-a611-4d6f-9984-78d7d1ff46db">
          <a:extLst>
            <a:ext uri="{FF2B5EF4-FFF2-40B4-BE49-F238E27FC236}">
              <a16:creationId xmlns:a16="http://schemas.microsoft.com/office/drawing/2014/main" id="{00000000-0008-0000-0200-00005F030000}"/>
            </a:ext>
          </a:extLst>
        </xdr:cNvPr>
        <xdr:cNvSpPr>
          <a:spLocks noChangeAspect="1" noChangeArrowheads="1"/>
        </xdr:cNvSpPr>
      </xdr:nvSpPr>
      <xdr:spPr bwMode="auto">
        <a:xfrm>
          <a:off x="7981950" y="1769078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165</xdr:row>
      <xdr:rowOff>333375</xdr:rowOff>
    </xdr:from>
    <xdr:ext cx="304800" cy="304800"/>
    <xdr:sp macro="" textlink="">
      <xdr:nvSpPr>
        <xdr:cNvPr id="864" name="AutoShape 3" descr="blob:https://web.whatsapp.com/207f9b22-a611-4d6f-9984-78d7d1ff46db">
          <a:extLst>
            <a:ext uri="{FF2B5EF4-FFF2-40B4-BE49-F238E27FC236}">
              <a16:creationId xmlns:a16="http://schemas.microsoft.com/office/drawing/2014/main" id="{00000000-0008-0000-0200-000060030000}"/>
            </a:ext>
          </a:extLst>
        </xdr:cNvPr>
        <xdr:cNvSpPr>
          <a:spLocks noChangeAspect="1" noChangeArrowheads="1"/>
        </xdr:cNvSpPr>
      </xdr:nvSpPr>
      <xdr:spPr bwMode="auto">
        <a:xfrm>
          <a:off x="7981950" y="176698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163</xdr:row>
      <xdr:rowOff>161925</xdr:rowOff>
    </xdr:from>
    <xdr:ext cx="304800" cy="304800"/>
    <xdr:sp macro="" textlink="">
      <xdr:nvSpPr>
        <xdr:cNvPr id="865" name="AutoShape 3" descr="blob:https://web.whatsapp.com/207f9b22-a611-4d6f-9984-78d7d1ff46db">
          <a:extLst>
            <a:ext uri="{FF2B5EF4-FFF2-40B4-BE49-F238E27FC236}">
              <a16:creationId xmlns:a16="http://schemas.microsoft.com/office/drawing/2014/main" id="{00000000-0008-0000-0200-000061030000}"/>
            </a:ext>
          </a:extLst>
        </xdr:cNvPr>
        <xdr:cNvSpPr>
          <a:spLocks noChangeAspect="1" noChangeArrowheads="1"/>
        </xdr:cNvSpPr>
      </xdr:nvSpPr>
      <xdr:spPr bwMode="auto">
        <a:xfrm>
          <a:off x="7981950" y="174278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163</xdr:row>
      <xdr:rowOff>161925</xdr:rowOff>
    </xdr:from>
    <xdr:ext cx="304800" cy="304800"/>
    <xdr:sp macro="" textlink="">
      <xdr:nvSpPr>
        <xdr:cNvPr id="866" name="AutoShape 3" descr="blob:https://web.whatsapp.com/207f9b22-a611-4d6f-9984-78d7d1ff46db">
          <a:extLst>
            <a:ext uri="{FF2B5EF4-FFF2-40B4-BE49-F238E27FC236}">
              <a16:creationId xmlns:a16="http://schemas.microsoft.com/office/drawing/2014/main" id="{00000000-0008-0000-0200-000062030000}"/>
            </a:ext>
          </a:extLst>
        </xdr:cNvPr>
        <xdr:cNvSpPr>
          <a:spLocks noChangeAspect="1" noChangeArrowheads="1"/>
        </xdr:cNvSpPr>
      </xdr:nvSpPr>
      <xdr:spPr bwMode="auto">
        <a:xfrm>
          <a:off x="7981950" y="174278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164</xdr:row>
      <xdr:rowOff>161925</xdr:rowOff>
    </xdr:from>
    <xdr:ext cx="304800" cy="304800"/>
    <xdr:sp macro="" textlink="">
      <xdr:nvSpPr>
        <xdr:cNvPr id="867" name="AutoShape 3" descr="blob:https://web.whatsapp.com/207f9b22-a611-4d6f-9984-78d7d1ff46db">
          <a:extLst>
            <a:ext uri="{FF2B5EF4-FFF2-40B4-BE49-F238E27FC236}">
              <a16:creationId xmlns:a16="http://schemas.microsoft.com/office/drawing/2014/main" id="{00000000-0008-0000-0200-000063030000}"/>
            </a:ext>
          </a:extLst>
        </xdr:cNvPr>
        <xdr:cNvSpPr>
          <a:spLocks noChangeAspect="1" noChangeArrowheads="1"/>
        </xdr:cNvSpPr>
      </xdr:nvSpPr>
      <xdr:spPr bwMode="auto">
        <a:xfrm>
          <a:off x="7981950" y="175402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164</xdr:row>
      <xdr:rowOff>161925</xdr:rowOff>
    </xdr:from>
    <xdr:ext cx="304800" cy="304800"/>
    <xdr:sp macro="" textlink="">
      <xdr:nvSpPr>
        <xdr:cNvPr id="868" name="AutoShape 3" descr="blob:https://web.whatsapp.com/207f9b22-a611-4d6f-9984-78d7d1ff46db">
          <a:extLst>
            <a:ext uri="{FF2B5EF4-FFF2-40B4-BE49-F238E27FC236}">
              <a16:creationId xmlns:a16="http://schemas.microsoft.com/office/drawing/2014/main" id="{00000000-0008-0000-0200-000064030000}"/>
            </a:ext>
          </a:extLst>
        </xdr:cNvPr>
        <xdr:cNvSpPr>
          <a:spLocks noChangeAspect="1" noChangeArrowheads="1"/>
        </xdr:cNvSpPr>
      </xdr:nvSpPr>
      <xdr:spPr bwMode="auto">
        <a:xfrm>
          <a:off x="7981950" y="175402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165</xdr:row>
      <xdr:rowOff>161925</xdr:rowOff>
    </xdr:from>
    <xdr:ext cx="304800" cy="304800"/>
    <xdr:sp macro="" textlink="">
      <xdr:nvSpPr>
        <xdr:cNvPr id="869" name="AutoShape 3" descr="blob:https://web.whatsapp.com/207f9b22-a611-4d6f-9984-78d7d1ff46db">
          <a:extLst>
            <a:ext uri="{FF2B5EF4-FFF2-40B4-BE49-F238E27FC236}">
              <a16:creationId xmlns:a16="http://schemas.microsoft.com/office/drawing/2014/main" id="{00000000-0008-0000-0200-000065030000}"/>
            </a:ext>
          </a:extLst>
        </xdr:cNvPr>
        <xdr:cNvSpPr>
          <a:spLocks noChangeAspect="1" noChangeArrowheads="1"/>
        </xdr:cNvSpPr>
      </xdr:nvSpPr>
      <xdr:spPr bwMode="auto">
        <a:xfrm>
          <a:off x="7981950" y="1765268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165</xdr:row>
      <xdr:rowOff>161925</xdr:rowOff>
    </xdr:from>
    <xdr:ext cx="304800" cy="304800"/>
    <xdr:sp macro="" textlink="">
      <xdr:nvSpPr>
        <xdr:cNvPr id="870" name="AutoShape 3" descr="blob:https://web.whatsapp.com/207f9b22-a611-4d6f-9984-78d7d1ff46db">
          <a:extLst>
            <a:ext uri="{FF2B5EF4-FFF2-40B4-BE49-F238E27FC236}">
              <a16:creationId xmlns:a16="http://schemas.microsoft.com/office/drawing/2014/main" id="{00000000-0008-0000-0200-000066030000}"/>
            </a:ext>
          </a:extLst>
        </xdr:cNvPr>
        <xdr:cNvSpPr>
          <a:spLocks noChangeAspect="1" noChangeArrowheads="1"/>
        </xdr:cNvSpPr>
      </xdr:nvSpPr>
      <xdr:spPr bwMode="auto">
        <a:xfrm>
          <a:off x="7981950" y="1765268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165</xdr:row>
      <xdr:rowOff>542925</xdr:rowOff>
    </xdr:from>
    <xdr:ext cx="304800" cy="304800"/>
    <xdr:sp macro="" textlink="">
      <xdr:nvSpPr>
        <xdr:cNvPr id="871" name="AutoShape 3" descr="blob:https://web.whatsapp.com/207f9b22-a611-4d6f-9984-78d7d1ff46db">
          <a:extLst>
            <a:ext uri="{FF2B5EF4-FFF2-40B4-BE49-F238E27FC236}">
              <a16:creationId xmlns:a16="http://schemas.microsoft.com/office/drawing/2014/main" id="{00000000-0008-0000-0200-000067030000}"/>
            </a:ext>
          </a:extLst>
        </xdr:cNvPr>
        <xdr:cNvSpPr>
          <a:spLocks noChangeAspect="1" noChangeArrowheads="1"/>
        </xdr:cNvSpPr>
      </xdr:nvSpPr>
      <xdr:spPr bwMode="auto">
        <a:xfrm>
          <a:off x="7981950" y="1769078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165</xdr:row>
      <xdr:rowOff>333375</xdr:rowOff>
    </xdr:from>
    <xdr:ext cx="304800" cy="304800"/>
    <xdr:sp macro="" textlink="">
      <xdr:nvSpPr>
        <xdr:cNvPr id="872" name="AutoShape 3" descr="blob:https://web.whatsapp.com/207f9b22-a611-4d6f-9984-78d7d1ff46db">
          <a:extLst>
            <a:ext uri="{FF2B5EF4-FFF2-40B4-BE49-F238E27FC236}">
              <a16:creationId xmlns:a16="http://schemas.microsoft.com/office/drawing/2014/main" id="{00000000-0008-0000-0200-000068030000}"/>
            </a:ext>
          </a:extLst>
        </xdr:cNvPr>
        <xdr:cNvSpPr>
          <a:spLocks noChangeAspect="1" noChangeArrowheads="1"/>
        </xdr:cNvSpPr>
      </xdr:nvSpPr>
      <xdr:spPr bwMode="auto">
        <a:xfrm>
          <a:off x="7981950" y="176698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163</xdr:row>
      <xdr:rowOff>161925</xdr:rowOff>
    </xdr:from>
    <xdr:ext cx="304800" cy="304800"/>
    <xdr:sp macro="" textlink="">
      <xdr:nvSpPr>
        <xdr:cNvPr id="873" name="AutoShape 3" descr="blob:https://web.whatsapp.com/207f9b22-a611-4d6f-9984-78d7d1ff46db">
          <a:extLst>
            <a:ext uri="{FF2B5EF4-FFF2-40B4-BE49-F238E27FC236}">
              <a16:creationId xmlns:a16="http://schemas.microsoft.com/office/drawing/2014/main" id="{00000000-0008-0000-0200-000069030000}"/>
            </a:ext>
          </a:extLst>
        </xdr:cNvPr>
        <xdr:cNvSpPr>
          <a:spLocks noChangeAspect="1" noChangeArrowheads="1"/>
        </xdr:cNvSpPr>
      </xdr:nvSpPr>
      <xdr:spPr bwMode="auto">
        <a:xfrm>
          <a:off x="7981950" y="174278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163</xdr:row>
      <xdr:rowOff>161925</xdr:rowOff>
    </xdr:from>
    <xdr:ext cx="304800" cy="304800"/>
    <xdr:sp macro="" textlink="">
      <xdr:nvSpPr>
        <xdr:cNvPr id="874" name="AutoShape 3" descr="blob:https://web.whatsapp.com/207f9b22-a611-4d6f-9984-78d7d1ff46db">
          <a:extLst>
            <a:ext uri="{FF2B5EF4-FFF2-40B4-BE49-F238E27FC236}">
              <a16:creationId xmlns:a16="http://schemas.microsoft.com/office/drawing/2014/main" id="{00000000-0008-0000-0200-00006A030000}"/>
            </a:ext>
          </a:extLst>
        </xdr:cNvPr>
        <xdr:cNvSpPr>
          <a:spLocks noChangeAspect="1" noChangeArrowheads="1"/>
        </xdr:cNvSpPr>
      </xdr:nvSpPr>
      <xdr:spPr bwMode="auto">
        <a:xfrm>
          <a:off x="7981950" y="174278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164</xdr:row>
      <xdr:rowOff>161925</xdr:rowOff>
    </xdr:from>
    <xdr:ext cx="304800" cy="304800"/>
    <xdr:sp macro="" textlink="">
      <xdr:nvSpPr>
        <xdr:cNvPr id="875" name="AutoShape 3" descr="blob:https://web.whatsapp.com/207f9b22-a611-4d6f-9984-78d7d1ff46db">
          <a:extLst>
            <a:ext uri="{FF2B5EF4-FFF2-40B4-BE49-F238E27FC236}">
              <a16:creationId xmlns:a16="http://schemas.microsoft.com/office/drawing/2014/main" id="{00000000-0008-0000-0200-00006B030000}"/>
            </a:ext>
          </a:extLst>
        </xdr:cNvPr>
        <xdr:cNvSpPr>
          <a:spLocks noChangeAspect="1" noChangeArrowheads="1"/>
        </xdr:cNvSpPr>
      </xdr:nvSpPr>
      <xdr:spPr bwMode="auto">
        <a:xfrm>
          <a:off x="7981950" y="175402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164</xdr:row>
      <xdr:rowOff>161925</xdr:rowOff>
    </xdr:from>
    <xdr:ext cx="304800" cy="304800"/>
    <xdr:sp macro="" textlink="">
      <xdr:nvSpPr>
        <xdr:cNvPr id="876" name="AutoShape 3" descr="blob:https://web.whatsapp.com/207f9b22-a611-4d6f-9984-78d7d1ff46db">
          <a:extLst>
            <a:ext uri="{FF2B5EF4-FFF2-40B4-BE49-F238E27FC236}">
              <a16:creationId xmlns:a16="http://schemas.microsoft.com/office/drawing/2014/main" id="{00000000-0008-0000-0200-00006C030000}"/>
            </a:ext>
          </a:extLst>
        </xdr:cNvPr>
        <xdr:cNvSpPr>
          <a:spLocks noChangeAspect="1" noChangeArrowheads="1"/>
        </xdr:cNvSpPr>
      </xdr:nvSpPr>
      <xdr:spPr bwMode="auto">
        <a:xfrm>
          <a:off x="7981950" y="175402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165</xdr:row>
      <xdr:rowOff>161925</xdr:rowOff>
    </xdr:from>
    <xdr:ext cx="304800" cy="304800"/>
    <xdr:sp macro="" textlink="">
      <xdr:nvSpPr>
        <xdr:cNvPr id="877" name="AutoShape 3" descr="blob:https://web.whatsapp.com/207f9b22-a611-4d6f-9984-78d7d1ff46db">
          <a:extLst>
            <a:ext uri="{FF2B5EF4-FFF2-40B4-BE49-F238E27FC236}">
              <a16:creationId xmlns:a16="http://schemas.microsoft.com/office/drawing/2014/main" id="{00000000-0008-0000-0200-00006D030000}"/>
            </a:ext>
          </a:extLst>
        </xdr:cNvPr>
        <xdr:cNvSpPr>
          <a:spLocks noChangeAspect="1" noChangeArrowheads="1"/>
        </xdr:cNvSpPr>
      </xdr:nvSpPr>
      <xdr:spPr bwMode="auto">
        <a:xfrm>
          <a:off x="7981950" y="1765268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165</xdr:row>
      <xdr:rowOff>161925</xdr:rowOff>
    </xdr:from>
    <xdr:ext cx="304800" cy="304800"/>
    <xdr:sp macro="" textlink="">
      <xdr:nvSpPr>
        <xdr:cNvPr id="878" name="AutoShape 3" descr="blob:https://web.whatsapp.com/207f9b22-a611-4d6f-9984-78d7d1ff46db">
          <a:extLst>
            <a:ext uri="{FF2B5EF4-FFF2-40B4-BE49-F238E27FC236}">
              <a16:creationId xmlns:a16="http://schemas.microsoft.com/office/drawing/2014/main" id="{00000000-0008-0000-0200-00006E030000}"/>
            </a:ext>
          </a:extLst>
        </xdr:cNvPr>
        <xdr:cNvSpPr>
          <a:spLocks noChangeAspect="1" noChangeArrowheads="1"/>
        </xdr:cNvSpPr>
      </xdr:nvSpPr>
      <xdr:spPr bwMode="auto">
        <a:xfrm>
          <a:off x="7981950" y="1765268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168</xdr:row>
      <xdr:rowOff>161925</xdr:rowOff>
    </xdr:from>
    <xdr:ext cx="304800" cy="304800"/>
    <xdr:sp macro="" textlink="">
      <xdr:nvSpPr>
        <xdr:cNvPr id="879" name="AutoShape 3" descr="blob:https://web.whatsapp.com/207f9b22-a611-4d6f-9984-78d7d1ff46db">
          <a:extLst>
            <a:ext uri="{FF2B5EF4-FFF2-40B4-BE49-F238E27FC236}">
              <a16:creationId xmlns:a16="http://schemas.microsoft.com/office/drawing/2014/main" id="{00000000-0008-0000-0200-00006F030000}"/>
            </a:ext>
          </a:extLst>
        </xdr:cNvPr>
        <xdr:cNvSpPr>
          <a:spLocks noChangeAspect="1" noChangeArrowheads="1"/>
        </xdr:cNvSpPr>
      </xdr:nvSpPr>
      <xdr:spPr bwMode="auto">
        <a:xfrm>
          <a:off x="7981950" y="1798986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168</xdr:row>
      <xdr:rowOff>161925</xdr:rowOff>
    </xdr:from>
    <xdr:ext cx="304800" cy="304800"/>
    <xdr:sp macro="" textlink="">
      <xdr:nvSpPr>
        <xdr:cNvPr id="880" name="AutoShape 3" descr="blob:https://web.whatsapp.com/207f9b22-a611-4d6f-9984-78d7d1ff46db">
          <a:extLst>
            <a:ext uri="{FF2B5EF4-FFF2-40B4-BE49-F238E27FC236}">
              <a16:creationId xmlns:a16="http://schemas.microsoft.com/office/drawing/2014/main" id="{00000000-0008-0000-0200-000070030000}"/>
            </a:ext>
          </a:extLst>
        </xdr:cNvPr>
        <xdr:cNvSpPr>
          <a:spLocks noChangeAspect="1" noChangeArrowheads="1"/>
        </xdr:cNvSpPr>
      </xdr:nvSpPr>
      <xdr:spPr bwMode="auto">
        <a:xfrm>
          <a:off x="7981950" y="1798986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168</xdr:row>
      <xdr:rowOff>161925</xdr:rowOff>
    </xdr:from>
    <xdr:ext cx="304800" cy="304800"/>
    <xdr:sp macro="" textlink="">
      <xdr:nvSpPr>
        <xdr:cNvPr id="881" name="AutoShape 3" descr="blob:https://web.whatsapp.com/207f9b22-a611-4d6f-9984-78d7d1ff46db">
          <a:extLst>
            <a:ext uri="{FF2B5EF4-FFF2-40B4-BE49-F238E27FC236}">
              <a16:creationId xmlns:a16="http://schemas.microsoft.com/office/drawing/2014/main" id="{00000000-0008-0000-0200-000071030000}"/>
            </a:ext>
          </a:extLst>
        </xdr:cNvPr>
        <xdr:cNvSpPr>
          <a:spLocks noChangeAspect="1" noChangeArrowheads="1"/>
        </xdr:cNvSpPr>
      </xdr:nvSpPr>
      <xdr:spPr bwMode="auto">
        <a:xfrm>
          <a:off x="7981950" y="1798986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168</xdr:row>
      <xdr:rowOff>161925</xdr:rowOff>
    </xdr:from>
    <xdr:ext cx="304800" cy="304800"/>
    <xdr:sp macro="" textlink="">
      <xdr:nvSpPr>
        <xdr:cNvPr id="882" name="AutoShape 3" descr="blob:https://web.whatsapp.com/207f9b22-a611-4d6f-9984-78d7d1ff46db">
          <a:extLst>
            <a:ext uri="{FF2B5EF4-FFF2-40B4-BE49-F238E27FC236}">
              <a16:creationId xmlns:a16="http://schemas.microsoft.com/office/drawing/2014/main" id="{00000000-0008-0000-0200-000072030000}"/>
            </a:ext>
          </a:extLst>
        </xdr:cNvPr>
        <xdr:cNvSpPr>
          <a:spLocks noChangeAspect="1" noChangeArrowheads="1"/>
        </xdr:cNvSpPr>
      </xdr:nvSpPr>
      <xdr:spPr bwMode="auto">
        <a:xfrm>
          <a:off x="7981950" y="1798986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173</xdr:row>
      <xdr:rowOff>161925</xdr:rowOff>
    </xdr:from>
    <xdr:ext cx="304800" cy="304800"/>
    <xdr:sp macro="" textlink="">
      <xdr:nvSpPr>
        <xdr:cNvPr id="883" name="AutoShape 3" descr="blob:https://web.whatsapp.com/207f9b22-a611-4d6f-9984-78d7d1ff46db">
          <a:extLst>
            <a:ext uri="{FF2B5EF4-FFF2-40B4-BE49-F238E27FC236}">
              <a16:creationId xmlns:a16="http://schemas.microsoft.com/office/drawing/2014/main" id="{00000000-0008-0000-0200-000073030000}"/>
            </a:ext>
          </a:extLst>
        </xdr:cNvPr>
        <xdr:cNvSpPr>
          <a:spLocks noChangeAspect="1" noChangeArrowheads="1"/>
        </xdr:cNvSpPr>
      </xdr:nvSpPr>
      <xdr:spPr bwMode="auto">
        <a:xfrm>
          <a:off x="7981950" y="185518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173</xdr:row>
      <xdr:rowOff>161925</xdr:rowOff>
    </xdr:from>
    <xdr:ext cx="304800" cy="304800"/>
    <xdr:sp macro="" textlink="">
      <xdr:nvSpPr>
        <xdr:cNvPr id="884" name="AutoShape 3" descr="blob:https://web.whatsapp.com/207f9b22-a611-4d6f-9984-78d7d1ff46db">
          <a:extLst>
            <a:ext uri="{FF2B5EF4-FFF2-40B4-BE49-F238E27FC236}">
              <a16:creationId xmlns:a16="http://schemas.microsoft.com/office/drawing/2014/main" id="{00000000-0008-0000-0200-000074030000}"/>
            </a:ext>
          </a:extLst>
        </xdr:cNvPr>
        <xdr:cNvSpPr>
          <a:spLocks noChangeAspect="1" noChangeArrowheads="1"/>
        </xdr:cNvSpPr>
      </xdr:nvSpPr>
      <xdr:spPr bwMode="auto">
        <a:xfrm>
          <a:off x="7981950" y="185518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173</xdr:row>
      <xdr:rowOff>161925</xdr:rowOff>
    </xdr:from>
    <xdr:ext cx="304800" cy="304800"/>
    <xdr:sp macro="" textlink="">
      <xdr:nvSpPr>
        <xdr:cNvPr id="885" name="AutoShape 3" descr="blob:https://web.whatsapp.com/207f9b22-a611-4d6f-9984-78d7d1ff46db">
          <a:extLst>
            <a:ext uri="{FF2B5EF4-FFF2-40B4-BE49-F238E27FC236}">
              <a16:creationId xmlns:a16="http://schemas.microsoft.com/office/drawing/2014/main" id="{00000000-0008-0000-0200-000075030000}"/>
            </a:ext>
          </a:extLst>
        </xdr:cNvPr>
        <xdr:cNvSpPr>
          <a:spLocks noChangeAspect="1" noChangeArrowheads="1"/>
        </xdr:cNvSpPr>
      </xdr:nvSpPr>
      <xdr:spPr bwMode="auto">
        <a:xfrm>
          <a:off x="7981950" y="185518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173</xdr:row>
      <xdr:rowOff>161925</xdr:rowOff>
    </xdr:from>
    <xdr:ext cx="304800" cy="304800"/>
    <xdr:sp macro="" textlink="">
      <xdr:nvSpPr>
        <xdr:cNvPr id="886" name="AutoShape 3" descr="blob:https://web.whatsapp.com/207f9b22-a611-4d6f-9984-78d7d1ff46db">
          <a:extLst>
            <a:ext uri="{FF2B5EF4-FFF2-40B4-BE49-F238E27FC236}">
              <a16:creationId xmlns:a16="http://schemas.microsoft.com/office/drawing/2014/main" id="{00000000-0008-0000-0200-000076030000}"/>
            </a:ext>
          </a:extLst>
        </xdr:cNvPr>
        <xdr:cNvSpPr>
          <a:spLocks noChangeAspect="1" noChangeArrowheads="1"/>
        </xdr:cNvSpPr>
      </xdr:nvSpPr>
      <xdr:spPr bwMode="auto">
        <a:xfrm>
          <a:off x="7981950" y="185518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164</xdr:row>
      <xdr:rowOff>161925</xdr:rowOff>
    </xdr:from>
    <xdr:ext cx="304800" cy="304800"/>
    <xdr:sp macro="" textlink="">
      <xdr:nvSpPr>
        <xdr:cNvPr id="887" name="AutoShape 3" descr="blob:https://web.whatsapp.com/207f9b22-a611-4d6f-9984-78d7d1ff46db">
          <a:extLst>
            <a:ext uri="{FF2B5EF4-FFF2-40B4-BE49-F238E27FC236}">
              <a16:creationId xmlns:a16="http://schemas.microsoft.com/office/drawing/2014/main" id="{00000000-0008-0000-0200-000077030000}"/>
            </a:ext>
          </a:extLst>
        </xdr:cNvPr>
        <xdr:cNvSpPr>
          <a:spLocks noChangeAspect="1" noChangeArrowheads="1"/>
        </xdr:cNvSpPr>
      </xdr:nvSpPr>
      <xdr:spPr bwMode="auto">
        <a:xfrm>
          <a:off x="7981950" y="175402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164</xdr:row>
      <xdr:rowOff>161925</xdr:rowOff>
    </xdr:from>
    <xdr:ext cx="304800" cy="304800"/>
    <xdr:sp macro="" textlink="">
      <xdr:nvSpPr>
        <xdr:cNvPr id="888" name="AutoShape 3" descr="blob:https://web.whatsapp.com/207f9b22-a611-4d6f-9984-78d7d1ff46db">
          <a:extLst>
            <a:ext uri="{FF2B5EF4-FFF2-40B4-BE49-F238E27FC236}">
              <a16:creationId xmlns:a16="http://schemas.microsoft.com/office/drawing/2014/main" id="{00000000-0008-0000-0200-000078030000}"/>
            </a:ext>
          </a:extLst>
        </xdr:cNvPr>
        <xdr:cNvSpPr>
          <a:spLocks noChangeAspect="1" noChangeArrowheads="1"/>
        </xdr:cNvSpPr>
      </xdr:nvSpPr>
      <xdr:spPr bwMode="auto">
        <a:xfrm>
          <a:off x="7981950" y="175402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164</xdr:row>
      <xdr:rowOff>161925</xdr:rowOff>
    </xdr:from>
    <xdr:ext cx="304800" cy="304800"/>
    <xdr:sp macro="" textlink="">
      <xdr:nvSpPr>
        <xdr:cNvPr id="889" name="AutoShape 3" descr="blob:https://web.whatsapp.com/207f9b22-a611-4d6f-9984-78d7d1ff46db">
          <a:extLst>
            <a:ext uri="{FF2B5EF4-FFF2-40B4-BE49-F238E27FC236}">
              <a16:creationId xmlns:a16="http://schemas.microsoft.com/office/drawing/2014/main" id="{00000000-0008-0000-0200-000079030000}"/>
            </a:ext>
          </a:extLst>
        </xdr:cNvPr>
        <xdr:cNvSpPr>
          <a:spLocks noChangeAspect="1" noChangeArrowheads="1"/>
        </xdr:cNvSpPr>
      </xdr:nvSpPr>
      <xdr:spPr bwMode="auto">
        <a:xfrm>
          <a:off x="7981950" y="175402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164</xdr:row>
      <xdr:rowOff>161925</xdr:rowOff>
    </xdr:from>
    <xdr:ext cx="304800" cy="304800"/>
    <xdr:sp macro="" textlink="">
      <xdr:nvSpPr>
        <xdr:cNvPr id="890" name="AutoShape 3" descr="blob:https://web.whatsapp.com/207f9b22-a611-4d6f-9984-78d7d1ff46db">
          <a:extLst>
            <a:ext uri="{FF2B5EF4-FFF2-40B4-BE49-F238E27FC236}">
              <a16:creationId xmlns:a16="http://schemas.microsoft.com/office/drawing/2014/main" id="{00000000-0008-0000-0200-00007A030000}"/>
            </a:ext>
          </a:extLst>
        </xdr:cNvPr>
        <xdr:cNvSpPr>
          <a:spLocks noChangeAspect="1" noChangeArrowheads="1"/>
        </xdr:cNvSpPr>
      </xdr:nvSpPr>
      <xdr:spPr bwMode="auto">
        <a:xfrm>
          <a:off x="7981950" y="175402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190</xdr:row>
      <xdr:rowOff>542925</xdr:rowOff>
    </xdr:from>
    <xdr:ext cx="304800" cy="304800"/>
    <xdr:sp macro="" textlink="">
      <xdr:nvSpPr>
        <xdr:cNvPr id="891" name="AutoShape 3" descr="blob:https://web.whatsapp.com/207f9b22-a611-4d6f-9984-78d7d1ff46db">
          <a:extLst>
            <a:ext uri="{FF2B5EF4-FFF2-40B4-BE49-F238E27FC236}">
              <a16:creationId xmlns:a16="http://schemas.microsoft.com/office/drawing/2014/main" id="{00000000-0008-0000-0200-00007B030000}"/>
            </a:ext>
          </a:extLst>
        </xdr:cNvPr>
        <xdr:cNvSpPr>
          <a:spLocks noChangeAspect="1" noChangeArrowheads="1"/>
        </xdr:cNvSpPr>
      </xdr:nvSpPr>
      <xdr:spPr bwMode="auto">
        <a:xfrm>
          <a:off x="7981950" y="205006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190</xdr:row>
      <xdr:rowOff>333375</xdr:rowOff>
    </xdr:from>
    <xdr:ext cx="304800" cy="304800"/>
    <xdr:sp macro="" textlink="">
      <xdr:nvSpPr>
        <xdr:cNvPr id="892" name="AutoShape 3" descr="blob:https://web.whatsapp.com/207f9b22-a611-4d6f-9984-78d7d1ff46db">
          <a:extLst>
            <a:ext uri="{FF2B5EF4-FFF2-40B4-BE49-F238E27FC236}">
              <a16:creationId xmlns:a16="http://schemas.microsoft.com/office/drawing/2014/main" id="{00000000-0008-0000-0200-00007C030000}"/>
            </a:ext>
          </a:extLst>
        </xdr:cNvPr>
        <xdr:cNvSpPr>
          <a:spLocks noChangeAspect="1" noChangeArrowheads="1"/>
        </xdr:cNvSpPr>
      </xdr:nvSpPr>
      <xdr:spPr bwMode="auto">
        <a:xfrm>
          <a:off x="7981950" y="204797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188</xdr:row>
      <xdr:rowOff>161925</xdr:rowOff>
    </xdr:from>
    <xdr:ext cx="304800" cy="304800"/>
    <xdr:sp macro="" textlink="">
      <xdr:nvSpPr>
        <xdr:cNvPr id="893" name="AutoShape 3" descr="blob:https://web.whatsapp.com/207f9b22-a611-4d6f-9984-78d7d1ff46db">
          <a:extLst>
            <a:ext uri="{FF2B5EF4-FFF2-40B4-BE49-F238E27FC236}">
              <a16:creationId xmlns:a16="http://schemas.microsoft.com/office/drawing/2014/main" id="{00000000-0008-0000-0200-00007D030000}"/>
            </a:ext>
          </a:extLst>
        </xdr:cNvPr>
        <xdr:cNvSpPr>
          <a:spLocks noChangeAspect="1" noChangeArrowheads="1"/>
        </xdr:cNvSpPr>
      </xdr:nvSpPr>
      <xdr:spPr bwMode="auto">
        <a:xfrm>
          <a:off x="7981950" y="2023776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188</xdr:row>
      <xdr:rowOff>161925</xdr:rowOff>
    </xdr:from>
    <xdr:ext cx="304800" cy="304800"/>
    <xdr:sp macro="" textlink="">
      <xdr:nvSpPr>
        <xdr:cNvPr id="894" name="AutoShape 3" descr="blob:https://web.whatsapp.com/207f9b22-a611-4d6f-9984-78d7d1ff46db">
          <a:extLst>
            <a:ext uri="{FF2B5EF4-FFF2-40B4-BE49-F238E27FC236}">
              <a16:creationId xmlns:a16="http://schemas.microsoft.com/office/drawing/2014/main" id="{00000000-0008-0000-0200-00007E030000}"/>
            </a:ext>
          </a:extLst>
        </xdr:cNvPr>
        <xdr:cNvSpPr>
          <a:spLocks noChangeAspect="1" noChangeArrowheads="1"/>
        </xdr:cNvSpPr>
      </xdr:nvSpPr>
      <xdr:spPr bwMode="auto">
        <a:xfrm>
          <a:off x="7981950" y="2023776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189</xdr:row>
      <xdr:rowOff>161925</xdr:rowOff>
    </xdr:from>
    <xdr:ext cx="304800" cy="304800"/>
    <xdr:sp macro="" textlink="">
      <xdr:nvSpPr>
        <xdr:cNvPr id="895" name="AutoShape 3" descr="blob:https://web.whatsapp.com/207f9b22-a611-4d6f-9984-78d7d1ff46db">
          <a:extLst>
            <a:ext uri="{FF2B5EF4-FFF2-40B4-BE49-F238E27FC236}">
              <a16:creationId xmlns:a16="http://schemas.microsoft.com/office/drawing/2014/main" id="{00000000-0008-0000-0200-00007F030000}"/>
            </a:ext>
          </a:extLst>
        </xdr:cNvPr>
        <xdr:cNvSpPr>
          <a:spLocks noChangeAspect="1" noChangeArrowheads="1"/>
        </xdr:cNvSpPr>
      </xdr:nvSpPr>
      <xdr:spPr bwMode="auto">
        <a:xfrm>
          <a:off x="7981950" y="2035016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189</xdr:row>
      <xdr:rowOff>161925</xdr:rowOff>
    </xdr:from>
    <xdr:ext cx="304800" cy="304800"/>
    <xdr:sp macro="" textlink="">
      <xdr:nvSpPr>
        <xdr:cNvPr id="896" name="AutoShape 3" descr="blob:https://web.whatsapp.com/207f9b22-a611-4d6f-9984-78d7d1ff46db">
          <a:extLst>
            <a:ext uri="{FF2B5EF4-FFF2-40B4-BE49-F238E27FC236}">
              <a16:creationId xmlns:a16="http://schemas.microsoft.com/office/drawing/2014/main" id="{00000000-0008-0000-0200-000080030000}"/>
            </a:ext>
          </a:extLst>
        </xdr:cNvPr>
        <xdr:cNvSpPr>
          <a:spLocks noChangeAspect="1" noChangeArrowheads="1"/>
        </xdr:cNvSpPr>
      </xdr:nvSpPr>
      <xdr:spPr bwMode="auto">
        <a:xfrm>
          <a:off x="7981950" y="2035016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190</xdr:row>
      <xdr:rowOff>161925</xdr:rowOff>
    </xdr:from>
    <xdr:ext cx="304800" cy="304800"/>
    <xdr:sp macro="" textlink="">
      <xdr:nvSpPr>
        <xdr:cNvPr id="897" name="AutoShape 3" descr="blob:https://web.whatsapp.com/207f9b22-a611-4d6f-9984-78d7d1ff46db">
          <a:extLst>
            <a:ext uri="{FF2B5EF4-FFF2-40B4-BE49-F238E27FC236}">
              <a16:creationId xmlns:a16="http://schemas.microsoft.com/office/drawing/2014/main" id="{00000000-0008-0000-0200-000081030000}"/>
            </a:ext>
          </a:extLst>
        </xdr:cNvPr>
        <xdr:cNvSpPr>
          <a:spLocks noChangeAspect="1" noChangeArrowheads="1"/>
        </xdr:cNvSpPr>
      </xdr:nvSpPr>
      <xdr:spPr bwMode="auto">
        <a:xfrm>
          <a:off x="7981950" y="204625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190</xdr:row>
      <xdr:rowOff>161925</xdr:rowOff>
    </xdr:from>
    <xdr:ext cx="304800" cy="304800"/>
    <xdr:sp macro="" textlink="">
      <xdr:nvSpPr>
        <xdr:cNvPr id="898" name="AutoShape 3" descr="blob:https://web.whatsapp.com/207f9b22-a611-4d6f-9984-78d7d1ff46db">
          <a:extLst>
            <a:ext uri="{FF2B5EF4-FFF2-40B4-BE49-F238E27FC236}">
              <a16:creationId xmlns:a16="http://schemas.microsoft.com/office/drawing/2014/main" id="{00000000-0008-0000-0200-000082030000}"/>
            </a:ext>
          </a:extLst>
        </xdr:cNvPr>
        <xdr:cNvSpPr>
          <a:spLocks noChangeAspect="1" noChangeArrowheads="1"/>
        </xdr:cNvSpPr>
      </xdr:nvSpPr>
      <xdr:spPr bwMode="auto">
        <a:xfrm>
          <a:off x="7981950" y="204625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228</xdr:row>
      <xdr:rowOff>161925</xdr:rowOff>
    </xdr:from>
    <xdr:ext cx="304800" cy="304800"/>
    <xdr:sp macro="" textlink="">
      <xdr:nvSpPr>
        <xdr:cNvPr id="899" name="AutoShape 3" descr="blob:https://web.whatsapp.com/207f9b22-a611-4d6f-9984-78d7d1ff46db">
          <a:extLst>
            <a:ext uri="{FF2B5EF4-FFF2-40B4-BE49-F238E27FC236}">
              <a16:creationId xmlns:a16="http://schemas.microsoft.com/office/drawing/2014/main" id="{00000000-0008-0000-0200-000083030000}"/>
            </a:ext>
          </a:extLst>
        </xdr:cNvPr>
        <xdr:cNvSpPr>
          <a:spLocks noChangeAspect="1" noChangeArrowheads="1"/>
        </xdr:cNvSpPr>
      </xdr:nvSpPr>
      <xdr:spPr bwMode="auto">
        <a:xfrm>
          <a:off x="7981950" y="2473356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228</xdr:row>
      <xdr:rowOff>161925</xdr:rowOff>
    </xdr:from>
    <xdr:ext cx="304800" cy="304800"/>
    <xdr:sp macro="" textlink="">
      <xdr:nvSpPr>
        <xdr:cNvPr id="900" name="AutoShape 3" descr="blob:https://web.whatsapp.com/207f9b22-a611-4d6f-9984-78d7d1ff46db">
          <a:extLst>
            <a:ext uri="{FF2B5EF4-FFF2-40B4-BE49-F238E27FC236}">
              <a16:creationId xmlns:a16="http://schemas.microsoft.com/office/drawing/2014/main" id="{00000000-0008-0000-0200-000084030000}"/>
            </a:ext>
          </a:extLst>
        </xdr:cNvPr>
        <xdr:cNvSpPr>
          <a:spLocks noChangeAspect="1" noChangeArrowheads="1"/>
        </xdr:cNvSpPr>
      </xdr:nvSpPr>
      <xdr:spPr bwMode="auto">
        <a:xfrm>
          <a:off x="7981950" y="2473356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190</xdr:row>
      <xdr:rowOff>542925</xdr:rowOff>
    </xdr:from>
    <xdr:ext cx="304800" cy="304800"/>
    <xdr:sp macro="" textlink="">
      <xdr:nvSpPr>
        <xdr:cNvPr id="901" name="AutoShape 3" descr="blob:https://web.whatsapp.com/207f9b22-a611-4d6f-9984-78d7d1ff46db">
          <a:extLst>
            <a:ext uri="{FF2B5EF4-FFF2-40B4-BE49-F238E27FC236}">
              <a16:creationId xmlns:a16="http://schemas.microsoft.com/office/drawing/2014/main" id="{00000000-0008-0000-0200-000085030000}"/>
            </a:ext>
          </a:extLst>
        </xdr:cNvPr>
        <xdr:cNvSpPr>
          <a:spLocks noChangeAspect="1" noChangeArrowheads="1"/>
        </xdr:cNvSpPr>
      </xdr:nvSpPr>
      <xdr:spPr bwMode="auto">
        <a:xfrm>
          <a:off x="7981950" y="205006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190</xdr:row>
      <xdr:rowOff>333375</xdr:rowOff>
    </xdr:from>
    <xdr:ext cx="304800" cy="304800"/>
    <xdr:sp macro="" textlink="">
      <xdr:nvSpPr>
        <xdr:cNvPr id="902" name="AutoShape 3" descr="blob:https://web.whatsapp.com/207f9b22-a611-4d6f-9984-78d7d1ff46db">
          <a:extLst>
            <a:ext uri="{FF2B5EF4-FFF2-40B4-BE49-F238E27FC236}">
              <a16:creationId xmlns:a16="http://schemas.microsoft.com/office/drawing/2014/main" id="{00000000-0008-0000-0200-000086030000}"/>
            </a:ext>
          </a:extLst>
        </xdr:cNvPr>
        <xdr:cNvSpPr>
          <a:spLocks noChangeAspect="1" noChangeArrowheads="1"/>
        </xdr:cNvSpPr>
      </xdr:nvSpPr>
      <xdr:spPr bwMode="auto">
        <a:xfrm>
          <a:off x="7981950" y="204797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188</xdr:row>
      <xdr:rowOff>161925</xdr:rowOff>
    </xdr:from>
    <xdr:ext cx="304800" cy="304800"/>
    <xdr:sp macro="" textlink="">
      <xdr:nvSpPr>
        <xdr:cNvPr id="903" name="AutoShape 3" descr="blob:https://web.whatsapp.com/207f9b22-a611-4d6f-9984-78d7d1ff46db">
          <a:extLst>
            <a:ext uri="{FF2B5EF4-FFF2-40B4-BE49-F238E27FC236}">
              <a16:creationId xmlns:a16="http://schemas.microsoft.com/office/drawing/2014/main" id="{00000000-0008-0000-0200-000087030000}"/>
            </a:ext>
          </a:extLst>
        </xdr:cNvPr>
        <xdr:cNvSpPr>
          <a:spLocks noChangeAspect="1" noChangeArrowheads="1"/>
        </xdr:cNvSpPr>
      </xdr:nvSpPr>
      <xdr:spPr bwMode="auto">
        <a:xfrm>
          <a:off x="7981950" y="2023776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188</xdr:row>
      <xdr:rowOff>161925</xdr:rowOff>
    </xdr:from>
    <xdr:ext cx="304800" cy="304800"/>
    <xdr:sp macro="" textlink="">
      <xdr:nvSpPr>
        <xdr:cNvPr id="904" name="AutoShape 3" descr="blob:https://web.whatsapp.com/207f9b22-a611-4d6f-9984-78d7d1ff46db">
          <a:extLst>
            <a:ext uri="{FF2B5EF4-FFF2-40B4-BE49-F238E27FC236}">
              <a16:creationId xmlns:a16="http://schemas.microsoft.com/office/drawing/2014/main" id="{00000000-0008-0000-0200-000088030000}"/>
            </a:ext>
          </a:extLst>
        </xdr:cNvPr>
        <xdr:cNvSpPr>
          <a:spLocks noChangeAspect="1" noChangeArrowheads="1"/>
        </xdr:cNvSpPr>
      </xdr:nvSpPr>
      <xdr:spPr bwMode="auto">
        <a:xfrm>
          <a:off x="7981950" y="2023776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189</xdr:row>
      <xdr:rowOff>161925</xdr:rowOff>
    </xdr:from>
    <xdr:ext cx="304800" cy="304800"/>
    <xdr:sp macro="" textlink="">
      <xdr:nvSpPr>
        <xdr:cNvPr id="905" name="AutoShape 3" descr="blob:https://web.whatsapp.com/207f9b22-a611-4d6f-9984-78d7d1ff46db">
          <a:extLst>
            <a:ext uri="{FF2B5EF4-FFF2-40B4-BE49-F238E27FC236}">
              <a16:creationId xmlns:a16="http://schemas.microsoft.com/office/drawing/2014/main" id="{00000000-0008-0000-0200-000089030000}"/>
            </a:ext>
          </a:extLst>
        </xdr:cNvPr>
        <xdr:cNvSpPr>
          <a:spLocks noChangeAspect="1" noChangeArrowheads="1"/>
        </xdr:cNvSpPr>
      </xdr:nvSpPr>
      <xdr:spPr bwMode="auto">
        <a:xfrm>
          <a:off x="7981950" y="2035016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189</xdr:row>
      <xdr:rowOff>161925</xdr:rowOff>
    </xdr:from>
    <xdr:ext cx="304800" cy="304800"/>
    <xdr:sp macro="" textlink="">
      <xdr:nvSpPr>
        <xdr:cNvPr id="906" name="AutoShape 3" descr="blob:https://web.whatsapp.com/207f9b22-a611-4d6f-9984-78d7d1ff46db">
          <a:extLst>
            <a:ext uri="{FF2B5EF4-FFF2-40B4-BE49-F238E27FC236}">
              <a16:creationId xmlns:a16="http://schemas.microsoft.com/office/drawing/2014/main" id="{00000000-0008-0000-0200-00008A030000}"/>
            </a:ext>
          </a:extLst>
        </xdr:cNvPr>
        <xdr:cNvSpPr>
          <a:spLocks noChangeAspect="1" noChangeArrowheads="1"/>
        </xdr:cNvSpPr>
      </xdr:nvSpPr>
      <xdr:spPr bwMode="auto">
        <a:xfrm>
          <a:off x="7981950" y="2035016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190</xdr:row>
      <xdr:rowOff>161925</xdr:rowOff>
    </xdr:from>
    <xdr:ext cx="304800" cy="304800"/>
    <xdr:sp macro="" textlink="">
      <xdr:nvSpPr>
        <xdr:cNvPr id="907" name="AutoShape 3" descr="blob:https://web.whatsapp.com/207f9b22-a611-4d6f-9984-78d7d1ff46db">
          <a:extLst>
            <a:ext uri="{FF2B5EF4-FFF2-40B4-BE49-F238E27FC236}">
              <a16:creationId xmlns:a16="http://schemas.microsoft.com/office/drawing/2014/main" id="{00000000-0008-0000-0200-00008B030000}"/>
            </a:ext>
          </a:extLst>
        </xdr:cNvPr>
        <xdr:cNvSpPr>
          <a:spLocks noChangeAspect="1" noChangeArrowheads="1"/>
        </xdr:cNvSpPr>
      </xdr:nvSpPr>
      <xdr:spPr bwMode="auto">
        <a:xfrm>
          <a:off x="7981950" y="204625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190</xdr:row>
      <xdr:rowOff>161925</xdr:rowOff>
    </xdr:from>
    <xdr:ext cx="304800" cy="304800"/>
    <xdr:sp macro="" textlink="">
      <xdr:nvSpPr>
        <xdr:cNvPr id="908" name="AutoShape 3" descr="blob:https://web.whatsapp.com/207f9b22-a611-4d6f-9984-78d7d1ff46db">
          <a:extLst>
            <a:ext uri="{FF2B5EF4-FFF2-40B4-BE49-F238E27FC236}">
              <a16:creationId xmlns:a16="http://schemas.microsoft.com/office/drawing/2014/main" id="{00000000-0008-0000-0200-00008C030000}"/>
            </a:ext>
          </a:extLst>
        </xdr:cNvPr>
        <xdr:cNvSpPr>
          <a:spLocks noChangeAspect="1" noChangeArrowheads="1"/>
        </xdr:cNvSpPr>
      </xdr:nvSpPr>
      <xdr:spPr bwMode="auto">
        <a:xfrm>
          <a:off x="7981950" y="204625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228</xdr:row>
      <xdr:rowOff>161925</xdr:rowOff>
    </xdr:from>
    <xdr:ext cx="304800" cy="304800"/>
    <xdr:sp macro="" textlink="">
      <xdr:nvSpPr>
        <xdr:cNvPr id="909" name="AutoShape 3" descr="blob:https://web.whatsapp.com/207f9b22-a611-4d6f-9984-78d7d1ff46db">
          <a:extLst>
            <a:ext uri="{FF2B5EF4-FFF2-40B4-BE49-F238E27FC236}">
              <a16:creationId xmlns:a16="http://schemas.microsoft.com/office/drawing/2014/main" id="{00000000-0008-0000-0200-00008D030000}"/>
            </a:ext>
          </a:extLst>
        </xdr:cNvPr>
        <xdr:cNvSpPr>
          <a:spLocks noChangeAspect="1" noChangeArrowheads="1"/>
        </xdr:cNvSpPr>
      </xdr:nvSpPr>
      <xdr:spPr bwMode="auto">
        <a:xfrm>
          <a:off x="7981950" y="2473356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228</xdr:row>
      <xdr:rowOff>161925</xdr:rowOff>
    </xdr:from>
    <xdr:ext cx="304800" cy="304800"/>
    <xdr:sp macro="" textlink="">
      <xdr:nvSpPr>
        <xdr:cNvPr id="910" name="AutoShape 3" descr="blob:https://web.whatsapp.com/207f9b22-a611-4d6f-9984-78d7d1ff46db">
          <a:extLst>
            <a:ext uri="{FF2B5EF4-FFF2-40B4-BE49-F238E27FC236}">
              <a16:creationId xmlns:a16="http://schemas.microsoft.com/office/drawing/2014/main" id="{00000000-0008-0000-0200-00008E030000}"/>
            </a:ext>
          </a:extLst>
        </xdr:cNvPr>
        <xdr:cNvSpPr>
          <a:spLocks noChangeAspect="1" noChangeArrowheads="1"/>
        </xdr:cNvSpPr>
      </xdr:nvSpPr>
      <xdr:spPr bwMode="auto">
        <a:xfrm>
          <a:off x="7981950" y="2473356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180</xdr:row>
      <xdr:rowOff>542925</xdr:rowOff>
    </xdr:from>
    <xdr:ext cx="304800" cy="304800"/>
    <xdr:sp macro="" textlink="">
      <xdr:nvSpPr>
        <xdr:cNvPr id="911" name="AutoShape 3" descr="blob:https://web.whatsapp.com/207f9b22-a611-4d6f-9984-78d7d1ff46db">
          <a:extLst>
            <a:ext uri="{FF2B5EF4-FFF2-40B4-BE49-F238E27FC236}">
              <a16:creationId xmlns:a16="http://schemas.microsoft.com/office/drawing/2014/main" id="{00000000-0008-0000-0200-00008F030000}"/>
            </a:ext>
          </a:extLst>
        </xdr:cNvPr>
        <xdr:cNvSpPr>
          <a:spLocks noChangeAspect="1" noChangeArrowheads="1"/>
        </xdr:cNvSpPr>
      </xdr:nvSpPr>
      <xdr:spPr bwMode="auto">
        <a:xfrm>
          <a:off x="7981950" y="193767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180</xdr:row>
      <xdr:rowOff>333375</xdr:rowOff>
    </xdr:from>
    <xdr:ext cx="304800" cy="304800"/>
    <xdr:sp macro="" textlink="">
      <xdr:nvSpPr>
        <xdr:cNvPr id="912" name="AutoShape 3" descr="blob:https://web.whatsapp.com/207f9b22-a611-4d6f-9984-78d7d1ff46db">
          <a:extLst>
            <a:ext uri="{FF2B5EF4-FFF2-40B4-BE49-F238E27FC236}">
              <a16:creationId xmlns:a16="http://schemas.microsoft.com/office/drawing/2014/main" id="{00000000-0008-0000-0200-000090030000}"/>
            </a:ext>
          </a:extLst>
        </xdr:cNvPr>
        <xdr:cNvSpPr>
          <a:spLocks noChangeAspect="1" noChangeArrowheads="1"/>
        </xdr:cNvSpPr>
      </xdr:nvSpPr>
      <xdr:spPr bwMode="auto">
        <a:xfrm>
          <a:off x="7981950" y="193557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178</xdr:row>
      <xdr:rowOff>161925</xdr:rowOff>
    </xdr:from>
    <xdr:ext cx="304800" cy="304800"/>
    <xdr:sp macro="" textlink="">
      <xdr:nvSpPr>
        <xdr:cNvPr id="913" name="AutoShape 3" descr="blob:https://web.whatsapp.com/207f9b22-a611-4d6f-9984-78d7d1ff46db">
          <a:extLst>
            <a:ext uri="{FF2B5EF4-FFF2-40B4-BE49-F238E27FC236}">
              <a16:creationId xmlns:a16="http://schemas.microsoft.com/office/drawing/2014/main" id="{00000000-0008-0000-0200-000091030000}"/>
            </a:ext>
          </a:extLst>
        </xdr:cNvPr>
        <xdr:cNvSpPr>
          <a:spLocks noChangeAspect="1" noChangeArrowheads="1"/>
        </xdr:cNvSpPr>
      </xdr:nvSpPr>
      <xdr:spPr bwMode="auto">
        <a:xfrm>
          <a:off x="7981950" y="191138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178</xdr:row>
      <xdr:rowOff>161925</xdr:rowOff>
    </xdr:from>
    <xdr:ext cx="304800" cy="304800"/>
    <xdr:sp macro="" textlink="">
      <xdr:nvSpPr>
        <xdr:cNvPr id="914" name="AutoShape 3" descr="blob:https://web.whatsapp.com/207f9b22-a611-4d6f-9984-78d7d1ff46db">
          <a:extLst>
            <a:ext uri="{FF2B5EF4-FFF2-40B4-BE49-F238E27FC236}">
              <a16:creationId xmlns:a16="http://schemas.microsoft.com/office/drawing/2014/main" id="{00000000-0008-0000-0200-000092030000}"/>
            </a:ext>
          </a:extLst>
        </xdr:cNvPr>
        <xdr:cNvSpPr>
          <a:spLocks noChangeAspect="1" noChangeArrowheads="1"/>
        </xdr:cNvSpPr>
      </xdr:nvSpPr>
      <xdr:spPr bwMode="auto">
        <a:xfrm>
          <a:off x="7981950" y="191138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179</xdr:row>
      <xdr:rowOff>161925</xdr:rowOff>
    </xdr:from>
    <xdr:ext cx="304800" cy="304800"/>
    <xdr:sp macro="" textlink="">
      <xdr:nvSpPr>
        <xdr:cNvPr id="915" name="AutoShape 3" descr="blob:https://web.whatsapp.com/207f9b22-a611-4d6f-9984-78d7d1ff46db">
          <a:extLst>
            <a:ext uri="{FF2B5EF4-FFF2-40B4-BE49-F238E27FC236}">
              <a16:creationId xmlns:a16="http://schemas.microsoft.com/office/drawing/2014/main" id="{00000000-0008-0000-0200-000093030000}"/>
            </a:ext>
          </a:extLst>
        </xdr:cNvPr>
        <xdr:cNvSpPr>
          <a:spLocks noChangeAspect="1" noChangeArrowheads="1"/>
        </xdr:cNvSpPr>
      </xdr:nvSpPr>
      <xdr:spPr bwMode="auto">
        <a:xfrm>
          <a:off x="7981950" y="192262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179</xdr:row>
      <xdr:rowOff>161925</xdr:rowOff>
    </xdr:from>
    <xdr:ext cx="304800" cy="304800"/>
    <xdr:sp macro="" textlink="">
      <xdr:nvSpPr>
        <xdr:cNvPr id="916" name="AutoShape 3" descr="blob:https://web.whatsapp.com/207f9b22-a611-4d6f-9984-78d7d1ff46db">
          <a:extLst>
            <a:ext uri="{FF2B5EF4-FFF2-40B4-BE49-F238E27FC236}">
              <a16:creationId xmlns:a16="http://schemas.microsoft.com/office/drawing/2014/main" id="{00000000-0008-0000-0200-000094030000}"/>
            </a:ext>
          </a:extLst>
        </xdr:cNvPr>
        <xdr:cNvSpPr>
          <a:spLocks noChangeAspect="1" noChangeArrowheads="1"/>
        </xdr:cNvSpPr>
      </xdr:nvSpPr>
      <xdr:spPr bwMode="auto">
        <a:xfrm>
          <a:off x="7981950" y="192262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180</xdr:row>
      <xdr:rowOff>161925</xdr:rowOff>
    </xdr:from>
    <xdr:ext cx="304800" cy="304800"/>
    <xdr:sp macro="" textlink="">
      <xdr:nvSpPr>
        <xdr:cNvPr id="917" name="AutoShape 3" descr="blob:https://web.whatsapp.com/207f9b22-a611-4d6f-9984-78d7d1ff46db">
          <a:extLst>
            <a:ext uri="{FF2B5EF4-FFF2-40B4-BE49-F238E27FC236}">
              <a16:creationId xmlns:a16="http://schemas.microsoft.com/office/drawing/2014/main" id="{00000000-0008-0000-0200-000095030000}"/>
            </a:ext>
          </a:extLst>
        </xdr:cNvPr>
        <xdr:cNvSpPr>
          <a:spLocks noChangeAspect="1" noChangeArrowheads="1"/>
        </xdr:cNvSpPr>
      </xdr:nvSpPr>
      <xdr:spPr bwMode="auto">
        <a:xfrm>
          <a:off x="7981950" y="193386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180</xdr:row>
      <xdr:rowOff>161925</xdr:rowOff>
    </xdr:from>
    <xdr:ext cx="304800" cy="304800"/>
    <xdr:sp macro="" textlink="">
      <xdr:nvSpPr>
        <xdr:cNvPr id="918" name="AutoShape 3" descr="blob:https://web.whatsapp.com/207f9b22-a611-4d6f-9984-78d7d1ff46db">
          <a:extLst>
            <a:ext uri="{FF2B5EF4-FFF2-40B4-BE49-F238E27FC236}">
              <a16:creationId xmlns:a16="http://schemas.microsoft.com/office/drawing/2014/main" id="{00000000-0008-0000-0200-000096030000}"/>
            </a:ext>
          </a:extLst>
        </xdr:cNvPr>
        <xdr:cNvSpPr>
          <a:spLocks noChangeAspect="1" noChangeArrowheads="1"/>
        </xdr:cNvSpPr>
      </xdr:nvSpPr>
      <xdr:spPr bwMode="auto">
        <a:xfrm>
          <a:off x="7981950" y="193386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183</xdr:row>
      <xdr:rowOff>161925</xdr:rowOff>
    </xdr:from>
    <xdr:ext cx="304800" cy="304800"/>
    <xdr:sp macro="" textlink="">
      <xdr:nvSpPr>
        <xdr:cNvPr id="919" name="AutoShape 3" descr="blob:https://web.whatsapp.com/207f9b22-a611-4d6f-9984-78d7d1ff46db">
          <a:extLst>
            <a:ext uri="{FF2B5EF4-FFF2-40B4-BE49-F238E27FC236}">
              <a16:creationId xmlns:a16="http://schemas.microsoft.com/office/drawing/2014/main" id="{00000000-0008-0000-0200-000097030000}"/>
            </a:ext>
          </a:extLst>
        </xdr:cNvPr>
        <xdr:cNvSpPr>
          <a:spLocks noChangeAspect="1" noChangeArrowheads="1"/>
        </xdr:cNvSpPr>
      </xdr:nvSpPr>
      <xdr:spPr bwMode="auto">
        <a:xfrm>
          <a:off x="7981950" y="196757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183</xdr:row>
      <xdr:rowOff>161925</xdr:rowOff>
    </xdr:from>
    <xdr:ext cx="304800" cy="304800"/>
    <xdr:sp macro="" textlink="">
      <xdr:nvSpPr>
        <xdr:cNvPr id="920" name="AutoShape 3" descr="blob:https://web.whatsapp.com/207f9b22-a611-4d6f-9984-78d7d1ff46db">
          <a:extLst>
            <a:ext uri="{FF2B5EF4-FFF2-40B4-BE49-F238E27FC236}">
              <a16:creationId xmlns:a16="http://schemas.microsoft.com/office/drawing/2014/main" id="{00000000-0008-0000-0200-000098030000}"/>
            </a:ext>
          </a:extLst>
        </xdr:cNvPr>
        <xdr:cNvSpPr>
          <a:spLocks noChangeAspect="1" noChangeArrowheads="1"/>
        </xdr:cNvSpPr>
      </xdr:nvSpPr>
      <xdr:spPr bwMode="auto">
        <a:xfrm>
          <a:off x="7981950" y="196757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180</xdr:row>
      <xdr:rowOff>542925</xdr:rowOff>
    </xdr:from>
    <xdr:ext cx="304800" cy="304800"/>
    <xdr:sp macro="" textlink="">
      <xdr:nvSpPr>
        <xdr:cNvPr id="921" name="AutoShape 3" descr="blob:https://web.whatsapp.com/207f9b22-a611-4d6f-9984-78d7d1ff46db">
          <a:extLst>
            <a:ext uri="{FF2B5EF4-FFF2-40B4-BE49-F238E27FC236}">
              <a16:creationId xmlns:a16="http://schemas.microsoft.com/office/drawing/2014/main" id="{00000000-0008-0000-0200-000099030000}"/>
            </a:ext>
          </a:extLst>
        </xdr:cNvPr>
        <xdr:cNvSpPr>
          <a:spLocks noChangeAspect="1" noChangeArrowheads="1"/>
        </xdr:cNvSpPr>
      </xdr:nvSpPr>
      <xdr:spPr bwMode="auto">
        <a:xfrm>
          <a:off x="7981950" y="193767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180</xdr:row>
      <xdr:rowOff>333375</xdr:rowOff>
    </xdr:from>
    <xdr:ext cx="304800" cy="304800"/>
    <xdr:sp macro="" textlink="">
      <xdr:nvSpPr>
        <xdr:cNvPr id="922" name="AutoShape 3" descr="blob:https://web.whatsapp.com/207f9b22-a611-4d6f-9984-78d7d1ff46db">
          <a:extLst>
            <a:ext uri="{FF2B5EF4-FFF2-40B4-BE49-F238E27FC236}">
              <a16:creationId xmlns:a16="http://schemas.microsoft.com/office/drawing/2014/main" id="{00000000-0008-0000-0200-00009A030000}"/>
            </a:ext>
          </a:extLst>
        </xdr:cNvPr>
        <xdr:cNvSpPr>
          <a:spLocks noChangeAspect="1" noChangeArrowheads="1"/>
        </xdr:cNvSpPr>
      </xdr:nvSpPr>
      <xdr:spPr bwMode="auto">
        <a:xfrm>
          <a:off x="7981950" y="193557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178</xdr:row>
      <xdr:rowOff>161925</xdr:rowOff>
    </xdr:from>
    <xdr:ext cx="304800" cy="304800"/>
    <xdr:sp macro="" textlink="">
      <xdr:nvSpPr>
        <xdr:cNvPr id="923" name="AutoShape 3" descr="blob:https://web.whatsapp.com/207f9b22-a611-4d6f-9984-78d7d1ff46db">
          <a:extLst>
            <a:ext uri="{FF2B5EF4-FFF2-40B4-BE49-F238E27FC236}">
              <a16:creationId xmlns:a16="http://schemas.microsoft.com/office/drawing/2014/main" id="{00000000-0008-0000-0200-00009B030000}"/>
            </a:ext>
          </a:extLst>
        </xdr:cNvPr>
        <xdr:cNvSpPr>
          <a:spLocks noChangeAspect="1" noChangeArrowheads="1"/>
        </xdr:cNvSpPr>
      </xdr:nvSpPr>
      <xdr:spPr bwMode="auto">
        <a:xfrm>
          <a:off x="7981950" y="191138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178</xdr:row>
      <xdr:rowOff>161925</xdr:rowOff>
    </xdr:from>
    <xdr:ext cx="304800" cy="304800"/>
    <xdr:sp macro="" textlink="">
      <xdr:nvSpPr>
        <xdr:cNvPr id="924" name="AutoShape 3" descr="blob:https://web.whatsapp.com/207f9b22-a611-4d6f-9984-78d7d1ff46db">
          <a:extLst>
            <a:ext uri="{FF2B5EF4-FFF2-40B4-BE49-F238E27FC236}">
              <a16:creationId xmlns:a16="http://schemas.microsoft.com/office/drawing/2014/main" id="{00000000-0008-0000-0200-00009C030000}"/>
            </a:ext>
          </a:extLst>
        </xdr:cNvPr>
        <xdr:cNvSpPr>
          <a:spLocks noChangeAspect="1" noChangeArrowheads="1"/>
        </xdr:cNvSpPr>
      </xdr:nvSpPr>
      <xdr:spPr bwMode="auto">
        <a:xfrm>
          <a:off x="7981950" y="191138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179</xdr:row>
      <xdr:rowOff>161925</xdr:rowOff>
    </xdr:from>
    <xdr:ext cx="304800" cy="304800"/>
    <xdr:sp macro="" textlink="">
      <xdr:nvSpPr>
        <xdr:cNvPr id="925" name="AutoShape 3" descr="blob:https://web.whatsapp.com/207f9b22-a611-4d6f-9984-78d7d1ff46db">
          <a:extLst>
            <a:ext uri="{FF2B5EF4-FFF2-40B4-BE49-F238E27FC236}">
              <a16:creationId xmlns:a16="http://schemas.microsoft.com/office/drawing/2014/main" id="{00000000-0008-0000-0200-00009D030000}"/>
            </a:ext>
          </a:extLst>
        </xdr:cNvPr>
        <xdr:cNvSpPr>
          <a:spLocks noChangeAspect="1" noChangeArrowheads="1"/>
        </xdr:cNvSpPr>
      </xdr:nvSpPr>
      <xdr:spPr bwMode="auto">
        <a:xfrm>
          <a:off x="7981950" y="192262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179</xdr:row>
      <xdr:rowOff>161925</xdr:rowOff>
    </xdr:from>
    <xdr:ext cx="304800" cy="304800"/>
    <xdr:sp macro="" textlink="">
      <xdr:nvSpPr>
        <xdr:cNvPr id="926" name="AutoShape 3" descr="blob:https://web.whatsapp.com/207f9b22-a611-4d6f-9984-78d7d1ff46db">
          <a:extLst>
            <a:ext uri="{FF2B5EF4-FFF2-40B4-BE49-F238E27FC236}">
              <a16:creationId xmlns:a16="http://schemas.microsoft.com/office/drawing/2014/main" id="{00000000-0008-0000-0200-00009E030000}"/>
            </a:ext>
          </a:extLst>
        </xdr:cNvPr>
        <xdr:cNvSpPr>
          <a:spLocks noChangeAspect="1" noChangeArrowheads="1"/>
        </xdr:cNvSpPr>
      </xdr:nvSpPr>
      <xdr:spPr bwMode="auto">
        <a:xfrm>
          <a:off x="7981950" y="192262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180</xdr:row>
      <xdr:rowOff>161925</xdr:rowOff>
    </xdr:from>
    <xdr:ext cx="304800" cy="304800"/>
    <xdr:sp macro="" textlink="">
      <xdr:nvSpPr>
        <xdr:cNvPr id="927" name="AutoShape 3" descr="blob:https://web.whatsapp.com/207f9b22-a611-4d6f-9984-78d7d1ff46db">
          <a:extLst>
            <a:ext uri="{FF2B5EF4-FFF2-40B4-BE49-F238E27FC236}">
              <a16:creationId xmlns:a16="http://schemas.microsoft.com/office/drawing/2014/main" id="{00000000-0008-0000-0200-00009F030000}"/>
            </a:ext>
          </a:extLst>
        </xdr:cNvPr>
        <xdr:cNvSpPr>
          <a:spLocks noChangeAspect="1" noChangeArrowheads="1"/>
        </xdr:cNvSpPr>
      </xdr:nvSpPr>
      <xdr:spPr bwMode="auto">
        <a:xfrm>
          <a:off x="7981950" y="193386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180</xdr:row>
      <xdr:rowOff>161925</xdr:rowOff>
    </xdr:from>
    <xdr:ext cx="304800" cy="304800"/>
    <xdr:sp macro="" textlink="">
      <xdr:nvSpPr>
        <xdr:cNvPr id="928" name="AutoShape 3" descr="blob:https://web.whatsapp.com/207f9b22-a611-4d6f-9984-78d7d1ff46db">
          <a:extLst>
            <a:ext uri="{FF2B5EF4-FFF2-40B4-BE49-F238E27FC236}">
              <a16:creationId xmlns:a16="http://schemas.microsoft.com/office/drawing/2014/main" id="{00000000-0008-0000-0200-0000A0030000}"/>
            </a:ext>
          </a:extLst>
        </xdr:cNvPr>
        <xdr:cNvSpPr>
          <a:spLocks noChangeAspect="1" noChangeArrowheads="1"/>
        </xdr:cNvSpPr>
      </xdr:nvSpPr>
      <xdr:spPr bwMode="auto">
        <a:xfrm>
          <a:off x="7981950" y="193386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183</xdr:row>
      <xdr:rowOff>161925</xdr:rowOff>
    </xdr:from>
    <xdr:ext cx="304800" cy="304800"/>
    <xdr:sp macro="" textlink="">
      <xdr:nvSpPr>
        <xdr:cNvPr id="929" name="AutoShape 3" descr="blob:https://web.whatsapp.com/207f9b22-a611-4d6f-9984-78d7d1ff46db">
          <a:extLst>
            <a:ext uri="{FF2B5EF4-FFF2-40B4-BE49-F238E27FC236}">
              <a16:creationId xmlns:a16="http://schemas.microsoft.com/office/drawing/2014/main" id="{00000000-0008-0000-0200-0000A1030000}"/>
            </a:ext>
          </a:extLst>
        </xdr:cNvPr>
        <xdr:cNvSpPr>
          <a:spLocks noChangeAspect="1" noChangeArrowheads="1"/>
        </xdr:cNvSpPr>
      </xdr:nvSpPr>
      <xdr:spPr bwMode="auto">
        <a:xfrm>
          <a:off x="7981950" y="196757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183</xdr:row>
      <xdr:rowOff>161925</xdr:rowOff>
    </xdr:from>
    <xdr:ext cx="304800" cy="304800"/>
    <xdr:sp macro="" textlink="">
      <xdr:nvSpPr>
        <xdr:cNvPr id="930" name="AutoShape 3" descr="blob:https://web.whatsapp.com/207f9b22-a611-4d6f-9984-78d7d1ff46db">
          <a:extLst>
            <a:ext uri="{FF2B5EF4-FFF2-40B4-BE49-F238E27FC236}">
              <a16:creationId xmlns:a16="http://schemas.microsoft.com/office/drawing/2014/main" id="{00000000-0008-0000-0200-0000A2030000}"/>
            </a:ext>
          </a:extLst>
        </xdr:cNvPr>
        <xdr:cNvSpPr>
          <a:spLocks noChangeAspect="1" noChangeArrowheads="1"/>
        </xdr:cNvSpPr>
      </xdr:nvSpPr>
      <xdr:spPr bwMode="auto">
        <a:xfrm>
          <a:off x="7981950" y="196757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199</xdr:row>
      <xdr:rowOff>542925</xdr:rowOff>
    </xdr:from>
    <xdr:ext cx="304800" cy="304800"/>
    <xdr:sp macro="" textlink="">
      <xdr:nvSpPr>
        <xdr:cNvPr id="931" name="AutoShape 3" descr="blob:https://web.whatsapp.com/207f9b22-a611-4d6f-9984-78d7d1ff46db">
          <a:extLst>
            <a:ext uri="{FF2B5EF4-FFF2-40B4-BE49-F238E27FC236}">
              <a16:creationId xmlns:a16="http://schemas.microsoft.com/office/drawing/2014/main" id="{00000000-0008-0000-0200-0000A3030000}"/>
            </a:ext>
          </a:extLst>
        </xdr:cNvPr>
        <xdr:cNvSpPr>
          <a:spLocks noChangeAspect="1" noChangeArrowheads="1"/>
        </xdr:cNvSpPr>
      </xdr:nvSpPr>
      <xdr:spPr bwMode="auto">
        <a:xfrm>
          <a:off x="7981950" y="215122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199</xdr:row>
      <xdr:rowOff>333375</xdr:rowOff>
    </xdr:from>
    <xdr:ext cx="304800" cy="304800"/>
    <xdr:sp macro="" textlink="">
      <xdr:nvSpPr>
        <xdr:cNvPr id="932" name="AutoShape 3" descr="blob:https://web.whatsapp.com/207f9b22-a611-4d6f-9984-78d7d1ff46db">
          <a:extLst>
            <a:ext uri="{FF2B5EF4-FFF2-40B4-BE49-F238E27FC236}">
              <a16:creationId xmlns:a16="http://schemas.microsoft.com/office/drawing/2014/main" id="{00000000-0008-0000-0200-0000A4030000}"/>
            </a:ext>
          </a:extLst>
        </xdr:cNvPr>
        <xdr:cNvSpPr>
          <a:spLocks noChangeAspect="1" noChangeArrowheads="1"/>
        </xdr:cNvSpPr>
      </xdr:nvSpPr>
      <xdr:spPr bwMode="auto">
        <a:xfrm>
          <a:off x="7981950" y="214912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197</xdr:row>
      <xdr:rowOff>161925</xdr:rowOff>
    </xdr:from>
    <xdr:ext cx="304800" cy="304800"/>
    <xdr:sp macro="" textlink="">
      <xdr:nvSpPr>
        <xdr:cNvPr id="933" name="AutoShape 3" descr="blob:https://web.whatsapp.com/207f9b22-a611-4d6f-9984-78d7d1ff46db">
          <a:extLst>
            <a:ext uri="{FF2B5EF4-FFF2-40B4-BE49-F238E27FC236}">
              <a16:creationId xmlns:a16="http://schemas.microsoft.com/office/drawing/2014/main" id="{00000000-0008-0000-0200-0000A5030000}"/>
            </a:ext>
          </a:extLst>
        </xdr:cNvPr>
        <xdr:cNvSpPr>
          <a:spLocks noChangeAspect="1" noChangeArrowheads="1"/>
        </xdr:cNvSpPr>
      </xdr:nvSpPr>
      <xdr:spPr bwMode="auto">
        <a:xfrm>
          <a:off x="7981950" y="212493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197</xdr:row>
      <xdr:rowOff>161925</xdr:rowOff>
    </xdr:from>
    <xdr:ext cx="304800" cy="304800"/>
    <xdr:sp macro="" textlink="">
      <xdr:nvSpPr>
        <xdr:cNvPr id="934" name="AutoShape 3" descr="blob:https://web.whatsapp.com/207f9b22-a611-4d6f-9984-78d7d1ff46db">
          <a:extLst>
            <a:ext uri="{FF2B5EF4-FFF2-40B4-BE49-F238E27FC236}">
              <a16:creationId xmlns:a16="http://schemas.microsoft.com/office/drawing/2014/main" id="{00000000-0008-0000-0200-0000A6030000}"/>
            </a:ext>
          </a:extLst>
        </xdr:cNvPr>
        <xdr:cNvSpPr>
          <a:spLocks noChangeAspect="1" noChangeArrowheads="1"/>
        </xdr:cNvSpPr>
      </xdr:nvSpPr>
      <xdr:spPr bwMode="auto">
        <a:xfrm>
          <a:off x="7981950" y="212493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198</xdr:row>
      <xdr:rowOff>161925</xdr:rowOff>
    </xdr:from>
    <xdr:ext cx="304800" cy="304800"/>
    <xdr:sp macro="" textlink="">
      <xdr:nvSpPr>
        <xdr:cNvPr id="935" name="AutoShape 3" descr="blob:https://web.whatsapp.com/207f9b22-a611-4d6f-9984-78d7d1ff46db">
          <a:extLst>
            <a:ext uri="{FF2B5EF4-FFF2-40B4-BE49-F238E27FC236}">
              <a16:creationId xmlns:a16="http://schemas.microsoft.com/office/drawing/2014/main" id="{00000000-0008-0000-0200-0000A7030000}"/>
            </a:ext>
          </a:extLst>
        </xdr:cNvPr>
        <xdr:cNvSpPr>
          <a:spLocks noChangeAspect="1" noChangeArrowheads="1"/>
        </xdr:cNvSpPr>
      </xdr:nvSpPr>
      <xdr:spPr bwMode="auto">
        <a:xfrm>
          <a:off x="7981950" y="213617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198</xdr:row>
      <xdr:rowOff>161925</xdr:rowOff>
    </xdr:from>
    <xdr:ext cx="304800" cy="304800"/>
    <xdr:sp macro="" textlink="">
      <xdr:nvSpPr>
        <xdr:cNvPr id="936" name="AutoShape 3" descr="blob:https://web.whatsapp.com/207f9b22-a611-4d6f-9984-78d7d1ff46db">
          <a:extLst>
            <a:ext uri="{FF2B5EF4-FFF2-40B4-BE49-F238E27FC236}">
              <a16:creationId xmlns:a16="http://schemas.microsoft.com/office/drawing/2014/main" id="{00000000-0008-0000-0200-0000A8030000}"/>
            </a:ext>
          </a:extLst>
        </xdr:cNvPr>
        <xdr:cNvSpPr>
          <a:spLocks noChangeAspect="1" noChangeArrowheads="1"/>
        </xdr:cNvSpPr>
      </xdr:nvSpPr>
      <xdr:spPr bwMode="auto">
        <a:xfrm>
          <a:off x="7981950" y="213617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199</xdr:row>
      <xdr:rowOff>161925</xdr:rowOff>
    </xdr:from>
    <xdr:ext cx="304800" cy="304800"/>
    <xdr:sp macro="" textlink="">
      <xdr:nvSpPr>
        <xdr:cNvPr id="937" name="AutoShape 3" descr="blob:https://web.whatsapp.com/207f9b22-a611-4d6f-9984-78d7d1ff46db">
          <a:extLst>
            <a:ext uri="{FF2B5EF4-FFF2-40B4-BE49-F238E27FC236}">
              <a16:creationId xmlns:a16="http://schemas.microsoft.com/office/drawing/2014/main" id="{00000000-0008-0000-0200-0000A9030000}"/>
            </a:ext>
          </a:extLst>
        </xdr:cNvPr>
        <xdr:cNvSpPr>
          <a:spLocks noChangeAspect="1" noChangeArrowheads="1"/>
        </xdr:cNvSpPr>
      </xdr:nvSpPr>
      <xdr:spPr bwMode="auto">
        <a:xfrm>
          <a:off x="7981950" y="214741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199</xdr:row>
      <xdr:rowOff>161925</xdr:rowOff>
    </xdr:from>
    <xdr:ext cx="304800" cy="304800"/>
    <xdr:sp macro="" textlink="">
      <xdr:nvSpPr>
        <xdr:cNvPr id="938" name="AutoShape 3" descr="blob:https://web.whatsapp.com/207f9b22-a611-4d6f-9984-78d7d1ff46db">
          <a:extLst>
            <a:ext uri="{FF2B5EF4-FFF2-40B4-BE49-F238E27FC236}">
              <a16:creationId xmlns:a16="http://schemas.microsoft.com/office/drawing/2014/main" id="{00000000-0008-0000-0200-0000AA030000}"/>
            </a:ext>
          </a:extLst>
        </xdr:cNvPr>
        <xdr:cNvSpPr>
          <a:spLocks noChangeAspect="1" noChangeArrowheads="1"/>
        </xdr:cNvSpPr>
      </xdr:nvSpPr>
      <xdr:spPr bwMode="auto">
        <a:xfrm>
          <a:off x="7981950" y="214741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202</xdr:row>
      <xdr:rowOff>161925</xdr:rowOff>
    </xdr:from>
    <xdr:ext cx="304800" cy="304800"/>
    <xdr:sp macro="" textlink="">
      <xdr:nvSpPr>
        <xdr:cNvPr id="939" name="AutoShape 3" descr="blob:https://web.whatsapp.com/207f9b22-a611-4d6f-9984-78d7d1ff46db">
          <a:extLst>
            <a:ext uri="{FF2B5EF4-FFF2-40B4-BE49-F238E27FC236}">
              <a16:creationId xmlns:a16="http://schemas.microsoft.com/office/drawing/2014/main" id="{00000000-0008-0000-0200-0000AB030000}"/>
            </a:ext>
          </a:extLst>
        </xdr:cNvPr>
        <xdr:cNvSpPr>
          <a:spLocks noChangeAspect="1" noChangeArrowheads="1"/>
        </xdr:cNvSpPr>
      </xdr:nvSpPr>
      <xdr:spPr bwMode="auto">
        <a:xfrm>
          <a:off x="7981950" y="218112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202</xdr:row>
      <xdr:rowOff>161925</xdr:rowOff>
    </xdr:from>
    <xdr:ext cx="304800" cy="304800"/>
    <xdr:sp macro="" textlink="">
      <xdr:nvSpPr>
        <xdr:cNvPr id="940" name="AutoShape 3" descr="blob:https://web.whatsapp.com/207f9b22-a611-4d6f-9984-78d7d1ff46db">
          <a:extLst>
            <a:ext uri="{FF2B5EF4-FFF2-40B4-BE49-F238E27FC236}">
              <a16:creationId xmlns:a16="http://schemas.microsoft.com/office/drawing/2014/main" id="{00000000-0008-0000-0200-0000AC030000}"/>
            </a:ext>
          </a:extLst>
        </xdr:cNvPr>
        <xdr:cNvSpPr>
          <a:spLocks noChangeAspect="1" noChangeArrowheads="1"/>
        </xdr:cNvSpPr>
      </xdr:nvSpPr>
      <xdr:spPr bwMode="auto">
        <a:xfrm>
          <a:off x="7981950" y="218112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199</xdr:row>
      <xdr:rowOff>542925</xdr:rowOff>
    </xdr:from>
    <xdr:ext cx="304800" cy="304800"/>
    <xdr:sp macro="" textlink="">
      <xdr:nvSpPr>
        <xdr:cNvPr id="941" name="AutoShape 3" descr="blob:https://web.whatsapp.com/207f9b22-a611-4d6f-9984-78d7d1ff46db">
          <a:extLst>
            <a:ext uri="{FF2B5EF4-FFF2-40B4-BE49-F238E27FC236}">
              <a16:creationId xmlns:a16="http://schemas.microsoft.com/office/drawing/2014/main" id="{00000000-0008-0000-0200-0000AD030000}"/>
            </a:ext>
          </a:extLst>
        </xdr:cNvPr>
        <xdr:cNvSpPr>
          <a:spLocks noChangeAspect="1" noChangeArrowheads="1"/>
        </xdr:cNvSpPr>
      </xdr:nvSpPr>
      <xdr:spPr bwMode="auto">
        <a:xfrm>
          <a:off x="7981950" y="215122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199</xdr:row>
      <xdr:rowOff>333375</xdr:rowOff>
    </xdr:from>
    <xdr:ext cx="304800" cy="304800"/>
    <xdr:sp macro="" textlink="">
      <xdr:nvSpPr>
        <xdr:cNvPr id="942" name="AutoShape 3" descr="blob:https://web.whatsapp.com/207f9b22-a611-4d6f-9984-78d7d1ff46db">
          <a:extLst>
            <a:ext uri="{FF2B5EF4-FFF2-40B4-BE49-F238E27FC236}">
              <a16:creationId xmlns:a16="http://schemas.microsoft.com/office/drawing/2014/main" id="{00000000-0008-0000-0200-0000AE030000}"/>
            </a:ext>
          </a:extLst>
        </xdr:cNvPr>
        <xdr:cNvSpPr>
          <a:spLocks noChangeAspect="1" noChangeArrowheads="1"/>
        </xdr:cNvSpPr>
      </xdr:nvSpPr>
      <xdr:spPr bwMode="auto">
        <a:xfrm>
          <a:off x="7981950" y="214912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197</xdr:row>
      <xdr:rowOff>161925</xdr:rowOff>
    </xdr:from>
    <xdr:ext cx="304800" cy="304800"/>
    <xdr:sp macro="" textlink="">
      <xdr:nvSpPr>
        <xdr:cNvPr id="943" name="AutoShape 3" descr="blob:https://web.whatsapp.com/207f9b22-a611-4d6f-9984-78d7d1ff46db">
          <a:extLst>
            <a:ext uri="{FF2B5EF4-FFF2-40B4-BE49-F238E27FC236}">
              <a16:creationId xmlns:a16="http://schemas.microsoft.com/office/drawing/2014/main" id="{00000000-0008-0000-0200-0000AF030000}"/>
            </a:ext>
          </a:extLst>
        </xdr:cNvPr>
        <xdr:cNvSpPr>
          <a:spLocks noChangeAspect="1" noChangeArrowheads="1"/>
        </xdr:cNvSpPr>
      </xdr:nvSpPr>
      <xdr:spPr bwMode="auto">
        <a:xfrm>
          <a:off x="7981950" y="212493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197</xdr:row>
      <xdr:rowOff>161925</xdr:rowOff>
    </xdr:from>
    <xdr:ext cx="304800" cy="304800"/>
    <xdr:sp macro="" textlink="">
      <xdr:nvSpPr>
        <xdr:cNvPr id="944" name="AutoShape 3" descr="blob:https://web.whatsapp.com/207f9b22-a611-4d6f-9984-78d7d1ff46db">
          <a:extLst>
            <a:ext uri="{FF2B5EF4-FFF2-40B4-BE49-F238E27FC236}">
              <a16:creationId xmlns:a16="http://schemas.microsoft.com/office/drawing/2014/main" id="{00000000-0008-0000-0200-0000B0030000}"/>
            </a:ext>
          </a:extLst>
        </xdr:cNvPr>
        <xdr:cNvSpPr>
          <a:spLocks noChangeAspect="1" noChangeArrowheads="1"/>
        </xdr:cNvSpPr>
      </xdr:nvSpPr>
      <xdr:spPr bwMode="auto">
        <a:xfrm>
          <a:off x="7981950" y="212493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198</xdr:row>
      <xdr:rowOff>161925</xdr:rowOff>
    </xdr:from>
    <xdr:ext cx="304800" cy="304800"/>
    <xdr:sp macro="" textlink="">
      <xdr:nvSpPr>
        <xdr:cNvPr id="945" name="AutoShape 3" descr="blob:https://web.whatsapp.com/207f9b22-a611-4d6f-9984-78d7d1ff46db">
          <a:extLst>
            <a:ext uri="{FF2B5EF4-FFF2-40B4-BE49-F238E27FC236}">
              <a16:creationId xmlns:a16="http://schemas.microsoft.com/office/drawing/2014/main" id="{00000000-0008-0000-0200-0000B1030000}"/>
            </a:ext>
          </a:extLst>
        </xdr:cNvPr>
        <xdr:cNvSpPr>
          <a:spLocks noChangeAspect="1" noChangeArrowheads="1"/>
        </xdr:cNvSpPr>
      </xdr:nvSpPr>
      <xdr:spPr bwMode="auto">
        <a:xfrm>
          <a:off x="7981950" y="213617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198</xdr:row>
      <xdr:rowOff>161925</xdr:rowOff>
    </xdr:from>
    <xdr:ext cx="304800" cy="304800"/>
    <xdr:sp macro="" textlink="">
      <xdr:nvSpPr>
        <xdr:cNvPr id="946" name="AutoShape 3" descr="blob:https://web.whatsapp.com/207f9b22-a611-4d6f-9984-78d7d1ff46db">
          <a:extLst>
            <a:ext uri="{FF2B5EF4-FFF2-40B4-BE49-F238E27FC236}">
              <a16:creationId xmlns:a16="http://schemas.microsoft.com/office/drawing/2014/main" id="{00000000-0008-0000-0200-0000B2030000}"/>
            </a:ext>
          </a:extLst>
        </xdr:cNvPr>
        <xdr:cNvSpPr>
          <a:spLocks noChangeAspect="1" noChangeArrowheads="1"/>
        </xdr:cNvSpPr>
      </xdr:nvSpPr>
      <xdr:spPr bwMode="auto">
        <a:xfrm>
          <a:off x="7981950" y="213617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199</xdr:row>
      <xdr:rowOff>161925</xdr:rowOff>
    </xdr:from>
    <xdr:ext cx="304800" cy="304800"/>
    <xdr:sp macro="" textlink="">
      <xdr:nvSpPr>
        <xdr:cNvPr id="947" name="AutoShape 3" descr="blob:https://web.whatsapp.com/207f9b22-a611-4d6f-9984-78d7d1ff46db">
          <a:extLst>
            <a:ext uri="{FF2B5EF4-FFF2-40B4-BE49-F238E27FC236}">
              <a16:creationId xmlns:a16="http://schemas.microsoft.com/office/drawing/2014/main" id="{00000000-0008-0000-0200-0000B3030000}"/>
            </a:ext>
          </a:extLst>
        </xdr:cNvPr>
        <xdr:cNvSpPr>
          <a:spLocks noChangeAspect="1" noChangeArrowheads="1"/>
        </xdr:cNvSpPr>
      </xdr:nvSpPr>
      <xdr:spPr bwMode="auto">
        <a:xfrm>
          <a:off x="7981950" y="214741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199</xdr:row>
      <xdr:rowOff>161925</xdr:rowOff>
    </xdr:from>
    <xdr:ext cx="304800" cy="304800"/>
    <xdr:sp macro="" textlink="">
      <xdr:nvSpPr>
        <xdr:cNvPr id="948" name="AutoShape 3" descr="blob:https://web.whatsapp.com/207f9b22-a611-4d6f-9984-78d7d1ff46db">
          <a:extLst>
            <a:ext uri="{FF2B5EF4-FFF2-40B4-BE49-F238E27FC236}">
              <a16:creationId xmlns:a16="http://schemas.microsoft.com/office/drawing/2014/main" id="{00000000-0008-0000-0200-0000B4030000}"/>
            </a:ext>
          </a:extLst>
        </xdr:cNvPr>
        <xdr:cNvSpPr>
          <a:spLocks noChangeAspect="1" noChangeArrowheads="1"/>
        </xdr:cNvSpPr>
      </xdr:nvSpPr>
      <xdr:spPr bwMode="auto">
        <a:xfrm>
          <a:off x="7981950" y="214741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202</xdr:row>
      <xdr:rowOff>161925</xdr:rowOff>
    </xdr:from>
    <xdr:ext cx="304800" cy="304800"/>
    <xdr:sp macro="" textlink="">
      <xdr:nvSpPr>
        <xdr:cNvPr id="949" name="AutoShape 3" descr="blob:https://web.whatsapp.com/207f9b22-a611-4d6f-9984-78d7d1ff46db">
          <a:extLst>
            <a:ext uri="{FF2B5EF4-FFF2-40B4-BE49-F238E27FC236}">
              <a16:creationId xmlns:a16="http://schemas.microsoft.com/office/drawing/2014/main" id="{00000000-0008-0000-0200-0000B5030000}"/>
            </a:ext>
          </a:extLst>
        </xdr:cNvPr>
        <xdr:cNvSpPr>
          <a:spLocks noChangeAspect="1" noChangeArrowheads="1"/>
        </xdr:cNvSpPr>
      </xdr:nvSpPr>
      <xdr:spPr bwMode="auto">
        <a:xfrm>
          <a:off x="7981950" y="218112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202</xdr:row>
      <xdr:rowOff>161925</xdr:rowOff>
    </xdr:from>
    <xdr:ext cx="304800" cy="304800"/>
    <xdr:sp macro="" textlink="">
      <xdr:nvSpPr>
        <xdr:cNvPr id="950" name="AutoShape 3" descr="blob:https://web.whatsapp.com/207f9b22-a611-4d6f-9984-78d7d1ff46db">
          <a:extLst>
            <a:ext uri="{FF2B5EF4-FFF2-40B4-BE49-F238E27FC236}">
              <a16:creationId xmlns:a16="http://schemas.microsoft.com/office/drawing/2014/main" id="{00000000-0008-0000-0200-0000B6030000}"/>
            </a:ext>
          </a:extLst>
        </xdr:cNvPr>
        <xdr:cNvSpPr>
          <a:spLocks noChangeAspect="1" noChangeArrowheads="1"/>
        </xdr:cNvSpPr>
      </xdr:nvSpPr>
      <xdr:spPr bwMode="auto">
        <a:xfrm>
          <a:off x="7981950" y="218112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209</xdr:row>
      <xdr:rowOff>542925</xdr:rowOff>
    </xdr:from>
    <xdr:ext cx="304800" cy="304800"/>
    <xdr:sp macro="" textlink="">
      <xdr:nvSpPr>
        <xdr:cNvPr id="951" name="AutoShape 3" descr="blob:https://web.whatsapp.com/207f9b22-a611-4d6f-9984-78d7d1ff46db">
          <a:extLst>
            <a:ext uri="{FF2B5EF4-FFF2-40B4-BE49-F238E27FC236}">
              <a16:creationId xmlns:a16="http://schemas.microsoft.com/office/drawing/2014/main" id="{00000000-0008-0000-0200-0000B7030000}"/>
            </a:ext>
          </a:extLst>
        </xdr:cNvPr>
        <xdr:cNvSpPr>
          <a:spLocks noChangeAspect="1" noChangeArrowheads="1"/>
        </xdr:cNvSpPr>
      </xdr:nvSpPr>
      <xdr:spPr bwMode="auto">
        <a:xfrm>
          <a:off x="7981950" y="2263616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209</xdr:row>
      <xdr:rowOff>333375</xdr:rowOff>
    </xdr:from>
    <xdr:ext cx="304800" cy="304800"/>
    <xdr:sp macro="" textlink="">
      <xdr:nvSpPr>
        <xdr:cNvPr id="952" name="AutoShape 3" descr="blob:https://web.whatsapp.com/207f9b22-a611-4d6f-9984-78d7d1ff46db">
          <a:extLst>
            <a:ext uri="{FF2B5EF4-FFF2-40B4-BE49-F238E27FC236}">
              <a16:creationId xmlns:a16="http://schemas.microsoft.com/office/drawing/2014/main" id="{00000000-0008-0000-0200-0000B8030000}"/>
            </a:ext>
          </a:extLst>
        </xdr:cNvPr>
        <xdr:cNvSpPr>
          <a:spLocks noChangeAspect="1" noChangeArrowheads="1"/>
        </xdr:cNvSpPr>
      </xdr:nvSpPr>
      <xdr:spPr bwMode="auto">
        <a:xfrm>
          <a:off x="7981950" y="226152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207</xdr:row>
      <xdr:rowOff>161925</xdr:rowOff>
    </xdr:from>
    <xdr:ext cx="304800" cy="304800"/>
    <xdr:sp macro="" textlink="">
      <xdr:nvSpPr>
        <xdr:cNvPr id="953" name="AutoShape 3" descr="blob:https://web.whatsapp.com/207f9b22-a611-4d6f-9984-78d7d1ff46db">
          <a:extLst>
            <a:ext uri="{FF2B5EF4-FFF2-40B4-BE49-F238E27FC236}">
              <a16:creationId xmlns:a16="http://schemas.microsoft.com/office/drawing/2014/main" id="{00000000-0008-0000-0200-0000B9030000}"/>
            </a:ext>
          </a:extLst>
        </xdr:cNvPr>
        <xdr:cNvSpPr>
          <a:spLocks noChangeAspect="1" noChangeArrowheads="1"/>
        </xdr:cNvSpPr>
      </xdr:nvSpPr>
      <xdr:spPr bwMode="auto">
        <a:xfrm>
          <a:off x="7981950" y="223732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207</xdr:row>
      <xdr:rowOff>161925</xdr:rowOff>
    </xdr:from>
    <xdr:ext cx="304800" cy="304800"/>
    <xdr:sp macro="" textlink="">
      <xdr:nvSpPr>
        <xdr:cNvPr id="954" name="AutoShape 3" descr="blob:https://web.whatsapp.com/207f9b22-a611-4d6f-9984-78d7d1ff46db">
          <a:extLst>
            <a:ext uri="{FF2B5EF4-FFF2-40B4-BE49-F238E27FC236}">
              <a16:creationId xmlns:a16="http://schemas.microsoft.com/office/drawing/2014/main" id="{00000000-0008-0000-0200-0000BA030000}"/>
            </a:ext>
          </a:extLst>
        </xdr:cNvPr>
        <xdr:cNvSpPr>
          <a:spLocks noChangeAspect="1" noChangeArrowheads="1"/>
        </xdr:cNvSpPr>
      </xdr:nvSpPr>
      <xdr:spPr bwMode="auto">
        <a:xfrm>
          <a:off x="7981950" y="223732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208</xdr:row>
      <xdr:rowOff>161925</xdr:rowOff>
    </xdr:from>
    <xdr:ext cx="304800" cy="304800"/>
    <xdr:sp macro="" textlink="">
      <xdr:nvSpPr>
        <xdr:cNvPr id="955" name="AutoShape 3" descr="blob:https://web.whatsapp.com/207f9b22-a611-4d6f-9984-78d7d1ff46db">
          <a:extLst>
            <a:ext uri="{FF2B5EF4-FFF2-40B4-BE49-F238E27FC236}">
              <a16:creationId xmlns:a16="http://schemas.microsoft.com/office/drawing/2014/main" id="{00000000-0008-0000-0200-0000BB030000}"/>
            </a:ext>
          </a:extLst>
        </xdr:cNvPr>
        <xdr:cNvSpPr>
          <a:spLocks noChangeAspect="1" noChangeArrowheads="1"/>
        </xdr:cNvSpPr>
      </xdr:nvSpPr>
      <xdr:spPr bwMode="auto">
        <a:xfrm>
          <a:off x="7981950" y="2248566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208</xdr:row>
      <xdr:rowOff>161925</xdr:rowOff>
    </xdr:from>
    <xdr:ext cx="304800" cy="304800"/>
    <xdr:sp macro="" textlink="">
      <xdr:nvSpPr>
        <xdr:cNvPr id="956" name="AutoShape 3" descr="blob:https://web.whatsapp.com/207f9b22-a611-4d6f-9984-78d7d1ff46db">
          <a:extLst>
            <a:ext uri="{FF2B5EF4-FFF2-40B4-BE49-F238E27FC236}">
              <a16:creationId xmlns:a16="http://schemas.microsoft.com/office/drawing/2014/main" id="{00000000-0008-0000-0200-0000BC030000}"/>
            </a:ext>
          </a:extLst>
        </xdr:cNvPr>
        <xdr:cNvSpPr>
          <a:spLocks noChangeAspect="1" noChangeArrowheads="1"/>
        </xdr:cNvSpPr>
      </xdr:nvSpPr>
      <xdr:spPr bwMode="auto">
        <a:xfrm>
          <a:off x="7981950" y="2248566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209</xdr:row>
      <xdr:rowOff>161925</xdr:rowOff>
    </xdr:from>
    <xdr:ext cx="304800" cy="304800"/>
    <xdr:sp macro="" textlink="">
      <xdr:nvSpPr>
        <xdr:cNvPr id="957" name="AutoShape 3" descr="blob:https://web.whatsapp.com/207f9b22-a611-4d6f-9984-78d7d1ff46db">
          <a:extLst>
            <a:ext uri="{FF2B5EF4-FFF2-40B4-BE49-F238E27FC236}">
              <a16:creationId xmlns:a16="http://schemas.microsoft.com/office/drawing/2014/main" id="{00000000-0008-0000-0200-0000BD030000}"/>
            </a:ext>
          </a:extLst>
        </xdr:cNvPr>
        <xdr:cNvSpPr>
          <a:spLocks noChangeAspect="1" noChangeArrowheads="1"/>
        </xdr:cNvSpPr>
      </xdr:nvSpPr>
      <xdr:spPr bwMode="auto">
        <a:xfrm>
          <a:off x="7981950" y="2259806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209</xdr:row>
      <xdr:rowOff>161925</xdr:rowOff>
    </xdr:from>
    <xdr:ext cx="304800" cy="304800"/>
    <xdr:sp macro="" textlink="">
      <xdr:nvSpPr>
        <xdr:cNvPr id="958" name="AutoShape 3" descr="blob:https://web.whatsapp.com/207f9b22-a611-4d6f-9984-78d7d1ff46db">
          <a:extLst>
            <a:ext uri="{FF2B5EF4-FFF2-40B4-BE49-F238E27FC236}">
              <a16:creationId xmlns:a16="http://schemas.microsoft.com/office/drawing/2014/main" id="{00000000-0008-0000-0200-0000BE030000}"/>
            </a:ext>
          </a:extLst>
        </xdr:cNvPr>
        <xdr:cNvSpPr>
          <a:spLocks noChangeAspect="1" noChangeArrowheads="1"/>
        </xdr:cNvSpPr>
      </xdr:nvSpPr>
      <xdr:spPr bwMode="auto">
        <a:xfrm>
          <a:off x="7981950" y="2259806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209</xdr:row>
      <xdr:rowOff>542925</xdr:rowOff>
    </xdr:from>
    <xdr:ext cx="304800" cy="304800"/>
    <xdr:sp macro="" textlink="">
      <xdr:nvSpPr>
        <xdr:cNvPr id="959" name="AutoShape 3" descr="blob:https://web.whatsapp.com/207f9b22-a611-4d6f-9984-78d7d1ff46db">
          <a:extLst>
            <a:ext uri="{FF2B5EF4-FFF2-40B4-BE49-F238E27FC236}">
              <a16:creationId xmlns:a16="http://schemas.microsoft.com/office/drawing/2014/main" id="{00000000-0008-0000-0200-0000BF030000}"/>
            </a:ext>
          </a:extLst>
        </xdr:cNvPr>
        <xdr:cNvSpPr>
          <a:spLocks noChangeAspect="1" noChangeArrowheads="1"/>
        </xdr:cNvSpPr>
      </xdr:nvSpPr>
      <xdr:spPr bwMode="auto">
        <a:xfrm>
          <a:off x="7981950" y="2263616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209</xdr:row>
      <xdr:rowOff>333375</xdr:rowOff>
    </xdr:from>
    <xdr:ext cx="304800" cy="304800"/>
    <xdr:sp macro="" textlink="">
      <xdr:nvSpPr>
        <xdr:cNvPr id="960" name="AutoShape 3" descr="blob:https://web.whatsapp.com/207f9b22-a611-4d6f-9984-78d7d1ff46db">
          <a:extLst>
            <a:ext uri="{FF2B5EF4-FFF2-40B4-BE49-F238E27FC236}">
              <a16:creationId xmlns:a16="http://schemas.microsoft.com/office/drawing/2014/main" id="{00000000-0008-0000-0200-0000C0030000}"/>
            </a:ext>
          </a:extLst>
        </xdr:cNvPr>
        <xdr:cNvSpPr>
          <a:spLocks noChangeAspect="1" noChangeArrowheads="1"/>
        </xdr:cNvSpPr>
      </xdr:nvSpPr>
      <xdr:spPr bwMode="auto">
        <a:xfrm>
          <a:off x="7981950" y="226152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207</xdr:row>
      <xdr:rowOff>161925</xdr:rowOff>
    </xdr:from>
    <xdr:ext cx="304800" cy="304800"/>
    <xdr:sp macro="" textlink="">
      <xdr:nvSpPr>
        <xdr:cNvPr id="961" name="AutoShape 3" descr="blob:https://web.whatsapp.com/207f9b22-a611-4d6f-9984-78d7d1ff46db">
          <a:extLst>
            <a:ext uri="{FF2B5EF4-FFF2-40B4-BE49-F238E27FC236}">
              <a16:creationId xmlns:a16="http://schemas.microsoft.com/office/drawing/2014/main" id="{00000000-0008-0000-0200-0000C1030000}"/>
            </a:ext>
          </a:extLst>
        </xdr:cNvPr>
        <xdr:cNvSpPr>
          <a:spLocks noChangeAspect="1" noChangeArrowheads="1"/>
        </xdr:cNvSpPr>
      </xdr:nvSpPr>
      <xdr:spPr bwMode="auto">
        <a:xfrm>
          <a:off x="7981950" y="223732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207</xdr:row>
      <xdr:rowOff>161925</xdr:rowOff>
    </xdr:from>
    <xdr:ext cx="304800" cy="304800"/>
    <xdr:sp macro="" textlink="">
      <xdr:nvSpPr>
        <xdr:cNvPr id="962" name="AutoShape 3" descr="blob:https://web.whatsapp.com/207f9b22-a611-4d6f-9984-78d7d1ff46db">
          <a:extLst>
            <a:ext uri="{FF2B5EF4-FFF2-40B4-BE49-F238E27FC236}">
              <a16:creationId xmlns:a16="http://schemas.microsoft.com/office/drawing/2014/main" id="{00000000-0008-0000-0200-0000C2030000}"/>
            </a:ext>
          </a:extLst>
        </xdr:cNvPr>
        <xdr:cNvSpPr>
          <a:spLocks noChangeAspect="1" noChangeArrowheads="1"/>
        </xdr:cNvSpPr>
      </xdr:nvSpPr>
      <xdr:spPr bwMode="auto">
        <a:xfrm>
          <a:off x="7981950" y="223732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208</xdr:row>
      <xdr:rowOff>161925</xdr:rowOff>
    </xdr:from>
    <xdr:ext cx="304800" cy="304800"/>
    <xdr:sp macro="" textlink="">
      <xdr:nvSpPr>
        <xdr:cNvPr id="963" name="AutoShape 3" descr="blob:https://web.whatsapp.com/207f9b22-a611-4d6f-9984-78d7d1ff46db">
          <a:extLst>
            <a:ext uri="{FF2B5EF4-FFF2-40B4-BE49-F238E27FC236}">
              <a16:creationId xmlns:a16="http://schemas.microsoft.com/office/drawing/2014/main" id="{00000000-0008-0000-0200-0000C3030000}"/>
            </a:ext>
          </a:extLst>
        </xdr:cNvPr>
        <xdr:cNvSpPr>
          <a:spLocks noChangeAspect="1" noChangeArrowheads="1"/>
        </xdr:cNvSpPr>
      </xdr:nvSpPr>
      <xdr:spPr bwMode="auto">
        <a:xfrm>
          <a:off x="7981950" y="2248566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208</xdr:row>
      <xdr:rowOff>161925</xdr:rowOff>
    </xdr:from>
    <xdr:ext cx="304800" cy="304800"/>
    <xdr:sp macro="" textlink="">
      <xdr:nvSpPr>
        <xdr:cNvPr id="964" name="AutoShape 3" descr="blob:https://web.whatsapp.com/207f9b22-a611-4d6f-9984-78d7d1ff46db">
          <a:extLst>
            <a:ext uri="{FF2B5EF4-FFF2-40B4-BE49-F238E27FC236}">
              <a16:creationId xmlns:a16="http://schemas.microsoft.com/office/drawing/2014/main" id="{00000000-0008-0000-0200-0000C4030000}"/>
            </a:ext>
          </a:extLst>
        </xdr:cNvPr>
        <xdr:cNvSpPr>
          <a:spLocks noChangeAspect="1" noChangeArrowheads="1"/>
        </xdr:cNvSpPr>
      </xdr:nvSpPr>
      <xdr:spPr bwMode="auto">
        <a:xfrm>
          <a:off x="7981950" y="2248566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209</xdr:row>
      <xdr:rowOff>161925</xdr:rowOff>
    </xdr:from>
    <xdr:ext cx="304800" cy="304800"/>
    <xdr:sp macro="" textlink="">
      <xdr:nvSpPr>
        <xdr:cNvPr id="965" name="AutoShape 3" descr="blob:https://web.whatsapp.com/207f9b22-a611-4d6f-9984-78d7d1ff46db">
          <a:extLst>
            <a:ext uri="{FF2B5EF4-FFF2-40B4-BE49-F238E27FC236}">
              <a16:creationId xmlns:a16="http://schemas.microsoft.com/office/drawing/2014/main" id="{00000000-0008-0000-0200-0000C5030000}"/>
            </a:ext>
          </a:extLst>
        </xdr:cNvPr>
        <xdr:cNvSpPr>
          <a:spLocks noChangeAspect="1" noChangeArrowheads="1"/>
        </xdr:cNvSpPr>
      </xdr:nvSpPr>
      <xdr:spPr bwMode="auto">
        <a:xfrm>
          <a:off x="7981950" y="2259806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209</xdr:row>
      <xdr:rowOff>161925</xdr:rowOff>
    </xdr:from>
    <xdr:ext cx="304800" cy="304800"/>
    <xdr:sp macro="" textlink="">
      <xdr:nvSpPr>
        <xdr:cNvPr id="966" name="AutoShape 3" descr="blob:https://web.whatsapp.com/207f9b22-a611-4d6f-9984-78d7d1ff46db">
          <a:extLst>
            <a:ext uri="{FF2B5EF4-FFF2-40B4-BE49-F238E27FC236}">
              <a16:creationId xmlns:a16="http://schemas.microsoft.com/office/drawing/2014/main" id="{00000000-0008-0000-0200-0000C6030000}"/>
            </a:ext>
          </a:extLst>
        </xdr:cNvPr>
        <xdr:cNvSpPr>
          <a:spLocks noChangeAspect="1" noChangeArrowheads="1"/>
        </xdr:cNvSpPr>
      </xdr:nvSpPr>
      <xdr:spPr bwMode="auto">
        <a:xfrm>
          <a:off x="7981950" y="2259806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212</xdr:row>
      <xdr:rowOff>161925</xdr:rowOff>
    </xdr:from>
    <xdr:ext cx="304800" cy="304800"/>
    <xdr:sp macro="" textlink="">
      <xdr:nvSpPr>
        <xdr:cNvPr id="967" name="AutoShape 3" descr="blob:https://web.whatsapp.com/207f9b22-a611-4d6f-9984-78d7d1ff46db">
          <a:extLst>
            <a:ext uri="{FF2B5EF4-FFF2-40B4-BE49-F238E27FC236}">
              <a16:creationId xmlns:a16="http://schemas.microsoft.com/office/drawing/2014/main" id="{00000000-0008-0000-0200-0000C7030000}"/>
            </a:ext>
          </a:extLst>
        </xdr:cNvPr>
        <xdr:cNvSpPr>
          <a:spLocks noChangeAspect="1" noChangeArrowheads="1"/>
        </xdr:cNvSpPr>
      </xdr:nvSpPr>
      <xdr:spPr bwMode="auto">
        <a:xfrm>
          <a:off x="7981950" y="229352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212</xdr:row>
      <xdr:rowOff>161925</xdr:rowOff>
    </xdr:from>
    <xdr:ext cx="304800" cy="304800"/>
    <xdr:sp macro="" textlink="">
      <xdr:nvSpPr>
        <xdr:cNvPr id="968" name="AutoShape 3" descr="blob:https://web.whatsapp.com/207f9b22-a611-4d6f-9984-78d7d1ff46db">
          <a:extLst>
            <a:ext uri="{FF2B5EF4-FFF2-40B4-BE49-F238E27FC236}">
              <a16:creationId xmlns:a16="http://schemas.microsoft.com/office/drawing/2014/main" id="{00000000-0008-0000-0200-0000C8030000}"/>
            </a:ext>
          </a:extLst>
        </xdr:cNvPr>
        <xdr:cNvSpPr>
          <a:spLocks noChangeAspect="1" noChangeArrowheads="1"/>
        </xdr:cNvSpPr>
      </xdr:nvSpPr>
      <xdr:spPr bwMode="auto">
        <a:xfrm>
          <a:off x="7981950" y="229352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212</xdr:row>
      <xdr:rowOff>161925</xdr:rowOff>
    </xdr:from>
    <xdr:ext cx="304800" cy="304800"/>
    <xdr:sp macro="" textlink="">
      <xdr:nvSpPr>
        <xdr:cNvPr id="969" name="AutoShape 3" descr="blob:https://web.whatsapp.com/207f9b22-a611-4d6f-9984-78d7d1ff46db">
          <a:extLst>
            <a:ext uri="{FF2B5EF4-FFF2-40B4-BE49-F238E27FC236}">
              <a16:creationId xmlns:a16="http://schemas.microsoft.com/office/drawing/2014/main" id="{00000000-0008-0000-0200-0000C9030000}"/>
            </a:ext>
          </a:extLst>
        </xdr:cNvPr>
        <xdr:cNvSpPr>
          <a:spLocks noChangeAspect="1" noChangeArrowheads="1"/>
        </xdr:cNvSpPr>
      </xdr:nvSpPr>
      <xdr:spPr bwMode="auto">
        <a:xfrm>
          <a:off x="7981950" y="229352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212</xdr:row>
      <xdr:rowOff>161925</xdr:rowOff>
    </xdr:from>
    <xdr:ext cx="304800" cy="304800"/>
    <xdr:sp macro="" textlink="">
      <xdr:nvSpPr>
        <xdr:cNvPr id="970" name="AutoShape 3" descr="blob:https://web.whatsapp.com/207f9b22-a611-4d6f-9984-78d7d1ff46db">
          <a:extLst>
            <a:ext uri="{FF2B5EF4-FFF2-40B4-BE49-F238E27FC236}">
              <a16:creationId xmlns:a16="http://schemas.microsoft.com/office/drawing/2014/main" id="{00000000-0008-0000-0200-0000CA030000}"/>
            </a:ext>
          </a:extLst>
        </xdr:cNvPr>
        <xdr:cNvSpPr>
          <a:spLocks noChangeAspect="1" noChangeArrowheads="1"/>
        </xdr:cNvSpPr>
      </xdr:nvSpPr>
      <xdr:spPr bwMode="auto">
        <a:xfrm>
          <a:off x="7981950" y="229352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219</xdr:row>
      <xdr:rowOff>542925</xdr:rowOff>
    </xdr:from>
    <xdr:ext cx="304800" cy="304800"/>
    <xdr:sp macro="" textlink="">
      <xdr:nvSpPr>
        <xdr:cNvPr id="971" name="AutoShape 3" descr="blob:https://web.whatsapp.com/207f9b22-a611-4d6f-9984-78d7d1ff46db">
          <a:extLst>
            <a:ext uri="{FF2B5EF4-FFF2-40B4-BE49-F238E27FC236}">
              <a16:creationId xmlns:a16="http://schemas.microsoft.com/office/drawing/2014/main" id="{00000000-0008-0000-0200-0000CB030000}"/>
            </a:ext>
          </a:extLst>
        </xdr:cNvPr>
        <xdr:cNvSpPr>
          <a:spLocks noChangeAspect="1" noChangeArrowheads="1"/>
        </xdr:cNvSpPr>
      </xdr:nvSpPr>
      <xdr:spPr bwMode="auto">
        <a:xfrm>
          <a:off x="7981950" y="237601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219</xdr:row>
      <xdr:rowOff>333375</xdr:rowOff>
    </xdr:from>
    <xdr:ext cx="304800" cy="304800"/>
    <xdr:sp macro="" textlink="">
      <xdr:nvSpPr>
        <xdr:cNvPr id="972" name="AutoShape 3" descr="blob:https://web.whatsapp.com/207f9b22-a611-4d6f-9984-78d7d1ff46db">
          <a:extLst>
            <a:ext uri="{FF2B5EF4-FFF2-40B4-BE49-F238E27FC236}">
              <a16:creationId xmlns:a16="http://schemas.microsoft.com/office/drawing/2014/main" id="{00000000-0008-0000-0200-0000CC030000}"/>
            </a:ext>
          </a:extLst>
        </xdr:cNvPr>
        <xdr:cNvSpPr>
          <a:spLocks noChangeAspect="1" noChangeArrowheads="1"/>
        </xdr:cNvSpPr>
      </xdr:nvSpPr>
      <xdr:spPr bwMode="auto">
        <a:xfrm>
          <a:off x="7981950" y="237391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217</xdr:row>
      <xdr:rowOff>161925</xdr:rowOff>
    </xdr:from>
    <xdr:ext cx="304800" cy="304800"/>
    <xdr:sp macro="" textlink="">
      <xdr:nvSpPr>
        <xdr:cNvPr id="973" name="AutoShape 3" descr="blob:https://web.whatsapp.com/207f9b22-a611-4d6f-9984-78d7d1ff46db">
          <a:extLst>
            <a:ext uri="{FF2B5EF4-FFF2-40B4-BE49-F238E27FC236}">
              <a16:creationId xmlns:a16="http://schemas.microsoft.com/office/drawing/2014/main" id="{00000000-0008-0000-0200-0000CD030000}"/>
            </a:ext>
          </a:extLst>
        </xdr:cNvPr>
        <xdr:cNvSpPr>
          <a:spLocks noChangeAspect="1" noChangeArrowheads="1"/>
        </xdr:cNvSpPr>
      </xdr:nvSpPr>
      <xdr:spPr bwMode="auto">
        <a:xfrm>
          <a:off x="7981950" y="234972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217</xdr:row>
      <xdr:rowOff>161925</xdr:rowOff>
    </xdr:from>
    <xdr:ext cx="304800" cy="304800"/>
    <xdr:sp macro="" textlink="">
      <xdr:nvSpPr>
        <xdr:cNvPr id="974" name="AutoShape 3" descr="blob:https://web.whatsapp.com/207f9b22-a611-4d6f-9984-78d7d1ff46db">
          <a:extLst>
            <a:ext uri="{FF2B5EF4-FFF2-40B4-BE49-F238E27FC236}">
              <a16:creationId xmlns:a16="http://schemas.microsoft.com/office/drawing/2014/main" id="{00000000-0008-0000-0200-0000CE030000}"/>
            </a:ext>
          </a:extLst>
        </xdr:cNvPr>
        <xdr:cNvSpPr>
          <a:spLocks noChangeAspect="1" noChangeArrowheads="1"/>
        </xdr:cNvSpPr>
      </xdr:nvSpPr>
      <xdr:spPr bwMode="auto">
        <a:xfrm>
          <a:off x="7981950" y="234972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218</xdr:row>
      <xdr:rowOff>161925</xdr:rowOff>
    </xdr:from>
    <xdr:ext cx="304800" cy="304800"/>
    <xdr:sp macro="" textlink="">
      <xdr:nvSpPr>
        <xdr:cNvPr id="975" name="AutoShape 3" descr="blob:https://web.whatsapp.com/207f9b22-a611-4d6f-9984-78d7d1ff46db">
          <a:extLst>
            <a:ext uri="{FF2B5EF4-FFF2-40B4-BE49-F238E27FC236}">
              <a16:creationId xmlns:a16="http://schemas.microsoft.com/office/drawing/2014/main" id="{00000000-0008-0000-0200-0000CF030000}"/>
            </a:ext>
          </a:extLst>
        </xdr:cNvPr>
        <xdr:cNvSpPr>
          <a:spLocks noChangeAspect="1" noChangeArrowheads="1"/>
        </xdr:cNvSpPr>
      </xdr:nvSpPr>
      <xdr:spPr bwMode="auto">
        <a:xfrm>
          <a:off x="7981950" y="236096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218</xdr:row>
      <xdr:rowOff>161925</xdr:rowOff>
    </xdr:from>
    <xdr:ext cx="304800" cy="304800"/>
    <xdr:sp macro="" textlink="">
      <xdr:nvSpPr>
        <xdr:cNvPr id="976" name="AutoShape 3" descr="blob:https://web.whatsapp.com/207f9b22-a611-4d6f-9984-78d7d1ff46db">
          <a:extLst>
            <a:ext uri="{FF2B5EF4-FFF2-40B4-BE49-F238E27FC236}">
              <a16:creationId xmlns:a16="http://schemas.microsoft.com/office/drawing/2014/main" id="{00000000-0008-0000-0200-0000D0030000}"/>
            </a:ext>
          </a:extLst>
        </xdr:cNvPr>
        <xdr:cNvSpPr>
          <a:spLocks noChangeAspect="1" noChangeArrowheads="1"/>
        </xdr:cNvSpPr>
      </xdr:nvSpPr>
      <xdr:spPr bwMode="auto">
        <a:xfrm>
          <a:off x="7981950" y="236096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219</xdr:row>
      <xdr:rowOff>161925</xdr:rowOff>
    </xdr:from>
    <xdr:ext cx="304800" cy="304800"/>
    <xdr:sp macro="" textlink="">
      <xdr:nvSpPr>
        <xdr:cNvPr id="977" name="AutoShape 3" descr="blob:https://web.whatsapp.com/207f9b22-a611-4d6f-9984-78d7d1ff46db">
          <a:extLst>
            <a:ext uri="{FF2B5EF4-FFF2-40B4-BE49-F238E27FC236}">
              <a16:creationId xmlns:a16="http://schemas.microsoft.com/office/drawing/2014/main" id="{00000000-0008-0000-0200-0000D1030000}"/>
            </a:ext>
          </a:extLst>
        </xdr:cNvPr>
        <xdr:cNvSpPr>
          <a:spLocks noChangeAspect="1" noChangeArrowheads="1"/>
        </xdr:cNvSpPr>
      </xdr:nvSpPr>
      <xdr:spPr bwMode="auto">
        <a:xfrm>
          <a:off x="7981950" y="237220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219</xdr:row>
      <xdr:rowOff>161925</xdr:rowOff>
    </xdr:from>
    <xdr:ext cx="304800" cy="304800"/>
    <xdr:sp macro="" textlink="">
      <xdr:nvSpPr>
        <xdr:cNvPr id="978" name="AutoShape 3" descr="blob:https://web.whatsapp.com/207f9b22-a611-4d6f-9984-78d7d1ff46db">
          <a:extLst>
            <a:ext uri="{FF2B5EF4-FFF2-40B4-BE49-F238E27FC236}">
              <a16:creationId xmlns:a16="http://schemas.microsoft.com/office/drawing/2014/main" id="{00000000-0008-0000-0200-0000D2030000}"/>
            </a:ext>
          </a:extLst>
        </xdr:cNvPr>
        <xdr:cNvSpPr>
          <a:spLocks noChangeAspect="1" noChangeArrowheads="1"/>
        </xdr:cNvSpPr>
      </xdr:nvSpPr>
      <xdr:spPr bwMode="auto">
        <a:xfrm>
          <a:off x="7981950" y="237220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219</xdr:row>
      <xdr:rowOff>542925</xdr:rowOff>
    </xdr:from>
    <xdr:ext cx="304800" cy="304800"/>
    <xdr:sp macro="" textlink="">
      <xdr:nvSpPr>
        <xdr:cNvPr id="979" name="AutoShape 3" descr="blob:https://web.whatsapp.com/207f9b22-a611-4d6f-9984-78d7d1ff46db">
          <a:extLst>
            <a:ext uri="{FF2B5EF4-FFF2-40B4-BE49-F238E27FC236}">
              <a16:creationId xmlns:a16="http://schemas.microsoft.com/office/drawing/2014/main" id="{00000000-0008-0000-0200-0000D3030000}"/>
            </a:ext>
          </a:extLst>
        </xdr:cNvPr>
        <xdr:cNvSpPr>
          <a:spLocks noChangeAspect="1" noChangeArrowheads="1"/>
        </xdr:cNvSpPr>
      </xdr:nvSpPr>
      <xdr:spPr bwMode="auto">
        <a:xfrm>
          <a:off x="7981950" y="237601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219</xdr:row>
      <xdr:rowOff>333375</xdr:rowOff>
    </xdr:from>
    <xdr:ext cx="304800" cy="304800"/>
    <xdr:sp macro="" textlink="">
      <xdr:nvSpPr>
        <xdr:cNvPr id="980" name="AutoShape 3" descr="blob:https://web.whatsapp.com/207f9b22-a611-4d6f-9984-78d7d1ff46db">
          <a:extLst>
            <a:ext uri="{FF2B5EF4-FFF2-40B4-BE49-F238E27FC236}">
              <a16:creationId xmlns:a16="http://schemas.microsoft.com/office/drawing/2014/main" id="{00000000-0008-0000-0200-0000D4030000}"/>
            </a:ext>
          </a:extLst>
        </xdr:cNvPr>
        <xdr:cNvSpPr>
          <a:spLocks noChangeAspect="1" noChangeArrowheads="1"/>
        </xdr:cNvSpPr>
      </xdr:nvSpPr>
      <xdr:spPr bwMode="auto">
        <a:xfrm>
          <a:off x="7981950" y="237391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217</xdr:row>
      <xdr:rowOff>161925</xdr:rowOff>
    </xdr:from>
    <xdr:ext cx="304800" cy="304800"/>
    <xdr:sp macro="" textlink="">
      <xdr:nvSpPr>
        <xdr:cNvPr id="981" name="AutoShape 3" descr="blob:https://web.whatsapp.com/207f9b22-a611-4d6f-9984-78d7d1ff46db">
          <a:extLst>
            <a:ext uri="{FF2B5EF4-FFF2-40B4-BE49-F238E27FC236}">
              <a16:creationId xmlns:a16="http://schemas.microsoft.com/office/drawing/2014/main" id="{00000000-0008-0000-0200-0000D5030000}"/>
            </a:ext>
          </a:extLst>
        </xdr:cNvPr>
        <xdr:cNvSpPr>
          <a:spLocks noChangeAspect="1" noChangeArrowheads="1"/>
        </xdr:cNvSpPr>
      </xdr:nvSpPr>
      <xdr:spPr bwMode="auto">
        <a:xfrm>
          <a:off x="7981950" y="234972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217</xdr:row>
      <xdr:rowOff>161925</xdr:rowOff>
    </xdr:from>
    <xdr:ext cx="304800" cy="304800"/>
    <xdr:sp macro="" textlink="">
      <xdr:nvSpPr>
        <xdr:cNvPr id="982" name="AutoShape 3" descr="blob:https://web.whatsapp.com/207f9b22-a611-4d6f-9984-78d7d1ff46db">
          <a:extLst>
            <a:ext uri="{FF2B5EF4-FFF2-40B4-BE49-F238E27FC236}">
              <a16:creationId xmlns:a16="http://schemas.microsoft.com/office/drawing/2014/main" id="{00000000-0008-0000-0200-0000D6030000}"/>
            </a:ext>
          </a:extLst>
        </xdr:cNvPr>
        <xdr:cNvSpPr>
          <a:spLocks noChangeAspect="1" noChangeArrowheads="1"/>
        </xdr:cNvSpPr>
      </xdr:nvSpPr>
      <xdr:spPr bwMode="auto">
        <a:xfrm>
          <a:off x="7981950" y="234972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218</xdr:row>
      <xdr:rowOff>161925</xdr:rowOff>
    </xdr:from>
    <xdr:ext cx="304800" cy="304800"/>
    <xdr:sp macro="" textlink="">
      <xdr:nvSpPr>
        <xdr:cNvPr id="983" name="AutoShape 3" descr="blob:https://web.whatsapp.com/207f9b22-a611-4d6f-9984-78d7d1ff46db">
          <a:extLst>
            <a:ext uri="{FF2B5EF4-FFF2-40B4-BE49-F238E27FC236}">
              <a16:creationId xmlns:a16="http://schemas.microsoft.com/office/drawing/2014/main" id="{00000000-0008-0000-0200-0000D7030000}"/>
            </a:ext>
          </a:extLst>
        </xdr:cNvPr>
        <xdr:cNvSpPr>
          <a:spLocks noChangeAspect="1" noChangeArrowheads="1"/>
        </xdr:cNvSpPr>
      </xdr:nvSpPr>
      <xdr:spPr bwMode="auto">
        <a:xfrm>
          <a:off x="7981950" y="236096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218</xdr:row>
      <xdr:rowOff>161925</xdr:rowOff>
    </xdr:from>
    <xdr:ext cx="304800" cy="304800"/>
    <xdr:sp macro="" textlink="">
      <xdr:nvSpPr>
        <xdr:cNvPr id="984" name="AutoShape 3" descr="blob:https://web.whatsapp.com/207f9b22-a611-4d6f-9984-78d7d1ff46db">
          <a:extLst>
            <a:ext uri="{FF2B5EF4-FFF2-40B4-BE49-F238E27FC236}">
              <a16:creationId xmlns:a16="http://schemas.microsoft.com/office/drawing/2014/main" id="{00000000-0008-0000-0200-0000D8030000}"/>
            </a:ext>
          </a:extLst>
        </xdr:cNvPr>
        <xdr:cNvSpPr>
          <a:spLocks noChangeAspect="1" noChangeArrowheads="1"/>
        </xdr:cNvSpPr>
      </xdr:nvSpPr>
      <xdr:spPr bwMode="auto">
        <a:xfrm>
          <a:off x="7981950" y="236096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219</xdr:row>
      <xdr:rowOff>161925</xdr:rowOff>
    </xdr:from>
    <xdr:ext cx="304800" cy="304800"/>
    <xdr:sp macro="" textlink="">
      <xdr:nvSpPr>
        <xdr:cNvPr id="985" name="AutoShape 3" descr="blob:https://web.whatsapp.com/207f9b22-a611-4d6f-9984-78d7d1ff46db">
          <a:extLst>
            <a:ext uri="{FF2B5EF4-FFF2-40B4-BE49-F238E27FC236}">
              <a16:creationId xmlns:a16="http://schemas.microsoft.com/office/drawing/2014/main" id="{00000000-0008-0000-0200-0000D9030000}"/>
            </a:ext>
          </a:extLst>
        </xdr:cNvPr>
        <xdr:cNvSpPr>
          <a:spLocks noChangeAspect="1" noChangeArrowheads="1"/>
        </xdr:cNvSpPr>
      </xdr:nvSpPr>
      <xdr:spPr bwMode="auto">
        <a:xfrm>
          <a:off x="7981950" y="237220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219</xdr:row>
      <xdr:rowOff>161925</xdr:rowOff>
    </xdr:from>
    <xdr:ext cx="304800" cy="304800"/>
    <xdr:sp macro="" textlink="">
      <xdr:nvSpPr>
        <xdr:cNvPr id="986" name="AutoShape 3" descr="blob:https://web.whatsapp.com/207f9b22-a611-4d6f-9984-78d7d1ff46db">
          <a:extLst>
            <a:ext uri="{FF2B5EF4-FFF2-40B4-BE49-F238E27FC236}">
              <a16:creationId xmlns:a16="http://schemas.microsoft.com/office/drawing/2014/main" id="{00000000-0008-0000-0200-0000DA030000}"/>
            </a:ext>
          </a:extLst>
        </xdr:cNvPr>
        <xdr:cNvSpPr>
          <a:spLocks noChangeAspect="1" noChangeArrowheads="1"/>
        </xdr:cNvSpPr>
      </xdr:nvSpPr>
      <xdr:spPr bwMode="auto">
        <a:xfrm>
          <a:off x="7981950" y="237220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222</xdr:row>
      <xdr:rowOff>161925</xdr:rowOff>
    </xdr:from>
    <xdr:ext cx="304800" cy="304800"/>
    <xdr:sp macro="" textlink="">
      <xdr:nvSpPr>
        <xdr:cNvPr id="987" name="AutoShape 3" descr="blob:https://web.whatsapp.com/207f9b22-a611-4d6f-9984-78d7d1ff46db">
          <a:extLst>
            <a:ext uri="{FF2B5EF4-FFF2-40B4-BE49-F238E27FC236}">
              <a16:creationId xmlns:a16="http://schemas.microsoft.com/office/drawing/2014/main" id="{00000000-0008-0000-0200-0000DB030000}"/>
            </a:ext>
          </a:extLst>
        </xdr:cNvPr>
        <xdr:cNvSpPr>
          <a:spLocks noChangeAspect="1" noChangeArrowheads="1"/>
        </xdr:cNvSpPr>
      </xdr:nvSpPr>
      <xdr:spPr bwMode="auto">
        <a:xfrm>
          <a:off x="7981950" y="240591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222</xdr:row>
      <xdr:rowOff>161925</xdr:rowOff>
    </xdr:from>
    <xdr:ext cx="304800" cy="304800"/>
    <xdr:sp macro="" textlink="">
      <xdr:nvSpPr>
        <xdr:cNvPr id="988" name="AutoShape 3" descr="blob:https://web.whatsapp.com/207f9b22-a611-4d6f-9984-78d7d1ff46db">
          <a:extLst>
            <a:ext uri="{FF2B5EF4-FFF2-40B4-BE49-F238E27FC236}">
              <a16:creationId xmlns:a16="http://schemas.microsoft.com/office/drawing/2014/main" id="{00000000-0008-0000-0200-0000DC030000}"/>
            </a:ext>
          </a:extLst>
        </xdr:cNvPr>
        <xdr:cNvSpPr>
          <a:spLocks noChangeAspect="1" noChangeArrowheads="1"/>
        </xdr:cNvSpPr>
      </xdr:nvSpPr>
      <xdr:spPr bwMode="auto">
        <a:xfrm>
          <a:off x="7981950" y="240591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222</xdr:row>
      <xdr:rowOff>161925</xdr:rowOff>
    </xdr:from>
    <xdr:ext cx="304800" cy="304800"/>
    <xdr:sp macro="" textlink="">
      <xdr:nvSpPr>
        <xdr:cNvPr id="989" name="AutoShape 3" descr="blob:https://web.whatsapp.com/207f9b22-a611-4d6f-9984-78d7d1ff46db">
          <a:extLst>
            <a:ext uri="{FF2B5EF4-FFF2-40B4-BE49-F238E27FC236}">
              <a16:creationId xmlns:a16="http://schemas.microsoft.com/office/drawing/2014/main" id="{00000000-0008-0000-0200-0000DD030000}"/>
            </a:ext>
          </a:extLst>
        </xdr:cNvPr>
        <xdr:cNvSpPr>
          <a:spLocks noChangeAspect="1" noChangeArrowheads="1"/>
        </xdr:cNvSpPr>
      </xdr:nvSpPr>
      <xdr:spPr bwMode="auto">
        <a:xfrm>
          <a:off x="7981950" y="240591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222</xdr:row>
      <xdr:rowOff>161925</xdr:rowOff>
    </xdr:from>
    <xdr:ext cx="304800" cy="304800"/>
    <xdr:sp macro="" textlink="">
      <xdr:nvSpPr>
        <xdr:cNvPr id="990" name="AutoShape 3" descr="blob:https://web.whatsapp.com/207f9b22-a611-4d6f-9984-78d7d1ff46db">
          <a:extLst>
            <a:ext uri="{FF2B5EF4-FFF2-40B4-BE49-F238E27FC236}">
              <a16:creationId xmlns:a16="http://schemas.microsoft.com/office/drawing/2014/main" id="{00000000-0008-0000-0200-0000DE030000}"/>
            </a:ext>
          </a:extLst>
        </xdr:cNvPr>
        <xdr:cNvSpPr>
          <a:spLocks noChangeAspect="1" noChangeArrowheads="1"/>
        </xdr:cNvSpPr>
      </xdr:nvSpPr>
      <xdr:spPr bwMode="auto">
        <a:xfrm>
          <a:off x="7981950" y="240591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227</xdr:row>
      <xdr:rowOff>161925</xdr:rowOff>
    </xdr:from>
    <xdr:ext cx="304800" cy="304800"/>
    <xdr:sp macro="" textlink="">
      <xdr:nvSpPr>
        <xdr:cNvPr id="991" name="AutoShape 3" descr="blob:https://web.whatsapp.com/207f9b22-a611-4d6f-9984-78d7d1ff46db">
          <a:extLst>
            <a:ext uri="{FF2B5EF4-FFF2-40B4-BE49-F238E27FC236}">
              <a16:creationId xmlns:a16="http://schemas.microsoft.com/office/drawing/2014/main" id="{00000000-0008-0000-0200-0000DF030000}"/>
            </a:ext>
          </a:extLst>
        </xdr:cNvPr>
        <xdr:cNvSpPr>
          <a:spLocks noChangeAspect="1" noChangeArrowheads="1"/>
        </xdr:cNvSpPr>
      </xdr:nvSpPr>
      <xdr:spPr bwMode="auto">
        <a:xfrm>
          <a:off x="7981950" y="246211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227</xdr:row>
      <xdr:rowOff>161925</xdr:rowOff>
    </xdr:from>
    <xdr:ext cx="304800" cy="304800"/>
    <xdr:sp macro="" textlink="">
      <xdr:nvSpPr>
        <xdr:cNvPr id="992" name="AutoShape 3" descr="blob:https://web.whatsapp.com/207f9b22-a611-4d6f-9984-78d7d1ff46db">
          <a:extLst>
            <a:ext uri="{FF2B5EF4-FFF2-40B4-BE49-F238E27FC236}">
              <a16:creationId xmlns:a16="http://schemas.microsoft.com/office/drawing/2014/main" id="{00000000-0008-0000-0200-0000E0030000}"/>
            </a:ext>
          </a:extLst>
        </xdr:cNvPr>
        <xdr:cNvSpPr>
          <a:spLocks noChangeAspect="1" noChangeArrowheads="1"/>
        </xdr:cNvSpPr>
      </xdr:nvSpPr>
      <xdr:spPr bwMode="auto">
        <a:xfrm>
          <a:off x="7981950" y="246211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227</xdr:row>
      <xdr:rowOff>161925</xdr:rowOff>
    </xdr:from>
    <xdr:ext cx="304800" cy="304800"/>
    <xdr:sp macro="" textlink="">
      <xdr:nvSpPr>
        <xdr:cNvPr id="993" name="AutoShape 3" descr="blob:https://web.whatsapp.com/207f9b22-a611-4d6f-9984-78d7d1ff46db">
          <a:extLst>
            <a:ext uri="{FF2B5EF4-FFF2-40B4-BE49-F238E27FC236}">
              <a16:creationId xmlns:a16="http://schemas.microsoft.com/office/drawing/2014/main" id="{00000000-0008-0000-0200-0000E1030000}"/>
            </a:ext>
          </a:extLst>
        </xdr:cNvPr>
        <xdr:cNvSpPr>
          <a:spLocks noChangeAspect="1" noChangeArrowheads="1"/>
        </xdr:cNvSpPr>
      </xdr:nvSpPr>
      <xdr:spPr bwMode="auto">
        <a:xfrm>
          <a:off x="7981950" y="246211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227</xdr:row>
      <xdr:rowOff>161925</xdr:rowOff>
    </xdr:from>
    <xdr:ext cx="304800" cy="304800"/>
    <xdr:sp macro="" textlink="">
      <xdr:nvSpPr>
        <xdr:cNvPr id="994" name="AutoShape 3" descr="blob:https://web.whatsapp.com/207f9b22-a611-4d6f-9984-78d7d1ff46db">
          <a:extLst>
            <a:ext uri="{FF2B5EF4-FFF2-40B4-BE49-F238E27FC236}">
              <a16:creationId xmlns:a16="http://schemas.microsoft.com/office/drawing/2014/main" id="{00000000-0008-0000-0200-0000E2030000}"/>
            </a:ext>
          </a:extLst>
        </xdr:cNvPr>
        <xdr:cNvSpPr>
          <a:spLocks noChangeAspect="1" noChangeArrowheads="1"/>
        </xdr:cNvSpPr>
      </xdr:nvSpPr>
      <xdr:spPr bwMode="auto">
        <a:xfrm>
          <a:off x="7981950" y="246211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218</xdr:row>
      <xdr:rowOff>161925</xdr:rowOff>
    </xdr:from>
    <xdr:ext cx="304800" cy="304800"/>
    <xdr:sp macro="" textlink="">
      <xdr:nvSpPr>
        <xdr:cNvPr id="995" name="AutoShape 3" descr="blob:https://web.whatsapp.com/207f9b22-a611-4d6f-9984-78d7d1ff46db">
          <a:extLst>
            <a:ext uri="{FF2B5EF4-FFF2-40B4-BE49-F238E27FC236}">
              <a16:creationId xmlns:a16="http://schemas.microsoft.com/office/drawing/2014/main" id="{00000000-0008-0000-0200-0000E3030000}"/>
            </a:ext>
          </a:extLst>
        </xdr:cNvPr>
        <xdr:cNvSpPr>
          <a:spLocks noChangeAspect="1" noChangeArrowheads="1"/>
        </xdr:cNvSpPr>
      </xdr:nvSpPr>
      <xdr:spPr bwMode="auto">
        <a:xfrm>
          <a:off x="7981950" y="236096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218</xdr:row>
      <xdr:rowOff>161925</xdr:rowOff>
    </xdr:from>
    <xdr:ext cx="304800" cy="304800"/>
    <xdr:sp macro="" textlink="">
      <xdr:nvSpPr>
        <xdr:cNvPr id="996" name="AutoShape 3" descr="blob:https://web.whatsapp.com/207f9b22-a611-4d6f-9984-78d7d1ff46db">
          <a:extLst>
            <a:ext uri="{FF2B5EF4-FFF2-40B4-BE49-F238E27FC236}">
              <a16:creationId xmlns:a16="http://schemas.microsoft.com/office/drawing/2014/main" id="{00000000-0008-0000-0200-0000E4030000}"/>
            </a:ext>
          </a:extLst>
        </xdr:cNvPr>
        <xdr:cNvSpPr>
          <a:spLocks noChangeAspect="1" noChangeArrowheads="1"/>
        </xdr:cNvSpPr>
      </xdr:nvSpPr>
      <xdr:spPr bwMode="auto">
        <a:xfrm>
          <a:off x="7981950" y="236096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218</xdr:row>
      <xdr:rowOff>161925</xdr:rowOff>
    </xdr:from>
    <xdr:ext cx="304800" cy="304800"/>
    <xdr:sp macro="" textlink="">
      <xdr:nvSpPr>
        <xdr:cNvPr id="997" name="AutoShape 3" descr="blob:https://web.whatsapp.com/207f9b22-a611-4d6f-9984-78d7d1ff46db">
          <a:extLst>
            <a:ext uri="{FF2B5EF4-FFF2-40B4-BE49-F238E27FC236}">
              <a16:creationId xmlns:a16="http://schemas.microsoft.com/office/drawing/2014/main" id="{00000000-0008-0000-0200-0000E5030000}"/>
            </a:ext>
          </a:extLst>
        </xdr:cNvPr>
        <xdr:cNvSpPr>
          <a:spLocks noChangeAspect="1" noChangeArrowheads="1"/>
        </xdr:cNvSpPr>
      </xdr:nvSpPr>
      <xdr:spPr bwMode="auto">
        <a:xfrm>
          <a:off x="7981950" y="236096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218</xdr:row>
      <xdr:rowOff>161925</xdr:rowOff>
    </xdr:from>
    <xdr:ext cx="304800" cy="304800"/>
    <xdr:sp macro="" textlink="">
      <xdr:nvSpPr>
        <xdr:cNvPr id="998" name="AutoShape 3" descr="blob:https://web.whatsapp.com/207f9b22-a611-4d6f-9984-78d7d1ff46db">
          <a:extLst>
            <a:ext uri="{FF2B5EF4-FFF2-40B4-BE49-F238E27FC236}">
              <a16:creationId xmlns:a16="http://schemas.microsoft.com/office/drawing/2014/main" id="{00000000-0008-0000-0200-0000E6030000}"/>
            </a:ext>
          </a:extLst>
        </xdr:cNvPr>
        <xdr:cNvSpPr>
          <a:spLocks noChangeAspect="1" noChangeArrowheads="1"/>
        </xdr:cNvSpPr>
      </xdr:nvSpPr>
      <xdr:spPr bwMode="auto">
        <a:xfrm>
          <a:off x="7981950" y="236096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244</xdr:row>
      <xdr:rowOff>542925</xdr:rowOff>
    </xdr:from>
    <xdr:ext cx="304800" cy="304800"/>
    <xdr:sp macro="" textlink="">
      <xdr:nvSpPr>
        <xdr:cNvPr id="999" name="AutoShape 3" descr="blob:https://web.whatsapp.com/207f9b22-a611-4d6f-9984-78d7d1ff46db">
          <a:extLst>
            <a:ext uri="{FF2B5EF4-FFF2-40B4-BE49-F238E27FC236}">
              <a16:creationId xmlns:a16="http://schemas.microsoft.com/office/drawing/2014/main" id="{00000000-0008-0000-0200-0000E7030000}"/>
            </a:ext>
          </a:extLst>
        </xdr:cNvPr>
        <xdr:cNvSpPr>
          <a:spLocks noChangeAspect="1" noChangeArrowheads="1"/>
        </xdr:cNvSpPr>
      </xdr:nvSpPr>
      <xdr:spPr bwMode="auto">
        <a:xfrm>
          <a:off x="7981950" y="265699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244</xdr:row>
      <xdr:rowOff>333375</xdr:rowOff>
    </xdr:from>
    <xdr:ext cx="304800" cy="304800"/>
    <xdr:sp macro="" textlink="">
      <xdr:nvSpPr>
        <xdr:cNvPr id="1000" name="AutoShape 3" descr="blob:https://web.whatsapp.com/207f9b22-a611-4d6f-9984-78d7d1ff46db">
          <a:extLst>
            <a:ext uri="{FF2B5EF4-FFF2-40B4-BE49-F238E27FC236}">
              <a16:creationId xmlns:a16="http://schemas.microsoft.com/office/drawing/2014/main" id="{00000000-0008-0000-0200-0000E8030000}"/>
            </a:ext>
          </a:extLst>
        </xdr:cNvPr>
        <xdr:cNvSpPr>
          <a:spLocks noChangeAspect="1" noChangeArrowheads="1"/>
        </xdr:cNvSpPr>
      </xdr:nvSpPr>
      <xdr:spPr bwMode="auto">
        <a:xfrm>
          <a:off x="7981950" y="265490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242</xdr:row>
      <xdr:rowOff>161925</xdr:rowOff>
    </xdr:from>
    <xdr:ext cx="304800" cy="304800"/>
    <xdr:sp macro="" textlink="">
      <xdr:nvSpPr>
        <xdr:cNvPr id="1001" name="AutoShape 3" descr="blob:https://web.whatsapp.com/207f9b22-a611-4d6f-9984-78d7d1ff46db">
          <a:extLst>
            <a:ext uri="{FF2B5EF4-FFF2-40B4-BE49-F238E27FC236}">
              <a16:creationId xmlns:a16="http://schemas.microsoft.com/office/drawing/2014/main" id="{00000000-0008-0000-0200-0000E9030000}"/>
            </a:ext>
          </a:extLst>
        </xdr:cNvPr>
        <xdr:cNvSpPr>
          <a:spLocks noChangeAspect="1" noChangeArrowheads="1"/>
        </xdr:cNvSpPr>
      </xdr:nvSpPr>
      <xdr:spPr bwMode="auto">
        <a:xfrm>
          <a:off x="7981950" y="263070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242</xdr:row>
      <xdr:rowOff>161925</xdr:rowOff>
    </xdr:from>
    <xdr:ext cx="304800" cy="304800"/>
    <xdr:sp macro="" textlink="">
      <xdr:nvSpPr>
        <xdr:cNvPr id="1002" name="AutoShape 3" descr="blob:https://web.whatsapp.com/207f9b22-a611-4d6f-9984-78d7d1ff46db">
          <a:extLst>
            <a:ext uri="{FF2B5EF4-FFF2-40B4-BE49-F238E27FC236}">
              <a16:creationId xmlns:a16="http://schemas.microsoft.com/office/drawing/2014/main" id="{00000000-0008-0000-0200-0000EA030000}"/>
            </a:ext>
          </a:extLst>
        </xdr:cNvPr>
        <xdr:cNvSpPr>
          <a:spLocks noChangeAspect="1" noChangeArrowheads="1"/>
        </xdr:cNvSpPr>
      </xdr:nvSpPr>
      <xdr:spPr bwMode="auto">
        <a:xfrm>
          <a:off x="7981950" y="263070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243</xdr:row>
      <xdr:rowOff>161925</xdr:rowOff>
    </xdr:from>
    <xdr:ext cx="304800" cy="304800"/>
    <xdr:sp macro="" textlink="">
      <xdr:nvSpPr>
        <xdr:cNvPr id="1003" name="AutoShape 3" descr="blob:https://web.whatsapp.com/207f9b22-a611-4d6f-9984-78d7d1ff46db">
          <a:extLst>
            <a:ext uri="{FF2B5EF4-FFF2-40B4-BE49-F238E27FC236}">
              <a16:creationId xmlns:a16="http://schemas.microsoft.com/office/drawing/2014/main" id="{00000000-0008-0000-0200-0000EB030000}"/>
            </a:ext>
          </a:extLst>
        </xdr:cNvPr>
        <xdr:cNvSpPr>
          <a:spLocks noChangeAspect="1" noChangeArrowheads="1"/>
        </xdr:cNvSpPr>
      </xdr:nvSpPr>
      <xdr:spPr bwMode="auto">
        <a:xfrm>
          <a:off x="7981950" y="264194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243</xdr:row>
      <xdr:rowOff>161925</xdr:rowOff>
    </xdr:from>
    <xdr:ext cx="304800" cy="304800"/>
    <xdr:sp macro="" textlink="">
      <xdr:nvSpPr>
        <xdr:cNvPr id="1004" name="AutoShape 3" descr="blob:https://web.whatsapp.com/207f9b22-a611-4d6f-9984-78d7d1ff46db">
          <a:extLst>
            <a:ext uri="{FF2B5EF4-FFF2-40B4-BE49-F238E27FC236}">
              <a16:creationId xmlns:a16="http://schemas.microsoft.com/office/drawing/2014/main" id="{00000000-0008-0000-0200-0000EC030000}"/>
            </a:ext>
          </a:extLst>
        </xdr:cNvPr>
        <xdr:cNvSpPr>
          <a:spLocks noChangeAspect="1" noChangeArrowheads="1"/>
        </xdr:cNvSpPr>
      </xdr:nvSpPr>
      <xdr:spPr bwMode="auto">
        <a:xfrm>
          <a:off x="7981950" y="264194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244</xdr:row>
      <xdr:rowOff>161925</xdr:rowOff>
    </xdr:from>
    <xdr:ext cx="304800" cy="304800"/>
    <xdr:sp macro="" textlink="">
      <xdr:nvSpPr>
        <xdr:cNvPr id="1005" name="AutoShape 3" descr="blob:https://web.whatsapp.com/207f9b22-a611-4d6f-9984-78d7d1ff46db">
          <a:extLst>
            <a:ext uri="{FF2B5EF4-FFF2-40B4-BE49-F238E27FC236}">
              <a16:creationId xmlns:a16="http://schemas.microsoft.com/office/drawing/2014/main" id="{00000000-0008-0000-0200-0000ED030000}"/>
            </a:ext>
          </a:extLst>
        </xdr:cNvPr>
        <xdr:cNvSpPr>
          <a:spLocks noChangeAspect="1" noChangeArrowheads="1"/>
        </xdr:cNvSpPr>
      </xdr:nvSpPr>
      <xdr:spPr bwMode="auto">
        <a:xfrm>
          <a:off x="7981950" y="265318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244</xdr:row>
      <xdr:rowOff>161925</xdr:rowOff>
    </xdr:from>
    <xdr:ext cx="304800" cy="304800"/>
    <xdr:sp macro="" textlink="">
      <xdr:nvSpPr>
        <xdr:cNvPr id="1006" name="AutoShape 3" descr="blob:https://web.whatsapp.com/207f9b22-a611-4d6f-9984-78d7d1ff46db">
          <a:extLst>
            <a:ext uri="{FF2B5EF4-FFF2-40B4-BE49-F238E27FC236}">
              <a16:creationId xmlns:a16="http://schemas.microsoft.com/office/drawing/2014/main" id="{00000000-0008-0000-0200-0000EE030000}"/>
            </a:ext>
          </a:extLst>
        </xdr:cNvPr>
        <xdr:cNvSpPr>
          <a:spLocks noChangeAspect="1" noChangeArrowheads="1"/>
        </xdr:cNvSpPr>
      </xdr:nvSpPr>
      <xdr:spPr bwMode="auto">
        <a:xfrm>
          <a:off x="7981950" y="265318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282</xdr:row>
      <xdr:rowOff>161925</xdr:rowOff>
    </xdr:from>
    <xdr:ext cx="304800" cy="304800"/>
    <xdr:sp macro="" textlink="">
      <xdr:nvSpPr>
        <xdr:cNvPr id="1007" name="AutoShape 3" descr="blob:https://web.whatsapp.com/207f9b22-a611-4d6f-9984-78d7d1ff46db">
          <a:extLst>
            <a:ext uri="{FF2B5EF4-FFF2-40B4-BE49-F238E27FC236}">
              <a16:creationId xmlns:a16="http://schemas.microsoft.com/office/drawing/2014/main" id="{00000000-0008-0000-0200-0000EF030000}"/>
            </a:ext>
          </a:extLst>
        </xdr:cNvPr>
        <xdr:cNvSpPr>
          <a:spLocks noChangeAspect="1" noChangeArrowheads="1"/>
        </xdr:cNvSpPr>
      </xdr:nvSpPr>
      <xdr:spPr bwMode="auto">
        <a:xfrm>
          <a:off x="7981950" y="308028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282</xdr:row>
      <xdr:rowOff>161925</xdr:rowOff>
    </xdr:from>
    <xdr:ext cx="304800" cy="304800"/>
    <xdr:sp macro="" textlink="">
      <xdr:nvSpPr>
        <xdr:cNvPr id="1008" name="AutoShape 3" descr="blob:https://web.whatsapp.com/207f9b22-a611-4d6f-9984-78d7d1ff46db">
          <a:extLst>
            <a:ext uri="{FF2B5EF4-FFF2-40B4-BE49-F238E27FC236}">
              <a16:creationId xmlns:a16="http://schemas.microsoft.com/office/drawing/2014/main" id="{00000000-0008-0000-0200-0000F0030000}"/>
            </a:ext>
          </a:extLst>
        </xdr:cNvPr>
        <xdr:cNvSpPr>
          <a:spLocks noChangeAspect="1" noChangeArrowheads="1"/>
        </xdr:cNvSpPr>
      </xdr:nvSpPr>
      <xdr:spPr bwMode="auto">
        <a:xfrm>
          <a:off x="7981950" y="308028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244</xdr:row>
      <xdr:rowOff>542925</xdr:rowOff>
    </xdr:from>
    <xdr:ext cx="304800" cy="304800"/>
    <xdr:sp macro="" textlink="">
      <xdr:nvSpPr>
        <xdr:cNvPr id="1009" name="AutoShape 3" descr="blob:https://web.whatsapp.com/207f9b22-a611-4d6f-9984-78d7d1ff46db">
          <a:extLst>
            <a:ext uri="{FF2B5EF4-FFF2-40B4-BE49-F238E27FC236}">
              <a16:creationId xmlns:a16="http://schemas.microsoft.com/office/drawing/2014/main" id="{00000000-0008-0000-0200-0000F1030000}"/>
            </a:ext>
          </a:extLst>
        </xdr:cNvPr>
        <xdr:cNvSpPr>
          <a:spLocks noChangeAspect="1" noChangeArrowheads="1"/>
        </xdr:cNvSpPr>
      </xdr:nvSpPr>
      <xdr:spPr bwMode="auto">
        <a:xfrm>
          <a:off x="7981950" y="265699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244</xdr:row>
      <xdr:rowOff>333375</xdr:rowOff>
    </xdr:from>
    <xdr:ext cx="304800" cy="304800"/>
    <xdr:sp macro="" textlink="">
      <xdr:nvSpPr>
        <xdr:cNvPr id="1010" name="AutoShape 3" descr="blob:https://web.whatsapp.com/207f9b22-a611-4d6f-9984-78d7d1ff46db">
          <a:extLst>
            <a:ext uri="{FF2B5EF4-FFF2-40B4-BE49-F238E27FC236}">
              <a16:creationId xmlns:a16="http://schemas.microsoft.com/office/drawing/2014/main" id="{00000000-0008-0000-0200-0000F2030000}"/>
            </a:ext>
          </a:extLst>
        </xdr:cNvPr>
        <xdr:cNvSpPr>
          <a:spLocks noChangeAspect="1" noChangeArrowheads="1"/>
        </xdr:cNvSpPr>
      </xdr:nvSpPr>
      <xdr:spPr bwMode="auto">
        <a:xfrm>
          <a:off x="7981950" y="265490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242</xdr:row>
      <xdr:rowOff>161925</xdr:rowOff>
    </xdr:from>
    <xdr:ext cx="304800" cy="304800"/>
    <xdr:sp macro="" textlink="">
      <xdr:nvSpPr>
        <xdr:cNvPr id="1011" name="AutoShape 3" descr="blob:https://web.whatsapp.com/207f9b22-a611-4d6f-9984-78d7d1ff46db">
          <a:extLst>
            <a:ext uri="{FF2B5EF4-FFF2-40B4-BE49-F238E27FC236}">
              <a16:creationId xmlns:a16="http://schemas.microsoft.com/office/drawing/2014/main" id="{00000000-0008-0000-0200-0000F3030000}"/>
            </a:ext>
          </a:extLst>
        </xdr:cNvPr>
        <xdr:cNvSpPr>
          <a:spLocks noChangeAspect="1" noChangeArrowheads="1"/>
        </xdr:cNvSpPr>
      </xdr:nvSpPr>
      <xdr:spPr bwMode="auto">
        <a:xfrm>
          <a:off x="7981950" y="263070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242</xdr:row>
      <xdr:rowOff>161925</xdr:rowOff>
    </xdr:from>
    <xdr:ext cx="304800" cy="304800"/>
    <xdr:sp macro="" textlink="">
      <xdr:nvSpPr>
        <xdr:cNvPr id="1012" name="AutoShape 3" descr="blob:https://web.whatsapp.com/207f9b22-a611-4d6f-9984-78d7d1ff46db">
          <a:extLst>
            <a:ext uri="{FF2B5EF4-FFF2-40B4-BE49-F238E27FC236}">
              <a16:creationId xmlns:a16="http://schemas.microsoft.com/office/drawing/2014/main" id="{00000000-0008-0000-0200-0000F4030000}"/>
            </a:ext>
          </a:extLst>
        </xdr:cNvPr>
        <xdr:cNvSpPr>
          <a:spLocks noChangeAspect="1" noChangeArrowheads="1"/>
        </xdr:cNvSpPr>
      </xdr:nvSpPr>
      <xdr:spPr bwMode="auto">
        <a:xfrm>
          <a:off x="7981950" y="263070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243</xdr:row>
      <xdr:rowOff>161925</xdr:rowOff>
    </xdr:from>
    <xdr:ext cx="304800" cy="304800"/>
    <xdr:sp macro="" textlink="">
      <xdr:nvSpPr>
        <xdr:cNvPr id="1013" name="AutoShape 3" descr="blob:https://web.whatsapp.com/207f9b22-a611-4d6f-9984-78d7d1ff46db">
          <a:extLst>
            <a:ext uri="{FF2B5EF4-FFF2-40B4-BE49-F238E27FC236}">
              <a16:creationId xmlns:a16="http://schemas.microsoft.com/office/drawing/2014/main" id="{00000000-0008-0000-0200-0000F5030000}"/>
            </a:ext>
          </a:extLst>
        </xdr:cNvPr>
        <xdr:cNvSpPr>
          <a:spLocks noChangeAspect="1" noChangeArrowheads="1"/>
        </xdr:cNvSpPr>
      </xdr:nvSpPr>
      <xdr:spPr bwMode="auto">
        <a:xfrm>
          <a:off x="7981950" y="264194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243</xdr:row>
      <xdr:rowOff>161925</xdr:rowOff>
    </xdr:from>
    <xdr:ext cx="304800" cy="304800"/>
    <xdr:sp macro="" textlink="">
      <xdr:nvSpPr>
        <xdr:cNvPr id="1014" name="AutoShape 3" descr="blob:https://web.whatsapp.com/207f9b22-a611-4d6f-9984-78d7d1ff46db">
          <a:extLst>
            <a:ext uri="{FF2B5EF4-FFF2-40B4-BE49-F238E27FC236}">
              <a16:creationId xmlns:a16="http://schemas.microsoft.com/office/drawing/2014/main" id="{00000000-0008-0000-0200-0000F6030000}"/>
            </a:ext>
          </a:extLst>
        </xdr:cNvPr>
        <xdr:cNvSpPr>
          <a:spLocks noChangeAspect="1" noChangeArrowheads="1"/>
        </xdr:cNvSpPr>
      </xdr:nvSpPr>
      <xdr:spPr bwMode="auto">
        <a:xfrm>
          <a:off x="7981950" y="264194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244</xdr:row>
      <xdr:rowOff>161925</xdr:rowOff>
    </xdr:from>
    <xdr:ext cx="304800" cy="304800"/>
    <xdr:sp macro="" textlink="">
      <xdr:nvSpPr>
        <xdr:cNvPr id="1015" name="AutoShape 3" descr="blob:https://web.whatsapp.com/207f9b22-a611-4d6f-9984-78d7d1ff46db">
          <a:extLst>
            <a:ext uri="{FF2B5EF4-FFF2-40B4-BE49-F238E27FC236}">
              <a16:creationId xmlns:a16="http://schemas.microsoft.com/office/drawing/2014/main" id="{00000000-0008-0000-0200-0000F7030000}"/>
            </a:ext>
          </a:extLst>
        </xdr:cNvPr>
        <xdr:cNvSpPr>
          <a:spLocks noChangeAspect="1" noChangeArrowheads="1"/>
        </xdr:cNvSpPr>
      </xdr:nvSpPr>
      <xdr:spPr bwMode="auto">
        <a:xfrm>
          <a:off x="7981950" y="265318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244</xdr:row>
      <xdr:rowOff>161925</xdr:rowOff>
    </xdr:from>
    <xdr:ext cx="304800" cy="304800"/>
    <xdr:sp macro="" textlink="">
      <xdr:nvSpPr>
        <xdr:cNvPr id="1016" name="AutoShape 3" descr="blob:https://web.whatsapp.com/207f9b22-a611-4d6f-9984-78d7d1ff46db">
          <a:extLst>
            <a:ext uri="{FF2B5EF4-FFF2-40B4-BE49-F238E27FC236}">
              <a16:creationId xmlns:a16="http://schemas.microsoft.com/office/drawing/2014/main" id="{00000000-0008-0000-0200-0000F8030000}"/>
            </a:ext>
          </a:extLst>
        </xdr:cNvPr>
        <xdr:cNvSpPr>
          <a:spLocks noChangeAspect="1" noChangeArrowheads="1"/>
        </xdr:cNvSpPr>
      </xdr:nvSpPr>
      <xdr:spPr bwMode="auto">
        <a:xfrm>
          <a:off x="7981950" y="265318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282</xdr:row>
      <xdr:rowOff>161925</xdr:rowOff>
    </xdr:from>
    <xdr:ext cx="304800" cy="304800"/>
    <xdr:sp macro="" textlink="">
      <xdr:nvSpPr>
        <xdr:cNvPr id="1017" name="AutoShape 3" descr="blob:https://web.whatsapp.com/207f9b22-a611-4d6f-9984-78d7d1ff46db">
          <a:extLst>
            <a:ext uri="{FF2B5EF4-FFF2-40B4-BE49-F238E27FC236}">
              <a16:creationId xmlns:a16="http://schemas.microsoft.com/office/drawing/2014/main" id="{00000000-0008-0000-0200-0000F9030000}"/>
            </a:ext>
          </a:extLst>
        </xdr:cNvPr>
        <xdr:cNvSpPr>
          <a:spLocks noChangeAspect="1" noChangeArrowheads="1"/>
        </xdr:cNvSpPr>
      </xdr:nvSpPr>
      <xdr:spPr bwMode="auto">
        <a:xfrm>
          <a:off x="7981950" y="308028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282</xdr:row>
      <xdr:rowOff>161925</xdr:rowOff>
    </xdr:from>
    <xdr:ext cx="304800" cy="304800"/>
    <xdr:sp macro="" textlink="">
      <xdr:nvSpPr>
        <xdr:cNvPr id="1018" name="AutoShape 3" descr="blob:https://web.whatsapp.com/207f9b22-a611-4d6f-9984-78d7d1ff46db">
          <a:extLst>
            <a:ext uri="{FF2B5EF4-FFF2-40B4-BE49-F238E27FC236}">
              <a16:creationId xmlns:a16="http://schemas.microsoft.com/office/drawing/2014/main" id="{00000000-0008-0000-0200-0000FA030000}"/>
            </a:ext>
          </a:extLst>
        </xdr:cNvPr>
        <xdr:cNvSpPr>
          <a:spLocks noChangeAspect="1" noChangeArrowheads="1"/>
        </xdr:cNvSpPr>
      </xdr:nvSpPr>
      <xdr:spPr bwMode="auto">
        <a:xfrm>
          <a:off x="7981950" y="308028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234</xdr:row>
      <xdr:rowOff>542925</xdr:rowOff>
    </xdr:from>
    <xdr:ext cx="304800" cy="304800"/>
    <xdr:sp macro="" textlink="">
      <xdr:nvSpPr>
        <xdr:cNvPr id="1019" name="AutoShape 3" descr="blob:https://web.whatsapp.com/207f9b22-a611-4d6f-9984-78d7d1ff46db">
          <a:extLst>
            <a:ext uri="{FF2B5EF4-FFF2-40B4-BE49-F238E27FC236}">
              <a16:creationId xmlns:a16="http://schemas.microsoft.com/office/drawing/2014/main" id="{00000000-0008-0000-0200-0000FB030000}"/>
            </a:ext>
          </a:extLst>
        </xdr:cNvPr>
        <xdr:cNvSpPr>
          <a:spLocks noChangeAspect="1" noChangeArrowheads="1"/>
        </xdr:cNvSpPr>
      </xdr:nvSpPr>
      <xdr:spPr bwMode="auto">
        <a:xfrm>
          <a:off x="7981950" y="254460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234</xdr:row>
      <xdr:rowOff>333375</xdr:rowOff>
    </xdr:from>
    <xdr:ext cx="304800" cy="304800"/>
    <xdr:sp macro="" textlink="">
      <xdr:nvSpPr>
        <xdr:cNvPr id="1020" name="AutoShape 3" descr="blob:https://web.whatsapp.com/207f9b22-a611-4d6f-9984-78d7d1ff46db">
          <a:extLst>
            <a:ext uri="{FF2B5EF4-FFF2-40B4-BE49-F238E27FC236}">
              <a16:creationId xmlns:a16="http://schemas.microsoft.com/office/drawing/2014/main" id="{00000000-0008-0000-0200-0000FC030000}"/>
            </a:ext>
          </a:extLst>
        </xdr:cNvPr>
        <xdr:cNvSpPr>
          <a:spLocks noChangeAspect="1" noChangeArrowheads="1"/>
        </xdr:cNvSpPr>
      </xdr:nvSpPr>
      <xdr:spPr bwMode="auto">
        <a:xfrm>
          <a:off x="7981950" y="2542508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232</xdr:row>
      <xdr:rowOff>161925</xdr:rowOff>
    </xdr:from>
    <xdr:ext cx="304800" cy="304800"/>
    <xdr:sp macro="" textlink="">
      <xdr:nvSpPr>
        <xdr:cNvPr id="1021" name="AutoShape 3" descr="blob:https://web.whatsapp.com/207f9b22-a611-4d6f-9984-78d7d1ff46db">
          <a:extLst>
            <a:ext uri="{FF2B5EF4-FFF2-40B4-BE49-F238E27FC236}">
              <a16:creationId xmlns:a16="http://schemas.microsoft.com/office/drawing/2014/main" id="{00000000-0008-0000-0200-0000FD030000}"/>
            </a:ext>
          </a:extLst>
        </xdr:cNvPr>
        <xdr:cNvSpPr>
          <a:spLocks noChangeAspect="1" noChangeArrowheads="1"/>
        </xdr:cNvSpPr>
      </xdr:nvSpPr>
      <xdr:spPr bwMode="auto">
        <a:xfrm>
          <a:off x="7981950" y="25183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232</xdr:row>
      <xdr:rowOff>161925</xdr:rowOff>
    </xdr:from>
    <xdr:ext cx="304800" cy="304800"/>
    <xdr:sp macro="" textlink="">
      <xdr:nvSpPr>
        <xdr:cNvPr id="1022" name="AutoShape 3" descr="blob:https://web.whatsapp.com/207f9b22-a611-4d6f-9984-78d7d1ff46db">
          <a:extLst>
            <a:ext uri="{FF2B5EF4-FFF2-40B4-BE49-F238E27FC236}">
              <a16:creationId xmlns:a16="http://schemas.microsoft.com/office/drawing/2014/main" id="{00000000-0008-0000-0200-0000FE030000}"/>
            </a:ext>
          </a:extLst>
        </xdr:cNvPr>
        <xdr:cNvSpPr>
          <a:spLocks noChangeAspect="1" noChangeArrowheads="1"/>
        </xdr:cNvSpPr>
      </xdr:nvSpPr>
      <xdr:spPr bwMode="auto">
        <a:xfrm>
          <a:off x="7981950" y="25183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233</xdr:row>
      <xdr:rowOff>161925</xdr:rowOff>
    </xdr:from>
    <xdr:ext cx="304800" cy="304800"/>
    <xdr:sp macro="" textlink="">
      <xdr:nvSpPr>
        <xdr:cNvPr id="1023" name="AutoShape 3" descr="blob:https://web.whatsapp.com/207f9b22-a611-4d6f-9984-78d7d1ff46db">
          <a:extLst>
            <a:ext uri="{FF2B5EF4-FFF2-40B4-BE49-F238E27FC236}">
              <a16:creationId xmlns:a16="http://schemas.microsoft.com/office/drawing/2014/main" id="{00000000-0008-0000-0200-0000FF030000}"/>
            </a:ext>
          </a:extLst>
        </xdr:cNvPr>
        <xdr:cNvSpPr>
          <a:spLocks noChangeAspect="1" noChangeArrowheads="1"/>
        </xdr:cNvSpPr>
      </xdr:nvSpPr>
      <xdr:spPr bwMode="auto">
        <a:xfrm>
          <a:off x="7981950" y="252955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233</xdr:row>
      <xdr:rowOff>161925</xdr:rowOff>
    </xdr:from>
    <xdr:ext cx="304800" cy="304800"/>
    <xdr:sp macro="" textlink="">
      <xdr:nvSpPr>
        <xdr:cNvPr id="1024" name="AutoShape 3" descr="blob:https://web.whatsapp.com/207f9b22-a611-4d6f-9984-78d7d1ff46db">
          <a:extLst>
            <a:ext uri="{FF2B5EF4-FFF2-40B4-BE49-F238E27FC236}">
              <a16:creationId xmlns:a16="http://schemas.microsoft.com/office/drawing/2014/main" id="{00000000-0008-0000-0200-000000040000}"/>
            </a:ext>
          </a:extLst>
        </xdr:cNvPr>
        <xdr:cNvSpPr>
          <a:spLocks noChangeAspect="1" noChangeArrowheads="1"/>
        </xdr:cNvSpPr>
      </xdr:nvSpPr>
      <xdr:spPr bwMode="auto">
        <a:xfrm>
          <a:off x="7981950" y="252955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234</xdr:row>
      <xdr:rowOff>161925</xdr:rowOff>
    </xdr:from>
    <xdr:ext cx="304800" cy="304800"/>
    <xdr:sp macro="" textlink="">
      <xdr:nvSpPr>
        <xdr:cNvPr id="1025" name="AutoShape 3" descr="blob:https://web.whatsapp.com/207f9b22-a611-4d6f-9984-78d7d1ff46db">
          <a:extLst>
            <a:ext uri="{FF2B5EF4-FFF2-40B4-BE49-F238E27FC236}">
              <a16:creationId xmlns:a16="http://schemas.microsoft.com/office/drawing/2014/main" id="{00000000-0008-0000-0200-000001040000}"/>
            </a:ext>
          </a:extLst>
        </xdr:cNvPr>
        <xdr:cNvSpPr>
          <a:spLocks noChangeAspect="1" noChangeArrowheads="1"/>
        </xdr:cNvSpPr>
      </xdr:nvSpPr>
      <xdr:spPr bwMode="auto">
        <a:xfrm>
          <a:off x="7981950" y="254079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234</xdr:row>
      <xdr:rowOff>161925</xdr:rowOff>
    </xdr:from>
    <xdr:ext cx="304800" cy="304800"/>
    <xdr:sp macro="" textlink="">
      <xdr:nvSpPr>
        <xdr:cNvPr id="1026" name="AutoShape 3" descr="blob:https://web.whatsapp.com/207f9b22-a611-4d6f-9984-78d7d1ff46db">
          <a:extLst>
            <a:ext uri="{FF2B5EF4-FFF2-40B4-BE49-F238E27FC236}">
              <a16:creationId xmlns:a16="http://schemas.microsoft.com/office/drawing/2014/main" id="{00000000-0008-0000-0200-000002040000}"/>
            </a:ext>
          </a:extLst>
        </xdr:cNvPr>
        <xdr:cNvSpPr>
          <a:spLocks noChangeAspect="1" noChangeArrowheads="1"/>
        </xdr:cNvSpPr>
      </xdr:nvSpPr>
      <xdr:spPr bwMode="auto">
        <a:xfrm>
          <a:off x="7981950" y="254079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237</xdr:row>
      <xdr:rowOff>161925</xdr:rowOff>
    </xdr:from>
    <xdr:ext cx="304800" cy="304800"/>
    <xdr:sp macro="" textlink="">
      <xdr:nvSpPr>
        <xdr:cNvPr id="1027" name="AutoShape 3" descr="blob:https://web.whatsapp.com/207f9b22-a611-4d6f-9984-78d7d1ff46db">
          <a:extLst>
            <a:ext uri="{FF2B5EF4-FFF2-40B4-BE49-F238E27FC236}">
              <a16:creationId xmlns:a16="http://schemas.microsoft.com/office/drawing/2014/main" id="{00000000-0008-0000-0200-000003040000}"/>
            </a:ext>
          </a:extLst>
        </xdr:cNvPr>
        <xdr:cNvSpPr>
          <a:spLocks noChangeAspect="1" noChangeArrowheads="1"/>
        </xdr:cNvSpPr>
      </xdr:nvSpPr>
      <xdr:spPr bwMode="auto">
        <a:xfrm>
          <a:off x="7981950" y="257451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237</xdr:row>
      <xdr:rowOff>161925</xdr:rowOff>
    </xdr:from>
    <xdr:ext cx="304800" cy="304800"/>
    <xdr:sp macro="" textlink="">
      <xdr:nvSpPr>
        <xdr:cNvPr id="1028" name="AutoShape 3" descr="blob:https://web.whatsapp.com/207f9b22-a611-4d6f-9984-78d7d1ff46db">
          <a:extLst>
            <a:ext uri="{FF2B5EF4-FFF2-40B4-BE49-F238E27FC236}">
              <a16:creationId xmlns:a16="http://schemas.microsoft.com/office/drawing/2014/main" id="{00000000-0008-0000-0200-000004040000}"/>
            </a:ext>
          </a:extLst>
        </xdr:cNvPr>
        <xdr:cNvSpPr>
          <a:spLocks noChangeAspect="1" noChangeArrowheads="1"/>
        </xdr:cNvSpPr>
      </xdr:nvSpPr>
      <xdr:spPr bwMode="auto">
        <a:xfrm>
          <a:off x="7981950" y="257451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234</xdr:row>
      <xdr:rowOff>542925</xdr:rowOff>
    </xdr:from>
    <xdr:ext cx="304800" cy="304800"/>
    <xdr:sp macro="" textlink="">
      <xdr:nvSpPr>
        <xdr:cNvPr id="1029" name="AutoShape 3" descr="blob:https://web.whatsapp.com/207f9b22-a611-4d6f-9984-78d7d1ff46db">
          <a:extLst>
            <a:ext uri="{FF2B5EF4-FFF2-40B4-BE49-F238E27FC236}">
              <a16:creationId xmlns:a16="http://schemas.microsoft.com/office/drawing/2014/main" id="{00000000-0008-0000-0200-000005040000}"/>
            </a:ext>
          </a:extLst>
        </xdr:cNvPr>
        <xdr:cNvSpPr>
          <a:spLocks noChangeAspect="1" noChangeArrowheads="1"/>
        </xdr:cNvSpPr>
      </xdr:nvSpPr>
      <xdr:spPr bwMode="auto">
        <a:xfrm>
          <a:off x="7981950" y="254460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234</xdr:row>
      <xdr:rowOff>333375</xdr:rowOff>
    </xdr:from>
    <xdr:ext cx="304800" cy="304800"/>
    <xdr:sp macro="" textlink="">
      <xdr:nvSpPr>
        <xdr:cNvPr id="1030" name="AutoShape 3" descr="blob:https://web.whatsapp.com/207f9b22-a611-4d6f-9984-78d7d1ff46db">
          <a:extLst>
            <a:ext uri="{FF2B5EF4-FFF2-40B4-BE49-F238E27FC236}">
              <a16:creationId xmlns:a16="http://schemas.microsoft.com/office/drawing/2014/main" id="{00000000-0008-0000-0200-000006040000}"/>
            </a:ext>
          </a:extLst>
        </xdr:cNvPr>
        <xdr:cNvSpPr>
          <a:spLocks noChangeAspect="1" noChangeArrowheads="1"/>
        </xdr:cNvSpPr>
      </xdr:nvSpPr>
      <xdr:spPr bwMode="auto">
        <a:xfrm>
          <a:off x="7981950" y="2542508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232</xdr:row>
      <xdr:rowOff>161925</xdr:rowOff>
    </xdr:from>
    <xdr:ext cx="304800" cy="304800"/>
    <xdr:sp macro="" textlink="">
      <xdr:nvSpPr>
        <xdr:cNvPr id="1031" name="AutoShape 3" descr="blob:https://web.whatsapp.com/207f9b22-a611-4d6f-9984-78d7d1ff46db">
          <a:extLst>
            <a:ext uri="{FF2B5EF4-FFF2-40B4-BE49-F238E27FC236}">
              <a16:creationId xmlns:a16="http://schemas.microsoft.com/office/drawing/2014/main" id="{00000000-0008-0000-0200-000007040000}"/>
            </a:ext>
          </a:extLst>
        </xdr:cNvPr>
        <xdr:cNvSpPr>
          <a:spLocks noChangeAspect="1" noChangeArrowheads="1"/>
        </xdr:cNvSpPr>
      </xdr:nvSpPr>
      <xdr:spPr bwMode="auto">
        <a:xfrm>
          <a:off x="7981950" y="25183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232</xdr:row>
      <xdr:rowOff>161925</xdr:rowOff>
    </xdr:from>
    <xdr:ext cx="304800" cy="304800"/>
    <xdr:sp macro="" textlink="">
      <xdr:nvSpPr>
        <xdr:cNvPr id="1032" name="AutoShape 3" descr="blob:https://web.whatsapp.com/207f9b22-a611-4d6f-9984-78d7d1ff46db">
          <a:extLst>
            <a:ext uri="{FF2B5EF4-FFF2-40B4-BE49-F238E27FC236}">
              <a16:creationId xmlns:a16="http://schemas.microsoft.com/office/drawing/2014/main" id="{00000000-0008-0000-0200-000008040000}"/>
            </a:ext>
          </a:extLst>
        </xdr:cNvPr>
        <xdr:cNvSpPr>
          <a:spLocks noChangeAspect="1" noChangeArrowheads="1"/>
        </xdr:cNvSpPr>
      </xdr:nvSpPr>
      <xdr:spPr bwMode="auto">
        <a:xfrm>
          <a:off x="7981950" y="25183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233</xdr:row>
      <xdr:rowOff>161925</xdr:rowOff>
    </xdr:from>
    <xdr:ext cx="304800" cy="304800"/>
    <xdr:sp macro="" textlink="">
      <xdr:nvSpPr>
        <xdr:cNvPr id="1033" name="AutoShape 3" descr="blob:https://web.whatsapp.com/207f9b22-a611-4d6f-9984-78d7d1ff46db">
          <a:extLst>
            <a:ext uri="{FF2B5EF4-FFF2-40B4-BE49-F238E27FC236}">
              <a16:creationId xmlns:a16="http://schemas.microsoft.com/office/drawing/2014/main" id="{00000000-0008-0000-0200-000009040000}"/>
            </a:ext>
          </a:extLst>
        </xdr:cNvPr>
        <xdr:cNvSpPr>
          <a:spLocks noChangeAspect="1" noChangeArrowheads="1"/>
        </xdr:cNvSpPr>
      </xdr:nvSpPr>
      <xdr:spPr bwMode="auto">
        <a:xfrm>
          <a:off x="7981950" y="252955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233</xdr:row>
      <xdr:rowOff>161925</xdr:rowOff>
    </xdr:from>
    <xdr:ext cx="304800" cy="304800"/>
    <xdr:sp macro="" textlink="">
      <xdr:nvSpPr>
        <xdr:cNvPr id="1034" name="AutoShape 3" descr="blob:https://web.whatsapp.com/207f9b22-a611-4d6f-9984-78d7d1ff46db">
          <a:extLst>
            <a:ext uri="{FF2B5EF4-FFF2-40B4-BE49-F238E27FC236}">
              <a16:creationId xmlns:a16="http://schemas.microsoft.com/office/drawing/2014/main" id="{00000000-0008-0000-0200-00000A040000}"/>
            </a:ext>
          </a:extLst>
        </xdr:cNvPr>
        <xdr:cNvSpPr>
          <a:spLocks noChangeAspect="1" noChangeArrowheads="1"/>
        </xdr:cNvSpPr>
      </xdr:nvSpPr>
      <xdr:spPr bwMode="auto">
        <a:xfrm>
          <a:off x="7981950" y="252955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234</xdr:row>
      <xdr:rowOff>161925</xdr:rowOff>
    </xdr:from>
    <xdr:ext cx="304800" cy="304800"/>
    <xdr:sp macro="" textlink="">
      <xdr:nvSpPr>
        <xdr:cNvPr id="1035" name="AutoShape 3" descr="blob:https://web.whatsapp.com/207f9b22-a611-4d6f-9984-78d7d1ff46db">
          <a:extLst>
            <a:ext uri="{FF2B5EF4-FFF2-40B4-BE49-F238E27FC236}">
              <a16:creationId xmlns:a16="http://schemas.microsoft.com/office/drawing/2014/main" id="{00000000-0008-0000-0200-00000B040000}"/>
            </a:ext>
          </a:extLst>
        </xdr:cNvPr>
        <xdr:cNvSpPr>
          <a:spLocks noChangeAspect="1" noChangeArrowheads="1"/>
        </xdr:cNvSpPr>
      </xdr:nvSpPr>
      <xdr:spPr bwMode="auto">
        <a:xfrm>
          <a:off x="7981950" y="254079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234</xdr:row>
      <xdr:rowOff>161925</xdr:rowOff>
    </xdr:from>
    <xdr:ext cx="304800" cy="304800"/>
    <xdr:sp macro="" textlink="">
      <xdr:nvSpPr>
        <xdr:cNvPr id="1036" name="AutoShape 3" descr="blob:https://web.whatsapp.com/207f9b22-a611-4d6f-9984-78d7d1ff46db">
          <a:extLst>
            <a:ext uri="{FF2B5EF4-FFF2-40B4-BE49-F238E27FC236}">
              <a16:creationId xmlns:a16="http://schemas.microsoft.com/office/drawing/2014/main" id="{00000000-0008-0000-0200-00000C040000}"/>
            </a:ext>
          </a:extLst>
        </xdr:cNvPr>
        <xdr:cNvSpPr>
          <a:spLocks noChangeAspect="1" noChangeArrowheads="1"/>
        </xdr:cNvSpPr>
      </xdr:nvSpPr>
      <xdr:spPr bwMode="auto">
        <a:xfrm>
          <a:off x="7981950" y="254079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237</xdr:row>
      <xdr:rowOff>161925</xdr:rowOff>
    </xdr:from>
    <xdr:ext cx="304800" cy="304800"/>
    <xdr:sp macro="" textlink="">
      <xdr:nvSpPr>
        <xdr:cNvPr id="1037" name="AutoShape 3" descr="blob:https://web.whatsapp.com/207f9b22-a611-4d6f-9984-78d7d1ff46db">
          <a:extLst>
            <a:ext uri="{FF2B5EF4-FFF2-40B4-BE49-F238E27FC236}">
              <a16:creationId xmlns:a16="http://schemas.microsoft.com/office/drawing/2014/main" id="{00000000-0008-0000-0200-00000D040000}"/>
            </a:ext>
          </a:extLst>
        </xdr:cNvPr>
        <xdr:cNvSpPr>
          <a:spLocks noChangeAspect="1" noChangeArrowheads="1"/>
        </xdr:cNvSpPr>
      </xdr:nvSpPr>
      <xdr:spPr bwMode="auto">
        <a:xfrm>
          <a:off x="7981950" y="257451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237</xdr:row>
      <xdr:rowOff>161925</xdr:rowOff>
    </xdr:from>
    <xdr:ext cx="304800" cy="304800"/>
    <xdr:sp macro="" textlink="">
      <xdr:nvSpPr>
        <xdr:cNvPr id="1038" name="AutoShape 3" descr="blob:https://web.whatsapp.com/207f9b22-a611-4d6f-9984-78d7d1ff46db">
          <a:extLst>
            <a:ext uri="{FF2B5EF4-FFF2-40B4-BE49-F238E27FC236}">
              <a16:creationId xmlns:a16="http://schemas.microsoft.com/office/drawing/2014/main" id="{00000000-0008-0000-0200-00000E040000}"/>
            </a:ext>
          </a:extLst>
        </xdr:cNvPr>
        <xdr:cNvSpPr>
          <a:spLocks noChangeAspect="1" noChangeArrowheads="1"/>
        </xdr:cNvSpPr>
      </xdr:nvSpPr>
      <xdr:spPr bwMode="auto">
        <a:xfrm>
          <a:off x="7981950" y="257451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253</xdr:row>
      <xdr:rowOff>542925</xdr:rowOff>
    </xdr:from>
    <xdr:ext cx="304800" cy="304800"/>
    <xdr:sp macro="" textlink="">
      <xdr:nvSpPr>
        <xdr:cNvPr id="1039" name="AutoShape 3" descr="blob:https://web.whatsapp.com/207f9b22-a611-4d6f-9984-78d7d1ff46db">
          <a:extLst>
            <a:ext uri="{FF2B5EF4-FFF2-40B4-BE49-F238E27FC236}">
              <a16:creationId xmlns:a16="http://schemas.microsoft.com/office/drawing/2014/main" id="{00000000-0008-0000-0200-00000F040000}"/>
            </a:ext>
          </a:extLst>
        </xdr:cNvPr>
        <xdr:cNvSpPr>
          <a:spLocks noChangeAspect="1" noChangeArrowheads="1"/>
        </xdr:cNvSpPr>
      </xdr:nvSpPr>
      <xdr:spPr bwMode="auto">
        <a:xfrm>
          <a:off x="7981950" y="275815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253</xdr:row>
      <xdr:rowOff>333375</xdr:rowOff>
    </xdr:from>
    <xdr:ext cx="304800" cy="304800"/>
    <xdr:sp macro="" textlink="">
      <xdr:nvSpPr>
        <xdr:cNvPr id="1040" name="AutoShape 3" descr="blob:https://web.whatsapp.com/207f9b22-a611-4d6f-9984-78d7d1ff46db">
          <a:extLst>
            <a:ext uri="{FF2B5EF4-FFF2-40B4-BE49-F238E27FC236}">
              <a16:creationId xmlns:a16="http://schemas.microsoft.com/office/drawing/2014/main" id="{00000000-0008-0000-0200-000010040000}"/>
            </a:ext>
          </a:extLst>
        </xdr:cNvPr>
        <xdr:cNvSpPr>
          <a:spLocks noChangeAspect="1" noChangeArrowheads="1"/>
        </xdr:cNvSpPr>
      </xdr:nvSpPr>
      <xdr:spPr bwMode="auto">
        <a:xfrm>
          <a:off x="7981950" y="275605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251</xdr:row>
      <xdr:rowOff>161925</xdr:rowOff>
    </xdr:from>
    <xdr:ext cx="304800" cy="304800"/>
    <xdr:sp macro="" textlink="">
      <xdr:nvSpPr>
        <xdr:cNvPr id="1041" name="AutoShape 3" descr="blob:https://web.whatsapp.com/207f9b22-a611-4d6f-9984-78d7d1ff46db">
          <a:extLst>
            <a:ext uri="{FF2B5EF4-FFF2-40B4-BE49-F238E27FC236}">
              <a16:creationId xmlns:a16="http://schemas.microsoft.com/office/drawing/2014/main" id="{00000000-0008-0000-0200-000011040000}"/>
            </a:ext>
          </a:extLst>
        </xdr:cNvPr>
        <xdr:cNvSpPr>
          <a:spLocks noChangeAspect="1" noChangeArrowheads="1"/>
        </xdr:cNvSpPr>
      </xdr:nvSpPr>
      <xdr:spPr bwMode="auto">
        <a:xfrm>
          <a:off x="7981950" y="273186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251</xdr:row>
      <xdr:rowOff>161925</xdr:rowOff>
    </xdr:from>
    <xdr:ext cx="304800" cy="304800"/>
    <xdr:sp macro="" textlink="">
      <xdr:nvSpPr>
        <xdr:cNvPr id="1042" name="AutoShape 3" descr="blob:https://web.whatsapp.com/207f9b22-a611-4d6f-9984-78d7d1ff46db">
          <a:extLst>
            <a:ext uri="{FF2B5EF4-FFF2-40B4-BE49-F238E27FC236}">
              <a16:creationId xmlns:a16="http://schemas.microsoft.com/office/drawing/2014/main" id="{00000000-0008-0000-0200-000012040000}"/>
            </a:ext>
          </a:extLst>
        </xdr:cNvPr>
        <xdr:cNvSpPr>
          <a:spLocks noChangeAspect="1" noChangeArrowheads="1"/>
        </xdr:cNvSpPr>
      </xdr:nvSpPr>
      <xdr:spPr bwMode="auto">
        <a:xfrm>
          <a:off x="7981950" y="273186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252</xdr:row>
      <xdr:rowOff>161925</xdr:rowOff>
    </xdr:from>
    <xdr:ext cx="304800" cy="304800"/>
    <xdr:sp macro="" textlink="">
      <xdr:nvSpPr>
        <xdr:cNvPr id="1043" name="AutoShape 3" descr="blob:https://web.whatsapp.com/207f9b22-a611-4d6f-9984-78d7d1ff46db">
          <a:extLst>
            <a:ext uri="{FF2B5EF4-FFF2-40B4-BE49-F238E27FC236}">
              <a16:creationId xmlns:a16="http://schemas.microsoft.com/office/drawing/2014/main" id="{00000000-0008-0000-0200-000013040000}"/>
            </a:ext>
          </a:extLst>
        </xdr:cNvPr>
        <xdr:cNvSpPr>
          <a:spLocks noChangeAspect="1" noChangeArrowheads="1"/>
        </xdr:cNvSpPr>
      </xdr:nvSpPr>
      <xdr:spPr bwMode="auto">
        <a:xfrm>
          <a:off x="7981950" y="274310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252</xdr:row>
      <xdr:rowOff>161925</xdr:rowOff>
    </xdr:from>
    <xdr:ext cx="304800" cy="304800"/>
    <xdr:sp macro="" textlink="">
      <xdr:nvSpPr>
        <xdr:cNvPr id="1044" name="AutoShape 3" descr="blob:https://web.whatsapp.com/207f9b22-a611-4d6f-9984-78d7d1ff46db">
          <a:extLst>
            <a:ext uri="{FF2B5EF4-FFF2-40B4-BE49-F238E27FC236}">
              <a16:creationId xmlns:a16="http://schemas.microsoft.com/office/drawing/2014/main" id="{00000000-0008-0000-0200-000014040000}"/>
            </a:ext>
          </a:extLst>
        </xdr:cNvPr>
        <xdr:cNvSpPr>
          <a:spLocks noChangeAspect="1" noChangeArrowheads="1"/>
        </xdr:cNvSpPr>
      </xdr:nvSpPr>
      <xdr:spPr bwMode="auto">
        <a:xfrm>
          <a:off x="7981950" y="274310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253</xdr:row>
      <xdr:rowOff>161925</xdr:rowOff>
    </xdr:from>
    <xdr:ext cx="304800" cy="304800"/>
    <xdr:sp macro="" textlink="">
      <xdr:nvSpPr>
        <xdr:cNvPr id="1045" name="AutoShape 3" descr="blob:https://web.whatsapp.com/207f9b22-a611-4d6f-9984-78d7d1ff46db">
          <a:extLst>
            <a:ext uri="{FF2B5EF4-FFF2-40B4-BE49-F238E27FC236}">
              <a16:creationId xmlns:a16="http://schemas.microsoft.com/office/drawing/2014/main" id="{00000000-0008-0000-0200-000015040000}"/>
            </a:ext>
          </a:extLst>
        </xdr:cNvPr>
        <xdr:cNvSpPr>
          <a:spLocks noChangeAspect="1" noChangeArrowheads="1"/>
        </xdr:cNvSpPr>
      </xdr:nvSpPr>
      <xdr:spPr bwMode="auto">
        <a:xfrm>
          <a:off x="7981950" y="275434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253</xdr:row>
      <xdr:rowOff>161925</xdr:rowOff>
    </xdr:from>
    <xdr:ext cx="304800" cy="304800"/>
    <xdr:sp macro="" textlink="">
      <xdr:nvSpPr>
        <xdr:cNvPr id="1046" name="AutoShape 3" descr="blob:https://web.whatsapp.com/207f9b22-a611-4d6f-9984-78d7d1ff46db">
          <a:extLst>
            <a:ext uri="{FF2B5EF4-FFF2-40B4-BE49-F238E27FC236}">
              <a16:creationId xmlns:a16="http://schemas.microsoft.com/office/drawing/2014/main" id="{00000000-0008-0000-0200-000016040000}"/>
            </a:ext>
          </a:extLst>
        </xdr:cNvPr>
        <xdr:cNvSpPr>
          <a:spLocks noChangeAspect="1" noChangeArrowheads="1"/>
        </xdr:cNvSpPr>
      </xdr:nvSpPr>
      <xdr:spPr bwMode="auto">
        <a:xfrm>
          <a:off x="7981950" y="275434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256</xdr:row>
      <xdr:rowOff>161925</xdr:rowOff>
    </xdr:from>
    <xdr:ext cx="304800" cy="304800"/>
    <xdr:sp macro="" textlink="">
      <xdr:nvSpPr>
        <xdr:cNvPr id="1047" name="AutoShape 3" descr="blob:https://web.whatsapp.com/207f9b22-a611-4d6f-9984-78d7d1ff46db">
          <a:extLst>
            <a:ext uri="{FF2B5EF4-FFF2-40B4-BE49-F238E27FC236}">
              <a16:creationId xmlns:a16="http://schemas.microsoft.com/office/drawing/2014/main" id="{00000000-0008-0000-0200-000017040000}"/>
            </a:ext>
          </a:extLst>
        </xdr:cNvPr>
        <xdr:cNvSpPr>
          <a:spLocks noChangeAspect="1" noChangeArrowheads="1"/>
        </xdr:cNvSpPr>
      </xdr:nvSpPr>
      <xdr:spPr bwMode="auto">
        <a:xfrm>
          <a:off x="7981950" y="278806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256</xdr:row>
      <xdr:rowOff>161925</xdr:rowOff>
    </xdr:from>
    <xdr:ext cx="304800" cy="304800"/>
    <xdr:sp macro="" textlink="">
      <xdr:nvSpPr>
        <xdr:cNvPr id="1048" name="AutoShape 3" descr="blob:https://web.whatsapp.com/207f9b22-a611-4d6f-9984-78d7d1ff46db">
          <a:extLst>
            <a:ext uri="{FF2B5EF4-FFF2-40B4-BE49-F238E27FC236}">
              <a16:creationId xmlns:a16="http://schemas.microsoft.com/office/drawing/2014/main" id="{00000000-0008-0000-0200-000018040000}"/>
            </a:ext>
          </a:extLst>
        </xdr:cNvPr>
        <xdr:cNvSpPr>
          <a:spLocks noChangeAspect="1" noChangeArrowheads="1"/>
        </xdr:cNvSpPr>
      </xdr:nvSpPr>
      <xdr:spPr bwMode="auto">
        <a:xfrm>
          <a:off x="7981950" y="278806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253</xdr:row>
      <xdr:rowOff>542925</xdr:rowOff>
    </xdr:from>
    <xdr:ext cx="304800" cy="304800"/>
    <xdr:sp macro="" textlink="">
      <xdr:nvSpPr>
        <xdr:cNvPr id="1049" name="AutoShape 3" descr="blob:https://web.whatsapp.com/207f9b22-a611-4d6f-9984-78d7d1ff46db">
          <a:extLst>
            <a:ext uri="{FF2B5EF4-FFF2-40B4-BE49-F238E27FC236}">
              <a16:creationId xmlns:a16="http://schemas.microsoft.com/office/drawing/2014/main" id="{00000000-0008-0000-0200-000019040000}"/>
            </a:ext>
          </a:extLst>
        </xdr:cNvPr>
        <xdr:cNvSpPr>
          <a:spLocks noChangeAspect="1" noChangeArrowheads="1"/>
        </xdr:cNvSpPr>
      </xdr:nvSpPr>
      <xdr:spPr bwMode="auto">
        <a:xfrm>
          <a:off x="7981950" y="275815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253</xdr:row>
      <xdr:rowOff>333375</xdr:rowOff>
    </xdr:from>
    <xdr:ext cx="304800" cy="304800"/>
    <xdr:sp macro="" textlink="">
      <xdr:nvSpPr>
        <xdr:cNvPr id="1050" name="AutoShape 3" descr="blob:https://web.whatsapp.com/207f9b22-a611-4d6f-9984-78d7d1ff46db">
          <a:extLst>
            <a:ext uri="{FF2B5EF4-FFF2-40B4-BE49-F238E27FC236}">
              <a16:creationId xmlns:a16="http://schemas.microsoft.com/office/drawing/2014/main" id="{00000000-0008-0000-0200-00001A040000}"/>
            </a:ext>
          </a:extLst>
        </xdr:cNvPr>
        <xdr:cNvSpPr>
          <a:spLocks noChangeAspect="1" noChangeArrowheads="1"/>
        </xdr:cNvSpPr>
      </xdr:nvSpPr>
      <xdr:spPr bwMode="auto">
        <a:xfrm>
          <a:off x="7981950" y="275605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251</xdr:row>
      <xdr:rowOff>161925</xdr:rowOff>
    </xdr:from>
    <xdr:ext cx="304800" cy="304800"/>
    <xdr:sp macro="" textlink="">
      <xdr:nvSpPr>
        <xdr:cNvPr id="1051" name="AutoShape 3" descr="blob:https://web.whatsapp.com/207f9b22-a611-4d6f-9984-78d7d1ff46db">
          <a:extLst>
            <a:ext uri="{FF2B5EF4-FFF2-40B4-BE49-F238E27FC236}">
              <a16:creationId xmlns:a16="http://schemas.microsoft.com/office/drawing/2014/main" id="{00000000-0008-0000-0200-00001B040000}"/>
            </a:ext>
          </a:extLst>
        </xdr:cNvPr>
        <xdr:cNvSpPr>
          <a:spLocks noChangeAspect="1" noChangeArrowheads="1"/>
        </xdr:cNvSpPr>
      </xdr:nvSpPr>
      <xdr:spPr bwMode="auto">
        <a:xfrm>
          <a:off x="7981950" y="273186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251</xdr:row>
      <xdr:rowOff>161925</xdr:rowOff>
    </xdr:from>
    <xdr:ext cx="304800" cy="304800"/>
    <xdr:sp macro="" textlink="">
      <xdr:nvSpPr>
        <xdr:cNvPr id="1052" name="AutoShape 3" descr="blob:https://web.whatsapp.com/207f9b22-a611-4d6f-9984-78d7d1ff46db">
          <a:extLst>
            <a:ext uri="{FF2B5EF4-FFF2-40B4-BE49-F238E27FC236}">
              <a16:creationId xmlns:a16="http://schemas.microsoft.com/office/drawing/2014/main" id="{00000000-0008-0000-0200-00001C040000}"/>
            </a:ext>
          </a:extLst>
        </xdr:cNvPr>
        <xdr:cNvSpPr>
          <a:spLocks noChangeAspect="1" noChangeArrowheads="1"/>
        </xdr:cNvSpPr>
      </xdr:nvSpPr>
      <xdr:spPr bwMode="auto">
        <a:xfrm>
          <a:off x="7981950" y="273186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252</xdr:row>
      <xdr:rowOff>161925</xdr:rowOff>
    </xdr:from>
    <xdr:ext cx="304800" cy="304800"/>
    <xdr:sp macro="" textlink="">
      <xdr:nvSpPr>
        <xdr:cNvPr id="1053" name="AutoShape 3" descr="blob:https://web.whatsapp.com/207f9b22-a611-4d6f-9984-78d7d1ff46db">
          <a:extLst>
            <a:ext uri="{FF2B5EF4-FFF2-40B4-BE49-F238E27FC236}">
              <a16:creationId xmlns:a16="http://schemas.microsoft.com/office/drawing/2014/main" id="{00000000-0008-0000-0200-00001D040000}"/>
            </a:ext>
          </a:extLst>
        </xdr:cNvPr>
        <xdr:cNvSpPr>
          <a:spLocks noChangeAspect="1" noChangeArrowheads="1"/>
        </xdr:cNvSpPr>
      </xdr:nvSpPr>
      <xdr:spPr bwMode="auto">
        <a:xfrm>
          <a:off x="7981950" y="274310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252</xdr:row>
      <xdr:rowOff>161925</xdr:rowOff>
    </xdr:from>
    <xdr:ext cx="304800" cy="304800"/>
    <xdr:sp macro="" textlink="">
      <xdr:nvSpPr>
        <xdr:cNvPr id="1054" name="AutoShape 3" descr="blob:https://web.whatsapp.com/207f9b22-a611-4d6f-9984-78d7d1ff46db">
          <a:extLst>
            <a:ext uri="{FF2B5EF4-FFF2-40B4-BE49-F238E27FC236}">
              <a16:creationId xmlns:a16="http://schemas.microsoft.com/office/drawing/2014/main" id="{00000000-0008-0000-0200-00001E040000}"/>
            </a:ext>
          </a:extLst>
        </xdr:cNvPr>
        <xdr:cNvSpPr>
          <a:spLocks noChangeAspect="1" noChangeArrowheads="1"/>
        </xdr:cNvSpPr>
      </xdr:nvSpPr>
      <xdr:spPr bwMode="auto">
        <a:xfrm>
          <a:off x="7981950" y="274310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253</xdr:row>
      <xdr:rowOff>161925</xdr:rowOff>
    </xdr:from>
    <xdr:ext cx="304800" cy="304800"/>
    <xdr:sp macro="" textlink="">
      <xdr:nvSpPr>
        <xdr:cNvPr id="1055" name="AutoShape 3" descr="blob:https://web.whatsapp.com/207f9b22-a611-4d6f-9984-78d7d1ff46db">
          <a:extLst>
            <a:ext uri="{FF2B5EF4-FFF2-40B4-BE49-F238E27FC236}">
              <a16:creationId xmlns:a16="http://schemas.microsoft.com/office/drawing/2014/main" id="{00000000-0008-0000-0200-00001F040000}"/>
            </a:ext>
          </a:extLst>
        </xdr:cNvPr>
        <xdr:cNvSpPr>
          <a:spLocks noChangeAspect="1" noChangeArrowheads="1"/>
        </xdr:cNvSpPr>
      </xdr:nvSpPr>
      <xdr:spPr bwMode="auto">
        <a:xfrm>
          <a:off x="7981950" y="275434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253</xdr:row>
      <xdr:rowOff>161925</xdr:rowOff>
    </xdr:from>
    <xdr:ext cx="304800" cy="304800"/>
    <xdr:sp macro="" textlink="">
      <xdr:nvSpPr>
        <xdr:cNvPr id="1056" name="AutoShape 3" descr="blob:https://web.whatsapp.com/207f9b22-a611-4d6f-9984-78d7d1ff46db">
          <a:extLst>
            <a:ext uri="{FF2B5EF4-FFF2-40B4-BE49-F238E27FC236}">
              <a16:creationId xmlns:a16="http://schemas.microsoft.com/office/drawing/2014/main" id="{00000000-0008-0000-0200-000020040000}"/>
            </a:ext>
          </a:extLst>
        </xdr:cNvPr>
        <xdr:cNvSpPr>
          <a:spLocks noChangeAspect="1" noChangeArrowheads="1"/>
        </xdr:cNvSpPr>
      </xdr:nvSpPr>
      <xdr:spPr bwMode="auto">
        <a:xfrm>
          <a:off x="7981950" y="275434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256</xdr:row>
      <xdr:rowOff>161925</xdr:rowOff>
    </xdr:from>
    <xdr:ext cx="304800" cy="304800"/>
    <xdr:sp macro="" textlink="">
      <xdr:nvSpPr>
        <xdr:cNvPr id="1057" name="AutoShape 3" descr="blob:https://web.whatsapp.com/207f9b22-a611-4d6f-9984-78d7d1ff46db">
          <a:extLst>
            <a:ext uri="{FF2B5EF4-FFF2-40B4-BE49-F238E27FC236}">
              <a16:creationId xmlns:a16="http://schemas.microsoft.com/office/drawing/2014/main" id="{00000000-0008-0000-0200-000021040000}"/>
            </a:ext>
          </a:extLst>
        </xdr:cNvPr>
        <xdr:cNvSpPr>
          <a:spLocks noChangeAspect="1" noChangeArrowheads="1"/>
        </xdr:cNvSpPr>
      </xdr:nvSpPr>
      <xdr:spPr bwMode="auto">
        <a:xfrm>
          <a:off x="7981950" y="278806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256</xdr:row>
      <xdr:rowOff>161925</xdr:rowOff>
    </xdr:from>
    <xdr:ext cx="304800" cy="304800"/>
    <xdr:sp macro="" textlink="">
      <xdr:nvSpPr>
        <xdr:cNvPr id="1058" name="AutoShape 3" descr="blob:https://web.whatsapp.com/207f9b22-a611-4d6f-9984-78d7d1ff46db">
          <a:extLst>
            <a:ext uri="{FF2B5EF4-FFF2-40B4-BE49-F238E27FC236}">
              <a16:creationId xmlns:a16="http://schemas.microsoft.com/office/drawing/2014/main" id="{00000000-0008-0000-0200-000022040000}"/>
            </a:ext>
          </a:extLst>
        </xdr:cNvPr>
        <xdr:cNvSpPr>
          <a:spLocks noChangeAspect="1" noChangeArrowheads="1"/>
        </xdr:cNvSpPr>
      </xdr:nvSpPr>
      <xdr:spPr bwMode="auto">
        <a:xfrm>
          <a:off x="7981950" y="278806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263</xdr:row>
      <xdr:rowOff>542925</xdr:rowOff>
    </xdr:from>
    <xdr:ext cx="304800" cy="304800"/>
    <xdr:sp macro="" textlink="">
      <xdr:nvSpPr>
        <xdr:cNvPr id="1059" name="AutoShape 3" descr="blob:https://web.whatsapp.com/207f9b22-a611-4d6f-9984-78d7d1ff46db">
          <a:extLst>
            <a:ext uri="{FF2B5EF4-FFF2-40B4-BE49-F238E27FC236}">
              <a16:creationId xmlns:a16="http://schemas.microsoft.com/office/drawing/2014/main" id="{00000000-0008-0000-0200-000023040000}"/>
            </a:ext>
          </a:extLst>
        </xdr:cNvPr>
        <xdr:cNvSpPr>
          <a:spLocks noChangeAspect="1" noChangeArrowheads="1"/>
        </xdr:cNvSpPr>
      </xdr:nvSpPr>
      <xdr:spPr bwMode="auto">
        <a:xfrm>
          <a:off x="7981950" y="287054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263</xdr:row>
      <xdr:rowOff>333375</xdr:rowOff>
    </xdr:from>
    <xdr:ext cx="304800" cy="304800"/>
    <xdr:sp macro="" textlink="">
      <xdr:nvSpPr>
        <xdr:cNvPr id="1060" name="AutoShape 3" descr="blob:https://web.whatsapp.com/207f9b22-a611-4d6f-9984-78d7d1ff46db">
          <a:extLst>
            <a:ext uri="{FF2B5EF4-FFF2-40B4-BE49-F238E27FC236}">
              <a16:creationId xmlns:a16="http://schemas.microsoft.com/office/drawing/2014/main" id="{00000000-0008-0000-0200-000024040000}"/>
            </a:ext>
          </a:extLst>
        </xdr:cNvPr>
        <xdr:cNvSpPr>
          <a:spLocks noChangeAspect="1" noChangeArrowheads="1"/>
        </xdr:cNvSpPr>
      </xdr:nvSpPr>
      <xdr:spPr bwMode="auto">
        <a:xfrm>
          <a:off x="7981950" y="286845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261</xdr:row>
      <xdr:rowOff>161925</xdr:rowOff>
    </xdr:from>
    <xdr:ext cx="304800" cy="304800"/>
    <xdr:sp macro="" textlink="">
      <xdr:nvSpPr>
        <xdr:cNvPr id="1061" name="AutoShape 3" descr="blob:https://web.whatsapp.com/207f9b22-a611-4d6f-9984-78d7d1ff46db">
          <a:extLst>
            <a:ext uri="{FF2B5EF4-FFF2-40B4-BE49-F238E27FC236}">
              <a16:creationId xmlns:a16="http://schemas.microsoft.com/office/drawing/2014/main" id="{00000000-0008-0000-0200-000025040000}"/>
            </a:ext>
          </a:extLst>
        </xdr:cNvPr>
        <xdr:cNvSpPr>
          <a:spLocks noChangeAspect="1" noChangeArrowheads="1"/>
        </xdr:cNvSpPr>
      </xdr:nvSpPr>
      <xdr:spPr bwMode="auto">
        <a:xfrm>
          <a:off x="7981950" y="284426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261</xdr:row>
      <xdr:rowOff>161925</xdr:rowOff>
    </xdr:from>
    <xdr:ext cx="304800" cy="304800"/>
    <xdr:sp macro="" textlink="">
      <xdr:nvSpPr>
        <xdr:cNvPr id="1062" name="AutoShape 3" descr="blob:https://web.whatsapp.com/207f9b22-a611-4d6f-9984-78d7d1ff46db">
          <a:extLst>
            <a:ext uri="{FF2B5EF4-FFF2-40B4-BE49-F238E27FC236}">
              <a16:creationId xmlns:a16="http://schemas.microsoft.com/office/drawing/2014/main" id="{00000000-0008-0000-0200-000026040000}"/>
            </a:ext>
          </a:extLst>
        </xdr:cNvPr>
        <xdr:cNvSpPr>
          <a:spLocks noChangeAspect="1" noChangeArrowheads="1"/>
        </xdr:cNvSpPr>
      </xdr:nvSpPr>
      <xdr:spPr bwMode="auto">
        <a:xfrm>
          <a:off x="7981950" y="284426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262</xdr:row>
      <xdr:rowOff>161925</xdr:rowOff>
    </xdr:from>
    <xdr:ext cx="304800" cy="304800"/>
    <xdr:sp macro="" textlink="">
      <xdr:nvSpPr>
        <xdr:cNvPr id="1063" name="AutoShape 3" descr="blob:https://web.whatsapp.com/207f9b22-a611-4d6f-9984-78d7d1ff46db">
          <a:extLst>
            <a:ext uri="{FF2B5EF4-FFF2-40B4-BE49-F238E27FC236}">
              <a16:creationId xmlns:a16="http://schemas.microsoft.com/office/drawing/2014/main" id="{00000000-0008-0000-0200-000027040000}"/>
            </a:ext>
          </a:extLst>
        </xdr:cNvPr>
        <xdr:cNvSpPr>
          <a:spLocks noChangeAspect="1" noChangeArrowheads="1"/>
        </xdr:cNvSpPr>
      </xdr:nvSpPr>
      <xdr:spPr bwMode="auto">
        <a:xfrm>
          <a:off x="7981950" y="285549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262</xdr:row>
      <xdr:rowOff>161925</xdr:rowOff>
    </xdr:from>
    <xdr:ext cx="304800" cy="304800"/>
    <xdr:sp macro="" textlink="">
      <xdr:nvSpPr>
        <xdr:cNvPr id="1064" name="AutoShape 3" descr="blob:https://web.whatsapp.com/207f9b22-a611-4d6f-9984-78d7d1ff46db">
          <a:extLst>
            <a:ext uri="{FF2B5EF4-FFF2-40B4-BE49-F238E27FC236}">
              <a16:creationId xmlns:a16="http://schemas.microsoft.com/office/drawing/2014/main" id="{00000000-0008-0000-0200-000028040000}"/>
            </a:ext>
          </a:extLst>
        </xdr:cNvPr>
        <xdr:cNvSpPr>
          <a:spLocks noChangeAspect="1" noChangeArrowheads="1"/>
        </xdr:cNvSpPr>
      </xdr:nvSpPr>
      <xdr:spPr bwMode="auto">
        <a:xfrm>
          <a:off x="7981950" y="285549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263</xdr:row>
      <xdr:rowOff>161925</xdr:rowOff>
    </xdr:from>
    <xdr:ext cx="304800" cy="304800"/>
    <xdr:sp macro="" textlink="">
      <xdr:nvSpPr>
        <xdr:cNvPr id="1065" name="AutoShape 3" descr="blob:https://web.whatsapp.com/207f9b22-a611-4d6f-9984-78d7d1ff46db">
          <a:extLst>
            <a:ext uri="{FF2B5EF4-FFF2-40B4-BE49-F238E27FC236}">
              <a16:creationId xmlns:a16="http://schemas.microsoft.com/office/drawing/2014/main" id="{00000000-0008-0000-0200-000029040000}"/>
            </a:ext>
          </a:extLst>
        </xdr:cNvPr>
        <xdr:cNvSpPr>
          <a:spLocks noChangeAspect="1" noChangeArrowheads="1"/>
        </xdr:cNvSpPr>
      </xdr:nvSpPr>
      <xdr:spPr bwMode="auto">
        <a:xfrm>
          <a:off x="7981950" y="286673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263</xdr:row>
      <xdr:rowOff>161925</xdr:rowOff>
    </xdr:from>
    <xdr:ext cx="304800" cy="304800"/>
    <xdr:sp macro="" textlink="">
      <xdr:nvSpPr>
        <xdr:cNvPr id="1066" name="AutoShape 3" descr="blob:https://web.whatsapp.com/207f9b22-a611-4d6f-9984-78d7d1ff46db">
          <a:extLst>
            <a:ext uri="{FF2B5EF4-FFF2-40B4-BE49-F238E27FC236}">
              <a16:creationId xmlns:a16="http://schemas.microsoft.com/office/drawing/2014/main" id="{00000000-0008-0000-0200-00002A040000}"/>
            </a:ext>
          </a:extLst>
        </xdr:cNvPr>
        <xdr:cNvSpPr>
          <a:spLocks noChangeAspect="1" noChangeArrowheads="1"/>
        </xdr:cNvSpPr>
      </xdr:nvSpPr>
      <xdr:spPr bwMode="auto">
        <a:xfrm>
          <a:off x="7981950" y="286673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263</xdr:row>
      <xdr:rowOff>542925</xdr:rowOff>
    </xdr:from>
    <xdr:ext cx="304800" cy="304800"/>
    <xdr:sp macro="" textlink="">
      <xdr:nvSpPr>
        <xdr:cNvPr id="1067" name="AutoShape 3" descr="blob:https://web.whatsapp.com/207f9b22-a611-4d6f-9984-78d7d1ff46db">
          <a:extLst>
            <a:ext uri="{FF2B5EF4-FFF2-40B4-BE49-F238E27FC236}">
              <a16:creationId xmlns:a16="http://schemas.microsoft.com/office/drawing/2014/main" id="{00000000-0008-0000-0200-00002B040000}"/>
            </a:ext>
          </a:extLst>
        </xdr:cNvPr>
        <xdr:cNvSpPr>
          <a:spLocks noChangeAspect="1" noChangeArrowheads="1"/>
        </xdr:cNvSpPr>
      </xdr:nvSpPr>
      <xdr:spPr bwMode="auto">
        <a:xfrm>
          <a:off x="7981950" y="287054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263</xdr:row>
      <xdr:rowOff>333375</xdr:rowOff>
    </xdr:from>
    <xdr:ext cx="304800" cy="304800"/>
    <xdr:sp macro="" textlink="">
      <xdr:nvSpPr>
        <xdr:cNvPr id="1068" name="AutoShape 3" descr="blob:https://web.whatsapp.com/207f9b22-a611-4d6f-9984-78d7d1ff46db">
          <a:extLst>
            <a:ext uri="{FF2B5EF4-FFF2-40B4-BE49-F238E27FC236}">
              <a16:creationId xmlns:a16="http://schemas.microsoft.com/office/drawing/2014/main" id="{00000000-0008-0000-0200-00002C040000}"/>
            </a:ext>
          </a:extLst>
        </xdr:cNvPr>
        <xdr:cNvSpPr>
          <a:spLocks noChangeAspect="1" noChangeArrowheads="1"/>
        </xdr:cNvSpPr>
      </xdr:nvSpPr>
      <xdr:spPr bwMode="auto">
        <a:xfrm>
          <a:off x="7981950" y="286845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261</xdr:row>
      <xdr:rowOff>161925</xdr:rowOff>
    </xdr:from>
    <xdr:ext cx="304800" cy="304800"/>
    <xdr:sp macro="" textlink="">
      <xdr:nvSpPr>
        <xdr:cNvPr id="1069" name="AutoShape 3" descr="blob:https://web.whatsapp.com/207f9b22-a611-4d6f-9984-78d7d1ff46db">
          <a:extLst>
            <a:ext uri="{FF2B5EF4-FFF2-40B4-BE49-F238E27FC236}">
              <a16:creationId xmlns:a16="http://schemas.microsoft.com/office/drawing/2014/main" id="{00000000-0008-0000-0200-00002D040000}"/>
            </a:ext>
          </a:extLst>
        </xdr:cNvPr>
        <xdr:cNvSpPr>
          <a:spLocks noChangeAspect="1" noChangeArrowheads="1"/>
        </xdr:cNvSpPr>
      </xdr:nvSpPr>
      <xdr:spPr bwMode="auto">
        <a:xfrm>
          <a:off x="7981950" y="284426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261</xdr:row>
      <xdr:rowOff>161925</xdr:rowOff>
    </xdr:from>
    <xdr:ext cx="304800" cy="304800"/>
    <xdr:sp macro="" textlink="">
      <xdr:nvSpPr>
        <xdr:cNvPr id="1070" name="AutoShape 3" descr="blob:https://web.whatsapp.com/207f9b22-a611-4d6f-9984-78d7d1ff46db">
          <a:extLst>
            <a:ext uri="{FF2B5EF4-FFF2-40B4-BE49-F238E27FC236}">
              <a16:creationId xmlns:a16="http://schemas.microsoft.com/office/drawing/2014/main" id="{00000000-0008-0000-0200-00002E040000}"/>
            </a:ext>
          </a:extLst>
        </xdr:cNvPr>
        <xdr:cNvSpPr>
          <a:spLocks noChangeAspect="1" noChangeArrowheads="1"/>
        </xdr:cNvSpPr>
      </xdr:nvSpPr>
      <xdr:spPr bwMode="auto">
        <a:xfrm>
          <a:off x="7981950" y="284426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262</xdr:row>
      <xdr:rowOff>161925</xdr:rowOff>
    </xdr:from>
    <xdr:ext cx="304800" cy="304800"/>
    <xdr:sp macro="" textlink="">
      <xdr:nvSpPr>
        <xdr:cNvPr id="1071" name="AutoShape 3" descr="blob:https://web.whatsapp.com/207f9b22-a611-4d6f-9984-78d7d1ff46db">
          <a:extLst>
            <a:ext uri="{FF2B5EF4-FFF2-40B4-BE49-F238E27FC236}">
              <a16:creationId xmlns:a16="http://schemas.microsoft.com/office/drawing/2014/main" id="{00000000-0008-0000-0200-00002F040000}"/>
            </a:ext>
          </a:extLst>
        </xdr:cNvPr>
        <xdr:cNvSpPr>
          <a:spLocks noChangeAspect="1" noChangeArrowheads="1"/>
        </xdr:cNvSpPr>
      </xdr:nvSpPr>
      <xdr:spPr bwMode="auto">
        <a:xfrm>
          <a:off x="7981950" y="285549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262</xdr:row>
      <xdr:rowOff>161925</xdr:rowOff>
    </xdr:from>
    <xdr:ext cx="304800" cy="304800"/>
    <xdr:sp macro="" textlink="">
      <xdr:nvSpPr>
        <xdr:cNvPr id="1072" name="AutoShape 3" descr="blob:https://web.whatsapp.com/207f9b22-a611-4d6f-9984-78d7d1ff46db">
          <a:extLst>
            <a:ext uri="{FF2B5EF4-FFF2-40B4-BE49-F238E27FC236}">
              <a16:creationId xmlns:a16="http://schemas.microsoft.com/office/drawing/2014/main" id="{00000000-0008-0000-0200-000030040000}"/>
            </a:ext>
          </a:extLst>
        </xdr:cNvPr>
        <xdr:cNvSpPr>
          <a:spLocks noChangeAspect="1" noChangeArrowheads="1"/>
        </xdr:cNvSpPr>
      </xdr:nvSpPr>
      <xdr:spPr bwMode="auto">
        <a:xfrm>
          <a:off x="7981950" y="285549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263</xdr:row>
      <xdr:rowOff>161925</xdr:rowOff>
    </xdr:from>
    <xdr:ext cx="304800" cy="304800"/>
    <xdr:sp macro="" textlink="">
      <xdr:nvSpPr>
        <xdr:cNvPr id="1073" name="AutoShape 3" descr="blob:https://web.whatsapp.com/207f9b22-a611-4d6f-9984-78d7d1ff46db">
          <a:extLst>
            <a:ext uri="{FF2B5EF4-FFF2-40B4-BE49-F238E27FC236}">
              <a16:creationId xmlns:a16="http://schemas.microsoft.com/office/drawing/2014/main" id="{00000000-0008-0000-0200-000031040000}"/>
            </a:ext>
          </a:extLst>
        </xdr:cNvPr>
        <xdr:cNvSpPr>
          <a:spLocks noChangeAspect="1" noChangeArrowheads="1"/>
        </xdr:cNvSpPr>
      </xdr:nvSpPr>
      <xdr:spPr bwMode="auto">
        <a:xfrm>
          <a:off x="7981950" y="286673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263</xdr:row>
      <xdr:rowOff>161925</xdr:rowOff>
    </xdr:from>
    <xdr:ext cx="304800" cy="304800"/>
    <xdr:sp macro="" textlink="">
      <xdr:nvSpPr>
        <xdr:cNvPr id="1074" name="AutoShape 3" descr="blob:https://web.whatsapp.com/207f9b22-a611-4d6f-9984-78d7d1ff46db">
          <a:extLst>
            <a:ext uri="{FF2B5EF4-FFF2-40B4-BE49-F238E27FC236}">
              <a16:creationId xmlns:a16="http://schemas.microsoft.com/office/drawing/2014/main" id="{00000000-0008-0000-0200-000032040000}"/>
            </a:ext>
          </a:extLst>
        </xdr:cNvPr>
        <xdr:cNvSpPr>
          <a:spLocks noChangeAspect="1" noChangeArrowheads="1"/>
        </xdr:cNvSpPr>
      </xdr:nvSpPr>
      <xdr:spPr bwMode="auto">
        <a:xfrm>
          <a:off x="7981950" y="286673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266</xdr:row>
      <xdr:rowOff>161925</xdr:rowOff>
    </xdr:from>
    <xdr:ext cx="304800" cy="304800"/>
    <xdr:sp macro="" textlink="">
      <xdr:nvSpPr>
        <xdr:cNvPr id="1075" name="AutoShape 3" descr="blob:https://web.whatsapp.com/207f9b22-a611-4d6f-9984-78d7d1ff46db">
          <a:extLst>
            <a:ext uri="{FF2B5EF4-FFF2-40B4-BE49-F238E27FC236}">
              <a16:creationId xmlns:a16="http://schemas.microsoft.com/office/drawing/2014/main" id="{00000000-0008-0000-0200-000033040000}"/>
            </a:ext>
          </a:extLst>
        </xdr:cNvPr>
        <xdr:cNvSpPr>
          <a:spLocks noChangeAspect="1" noChangeArrowheads="1"/>
        </xdr:cNvSpPr>
      </xdr:nvSpPr>
      <xdr:spPr bwMode="auto">
        <a:xfrm>
          <a:off x="7981950" y="290045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266</xdr:row>
      <xdr:rowOff>161925</xdr:rowOff>
    </xdr:from>
    <xdr:ext cx="304800" cy="304800"/>
    <xdr:sp macro="" textlink="">
      <xdr:nvSpPr>
        <xdr:cNvPr id="1076" name="AutoShape 3" descr="blob:https://web.whatsapp.com/207f9b22-a611-4d6f-9984-78d7d1ff46db">
          <a:extLst>
            <a:ext uri="{FF2B5EF4-FFF2-40B4-BE49-F238E27FC236}">
              <a16:creationId xmlns:a16="http://schemas.microsoft.com/office/drawing/2014/main" id="{00000000-0008-0000-0200-000034040000}"/>
            </a:ext>
          </a:extLst>
        </xdr:cNvPr>
        <xdr:cNvSpPr>
          <a:spLocks noChangeAspect="1" noChangeArrowheads="1"/>
        </xdr:cNvSpPr>
      </xdr:nvSpPr>
      <xdr:spPr bwMode="auto">
        <a:xfrm>
          <a:off x="7981950" y="290045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266</xdr:row>
      <xdr:rowOff>161925</xdr:rowOff>
    </xdr:from>
    <xdr:ext cx="304800" cy="304800"/>
    <xdr:sp macro="" textlink="">
      <xdr:nvSpPr>
        <xdr:cNvPr id="1077" name="AutoShape 3" descr="blob:https://web.whatsapp.com/207f9b22-a611-4d6f-9984-78d7d1ff46db">
          <a:extLst>
            <a:ext uri="{FF2B5EF4-FFF2-40B4-BE49-F238E27FC236}">
              <a16:creationId xmlns:a16="http://schemas.microsoft.com/office/drawing/2014/main" id="{00000000-0008-0000-0200-000035040000}"/>
            </a:ext>
          </a:extLst>
        </xdr:cNvPr>
        <xdr:cNvSpPr>
          <a:spLocks noChangeAspect="1" noChangeArrowheads="1"/>
        </xdr:cNvSpPr>
      </xdr:nvSpPr>
      <xdr:spPr bwMode="auto">
        <a:xfrm>
          <a:off x="7981950" y="290045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266</xdr:row>
      <xdr:rowOff>161925</xdr:rowOff>
    </xdr:from>
    <xdr:ext cx="304800" cy="304800"/>
    <xdr:sp macro="" textlink="">
      <xdr:nvSpPr>
        <xdr:cNvPr id="1078" name="AutoShape 3" descr="blob:https://web.whatsapp.com/207f9b22-a611-4d6f-9984-78d7d1ff46db">
          <a:extLst>
            <a:ext uri="{FF2B5EF4-FFF2-40B4-BE49-F238E27FC236}">
              <a16:creationId xmlns:a16="http://schemas.microsoft.com/office/drawing/2014/main" id="{00000000-0008-0000-0200-000036040000}"/>
            </a:ext>
          </a:extLst>
        </xdr:cNvPr>
        <xdr:cNvSpPr>
          <a:spLocks noChangeAspect="1" noChangeArrowheads="1"/>
        </xdr:cNvSpPr>
      </xdr:nvSpPr>
      <xdr:spPr bwMode="auto">
        <a:xfrm>
          <a:off x="7981950" y="290045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273</xdr:row>
      <xdr:rowOff>542925</xdr:rowOff>
    </xdr:from>
    <xdr:ext cx="304800" cy="304800"/>
    <xdr:sp macro="" textlink="">
      <xdr:nvSpPr>
        <xdr:cNvPr id="1079" name="AutoShape 3" descr="blob:https://web.whatsapp.com/207f9b22-a611-4d6f-9984-78d7d1ff46db">
          <a:extLst>
            <a:ext uri="{FF2B5EF4-FFF2-40B4-BE49-F238E27FC236}">
              <a16:creationId xmlns:a16="http://schemas.microsoft.com/office/drawing/2014/main" id="{00000000-0008-0000-0200-000037040000}"/>
            </a:ext>
          </a:extLst>
        </xdr:cNvPr>
        <xdr:cNvSpPr>
          <a:spLocks noChangeAspect="1" noChangeArrowheads="1"/>
        </xdr:cNvSpPr>
      </xdr:nvSpPr>
      <xdr:spPr bwMode="auto">
        <a:xfrm>
          <a:off x="7981950" y="298294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273</xdr:row>
      <xdr:rowOff>333375</xdr:rowOff>
    </xdr:from>
    <xdr:ext cx="304800" cy="304800"/>
    <xdr:sp macro="" textlink="">
      <xdr:nvSpPr>
        <xdr:cNvPr id="1080" name="AutoShape 3" descr="blob:https://web.whatsapp.com/207f9b22-a611-4d6f-9984-78d7d1ff46db">
          <a:extLst>
            <a:ext uri="{FF2B5EF4-FFF2-40B4-BE49-F238E27FC236}">
              <a16:creationId xmlns:a16="http://schemas.microsoft.com/office/drawing/2014/main" id="{00000000-0008-0000-0200-000038040000}"/>
            </a:ext>
          </a:extLst>
        </xdr:cNvPr>
        <xdr:cNvSpPr>
          <a:spLocks noChangeAspect="1" noChangeArrowheads="1"/>
        </xdr:cNvSpPr>
      </xdr:nvSpPr>
      <xdr:spPr bwMode="auto">
        <a:xfrm>
          <a:off x="7981950" y="298084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271</xdr:row>
      <xdr:rowOff>161925</xdr:rowOff>
    </xdr:from>
    <xdr:ext cx="304800" cy="304800"/>
    <xdr:sp macro="" textlink="">
      <xdr:nvSpPr>
        <xdr:cNvPr id="1081" name="AutoShape 3" descr="blob:https://web.whatsapp.com/207f9b22-a611-4d6f-9984-78d7d1ff46db">
          <a:extLst>
            <a:ext uri="{FF2B5EF4-FFF2-40B4-BE49-F238E27FC236}">
              <a16:creationId xmlns:a16="http://schemas.microsoft.com/office/drawing/2014/main" id="{00000000-0008-0000-0200-000039040000}"/>
            </a:ext>
          </a:extLst>
        </xdr:cNvPr>
        <xdr:cNvSpPr>
          <a:spLocks noChangeAspect="1" noChangeArrowheads="1"/>
        </xdr:cNvSpPr>
      </xdr:nvSpPr>
      <xdr:spPr bwMode="auto">
        <a:xfrm>
          <a:off x="7981950" y="295665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271</xdr:row>
      <xdr:rowOff>161925</xdr:rowOff>
    </xdr:from>
    <xdr:ext cx="304800" cy="304800"/>
    <xdr:sp macro="" textlink="">
      <xdr:nvSpPr>
        <xdr:cNvPr id="1082" name="AutoShape 3" descr="blob:https://web.whatsapp.com/207f9b22-a611-4d6f-9984-78d7d1ff46db">
          <a:extLst>
            <a:ext uri="{FF2B5EF4-FFF2-40B4-BE49-F238E27FC236}">
              <a16:creationId xmlns:a16="http://schemas.microsoft.com/office/drawing/2014/main" id="{00000000-0008-0000-0200-00003A040000}"/>
            </a:ext>
          </a:extLst>
        </xdr:cNvPr>
        <xdr:cNvSpPr>
          <a:spLocks noChangeAspect="1" noChangeArrowheads="1"/>
        </xdr:cNvSpPr>
      </xdr:nvSpPr>
      <xdr:spPr bwMode="auto">
        <a:xfrm>
          <a:off x="7981950" y="295665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272</xdr:row>
      <xdr:rowOff>161925</xdr:rowOff>
    </xdr:from>
    <xdr:ext cx="304800" cy="304800"/>
    <xdr:sp macro="" textlink="">
      <xdr:nvSpPr>
        <xdr:cNvPr id="1083" name="AutoShape 3" descr="blob:https://web.whatsapp.com/207f9b22-a611-4d6f-9984-78d7d1ff46db">
          <a:extLst>
            <a:ext uri="{FF2B5EF4-FFF2-40B4-BE49-F238E27FC236}">
              <a16:creationId xmlns:a16="http://schemas.microsoft.com/office/drawing/2014/main" id="{00000000-0008-0000-0200-00003B040000}"/>
            </a:ext>
          </a:extLst>
        </xdr:cNvPr>
        <xdr:cNvSpPr>
          <a:spLocks noChangeAspect="1" noChangeArrowheads="1"/>
        </xdr:cNvSpPr>
      </xdr:nvSpPr>
      <xdr:spPr bwMode="auto">
        <a:xfrm>
          <a:off x="7981950" y="296789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272</xdr:row>
      <xdr:rowOff>161925</xdr:rowOff>
    </xdr:from>
    <xdr:ext cx="304800" cy="304800"/>
    <xdr:sp macro="" textlink="">
      <xdr:nvSpPr>
        <xdr:cNvPr id="1084" name="AutoShape 3" descr="blob:https://web.whatsapp.com/207f9b22-a611-4d6f-9984-78d7d1ff46db">
          <a:extLst>
            <a:ext uri="{FF2B5EF4-FFF2-40B4-BE49-F238E27FC236}">
              <a16:creationId xmlns:a16="http://schemas.microsoft.com/office/drawing/2014/main" id="{00000000-0008-0000-0200-00003C040000}"/>
            </a:ext>
          </a:extLst>
        </xdr:cNvPr>
        <xdr:cNvSpPr>
          <a:spLocks noChangeAspect="1" noChangeArrowheads="1"/>
        </xdr:cNvSpPr>
      </xdr:nvSpPr>
      <xdr:spPr bwMode="auto">
        <a:xfrm>
          <a:off x="7981950" y="296789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273</xdr:row>
      <xdr:rowOff>161925</xdr:rowOff>
    </xdr:from>
    <xdr:ext cx="304800" cy="304800"/>
    <xdr:sp macro="" textlink="">
      <xdr:nvSpPr>
        <xdr:cNvPr id="1085" name="AutoShape 3" descr="blob:https://web.whatsapp.com/207f9b22-a611-4d6f-9984-78d7d1ff46db">
          <a:extLst>
            <a:ext uri="{FF2B5EF4-FFF2-40B4-BE49-F238E27FC236}">
              <a16:creationId xmlns:a16="http://schemas.microsoft.com/office/drawing/2014/main" id="{00000000-0008-0000-0200-00003D040000}"/>
            </a:ext>
          </a:extLst>
        </xdr:cNvPr>
        <xdr:cNvSpPr>
          <a:spLocks noChangeAspect="1" noChangeArrowheads="1"/>
        </xdr:cNvSpPr>
      </xdr:nvSpPr>
      <xdr:spPr bwMode="auto">
        <a:xfrm>
          <a:off x="7981950" y="297913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273</xdr:row>
      <xdr:rowOff>161925</xdr:rowOff>
    </xdr:from>
    <xdr:ext cx="304800" cy="304800"/>
    <xdr:sp macro="" textlink="">
      <xdr:nvSpPr>
        <xdr:cNvPr id="1086" name="AutoShape 3" descr="blob:https://web.whatsapp.com/207f9b22-a611-4d6f-9984-78d7d1ff46db">
          <a:extLst>
            <a:ext uri="{FF2B5EF4-FFF2-40B4-BE49-F238E27FC236}">
              <a16:creationId xmlns:a16="http://schemas.microsoft.com/office/drawing/2014/main" id="{00000000-0008-0000-0200-00003E040000}"/>
            </a:ext>
          </a:extLst>
        </xdr:cNvPr>
        <xdr:cNvSpPr>
          <a:spLocks noChangeAspect="1" noChangeArrowheads="1"/>
        </xdr:cNvSpPr>
      </xdr:nvSpPr>
      <xdr:spPr bwMode="auto">
        <a:xfrm>
          <a:off x="7981950" y="297913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273</xdr:row>
      <xdr:rowOff>542925</xdr:rowOff>
    </xdr:from>
    <xdr:ext cx="304800" cy="304800"/>
    <xdr:sp macro="" textlink="">
      <xdr:nvSpPr>
        <xdr:cNvPr id="1087" name="AutoShape 3" descr="blob:https://web.whatsapp.com/207f9b22-a611-4d6f-9984-78d7d1ff46db">
          <a:extLst>
            <a:ext uri="{FF2B5EF4-FFF2-40B4-BE49-F238E27FC236}">
              <a16:creationId xmlns:a16="http://schemas.microsoft.com/office/drawing/2014/main" id="{00000000-0008-0000-0200-00003F040000}"/>
            </a:ext>
          </a:extLst>
        </xdr:cNvPr>
        <xdr:cNvSpPr>
          <a:spLocks noChangeAspect="1" noChangeArrowheads="1"/>
        </xdr:cNvSpPr>
      </xdr:nvSpPr>
      <xdr:spPr bwMode="auto">
        <a:xfrm>
          <a:off x="7981950" y="298294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273</xdr:row>
      <xdr:rowOff>333375</xdr:rowOff>
    </xdr:from>
    <xdr:ext cx="304800" cy="304800"/>
    <xdr:sp macro="" textlink="">
      <xdr:nvSpPr>
        <xdr:cNvPr id="1088" name="AutoShape 3" descr="blob:https://web.whatsapp.com/207f9b22-a611-4d6f-9984-78d7d1ff46db">
          <a:extLst>
            <a:ext uri="{FF2B5EF4-FFF2-40B4-BE49-F238E27FC236}">
              <a16:creationId xmlns:a16="http://schemas.microsoft.com/office/drawing/2014/main" id="{00000000-0008-0000-0200-000040040000}"/>
            </a:ext>
          </a:extLst>
        </xdr:cNvPr>
        <xdr:cNvSpPr>
          <a:spLocks noChangeAspect="1" noChangeArrowheads="1"/>
        </xdr:cNvSpPr>
      </xdr:nvSpPr>
      <xdr:spPr bwMode="auto">
        <a:xfrm>
          <a:off x="7981950" y="298084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271</xdr:row>
      <xdr:rowOff>161925</xdr:rowOff>
    </xdr:from>
    <xdr:ext cx="304800" cy="304800"/>
    <xdr:sp macro="" textlink="">
      <xdr:nvSpPr>
        <xdr:cNvPr id="1089" name="AutoShape 3" descr="blob:https://web.whatsapp.com/207f9b22-a611-4d6f-9984-78d7d1ff46db">
          <a:extLst>
            <a:ext uri="{FF2B5EF4-FFF2-40B4-BE49-F238E27FC236}">
              <a16:creationId xmlns:a16="http://schemas.microsoft.com/office/drawing/2014/main" id="{00000000-0008-0000-0200-000041040000}"/>
            </a:ext>
          </a:extLst>
        </xdr:cNvPr>
        <xdr:cNvSpPr>
          <a:spLocks noChangeAspect="1" noChangeArrowheads="1"/>
        </xdr:cNvSpPr>
      </xdr:nvSpPr>
      <xdr:spPr bwMode="auto">
        <a:xfrm>
          <a:off x="7981950" y="295665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271</xdr:row>
      <xdr:rowOff>161925</xdr:rowOff>
    </xdr:from>
    <xdr:ext cx="304800" cy="304800"/>
    <xdr:sp macro="" textlink="">
      <xdr:nvSpPr>
        <xdr:cNvPr id="1090" name="AutoShape 3" descr="blob:https://web.whatsapp.com/207f9b22-a611-4d6f-9984-78d7d1ff46db">
          <a:extLst>
            <a:ext uri="{FF2B5EF4-FFF2-40B4-BE49-F238E27FC236}">
              <a16:creationId xmlns:a16="http://schemas.microsoft.com/office/drawing/2014/main" id="{00000000-0008-0000-0200-000042040000}"/>
            </a:ext>
          </a:extLst>
        </xdr:cNvPr>
        <xdr:cNvSpPr>
          <a:spLocks noChangeAspect="1" noChangeArrowheads="1"/>
        </xdr:cNvSpPr>
      </xdr:nvSpPr>
      <xdr:spPr bwMode="auto">
        <a:xfrm>
          <a:off x="7981950" y="295665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272</xdr:row>
      <xdr:rowOff>161925</xdr:rowOff>
    </xdr:from>
    <xdr:ext cx="304800" cy="304800"/>
    <xdr:sp macro="" textlink="">
      <xdr:nvSpPr>
        <xdr:cNvPr id="1091" name="AutoShape 3" descr="blob:https://web.whatsapp.com/207f9b22-a611-4d6f-9984-78d7d1ff46db">
          <a:extLst>
            <a:ext uri="{FF2B5EF4-FFF2-40B4-BE49-F238E27FC236}">
              <a16:creationId xmlns:a16="http://schemas.microsoft.com/office/drawing/2014/main" id="{00000000-0008-0000-0200-000043040000}"/>
            </a:ext>
          </a:extLst>
        </xdr:cNvPr>
        <xdr:cNvSpPr>
          <a:spLocks noChangeAspect="1" noChangeArrowheads="1"/>
        </xdr:cNvSpPr>
      </xdr:nvSpPr>
      <xdr:spPr bwMode="auto">
        <a:xfrm>
          <a:off x="7981950" y="296789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272</xdr:row>
      <xdr:rowOff>161925</xdr:rowOff>
    </xdr:from>
    <xdr:ext cx="304800" cy="304800"/>
    <xdr:sp macro="" textlink="">
      <xdr:nvSpPr>
        <xdr:cNvPr id="1092" name="AutoShape 3" descr="blob:https://web.whatsapp.com/207f9b22-a611-4d6f-9984-78d7d1ff46db">
          <a:extLst>
            <a:ext uri="{FF2B5EF4-FFF2-40B4-BE49-F238E27FC236}">
              <a16:creationId xmlns:a16="http://schemas.microsoft.com/office/drawing/2014/main" id="{00000000-0008-0000-0200-000044040000}"/>
            </a:ext>
          </a:extLst>
        </xdr:cNvPr>
        <xdr:cNvSpPr>
          <a:spLocks noChangeAspect="1" noChangeArrowheads="1"/>
        </xdr:cNvSpPr>
      </xdr:nvSpPr>
      <xdr:spPr bwMode="auto">
        <a:xfrm>
          <a:off x="7981950" y="296789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273</xdr:row>
      <xdr:rowOff>161925</xdr:rowOff>
    </xdr:from>
    <xdr:ext cx="304800" cy="304800"/>
    <xdr:sp macro="" textlink="">
      <xdr:nvSpPr>
        <xdr:cNvPr id="1093" name="AutoShape 3" descr="blob:https://web.whatsapp.com/207f9b22-a611-4d6f-9984-78d7d1ff46db">
          <a:extLst>
            <a:ext uri="{FF2B5EF4-FFF2-40B4-BE49-F238E27FC236}">
              <a16:creationId xmlns:a16="http://schemas.microsoft.com/office/drawing/2014/main" id="{00000000-0008-0000-0200-000045040000}"/>
            </a:ext>
          </a:extLst>
        </xdr:cNvPr>
        <xdr:cNvSpPr>
          <a:spLocks noChangeAspect="1" noChangeArrowheads="1"/>
        </xdr:cNvSpPr>
      </xdr:nvSpPr>
      <xdr:spPr bwMode="auto">
        <a:xfrm>
          <a:off x="7981950" y="297913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273</xdr:row>
      <xdr:rowOff>161925</xdr:rowOff>
    </xdr:from>
    <xdr:ext cx="304800" cy="304800"/>
    <xdr:sp macro="" textlink="">
      <xdr:nvSpPr>
        <xdr:cNvPr id="1094" name="AutoShape 3" descr="blob:https://web.whatsapp.com/207f9b22-a611-4d6f-9984-78d7d1ff46db">
          <a:extLst>
            <a:ext uri="{FF2B5EF4-FFF2-40B4-BE49-F238E27FC236}">
              <a16:creationId xmlns:a16="http://schemas.microsoft.com/office/drawing/2014/main" id="{00000000-0008-0000-0200-000046040000}"/>
            </a:ext>
          </a:extLst>
        </xdr:cNvPr>
        <xdr:cNvSpPr>
          <a:spLocks noChangeAspect="1" noChangeArrowheads="1"/>
        </xdr:cNvSpPr>
      </xdr:nvSpPr>
      <xdr:spPr bwMode="auto">
        <a:xfrm>
          <a:off x="7981950" y="297913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276</xdr:row>
      <xdr:rowOff>161925</xdr:rowOff>
    </xdr:from>
    <xdr:ext cx="304800" cy="304800"/>
    <xdr:sp macro="" textlink="">
      <xdr:nvSpPr>
        <xdr:cNvPr id="1095" name="AutoShape 3" descr="blob:https://web.whatsapp.com/207f9b22-a611-4d6f-9984-78d7d1ff46db">
          <a:extLst>
            <a:ext uri="{FF2B5EF4-FFF2-40B4-BE49-F238E27FC236}">
              <a16:creationId xmlns:a16="http://schemas.microsoft.com/office/drawing/2014/main" id="{00000000-0008-0000-0200-000047040000}"/>
            </a:ext>
          </a:extLst>
        </xdr:cNvPr>
        <xdr:cNvSpPr>
          <a:spLocks noChangeAspect="1" noChangeArrowheads="1"/>
        </xdr:cNvSpPr>
      </xdr:nvSpPr>
      <xdr:spPr bwMode="auto">
        <a:xfrm>
          <a:off x="7981950" y="301285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276</xdr:row>
      <xdr:rowOff>161925</xdr:rowOff>
    </xdr:from>
    <xdr:ext cx="304800" cy="304800"/>
    <xdr:sp macro="" textlink="">
      <xdr:nvSpPr>
        <xdr:cNvPr id="1096" name="AutoShape 3" descr="blob:https://web.whatsapp.com/207f9b22-a611-4d6f-9984-78d7d1ff46db">
          <a:extLst>
            <a:ext uri="{FF2B5EF4-FFF2-40B4-BE49-F238E27FC236}">
              <a16:creationId xmlns:a16="http://schemas.microsoft.com/office/drawing/2014/main" id="{00000000-0008-0000-0200-000048040000}"/>
            </a:ext>
          </a:extLst>
        </xdr:cNvPr>
        <xdr:cNvSpPr>
          <a:spLocks noChangeAspect="1" noChangeArrowheads="1"/>
        </xdr:cNvSpPr>
      </xdr:nvSpPr>
      <xdr:spPr bwMode="auto">
        <a:xfrm>
          <a:off x="7981950" y="301285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276</xdr:row>
      <xdr:rowOff>161925</xdr:rowOff>
    </xdr:from>
    <xdr:ext cx="304800" cy="304800"/>
    <xdr:sp macro="" textlink="">
      <xdr:nvSpPr>
        <xdr:cNvPr id="1097" name="AutoShape 3" descr="blob:https://web.whatsapp.com/207f9b22-a611-4d6f-9984-78d7d1ff46db">
          <a:extLst>
            <a:ext uri="{FF2B5EF4-FFF2-40B4-BE49-F238E27FC236}">
              <a16:creationId xmlns:a16="http://schemas.microsoft.com/office/drawing/2014/main" id="{00000000-0008-0000-0200-000049040000}"/>
            </a:ext>
          </a:extLst>
        </xdr:cNvPr>
        <xdr:cNvSpPr>
          <a:spLocks noChangeAspect="1" noChangeArrowheads="1"/>
        </xdr:cNvSpPr>
      </xdr:nvSpPr>
      <xdr:spPr bwMode="auto">
        <a:xfrm>
          <a:off x="7981950" y="301285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276</xdr:row>
      <xdr:rowOff>161925</xdr:rowOff>
    </xdr:from>
    <xdr:ext cx="304800" cy="304800"/>
    <xdr:sp macro="" textlink="">
      <xdr:nvSpPr>
        <xdr:cNvPr id="1098" name="AutoShape 3" descr="blob:https://web.whatsapp.com/207f9b22-a611-4d6f-9984-78d7d1ff46db">
          <a:extLst>
            <a:ext uri="{FF2B5EF4-FFF2-40B4-BE49-F238E27FC236}">
              <a16:creationId xmlns:a16="http://schemas.microsoft.com/office/drawing/2014/main" id="{00000000-0008-0000-0200-00004A040000}"/>
            </a:ext>
          </a:extLst>
        </xdr:cNvPr>
        <xdr:cNvSpPr>
          <a:spLocks noChangeAspect="1" noChangeArrowheads="1"/>
        </xdr:cNvSpPr>
      </xdr:nvSpPr>
      <xdr:spPr bwMode="auto">
        <a:xfrm>
          <a:off x="7981950" y="301285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281</xdr:row>
      <xdr:rowOff>161925</xdr:rowOff>
    </xdr:from>
    <xdr:ext cx="304800" cy="304800"/>
    <xdr:sp macro="" textlink="">
      <xdr:nvSpPr>
        <xdr:cNvPr id="1099" name="AutoShape 3" descr="blob:https://web.whatsapp.com/207f9b22-a611-4d6f-9984-78d7d1ff46db">
          <a:extLst>
            <a:ext uri="{FF2B5EF4-FFF2-40B4-BE49-F238E27FC236}">
              <a16:creationId xmlns:a16="http://schemas.microsoft.com/office/drawing/2014/main" id="{00000000-0008-0000-0200-00004B040000}"/>
            </a:ext>
          </a:extLst>
        </xdr:cNvPr>
        <xdr:cNvSpPr>
          <a:spLocks noChangeAspect="1" noChangeArrowheads="1"/>
        </xdr:cNvSpPr>
      </xdr:nvSpPr>
      <xdr:spPr bwMode="auto">
        <a:xfrm>
          <a:off x="7981950" y="306905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281</xdr:row>
      <xdr:rowOff>161925</xdr:rowOff>
    </xdr:from>
    <xdr:ext cx="304800" cy="304800"/>
    <xdr:sp macro="" textlink="">
      <xdr:nvSpPr>
        <xdr:cNvPr id="1100" name="AutoShape 3" descr="blob:https://web.whatsapp.com/207f9b22-a611-4d6f-9984-78d7d1ff46db">
          <a:extLst>
            <a:ext uri="{FF2B5EF4-FFF2-40B4-BE49-F238E27FC236}">
              <a16:creationId xmlns:a16="http://schemas.microsoft.com/office/drawing/2014/main" id="{00000000-0008-0000-0200-00004C040000}"/>
            </a:ext>
          </a:extLst>
        </xdr:cNvPr>
        <xdr:cNvSpPr>
          <a:spLocks noChangeAspect="1" noChangeArrowheads="1"/>
        </xdr:cNvSpPr>
      </xdr:nvSpPr>
      <xdr:spPr bwMode="auto">
        <a:xfrm>
          <a:off x="7981950" y="306905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281</xdr:row>
      <xdr:rowOff>161925</xdr:rowOff>
    </xdr:from>
    <xdr:ext cx="304800" cy="304800"/>
    <xdr:sp macro="" textlink="">
      <xdr:nvSpPr>
        <xdr:cNvPr id="1101" name="AutoShape 3" descr="blob:https://web.whatsapp.com/207f9b22-a611-4d6f-9984-78d7d1ff46db">
          <a:extLst>
            <a:ext uri="{FF2B5EF4-FFF2-40B4-BE49-F238E27FC236}">
              <a16:creationId xmlns:a16="http://schemas.microsoft.com/office/drawing/2014/main" id="{00000000-0008-0000-0200-00004D040000}"/>
            </a:ext>
          </a:extLst>
        </xdr:cNvPr>
        <xdr:cNvSpPr>
          <a:spLocks noChangeAspect="1" noChangeArrowheads="1"/>
        </xdr:cNvSpPr>
      </xdr:nvSpPr>
      <xdr:spPr bwMode="auto">
        <a:xfrm>
          <a:off x="7981950" y="306905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281</xdr:row>
      <xdr:rowOff>161925</xdr:rowOff>
    </xdr:from>
    <xdr:ext cx="304800" cy="304800"/>
    <xdr:sp macro="" textlink="">
      <xdr:nvSpPr>
        <xdr:cNvPr id="1102" name="AutoShape 3" descr="blob:https://web.whatsapp.com/207f9b22-a611-4d6f-9984-78d7d1ff46db">
          <a:extLst>
            <a:ext uri="{FF2B5EF4-FFF2-40B4-BE49-F238E27FC236}">
              <a16:creationId xmlns:a16="http://schemas.microsoft.com/office/drawing/2014/main" id="{00000000-0008-0000-0200-00004E040000}"/>
            </a:ext>
          </a:extLst>
        </xdr:cNvPr>
        <xdr:cNvSpPr>
          <a:spLocks noChangeAspect="1" noChangeArrowheads="1"/>
        </xdr:cNvSpPr>
      </xdr:nvSpPr>
      <xdr:spPr bwMode="auto">
        <a:xfrm>
          <a:off x="7981950" y="306905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272</xdr:row>
      <xdr:rowOff>161925</xdr:rowOff>
    </xdr:from>
    <xdr:ext cx="304800" cy="304800"/>
    <xdr:sp macro="" textlink="">
      <xdr:nvSpPr>
        <xdr:cNvPr id="1103" name="AutoShape 3" descr="blob:https://web.whatsapp.com/207f9b22-a611-4d6f-9984-78d7d1ff46db">
          <a:extLst>
            <a:ext uri="{FF2B5EF4-FFF2-40B4-BE49-F238E27FC236}">
              <a16:creationId xmlns:a16="http://schemas.microsoft.com/office/drawing/2014/main" id="{00000000-0008-0000-0200-00004F040000}"/>
            </a:ext>
          </a:extLst>
        </xdr:cNvPr>
        <xdr:cNvSpPr>
          <a:spLocks noChangeAspect="1" noChangeArrowheads="1"/>
        </xdr:cNvSpPr>
      </xdr:nvSpPr>
      <xdr:spPr bwMode="auto">
        <a:xfrm>
          <a:off x="7981950" y="296789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272</xdr:row>
      <xdr:rowOff>161925</xdr:rowOff>
    </xdr:from>
    <xdr:ext cx="304800" cy="304800"/>
    <xdr:sp macro="" textlink="">
      <xdr:nvSpPr>
        <xdr:cNvPr id="1104" name="AutoShape 3" descr="blob:https://web.whatsapp.com/207f9b22-a611-4d6f-9984-78d7d1ff46db">
          <a:extLst>
            <a:ext uri="{FF2B5EF4-FFF2-40B4-BE49-F238E27FC236}">
              <a16:creationId xmlns:a16="http://schemas.microsoft.com/office/drawing/2014/main" id="{00000000-0008-0000-0200-000050040000}"/>
            </a:ext>
          </a:extLst>
        </xdr:cNvPr>
        <xdr:cNvSpPr>
          <a:spLocks noChangeAspect="1" noChangeArrowheads="1"/>
        </xdr:cNvSpPr>
      </xdr:nvSpPr>
      <xdr:spPr bwMode="auto">
        <a:xfrm>
          <a:off x="7981950" y="296789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272</xdr:row>
      <xdr:rowOff>161925</xdr:rowOff>
    </xdr:from>
    <xdr:ext cx="304800" cy="304800"/>
    <xdr:sp macro="" textlink="">
      <xdr:nvSpPr>
        <xdr:cNvPr id="1105" name="AutoShape 3" descr="blob:https://web.whatsapp.com/207f9b22-a611-4d6f-9984-78d7d1ff46db">
          <a:extLst>
            <a:ext uri="{FF2B5EF4-FFF2-40B4-BE49-F238E27FC236}">
              <a16:creationId xmlns:a16="http://schemas.microsoft.com/office/drawing/2014/main" id="{00000000-0008-0000-0200-000051040000}"/>
            </a:ext>
          </a:extLst>
        </xdr:cNvPr>
        <xdr:cNvSpPr>
          <a:spLocks noChangeAspect="1" noChangeArrowheads="1"/>
        </xdr:cNvSpPr>
      </xdr:nvSpPr>
      <xdr:spPr bwMode="auto">
        <a:xfrm>
          <a:off x="7981950" y="296789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272</xdr:row>
      <xdr:rowOff>161925</xdr:rowOff>
    </xdr:from>
    <xdr:ext cx="304800" cy="304800"/>
    <xdr:sp macro="" textlink="">
      <xdr:nvSpPr>
        <xdr:cNvPr id="1106" name="AutoShape 3" descr="blob:https://web.whatsapp.com/207f9b22-a611-4d6f-9984-78d7d1ff46db">
          <a:extLst>
            <a:ext uri="{FF2B5EF4-FFF2-40B4-BE49-F238E27FC236}">
              <a16:creationId xmlns:a16="http://schemas.microsoft.com/office/drawing/2014/main" id="{00000000-0008-0000-0200-000052040000}"/>
            </a:ext>
          </a:extLst>
        </xdr:cNvPr>
        <xdr:cNvSpPr>
          <a:spLocks noChangeAspect="1" noChangeArrowheads="1"/>
        </xdr:cNvSpPr>
      </xdr:nvSpPr>
      <xdr:spPr bwMode="auto">
        <a:xfrm>
          <a:off x="7981950" y="296789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284</xdr:row>
      <xdr:rowOff>542925</xdr:rowOff>
    </xdr:from>
    <xdr:ext cx="304800" cy="304800"/>
    <xdr:sp macro="" textlink="">
      <xdr:nvSpPr>
        <xdr:cNvPr id="1107" name="AutoShape 3" descr="blob:https://web.whatsapp.com/207f9b22-a611-4d6f-9984-78d7d1ff46db">
          <a:extLst>
            <a:ext uri="{FF2B5EF4-FFF2-40B4-BE49-F238E27FC236}">
              <a16:creationId xmlns:a16="http://schemas.microsoft.com/office/drawing/2014/main" id="{00000000-0008-0000-0200-000053040000}"/>
            </a:ext>
          </a:extLst>
        </xdr:cNvPr>
        <xdr:cNvSpPr>
          <a:spLocks noChangeAspect="1" noChangeArrowheads="1"/>
        </xdr:cNvSpPr>
      </xdr:nvSpPr>
      <xdr:spPr bwMode="auto">
        <a:xfrm>
          <a:off x="7981950" y="310657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284</xdr:row>
      <xdr:rowOff>333375</xdr:rowOff>
    </xdr:from>
    <xdr:ext cx="304800" cy="304800"/>
    <xdr:sp macro="" textlink="">
      <xdr:nvSpPr>
        <xdr:cNvPr id="1108" name="AutoShape 3" descr="blob:https://web.whatsapp.com/207f9b22-a611-4d6f-9984-78d7d1ff46db">
          <a:extLst>
            <a:ext uri="{FF2B5EF4-FFF2-40B4-BE49-F238E27FC236}">
              <a16:creationId xmlns:a16="http://schemas.microsoft.com/office/drawing/2014/main" id="{00000000-0008-0000-0200-000054040000}"/>
            </a:ext>
          </a:extLst>
        </xdr:cNvPr>
        <xdr:cNvSpPr>
          <a:spLocks noChangeAspect="1" noChangeArrowheads="1"/>
        </xdr:cNvSpPr>
      </xdr:nvSpPr>
      <xdr:spPr bwMode="auto">
        <a:xfrm>
          <a:off x="7981950" y="310448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283</xdr:row>
      <xdr:rowOff>161925</xdr:rowOff>
    </xdr:from>
    <xdr:ext cx="304800" cy="304800"/>
    <xdr:sp macro="" textlink="">
      <xdr:nvSpPr>
        <xdr:cNvPr id="1109" name="AutoShape 3" descr="blob:https://web.whatsapp.com/207f9b22-a611-4d6f-9984-78d7d1ff46db">
          <a:extLst>
            <a:ext uri="{FF2B5EF4-FFF2-40B4-BE49-F238E27FC236}">
              <a16:creationId xmlns:a16="http://schemas.microsoft.com/office/drawing/2014/main" id="{00000000-0008-0000-0200-000055040000}"/>
            </a:ext>
          </a:extLst>
        </xdr:cNvPr>
        <xdr:cNvSpPr>
          <a:spLocks noChangeAspect="1" noChangeArrowheads="1"/>
        </xdr:cNvSpPr>
      </xdr:nvSpPr>
      <xdr:spPr bwMode="auto">
        <a:xfrm>
          <a:off x="7981950" y="309152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283</xdr:row>
      <xdr:rowOff>161925</xdr:rowOff>
    </xdr:from>
    <xdr:ext cx="304800" cy="304800"/>
    <xdr:sp macro="" textlink="">
      <xdr:nvSpPr>
        <xdr:cNvPr id="1110" name="AutoShape 3" descr="blob:https://web.whatsapp.com/207f9b22-a611-4d6f-9984-78d7d1ff46db">
          <a:extLst>
            <a:ext uri="{FF2B5EF4-FFF2-40B4-BE49-F238E27FC236}">
              <a16:creationId xmlns:a16="http://schemas.microsoft.com/office/drawing/2014/main" id="{00000000-0008-0000-0200-000056040000}"/>
            </a:ext>
          </a:extLst>
        </xdr:cNvPr>
        <xdr:cNvSpPr>
          <a:spLocks noChangeAspect="1" noChangeArrowheads="1"/>
        </xdr:cNvSpPr>
      </xdr:nvSpPr>
      <xdr:spPr bwMode="auto">
        <a:xfrm>
          <a:off x="7981950" y="309152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284</xdr:row>
      <xdr:rowOff>161925</xdr:rowOff>
    </xdr:from>
    <xdr:ext cx="304800" cy="304800"/>
    <xdr:sp macro="" textlink="">
      <xdr:nvSpPr>
        <xdr:cNvPr id="1111" name="AutoShape 3" descr="blob:https://web.whatsapp.com/207f9b22-a611-4d6f-9984-78d7d1ff46db">
          <a:extLst>
            <a:ext uri="{FF2B5EF4-FFF2-40B4-BE49-F238E27FC236}">
              <a16:creationId xmlns:a16="http://schemas.microsoft.com/office/drawing/2014/main" id="{00000000-0008-0000-0200-000057040000}"/>
            </a:ext>
          </a:extLst>
        </xdr:cNvPr>
        <xdr:cNvSpPr>
          <a:spLocks noChangeAspect="1" noChangeArrowheads="1"/>
        </xdr:cNvSpPr>
      </xdr:nvSpPr>
      <xdr:spPr bwMode="auto">
        <a:xfrm>
          <a:off x="7981950" y="31027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284</xdr:row>
      <xdr:rowOff>161925</xdr:rowOff>
    </xdr:from>
    <xdr:ext cx="304800" cy="304800"/>
    <xdr:sp macro="" textlink="">
      <xdr:nvSpPr>
        <xdr:cNvPr id="1112" name="AutoShape 3" descr="blob:https://web.whatsapp.com/207f9b22-a611-4d6f-9984-78d7d1ff46db">
          <a:extLst>
            <a:ext uri="{FF2B5EF4-FFF2-40B4-BE49-F238E27FC236}">
              <a16:creationId xmlns:a16="http://schemas.microsoft.com/office/drawing/2014/main" id="{00000000-0008-0000-0200-000058040000}"/>
            </a:ext>
          </a:extLst>
        </xdr:cNvPr>
        <xdr:cNvSpPr>
          <a:spLocks noChangeAspect="1" noChangeArrowheads="1"/>
        </xdr:cNvSpPr>
      </xdr:nvSpPr>
      <xdr:spPr bwMode="auto">
        <a:xfrm>
          <a:off x="7981950" y="31027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284</xdr:row>
      <xdr:rowOff>542925</xdr:rowOff>
    </xdr:from>
    <xdr:ext cx="304800" cy="304800"/>
    <xdr:sp macro="" textlink="">
      <xdr:nvSpPr>
        <xdr:cNvPr id="1113" name="AutoShape 3" descr="blob:https://web.whatsapp.com/207f9b22-a611-4d6f-9984-78d7d1ff46db">
          <a:extLst>
            <a:ext uri="{FF2B5EF4-FFF2-40B4-BE49-F238E27FC236}">
              <a16:creationId xmlns:a16="http://schemas.microsoft.com/office/drawing/2014/main" id="{00000000-0008-0000-0200-000059040000}"/>
            </a:ext>
          </a:extLst>
        </xdr:cNvPr>
        <xdr:cNvSpPr>
          <a:spLocks noChangeAspect="1" noChangeArrowheads="1"/>
        </xdr:cNvSpPr>
      </xdr:nvSpPr>
      <xdr:spPr bwMode="auto">
        <a:xfrm>
          <a:off x="7981950" y="310657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284</xdr:row>
      <xdr:rowOff>333375</xdr:rowOff>
    </xdr:from>
    <xdr:ext cx="304800" cy="304800"/>
    <xdr:sp macro="" textlink="">
      <xdr:nvSpPr>
        <xdr:cNvPr id="1114" name="AutoShape 3" descr="blob:https://web.whatsapp.com/207f9b22-a611-4d6f-9984-78d7d1ff46db">
          <a:extLst>
            <a:ext uri="{FF2B5EF4-FFF2-40B4-BE49-F238E27FC236}">
              <a16:creationId xmlns:a16="http://schemas.microsoft.com/office/drawing/2014/main" id="{00000000-0008-0000-0200-00005A040000}"/>
            </a:ext>
          </a:extLst>
        </xdr:cNvPr>
        <xdr:cNvSpPr>
          <a:spLocks noChangeAspect="1" noChangeArrowheads="1"/>
        </xdr:cNvSpPr>
      </xdr:nvSpPr>
      <xdr:spPr bwMode="auto">
        <a:xfrm>
          <a:off x="7981950" y="310448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283</xdr:row>
      <xdr:rowOff>161925</xdr:rowOff>
    </xdr:from>
    <xdr:ext cx="304800" cy="304800"/>
    <xdr:sp macro="" textlink="">
      <xdr:nvSpPr>
        <xdr:cNvPr id="1115" name="AutoShape 3" descr="blob:https://web.whatsapp.com/207f9b22-a611-4d6f-9984-78d7d1ff46db">
          <a:extLst>
            <a:ext uri="{FF2B5EF4-FFF2-40B4-BE49-F238E27FC236}">
              <a16:creationId xmlns:a16="http://schemas.microsoft.com/office/drawing/2014/main" id="{00000000-0008-0000-0200-00005B040000}"/>
            </a:ext>
          </a:extLst>
        </xdr:cNvPr>
        <xdr:cNvSpPr>
          <a:spLocks noChangeAspect="1" noChangeArrowheads="1"/>
        </xdr:cNvSpPr>
      </xdr:nvSpPr>
      <xdr:spPr bwMode="auto">
        <a:xfrm>
          <a:off x="7981950" y="309152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283</xdr:row>
      <xdr:rowOff>161925</xdr:rowOff>
    </xdr:from>
    <xdr:ext cx="304800" cy="304800"/>
    <xdr:sp macro="" textlink="">
      <xdr:nvSpPr>
        <xdr:cNvPr id="1116" name="AutoShape 3" descr="blob:https://web.whatsapp.com/207f9b22-a611-4d6f-9984-78d7d1ff46db">
          <a:extLst>
            <a:ext uri="{FF2B5EF4-FFF2-40B4-BE49-F238E27FC236}">
              <a16:creationId xmlns:a16="http://schemas.microsoft.com/office/drawing/2014/main" id="{00000000-0008-0000-0200-00005C040000}"/>
            </a:ext>
          </a:extLst>
        </xdr:cNvPr>
        <xdr:cNvSpPr>
          <a:spLocks noChangeAspect="1" noChangeArrowheads="1"/>
        </xdr:cNvSpPr>
      </xdr:nvSpPr>
      <xdr:spPr bwMode="auto">
        <a:xfrm>
          <a:off x="7981950" y="309152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284</xdr:row>
      <xdr:rowOff>161925</xdr:rowOff>
    </xdr:from>
    <xdr:ext cx="304800" cy="304800"/>
    <xdr:sp macro="" textlink="">
      <xdr:nvSpPr>
        <xdr:cNvPr id="1117" name="AutoShape 3" descr="blob:https://web.whatsapp.com/207f9b22-a611-4d6f-9984-78d7d1ff46db">
          <a:extLst>
            <a:ext uri="{FF2B5EF4-FFF2-40B4-BE49-F238E27FC236}">
              <a16:creationId xmlns:a16="http://schemas.microsoft.com/office/drawing/2014/main" id="{00000000-0008-0000-0200-00005D040000}"/>
            </a:ext>
          </a:extLst>
        </xdr:cNvPr>
        <xdr:cNvSpPr>
          <a:spLocks noChangeAspect="1" noChangeArrowheads="1"/>
        </xdr:cNvSpPr>
      </xdr:nvSpPr>
      <xdr:spPr bwMode="auto">
        <a:xfrm>
          <a:off x="7981950" y="31027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284</xdr:row>
      <xdr:rowOff>161925</xdr:rowOff>
    </xdr:from>
    <xdr:ext cx="304800" cy="304800"/>
    <xdr:sp macro="" textlink="">
      <xdr:nvSpPr>
        <xdr:cNvPr id="1118" name="AutoShape 3" descr="blob:https://web.whatsapp.com/207f9b22-a611-4d6f-9984-78d7d1ff46db">
          <a:extLst>
            <a:ext uri="{FF2B5EF4-FFF2-40B4-BE49-F238E27FC236}">
              <a16:creationId xmlns:a16="http://schemas.microsoft.com/office/drawing/2014/main" id="{00000000-0008-0000-0200-00005E040000}"/>
            </a:ext>
          </a:extLst>
        </xdr:cNvPr>
        <xdr:cNvSpPr>
          <a:spLocks noChangeAspect="1" noChangeArrowheads="1"/>
        </xdr:cNvSpPr>
      </xdr:nvSpPr>
      <xdr:spPr bwMode="auto">
        <a:xfrm>
          <a:off x="7981950" y="31027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287</xdr:row>
      <xdr:rowOff>161925</xdr:rowOff>
    </xdr:from>
    <xdr:ext cx="304800" cy="304800"/>
    <xdr:sp macro="" textlink="">
      <xdr:nvSpPr>
        <xdr:cNvPr id="1119" name="AutoShape 3" descr="blob:https://web.whatsapp.com/207f9b22-a611-4d6f-9984-78d7d1ff46db">
          <a:extLst>
            <a:ext uri="{FF2B5EF4-FFF2-40B4-BE49-F238E27FC236}">
              <a16:creationId xmlns:a16="http://schemas.microsoft.com/office/drawing/2014/main" id="{00000000-0008-0000-0200-00005F040000}"/>
            </a:ext>
          </a:extLst>
        </xdr:cNvPr>
        <xdr:cNvSpPr>
          <a:spLocks noChangeAspect="1" noChangeArrowheads="1"/>
        </xdr:cNvSpPr>
      </xdr:nvSpPr>
      <xdr:spPr bwMode="auto">
        <a:xfrm>
          <a:off x="7981950" y="313648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287</xdr:row>
      <xdr:rowOff>161925</xdr:rowOff>
    </xdr:from>
    <xdr:ext cx="304800" cy="304800"/>
    <xdr:sp macro="" textlink="">
      <xdr:nvSpPr>
        <xdr:cNvPr id="1120" name="AutoShape 3" descr="blob:https://web.whatsapp.com/207f9b22-a611-4d6f-9984-78d7d1ff46db">
          <a:extLst>
            <a:ext uri="{FF2B5EF4-FFF2-40B4-BE49-F238E27FC236}">
              <a16:creationId xmlns:a16="http://schemas.microsoft.com/office/drawing/2014/main" id="{00000000-0008-0000-0200-000060040000}"/>
            </a:ext>
          </a:extLst>
        </xdr:cNvPr>
        <xdr:cNvSpPr>
          <a:spLocks noChangeAspect="1" noChangeArrowheads="1"/>
        </xdr:cNvSpPr>
      </xdr:nvSpPr>
      <xdr:spPr bwMode="auto">
        <a:xfrm>
          <a:off x="7981950" y="313648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287</xdr:row>
      <xdr:rowOff>161925</xdr:rowOff>
    </xdr:from>
    <xdr:ext cx="304800" cy="304800"/>
    <xdr:sp macro="" textlink="">
      <xdr:nvSpPr>
        <xdr:cNvPr id="1121" name="AutoShape 3" descr="blob:https://web.whatsapp.com/207f9b22-a611-4d6f-9984-78d7d1ff46db">
          <a:extLst>
            <a:ext uri="{FF2B5EF4-FFF2-40B4-BE49-F238E27FC236}">
              <a16:creationId xmlns:a16="http://schemas.microsoft.com/office/drawing/2014/main" id="{00000000-0008-0000-0200-000061040000}"/>
            </a:ext>
          </a:extLst>
        </xdr:cNvPr>
        <xdr:cNvSpPr>
          <a:spLocks noChangeAspect="1" noChangeArrowheads="1"/>
        </xdr:cNvSpPr>
      </xdr:nvSpPr>
      <xdr:spPr bwMode="auto">
        <a:xfrm>
          <a:off x="7981950" y="313648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287</xdr:row>
      <xdr:rowOff>161925</xdr:rowOff>
    </xdr:from>
    <xdr:ext cx="304800" cy="304800"/>
    <xdr:sp macro="" textlink="">
      <xdr:nvSpPr>
        <xdr:cNvPr id="1122" name="AutoShape 3" descr="blob:https://web.whatsapp.com/207f9b22-a611-4d6f-9984-78d7d1ff46db">
          <a:extLst>
            <a:ext uri="{FF2B5EF4-FFF2-40B4-BE49-F238E27FC236}">
              <a16:creationId xmlns:a16="http://schemas.microsoft.com/office/drawing/2014/main" id="{00000000-0008-0000-0200-000062040000}"/>
            </a:ext>
          </a:extLst>
        </xdr:cNvPr>
        <xdr:cNvSpPr>
          <a:spLocks noChangeAspect="1" noChangeArrowheads="1"/>
        </xdr:cNvSpPr>
      </xdr:nvSpPr>
      <xdr:spPr bwMode="auto">
        <a:xfrm>
          <a:off x="7981950" y="313648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283</xdr:row>
      <xdr:rowOff>161925</xdr:rowOff>
    </xdr:from>
    <xdr:ext cx="304800" cy="304800"/>
    <xdr:sp macro="" textlink="">
      <xdr:nvSpPr>
        <xdr:cNvPr id="1123" name="AutoShape 3" descr="blob:https://web.whatsapp.com/207f9b22-a611-4d6f-9984-78d7d1ff46db">
          <a:extLst>
            <a:ext uri="{FF2B5EF4-FFF2-40B4-BE49-F238E27FC236}">
              <a16:creationId xmlns:a16="http://schemas.microsoft.com/office/drawing/2014/main" id="{00000000-0008-0000-0200-000063040000}"/>
            </a:ext>
          </a:extLst>
        </xdr:cNvPr>
        <xdr:cNvSpPr>
          <a:spLocks noChangeAspect="1" noChangeArrowheads="1"/>
        </xdr:cNvSpPr>
      </xdr:nvSpPr>
      <xdr:spPr bwMode="auto">
        <a:xfrm>
          <a:off x="7981950" y="309152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283</xdr:row>
      <xdr:rowOff>161925</xdr:rowOff>
    </xdr:from>
    <xdr:ext cx="304800" cy="304800"/>
    <xdr:sp macro="" textlink="">
      <xdr:nvSpPr>
        <xdr:cNvPr id="1124" name="AutoShape 3" descr="blob:https://web.whatsapp.com/207f9b22-a611-4d6f-9984-78d7d1ff46db">
          <a:extLst>
            <a:ext uri="{FF2B5EF4-FFF2-40B4-BE49-F238E27FC236}">
              <a16:creationId xmlns:a16="http://schemas.microsoft.com/office/drawing/2014/main" id="{00000000-0008-0000-0200-000064040000}"/>
            </a:ext>
          </a:extLst>
        </xdr:cNvPr>
        <xdr:cNvSpPr>
          <a:spLocks noChangeAspect="1" noChangeArrowheads="1"/>
        </xdr:cNvSpPr>
      </xdr:nvSpPr>
      <xdr:spPr bwMode="auto">
        <a:xfrm>
          <a:off x="7981950" y="309152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283</xdr:row>
      <xdr:rowOff>161925</xdr:rowOff>
    </xdr:from>
    <xdr:ext cx="304800" cy="304800"/>
    <xdr:sp macro="" textlink="">
      <xdr:nvSpPr>
        <xdr:cNvPr id="1125" name="AutoShape 3" descr="blob:https://web.whatsapp.com/207f9b22-a611-4d6f-9984-78d7d1ff46db">
          <a:extLst>
            <a:ext uri="{FF2B5EF4-FFF2-40B4-BE49-F238E27FC236}">
              <a16:creationId xmlns:a16="http://schemas.microsoft.com/office/drawing/2014/main" id="{00000000-0008-0000-0200-000065040000}"/>
            </a:ext>
          </a:extLst>
        </xdr:cNvPr>
        <xdr:cNvSpPr>
          <a:spLocks noChangeAspect="1" noChangeArrowheads="1"/>
        </xdr:cNvSpPr>
      </xdr:nvSpPr>
      <xdr:spPr bwMode="auto">
        <a:xfrm>
          <a:off x="7981950" y="309152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283</xdr:row>
      <xdr:rowOff>161925</xdr:rowOff>
    </xdr:from>
    <xdr:ext cx="304800" cy="304800"/>
    <xdr:sp macro="" textlink="">
      <xdr:nvSpPr>
        <xdr:cNvPr id="1126" name="AutoShape 3" descr="blob:https://web.whatsapp.com/207f9b22-a611-4d6f-9984-78d7d1ff46db">
          <a:extLst>
            <a:ext uri="{FF2B5EF4-FFF2-40B4-BE49-F238E27FC236}">
              <a16:creationId xmlns:a16="http://schemas.microsoft.com/office/drawing/2014/main" id="{00000000-0008-0000-0200-000066040000}"/>
            </a:ext>
          </a:extLst>
        </xdr:cNvPr>
        <xdr:cNvSpPr>
          <a:spLocks noChangeAspect="1" noChangeArrowheads="1"/>
        </xdr:cNvSpPr>
      </xdr:nvSpPr>
      <xdr:spPr bwMode="auto">
        <a:xfrm>
          <a:off x="7981950" y="309152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143</xdr:row>
      <xdr:rowOff>0</xdr:rowOff>
    </xdr:from>
    <xdr:ext cx="304800" cy="438151"/>
    <xdr:sp macro="" textlink="">
      <xdr:nvSpPr>
        <xdr:cNvPr id="1127" name="AutoShape 1" descr="blob:https://web.whatsapp.com/40ff642d-46c7-4d59-a890-3e34f8a11e68">
          <a:extLst>
            <a:ext uri="{FF2B5EF4-FFF2-40B4-BE49-F238E27FC236}">
              <a16:creationId xmlns:a16="http://schemas.microsoft.com/office/drawing/2014/main" id="{00000000-0008-0000-0200-000067040000}"/>
            </a:ext>
          </a:extLst>
        </xdr:cNvPr>
        <xdr:cNvSpPr>
          <a:spLocks noChangeAspect="1" noChangeArrowheads="1"/>
        </xdr:cNvSpPr>
      </xdr:nvSpPr>
      <xdr:spPr bwMode="auto">
        <a:xfrm>
          <a:off x="1428750" y="1516380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143</xdr:row>
      <xdr:rowOff>0</xdr:rowOff>
    </xdr:from>
    <xdr:ext cx="304800" cy="438151"/>
    <xdr:sp macro="" textlink="">
      <xdr:nvSpPr>
        <xdr:cNvPr id="1128" name="AutoShape 1" descr="blob:https://web.whatsapp.com/40ff642d-46c7-4d59-a890-3e34f8a11e68">
          <a:extLst>
            <a:ext uri="{FF2B5EF4-FFF2-40B4-BE49-F238E27FC236}">
              <a16:creationId xmlns:a16="http://schemas.microsoft.com/office/drawing/2014/main" id="{00000000-0008-0000-0200-000068040000}"/>
            </a:ext>
          </a:extLst>
        </xdr:cNvPr>
        <xdr:cNvSpPr>
          <a:spLocks noChangeAspect="1" noChangeArrowheads="1"/>
        </xdr:cNvSpPr>
      </xdr:nvSpPr>
      <xdr:spPr bwMode="auto">
        <a:xfrm>
          <a:off x="1428750" y="1516380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143</xdr:row>
      <xdr:rowOff>0</xdr:rowOff>
    </xdr:from>
    <xdr:ext cx="304800" cy="438151"/>
    <xdr:sp macro="" textlink="">
      <xdr:nvSpPr>
        <xdr:cNvPr id="1129" name="AutoShape 1" descr="blob:https://web.whatsapp.com/40ff642d-46c7-4d59-a890-3e34f8a11e68">
          <a:extLst>
            <a:ext uri="{FF2B5EF4-FFF2-40B4-BE49-F238E27FC236}">
              <a16:creationId xmlns:a16="http://schemas.microsoft.com/office/drawing/2014/main" id="{00000000-0008-0000-0200-000069040000}"/>
            </a:ext>
          </a:extLst>
        </xdr:cNvPr>
        <xdr:cNvSpPr>
          <a:spLocks noChangeAspect="1" noChangeArrowheads="1"/>
        </xdr:cNvSpPr>
      </xdr:nvSpPr>
      <xdr:spPr bwMode="auto">
        <a:xfrm>
          <a:off x="1428750" y="1516380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143</xdr:row>
      <xdr:rowOff>0</xdr:rowOff>
    </xdr:from>
    <xdr:ext cx="304800" cy="438151"/>
    <xdr:sp macro="" textlink="">
      <xdr:nvSpPr>
        <xdr:cNvPr id="1130" name="AutoShape 1" descr="blob:https://web.whatsapp.com/40ff642d-46c7-4d59-a890-3e34f8a11e68">
          <a:extLst>
            <a:ext uri="{FF2B5EF4-FFF2-40B4-BE49-F238E27FC236}">
              <a16:creationId xmlns:a16="http://schemas.microsoft.com/office/drawing/2014/main" id="{00000000-0008-0000-0200-00006A040000}"/>
            </a:ext>
          </a:extLst>
        </xdr:cNvPr>
        <xdr:cNvSpPr>
          <a:spLocks noChangeAspect="1" noChangeArrowheads="1"/>
        </xdr:cNvSpPr>
      </xdr:nvSpPr>
      <xdr:spPr bwMode="auto">
        <a:xfrm>
          <a:off x="1428750" y="1516380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143</xdr:row>
      <xdr:rowOff>0</xdr:rowOff>
    </xdr:from>
    <xdr:ext cx="304800" cy="438151"/>
    <xdr:sp macro="" textlink="">
      <xdr:nvSpPr>
        <xdr:cNvPr id="1131" name="AutoShape 1" descr="blob:https://web.whatsapp.com/40ff642d-46c7-4d59-a890-3e34f8a11e68">
          <a:extLst>
            <a:ext uri="{FF2B5EF4-FFF2-40B4-BE49-F238E27FC236}">
              <a16:creationId xmlns:a16="http://schemas.microsoft.com/office/drawing/2014/main" id="{00000000-0008-0000-0200-00006B040000}"/>
            </a:ext>
          </a:extLst>
        </xdr:cNvPr>
        <xdr:cNvSpPr>
          <a:spLocks noChangeAspect="1" noChangeArrowheads="1"/>
        </xdr:cNvSpPr>
      </xdr:nvSpPr>
      <xdr:spPr bwMode="auto">
        <a:xfrm>
          <a:off x="1428750" y="1516380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143</xdr:row>
      <xdr:rowOff>0</xdr:rowOff>
    </xdr:from>
    <xdr:ext cx="304800" cy="438151"/>
    <xdr:sp macro="" textlink="">
      <xdr:nvSpPr>
        <xdr:cNvPr id="1132" name="AutoShape 1" descr="blob:https://web.whatsapp.com/40ff642d-46c7-4d59-a890-3e34f8a11e68">
          <a:extLst>
            <a:ext uri="{FF2B5EF4-FFF2-40B4-BE49-F238E27FC236}">
              <a16:creationId xmlns:a16="http://schemas.microsoft.com/office/drawing/2014/main" id="{00000000-0008-0000-0200-00006C040000}"/>
            </a:ext>
          </a:extLst>
        </xdr:cNvPr>
        <xdr:cNvSpPr>
          <a:spLocks noChangeAspect="1" noChangeArrowheads="1"/>
        </xdr:cNvSpPr>
      </xdr:nvSpPr>
      <xdr:spPr bwMode="auto">
        <a:xfrm>
          <a:off x="1428750" y="1516380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143</xdr:row>
      <xdr:rowOff>0</xdr:rowOff>
    </xdr:from>
    <xdr:ext cx="304800" cy="438151"/>
    <xdr:sp macro="" textlink="">
      <xdr:nvSpPr>
        <xdr:cNvPr id="1133" name="AutoShape 1" descr="blob:https://web.whatsapp.com/40ff642d-46c7-4d59-a890-3e34f8a11e68">
          <a:extLst>
            <a:ext uri="{FF2B5EF4-FFF2-40B4-BE49-F238E27FC236}">
              <a16:creationId xmlns:a16="http://schemas.microsoft.com/office/drawing/2014/main" id="{00000000-0008-0000-0200-00006D040000}"/>
            </a:ext>
          </a:extLst>
        </xdr:cNvPr>
        <xdr:cNvSpPr>
          <a:spLocks noChangeAspect="1" noChangeArrowheads="1"/>
        </xdr:cNvSpPr>
      </xdr:nvSpPr>
      <xdr:spPr bwMode="auto">
        <a:xfrm>
          <a:off x="1428750" y="1516380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143</xdr:row>
      <xdr:rowOff>0</xdr:rowOff>
    </xdr:from>
    <xdr:ext cx="304800" cy="438151"/>
    <xdr:sp macro="" textlink="">
      <xdr:nvSpPr>
        <xdr:cNvPr id="1134" name="AutoShape 1" descr="blob:https://web.whatsapp.com/40ff642d-46c7-4d59-a890-3e34f8a11e68">
          <a:extLst>
            <a:ext uri="{FF2B5EF4-FFF2-40B4-BE49-F238E27FC236}">
              <a16:creationId xmlns:a16="http://schemas.microsoft.com/office/drawing/2014/main" id="{00000000-0008-0000-0200-00006E040000}"/>
            </a:ext>
          </a:extLst>
        </xdr:cNvPr>
        <xdr:cNvSpPr>
          <a:spLocks noChangeAspect="1" noChangeArrowheads="1"/>
        </xdr:cNvSpPr>
      </xdr:nvSpPr>
      <xdr:spPr bwMode="auto">
        <a:xfrm>
          <a:off x="1428750" y="1516380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143</xdr:row>
      <xdr:rowOff>0</xdr:rowOff>
    </xdr:from>
    <xdr:ext cx="304800" cy="438151"/>
    <xdr:sp macro="" textlink="">
      <xdr:nvSpPr>
        <xdr:cNvPr id="1135" name="AutoShape 1" descr="blob:https://web.whatsapp.com/40ff642d-46c7-4d59-a890-3e34f8a11e68">
          <a:extLst>
            <a:ext uri="{FF2B5EF4-FFF2-40B4-BE49-F238E27FC236}">
              <a16:creationId xmlns:a16="http://schemas.microsoft.com/office/drawing/2014/main" id="{00000000-0008-0000-0200-00006F040000}"/>
            </a:ext>
          </a:extLst>
        </xdr:cNvPr>
        <xdr:cNvSpPr>
          <a:spLocks noChangeAspect="1" noChangeArrowheads="1"/>
        </xdr:cNvSpPr>
      </xdr:nvSpPr>
      <xdr:spPr bwMode="auto">
        <a:xfrm>
          <a:off x="1428750" y="1516380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143</xdr:row>
      <xdr:rowOff>0</xdr:rowOff>
    </xdr:from>
    <xdr:ext cx="304800" cy="438151"/>
    <xdr:sp macro="" textlink="">
      <xdr:nvSpPr>
        <xdr:cNvPr id="1136" name="AutoShape 1" descr="blob:https://web.whatsapp.com/40ff642d-46c7-4d59-a890-3e34f8a11e68">
          <a:extLst>
            <a:ext uri="{FF2B5EF4-FFF2-40B4-BE49-F238E27FC236}">
              <a16:creationId xmlns:a16="http://schemas.microsoft.com/office/drawing/2014/main" id="{00000000-0008-0000-0200-000070040000}"/>
            </a:ext>
          </a:extLst>
        </xdr:cNvPr>
        <xdr:cNvSpPr>
          <a:spLocks noChangeAspect="1" noChangeArrowheads="1"/>
        </xdr:cNvSpPr>
      </xdr:nvSpPr>
      <xdr:spPr bwMode="auto">
        <a:xfrm>
          <a:off x="1428750" y="1516380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143</xdr:row>
      <xdr:rowOff>0</xdr:rowOff>
    </xdr:from>
    <xdr:ext cx="304800" cy="438151"/>
    <xdr:sp macro="" textlink="">
      <xdr:nvSpPr>
        <xdr:cNvPr id="1137" name="AutoShape 1" descr="blob:https://web.whatsapp.com/40ff642d-46c7-4d59-a890-3e34f8a11e68">
          <a:extLst>
            <a:ext uri="{FF2B5EF4-FFF2-40B4-BE49-F238E27FC236}">
              <a16:creationId xmlns:a16="http://schemas.microsoft.com/office/drawing/2014/main" id="{00000000-0008-0000-0200-000071040000}"/>
            </a:ext>
          </a:extLst>
        </xdr:cNvPr>
        <xdr:cNvSpPr>
          <a:spLocks noChangeAspect="1" noChangeArrowheads="1"/>
        </xdr:cNvSpPr>
      </xdr:nvSpPr>
      <xdr:spPr bwMode="auto">
        <a:xfrm>
          <a:off x="1428750" y="1516380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143</xdr:row>
      <xdr:rowOff>0</xdr:rowOff>
    </xdr:from>
    <xdr:ext cx="304800" cy="438151"/>
    <xdr:sp macro="" textlink="">
      <xdr:nvSpPr>
        <xdr:cNvPr id="1138" name="AutoShape 1" descr="blob:https://web.whatsapp.com/40ff642d-46c7-4d59-a890-3e34f8a11e68">
          <a:extLst>
            <a:ext uri="{FF2B5EF4-FFF2-40B4-BE49-F238E27FC236}">
              <a16:creationId xmlns:a16="http://schemas.microsoft.com/office/drawing/2014/main" id="{00000000-0008-0000-0200-000072040000}"/>
            </a:ext>
          </a:extLst>
        </xdr:cNvPr>
        <xdr:cNvSpPr>
          <a:spLocks noChangeAspect="1" noChangeArrowheads="1"/>
        </xdr:cNvSpPr>
      </xdr:nvSpPr>
      <xdr:spPr bwMode="auto">
        <a:xfrm>
          <a:off x="1428750" y="1516380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143</xdr:row>
      <xdr:rowOff>0</xdr:rowOff>
    </xdr:from>
    <xdr:ext cx="304800" cy="438151"/>
    <xdr:sp macro="" textlink="">
      <xdr:nvSpPr>
        <xdr:cNvPr id="1139" name="AutoShape 1" descr="blob:https://web.whatsapp.com/40ff642d-46c7-4d59-a890-3e34f8a11e68">
          <a:extLst>
            <a:ext uri="{FF2B5EF4-FFF2-40B4-BE49-F238E27FC236}">
              <a16:creationId xmlns:a16="http://schemas.microsoft.com/office/drawing/2014/main" id="{00000000-0008-0000-0200-000073040000}"/>
            </a:ext>
          </a:extLst>
        </xdr:cNvPr>
        <xdr:cNvSpPr>
          <a:spLocks noChangeAspect="1" noChangeArrowheads="1"/>
        </xdr:cNvSpPr>
      </xdr:nvSpPr>
      <xdr:spPr bwMode="auto">
        <a:xfrm>
          <a:off x="1428750" y="1516380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143</xdr:row>
      <xdr:rowOff>0</xdr:rowOff>
    </xdr:from>
    <xdr:ext cx="304800" cy="438151"/>
    <xdr:sp macro="" textlink="">
      <xdr:nvSpPr>
        <xdr:cNvPr id="1140" name="AutoShape 1" descr="blob:https://web.whatsapp.com/40ff642d-46c7-4d59-a890-3e34f8a11e68">
          <a:extLst>
            <a:ext uri="{FF2B5EF4-FFF2-40B4-BE49-F238E27FC236}">
              <a16:creationId xmlns:a16="http://schemas.microsoft.com/office/drawing/2014/main" id="{00000000-0008-0000-0200-000074040000}"/>
            </a:ext>
          </a:extLst>
        </xdr:cNvPr>
        <xdr:cNvSpPr>
          <a:spLocks noChangeAspect="1" noChangeArrowheads="1"/>
        </xdr:cNvSpPr>
      </xdr:nvSpPr>
      <xdr:spPr bwMode="auto">
        <a:xfrm>
          <a:off x="1428750" y="1516380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143</xdr:row>
      <xdr:rowOff>0</xdr:rowOff>
    </xdr:from>
    <xdr:ext cx="304800" cy="438151"/>
    <xdr:sp macro="" textlink="">
      <xdr:nvSpPr>
        <xdr:cNvPr id="1141" name="AutoShape 1" descr="blob:https://web.whatsapp.com/40ff642d-46c7-4d59-a890-3e34f8a11e68">
          <a:extLst>
            <a:ext uri="{FF2B5EF4-FFF2-40B4-BE49-F238E27FC236}">
              <a16:creationId xmlns:a16="http://schemas.microsoft.com/office/drawing/2014/main" id="{00000000-0008-0000-0200-000075040000}"/>
            </a:ext>
          </a:extLst>
        </xdr:cNvPr>
        <xdr:cNvSpPr>
          <a:spLocks noChangeAspect="1" noChangeArrowheads="1"/>
        </xdr:cNvSpPr>
      </xdr:nvSpPr>
      <xdr:spPr bwMode="auto">
        <a:xfrm>
          <a:off x="1428750" y="1516380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143</xdr:row>
      <xdr:rowOff>0</xdr:rowOff>
    </xdr:from>
    <xdr:ext cx="304800" cy="438151"/>
    <xdr:sp macro="" textlink="">
      <xdr:nvSpPr>
        <xdr:cNvPr id="1142" name="AutoShape 1" descr="blob:https://web.whatsapp.com/40ff642d-46c7-4d59-a890-3e34f8a11e68">
          <a:extLst>
            <a:ext uri="{FF2B5EF4-FFF2-40B4-BE49-F238E27FC236}">
              <a16:creationId xmlns:a16="http://schemas.microsoft.com/office/drawing/2014/main" id="{00000000-0008-0000-0200-000076040000}"/>
            </a:ext>
          </a:extLst>
        </xdr:cNvPr>
        <xdr:cNvSpPr>
          <a:spLocks noChangeAspect="1" noChangeArrowheads="1"/>
        </xdr:cNvSpPr>
      </xdr:nvSpPr>
      <xdr:spPr bwMode="auto">
        <a:xfrm>
          <a:off x="1428750" y="1516380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143</xdr:row>
      <xdr:rowOff>0</xdr:rowOff>
    </xdr:from>
    <xdr:ext cx="304800" cy="438151"/>
    <xdr:sp macro="" textlink="">
      <xdr:nvSpPr>
        <xdr:cNvPr id="1143" name="AutoShape 1" descr="blob:https://web.whatsapp.com/40ff642d-46c7-4d59-a890-3e34f8a11e68">
          <a:extLst>
            <a:ext uri="{FF2B5EF4-FFF2-40B4-BE49-F238E27FC236}">
              <a16:creationId xmlns:a16="http://schemas.microsoft.com/office/drawing/2014/main" id="{00000000-0008-0000-0200-000077040000}"/>
            </a:ext>
          </a:extLst>
        </xdr:cNvPr>
        <xdr:cNvSpPr>
          <a:spLocks noChangeAspect="1" noChangeArrowheads="1"/>
        </xdr:cNvSpPr>
      </xdr:nvSpPr>
      <xdr:spPr bwMode="auto">
        <a:xfrm>
          <a:off x="1428750" y="1516380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143</xdr:row>
      <xdr:rowOff>0</xdr:rowOff>
    </xdr:from>
    <xdr:ext cx="304800" cy="438151"/>
    <xdr:sp macro="" textlink="">
      <xdr:nvSpPr>
        <xdr:cNvPr id="1144" name="AutoShape 1" descr="blob:https://web.whatsapp.com/40ff642d-46c7-4d59-a890-3e34f8a11e68">
          <a:extLst>
            <a:ext uri="{FF2B5EF4-FFF2-40B4-BE49-F238E27FC236}">
              <a16:creationId xmlns:a16="http://schemas.microsoft.com/office/drawing/2014/main" id="{00000000-0008-0000-0200-000078040000}"/>
            </a:ext>
          </a:extLst>
        </xdr:cNvPr>
        <xdr:cNvSpPr>
          <a:spLocks noChangeAspect="1" noChangeArrowheads="1"/>
        </xdr:cNvSpPr>
      </xdr:nvSpPr>
      <xdr:spPr bwMode="auto">
        <a:xfrm>
          <a:off x="1428750" y="1516380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143</xdr:row>
      <xdr:rowOff>0</xdr:rowOff>
    </xdr:from>
    <xdr:ext cx="304800" cy="438151"/>
    <xdr:sp macro="" textlink="">
      <xdr:nvSpPr>
        <xdr:cNvPr id="1145" name="AutoShape 1" descr="blob:https://web.whatsapp.com/40ff642d-46c7-4d59-a890-3e34f8a11e68">
          <a:extLst>
            <a:ext uri="{FF2B5EF4-FFF2-40B4-BE49-F238E27FC236}">
              <a16:creationId xmlns:a16="http://schemas.microsoft.com/office/drawing/2014/main" id="{00000000-0008-0000-0200-000079040000}"/>
            </a:ext>
          </a:extLst>
        </xdr:cNvPr>
        <xdr:cNvSpPr>
          <a:spLocks noChangeAspect="1" noChangeArrowheads="1"/>
        </xdr:cNvSpPr>
      </xdr:nvSpPr>
      <xdr:spPr bwMode="auto">
        <a:xfrm>
          <a:off x="1428750" y="1516380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143</xdr:row>
      <xdr:rowOff>0</xdr:rowOff>
    </xdr:from>
    <xdr:ext cx="304800" cy="438151"/>
    <xdr:sp macro="" textlink="">
      <xdr:nvSpPr>
        <xdr:cNvPr id="1146" name="AutoShape 1" descr="blob:https://web.whatsapp.com/40ff642d-46c7-4d59-a890-3e34f8a11e68">
          <a:extLst>
            <a:ext uri="{FF2B5EF4-FFF2-40B4-BE49-F238E27FC236}">
              <a16:creationId xmlns:a16="http://schemas.microsoft.com/office/drawing/2014/main" id="{00000000-0008-0000-0200-00007A040000}"/>
            </a:ext>
          </a:extLst>
        </xdr:cNvPr>
        <xdr:cNvSpPr>
          <a:spLocks noChangeAspect="1" noChangeArrowheads="1"/>
        </xdr:cNvSpPr>
      </xdr:nvSpPr>
      <xdr:spPr bwMode="auto">
        <a:xfrm>
          <a:off x="1428750" y="1516380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143</xdr:row>
      <xdr:rowOff>0</xdr:rowOff>
    </xdr:from>
    <xdr:ext cx="304800" cy="438151"/>
    <xdr:sp macro="" textlink="">
      <xdr:nvSpPr>
        <xdr:cNvPr id="1147" name="AutoShape 1" descr="blob:https://web.whatsapp.com/40ff642d-46c7-4d59-a890-3e34f8a11e68">
          <a:extLst>
            <a:ext uri="{FF2B5EF4-FFF2-40B4-BE49-F238E27FC236}">
              <a16:creationId xmlns:a16="http://schemas.microsoft.com/office/drawing/2014/main" id="{00000000-0008-0000-0200-00007B040000}"/>
            </a:ext>
          </a:extLst>
        </xdr:cNvPr>
        <xdr:cNvSpPr>
          <a:spLocks noChangeAspect="1" noChangeArrowheads="1"/>
        </xdr:cNvSpPr>
      </xdr:nvSpPr>
      <xdr:spPr bwMode="auto">
        <a:xfrm>
          <a:off x="1428750" y="1516380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143</xdr:row>
      <xdr:rowOff>0</xdr:rowOff>
    </xdr:from>
    <xdr:ext cx="304800" cy="438151"/>
    <xdr:sp macro="" textlink="">
      <xdr:nvSpPr>
        <xdr:cNvPr id="1148" name="AutoShape 1" descr="blob:https://web.whatsapp.com/40ff642d-46c7-4d59-a890-3e34f8a11e68">
          <a:extLst>
            <a:ext uri="{FF2B5EF4-FFF2-40B4-BE49-F238E27FC236}">
              <a16:creationId xmlns:a16="http://schemas.microsoft.com/office/drawing/2014/main" id="{00000000-0008-0000-0200-00007C040000}"/>
            </a:ext>
          </a:extLst>
        </xdr:cNvPr>
        <xdr:cNvSpPr>
          <a:spLocks noChangeAspect="1" noChangeArrowheads="1"/>
        </xdr:cNvSpPr>
      </xdr:nvSpPr>
      <xdr:spPr bwMode="auto">
        <a:xfrm>
          <a:off x="1428750" y="1516380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143</xdr:row>
      <xdr:rowOff>0</xdr:rowOff>
    </xdr:from>
    <xdr:ext cx="304800" cy="438151"/>
    <xdr:sp macro="" textlink="">
      <xdr:nvSpPr>
        <xdr:cNvPr id="1149" name="AutoShape 1" descr="blob:https://web.whatsapp.com/40ff642d-46c7-4d59-a890-3e34f8a11e68">
          <a:extLst>
            <a:ext uri="{FF2B5EF4-FFF2-40B4-BE49-F238E27FC236}">
              <a16:creationId xmlns:a16="http://schemas.microsoft.com/office/drawing/2014/main" id="{00000000-0008-0000-0200-00007D040000}"/>
            </a:ext>
          </a:extLst>
        </xdr:cNvPr>
        <xdr:cNvSpPr>
          <a:spLocks noChangeAspect="1" noChangeArrowheads="1"/>
        </xdr:cNvSpPr>
      </xdr:nvSpPr>
      <xdr:spPr bwMode="auto">
        <a:xfrm>
          <a:off x="1428750" y="1516380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143</xdr:row>
      <xdr:rowOff>0</xdr:rowOff>
    </xdr:from>
    <xdr:ext cx="304800" cy="438151"/>
    <xdr:sp macro="" textlink="">
      <xdr:nvSpPr>
        <xdr:cNvPr id="1150" name="AutoShape 1" descr="blob:https://web.whatsapp.com/40ff642d-46c7-4d59-a890-3e34f8a11e68">
          <a:extLst>
            <a:ext uri="{FF2B5EF4-FFF2-40B4-BE49-F238E27FC236}">
              <a16:creationId xmlns:a16="http://schemas.microsoft.com/office/drawing/2014/main" id="{00000000-0008-0000-0200-00007E040000}"/>
            </a:ext>
          </a:extLst>
        </xdr:cNvPr>
        <xdr:cNvSpPr>
          <a:spLocks noChangeAspect="1" noChangeArrowheads="1"/>
        </xdr:cNvSpPr>
      </xdr:nvSpPr>
      <xdr:spPr bwMode="auto">
        <a:xfrm>
          <a:off x="1428750" y="1516380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143</xdr:row>
      <xdr:rowOff>0</xdr:rowOff>
    </xdr:from>
    <xdr:ext cx="304800" cy="438151"/>
    <xdr:sp macro="" textlink="">
      <xdr:nvSpPr>
        <xdr:cNvPr id="1151" name="AutoShape 1" descr="blob:https://web.whatsapp.com/40ff642d-46c7-4d59-a890-3e34f8a11e68">
          <a:extLst>
            <a:ext uri="{FF2B5EF4-FFF2-40B4-BE49-F238E27FC236}">
              <a16:creationId xmlns:a16="http://schemas.microsoft.com/office/drawing/2014/main" id="{00000000-0008-0000-0200-00007F040000}"/>
            </a:ext>
          </a:extLst>
        </xdr:cNvPr>
        <xdr:cNvSpPr>
          <a:spLocks noChangeAspect="1" noChangeArrowheads="1"/>
        </xdr:cNvSpPr>
      </xdr:nvSpPr>
      <xdr:spPr bwMode="auto">
        <a:xfrm>
          <a:off x="1428750" y="1516380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143</xdr:row>
      <xdr:rowOff>0</xdr:rowOff>
    </xdr:from>
    <xdr:ext cx="304800" cy="438151"/>
    <xdr:sp macro="" textlink="">
      <xdr:nvSpPr>
        <xdr:cNvPr id="1152" name="AutoShape 1" descr="blob:https://web.whatsapp.com/40ff642d-46c7-4d59-a890-3e34f8a11e68">
          <a:extLst>
            <a:ext uri="{FF2B5EF4-FFF2-40B4-BE49-F238E27FC236}">
              <a16:creationId xmlns:a16="http://schemas.microsoft.com/office/drawing/2014/main" id="{00000000-0008-0000-0200-000080040000}"/>
            </a:ext>
          </a:extLst>
        </xdr:cNvPr>
        <xdr:cNvSpPr>
          <a:spLocks noChangeAspect="1" noChangeArrowheads="1"/>
        </xdr:cNvSpPr>
      </xdr:nvSpPr>
      <xdr:spPr bwMode="auto">
        <a:xfrm>
          <a:off x="1428750" y="1516380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143</xdr:row>
      <xdr:rowOff>0</xdr:rowOff>
    </xdr:from>
    <xdr:ext cx="304800" cy="438151"/>
    <xdr:sp macro="" textlink="">
      <xdr:nvSpPr>
        <xdr:cNvPr id="1153" name="AutoShape 1" descr="blob:https://web.whatsapp.com/40ff642d-46c7-4d59-a890-3e34f8a11e68">
          <a:extLst>
            <a:ext uri="{FF2B5EF4-FFF2-40B4-BE49-F238E27FC236}">
              <a16:creationId xmlns:a16="http://schemas.microsoft.com/office/drawing/2014/main" id="{00000000-0008-0000-0200-000081040000}"/>
            </a:ext>
          </a:extLst>
        </xdr:cNvPr>
        <xdr:cNvSpPr>
          <a:spLocks noChangeAspect="1" noChangeArrowheads="1"/>
        </xdr:cNvSpPr>
      </xdr:nvSpPr>
      <xdr:spPr bwMode="auto">
        <a:xfrm>
          <a:off x="1428750" y="1516380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143</xdr:row>
      <xdr:rowOff>0</xdr:rowOff>
    </xdr:from>
    <xdr:ext cx="304800" cy="438151"/>
    <xdr:sp macro="" textlink="">
      <xdr:nvSpPr>
        <xdr:cNvPr id="1154" name="AutoShape 1" descr="blob:https://web.whatsapp.com/40ff642d-46c7-4d59-a890-3e34f8a11e68">
          <a:extLst>
            <a:ext uri="{FF2B5EF4-FFF2-40B4-BE49-F238E27FC236}">
              <a16:creationId xmlns:a16="http://schemas.microsoft.com/office/drawing/2014/main" id="{00000000-0008-0000-0200-000082040000}"/>
            </a:ext>
          </a:extLst>
        </xdr:cNvPr>
        <xdr:cNvSpPr>
          <a:spLocks noChangeAspect="1" noChangeArrowheads="1"/>
        </xdr:cNvSpPr>
      </xdr:nvSpPr>
      <xdr:spPr bwMode="auto">
        <a:xfrm>
          <a:off x="1428750" y="1516380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143</xdr:row>
      <xdr:rowOff>0</xdr:rowOff>
    </xdr:from>
    <xdr:ext cx="304800" cy="438151"/>
    <xdr:sp macro="" textlink="">
      <xdr:nvSpPr>
        <xdr:cNvPr id="1155" name="AutoShape 1" descr="blob:https://web.whatsapp.com/40ff642d-46c7-4d59-a890-3e34f8a11e68">
          <a:extLst>
            <a:ext uri="{FF2B5EF4-FFF2-40B4-BE49-F238E27FC236}">
              <a16:creationId xmlns:a16="http://schemas.microsoft.com/office/drawing/2014/main" id="{00000000-0008-0000-0200-000083040000}"/>
            </a:ext>
          </a:extLst>
        </xdr:cNvPr>
        <xdr:cNvSpPr>
          <a:spLocks noChangeAspect="1" noChangeArrowheads="1"/>
        </xdr:cNvSpPr>
      </xdr:nvSpPr>
      <xdr:spPr bwMode="auto">
        <a:xfrm>
          <a:off x="1428750" y="1516380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143</xdr:row>
      <xdr:rowOff>0</xdr:rowOff>
    </xdr:from>
    <xdr:ext cx="304800" cy="438151"/>
    <xdr:sp macro="" textlink="">
      <xdr:nvSpPr>
        <xdr:cNvPr id="1156" name="AutoShape 1" descr="blob:https://web.whatsapp.com/40ff642d-46c7-4d59-a890-3e34f8a11e68">
          <a:extLst>
            <a:ext uri="{FF2B5EF4-FFF2-40B4-BE49-F238E27FC236}">
              <a16:creationId xmlns:a16="http://schemas.microsoft.com/office/drawing/2014/main" id="{00000000-0008-0000-0200-000084040000}"/>
            </a:ext>
          </a:extLst>
        </xdr:cNvPr>
        <xdr:cNvSpPr>
          <a:spLocks noChangeAspect="1" noChangeArrowheads="1"/>
        </xdr:cNvSpPr>
      </xdr:nvSpPr>
      <xdr:spPr bwMode="auto">
        <a:xfrm>
          <a:off x="1428750" y="1516380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143</xdr:row>
      <xdr:rowOff>0</xdr:rowOff>
    </xdr:from>
    <xdr:ext cx="304800" cy="438151"/>
    <xdr:sp macro="" textlink="">
      <xdr:nvSpPr>
        <xdr:cNvPr id="1157" name="AutoShape 1" descr="blob:https://web.whatsapp.com/40ff642d-46c7-4d59-a890-3e34f8a11e68">
          <a:extLst>
            <a:ext uri="{FF2B5EF4-FFF2-40B4-BE49-F238E27FC236}">
              <a16:creationId xmlns:a16="http://schemas.microsoft.com/office/drawing/2014/main" id="{00000000-0008-0000-0200-000085040000}"/>
            </a:ext>
          </a:extLst>
        </xdr:cNvPr>
        <xdr:cNvSpPr>
          <a:spLocks noChangeAspect="1" noChangeArrowheads="1"/>
        </xdr:cNvSpPr>
      </xdr:nvSpPr>
      <xdr:spPr bwMode="auto">
        <a:xfrm>
          <a:off x="1428750" y="1516380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143</xdr:row>
      <xdr:rowOff>0</xdr:rowOff>
    </xdr:from>
    <xdr:ext cx="304800" cy="438151"/>
    <xdr:sp macro="" textlink="">
      <xdr:nvSpPr>
        <xdr:cNvPr id="1158" name="AutoShape 1" descr="blob:https://web.whatsapp.com/40ff642d-46c7-4d59-a890-3e34f8a11e68">
          <a:extLst>
            <a:ext uri="{FF2B5EF4-FFF2-40B4-BE49-F238E27FC236}">
              <a16:creationId xmlns:a16="http://schemas.microsoft.com/office/drawing/2014/main" id="{00000000-0008-0000-0200-000086040000}"/>
            </a:ext>
          </a:extLst>
        </xdr:cNvPr>
        <xdr:cNvSpPr>
          <a:spLocks noChangeAspect="1" noChangeArrowheads="1"/>
        </xdr:cNvSpPr>
      </xdr:nvSpPr>
      <xdr:spPr bwMode="auto">
        <a:xfrm>
          <a:off x="1428750" y="1516380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143</xdr:row>
      <xdr:rowOff>0</xdr:rowOff>
    </xdr:from>
    <xdr:ext cx="304800" cy="438151"/>
    <xdr:sp macro="" textlink="">
      <xdr:nvSpPr>
        <xdr:cNvPr id="1159" name="AutoShape 1" descr="blob:https://web.whatsapp.com/40ff642d-46c7-4d59-a890-3e34f8a11e68">
          <a:extLst>
            <a:ext uri="{FF2B5EF4-FFF2-40B4-BE49-F238E27FC236}">
              <a16:creationId xmlns:a16="http://schemas.microsoft.com/office/drawing/2014/main" id="{00000000-0008-0000-0200-000087040000}"/>
            </a:ext>
          </a:extLst>
        </xdr:cNvPr>
        <xdr:cNvSpPr>
          <a:spLocks noChangeAspect="1" noChangeArrowheads="1"/>
        </xdr:cNvSpPr>
      </xdr:nvSpPr>
      <xdr:spPr bwMode="auto">
        <a:xfrm>
          <a:off x="1428750" y="1516380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143</xdr:row>
      <xdr:rowOff>0</xdr:rowOff>
    </xdr:from>
    <xdr:ext cx="304800" cy="438151"/>
    <xdr:sp macro="" textlink="">
      <xdr:nvSpPr>
        <xdr:cNvPr id="1160" name="AutoShape 1" descr="blob:https://web.whatsapp.com/40ff642d-46c7-4d59-a890-3e34f8a11e68">
          <a:extLst>
            <a:ext uri="{FF2B5EF4-FFF2-40B4-BE49-F238E27FC236}">
              <a16:creationId xmlns:a16="http://schemas.microsoft.com/office/drawing/2014/main" id="{00000000-0008-0000-0200-000088040000}"/>
            </a:ext>
          </a:extLst>
        </xdr:cNvPr>
        <xdr:cNvSpPr>
          <a:spLocks noChangeAspect="1" noChangeArrowheads="1"/>
        </xdr:cNvSpPr>
      </xdr:nvSpPr>
      <xdr:spPr bwMode="auto">
        <a:xfrm>
          <a:off x="1428750" y="1516380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143</xdr:row>
      <xdr:rowOff>0</xdr:rowOff>
    </xdr:from>
    <xdr:ext cx="304800" cy="438151"/>
    <xdr:sp macro="" textlink="">
      <xdr:nvSpPr>
        <xdr:cNvPr id="1161" name="AutoShape 1" descr="blob:https://web.whatsapp.com/40ff642d-46c7-4d59-a890-3e34f8a11e68">
          <a:extLst>
            <a:ext uri="{FF2B5EF4-FFF2-40B4-BE49-F238E27FC236}">
              <a16:creationId xmlns:a16="http://schemas.microsoft.com/office/drawing/2014/main" id="{00000000-0008-0000-0200-000089040000}"/>
            </a:ext>
          </a:extLst>
        </xdr:cNvPr>
        <xdr:cNvSpPr>
          <a:spLocks noChangeAspect="1" noChangeArrowheads="1"/>
        </xdr:cNvSpPr>
      </xdr:nvSpPr>
      <xdr:spPr bwMode="auto">
        <a:xfrm>
          <a:off x="1428750" y="1516380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143</xdr:row>
      <xdr:rowOff>0</xdr:rowOff>
    </xdr:from>
    <xdr:ext cx="304800" cy="438151"/>
    <xdr:sp macro="" textlink="">
      <xdr:nvSpPr>
        <xdr:cNvPr id="1162" name="AutoShape 1" descr="blob:https://web.whatsapp.com/40ff642d-46c7-4d59-a890-3e34f8a11e68">
          <a:extLst>
            <a:ext uri="{FF2B5EF4-FFF2-40B4-BE49-F238E27FC236}">
              <a16:creationId xmlns:a16="http://schemas.microsoft.com/office/drawing/2014/main" id="{00000000-0008-0000-0200-00008A040000}"/>
            </a:ext>
          </a:extLst>
        </xdr:cNvPr>
        <xdr:cNvSpPr>
          <a:spLocks noChangeAspect="1" noChangeArrowheads="1"/>
        </xdr:cNvSpPr>
      </xdr:nvSpPr>
      <xdr:spPr bwMode="auto">
        <a:xfrm>
          <a:off x="1428750" y="1516380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143</xdr:row>
      <xdr:rowOff>0</xdr:rowOff>
    </xdr:from>
    <xdr:ext cx="304800" cy="438151"/>
    <xdr:sp macro="" textlink="">
      <xdr:nvSpPr>
        <xdr:cNvPr id="1163" name="AutoShape 1" descr="blob:https://web.whatsapp.com/40ff642d-46c7-4d59-a890-3e34f8a11e68">
          <a:extLst>
            <a:ext uri="{FF2B5EF4-FFF2-40B4-BE49-F238E27FC236}">
              <a16:creationId xmlns:a16="http://schemas.microsoft.com/office/drawing/2014/main" id="{00000000-0008-0000-0200-00008B040000}"/>
            </a:ext>
          </a:extLst>
        </xdr:cNvPr>
        <xdr:cNvSpPr>
          <a:spLocks noChangeAspect="1" noChangeArrowheads="1"/>
        </xdr:cNvSpPr>
      </xdr:nvSpPr>
      <xdr:spPr bwMode="auto">
        <a:xfrm>
          <a:off x="1428750" y="1516380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143</xdr:row>
      <xdr:rowOff>0</xdr:rowOff>
    </xdr:from>
    <xdr:ext cx="304800" cy="438151"/>
    <xdr:sp macro="" textlink="">
      <xdr:nvSpPr>
        <xdr:cNvPr id="1164" name="AutoShape 1" descr="blob:https://web.whatsapp.com/40ff642d-46c7-4d59-a890-3e34f8a11e68">
          <a:extLst>
            <a:ext uri="{FF2B5EF4-FFF2-40B4-BE49-F238E27FC236}">
              <a16:creationId xmlns:a16="http://schemas.microsoft.com/office/drawing/2014/main" id="{00000000-0008-0000-0200-00008C040000}"/>
            </a:ext>
          </a:extLst>
        </xdr:cNvPr>
        <xdr:cNvSpPr>
          <a:spLocks noChangeAspect="1" noChangeArrowheads="1"/>
        </xdr:cNvSpPr>
      </xdr:nvSpPr>
      <xdr:spPr bwMode="auto">
        <a:xfrm>
          <a:off x="1428750" y="1516380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143</xdr:row>
      <xdr:rowOff>0</xdr:rowOff>
    </xdr:from>
    <xdr:ext cx="304800" cy="438151"/>
    <xdr:sp macro="" textlink="">
      <xdr:nvSpPr>
        <xdr:cNvPr id="1165" name="AutoShape 1" descr="blob:https://web.whatsapp.com/40ff642d-46c7-4d59-a890-3e34f8a11e68">
          <a:extLst>
            <a:ext uri="{FF2B5EF4-FFF2-40B4-BE49-F238E27FC236}">
              <a16:creationId xmlns:a16="http://schemas.microsoft.com/office/drawing/2014/main" id="{00000000-0008-0000-0200-00008D040000}"/>
            </a:ext>
          </a:extLst>
        </xdr:cNvPr>
        <xdr:cNvSpPr>
          <a:spLocks noChangeAspect="1" noChangeArrowheads="1"/>
        </xdr:cNvSpPr>
      </xdr:nvSpPr>
      <xdr:spPr bwMode="auto">
        <a:xfrm>
          <a:off x="1428750" y="1516380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143</xdr:row>
      <xdr:rowOff>0</xdr:rowOff>
    </xdr:from>
    <xdr:ext cx="304800" cy="438151"/>
    <xdr:sp macro="" textlink="">
      <xdr:nvSpPr>
        <xdr:cNvPr id="1166" name="AutoShape 1" descr="blob:https://web.whatsapp.com/40ff642d-46c7-4d59-a890-3e34f8a11e68">
          <a:extLst>
            <a:ext uri="{FF2B5EF4-FFF2-40B4-BE49-F238E27FC236}">
              <a16:creationId xmlns:a16="http://schemas.microsoft.com/office/drawing/2014/main" id="{00000000-0008-0000-0200-00008E040000}"/>
            </a:ext>
          </a:extLst>
        </xdr:cNvPr>
        <xdr:cNvSpPr>
          <a:spLocks noChangeAspect="1" noChangeArrowheads="1"/>
        </xdr:cNvSpPr>
      </xdr:nvSpPr>
      <xdr:spPr bwMode="auto">
        <a:xfrm>
          <a:off x="1428750" y="1516380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143</xdr:row>
      <xdr:rowOff>0</xdr:rowOff>
    </xdr:from>
    <xdr:ext cx="304800" cy="438151"/>
    <xdr:sp macro="" textlink="">
      <xdr:nvSpPr>
        <xdr:cNvPr id="1167" name="AutoShape 1" descr="blob:https://web.whatsapp.com/40ff642d-46c7-4d59-a890-3e34f8a11e68">
          <a:extLst>
            <a:ext uri="{FF2B5EF4-FFF2-40B4-BE49-F238E27FC236}">
              <a16:creationId xmlns:a16="http://schemas.microsoft.com/office/drawing/2014/main" id="{00000000-0008-0000-0200-00008F040000}"/>
            </a:ext>
          </a:extLst>
        </xdr:cNvPr>
        <xdr:cNvSpPr>
          <a:spLocks noChangeAspect="1" noChangeArrowheads="1"/>
        </xdr:cNvSpPr>
      </xdr:nvSpPr>
      <xdr:spPr bwMode="auto">
        <a:xfrm>
          <a:off x="1428750" y="1516380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143</xdr:row>
      <xdr:rowOff>0</xdr:rowOff>
    </xdr:from>
    <xdr:ext cx="304800" cy="438151"/>
    <xdr:sp macro="" textlink="">
      <xdr:nvSpPr>
        <xdr:cNvPr id="1168" name="AutoShape 1" descr="blob:https://web.whatsapp.com/40ff642d-46c7-4d59-a890-3e34f8a11e68">
          <a:extLst>
            <a:ext uri="{FF2B5EF4-FFF2-40B4-BE49-F238E27FC236}">
              <a16:creationId xmlns:a16="http://schemas.microsoft.com/office/drawing/2014/main" id="{00000000-0008-0000-0200-000090040000}"/>
            </a:ext>
          </a:extLst>
        </xdr:cNvPr>
        <xdr:cNvSpPr>
          <a:spLocks noChangeAspect="1" noChangeArrowheads="1"/>
        </xdr:cNvSpPr>
      </xdr:nvSpPr>
      <xdr:spPr bwMode="auto">
        <a:xfrm>
          <a:off x="1428750" y="1516380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143</xdr:row>
      <xdr:rowOff>0</xdr:rowOff>
    </xdr:from>
    <xdr:ext cx="304800" cy="438151"/>
    <xdr:sp macro="" textlink="">
      <xdr:nvSpPr>
        <xdr:cNvPr id="1169" name="AutoShape 1" descr="blob:https://web.whatsapp.com/40ff642d-46c7-4d59-a890-3e34f8a11e68">
          <a:extLst>
            <a:ext uri="{FF2B5EF4-FFF2-40B4-BE49-F238E27FC236}">
              <a16:creationId xmlns:a16="http://schemas.microsoft.com/office/drawing/2014/main" id="{00000000-0008-0000-0200-000091040000}"/>
            </a:ext>
          </a:extLst>
        </xdr:cNvPr>
        <xdr:cNvSpPr>
          <a:spLocks noChangeAspect="1" noChangeArrowheads="1"/>
        </xdr:cNvSpPr>
      </xdr:nvSpPr>
      <xdr:spPr bwMode="auto">
        <a:xfrm>
          <a:off x="1428750" y="1516380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143</xdr:row>
      <xdr:rowOff>0</xdr:rowOff>
    </xdr:from>
    <xdr:ext cx="304800" cy="438151"/>
    <xdr:sp macro="" textlink="">
      <xdr:nvSpPr>
        <xdr:cNvPr id="1170" name="AutoShape 1" descr="blob:https://web.whatsapp.com/40ff642d-46c7-4d59-a890-3e34f8a11e68">
          <a:extLst>
            <a:ext uri="{FF2B5EF4-FFF2-40B4-BE49-F238E27FC236}">
              <a16:creationId xmlns:a16="http://schemas.microsoft.com/office/drawing/2014/main" id="{00000000-0008-0000-0200-000092040000}"/>
            </a:ext>
          </a:extLst>
        </xdr:cNvPr>
        <xdr:cNvSpPr>
          <a:spLocks noChangeAspect="1" noChangeArrowheads="1"/>
        </xdr:cNvSpPr>
      </xdr:nvSpPr>
      <xdr:spPr bwMode="auto">
        <a:xfrm>
          <a:off x="1428750" y="1516380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143</xdr:row>
      <xdr:rowOff>0</xdr:rowOff>
    </xdr:from>
    <xdr:ext cx="304800" cy="438151"/>
    <xdr:sp macro="" textlink="">
      <xdr:nvSpPr>
        <xdr:cNvPr id="1171" name="AutoShape 1" descr="blob:https://web.whatsapp.com/40ff642d-46c7-4d59-a890-3e34f8a11e68">
          <a:extLst>
            <a:ext uri="{FF2B5EF4-FFF2-40B4-BE49-F238E27FC236}">
              <a16:creationId xmlns:a16="http://schemas.microsoft.com/office/drawing/2014/main" id="{00000000-0008-0000-0200-000093040000}"/>
            </a:ext>
          </a:extLst>
        </xdr:cNvPr>
        <xdr:cNvSpPr>
          <a:spLocks noChangeAspect="1" noChangeArrowheads="1"/>
        </xdr:cNvSpPr>
      </xdr:nvSpPr>
      <xdr:spPr bwMode="auto">
        <a:xfrm>
          <a:off x="1428750" y="1516380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143</xdr:row>
      <xdr:rowOff>0</xdr:rowOff>
    </xdr:from>
    <xdr:ext cx="304800" cy="438151"/>
    <xdr:sp macro="" textlink="">
      <xdr:nvSpPr>
        <xdr:cNvPr id="1172" name="AutoShape 1" descr="blob:https://web.whatsapp.com/40ff642d-46c7-4d59-a890-3e34f8a11e68">
          <a:extLst>
            <a:ext uri="{FF2B5EF4-FFF2-40B4-BE49-F238E27FC236}">
              <a16:creationId xmlns:a16="http://schemas.microsoft.com/office/drawing/2014/main" id="{00000000-0008-0000-0200-000094040000}"/>
            </a:ext>
          </a:extLst>
        </xdr:cNvPr>
        <xdr:cNvSpPr>
          <a:spLocks noChangeAspect="1" noChangeArrowheads="1"/>
        </xdr:cNvSpPr>
      </xdr:nvSpPr>
      <xdr:spPr bwMode="auto">
        <a:xfrm>
          <a:off x="1428750" y="1516380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143</xdr:row>
      <xdr:rowOff>0</xdr:rowOff>
    </xdr:from>
    <xdr:ext cx="304800" cy="438151"/>
    <xdr:sp macro="" textlink="">
      <xdr:nvSpPr>
        <xdr:cNvPr id="1173" name="AutoShape 1" descr="blob:https://web.whatsapp.com/40ff642d-46c7-4d59-a890-3e34f8a11e68">
          <a:extLst>
            <a:ext uri="{FF2B5EF4-FFF2-40B4-BE49-F238E27FC236}">
              <a16:creationId xmlns:a16="http://schemas.microsoft.com/office/drawing/2014/main" id="{00000000-0008-0000-0200-000095040000}"/>
            </a:ext>
          </a:extLst>
        </xdr:cNvPr>
        <xdr:cNvSpPr>
          <a:spLocks noChangeAspect="1" noChangeArrowheads="1"/>
        </xdr:cNvSpPr>
      </xdr:nvSpPr>
      <xdr:spPr bwMode="auto">
        <a:xfrm>
          <a:off x="1428750" y="1516380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143</xdr:row>
      <xdr:rowOff>0</xdr:rowOff>
    </xdr:from>
    <xdr:ext cx="304800" cy="438151"/>
    <xdr:sp macro="" textlink="">
      <xdr:nvSpPr>
        <xdr:cNvPr id="1174" name="AutoShape 1" descr="blob:https://web.whatsapp.com/40ff642d-46c7-4d59-a890-3e34f8a11e68">
          <a:extLst>
            <a:ext uri="{FF2B5EF4-FFF2-40B4-BE49-F238E27FC236}">
              <a16:creationId xmlns:a16="http://schemas.microsoft.com/office/drawing/2014/main" id="{00000000-0008-0000-0200-000096040000}"/>
            </a:ext>
          </a:extLst>
        </xdr:cNvPr>
        <xdr:cNvSpPr>
          <a:spLocks noChangeAspect="1" noChangeArrowheads="1"/>
        </xdr:cNvSpPr>
      </xdr:nvSpPr>
      <xdr:spPr bwMode="auto">
        <a:xfrm>
          <a:off x="1428750" y="1516380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180</xdr:row>
      <xdr:rowOff>0</xdr:rowOff>
    </xdr:from>
    <xdr:ext cx="304800" cy="438151"/>
    <xdr:sp macro="" textlink="">
      <xdr:nvSpPr>
        <xdr:cNvPr id="1175" name="AutoShape 1" descr="blob:https://web.whatsapp.com/40ff642d-46c7-4d59-a890-3e34f8a11e68">
          <a:extLst>
            <a:ext uri="{FF2B5EF4-FFF2-40B4-BE49-F238E27FC236}">
              <a16:creationId xmlns:a16="http://schemas.microsoft.com/office/drawing/2014/main" id="{00000000-0008-0000-0200-000097040000}"/>
            </a:ext>
          </a:extLst>
        </xdr:cNvPr>
        <xdr:cNvSpPr>
          <a:spLocks noChangeAspect="1" noChangeArrowheads="1"/>
        </xdr:cNvSpPr>
      </xdr:nvSpPr>
      <xdr:spPr bwMode="auto">
        <a:xfrm>
          <a:off x="1428750" y="193224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180</xdr:row>
      <xdr:rowOff>0</xdr:rowOff>
    </xdr:from>
    <xdr:ext cx="304800" cy="438151"/>
    <xdr:sp macro="" textlink="">
      <xdr:nvSpPr>
        <xdr:cNvPr id="1176" name="AutoShape 1" descr="blob:https://web.whatsapp.com/40ff642d-46c7-4d59-a890-3e34f8a11e68">
          <a:extLst>
            <a:ext uri="{FF2B5EF4-FFF2-40B4-BE49-F238E27FC236}">
              <a16:creationId xmlns:a16="http://schemas.microsoft.com/office/drawing/2014/main" id="{00000000-0008-0000-0200-000098040000}"/>
            </a:ext>
          </a:extLst>
        </xdr:cNvPr>
        <xdr:cNvSpPr>
          <a:spLocks noChangeAspect="1" noChangeArrowheads="1"/>
        </xdr:cNvSpPr>
      </xdr:nvSpPr>
      <xdr:spPr bwMode="auto">
        <a:xfrm>
          <a:off x="1428750" y="193224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180</xdr:row>
      <xdr:rowOff>0</xdr:rowOff>
    </xdr:from>
    <xdr:ext cx="304800" cy="438151"/>
    <xdr:sp macro="" textlink="">
      <xdr:nvSpPr>
        <xdr:cNvPr id="1177" name="AutoShape 1" descr="blob:https://web.whatsapp.com/40ff642d-46c7-4d59-a890-3e34f8a11e68">
          <a:extLst>
            <a:ext uri="{FF2B5EF4-FFF2-40B4-BE49-F238E27FC236}">
              <a16:creationId xmlns:a16="http://schemas.microsoft.com/office/drawing/2014/main" id="{00000000-0008-0000-0200-000099040000}"/>
            </a:ext>
          </a:extLst>
        </xdr:cNvPr>
        <xdr:cNvSpPr>
          <a:spLocks noChangeAspect="1" noChangeArrowheads="1"/>
        </xdr:cNvSpPr>
      </xdr:nvSpPr>
      <xdr:spPr bwMode="auto">
        <a:xfrm>
          <a:off x="1428750" y="193224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180</xdr:row>
      <xdr:rowOff>0</xdr:rowOff>
    </xdr:from>
    <xdr:ext cx="304800" cy="438151"/>
    <xdr:sp macro="" textlink="">
      <xdr:nvSpPr>
        <xdr:cNvPr id="1178" name="AutoShape 1" descr="blob:https://web.whatsapp.com/40ff642d-46c7-4d59-a890-3e34f8a11e68">
          <a:extLst>
            <a:ext uri="{FF2B5EF4-FFF2-40B4-BE49-F238E27FC236}">
              <a16:creationId xmlns:a16="http://schemas.microsoft.com/office/drawing/2014/main" id="{00000000-0008-0000-0200-00009A040000}"/>
            </a:ext>
          </a:extLst>
        </xdr:cNvPr>
        <xdr:cNvSpPr>
          <a:spLocks noChangeAspect="1" noChangeArrowheads="1"/>
        </xdr:cNvSpPr>
      </xdr:nvSpPr>
      <xdr:spPr bwMode="auto">
        <a:xfrm>
          <a:off x="1428750" y="193224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180</xdr:row>
      <xdr:rowOff>0</xdr:rowOff>
    </xdr:from>
    <xdr:ext cx="304800" cy="438151"/>
    <xdr:sp macro="" textlink="">
      <xdr:nvSpPr>
        <xdr:cNvPr id="1179" name="AutoShape 1" descr="blob:https://web.whatsapp.com/40ff642d-46c7-4d59-a890-3e34f8a11e68">
          <a:extLst>
            <a:ext uri="{FF2B5EF4-FFF2-40B4-BE49-F238E27FC236}">
              <a16:creationId xmlns:a16="http://schemas.microsoft.com/office/drawing/2014/main" id="{00000000-0008-0000-0200-00009B040000}"/>
            </a:ext>
          </a:extLst>
        </xdr:cNvPr>
        <xdr:cNvSpPr>
          <a:spLocks noChangeAspect="1" noChangeArrowheads="1"/>
        </xdr:cNvSpPr>
      </xdr:nvSpPr>
      <xdr:spPr bwMode="auto">
        <a:xfrm>
          <a:off x="1428750" y="193224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180</xdr:row>
      <xdr:rowOff>0</xdr:rowOff>
    </xdr:from>
    <xdr:ext cx="304800" cy="438151"/>
    <xdr:sp macro="" textlink="">
      <xdr:nvSpPr>
        <xdr:cNvPr id="1180" name="AutoShape 1" descr="blob:https://web.whatsapp.com/40ff642d-46c7-4d59-a890-3e34f8a11e68">
          <a:extLst>
            <a:ext uri="{FF2B5EF4-FFF2-40B4-BE49-F238E27FC236}">
              <a16:creationId xmlns:a16="http://schemas.microsoft.com/office/drawing/2014/main" id="{00000000-0008-0000-0200-00009C040000}"/>
            </a:ext>
          </a:extLst>
        </xdr:cNvPr>
        <xdr:cNvSpPr>
          <a:spLocks noChangeAspect="1" noChangeArrowheads="1"/>
        </xdr:cNvSpPr>
      </xdr:nvSpPr>
      <xdr:spPr bwMode="auto">
        <a:xfrm>
          <a:off x="1428750" y="193224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180</xdr:row>
      <xdr:rowOff>0</xdr:rowOff>
    </xdr:from>
    <xdr:ext cx="304800" cy="438151"/>
    <xdr:sp macro="" textlink="">
      <xdr:nvSpPr>
        <xdr:cNvPr id="1181" name="AutoShape 1" descr="blob:https://web.whatsapp.com/40ff642d-46c7-4d59-a890-3e34f8a11e68">
          <a:extLst>
            <a:ext uri="{FF2B5EF4-FFF2-40B4-BE49-F238E27FC236}">
              <a16:creationId xmlns:a16="http://schemas.microsoft.com/office/drawing/2014/main" id="{00000000-0008-0000-0200-00009D040000}"/>
            </a:ext>
          </a:extLst>
        </xdr:cNvPr>
        <xdr:cNvSpPr>
          <a:spLocks noChangeAspect="1" noChangeArrowheads="1"/>
        </xdr:cNvSpPr>
      </xdr:nvSpPr>
      <xdr:spPr bwMode="auto">
        <a:xfrm>
          <a:off x="1428750" y="193224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180</xdr:row>
      <xdr:rowOff>0</xdr:rowOff>
    </xdr:from>
    <xdr:ext cx="304800" cy="438151"/>
    <xdr:sp macro="" textlink="">
      <xdr:nvSpPr>
        <xdr:cNvPr id="1182" name="AutoShape 1" descr="blob:https://web.whatsapp.com/40ff642d-46c7-4d59-a890-3e34f8a11e68">
          <a:extLst>
            <a:ext uri="{FF2B5EF4-FFF2-40B4-BE49-F238E27FC236}">
              <a16:creationId xmlns:a16="http://schemas.microsoft.com/office/drawing/2014/main" id="{00000000-0008-0000-0200-00009E040000}"/>
            </a:ext>
          </a:extLst>
        </xdr:cNvPr>
        <xdr:cNvSpPr>
          <a:spLocks noChangeAspect="1" noChangeArrowheads="1"/>
        </xdr:cNvSpPr>
      </xdr:nvSpPr>
      <xdr:spPr bwMode="auto">
        <a:xfrm>
          <a:off x="1428750" y="193224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180</xdr:row>
      <xdr:rowOff>0</xdr:rowOff>
    </xdr:from>
    <xdr:ext cx="304800" cy="438151"/>
    <xdr:sp macro="" textlink="">
      <xdr:nvSpPr>
        <xdr:cNvPr id="1183" name="AutoShape 1" descr="blob:https://web.whatsapp.com/40ff642d-46c7-4d59-a890-3e34f8a11e68">
          <a:extLst>
            <a:ext uri="{FF2B5EF4-FFF2-40B4-BE49-F238E27FC236}">
              <a16:creationId xmlns:a16="http://schemas.microsoft.com/office/drawing/2014/main" id="{00000000-0008-0000-0200-00009F040000}"/>
            </a:ext>
          </a:extLst>
        </xdr:cNvPr>
        <xdr:cNvSpPr>
          <a:spLocks noChangeAspect="1" noChangeArrowheads="1"/>
        </xdr:cNvSpPr>
      </xdr:nvSpPr>
      <xdr:spPr bwMode="auto">
        <a:xfrm>
          <a:off x="1428750" y="193224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180</xdr:row>
      <xdr:rowOff>0</xdr:rowOff>
    </xdr:from>
    <xdr:ext cx="304800" cy="438151"/>
    <xdr:sp macro="" textlink="">
      <xdr:nvSpPr>
        <xdr:cNvPr id="1184" name="AutoShape 1" descr="blob:https://web.whatsapp.com/40ff642d-46c7-4d59-a890-3e34f8a11e68">
          <a:extLst>
            <a:ext uri="{FF2B5EF4-FFF2-40B4-BE49-F238E27FC236}">
              <a16:creationId xmlns:a16="http://schemas.microsoft.com/office/drawing/2014/main" id="{00000000-0008-0000-0200-0000A0040000}"/>
            </a:ext>
          </a:extLst>
        </xdr:cNvPr>
        <xdr:cNvSpPr>
          <a:spLocks noChangeAspect="1" noChangeArrowheads="1"/>
        </xdr:cNvSpPr>
      </xdr:nvSpPr>
      <xdr:spPr bwMode="auto">
        <a:xfrm>
          <a:off x="1428750" y="193224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180</xdr:row>
      <xdr:rowOff>0</xdr:rowOff>
    </xdr:from>
    <xdr:ext cx="304800" cy="438151"/>
    <xdr:sp macro="" textlink="">
      <xdr:nvSpPr>
        <xdr:cNvPr id="1185" name="AutoShape 1" descr="blob:https://web.whatsapp.com/40ff642d-46c7-4d59-a890-3e34f8a11e68">
          <a:extLst>
            <a:ext uri="{FF2B5EF4-FFF2-40B4-BE49-F238E27FC236}">
              <a16:creationId xmlns:a16="http://schemas.microsoft.com/office/drawing/2014/main" id="{00000000-0008-0000-0200-0000A1040000}"/>
            </a:ext>
          </a:extLst>
        </xdr:cNvPr>
        <xdr:cNvSpPr>
          <a:spLocks noChangeAspect="1" noChangeArrowheads="1"/>
        </xdr:cNvSpPr>
      </xdr:nvSpPr>
      <xdr:spPr bwMode="auto">
        <a:xfrm>
          <a:off x="1428750" y="193224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180</xdr:row>
      <xdr:rowOff>0</xdr:rowOff>
    </xdr:from>
    <xdr:ext cx="304800" cy="438151"/>
    <xdr:sp macro="" textlink="">
      <xdr:nvSpPr>
        <xdr:cNvPr id="1186" name="AutoShape 1" descr="blob:https://web.whatsapp.com/40ff642d-46c7-4d59-a890-3e34f8a11e68">
          <a:extLst>
            <a:ext uri="{FF2B5EF4-FFF2-40B4-BE49-F238E27FC236}">
              <a16:creationId xmlns:a16="http://schemas.microsoft.com/office/drawing/2014/main" id="{00000000-0008-0000-0200-0000A2040000}"/>
            </a:ext>
          </a:extLst>
        </xdr:cNvPr>
        <xdr:cNvSpPr>
          <a:spLocks noChangeAspect="1" noChangeArrowheads="1"/>
        </xdr:cNvSpPr>
      </xdr:nvSpPr>
      <xdr:spPr bwMode="auto">
        <a:xfrm>
          <a:off x="1428750" y="193224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180</xdr:row>
      <xdr:rowOff>0</xdr:rowOff>
    </xdr:from>
    <xdr:ext cx="304800" cy="438151"/>
    <xdr:sp macro="" textlink="">
      <xdr:nvSpPr>
        <xdr:cNvPr id="1187" name="AutoShape 1" descr="blob:https://web.whatsapp.com/40ff642d-46c7-4d59-a890-3e34f8a11e68">
          <a:extLst>
            <a:ext uri="{FF2B5EF4-FFF2-40B4-BE49-F238E27FC236}">
              <a16:creationId xmlns:a16="http://schemas.microsoft.com/office/drawing/2014/main" id="{00000000-0008-0000-0200-0000A3040000}"/>
            </a:ext>
          </a:extLst>
        </xdr:cNvPr>
        <xdr:cNvSpPr>
          <a:spLocks noChangeAspect="1" noChangeArrowheads="1"/>
        </xdr:cNvSpPr>
      </xdr:nvSpPr>
      <xdr:spPr bwMode="auto">
        <a:xfrm>
          <a:off x="1428750" y="193224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180</xdr:row>
      <xdr:rowOff>0</xdr:rowOff>
    </xdr:from>
    <xdr:ext cx="304800" cy="438151"/>
    <xdr:sp macro="" textlink="">
      <xdr:nvSpPr>
        <xdr:cNvPr id="1188" name="AutoShape 1" descr="blob:https://web.whatsapp.com/40ff642d-46c7-4d59-a890-3e34f8a11e68">
          <a:extLst>
            <a:ext uri="{FF2B5EF4-FFF2-40B4-BE49-F238E27FC236}">
              <a16:creationId xmlns:a16="http://schemas.microsoft.com/office/drawing/2014/main" id="{00000000-0008-0000-0200-0000A4040000}"/>
            </a:ext>
          </a:extLst>
        </xdr:cNvPr>
        <xdr:cNvSpPr>
          <a:spLocks noChangeAspect="1" noChangeArrowheads="1"/>
        </xdr:cNvSpPr>
      </xdr:nvSpPr>
      <xdr:spPr bwMode="auto">
        <a:xfrm>
          <a:off x="1428750" y="193224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180</xdr:row>
      <xdr:rowOff>0</xdr:rowOff>
    </xdr:from>
    <xdr:ext cx="304800" cy="438151"/>
    <xdr:sp macro="" textlink="">
      <xdr:nvSpPr>
        <xdr:cNvPr id="1189" name="AutoShape 1" descr="blob:https://web.whatsapp.com/40ff642d-46c7-4d59-a890-3e34f8a11e68">
          <a:extLst>
            <a:ext uri="{FF2B5EF4-FFF2-40B4-BE49-F238E27FC236}">
              <a16:creationId xmlns:a16="http://schemas.microsoft.com/office/drawing/2014/main" id="{00000000-0008-0000-0200-0000A5040000}"/>
            </a:ext>
          </a:extLst>
        </xdr:cNvPr>
        <xdr:cNvSpPr>
          <a:spLocks noChangeAspect="1" noChangeArrowheads="1"/>
        </xdr:cNvSpPr>
      </xdr:nvSpPr>
      <xdr:spPr bwMode="auto">
        <a:xfrm>
          <a:off x="1428750" y="193224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180</xdr:row>
      <xdr:rowOff>0</xdr:rowOff>
    </xdr:from>
    <xdr:ext cx="304800" cy="438151"/>
    <xdr:sp macro="" textlink="">
      <xdr:nvSpPr>
        <xdr:cNvPr id="1190" name="AutoShape 1" descr="blob:https://web.whatsapp.com/40ff642d-46c7-4d59-a890-3e34f8a11e68">
          <a:extLst>
            <a:ext uri="{FF2B5EF4-FFF2-40B4-BE49-F238E27FC236}">
              <a16:creationId xmlns:a16="http://schemas.microsoft.com/office/drawing/2014/main" id="{00000000-0008-0000-0200-0000A6040000}"/>
            </a:ext>
          </a:extLst>
        </xdr:cNvPr>
        <xdr:cNvSpPr>
          <a:spLocks noChangeAspect="1" noChangeArrowheads="1"/>
        </xdr:cNvSpPr>
      </xdr:nvSpPr>
      <xdr:spPr bwMode="auto">
        <a:xfrm>
          <a:off x="1428750" y="193224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180</xdr:row>
      <xdr:rowOff>0</xdr:rowOff>
    </xdr:from>
    <xdr:ext cx="304800" cy="438151"/>
    <xdr:sp macro="" textlink="">
      <xdr:nvSpPr>
        <xdr:cNvPr id="1191" name="AutoShape 1" descr="blob:https://web.whatsapp.com/40ff642d-46c7-4d59-a890-3e34f8a11e68">
          <a:extLst>
            <a:ext uri="{FF2B5EF4-FFF2-40B4-BE49-F238E27FC236}">
              <a16:creationId xmlns:a16="http://schemas.microsoft.com/office/drawing/2014/main" id="{00000000-0008-0000-0200-0000A7040000}"/>
            </a:ext>
          </a:extLst>
        </xdr:cNvPr>
        <xdr:cNvSpPr>
          <a:spLocks noChangeAspect="1" noChangeArrowheads="1"/>
        </xdr:cNvSpPr>
      </xdr:nvSpPr>
      <xdr:spPr bwMode="auto">
        <a:xfrm>
          <a:off x="1428750" y="193224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180</xdr:row>
      <xdr:rowOff>0</xdr:rowOff>
    </xdr:from>
    <xdr:ext cx="304800" cy="438151"/>
    <xdr:sp macro="" textlink="">
      <xdr:nvSpPr>
        <xdr:cNvPr id="1192" name="AutoShape 1" descr="blob:https://web.whatsapp.com/40ff642d-46c7-4d59-a890-3e34f8a11e68">
          <a:extLst>
            <a:ext uri="{FF2B5EF4-FFF2-40B4-BE49-F238E27FC236}">
              <a16:creationId xmlns:a16="http://schemas.microsoft.com/office/drawing/2014/main" id="{00000000-0008-0000-0200-0000A8040000}"/>
            </a:ext>
          </a:extLst>
        </xdr:cNvPr>
        <xdr:cNvSpPr>
          <a:spLocks noChangeAspect="1" noChangeArrowheads="1"/>
        </xdr:cNvSpPr>
      </xdr:nvSpPr>
      <xdr:spPr bwMode="auto">
        <a:xfrm>
          <a:off x="1428750" y="193224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180</xdr:row>
      <xdr:rowOff>0</xdr:rowOff>
    </xdr:from>
    <xdr:ext cx="304800" cy="438151"/>
    <xdr:sp macro="" textlink="">
      <xdr:nvSpPr>
        <xdr:cNvPr id="1193" name="AutoShape 1" descr="blob:https://web.whatsapp.com/40ff642d-46c7-4d59-a890-3e34f8a11e68">
          <a:extLst>
            <a:ext uri="{FF2B5EF4-FFF2-40B4-BE49-F238E27FC236}">
              <a16:creationId xmlns:a16="http://schemas.microsoft.com/office/drawing/2014/main" id="{00000000-0008-0000-0200-0000A9040000}"/>
            </a:ext>
          </a:extLst>
        </xdr:cNvPr>
        <xdr:cNvSpPr>
          <a:spLocks noChangeAspect="1" noChangeArrowheads="1"/>
        </xdr:cNvSpPr>
      </xdr:nvSpPr>
      <xdr:spPr bwMode="auto">
        <a:xfrm>
          <a:off x="1428750" y="193224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180</xdr:row>
      <xdr:rowOff>0</xdr:rowOff>
    </xdr:from>
    <xdr:ext cx="304800" cy="438151"/>
    <xdr:sp macro="" textlink="">
      <xdr:nvSpPr>
        <xdr:cNvPr id="1194" name="AutoShape 1" descr="blob:https://web.whatsapp.com/40ff642d-46c7-4d59-a890-3e34f8a11e68">
          <a:extLst>
            <a:ext uri="{FF2B5EF4-FFF2-40B4-BE49-F238E27FC236}">
              <a16:creationId xmlns:a16="http://schemas.microsoft.com/office/drawing/2014/main" id="{00000000-0008-0000-0200-0000AA040000}"/>
            </a:ext>
          </a:extLst>
        </xdr:cNvPr>
        <xdr:cNvSpPr>
          <a:spLocks noChangeAspect="1" noChangeArrowheads="1"/>
        </xdr:cNvSpPr>
      </xdr:nvSpPr>
      <xdr:spPr bwMode="auto">
        <a:xfrm>
          <a:off x="1428750" y="193224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180</xdr:row>
      <xdr:rowOff>0</xdr:rowOff>
    </xdr:from>
    <xdr:ext cx="304800" cy="438151"/>
    <xdr:sp macro="" textlink="">
      <xdr:nvSpPr>
        <xdr:cNvPr id="1195" name="AutoShape 1" descr="blob:https://web.whatsapp.com/40ff642d-46c7-4d59-a890-3e34f8a11e68">
          <a:extLst>
            <a:ext uri="{FF2B5EF4-FFF2-40B4-BE49-F238E27FC236}">
              <a16:creationId xmlns:a16="http://schemas.microsoft.com/office/drawing/2014/main" id="{00000000-0008-0000-0200-0000AB040000}"/>
            </a:ext>
          </a:extLst>
        </xdr:cNvPr>
        <xdr:cNvSpPr>
          <a:spLocks noChangeAspect="1" noChangeArrowheads="1"/>
        </xdr:cNvSpPr>
      </xdr:nvSpPr>
      <xdr:spPr bwMode="auto">
        <a:xfrm>
          <a:off x="1428750" y="193224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180</xdr:row>
      <xdr:rowOff>0</xdr:rowOff>
    </xdr:from>
    <xdr:ext cx="304800" cy="438151"/>
    <xdr:sp macro="" textlink="">
      <xdr:nvSpPr>
        <xdr:cNvPr id="1196" name="AutoShape 1" descr="blob:https://web.whatsapp.com/40ff642d-46c7-4d59-a890-3e34f8a11e68">
          <a:extLst>
            <a:ext uri="{FF2B5EF4-FFF2-40B4-BE49-F238E27FC236}">
              <a16:creationId xmlns:a16="http://schemas.microsoft.com/office/drawing/2014/main" id="{00000000-0008-0000-0200-0000AC040000}"/>
            </a:ext>
          </a:extLst>
        </xdr:cNvPr>
        <xdr:cNvSpPr>
          <a:spLocks noChangeAspect="1" noChangeArrowheads="1"/>
        </xdr:cNvSpPr>
      </xdr:nvSpPr>
      <xdr:spPr bwMode="auto">
        <a:xfrm>
          <a:off x="1428750" y="193224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180</xdr:row>
      <xdr:rowOff>0</xdr:rowOff>
    </xdr:from>
    <xdr:ext cx="304800" cy="438151"/>
    <xdr:sp macro="" textlink="">
      <xdr:nvSpPr>
        <xdr:cNvPr id="1197" name="AutoShape 1" descr="blob:https://web.whatsapp.com/40ff642d-46c7-4d59-a890-3e34f8a11e68">
          <a:extLst>
            <a:ext uri="{FF2B5EF4-FFF2-40B4-BE49-F238E27FC236}">
              <a16:creationId xmlns:a16="http://schemas.microsoft.com/office/drawing/2014/main" id="{00000000-0008-0000-0200-0000AD040000}"/>
            </a:ext>
          </a:extLst>
        </xdr:cNvPr>
        <xdr:cNvSpPr>
          <a:spLocks noChangeAspect="1" noChangeArrowheads="1"/>
        </xdr:cNvSpPr>
      </xdr:nvSpPr>
      <xdr:spPr bwMode="auto">
        <a:xfrm>
          <a:off x="1428750" y="193224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180</xdr:row>
      <xdr:rowOff>0</xdr:rowOff>
    </xdr:from>
    <xdr:ext cx="304800" cy="438151"/>
    <xdr:sp macro="" textlink="">
      <xdr:nvSpPr>
        <xdr:cNvPr id="1198" name="AutoShape 1" descr="blob:https://web.whatsapp.com/40ff642d-46c7-4d59-a890-3e34f8a11e68">
          <a:extLst>
            <a:ext uri="{FF2B5EF4-FFF2-40B4-BE49-F238E27FC236}">
              <a16:creationId xmlns:a16="http://schemas.microsoft.com/office/drawing/2014/main" id="{00000000-0008-0000-0200-0000AE040000}"/>
            </a:ext>
          </a:extLst>
        </xdr:cNvPr>
        <xdr:cNvSpPr>
          <a:spLocks noChangeAspect="1" noChangeArrowheads="1"/>
        </xdr:cNvSpPr>
      </xdr:nvSpPr>
      <xdr:spPr bwMode="auto">
        <a:xfrm>
          <a:off x="1428750" y="193224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180</xdr:row>
      <xdr:rowOff>0</xdr:rowOff>
    </xdr:from>
    <xdr:ext cx="304800" cy="438151"/>
    <xdr:sp macro="" textlink="">
      <xdr:nvSpPr>
        <xdr:cNvPr id="1199" name="AutoShape 1" descr="blob:https://web.whatsapp.com/40ff642d-46c7-4d59-a890-3e34f8a11e68">
          <a:extLst>
            <a:ext uri="{FF2B5EF4-FFF2-40B4-BE49-F238E27FC236}">
              <a16:creationId xmlns:a16="http://schemas.microsoft.com/office/drawing/2014/main" id="{00000000-0008-0000-0200-0000AF040000}"/>
            </a:ext>
          </a:extLst>
        </xdr:cNvPr>
        <xdr:cNvSpPr>
          <a:spLocks noChangeAspect="1" noChangeArrowheads="1"/>
        </xdr:cNvSpPr>
      </xdr:nvSpPr>
      <xdr:spPr bwMode="auto">
        <a:xfrm>
          <a:off x="1428750" y="193224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180</xdr:row>
      <xdr:rowOff>0</xdr:rowOff>
    </xdr:from>
    <xdr:ext cx="304800" cy="438151"/>
    <xdr:sp macro="" textlink="">
      <xdr:nvSpPr>
        <xdr:cNvPr id="1200" name="AutoShape 1" descr="blob:https://web.whatsapp.com/40ff642d-46c7-4d59-a890-3e34f8a11e68">
          <a:extLst>
            <a:ext uri="{FF2B5EF4-FFF2-40B4-BE49-F238E27FC236}">
              <a16:creationId xmlns:a16="http://schemas.microsoft.com/office/drawing/2014/main" id="{00000000-0008-0000-0200-0000B0040000}"/>
            </a:ext>
          </a:extLst>
        </xdr:cNvPr>
        <xdr:cNvSpPr>
          <a:spLocks noChangeAspect="1" noChangeArrowheads="1"/>
        </xdr:cNvSpPr>
      </xdr:nvSpPr>
      <xdr:spPr bwMode="auto">
        <a:xfrm>
          <a:off x="1428750" y="193224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180</xdr:row>
      <xdr:rowOff>0</xdr:rowOff>
    </xdr:from>
    <xdr:ext cx="304800" cy="438151"/>
    <xdr:sp macro="" textlink="">
      <xdr:nvSpPr>
        <xdr:cNvPr id="1201" name="AutoShape 1" descr="blob:https://web.whatsapp.com/40ff642d-46c7-4d59-a890-3e34f8a11e68">
          <a:extLst>
            <a:ext uri="{FF2B5EF4-FFF2-40B4-BE49-F238E27FC236}">
              <a16:creationId xmlns:a16="http://schemas.microsoft.com/office/drawing/2014/main" id="{00000000-0008-0000-0200-0000B1040000}"/>
            </a:ext>
          </a:extLst>
        </xdr:cNvPr>
        <xdr:cNvSpPr>
          <a:spLocks noChangeAspect="1" noChangeArrowheads="1"/>
        </xdr:cNvSpPr>
      </xdr:nvSpPr>
      <xdr:spPr bwMode="auto">
        <a:xfrm>
          <a:off x="1428750" y="193224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180</xdr:row>
      <xdr:rowOff>0</xdr:rowOff>
    </xdr:from>
    <xdr:ext cx="304800" cy="438151"/>
    <xdr:sp macro="" textlink="">
      <xdr:nvSpPr>
        <xdr:cNvPr id="1202" name="AutoShape 1" descr="blob:https://web.whatsapp.com/40ff642d-46c7-4d59-a890-3e34f8a11e68">
          <a:extLst>
            <a:ext uri="{FF2B5EF4-FFF2-40B4-BE49-F238E27FC236}">
              <a16:creationId xmlns:a16="http://schemas.microsoft.com/office/drawing/2014/main" id="{00000000-0008-0000-0200-0000B2040000}"/>
            </a:ext>
          </a:extLst>
        </xdr:cNvPr>
        <xdr:cNvSpPr>
          <a:spLocks noChangeAspect="1" noChangeArrowheads="1"/>
        </xdr:cNvSpPr>
      </xdr:nvSpPr>
      <xdr:spPr bwMode="auto">
        <a:xfrm>
          <a:off x="1428750" y="193224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180</xdr:row>
      <xdr:rowOff>0</xdr:rowOff>
    </xdr:from>
    <xdr:ext cx="304800" cy="438151"/>
    <xdr:sp macro="" textlink="">
      <xdr:nvSpPr>
        <xdr:cNvPr id="1203" name="AutoShape 1" descr="blob:https://web.whatsapp.com/40ff642d-46c7-4d59-a890-3e34f8a11e68">
          <a:extLst>
            <a:ext uri="{FF2B5EF4-FFF2-40B4-BE49-F238E27FC236}">
              <a16:creationId xmlns:a16="http://schemas.microsoft.com/office/drawing/2014/main" id="{00000000-0008-0000-0200-0000B3040000}"/>
            </a:ext>
          </a:extLst>
        </xdr:cNvPr>
        <xdr:cNvSpPr>
          <a:spLocks noChangeAspect="1" noChangeArrowheads="1"/>
        </xdr:cNvSpPr>
      </xdr:nvSpPr>
      <xdr:spPr bwMode="auto">
        <a:xfrm>
          <a:off x="1428750" y="193224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180</xdr:row>
      <xdr:rowOff>0</xdr:rowOff>
    </xdr:from>
    <xdr:ext cx="304800" cy="438151"/>
    <xdr:sp macro="" textlink="">
      <xdr:nvSpPr>
        <xdr:cNvPr id="1204" name="AutoShape 1" descr="blob:https://web.whatsapp.com/40ff642d-46c7-4d59-a890-3e34f8a11e68">
          <a:extLst>
            <a:ext uri="{FF2B5EF4-FFF2-40B4-BE49-F238E27FC236}">
              <a16:creationId xmlns:a16="http://schemas.microsoft.com/office/drawing/2014/main" id="{00000000-0008-0000-0200-0000B4040000}"/>
            </a:ext>
          </a:extLst>
        </xdr:cNvPr>
        <xdr:cNvSpPr>
          <a:spLocks noChangeAspect="1" noChangeArrowheads="1"/>
        </xdr:cNvSpPr>
      </xdr:nvSpPr>
      <xdr:spPr bwMode="auto">
        <a:xfrm>
          <a:off x="1428750" y="193224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180</xdr:row>
      <xdr:rowOff>0</xdr:rowOff>
    </xdr:from>
    <xdr:ext cx="304800" cy="438151"/>
    <xdr:sp macro="" textlink="">
      <xdr:nvSpPr>
        <xdr:cNvPr id="1205" name="AutoShape 1" descr="blob:https://web.whatsapp.com/40ff642d-46c7-4d59-a890-3e34f8a11e68">
          <a:extLst>
            <a:ext uri="{FF2B5EF4-FFF2-40B4-BE49-F238E27FC236}">
              <a16:creationId xmlns:a16="http://schemas.microsoft.com/office/drawing/2014/main" id="{00000000-0008-0000-0200-0000B5040000}"/>
            </a:ext>
          </a:extLst>
        </xdr:cNvPr>
        <xdr:cNvSpPr>
          <a:spLocks noChangeAspect="1" noChangeArrowheads="1"/>
        </xdr:cNvSpPr>
      </xdr:nvSpPr>
      <xdr:spPr bwMode="auto">
        <a:xfrm>
          <a:off x="1428750" y="193224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180</xdr:row>
      <xdr:rowOff>0</xdr:rowOff>
    </xdr:from>
    <xdr:ext cx="304800" cy="438151"/>
    <xdr:sp macro="" textlink="">
      <xdr:nvSpPr>
        <xdr:cNvPr id="1206" name="AutoShape 1" descr="blob:https://web.whatsapp.com/40ff642d-46c7-4d59-a890-3e34f8a11e68">
          <a:extLst>
            <a:ext uri="{FF2B5EF4-FFF2-40B4-BE49-F238E27FC236}">
              <a16:creationId xmlns:a16="http://schemas.microsoft.com/office/drawing/2014/main" id="{00000000-0008-0000-0200-0000B6040000}"/>
            </a:ext>
          </a:extLst>
        </xdr:cNvPr>
        <xdr:cNvSpPr>
          <a:spLocks noChangeAspect="1" noChangeArrowheads="1"/>
        </xdr:cNvSpPr>
      </xdr:nvSpPr>
      <xdr:spPr bwMode="auto">
        <a:xfrm>
          <a:off x="1428750" y="193224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180</xdr:row>
      <xdr:rowOff>0</xdr:rowOff>
    </xdr:from>
    <xdr:ext cx="304800" cy="438151"/>
    <xdr:sp macro="" textlink="">
      <xdr:nvSpPr>
        <xdr:cNvPr id="1207" name="AutoShape 1" descr="blob:https://web.whatsapp.com/40ff642d-46c7-4d59-a890-3e34f8a11e68">
          <a:extLst>
            <a:ext uri="{FF2B5EF4-FFF2-40B4-BE49-F238E27FC236}">
              <a16:creationId xmlns:a16="http://schemas.microsoft.com/office/drawing/2014/main" id="{00000000-0008-0000-0200-0000B7040000}"/>
            </a:ext>
          </a:extLst>
        </xdr:cNvPr>
        <xdr:cNvSpPr>
          <a:spLocks noChangeAspect="1" noChangeArrowheads="1"/>
        </xdr:cNvSpPr>
      </xdr:nvSpPr>
      <xdr:spPr bwMode="auto">
        <a:xfrm>
          <a:off x="1428750" y="193224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180</xdr:row>
      <xdr:rowOff>0</xdr:rowOff>
    </xdr:from>
    <xdr:ext cx="304800" cy="438151"/>
    <xdr:sp macro="" textlink="">
      <xdr:nvSpPr>
        <xdr:cNvPr id="1208" name="AutoShape 1" descr="blob:https://web.whatsapp.com/40ff642d-46c7-4d59-a890-3e34f8a11e68">
          <a:extLst>
            <a:ext uri="{FF2B5EF4-FFF2-40B4-BE49-F238E27FC236}">
              <a16:creationId xmlns:a16="http://schemas.microsoft.com/office/drawing/2014/main" id="{00000000-0008-0000-0200-0000B8040000}"/>
            </a:ext>
          </a:extLst>
        </xdr:cNvPr>
        <xdr:cNvSpPr>
          <a:spLocks noChangeAspect="1" noChangeArrowheads="1"/>
        </xdr:cNvSpPr>
      </xdr:nvSpPr>
      <xdr:spPr bwMode="auto">
        <a:xfrm>
          <a:off x="1428750" y="193224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180</xdr:row>
      <xdr:rowOff>0</xdr:rowOff>
    </xdr:from>
    <xdr:ext cx="304800" cy="438151"/>
    <xdr:sp macro="" textlink="">
      <xdr:nvSpPr>
        <xdr:cNvPr id="1209" name="AutoShape 1" descr="blob:https://web.whatsapp.com/40ff642d-46c7-4d59-a890-3e34f8a11e68">
          <a:extLst>
            <a:ext uri="{FF2B5EF4-FFF2-40B4-BE49-F238E27FC236}">
              <a16:creationId xmlns:a16="http://schemas.microsoft.com/office/drawing/2014/main" id="{00000000-0008-0000-0200-0000B9040000}"/>
            </a:ext>
          </a:extLst>
        </xdr:cNvPr>
        <xdr:cNvSpPr>
          <a:spLocks noChangeAspect="1" noChangeArrowheads="1"/>
        </xdr:cNvSpPr>
      </xdr:nvSpPr>
      <xdr:spPr bwMode="auto">
        <a:xfrm>
          <a:off x="1428750" y="193224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180</xdr:row>
      <xdr:rowOff>0</xdr:rowOff>
    </xdr:from>
    <xdr:ext cx="304800" cy="438151"/>
    <xdr:sp macro="" textlink="">
      <xdr:nvSpPr>
        <xdr:cNvPr id="1210" name="AutoShape 1" descr="blob:https://web.whatsapp.com/40ff642d-46c7-4d59-a890-3e34f8a11e68">
          <a:extLst>
            <a:ext uri="{FF2B5EF4-FFF2-40B4-BE49-F238E27FC236}">
              <a16:creationId xmlns:a16="http://schemas.microsoft.com/office/drawing/2014/main" id="{00000000-0008-0000-0200-0000BA040000}"/>
            </a:ext>
          </a:extLst>
        </xdr:cNvPr>
        <xdr:cNvSpPr>
          <a:spLocks noChangeAspect="1" noChangeArrowheads="1"/>
        </xdr:cNvSpPr>
      </xdr:nvSpPr>
      <xdr:spPr bwMode="auto">
        <a:xfrm>
          <a:off x="1428750" y="193224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180</xdr:row>
      <xdr:rowOff>0</xdr:rowOff>
    </xdr:from>
    <xdr:ext cx="304800" cy="438151"/>
    <xdr:sp macro="" textlink="">
      <xdr:nvSpPr>
        <xdr:cNvPr id="1211" name="AutoShape 1" descr="blob:https://web.whatsapp.com/40ff642d-46c7-4d59-a890-3e34f8a11e68">
          <a:extLst>
            <a:ext uri="{FF2B5EF4-FFF2-40B4-BE49-F238E27FC236}">
              <a16:creationId xmlns:a16="http://schemas.microsoft.com/office/drawing/2014/main" id="{00000000-0008-0000-0200-0000BB040000}"/>
            </a:ext>
          </a:extLst>
        </xdr:cNvPr>
        <xdr:cNvSpPr>
          <a:spLocks noChangeAspect="1" noChangeArrowheads="1"/>
        </xdr:cNvSpPr>
      </xdr:nvSpPr>
      <xdr:spPr bwMode="auto">
        <a:xfrm>
          <a:off x="1428750" y="193224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180</xdr:row>
      <xdr:rowOff>0</xdr:rowOff>
    </xdr:from>
    <xdr:ext cx="304800" cy="438151"/>
    <xdr:sp macro="" textlink="">
      <xdr:nvSpPr>
        <xdr:cNvPr id="1212" name="AutoShape 1" descr="blob:https://web.whatsapp.com/40ff642d-46c7-4d59-a890-3e34f8a11e68">
          <a:extLst>
            <a:ext uri="{FF2B5EF4-FFF2-40B4-BE49-F238E27FC236}">
              <a16:creationId xmlns:a16="http://schemas.microsoft.com/office/drawing/2014/main" id="{00000000-0008-0000-0200-0000BC040000}"/>
            </a:ext>
          </a:extLst>
        </xdr:cNvPr>
        <xdr:cNvSpPr>
          <a:spLocks noChangeAspect="1" noChangeArrowheads="1"/>
        </xdr:cNvSpPr>
      </xdr:nvSpPr>
      <xdr:spPr bwMode="auto">
        <a:xfrm>
          <a:off x="1428750" y="193224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180</xdr:row>
      <xdr:rowOff>0</xdr:rowOff>
    </xdr:from>
    <xdr:ext cx="304800" cy="438151"/>
    <xdr:sp macro="" textlink="">
      <xdr:nvSpPr>
        <xdr:cNvPr id="1213" name="AutoShape 1" descr="blob:https://web.whatsapp.com/40ff642d-46c7-4d59-a890-3e34f8a11e68">
          <a:extLst>
            <a:ext uri="{FF2B5EF4-FFF2-40B4-BE49-F238E27FC236}">
              <a16:creationId xmlns:a16="http://schemas.microsoft.com/office/drawing/2014/main" id="{00000000-0008-0000-0200-0000BD040000}"/>
            </a:ext>
          </a:extLst>
        </xdr:cNvPr>
        <xdr:cNvSpPr>
          <a:spLocks noChangeAspect="1" noChangeArrowheads="1"/>
        </xdr:cNvSpPr>
      </xdr:nvSpPr>
      <xdr:spPr bwMode="auto">
        <a:xfrm>
          <a:off x="1428750" y="193224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180</xdr:row>
      <xdr:rowOff>0</xdr:rowOff>
    </xdr:from>
    <xdr:ext cx="304800" cy="438151"/>
    <xdr:sp macro="" textlink="">
      <xdr:nvSpPr>
        <xdr:cNvPr id="1214" name="AutoShape 1" descr="blob:https://web.whatsapp.com/40ff642d-46c7-4d59-a890-3e34f8a11e68">
          <a:extLst>
            <a:ext uri="{FF2B5EF4-FFF2-40B4-BE49-F238E27FC236}">
              <a16:creationId xmlns:a16="http://schemas.microsoft.com/office/drawing/2014/main" id="{00000000-0008-0000-0200-0000BE040000}"/>
            </a:ext>
          </a:extLst>
        </xdr:cNvPr>
        <xdr:cNvSpPr>
          <a:spLocks noChangeAspect="1" noChangeArrowheads="1"/>
        </xdr:cNvSpPr>
      </xdr:nvSpPr>
      <xdr:spPr bwMode="auto">
        <a:xfrm>
          <a:off x="1428750" y="193224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180</xdr:row>
      <xdr:rowOff>0</xdr:rowOff>
    </xdr:from>
    <xdr:ext cx="304800" cy="438151"/>
    <xdr:sp macro="" textlink="">
      <xdr:nvSpPr>
        <xdr:cNvPr id="1215" name="AutoShape 1" descr="blob:https://web.whatsapp.com/40ff642d-46c7-4d59-a890-3e34f8a11e68">
          <a:extLst>
            <a:ext uri="{FF2B5EF4-FFF2-40B4-BE49-F238E27FC236}">
              <a16:creationId xmlns:a16="http://schemas.microsoft.com/office/drawing/2014/main" id="{00000000-0008-0000-0200-0000BF040000}"/>
            </a:ext>
          </a:extLst>
        </xdr:cNvPr>
        <xdr:cNvSpPr>
          <a:spLocks noChangeAspect="1" noChangeArrowheads="1"/>
        </xdr:cNvSpPr>
      </xdr:nvSpPr>
      <xdr:spPr bwMode="auto">
        <a:xfrm>
          <a:off x="1428750" y="193224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180</xdr:row>
      <xdr:rowOff>0</xdr:rowOff>
    </xdr:from>
    <xdr:ext cx="304800" cy="438151"/>
    <xdr:sp macro="" textlink="">
      <xdr:nvSpPr>
        <xdr:cNvPr id="1216" name="AutoShape 1" descr="blob:https://web.whatsapp.com/40ff642d-46c7-4d59-a890-3e34f8a11e68">
          <a:extLst>
            <a:ext uri="{FF2B5EF4-FFF2-40B4-BE49-F238E27FC236}">
              <a16:creationId xmlns:a16="http://schemas.microsoft.com/office/drawing/2014/main" id="{00000000-0008-0000-0200-0000C0040000}"/>
            </a:ext>
          </a:extLst>
        </xdr:cNvPr>
        <xdr:cNvSpPr>
          <a:spLocks noChangeAspect="1" noChangeArrowheads="1"/>
        </xdr:cNvSpPr>
      </xdr:nvSpPr>
      <xdr:spPr bwMode="auto">
        <a:xfrm>
          <a:off x="1428750" y="193224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180</xdr:row>
      <xdr:rowOff>0</xdr:rowOff>
    </xdr:from>
    <xdr:ext cx="304800" cy="438151"/>
    <xdr:sp macro="" textlink="">
      <xdr:nvSpPr>
        <xdr:cNvPr id="1217" name="AutoShape 1" descr="blob:https://web.whatsapp.com/40ff642d-46c7-4d59-a890-3e34f8a11e68">
          <a:extLst>
            <a:ext uri="{FF2B5EF4-FFF2-40B4-BE49-F238E27FC236}">
              <a16:creationId xmlns:a16="http://schemas.microsoft.com/office/drawing/2014/main" id="{00000000-0008-0000-0200-0000C1040000}"/>
            </a:ext>
          </a:extLst>
        </xdr:cNvPr>
        <xdr:cNvSpPr>
          <a:spLocks noChangeAspect="1" noChangeArrowheads="1"/>
        </xdr:cNvSpPr>
      </xdr:nvSpPr>
      <xdr:spPr bwMode="auto">
        <a:xfrm>
          <a:off x="1428750" y="193224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180</xdr:row>
      <xdr:rowOff>0</xdr:rowOff>
    </xdr:from>
    <xdr:ext cx="304800" cy="438151"/>
    <xdr:sp macro="" textlink="">
      <xdr:nvSpPr>
        <xdr:cNvPr id="1218" name="AutoShape 1" descr="blob:https://web.whatsapp.com/40ff642d-46c7-4d59-a890-3e34f8a11e68">
          <a:extLst>
            <a:ext uri="{FF2B5EF4-FFF2-40B4-BE49-F238E27FC236}">
              <a16:creationId xmlns:a16="http://schemas.microsoft.com/office/drawing/2014/main" id="{00000000-0008-0000-0200-0000C2040000}"/>
            </a:ext>
          </a:extLst>
        </xdr:cNvPr>
        <xdr:cNvSpPr>
          <a:spLocks noChangeAspect="1" noChangeArrowheads="1"/>
        </xdr:cNvSpPr>
      </xdr:nvSpPr>
      <xdr:spPr bwMode="auto">
        <a:xfrm>
          <a:off x="1428750" y="193224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180</xdr:row>
      <xdr:rowOff>0</xdr:rowOff>
    </xdr:from>
    <xdr:ext cx="304800" cy="438151"/>
    <xdr:sp macro="" textlink="">
      <xdr:nvSpPr>
        <xdr:cNvPr id="1219" name="AutoShape 1" descr="blob:https://web.whatsapp.com/40ff642d-46c7-4d59-a890-3e34f8a11e68">
          <a:extLst>
            <a:ext uri="{FF2B5EF4-FFF2-40B4-BE49-F238E27FC236}">
              <a16:creationId xmlns:a16="http://schemas.microsoft.com/office/drawing/2014/main" id="{00000000-0008-0000-0200-0000C3040000}"/>
            </a:ext>
          </a:extLst>
        </xdr:cNvPr>
        <xdr:cNvSpPr>
          <a:spLocks noChangeAspect="1" noChangeArrowheads="1"/>
        </xdr:cNvSpPr>
      </xdr:nvSpPr>
      <xdr:spPr bwMode="auto">
        <a:xfrm>
          <a:off x="1428750" y="193224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180</xdr:row>
      <xdr:rowOff>0</xdr:rowOff>
    </xdr:from>
    <xdr:ext cx="304800" cy="438151"/>
    <xdr:sp macro="" textlink="">
      <xdr:nvSpPr>
        <xdr:cNvPr id="1220" name="AutoShape 1" descr="blob:https://web.whatsapp.com/40ff642d-46c7-4d59-a890-3e34f8a11e68">
          <a:extLst>
            <a:ext uri="{FF2B5EF4-FFF2-40B4-BE49-F238E27FC236}">
              <a16:creationId xmlns:a16="http://schemas.microsoft.com/office/drawing/2014/main" id="{00000000-0008-0000-0200-0000C4040000}"/>
            </a:ext>
          </a:extLst>
        </xdr:cNvPr>
        <xdr:cNvSpPr>
          <a:spLocks noChangeAspect="1" noChangeArrowheads="1"/>
        </xdr:cNvSpPr>
      </xdr:nvSpPr>
      <xdr:spPr bwMode="auto">
        <a:xfrm>
          <a:off x="1428750" y="193224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180</xdr:row>
      <xdr:rowOff>0</xdr:rowOff>
    </xdr:from>
    <xdr:ext cx="304800" cy="438151"/>
    <xdr:sp macro="" textlink="">
      <xdr:nvSpPr>
        <xdr:cNvPr id="1221" name="AutoShape 1" descr="blob:https://web.whatsapp.com/40ff642d-46c7-4d59-a890-3e34f8a11e68">
          <a:extLst>
            <a:ext uri="{FF2B5EF4-FFF2-40B4-BE49-F238E27FC236}">
              <a16:creationId xmlns:a16="http://schemas.microsoft.com/office/drawing/2014/main" id="{00000000-0008-0000-0200-0000C5040000}"/>
            </a:ext>
          </a:extLst>
        </xdr:cNvPr>
        <xdr:cNvSpPr>
          <a:spLocks noChangeAspect="1" noChangeArrowheads="1"/>
        </xdr:cNvSpPr>
      </xdr:nvSpPr>
      <xdr:spPr bwMode="auto">
        <a:xfrm>
          <a:off x="1428750" y="193224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180</xdr:row>
      <xdr:rowOff>0</xdr:rowOff>
    </xdr:from>
    <xdr:ext cx="304800" cy="438151"/>
    <xdr:sp macro="" textlink="">
      <xdr:nvSpPr>
        <xdr:cNvPr id="1222" name="AutoShape 1" descr="blob:https://web.whatsapp.com/40ff642d-46c7-4d59-a890-3e34f8a11e68">
          <a:extLst>
            <a:ext uri="{FF2B5EF4-FFF2-40B4-BE49-F238E27FC236}">
              <a16:creationId xmlns:a16="http://schemas.microsoft.com/office/drawing/2014/main" id="{00000000-0008-0000-0200-0000C6040000}"/>
            </a:ext>
          </a:extLst>
        </xdr:cNvPr>
        <xdr:cNvSpPr>
          <a:spLocks noChangeAspect="1" noChangeArrowheads="1"/>
        </xdr:cNvSpPr>
      </xdr:nvSpPr>
      <xdr:spPr bwMode="auto">
        <a:xfrm>
          <a:off x="1428750" y="193224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172</xdr:row>
      <xdr:rowOff>0</xdr:rowOff>
    </xdr:from>
    <xdr:ext cx="304800" cy="438151"/>
    <xdr:sp macro="" textlink="">
      <xdr:nvSpPr>
        <xdr:cNvPr id="1223" name="AutoShape 1" descr="blob:https://web.whatsapp.com/40ff642d-46c7-4d59-a890-3e34f8a11e68">
          <a:extLst>
            <a:ext uri="{FF2B5EF4-FFF2-40B4-BE49-F238E27FC236}">
              <a16:creationId xmlns:a16="http://schemas.microsoft.com/office/drawing/2014/main" id="{00000000-0008-0000-0200-0000C7040000}"/>
            </a:ext>
          </a:extLst>
        </xdr:cNvPr>
        <xdr:cNvSpPr>
          <a:spLocks noChangeAspect="1" noChangeArrowheads="1"/>
        </xdr:cNvSpPr>
      </xdr:nvSpPr>
      <xdr:spPr bwMode="auto">
        <a:xfrm>
          <a:off x="1428750" y="184232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172</xdr:row>
      <xdr:rowOff>0</xdr:rowOff>
    </xdr:from>
    <xdr:ext cx="304800" cy="438151"/>
    <xdr:sp macro="" textlink="">
      <xdr:nvSpPr>
        <xdr:cNvPr id="1224" name="AutoShape 1" descr="blob:https://web.whatsapp.com/40ff642d-46c7-4d59-a890-3e34f8a11e68">
          <a:extLst>
            <a:ext uri="{FF2B5EF4-FFF2-40B4-BE49-F238E27FC236}">
              <a16:creationId xmlns:a16="http://schemas.microsoft.com/office/drawing/2014/main" id="{00000000-0008-0000-0200-0000C8040000}"/>
            </a:ext>
          </a:extLst>
        </xdr:cNvPr>
        <xdr:cNvSpPr>
          <a:spLocks noChangeAspect="1" noChangeArrowheads="1"/>
        </xdr:cNvSpPr>
      </xdr:nvSpPr>
      <xdr:spPr bwMode="auto">
        <a:xfrm>
          <a:off x="1428750" y="184232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172</xdr:row>
      <xdr:rowOff>0</xdr:rowOff>
    </xdr:from>
    <xdr:ext cx="304800" cy="438151"/>
    <xdr:sp macro="" textlink="">
      <xdr:nvSpPr>
        <xdr:cNvPr id="1225" name="AutoShape 1" descr="blob:https://web.whatsapp.com/40ff642d-46c7-4d59-a890-3e34f8a11e68">
          <a:extLst>
            <a:ext uri="{FF2B5EF4-FFF2-40B4-BE49-F238E27FC236}">
              <a16:creationId xmlns:a16="http://schemas.microsoft.com/office/drawing/2014/main" id="{00000000-0008-0000-0200-0000C9040000}"/>
            </a:ext>
          </a:extLst>
        </xdr:cNvPr>
        <xdr:cNvSpPr>
          <a:spLocks noChangeAspect="1" noChangeArrowheads="1"/>
        </xdr:cNvSpPr>
      </xdr:nvSpPr>
      <xdr:spPr bwMode="auto">
        <a:xfrm>
          <a:off x="1428750" y="184232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172</xdr:row>
      <xdr:rowOff>0</xdr:rowOff>
    </xdr:from>
    <xdr:ext cx="304800" cy="438151"/>
    <xdr:sp macro="" textlink="">
      <xdr:nvSpPr>
        <xdr:cNvPr id="1226" name="AutoShape 1" descr="blob:https://web.whatsapp.com/40ff642d-46c7-4d59-a890-3e34f8a11e68">
          <a:extLst>
            <a:ext uri="{FF2B5EF4-FFF2-40B4-BE49-F238E27FC236}">
              <a16:creationId xmlns:a16="http://schemas.microsoft.com/office/drawing/2014/main" id="{00000000-0008-0000-0200-0000CA040000}"/>
            </a:ext>
          </a:extLst>
        </xdr:cNvPr>
        <xdr:cNvSpPr>
          <a:spLocks noChangeAspect="1" noChangeArrowheads="1"/>
        </xdr:cNvSpPr>
      </xdr:nvSpPr>
      <xdr:spPr bwMode="auto">
        <a:xfrm>
          <a:off x="1428750" y="184232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172</xdr:row>
      <xdr:rowOff>0</xdr:rowOff>
    </xdr:from>
    <xdr:ext cx="304800" cy="438151"/>
    <xdr:sp macro="" textlink="">
      <xdr:nvSpPr>
        <xdr:cNvPr id="1227" name="AutoShape 1" descr="blob:https://web.whatsapp.com/40ff642d-46c7-4d59-a890-3e34f8a11e68">
          <a:extLst>
            <a:ext uri="{FF2B5EF4-FFF2-40B4-BE49-F238E27FC236}">
              <a16:creationId xmlns:a16="http://schemas.microsoft.com/office/drawing/2014/main" id="{00000000-0008-0000-0200-0000CB040000}"/>
            </a:ext>
          </a:extLst>
        </xdr:cNvPr>
        <xdr:cNvSpPr>
          <a:spLocks noChangeAspect="1" noChangeArrowheads="1"/>
        </xdr:cNvSpPr>
      </xdr:nvSpPr>
      <xdr:spPr bwMode="auto">
        <a:xfrm>
          <a:off x="1428750" y="184232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172</xdr:row>
      <xdr:rowOff>0</xdr:rowOff>
    </xdr:from>
    <xdr:ext cx="304800" cy="438151"/>
    <xdr:sp macro="" textlink="">
      <xdr:nvSpPr>
        <xdr:cNvPr id="1228" name="AutoShape 1" descr="blob:https://web.whatsapp.com/40ff642d-46c7-4d59-a890-3e34f8a11e68">
          <a:extLst>
            <a:ext uri="{FF2B5EF4-FFF2-40B4-BE49-F238E27FC236}">
              <a16:creationId xmlns:a16="http://schemas.microsoft.com/office/drawing/2014/main" id="{00000000-0008-0000-0200-0000CC040000}"/>
            </a:ext>
          </a:extLst>
        </xdr:cNvPr>
        <xdr:cNvSpPr>
          <a:spLocks noChangeAspect="1" noChangeArrowheads="1"/>
        </xdr:cNvSpPr>
      </xdr:nvSpPr>
      <xdr:spPr bwMode="auto">
        <a:xfrm>
          <a:off x="1428750" y="184232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172</xdr:row>
      <xdr:rowOff>0</xdr:rowOff>
    </xdr:from>
    <xdr:ext cx="304800" cy="438151"/>
    <xdr:sp macro="" textlink="">
      <xdr:nvSpPr>
        <xdr:cNvPr id="1229" name="AutoShape 1" descr="blob:https://web.whatsapp.com/40ff642d-46c7-4d59-a890-3e34f8a11e68">
          <a:extLst>
            <a:ext uri="{FF2B5EF4-FFF2-40B4-BE49-F238E27FC236}">
              <a16:creationId xmlns:a16="http://schemas.microsoft.com/office/drawing/2014/main" id="{00000000-0008-0000-0200-0000CD040000}"/>
            </a:ext>
          </a:extLst>
        </xdr:cNvPr>
        <xdr:cNvSpPr>
          <a:spLocks noChangeAspect="1" noChangeArrowheads="1"/>
        </xdr:cNvSpPr>
      </xdr:nvSpPr>
      <xdr:spPr bwMode="auto">
        <a:xfrm>
          <a:off x="1428750" y="184232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172</xdr:row>
      <xdr:rowOff>0</xdr:rowOff>
    </xdr:from>
    <xdr:ext cx="304800" cy="438151"/>
    <xdr:sp macro="" textlink="">
      <xdr:nvSpPr>
        <xdr:cNvPr id="1230" name="AutoShape 1" descr="blob:https://web.whatsapp.com/40ff642d-46c7-4d59-a890-3e34f8a11e68">
          <a:extLst>
            <a:ext uri="{FF2B5EF4-FFF2-40B4-BE49-F238E27FC236}">
              <a16:creationId xmlns:a16="http://schemas.microsoft.com/office/drawing/2014/main" id="{00000000-0008-0000-0200-0000CE040000}"/>
            </a:ext>
          </a:extLst>
        </xdr:cNvPr>
        <xdr:cNvSpPr>
          <a:spLocks noChangeAspect="1" noChangeArrowheads="1"/>
        </xdr:cNvSpPr>
      </xdr:nvSpPr>
      <xdr:spPr bwMode="auto">
        <a:xfrm>
          <a:off x="1428750" y="184232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172</xdr:row>
      <xdr:rowOff>0</xdr:rowOff>
    </xdr:from>
    <xdr:ext cx="304800" cy="438151"/>
    <xdr:sp macro="" textlink="">
      <xdr:nvSpPr>
        <xdr:cNvPr id="1231" name="AutoShape 1" descr="blob:https://web.whatsapp.com/40ff642d-46c7-4d59-a890-3e34f8a11e68">
          <a:extLst>
            <a:ext uri="{FF2B5EF4-FFF2-40B4-BE49-F238E27FC236}">
              <a16:creationId xmlns:a16="http://schemas.microsoft.com/office/drawing/2014/main" id="{00000000-0008-0000-0200-0000CF040000}"/>
            </a:ext>
          </a:extLst>
        </xdr:cNvPr>
        <xdr:cNvSpPr>
          <a:spLocks noChangeAspect="1" noChangeArrowheads="1"/>
        </xdr:cNvSpPr>
      </xdr:nvSpPr>
      <xdr:spPr bwMode="auto">
        <a:xfrm>
          <a:off x="1428750" y="184232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172</xdr:row>
      <xdr:rowOff>0</xdr:rowOff>
    </xdr:from>
    <xdr:ext cx="304800" cy="438151"/>
    <xdr:sp macro="" textlink="">
      <xdr:nvSpPr>
        <xdr:cNvPr id="1232" name="AutoShape 1" descr="blob:https://web.whatsapp.com/40ff642d-46c7-4d59-a890-3e34f8a11e68">
          <a:extLst>
            <a:ext uri="{FF2B5EF4-FFF2-40B4-BE49-F238E27FC236}">
              <a16:creationId xmlns:a16="http://schemas.microsoft.com/office/drawing/2014/main" id="{00000000-0008-0000-0200-0000D0040000}"/>
            </a:ext>
          </a:extLst>
        </xdr:cNvPr>
        <xdr:cNvSpPr>
          <a:spLocks noChangeAspect="1" noChangeArrowheads="1"/>
        </xdr:cNvSpPr>
      </xdr:nvSpPr>
      <xdr:spPr bwMode="auto">
        <a:xfrm>
          <a:off x="1428750" y="184232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172</xdr:row>
      <xdr:rowOff>0</xdr:rowOff>
    </xdr:from>
    <xdr:ext cx="304800" cy="438151"/>
    <xdr:sp macro="" textlink="">
      <xdr:nvSpPr>
        <xdr:cNvPr id="1233" name="AutoShape 1" descr="blob:https://web.whatsapp.com/40ff642d-46c7-4d59-a890-3e34f8a11e68">
          <a:extLst>
            <a:ext uri="{FF2B5EF4-FFF2-40B4-BE49-F238E27FC236}">
              <a16:creationId xmlns:a16="http://schemas.microsoft.com/office/drawing/2014/main" id="{00000000-0008-0000-0200-0000D1040000}"/>
            </a:ext>
          </a:extLst>
        </xdr:cNvPr>
        <xdr:cNvSpPr>
          <a:spLocks noChangeAspect="1" noChangeArrowheads="1"/>
        </xdr:cNvSpPr>
      </xdr:nvSpPr>
      <xdr:spPr bwMode="auto">
        <a:xfrm>
          <a:off x="1428750" y="184232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172</xdr:row>
      <xdr:rowOff>0</xdr:rowOff>
    </xdr:from>
    <xdr:ext cx="304800" cy="438151"/>
    <xdr:sp macro="" textlink="">
      <xdr:nvSpPr>
        <xdr:cNvPr id="1234" name="AutoShape 1" descr="blob:https://web.whatsapp.com/40ff642d-46c7-4d59-a890-3e34f8a11e68">
          <a:extLst>
            <a:ext uri="{FF2B5EF4-FFF2-40B4-BE49-F238E27FC236}">
              <a16:creationId xmlns:a16="http://schemas.microsoft.com/office/drawing/2014/main" id="{00000000-0008-0000-0200-0000D2040000}"/>
            </a:ext>
          </a:extLst>
        </xdr:cNvPr>
        <xdr:cNvSpPr>
          <a:spLocks noChangeAspect="1" noChangeArrowheads="1"/>
        </xdr:cNvSpPr>
      </xdr:nvSpPr>
      <xdr:spPr bwMode="auto">
        <a:xfrm>
          <a:off x="1428750" y="184232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172</xdr:row>
      <xdr:rowOff>0</xdr:rowOff>
    </xdr:from>
    <xdr:ext cx="304800" cy="438151"/>
    <xdr:sp macro="" textlink="">
      <xdr:nvSpPr>
        <xdr:cNvPr id="1235" name="AutoShape 1" descr="blob:https://web.whatsapp.com/40ff642d-46c7-4d59-a890-3e34f8a11e68">
          <a:extLst>
            <a:ext uri="{FF2B5EF4-FFF2-40B4-BE49-F238E27FC236}">
              <a16:creationId xmlns:a16="http://schemas.microsoft.com/office/drawing/2014/main" id="{00000000-0008-0000-0200-0000D3040000}"/>
            </a:ext>
          </a:extLst>
        </xdr:cNvPr>
        <xdr:cNvSpPr>
          <a:spLocks noChangeAspect="1" noChangeArrowheads="1"/>
        </xdr:cNvSpPr>
      </xdr:nvSpPr>
      <xdr:spPr bwMode="auto">
        <a:xfrm>
          <a:off x="1428750" y="184232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172</xdr:row>
      <xdr:rowOff>0</xdr:rowOff>
    </xdr:from>
    <xdr:ext cx="304800" cy="438151"/>
    <xdr:sp macro="" textlink="">
      <xdr:nvSpPr>
        <xdr:cNvPr id="1236" name="AutoShape 1" descr="blob:https://web.whatsapp.com/40ff642d-46c7-4d59-a890-3e34f8a11e68">
          <a:extLst>
            <a:ext uri="{FF2B5EF4-FFF2-40B4-BE49-F238E27FC236}">
              <a16:creationId xmlns:a16="http://schemas.microsoft.com/office/drawing/2014/main" id="{00000000-0008-0000-0200-0000D4040000}"/>
            </a:ext>
          </a:extLst>
        </xdr:cNvPr>
        <xdr:cNvSpPr>
          <a:spLocks noChangeAspect="1" noChangeArrowheads="1"/>
        </xdr:cNvSpPr>
      </xdr:nvSpPr>
      <xdr:spPr bwMode="auto">
        <a:xfrm>
          <a:off x="1428750" y="184232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172</xdr:row>
      <xdr:rowOff>0</xdr:rowOff>
    </xdr:from>
    <xdr:ext cx="304800" cy="438151"/>
    <xdr:sp macro="" textlink="">
      <xdr:nvSpPr>
        <xdr:cNvPr id="1237" name="AutoShape 1" descr="blob:https://web.whatsapp.com/40ff642d-46c7-4d59-a890-3e34f8a11e68">
          <a:extLst>
            <a:ext uri="{FF2B5EF4-FFF2-40B4-BE49-F238E27FC236}">
              <a16:creationId xmlns:a16="http://schemas.microsoft.com/office/drawing/2014/main" id="{00000000-0008-0000-0200-0000D5040000}"/>
            </a:ext>
          </a:extLst>
        </xdr:cNvPr>
        <xdr:cNvSpPr>
          <a:spLocks noChangeAspect="1" noChangeArrowheads="1"/>
        </xdr:cNvSpPr>
      </xdr:nvSpPr>
      <xdr:spPr bwMode="auto">
        <a:xfrm>
          <a:off x="1428750" y="184232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172</xdr:row>
      <xdr:rowOff>0</xdr:rowOff>
    </xdr:from>
    <xdr:ext cx="304800" cy="438151"/>
    <xdr:sp macro="" textlink="">
      <xdr:nvSpPr>
        <xdr:cNvPr id="1238" name="AutoShape 1" descr="blob:https://web.whatsapp.com/40ff642d-46c7-4d59-a890-3e34f8a11e68">
          <a:extLst>
            <a:ext uri="{FF2B5EF4-FFF2-40B4-BE49-F238E27FC236}">
              <a16:creationId xmlns:a16="http://schemas.microsoft.com/office/drawing/2014/main" id="{00000000-0008-0000-0200-0000D6040000}"/>
            </a:ext>
          </a:extLst>
        </xdr:cNvPr>
        <xdr:cNvSpPr>
          <a:spLocks noChangeAspect="1" noChangeArrowheads="1"/>
        </xdr:cNvSpPr>
      </xdr:nvSpPr>
      <xdr:spPr bwMode="auto">
        <a:xfrm>
          <a:off x="1428750" y="184232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172</xdr:row>
      <xdr:rowOff>0</xdr:rowOff>
    </xdr:from>
    <xdr:ext cx="304800" cy="438151"/>
    <xdr:sp macro="" textlink="">
      <xdr:nvSpPr>
        <xdr:cNvPr id="1239" name="AutoShape 1" descr="blob:https://web.whatsapp.com/40ff642d-46c7-4d59-a890-3e34f8a11e68">
          <a:extLst>
            <a:ext uri="{FF2B5EF4-FFF2-40B4-BE49-F238E27FC236}">
              <a16:creationId xmlns:a16="http://schemas.microsoft.com/office/drawing/2014/main" id="{00000000-0008-0000-0200-0000D7040000}"/>
            </a:ext>
          </a:extLst>
        </xdr:cNvPr>
        <xdr:cNvSpPr>
          <a:spLocks noChangeAspect="1" noChangeArrowheads="1"/>
        </xdr:cNvSpPr>
      </xdr:nvSpPr>
      <xdr:spPr bwMode="auto">
        <a:xfrm>
          <a:off x="1428750" y="184232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172</xdr:row>
      <xdr:rowOff>0</xdr:rowOff>
    </xdr:from>
    <xdr:ext cx="304800" cy="438151"/>
    <xdr:sp macro="" textlink="">
      <xdr:nvSpPr>
        <xdr:cNvPr id="1240" name="AutoShape 1" descr="blob:https://web.whatsapp.com/40ff642d-46c7-4d59-a890-3e34f8a11e68">
          <a:extLst>
            <a:ext uri="{FF2B5EF4-FFF2-40B4-BE49-F238E27FC236}">
              <a16:creationId xmlns:a16="http://schemas.microsoft.com/office/drawing/2014/main" id="{00000000-0008-0000-0200-0000D8040000}"/>
            </a:ext>
          </a:extLst>
        </xdr:cNvPr>
        <xdr:cNvSpPr>
          <a:spLocks noChangeAspect="1" noChangeArrowheads="1"/>
        </xdr:cNvSpPr>
      </xdr:nvSpPr>
      <xdr:spPr bwMode="auto">
        <a:xfrm>
          <a:off x="1428750" y="184232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172</xdr:row>
      <xdr:rowOff>0</xdr:rowOff>
    </xdr:from>
    <xdr:ext cx="304800" cy="438151"/>
    <xdr:sp macro="" textlink="">
      <xdr:nvSpPr>
        <xdr:cNvPr id="1241" name="AutoShape 1" descr="blob:https://web.whatsapp.com/40ff642d-46c7-4d59-a890-3e34f8a11e68">
          <a:extLst>
            <a:ext uri="{FF2B5EF4-FFF2-40B4-BE49-F238E27FC236}">
              <a16:creationId xmlns:a16="http://schemas.microsoft.com/office/drawing/2014/main" id="{00000000-0008-0000-0200-0000D9040000}"/>
            </a:ext>
          </a:extLst>
        </xdr:cNvPr>
        <xdr:cNvSpPr>
          <a:spLocks noChangeAspect="1" noChangeArrowheads="1"/>
        </xdr:cNvSpPr>
      </xdr:nvSpPr>
      <xdr:spPr bwMode="auto">
        <a:xfrm>
          <a:off x="1428750" y="184232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172</xdr:row>
      <xdr:rowOff>0</xdr:rowOff>
    </xdr:from>
    <xdr:ext cx="304800" cy="438151"/>
    <xdr:sp macro="" textlink="">
      <xdr:nvSpPr>
        <xdr:cNvPr id="1242" name="AutoShape 1" descr="blob:https://web.whatsapp.com/40ff642d-46c7-4d59-a890-3e34f8a11e68">
          <a:extLst>
            <a:ext uri="{FF2B5EF4-FFF2-40B4-BE49-F238E27FC236}">
              <a16:creationId xmlns:a16="http://schemas.microsoft.com/office/drawing/2014/main" id="{00000000-0008-0000-0200-0000DA040000}"/>
            </a:ext>
          </a:extLst>
        </xdr:cNvPr>
        <xdr:cNvSpPr>
          <a:spLocks noChangeAspect="1" noChangeArrowheads="1"/>
        </xdr:cNvSpPr>
      </xdr:nvSpPr>
      <xdr:spPr bwMode="auto">
        <a:xfrm>
          <a:off x="1428750" y="184232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172</xdr:row>
      <xdr:rowOff>0</xdr:rowOff>
    </xdr:from>
    <xdr:ext cx="304800" cy="438151"/>
    <xdr:sp macro="" textlink="">
      <xdr:nvSpPr>
        <xdr:cNvPr id="1243" name="AutoShape 1" descr="blob:https://web.whatsapp.com/40ff642d-46c7-4d59-a890-3e34f8a11e68">
          <a:extLst>
            <a:ext uri="{FF2B5EF4-FFF2-40B4-BE49-F238E27FC236}">
              <a16:creationId xmlns:a16="http://schemas.microsoft.com/office/drawing/2014/main" id="{00000000-0008-0000-0200-0000DB040000}"/>
            </a:ext>
          </a:extLst>
        </xdr:cNvPr>
        <xdr:cNvSpPr>
          <a:spLocks noChangeAspect="1" noChangeArrowheads="1"/>
        </xdr:cNvSpPr>
      </xdr:nvSpPr>
      <xdr:spPr bwMode="auto">
        <a:xfrm>
          <a:off x="1428750" y="184232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172</xdr:row>
      <xdr:rowOff>0</xdr:rowOff>
    </xdr:from>
    <xdr:ext cx="304800" cy="438151"/>
    <xdr:sp macro="" textlink="">
      <xdr:nvSpPr>
        <xdr:cNvPr id="1244" name="AutoShape 1" descr="blob:https://web.whatsapp.com/40ff642d-46c7-4d59-a890-3e34f8a11e68">
          <a:extLst>
            <a:ext uri="{FF2B5EF4-FFF2-40B4-BE49-F238E27FC236}">
              <a16:creationId xmlns:a16="http://schemas.microsoft.com/office/drawing/2014/main" id="{00000000-0008-0000-0200-0000DC040000}"/>
            </a:ext>
          </a:extLst>
        </xdr:cNvPr>
        <xdr:cNvSpPr>
          <a:spLocks noChangeAspect="1" noChangeArrowheads="1"/>
        </xdr:cNvSpPr>
      </xdr:nvSpPr>
      <xdr:spPr bwMode="auto">
        <a:xfrm>
          <a:off x="1428750" y="184232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172</xdr:row>
      <xdr:rowOff>0</xdr:rowOff>
    </xdr:from>
    <xdr:ext cx="304800" cy="438151"/>
    <xdr:sp macro="" textlink="">
      <xdr:nvSpPr>
        <xdr:cNvPr id="1245" name="AutoShape 1" descr="blob:https://web.whatsapp.com/40ff642d-46c7-4d59-a890-3e34f8a11e68">
          <a:extLst>
            <a:ext uri="{FF2B5EF4-FFF2-40B4-BE49-F238E27FC236}">
              <a16:creationId xmlns:a16="http://schemas.microsoft.com/office/drawing/2014/main" id="{00000000-0008-0000-0200-0000DD040000}"/>
            </a:ext>
          </a:extLst>
        </xdr:cNvPr>
        <xdr:cNvSpPr>
          <a:spLocks noChangeAspect="1" noChangeArrowheads="1"/>
        </xdr:cNvSpPr>
      </xdr:nvSpPr>
      <xdr:spPr bwMode="auto">
        <a:xfrm>
          <a:off x="1428750" y="184232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172</xdr:row>
      <xdr:rowOff>0</xdr:rowOff>
    </xdr:from>
    <xdr:ext cx="304800" cy="438151"/>
    <xdr:sp macro="" textlink="">
      <xdr:nvSpPr>
        <xdr:cNvPr id="1246" name="AutoShape 1" descr="blob:https://web.whatsapp.com/40ff642d-46c7-4d59-a890-3e34f8a11e68">
          <a:extLst>
            <a:ext uri="{FF2B5EF4-FFF2-40B4-BE49-F238E27FC236}">
              <a16:creationId xmlns:a16="http://schemas.microsoft.com/office/drawing/2014/main" id="{00000000-0008-0000-0200-0000DE040000}"/>
            </a:ext>
          </a:extLst>
        </xdr:cNvPr>
        <xdr:cNvSpPr>
          <a:spLocks noChangeAspect="1" noChangeArrowheads="1"/>
        </xdr:cNvSpPr>
      </xdr:nvSpPr>
      <xdr:spPr bwMode="auto">
        <a:xfrm>
          <a:off x="1428750" y="184232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172</xdr:row>
      <xdr:rowOff>0</xdr:rowOff>
    </xdr:from>
    <xdr:ext cx="304800" cy="438151"/>
    <xdr:sp macro="" textlink="">
      <xdr:nvSpPr>
        <xdr:cNvPr id="1247" name="AutoShape 1" descr="blob:https://web.whatsapp.com/40ff642d-46c7-4d59-a890-3e34f8a11e68">
          <a:extLst>
            <a:ext uri="{FF2B5EF4-FFF2-40B4-BE49-F238E27FC236}">
              <a16:creationId xmlns:a16="http://schemas.microsoft.com/office/drawing/2014/main" id="{00000000-0008-0000-0200-0000DF040000}"/>
            </a:ext>
          </a:extLst>
        </xdr:cNvPr>
        <xdr:cNvSpPr>
          <a:spLocks noChangeAspect="1" noChangeArrowheads="1"/>
        </xdr:cNvSpPr>
      </xdr:nvSpPr>
      <xdr:spPr bwMode="auto">
        <a:xfrm>
          <a:off x="1428750" y="184232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172</xdr:row>
      <xdr:rowOff>0</xdr:rowOff>
    </xdr:from>
    <xdr:ext cx="304800" cy="438151"/>
    <xdr:sp macro="" textlink="">
      <xdr:nvSpPr>
        <xdr:cNvPr id="1248" name="AutoShape 1" descr="blob:https://web.whatsapp.com/40ff642d-46c7-4d59-a890-3e34f8a11e68">
          <a:extLst>
            <a:ext uri="{FF2B5EF4-FFF2-40B4-BE49-F238E27FC236}">
              <a16:creationId xmlns:a16="http://schemas.microsoft.com/office/drawing/2014/main" id="{00000000-0008-0000-0200-0000E0040000}"/>
            </a:ext>
          </a:extLst>
        </xdr:cNvPr>
        <xdr:cNvSpPr>
          <a:spLocks noChangeAspect="1" noChangeArrowheads="1"/>
        </xdr:cNvSpPr>
      </xdr:nvSpPr>
      <xdr:spPr bwMode="auto">
        <a:xfrm>
          <a:off x="1428750" y="184232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172</xdr:row>
      <xdr:rowOff>0</xdr:rowOff>
    </xdr:from>
    <xdr:ext cx="304800" cy="438151"/>
    <xdr:sp macro="" textlink="">
      <xdr:nvSpPr>
        <xdr:cNvPr id="1249" name="AutoShape 1" descr="blob:https://web.whatsapp.com/40ff642d-46c7-4d59-a890-3e34f8a11e68">
          <a:extLst>
            <a:ext uri="{FF2B5EF4-FFF2-40B4-BE49-F238E27FC236}">
              <a16:creationId xmlns:a16="http://schemas.microsoft.com/office/drawing/2014/main" id="{00000000-0008-0000-0200-0000E1040000}"/>
            </a:ext>
          </a:extLst>
        </xdr:cNvPr>
        <xdr:cNvSpPr>
          <a:spLocks noChangeAspect="1" noChangeArrowheads="1"/>
        </xdr:cNvSpPr>
      </xdr:nvSpPr>
      <xdr:spPr bwMode="auto">
        <a:xfrm>
          <a:off x="1428750" y="184232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172</xdr:row>
      <xdr:rowOff>0</xdr:rowOff>
    </xdr:from>
    <xdr:ext cx="304800" cy="438151"/>
    <xdr:sp macro="" textlink="">
      <xdr:nvSpPr>
        <xdr:cNvPr id="1250" name="AutoShape 1" descr="blob:https://web.whatsapp.com/40ff642d-46c7-4d59-a890-3e34f8a11e68">
          <a:extLst>
            <a:ext uri="{FF2B5EF4-FFF2-40B4-BE49-F238E27FC236}">
              <a16:creationId xmlns:a16="http://schemas.microsoft.com/office/drawing/2014/main" id="{00000000-0008-0000-0200-0000E2040000}"/>
            </a:ext>
          </a:extLst>
        </xdr:cNvPr>
        <xdr:cNvSpPr>
          <a:spLocks noChangeAspect="1" noChangeArrowheads="1"/>
        </xdr:cNvSpPr>
      </xdr:nvSpPr>
      <xdr:spPr bwMode="auto">
        <a:xfrm>
          <a:off x="1428750" y="184232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172</xdr:row>
      <xdr:rowOff>0</xdr:rowOff>
    </xdr:from>
    <xdr:ext cx="304800" cy="438151"/>
    <xdr:sp macro="" textlink="">
      <xdr:nvSpPr>
        <xdr:cNvPr id="1251" name="AutoShape 1" descr="blob:https://web.whatsapp.com/40ff642d-46c7-4d59-a890-3e34f8a11e68">
          <a:extLst>
            <a:ext uri="{FF2B5EF4-FFF2-40B4-BE49-F238E27FC236}">
              <a16:creationId xmlns:a16="http://schemas.microsoft.com/office/drawing/2014/main" id="{00000000-0008-0000-0200-0000E3040000}"/>
            </a:ext>
          </a:extLst>
        </xdr:cNvPr>
        <xdr:cNvSpPr>
          <a:spLocks noChangeAspect="1" noChangeArrowheads="1"/>
        </xdr:cNvSpPr>
      </xdr:nvSpPr>
      <xdr:spPr bwMode="auto">
        <a:xfrm>
          <a:off x="1428750" y="184232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172</xdr:row>
      <xdr:rowOff>0</xdr:rowOff>
    </xdr:from>
    <xdr:ext cx="304800" cy="438151"/>
    <xdr:sp macro="" textlink="">
      <xdr:nvSpPr>
        <xdr:cNvPr id="1252" name="AutoShape 1" descr="blob:https://web.whatsapp.com/40ff642d-46c7-4d59-a890-3e34f8a11e68">
          <a:extLst>
            <a:ext uri="{FF2B5EF4-FFF2-40B4-BE49-F238E27FC236}">
              <a16:creationId xmlns:a16="http://schemas.microsoft.com/office/drawing/2014/main" id="{00000000-0008-0000-0200-0000E4040000}"/>
            </a:ext>
          </a:extLst>
        </xdr:cNvPr>
        <xdr:cNvSpPr>
          <a:spLocks noChangeAspect="1" noChangeArrowheads="1"/>
        </xdr:cNvSpPr>
      </xdr:nvSpPr>
      <xdr:spPr bwMode="auto">
        <a:xfrm>
          <a:off x="1428750" y="184232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172</xdr:row>
      <xdr:rowOff>0</xdr:rowOff>
    </xdr:from>
    <xdr:ext cx="304800" cy="438151"/>
    <xdr:sp macro="" textlink="">
      <xdr:nvSpPr>
        <xdr:cNvPr id="1253" name="AutoShape 1" descr="blob:https://web.whatsapp.com/40ff642d-46c7-4d59-a890-3e34f8a11e68">
          <a:extLst>
            <a:ext uri="{FF2B5EF4-FFF2-40B4-BE49-F238E27FC236}">
              <a16:creationId xmlns:a16="http://schemas.microsoft.com/office/drawing/2014/main" id="{00000000-0008-0000-0200-0000E5040000}"/>
            </a:ext>
          </a:extLst>
        </xdr:cNvPr>
        <xdr:cNvSpPr>
          <a:spLocks noChangeAspect="1" noChangeArrowheads="1"/>
        </xdr:cNvSpPr>
      </xdr:nvSpPr>
      <xdr:spPr bwMode="auto">
        <a:xfrm>
          <a:off x="1428750" y="184232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172</xdr:row>
      <xdr:rowOff>0</xdr:rowOff>
    </xdr:from>
    <xdr:ext cx="304800" cy="438151"/>
    <xdr:sp macro="" textlink="">
      <xdr:nvSpPr>
        <xdr:cNvPr id="1254" name="AutoShape 1" descr="blob:https://web.whatsapp.com/40ff642d-46c7-4d59-a890-3e34f8a11e68">
          <a:extLst>
            <a:ext uri="{FF2B5EF4-FFF2-40B4-BE49-F238E27FC236}">
              <a16:creationId xmlns:a16="http://schemas.microsoft.com/office/drawing/2014/main" id="{00000000-0008-0000-0200-0000E6040000}"/>
            </a:ext>
          </a:extLst>
        </xdr:cNvPr>
        <xdr:cNvSpPr>
          <a:spLocks noChangeAspect="1" noChangeArrowheads="1"/>
        </xdr:cNvSpPr>
      </xdr:nvSpPr>
      <xdr:spPr bwMode="auto">
        <a:xfrm>
          <a:off x="1428750" y="184232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172</xdr:row>
      <xdr:rowOff>0</xdr:rowOff>
    </xdr:from>
    <xdr:ext cx="304800" cy="438151"/>
    <xdr:sp macro="" textlink="">
      <xdr:nvSpPr>
        <xdr:cNvPr id="1255" name="AutoShape 1" descr="blob:https://web.whatsapp.com/40ff642d-46c7-4d59-a890-3e34f8a11e68">
          <a:extLst>
            <a:ext uri="{FF2B5EF4-FFF2-40B4-BE49-F238E27FC236}">
              <a16:creationId xmlns:a16="http://schemas.microsoft.com/office/drawing/2014/main" id="{00000000-0008-0000-0200-0000E7040000}"/>
            </a:ext>
          </a:extLst>
        </xdr:cNvPr>
        <xdr:cNvSpPr>
          <a:spLocks noChangeAspect="1" noChangeArrowheads="1"/>
        </xdr:cNvSpPr>
      </xdr:nvSpPr>
      <xdr:spPr bwMode="auto">
        <a:xfrm>
          <a:off x="1428750" y="184232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172</xdr:row>
      <xdr:rowOff>0</xdr:rowOff>
    </xdr:from>
    <xdr:ext cx="304800" cy="438151"/>
    <xdr:sp macro="" textlink="">
      <xdr:nvSpPr>
        <xdr:cNvPr id="1256" name="AutoShape 1" descr="blob:https://web.whatsapp.com/40ff642d-46c7-4d59-a890-3e34f8a11e68">
          <a:extLst>
            <a:ext uri="{FF2B5EF4-FFF2-40B4-BE49-F238E27FC236}">
              <a16:creationId xmlns:a16="http://schemas.microsoft.com/office/drawing/2014/main" id="{00000000-0008-0000-0200-0000E8040000}"/>
            </a:ext>
          </a:extLst>
        </xdr:cNvPr>
        <xdr:cNvSpPr>
          <a:spLocks noChangeAspect="1" noChangeArrowheads="1"/>
        </xdr:cNvSpPr>
      </xdr:nvSpPr>
      <xdr:spPr bwMode="auto">
        <a:xfrm>
          <a:off x="1428750" y="184232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172</xdr:row>
      <xdr:rowOff>0</xdr:rowOff>
    </xdr:from>
    <xdr:ext cx="304800" cy="438151"/>
    <xdr:sp macro="" textlink="">
      <xdr:nvSpPr>
        <xdr:cNvPr id="1257" name="AutoShape 1" descr="blob:https://web.whatsapp.com/40ff642d-46c7-4d59-a890-3e34f8a11e68">
          <a:extLst>
            <a:ext uri="{FF2B5EF4-FFF2-40B4-BE49-F238E27FC236}">
              <a16:creationId xmlns:a16="http://schemas.microsoft.com/office/drawing/2014/main" id="{00000000-0008-0000-0200-0000E9040000}"/>
            </a:ext>
          </a:extLst>
        </xdr:cNvPr>
        <xdr:cNvSpPr>
          <a:spLocks noChangeAspect="1" noChangeArrowheads="1"/>
        </xdr:cNvSpPr>
      </xdr:nvSpPr>
      <xdr:spPr bwMode="auto">
        <a:xfrm>
          <a:off x="1428750" y="184232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172</xdr:row>
      <xdr:rowOff>0</xdr:rowOff>
    </xdr:from>
    <xdr:ext cx="304800" cy="438151"/>
    <xdr:sp macro="" textlink="">
      <xdr:nvSpPr>
        <xdr:cNvPr id="1258" name="AutoShape 1" descr="blob:https://web.whatsapp.com/40ff642d-46c7-4d59-a890-3e34f8a11e68">
          <a:extLst>
            <a:ext uri="{FF2B5EF4-FFF2-40B4-BE49-F238E27FC236}">
              <a16:creationId xmlns:a16="http://schemas.microsoft.com/office/drawing/2014/main" id="{00000000-0008-0000-0200-0000EA040000}"/>
            </a:ext>
          </a:extLst>
        </xdr:cNvPr>
        <xdr:cNvSpPr>
          <a:spLocks noChangeAspect="1" noChangeArrowheads="1"/>
        </xdr:cNvSpPr>
      </xdr:nvSpPr>
      <xdr:spPr bwMode="auto">
        <a:xfrm>
          <a:off x="1428750" y="184232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172</xdr:row>
      <xdr:rowOff>0</xdr:rowOff>
    </xdr:from>
    <xdr:ext cx="304800" cy="438151"/>
    <xdr:sp macro="" textlink="">
      <xdr:nvSpPr>
        <xdr:cNvPr id="1259" name="AutoShape 1" descr="blob:https://web.whatsapp.com/40ff642d-46c7-4d59-a890-3e34f8a11e68">
          <a:extLst>
            <a:ext uri="{FF2B5EF4-FFF2-40B4-BE49-F238E27FC236}">
              <a16:creationId xmlns:a16="http://schemas.microsoft.com/office/drawing/2014/main" id="{00000000-0008-0000-0200-0000EB040000}"/>
            </a:ext>
          </a:extLst>
        </xdr:cNvPr>
        <xdr:cNvSpPr>
          <a:spLocks noChangeAspect="1" noChangeArrowheads="1"/>
        </xdr:cNvSpPr>
      </xdr:nvSpPr>
      <xdr:spPr bwMode="auto">
        <a:xfrm>
          <a:off x="1428750" y="184232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172</xdr:row>
      <xdr:rowOff>0</xdr:rowOff>
    </xdr:from>
    <xdr:ext cx="304800" cy="438151"/>
    <xdr:sp macro="" textlink="">
      <xdr:nvSpPr>
        <xdr:cNvPr id="1260" name="AutoShape 1" descr="blob:https://web.whatsapp.com/40ff642d-46c7-4d59-a890-3e34f8a11e68">
          <a:extLst>
            <a:ext uri="{FF2B5EF4-FFF2-40B4-BE49-F238E27FC236}">
              <a16:creationId xmlns:a16="http://schemas.microsoft.com/office/drawing/2014/main" id="{00000000-0008-0000-0200-0000EC040000}"/>
            </a:ext>
          </a:extLst>
        </xdr:cNvPr>
        <xdr:cNvSpPr>
          <a:spLocks noChangeAspect="1" noChangeArrowheads="1"/>
        </xdr:cNvSpPr>
      </xdr:nvSpPr>
      <xdr:spPr bwMode="auto">
        <a:xfrm>
          <a:off x="1428750" y="184232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172</xdr:row>
      <xdr:rowOff>0</xdr:rowOff>
    </xdr:from>
    <xdr:ext cx="304800" cy="438151"/>
    <xdr:sp macro="" textlink="">
      <xdr:nvSpPr>
        <xdr:cNvPr id="1261" name="AutoShape 1" descr="blob:https://web.whatsapp.com/40ff642d-46c7-4d59-a890-3e34f8a11e68">
          <a:extLst>
            <a:ext uri="{FF2B5EF4-FFF2-40B4-BE49-F238E27FC236}">
              <a16:creationId xmlns:a16="http://schemas.microsoft.com/office/drawing/2014/main" id="{00000000-0008-0000-0200-0000ED040000}"/>
            </a:ext>
          </a:extLst>
        </xdr:cNvPr>
        <xdr:cNvSpPr>
          <a:spLocks noChangeAspect="1" noChangeArrowheads="1"/>
        </xdr:cNvSpPr>
      </xdr:nvSpPr>
      <xdr:spPr bwMode="auto">
        <a:xfrm>
          <a:off x="1428750" y="184232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172</xdr:row>
      <xdr:rowOff>0</xdr:rowOff>
    </xdr:from>
    <xdr:ext cx="304800" cy="438151"/>
    <xdr:sp macro="" textlink="">
      <xdr:nvSpPr>
        <xdr:cNvPr id="1262" name="AutoShape 1" descr="blob:https://web.whatsapp.com/40ff642d-46c7-4d59-a890-3e34f8a11e68">
          <a:extLst>
            <a:ext uri="{FF2B5EF4-FFF2-40B4-BE49-F238E27FC236}">
              <a16:creationId xmlns:a16="http://schemas.microsoft.com/office/drawing/2014/main" id="{00000000-0008-0000-0200-0000EE040000}"/>
            </a:ext>
          </a:extLst>
        </xdr:cNvPr>
        <xdr:cNvSpPr>
          <a:spLocks noChangeAspect="1" noChangeArrowheads="1"/>
        </xdr:cNvSpPr>
      </xdr:nvSpPr>
      <xdr:spPr bwMode="auto">
        <a:xfrm>
          <a:off x="1428750" y="184232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172</xdr:row>
      <xdr:rowOff>0</xdr:rowOff>
    </xdr:from>
    <xdr:ext cx="304800" cy="438151"/>
    <xdr:sp macro="" textlink="">
      <xdr:nvSpPr>
        <xdr:cNvPr id="1263" name="AutoShape 1" descr="blob:https://web.whatsapp.com/40ff642d-46c7-4d59-a890-3e34f8a11e68">
          <a:extLst>
            <a:ext uri="{FF2B5EF4-FFF2-40B4-BE49-F238E27FC236}">
              <a16:creationId xmlns:a16="http://schemas.microsoft.com/office/drawing/2014/main" id="{00000000-0008-0000-0200-0000EF040000}"/>
            </a:ext>
          </a:extLst>
        </xdr:cNvPr>
        <xdr:cNvSpPr>
          <a:spLocks noChangeAspect="1" noChangeArrowheads="1"/>
        </xdr:cNvSpPr>
      </xdr:nvSpPr>
      <xdr:spPr bwMode="auto">
        <a:xfrm>
          <a:off x="1428750" y="184232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172</xdr:row>
      <xdr:rowOff>0</xdr:rowOff>
    </xdr:from>
    <xdr:ext cx="304800" cy="438151"/>
    <xdr:sp macro="" textlink="">
      <xdr:nvSpPr>
        <xdr:cNvPr id="1264" name="AutoShape 1" descr="blob:https://web.whatsapp.com/40ff642d-46c7-4d59-a890-3e34f8a11e68">
          <a:extLst>
            <a:ext uri="{FF2B5EF4-FFF2-40B4-BE49-F238E27FC236}">
              <a16:creationId xmlns:a16="http://schemas.microsoft.com/office/drawing/2014/main" id="{00000000-0008-0000-0200-0000F0040000}"/>
            </a:ext>
          </a:extLst>
        </xdr:cNvPr>
        <xdr:cNvSpPr>
          <a:spLocks noChangeAspect="1" noChangeArrowheads="1"/>
        </xdr:cNvSpPr>
      </xdr:nvSpPr>
      <xdr:spPr bwMode="auto">
        <a:xfrm>
          <a:off x="1428750" y="184232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172</xdr:row>
      <xdr:rowOff>0</xdr:rowOff>
    </xdr:from>
    <xdr:ext cx="304800" cy="438151"/>
    <xdr:sp macro="" textlink="">
      <xdr:nvSpPr>
        <xdr:cNvPr id="1265" name="AutoShape 1" descr="blob:https://web.whatsapp.com/40ff642d-46c7-4d59-a890-3e34f8a11e68">
          <a:extLst>
            <a:ext uri="{FF2B5EF4-FFF2-40B4-BE49-F238E27FC236}">
              <a16:creationId xmlns:a16="http://schemas.microsoft.com/office/drawing/2014/main" id="{00000000-0008-0000-0200-0000F1040000}"/>
            </a:ext>
          </a:extLst>
        </xdr:cNvPr>
        <xdr:cNvSpPr>
          <a:spLocks noChangeAspect="1" noChangeArrowheads="1"/>
        </xdr:cNvSpPr>
      </xdr:nvSpPr>
      <xdr:spPr bwMode="auto">
        <a:xfrm>
          <a:off x="1428750" y="184232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172</xdr:row>
      <xdr:rowOff>0</xdr:rowOff>
    </xdr:from>
    <xdr:ext cx="304800" cy="438151"/>
    <xdr:sp macro="" textlink="">
      <xdr:nvSpPr>
        <xdr:cNvPr id="1266" name="AutoShape 1" descr="blob:https://web.whatsapp.com/40ff642d-46c7-4d59-a890-3e34f8a11e68">
          <a:extLst>
            <a:ext uri="{FF2B5EF4-FFF2-40B4-BE49-F238E27FC236}">
              <a16:creationId xmlns:a16="http://schemas.microsoft.com/office/drawing/2014/main" id="{00000000-0008-0000-0200-0000F2040000}"/>
            </a:ext>
          </a:extLst>
        </xdr:cNvPr>
        <xdr:cNvSpPr>
          <a:spLocks noChangeAspect="1" noChangeArrowheads="1"/>
        </xdr:cNvSpPr>
      </xdr:nvSpPr>
      <xdr:spPr bwMode="auto">
        <a:xfrm>
          <a:off x="1428750" y="184232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172</xdr:row>
      <xdr:rowOff>0</xdr:rowOff>
    </xdr:from>
    <xdr:ext cx="304800" cy="438151"/>
    <xdr:sp macro="" textlink="">
      <xdr:nvSpPr>
        <xdr:cNvPr id="1267" name="AutoShape 1" descr="blob:https://web.whatsapp.com/40ff642d-46c7-4d59-a890-3e34f8a11e68">
          <a:extLst>
            <a:ext uri="{FF2B5EF4-FFF2-40B4-BE49-F238E27FC236}">
              <a16:creationId xmlns:a16="http://schemas.microsoft.com/office/drawing/2014/main" id="{00000000-0008-0000-0200-0000F3040000}"/>
            </a:ext>
          </a:extLst>
        </xdr:cNvPr>
        <xdr:cNvSpPr>
          <a:spLocks noChangeAspect="1" noChangeArrowheads="1"/>
        </xdr:cNvSpPr>
      </xdr:nvSpPr>
      <xdr:spPr bwMode="auto">
        <a:xfrm>
          <a:off x="1428750" y="184232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172</xdr:row>
      <xdr:rowOff>0</xdr:rowOff>
    </xdr:from>
    <xdr:ext cx="304800" cy="438151"/>
    <xdr:sp macro="" textlink="">
      <xdr:nvSpPr>
        <xdr:cNvPr id="1268" name="AutoShape 1" descr="blob:https://web.whatsapp.com/40ff642d-46c7-4d59-a890-3e34f8a11e68">
          <a:extLst>
            <a:ext uri="{FF2B5EF4-FFF2-40B4-BE49-F238E27FC236}">
              <a16:creationId xmlns:a16="http://schemas.microsoft.com/office/drawing/2014/main" id="{00000000-0008-0000-0200-0000F4040000}"/>
            </a:ext>
          </a:extLst>
        </xdr:cNvPr>
        <xdr:cNvSpPr>
          <a:spLocks noChangeAspect="1" noChangeArrowheads="1"/>
        </xdr:cNvSpPr>
      </xdr:nvSpPr>
      <xdr:spPr bwMode="auto">
        <a:xfrm>
          <a:off x="1428750" y="184232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172</xdr:row>
      <xdr:rowOff>0</xdr:rowOff>
    </xdr:from>
    <xdr:ext cx="304800" cy="438151"/>
    <xdr:sp macro="" textlink="">
      <xdr:nvSpPr>
        <xdr:cNvPr id="1269" name="AutoShape 1" descr="blob:https://web.whatsapp.com/40ff642d-46c7-4d59-a890-3e34f8a11e68">
          <a:extLst>
            <a:ext uri="{FF2B5EF4-FFF2-40B4-BE49-F238E27FC236}">
              <a16:creationId xmlns:a16="http://schemas.microsoft.com/office/drawing/2014/main" id="{00000000-0008-0000-0200-0000F5040000}"/>
            </a:ext>
          </a:extLst>
        </xdr:cNvPr>
        <xdr:cNvSpPr>
          <a:spLocks noChangeAspect="1" noChangeArrowheads="1"/>
        </xdr:cNvSpPr>
      </xdr:nvSpPr>
      <xdr:spPr bwMode="auto">
        <a:xfrm>
          <a:off x="1428750" y="184232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172</xdr:row>
      <xdr:rowOff>0</xdr:rowOff>
    </xdr:from>
    <xdr:ext cx="304800" cy="438151"/>
    <xdr:sp macro="" textlink="">
      <xdr:nvSpPr>
        <xdr:cNvPr id="1270" name="AutoShape 1" descr="blob:https://web.whatsapp.com/40ff642d-46c7-4d59-a890-3e34f8a11e68">
          <a:extLst>
            <a:ext uri="{FF2B5EF4-FFF2-40B4-BE49-F238E27FC236}">
              <a16:creationId xmlns:a16="http://schemas.microsoft.com/office/drawing/2014/main" id="{00000000-0008-0000-0200-0000F6040000}"/>
            </a:ext>
          </a:extLst>
        </xdr:cNvPr>
        <xdr:cNvSpPr>
          <a:spLocks noChangeAspect="1" noChangeArrowheads="1"/>
        </xdr:cNvSpPr>
      </xdr:nvSpPr>
      <xdr:spPr bwMode="auto">
        <a:xfrm>
          <a:off x="1428750" y="184232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180</xdr:row>
      <xdr:rowOff>0</xdr:rowOff>
    </xdr:from>
    <xdr:ext cx="304800" cy="438151"/>
    <xdr:sp macro="" textlink="">
      <xdr:nvSpPr>
        <xdr:cNvPr id="1271" name="AutoShape 1" descr="blob:https://web.whatsapp.com/40ff642d-46c7-4d59-a890-3e34f8a11e68">
          <a:extLst>
            <a:ext uri="{FF2B5EF4-FFF2-40B4-BE49-F238E27FC236}">
              <a16:creationId xmlns:a16="http://schemas.microsoft.com/office/drawing/2014/main" id="{00000000-0008-0000-0200-0000F7040000}"/>
            </a:ext>
          </a:extLst>
        </xdr:cNvPr>
        <xdr:cNvSpPr>
          <a:spLocks noChangeAspect="1" noChangeArrowheads="1"/>
        </xdr:cNvSpPr>
      </xdr:nvSpPr>
      <xdr:spPr bwMode="auto">
        <a:xfrm>
          <a:off x="1428750" y="193224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180</xdr:row>
      <xdr:rowOff>0</xdr:rowOff>
    </xdr:from>
    <xdr:ext cx="304800" cy="438151"/>
    <xdr:sp macro="" textlink="">
      <xdr:nvSpPr>
        <xdr:cNvPr id="1272" name="AutoShape 1" descr="blob:https://web.whatsapp.com/40ff642d-46c7-4d59-a890-3e34f8a11e68">
          <a:extLst>
            <a:ext uri="{FF2B5EF4-FFF2-40B4-BE49-F238E27FC236}">
              <a16:creationId xmlns:a16="http://schemas.microsoft.com/office/drawing/2014/main" id="{00000000-0008-0000-0200-0000F8040000}"/>
            </a:ext>
          </a:extLst>
        </xdr:cNvPr>
        <xdr:cNvSpPr>
          <a:spLocks noChangeAspect="1" noChangeArrowheads="1"/>
        </xdr:cNvSpPr>
      </xdr:nvSpPr>
      <xdr:spPr bwMode="auto">
        <a:xfrm>
          <a:off x="1428750" y="193224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180</xdr:row>
      <xdr:rowOff>0</xdr:rowOff>
    </xdr:from>
    <xdr:ext cx="304800" cy="438151"/>
    <xdr:sp macro="" textlink="">
      <xdr:nvSpPr>
        <xdr:cNvPr id="1273" name="AutoShape 1" descr="blob:https://web.whatsapp.com/40ff642d-46c7-4d59-a890-3e34f8a11e68">
          <a:extLst>
            <a:ext uri="{FF2B5EF4-FFF2-40B4-BE49-F238E27FC236}">
              <a16:creationId xmlns:a16="http://schemas.microsoft.com/office/drawing/2014/main" id="{00000000-0008-0000-0200-0000F9040000}"/>
            </a:ext>
          </a:extLst>
        </xdr:cNvPr>
        <xdr:cNvSpPr>
          <a:spLocks noChangeAspect="1" noChangeArrowheads="1"/>
        </xdr:cNvSpPr>
      </xdr:nvSpPr>
      <xdr:spPr bwMode="auto">
        <a:xfrm>
          <a:off x="1428750" y="193224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180</xdr:row>
      <xdr:rowOff>0</xdr:rowOff>
    </xdr:from>
    <xdr:ext cx="304800" cy="438151"/>
    <xdr:sp macro="" textlink="">
      <xdr:nvSpPr>
        <xdr:cNvPr id="1274" name="AutoShape 1" descr="blob:https://web.whatsapp.com/40ff642d-46c7-4d59-a890-3e34f8a11e68">
          <a:extLst>
            <a:ext uri="{FF2B5EF4-FFF2-40B4-BE49-F238E27FC236}">
              <a16:creationId xmlns:a16="http://schemas.microsoft.com/office/drawing/2014/main" id="{00000000-0008-0000-0200-0000FA040000}"/>
            </a:ext>
          </a:extLst>
        </xdr:cNvPr>
        <xdr:cNvSpPr>
          <a:spLocks noChangeAspect="1" noChangeArrowheads="1"/>
        </xdr:cNvSpPr>
      </xdr:nvSpPr>
      <xdr:spPr bwMode="auto">
        <a:xfrm>
          <a:off x="1428750" y="193224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180</xdr:row>
      <xdr:rowOff>0</xdr:rowOff>
    </xdr:from>
    <xdr:ext cx="304800" cy="438151"/>
    <xdr:sp macro="" textlink="">
      <xdr:nvSpPr>
        <xdr:cNvPr id="1275" name="AutoShape 1" descr="blob:https://web.whatsapp.com/40ff642d-46c7-4d59-a890-3e34f8a11e68">
          <a:extLst>
            <a:ext uri="{FF2B5EF4-FFF2-40B4-BE49-F238E27FC236}">
              <a16:creationId xmlns:a16="http://schemas.microsoft.com/office/drawing/2014/main" id="{00000000-0008-0000-0200-0000FB040000}"/>
            </a:ext>
          </a:extLst>
        </xdr:cNvPr>
        <xdr:cNvSpPr>
          <a:spLocks noChangeAspect="1" noChangeArrowheads="1"/>
        </xdr:cNvSpPr>
      </xdr:nvSpPr>
      <xdr:spPr bwMode="auto">
        <a:xfrm>
          <a:off x="1428750" y="193224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180</xdr:row>
      <xdr:rowOff>0</xdr:rowOff>
    </xdr:from>
    <xdr:ext cx="304800" cy="438151"/>
    <xdr:sp macro="" textlink="">
      <xdr:nvSpPr>
        <xdr:cNvPr id="1276" name="AutoShape 1" descr="blob:https://web.whatsapp.com/40ff642d-46c7-4d59-a890-3e34f8a11e68">
          <a:extLst>
            <a:ext uri="{FF2B5EF4-FFF2-40B4-BE49-F238E27FC236}">
              <a16:creationId xmlns:a16="http://schemas.microsoft.com/office/drawing/2014/main" id="{00000000-0008-0000-0200-0000FC040000}"/>
            </a:ext>
          </a:extLst>
        </xdr:cNvPr>
        <xdr:cNvSpPr>
          <a:spLocks noChangeAspect="1" noChangeArrowheads="1"/>
        </xdr:cNvSpPr>
      </xdr:nvSpPr>
      <xdr:spPr bwMode="auto">
        <a:xfrm>
          <a:off x="1428750" y="193224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180</xdr:row>
      <xdr:rowOff>0</xdr:rowOff>
    </xdr:from>
    <xdr:ext cx="304800" cy="438151"/>
    <xdr:sp macro="" textlink="">
      <xdr:nvSpPr>
        <xdr:cNvPr id="1277" name="AutoShape 1" descr="blob:https://web.whatsapp.com/40ff642d-46c7-4d59-a890-3e34f8a11e68">
          <a:extLst>
            <a:ext uri="{FF2B5EF4-FFF2-40B4-BE49-F238E27FC236}">
              <a16:creationId xmlns:a16="http://schemas.microsoft.com/office/drawing/2014/main" id="{00000000-0008-0000-0200-0000FD040000}"/>
            </a:ext>
          </a:extLst>
        </xdr:cNvPr>
        <xdr:cNvSpPr>
          <a:spLocks noChangeAspect="1" noChangeArrowheads="1"/>
        </xdr:cNvSpPr>
      </xdr:nvSpPr>
      <xdr:spPr bwMode="auto">
        <a:xfrm>
          <a:off x="1428750" y="193224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180</xdr:row>
      <xdr:rowOff>0</xdr:rowOff>
    </xdr:from>
    <xdr:ext cx="304800" cy="438151"/>
    <xdr:sp macro="" textlink="">
      <xdr:nvSpPr>
        <xdr:cNvPr id="1278" name="AutoShape 1" descr="blob:https://web.whatsapp.com/40ff642d-46c7-4d59-a890-3e34f8a11e68">
          <a:extLst>
            <a:ext uri="{FF2B5EF4-FFF2-40B4-BE49-F238E27FC236}">
              <a16:creationId xmlns:a16="http://schemas.microsoft.com/office/drawing/2014/main" id="{00000000-0008-0000-0200-0000FE040000}"/>
            </a:ext>
          </a:extLst>
        </xdr:cNvPr>
        <xdr:cNvSpPr>
          <a:spLocks noChangeAspect="1" noChangeArrowheads="1"/>
        </xdr:cNvSpPr>
      </xdr:nvSpPr>
      <xdr:spPr bwMode="auto">
        <a:xfrm>
          <a:off x="1428750" y="193224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180</xdr:row>
      <xdr:rowOff>0</xdr:rowOff>
    </xdr:from>
    <xdr:ext cx="304800" cy="438151"/>
    <xdr:sp macro="" textlink="">
      <xdr:nvSpPr>
        <xdr:cNvPr id="1279" name="AutoShape 1" descr="blob:https://web.whatsapp.com/40ff642d-46c7-4d59-a890-3e34f8a11e68">
          <a:extLst>
            <a:ext uri="{FF2B5EF4-FFF2-40B4-BE49-F238E27FC236}">
              <a16:creationId xmlns:a16="http://schemas.microsoft.com/office/drawing/2014/main" id="{00000000-0008-0000-0200-0000FF040000}"/>
            </a:ext>
          </a:extLst>
        </xdr:cNvPr>
        <xdr:cNvSpPr>
          <a:spLocks noChangeAspect="1" noChangeArrowheads="1"/>
        </xdr:cNvSpPr>
      </xdr:nvSpPr>
      <xdr:spPr bwMode="auto">
        <a:xfrm>
          <a:off x="1428750" y="193224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180</xdr:row>
      <xdr:rowOff>0</xdr:rowOff>
    </xdr:from>
    <xdr:ext cx="304800" cy="438151"/>
    <xdr:sp macro="" textlink="">
      <xdr:nvSpPr>
        <xdr:cNvPr id="1280" name="AutoShape 1" descr="blob:https://web.whatsapp.com/40ff642d-46c7-4d59-a890-3e34f8a11e68">
          <a:extLst>
            <a:ext uri="{FF2B5EF4-FFF2-40B4-BE49-F238E27FC236}">
              <a16:creationId xmlns:a16="http://schemas.microsoft.com/office/drawing/2014/main" id="{00000000-0008-0000-0200-000000050000}"/>
            </a:ext>
          </a:extLst>
        </xdr:cNvPr>
        <xdr:cNvSpPr>
          <a:spLocks noChangeAspect="1" noChangeArrowheads="1"/>
        </xdr:cNvSpPr>
      </xdr:nvSpPr>
      <xdr:spPr bwMode="auto">
        <a:xfrm>
          <a:off x="1428750" y="193224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180</xdr:row>
      <xdr:rowOff>0</xdr:rowOff>
    </xdr:from>
    <xdr:ext cx="304800" cy="438151"/>
    <xdr:sp macro="" textlink="">
      <xdr:nvSpPr>
        <xdr:cNvPr id="1281" name="AutoShape 1" descr="blob:https://web.whatsapp.com/40ff642d-46c7-4d59-a890-3e34f8a11e68">
          <a:extLst>
            <a:ext uri="{FF2B5EF4-FFF2-40B4-BE49-F238E27FC236}">
              <a16:creationId xmlns:a16="http://schemas.microsoft.com/office/drawing/2014/main" id="{00000000-0008-0000-0200-000001050000}"/>
            </a:ext>
          </a:extLst>
        </xdr:cNvPr>
        <xdr:cNvSpPr>
          <a:spLocks noChangeAspect="1" noChangeArrowheads="1"/>
        </xdr:cNvSpPr>
      </xdr:nvSpPr>
      <xdr:spPr bwMode="auto">
        <a:xfrm>
          <a:off x="1428750" y="193224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180</xdr:row>
      <xdr:rowOff>0</xdr:rowOff>
    </xdr:from>
    <xdr:ext cx="304800" cy="438151"/>
    <xdr:sp macro="" textlink="">
      <xdr:nvSpPr>
        <xdr:cNvPr id="1282" name="AutoShape 1" descr="blob:https://web.whatsapp.com/40ff642d-46c7-4d59-a890-3e34f8a11e68">
          <a:extLst>
            <a:ext uri="{FF2B5EF4-FFF2-40B4-BE49-F238E27FC236}">
              <a16:creationId xmlns:a16="http://schemas.microsoft.com/office/drawing/2014/main" id="{00000000-0008-0000-0200-000002050000}"/>
            </a:ext>
          </a:extLst>
        </xdr:cNvPr>
        <xdr:cNvSpPr>
          <a:spLocks noChangeAspect="1" noChangeArrowheads="1"/>
        </xdr:cNvSpPr>
      </xdr:nvSpPr>
      <xdr:spPr bwMode="auto">
        <a:xfrm>
          <a:off x="1428750" y="193224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180</xdr:row>
      <xdr:rowOff>0</xdr:rowOff>
    </xdr:from>
    <xdr:ext cx="304800" cy="438151"/>
    <xdr:sp macro="" textlink="">
      <xdr:nvSpPr>
        <xdr:cNvPr id="1283" name="AutoShape 1" descr="blob:https://web.whatsapp.com/40ff642d-46c7-4d59-a890-3e34f8a11e68">
          <a:extLst>
            <a:ext uri="{FF2B5EF4-FFF2-40B4-BE49-F238E27FC236}">
              <a16:creationId xmlns:a16="http://schemas.microsoft.com/office/drawing/2014/main" id="{00000000-0008-0000-0200-000003050000}"/>
            </a:ext>
          </a:extLst>
        </xdr:cNvPr>
        <xdr:cNvSpPr>
          <a:spLocks noChangeAspect="1" noChangeArrowheads="1"/>
        </xdr:cNvSpPr>
      </xdr:nvSpPr>
      <xdr:spPr bwMode="auto">
        <a:xfrm>
          <a:off x="1428750" y="193224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180</xdr:row>
      <xdr:rowOff>0</xdr:rowOff>
    </xdr:from>
    <xdr:ext cx="304800" cy="438151"/>
    <xdr:sp macro="" textlink="">
      <xdr:nvSpPr>
        <xdr:cNvPr id="1284" name="AutoShape 1" descr="blob:https://web.whatsapp.com/40ff642d-46c7-4d59-a890-3e34f8a11e68">
          <a:extLst>
            <a:ext uri="{FF2B5EF4-FFF2-40B4-BE49-F238E27FC236}">
              <a16:creationId xmlns:a16="http://schemas.microsoft.com/office/drawing/2014/main" id="{00000000-0008-0000-0200-000004050000}"/>
            </a:ext>
          </a:extLst>
        </xdr:cNvPr>
        <xdr:cNvSpPr>
          <a:spLocks noChangeAspect="1" noChangeArrowheads="1"/>
        </xdr:cNvSpPr>
      </xdr:nvSpPr>
      <xdr:spPr bwMode="auto">
        <a:xfrm>
          <a:off x="1428750" y="193224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180</xdr:row>
      <xdr:rowOff>0</xdr:rowOff>
    </xdr:from>
    <xdr:ext cx="304800" cy="438151"/>
    <xdr:sp macro="" textlink="">
      <xdr:nvSpPr>
        <xdr:cNvPr id="1285" name="AutoShape 1" descr="blob:https://web.whatsapp.com/40ff642d-46c7-4d59-a890-3e34f8a11e68">
          <a:extLst>
            <a:ext uri="{FF2B5EF4-FFF2-40B4-BE49-F238E27FC236}">
              <a16:creationId xmlns:a16="http://schemas.microsoft.com/office/drawing/2014/main" id="{00000000-0008-0000-0200-000005050000}"/>
            </a:ext>
          </a:extLst>
        </xdr:cNvPr>
        <xdr:cNvSpPr>
          <a:spLocks noChangeAspect="1" noChangeArrowheads="1"/>
        </xdr:cNvSpPr>
      </xdr:nvSpPr>
      <xdr:spPr bwMode="auto">
        <a:xfrm>
          <a:off x="1428750" y="193224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180</xdr:row>
      <xdr:rowOff>0</xdr:rowOff>
    </xdr:from>
    <xdr:ext cx="304800" cy="438151"/>
    <xdr:sp macro="" textlink="">
      <xdr:nvSpPr>
        <xdr:cNvPr id="1286" name="AutoShape 1" descr="blob:https://web.whatsapp.com/40ff642d-46c7-4d59-a890-3e34f8a11e68">
          <a:extLst>
            <a:ext uri="{FF2B5EF4-FFF2-40B4-BE49-F238E27FC236}">
              <a16:creationId xmlns:a16="http://schemas.microsoft.com/office/drawing/2014/main" id="{00000000-0008-0000-0200-000006050000}"/>
            </a:ext>
          </a:extLst>
        </xdr:cNvPr>
        <xdr:cNvSpPr>
          <a:spLocks noChangeAspect="1" noChangeArrowheads="1"/>
        </xdr:cNvSpPr>
      </xdr:nvSpPr>
      <xdr:spPr bwMode="auto">
        <a:xfrm>
          <a:off x="1428750" y="193224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180</xdr:row>
      <xdr:rowOff>0</xdr:rowOff>
    </xdr:from>
    <xdr:ext cx="304800" cy="438151"/>
    <xdr:sp macro="" textlink="">
      <xdr:nvSpPr>
        <xdr:cNvPr id="1287" name="AutoShape 1" descr="blob:https://web.whatsapp.com/40ff642d-46c7-4d59-a890-3e34f8a11e68">
          <a:extLst>
            <a:ext uri="{FF2B5EF4-FFF2-40B4-BE49-F238E27FC236}">
              <a16:creationId xmlns:a16="http://schemas.microsoft.com/office/drawing/2014/main" id="{00000000-0008-0000-0200-000007050000}"/>
            </a:ext>
          </a:extLst>
        </xdr:cNvPr>
        <xdr:cNvSpPr>
          <a:spLocks noChangeAspect="1" noChangeArrowheads="1"/>
        </xdr:cNvSpPr>
      </xdr:nvSpPr>
      <xdr:spPr bwMode="auto">
        <a:xfrm>
          <a:off x="1428750" y="193224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180</xdr:row>
      <xdr:rowOff>0</xdr:rowOff>
    </xdr:from>
    <xdr:ext cx="304800" cy="438151"/>
    <xdr:sp macro="" textlink="">
      <xdr:nvSpPr>
        <xdr:cNvPr id="1288" name="AutoShape 1" descr="blob:https://web.whatsapp.com/40ff642d-46c7-4d59-a890-3e34f8a11e68">
          <a:extLst>
            <a:ext uri="{FF2B5EF4-FFF2-40B4-BE49-F238E27FC236}">
              <a16:creationId xmlns:a16="http://schemas.microsoft.com/office/drawing/2014/main" id="{00000000-0008-0000-0200-000008050000}"/>
            </a:ext>
          </a:extLst>
        </xdr:cNvPr>
        <xdr:cNvSpPr>
          <a:spLocks noChangeAspect="1" noChangeArrowheads="1"/>
        </xdr:cNvSpPr>
      </xdr:nvSpPr>
      <xdr:spPr bwMode="auto">
        <a:xfrm>
          <a:off x="1428750" y="193224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180</xdr:row>
      <xdr:rowOff>0</xdr:rowOff>
    </xdr:from>
    <xdr:ext cx="304800" cy="438151"/>
    <xdr:sp macro="" textlink="">
      <xdr:nvSpPr>
        <xdr:cNvPr id="1289" name="AutoShape 1" descr="blob:https://web.whatsapp.com/40ff642d-46c7-4d59-a890-3e34f8a11e68">
          <a:extLst>
            <a:ext uri="{FF2B5EF4-FFF2-40B4-BE49-F238E27FC236}">
              <a16:creationId xmlns:a16="http://schemas.microsoft.com/office/drawing/2014/main" id="{00000000-0008-0000-0200-000009050000}"/>
            </a:ext>
          </a:extLst>
        </xdr:cNvPr>
        <xdr:cNvSpPr>
          <a:spLocks noChangeAspect="1" noChangeArrowheads="1"/>
        </xdr:cNvSpPr>
      </xdr:nvSpPr>
      <xdr:spPr bwMode="auto">
        <a:xfrm>
          <a:off x="1428750" y="193224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180</xdr:row>
      <xdr:rowOff>0</xdr:rowOff>
    </xdr:from>
    <xdr:ext cx="304800" cy="438151"/>
    <xdr:sp macro="" textlink="">
      <xdr:nvSpPr>
        <xdr:cNvPr id="1290" name="AutoShape 1" descr="blob:https://web.whatsapp.com/40ff642d-46c7-4d59-a890-3e34f8a11e68">
          <a:extLst>
            <a:ext uri="{FF2B5EF4-FFF2-40B4-BE49-F238E27FC236}">
              <a16:creationId xmlns:a16="http://schemas.microsoft.com/office/drawing/2014/main" id="{00000000-0008-0000-0200-00000A050000}"/>
            </a:ext>
          </a:extLst>
        </xdr:cNvPr>
        <xdr:cNvSpPr>
          <a:spLocks noChangeAspect="1" noChangeArrowheads="1"/>
        </xdr:cNvSpPr>
      </xdr:nvSpPr>
      <xdr:spPr bwMode="auto">
        <a:xfrm>
          <a:off x="1428750" y="193224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180</xdr:row>
      <xdr:rowOff>0</xdr:rowOff>
    </xdr:from>
    <xdr:ext cx="304800" cy="438151"/>
    <xdr:sp macro="" textlink="">
      <xdr:nvSpPr>
        <xdr:cNvPr id="1291" name="AutoShape 1" descr="blob:https://web.whatsapp.com/40ff642d-46c7-4d59-a890-3e34f8a11e68">
          <a:extLst>
            <a:ext uri="{FF2B5EF4-FFF2-40B4-BE49-F238E27FC236}">
              <a16:creationId xmlns:a16="http://schemas.microsoft.com/office/drawing/2014/main" id="{00000000-0008-0000-0200-00000B050000}"/>
            </a:ext>
          </a:extLst>
        </xdr:cNvPr>
        <xdr:cNvSpPr>
          <a:spLocks noChangeAspect="1" noChangeArrowheads="1"/>
        </xdr:cNvSpPr>
      </xdr:nvSpPr>
      <xdr:spPr bwMode="auto">
        <a:xfrm>
          <a:off x="1428750" y="193224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180</xdr:row>
      <xdr:rowOff>0</xdr:rowOff>
    </xdr:from>
    <xdr:ext cx="304800" cy="438151"/>
    <xdr:sp macro="" textlink="">
      <xdr:nvSpPr>
        <xdr:cNvPr id="1292" name="AutoShape 1" descr="blob:https://web.whatsapp.com/40ff642d-46c7-4d59-a890-3e34f8a11e68">
          <a:extLst>
            <a:ext uri="{FF2B5EF4-FFF2-40B4-BE49-F238E27FC236}">
              <a16:creationId xmlns:a16="http://schemas.microsoft.com/office/drawing/2014/main" id="{00000000-0008-0000-0200-00000C050000}"/>
            </a:ext>
          </a:extLst>
        </xdr:cNvPr>
        <xdr:cNvSpPr>
          <a:spLocks noChangeAspect="1" noChangeArrowheads="1"/>
        </xdr:cNvSpPr>
      </xdr:nvSpPr>
      <xdr:spPr bwMode="auto">
        <a:xfrm>
          <a:off x="1428750" y="193224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180</xdr:row>
      <xdr:rowOff>0</xdr:rowOff>
    </xdr:from>
    <xdr:ext cx="304800" cy="438151"/>
    <xdr:sp macro="" textlink="">
      <xdr:nvSpPr>
        <xdr:cNvPr id="1293" name="AutoShape 1" descr="blob:https://web.whatsapp.com/40ff642d-46c7-4d59-a890-3e34f8a11e68">
          <a:extLst>
            <a:ext uri="{FF2B5EF4-FFF2-40B4-BE49-F238E27FC236}">
              <a16:creationId xmlns:a16="http://schemas.microsoft.com/office/drawing/2014/main" id="{00000000-0008-0000-0200-00000D050000}"/>
            </a:ext>
          </a:extLst>
        </xdr:cNvPr>
        <xdr:cNvSpPr>
          <a:spLocks noChangeAspect="1" noChangeArrowheads="1"/>
        </xdr:cNvSpPr>
      </xdr:nvSpPr>
      <xdr:spPr bwMode="auto">
        <a:xfrm>
          <a:off x="1428750" y="193224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180</xdr:row>
      <xdr:rowOff>0</xdr:rowOff>
    </xdr:from>
    <xdr:ext cx="304800" cy="438151"/>
    <xdr:sp macro="" textlink="">
      <xdr:nvSpPr>
        <xdr:cNvPr id="1294" name="AutoShape 1" descr="blob:https://web.whatsapp.com/40ff642d-46c7-4d59-a890-3e34f8a11e68">
          <a:extLst>
            <a:ext uri="{FF2B5EF4-FFF2-40B4-BE49-F238E27FC236}">
              <a16:creationId xmlns:a16="http://schemas.microsoft.com/office/drawing/2014/main" id="{00000000-0008-0000-0200-00000E050000}"/>
            </a:ext>
          </a:extLst>
        </xdr:cNvPr>
        <xdr:cNvSpPr>
          <a:spLocks noChangeAspect="1" noChangeArrowheads="1"/>
        </xdr:cNvSpPr>
      </xdr:nvSpPr>
      <xdr:spPr bwMode="auto">
        <a:xfrm>
          <a:off x="1428750" y="193224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179</xdr:row>
      <xdr:rowOff>0</xdr:rowOff>
    </xdr:from>
    <xdr:ext cx="304800" cy="438151"/>
    <xdr:sp macro="" textlink="">
      <xdr:nvSpPr>
        <xdr:cNvPr id="1295" name="AutoShape 1" descr="blob:https://web.whatsapp.com/40ff642d-46c7-4d59-a890-3e34f8a11e68">
          <a:extLst>
            <a:ext uri="{FF2B5EF4-FFF2-40B4-BE49-F238E27FC236}">
              <a16:creationId xmlns:a16="http://schemas.microsoft.com/office/drawing/2014/main" id="{00000000-0008-0000-0200-00000F050000}"/>
            </a:ext>
          </a:extLst>
        </xdr:cNvPr>
        <xdr:cNvSpPr>
          <a:spLocks noChangeAspect="1" noChangeArrowheads="1"/>
        </xdr:cNvSpPr>
      </xdr:nvSpPr>
      <xdr:spPr bwMode="auto">
        <a:xfrm>
          <a:off x="1428750" y="1921002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179</xdr:row>
      <xdr:rowOff>0</xdr:rowOff>
    </xdr:from>
    <xdr:ext cx="304800" cy="438151"/>
    <xdr:sp macro="" textlink="">
      <xdr:nvSpPr>
        <xdr:cNvPr id="1296" name="AutoShape 1" descr="blob:https://web.whatsapp.com/40ff642d-46c7-4d59-a890-3e34f8a11e68">
          <a:extLst>
            <a:ext uri="{FF2B5EF4-FFF2-40B4-BE49-F238E27FC236}">
              <a16:creationId xmlns:a16="http://schemas.microsoft.com/office/drawing/2014/main" id="{00000000-0008-0000-0200-000010050000}"/>
            </a:ext>
          </a:extLst>
        </xdr:cNvPr>
        <xdr:cNvSpPr>
          <a:spLocks noChangeAspect="1" noChangeArrowheads="1"/>
        </xdr:cNvSpPr>
      </xdr:nvSpPr>
      <xdr:spPr bwMode="auto">
        <a:xfrm>
          <a:off x="1428750" y="1921002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179</xdr:row>
      <xdr:rowOff>0</xdr:rowOff>
    </xdr:from>
    <xdr:ext cx="304800" cy="438151"/>
    <xdr:sp macro="" textlink="">
      <xdr:nvSpPr>
        <xdr:cNvPr id="1297" name="AutoShape 1" descr="blob:https://web.whatsapp.com/40ff642d-46c7-4d59-a890-3e34f8a11e68">
          <a:extLst>
            <a:ext uri="{FF2B5EF4-FFF2-40B4-BE49-F238E27FC236}">
              <a16:creationId xmlns:a16="http://schemas.microsoft.com/office/drawing/2014/main" id="{00000000-0008-0000-0200-000011050000}"/>
            </a:ext>
          </a:extLst>
        </xdr:cNvPr>
        <xdr:cNvSpPr>
          <a:spLocks noChangeAspect="1" noChangeArrowheads="1"/>
        </xdr:cNvSpPr>
      </xdr:nvSpPr>
      <xdr:spPr bwMode="auto">
        <a:xfrm>
          <a:off x="1428750" y="1921002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179</xdr:row>
      <xdr:rowOff>0</xdr:rowOff>
    </xdr:from>
    <xdr:ext cx="304800" cy="438151"/>
    <xdr:sp macro="" textlink="">
      <xdr:nvSpPr>
        <xdr:cNvPr id="1298" name="AutoShape 1" descr="blob:https://web.whatsapp.com/40ff642d-46c7-4d59-a890-3e34f8a11e68">
          <a:extLst>
            <a:ext uri="{FF2B5EF4-FFF2-40B4-BE49-F238E27FC236}">
              <a16:creationId xmlns:a16="http://schemas.microsoft.com/office/drawing/2014/main" id="{00000000-0008-0000-0200-000012050000}"/>
            </a:ext>
          </a:extLst>
        </xdr:cNvPr>
        <xdr:cNvSpPr>
          <a:spLocks noChangeAspect="1" noChangeArrowheads="1"/>
        </xdr:cNvSpPr>
      </xdr:nvSpPr>
      <xdr:spPr bwMode="auto">
        <a:xfrm>
          <a:off x="1428750" y="1921002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179</xdr:row>
      <xdr:rowOff>0</xdr:rowOff>
    </xdr:from>
    <xdr:ext cx="304800" cy="438151"/>
    <xdr:sp macro="" textlink="">
      <xdr:nvSpPr>
        <xdr:cNvPr id="1299" name="AutoShape 1" descr="blob:https://web.whatsapp.com/40ff642d-46c7-4d59-a890-3e34f8a11e68">
          <a:extLst>
            <a:ext uri="{FF2B5EF4-FFF2-40B4-BE49-F238E27FC236}">
              <a16:creationId xmlns:a16="http://schemas.microsoft.com/office/drawing/2014/main" id="{00000000-0008-0000-0200-000013050000}"/>
            </a:ext>
          </a:extLst>
        </xdr:cNvPr>
        <xdr:cNvSpPr>
          <a:spLocks noChangeAspect="1" noChangeArrowheads="1"/>
        </xdr:cNvSpPr>
      </xdr:nvSpPr>
      <xdr:spPr bwMode="auto">
        <a:xfrm>
          <a:off x="1428750" y="1921002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179</xdr:row>
      <xdr:rowOff>0</xdr:rowOff>
    </xdr:from>
    <xdr:ext cx="304800" cy="438151"/>
    <xdr:sp macro="" textlink="">
      <xdr:nvSpPr>
        <xdr:cNvPr id="1300" name="AutoShape 1" descr="blob:https://web.whatsapp.com/40ff642d-46c7-4d59-a890-3e34f8a11e68">
          <a:extLst>
            <a:ext uri="{FF2B5EF4-FFF2-40B4-BE49-F238E27FC236}">
              <a16:creationId xmlns:a16="http://schemas.microsoft.com/office/drawing/2014/main" id="{00000000-0008-0000-0200-000014050000}"/>
            </a:ext>
          </a:extLst>
        </xdr:cNvPr>
        <xdr:cNvSpPr>
          <a:spLocks noChangeAspect="1" noChangeArrowheads="1"/>
        </xdr:cNvSpPr>
      </xdr:nvSpPr>
      <xdr:spPr bwMode="auto">
        <a:xfrm>
          <a:off x="1428750" y="1921002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179</xdr:row>
      <xdr:rowOff>0</xdr:rowOff>
    </xdr:from>
    <xdr:ext cx="304800" cy="438151"/>
    <xdr:sp macro="" textlink="">
      <xdr:nvSpPr>
        <xdr:cNvPr id="1301" name="AutoShape 1" descr="blob:https://web.whatsapp.com/40ff642d-46c7-4d59-a890-3e34f8a11e68">
          <a:extLst>
            <a:ext uri="{FF2B5EF4-FFF2-40B4-BE49-F238E27FC236}">
              <a16:creationId xmlns:a16="http://schemas.microsoft.com/office/drawing/2014/main" id="{00000000-0008-0000-0200-000015050000}"/>
            </a:ext>
          </a:extLst>
        </xdr:cNvPr>
        <xdr:cNvSpPr>
          <a:spLocks noChangeAspect="1" noChangeArrowheads="1"/>
        </xdr:cNvSpPr>
      </xdr:nvSpPr>
      <xdr:spPr bwMode="auto">
        <a:xfrm>
          <a:off x="1428750" y="1921002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179</xdr:row>
      <xdr:rowOff>0</xdr:rowOff>
    </xdr:from>
    <xdr:ext cx="304800" cy="438151"/>
    <xdr:sp macro="" textlink="">
      <xdr:nvSpPr>
        <xdr:cNvPr id="1302" name="AutoShape 1" descr="blob:https://web.whatsapp.com/40ff642d-46c7-4d59-a890-3e34f8a11e68">
          <a:extLst>
            <a:ext uri="{FF2B5EF4-FFF2-40B4-BE49-F238E27FC236}">
              <a16:creationId xmlns:a16="http://schemas.microsoft.com/office/drawing/2014/main" id="{00000000-0008-0000-0200-000016050000}"/>
            </a:ext>
          </a:extLst>
        </xdr:cNvPr>
        <xdr:cNvSpPr>
          <a:spLocks noChangeAspect="1" noChangeArrowheads="1"/>
        </xdr:cNvSpPr>
      </xdr:nvSpPr>
      <xdr:spPr bwMode="auto">
        <a:xfrm>
          <a:off x="1428750" y="1921002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179</xdr:row>
      <xdr:rowOff>0</xdr:rowOff>
    </xdr:from>
    <xdr:ext cx="304800" cy="438151"/>
    <xdr:sp macro="" textlink="">
      <xdr:nvSpPr>
        <xdr:cNvPr id="1303" name="AutoShape 1" descr="blob:https://web.whatsapp.com/40ff642d-46c7-4d59-a890-3e34f8a11e68">
          <a:extLst>
            <a:ext uri="{FF2B5EF4-FFF2-40B4-BE49-F238E27FC236}">
              <a16:creationId xmlns:a16="http://schemas.microsoft.com/office/drawing/2014/main" id="{00000000-0008-0000-0200-000017050000}"/>
            </a:ext>
          </a:extLst>
        </xdr:cNvPr>
        <xdr:cNvSpPr>
          <a:spLocks noChangeAspect="1" noChangeArrowheads="1"/>
        </xdr:cNvSpPr>
      </xdr:nvSpPr>
      <xdr:spPr bwMode="auto">
        <a:xfrm>
          <a:off x="1428750" y="1921002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179</xdr:row>
      <xdr:rowOff>0</xdr:rowOff>
    </xdr:from>
    <xdr:ext cx="304800" cy="438151"/>
    <xdr:sp macro="" textlink="">
      <xdr:nvSpPr>
        <xdr:cNvPr id="1304" name="AutoShape 1" descr="blob:https://web.whatsapp.com/40ff642d-46c7-4d59-a890-3e34f8a11e68">
          <a:extLst>
            <a:ext uri="{FF2B5EF4-FFF2-40B4-BE49-F238E27FC236}">
              <a16:creationId xmlns:a16="http://schemas.microsoft.com/office/drawing/2014/main" id="{00000000-0008-0000-0200-000018050000}"/>
            </a:ext>
          </a:extLst>
        </xdr:cNvPr>
        <xdr:cNvSpPr>
          <a:spLocks noChangeAspect="1" noChangeArrowheads="1"/>
        </xdr:cNvSpPr>
      </xdr:nvSpPr>
      <xdr:spPr bwMode="auto">
        <a:xfrm>
          <a:off x="1428750" y="1921002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179</xdr:row>
      <xdr:rowOff>0</xdr:rowOff>
    </xdr:from>
    <xdr:ext cx="304800" cy="438151"/>
    <xdr:sp macro="" textlink="">
      <xdr:nvSpPr>
        <xdr:cNvPr id="1305" name="AutoShape 1" descr="blob:https://web.whatsapp.com/40ff642d-46c7-4d59-a890-3e34f8a11e68">
          <a:extLst>
            <a:ext uri="{FF2B5EF4-FFF2-40B4-BE49-F238E27FC236}">
              <a16:creationId xmlns:a16="http://schemas.microsoft.com/office/drawing/2014/main" id="{00000000-0008-0000-0200-000019050000}"/>
            </a:ext>
          </a:extLst>
        </xdr:cNvPr>
        <xdr:cNvSpPr>
          <a:spLocks noChangeAspect="1" noChangeArrowheads="1"/>
        </xdr:cNvSpPr>
      </xdr:nvSpPr>
      <xdr:spPr bwMode="auto">
        <a:xfrm>
          <a:off x="1428750" y="1921002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179</xdr:row>
      <xdr:rowOff>0</xdr:rowOff>
    </xdr:from>
    <xdr:ext cx="304800" cy="438151"/>
    <xdr:sp macro="" textlink="">
      <xdr:nvSpPr>
        <xdr:cNvPr id="1306" name="AutoShape 1" descr="blob:https://web.whatsapp.com/40ff642d-46c7-4d59-a890-3e34f8a11e68">
          <a:extLst>
            <a:ext uri="{FF2B5EF4-FFF2-40B4-BE49-F238E27FC236}">
              <a16:creationId xmlns:a16="http://schemas.microsoft.com/office/drawing/2014/main" id="{00000000-0008-0000-0200-00001A050000}"/>
            </a:ext>
          </a:extLst>
        </xdr:cNvPr>
        <xdr:cNvSpPr>
          <a:spLocks noChangeAspect="1" noChangeArrowheads="1"/>
        </xdr:cNvSpPr>
      </xdr:nvSpPr>
      <xdr:spPr bwMode="auto">
        <a:xfrm>
          <a:off x="1428750" y="1921002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179</xdr:row>
      <xdr:rowOff>0</xdr:rowOff>
    </xdr:from>
    <xdr:ext cx="304800" cy="438151"/>
    <xdr:sp macro="" textlink="">
      <xdr:nvSpPr>
        <xdr:cNvPr id="1307" name="AutoShape 1" descr="blob:https://web.whatsapp.com/40ff642d-46c7-4d59-a890-3e34f8a11e68">
          <a:extLst>
            <a:ext uri="{FF2B5EF4-FFF2-40B4-BE49-F238E27FC236}">
              <a16:creationId xmlns:a16="http://schemas.microsoft.com/office/drawing/2014/main" id="{00000000-0008-0000-0200-00001B050000}"/>
            </a:ext>
          </a:extLst>
        </xdr:cNvPr>
        <xdr:cNvSpPr>
          <a:spLocks noChangeAspect="1" noChangeArrowheads="1"/>
        </xdr:cNvSpPr>
      </xdr:nvSpPr>
      <xdr:spPr bwMode="auto">
        <a:xfrm>
          <a:off x="1428750" y="1921002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179</xdr:row>
      <xdr:rowOff>0</xdr:rowOff>
    </xdr:from>
    <xdr:ext cx="304800" cy="438151"/>
    <xdr:sp macro="" textlink="">
      <xdr:nvSpPr>
        <xdr:cNvPr id="1308" name="AutoShape 1" descr="blob:https://web.whatsapp.com/40ff642d-46c7-4d59-a890-3e34f8a11e68">
          <a:extLst>
            <a:ext uri="{FF2B5EF4-FFF2-40B4-BE49-F238E27FC236}">
              <a16:creationId xmlns:a16="http://schemas.microsoft.com/office/drawing/2014/main" id="{00000000-0008-0000-0200-00001C050000}"/>
            </a:ext>
          </a:extLst>
        </xdr:cNvPr>
        <xdr:cNvSpPr>
          <a:spLocks noChangeAspect="1" noChangeArrowheads="1"/>
        </xdr:cNvSpPr>
      </xdr:nvSpPr>
      <xdr:spPr bwMode="auto">
        <a:xfrm>
          <a:off x="1428750" y="1921002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179</xdr:row>
      <xdr:rowOff>0</xdr:rowOff>
    </xdr:from>
    <xdr:ext cx="304800" cy="438151"/>
    <xdr:sp macro="" textlink="">
      <xdr:nvSpPr>
        <xdr:cNvPr id="1309" name="AutoShape 1" descr="blob:https://web.whatsapp.com/40ff642d-46c7-4d59-a890-3e34f8a11e68">
          <a:extLst>
            <a:ext uri="{FF2B5EF4-FFF2-40B4-BE49-F238E27FC236}">
              <a16:creationId xmlns:a16="http://schemas.microsoft.com/office/drawing/2014/main" id="{00000000-0008-0000-0200-00001D050000}"/>
            </a:ext>
          </a:extLst>
        </xdr:cNvPr>
        <xdr:cNvSpPr>
          <a:spLocks noChangeAspect="1" noChangeArrowheads="1"/>
        </xdr:cNvSpPr>
      </xdr:nvSpPr>
      <xdr:spPr bwMode="auto">
        <a:xfrm>
          <a:off x="1428750" y="1921002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179</xdr:row>
      <xdr:rowOff>0</xdr:rowOff>
    </xdr:from>
    <xdr:ext cx="304800" cy="438151"/>
    <xdr:sp macro="" textlink="">
      <xdr:nvSpPr>
        <xdr:cNvPr id="1310" name="AutoShape 1" descr="blob:https://web.whatsapp.com/40ff642d-46c7-4d59-a890-3e34f8a11e68">
          <a:extLst>
            <a:ext uri="{FF2B5EF4-FFF2-40B4-BE49-F238E27FC236}">
              <a16:creationId xmlns:a16="http://schemas.microsoft.com/office/drawing/2014/main" id="{00000000-0008-0000-0200-00001E050000}"/>
            </a:ext>
          </a:extLst>
        </xdr:cNvPr>
        <xdr:cNvSpPr>
          <a:spLocks noChangeAspect="1" noChangeArrowheads="1"/>
        </xdr:cNvSpPr>
      </xdr:nvSpPr>
      <xdr:spPr bwMode="auto">
        <a:xfrm>
          <a:off x="1428750" y="1921002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179</xdr:row>
      <xdr:rowOff>0</xdr:rowOff>
    </xdr:from>
    <xdr:ext cx="304800" cy="438151"/>
    <xdr:sp macro="" textlink="">
      <xdr:nvSpPr>
        <xdr:cNvPr id="1311" name="AutoShape 1" descr="blob:https://web.whatsapp.com/40ff642d-46c7-4d59-a890-3e34f8a11e68">
          <a:extLst>
            <a:ext uri="{FF2B5EF4-FFF2-40B4-BE49-F238E27FC236}">
              <a16:creationId xmlns:a16="http://schemas.microsoft.com/office/drawing/2014/main" id="{00000000-0008-0000-0200-00001F050000}"/>
            </a:ext>
          </a:extLst>
        </xdr:cNvPr>
        <xdr:cNvSpPr>
          <a:spLocks noChangeAspect="1" noChangeArrowheads="1"/>
        </xdr:cNvSpPr>
      </xdr:nvSpPr>
      <xdr:spPr bwMode="auto">
        <a:xfrm>
          <a:off x="1428750" y="1921002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179</xdr:row>
      <xdr:rowOff>0</xdr:rowOff>
    </xdr:from>
    <xdr:ext cx="304800" cy="438151"/>
    <xdr:sp macro="" textlink="">
      <xdr:nvSpPr>
        <xdr:cNvPr id="1312" name="AutoShape 1" descr="blob:https://web.whatsapp.com/40ff642d-46c7-4d59-a890-3e34f8a11e68">
          <a:extLst>
            <a:ext uri="{FF2B5EF4-FFF2-40B4-BE49-F238E27FC236}">
              <a16:creationId xmlns:a16="http://schemas.microsoft.com/office/drawing/2014/main" id="{00000000-0008-0000-0200-000020050000}"/>
            </a:ext>
          </a:extLst>
        </xdr:cNvPr>
        <xdr:cNvSpPr>
          <a:spLocks noChangeAspect="1" noChangeArrowheads="1"/>
        </xdr:cNvSpPr>
      </xdr:nvSpPr>
      <xdr:spPr bwMode="auto">
        <a:xfrm>
          <a:off x="1428750" y="1921002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179</xdr:row>
      <xdr:rowOff>0</xdr:rowOff>
    </xdr:from>
    <xdr:ext cx="304800" cy="438151"/>
    <xdr:sp macro="" textlink="">
      <xdr:nvSpPr>
        <xdr:cNvPr id="1313" name="AutoShape 1" descr="blob:https://web.whatsapp.com/40ff642d-46c7-4d59-a890-3e34f8a11e68">
          <a:extLst>
            <a:ext uri="{FF2B5EF4-FFF2-40B4-BE49-F238E27FC236}">
              <a16:creationId xmlns:a16="http://schemas.microsoft.com/office/drawing/2014/main" id="{00000000-0008-0000-0200-000021050000}"/>
            </a:ext>
          </a:extLst>
        </xdr:cNvPr>
        <xdr:cNvSpPr>
          <a:spLocks noChangeAspect="1" noChangeArrowheads="1"/>
        </xdr:cNvSpPr>
      </xdr:nvSpPr>
      <xdr:spPr bwMode="auto">
        <a:xfrm>
          <a:off x="1428750" y="1921002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179</xdr:row>
      <xdr:rowOff>0</xdr:rowOff>
    </xdr:from>
    <xdr:ext cx="304800" cy="438151"/>
    <xdr:sp macro="" textlink="">
      <xdr:nvSpPr>
        <xdr:cNvPr id="1314" name="AutoShape 1" descr="blob:https://web.whatsapp.com/40ff642d-46c7-4d59-a890-3e34f8a11e68">
          <a:extLst>
            <a:ext uri="{FF2B5EF4-FFF2-40B4-BE49-F238E27FC236}">
              <a16:creationId xmlns:a16="http://schemas.microsoft.com/office/drawing/2014/main" id="{00000000-0008-0000-0200-000022050000}"/>
            </a:ext>
          </a:extLst>
        </xdr:cNvPr>
        <xdr:cNvSpPr>
          <a:spLocks noChangeAspect="1" noChangeArrowheads="1"/>
        </xdr:cNvSpPr>
      </xdr:nvSpPr>
      <xdr:spPr bwMode="auto">
        <a:xfrm>
          <a:off x="1428750" y="1921002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179</xdr:row>
      <xdr:rowOff>0</xdr:rowOff>
    </xdr:from>
    <xdr:ext cx="304800" cy="438151"/>
    <xdr:sp macro="" textlink="">
      <xdr:nvSpPr>
        <xdr:cNvPr id="1315" name="AutoShape 1" descr="blob:https://web.whatsapp.com/40ff642d-46c7-4d59-a890-3e34f8a11e68">
          <a:extLst>
            <a:ext uri="{FF2B5EF4-FFF2-40B4-BE49-F238E27FC236}">
              <a16:creationId xmlns:a16="http://schemas.microsoft.com/office/drawing/2014/main" id="{00000000-0008-0000-0200-000023050000}"/>
            </a:ext>
          </a:extLst>
        </xdr:cNvPr>
        <xdr:cNvSpPr>
          <a:spLocks noChangeAspect="1" noChangeArrowheads="1"/>
        </xdr:cNvSpPr>
      </xdr:nvSpPr>
      <xdr:spPr bwMode="auto">
        <a:xfrm>
          <a:off x="1428750" y="1921002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179</xdr:row>
      <xdr:rowOff>0</xdr:rowOff>
    </xdr:from>
    <xdr:ext cx="304800" cy="438151"/>
    <xdr:sp macro="" textlink="">
      <xdr:nvSpPr>
        <xdr:cNvPr id="1316" name="AutoShape 1" descr="blob:https://web.whatsapp.com/40ff642d-46c7-4d59-a890-3e34f8a11e68">
          <a:extLst>
            <a:ext uri="{FF2B5EF4-FFF2-40B4-BE49-F238E27FC236}">
              <a16:creationId xmlns:a16="http://schemas.microsoft.com/office/drawing/2014/main" id="{00000000-0008-0000-0200-000024050000}"/>
            </a:ext>
          </a:extLst>
        </xdr:cNvPr>
        <xdr:cNvSpPr>
          <a:spLocks noChangeAspect="1" noChangeArrowheads="1"/>
        </xdr:cNvSpPr>
      </xdr:nvSpPr>
      <xdr:spPr bwMode="auto">
        <a:xfrm>
          <a:off x="1428750" y="1921002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179</xdr:row>
      <xdr:rowOff>0</xdr:rowOff>
    </xdr:from>
    <xdr:ext cx="304800" cy="438151"/>
    <xdr:sp macro="" textlink="">
      <xdr:nvSpPr>
        <xdr:cNvPr id="1317" name="AutoShape 1" descr="blob:https://web.whatsapp.com/40ff642d-46c7-4d59-a890-3e34f8a11e68">
          <a:extLst>
            <a:ext uri="{FF2B5EF4-FFF2-40B4-BE49-F238E27FC236}">
              <a16:creationId xmlns:a16="http://schemas.microsoft.com/office/drawing/2014/main" id="{00000000-0008-0000-0200-000025050000}"/>
            </a:ext>
          </a:extLst>
        </xdr:cNvPr>
        <xdr:cNvSpPr>
          <a:spLocks noChangeAspect="1" noChangeArrowheads="1"/>
        </xdr:cNvSpPr>
      </xdr:nvSpPr>
      <xdr:spPr bwMode="auto">
        <a:xfrm>
          <a:off x="1428750" y="1921002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179</xdr:row>
      <xdr:rowOff>0</xdr:rowOff>
    </xdr:from>
    <xdr:ext cx="304800" cy="438151"/>
    <xdr:sp macro="" textlink="">
      <xdr:nvSpPr>
        <xdr:cNvPr id="1318" name="AutoShape 1" descr="blob:https://web.whatsapp.com/40ff642d-46c7-4d59-a890-3e34f8a11e68">
          <a:extLst>
            <a:ext uri="{FF2B5EF4-FFF2-40B4-BE49-F238E27FC236}">
              <a16:creationId xmlns:a16="http://schemas.microsoft.com/office/drawing/2014/main" id="{00000000-0008-0000-0200-000026050000}"/>
            </a:ext>
          </a:extLst>
        </xdr:cNvPr>
        <xdr:cNvSpPr>
          <a:spLocks noChangeAspect="1" noChangeArrowheads="1"/>
        </xdr:cNvSpPr>
      </xdr:nvSpPr>
      <xdr:spPr bwMode="auto">
        <a:xfrm>
          <a:off x="1428750" y="1921002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177</xdr:row>
      <xdr:rowOff>0</xdr:rowOff>
    </xdr:from>
    <xdr:ext cx="304800" cy="438151"/>
    <xdr:sp macro="" textlink="">
      <xdr:nvSpPr>
        <xdr:cNvPr id="1319" name="AutoShape 1" descr="blob:https://web.whatsapp.com/40ff642d-46c7-4d59-a890-3e34f8a11e68">
          <a:extLst>
            <a:ext uri="{FF2B5EF4-FFF2-40B4-BE49-F238E27FC236}">
              <a16:creationId xmlns:a16="http://schemas.microsoft.com/office/drawing/2014/main" id="{00000000-0008-0000-0200-000027050000}"/>
            </a:ext>
          </a:extLst>
        </xdr:cNvPr>
        <xdr:cNvSpPr>
          <a:spLocks noChangeAspect="1" noChangeArrowheads="1"/>
        </xdr:cNvSpPr>
      </xdr:nvSpPr>
      <xdr:spPr bwMode="auto">
        <a:xfrm>
          <a:off x="1428750" y="1898523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177</xdr:row>
      <xdr:rowOff>0</xdr:rowOff>
    </xdr:from>
    <xdr:ext cx="304800" cy="438151"/>
    <xdr:sp macro="" textlink="">
      <xdr:nvSpPr>
        <xdr:cNvPr id="1320" name="AutoShape 1" descr="blob:https://web.whatsapp.com/40ff642d-46c7-4d59-a890-3e34f8a11e68">
          <a:extLst>
            <a:ext uri="{FF2B5EF4-FFF2-40B4-BE49-F238E27FC236}">
              <a16:creationId xmlns:a16="http://schemas.microsoft.com/office/drawing/2014/main" id="{00000000-0008-0000-0200-000028050000}"/>
            </a:ext>
          </a:extLst>
        </xdr:cNvPr>
        <xdr:cNvSpPr>
          <a:spLocks noChangeAspect="1" noChangeArrowheads="1"/>
        </xdr:cNvSpPr>
      </xdr:nvSpPr>
      <xdr:spPr bwMode="auto">
        <a:xfrm>
          <a:off x="1428750" y="1898523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177</xdr:row>
      <xdr:rowOff>0</xdr:rowOff>
    </xdr:from>
    <xdr:ext cx="304800" cy="438151"/>
    <xdr:sp macro="" textlink="">
      <xdr:nvSpPr>
        <xdr:cNvPr id="1321" name="AutoShape 1" descr="blob:https://web.whatsapp.com/40ff642d-46c7-4d59-a890-3e34f8a11e68">
          <a:extLst>
            <a:ext uri="{FF2B5EF4-FFF2-40B4-BE49-F238E27FC236}">
              <a16:creationId xmlns:a16="http://schemas.microsoft.com/office/drawing/2014/main" id="{00000000-0008-0000-0200-000029050000}"/>
            </a:ext>
          </a:extLst>
        </xdr:cNvPr>
        <xdr:cNvSpPr>
          <a:spLocks noChangeAspect="1" noChangeArrowheads="1"/>
        </xdr:cNvSpPr>
      </xdr:nvSpPr>
      <xdr:spPr bwMode="auto">
        <a:xfrm>
          <a:off x="1428750" y="1898523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177</xdr:row>
      <xdr:rowOff>0</xdr:rowOff>
    </xdr:from>
    <xdr:ext cx="304800" cy="438151"/>
    <xdr:sp macro="" textlink="">
      <xdr:nvSpPr>
        <xdr:cNvPr id="1322" name="AutoShape 1" descr="blob:https://web.whatsapp.com/40ff642d-46c7-4d59-a890-3e34f8a11e68">
          <a:extLst>
            <a:ext uri="{FF2B5EF4-FFF2-40B4-BE49-F238E27FC236}">
              <a16:creationId xmlns:a16="http://schemas.microsoft.com/office/drawing/2014/main" id="{00000000-0008-0000-0200-00002A050000}"/>
            </a:ext>
          </a:extLst>
        </xdr:cNvPr>
        <xdr:cNvSpPr>
          <a:spLocks noChangeAspect="1" noChangeArrowheads="1"/>
        </xdr:cNvSpPr>
      </xdr:nvSpPr>
      <xdr:spPr bwMode="auto">
        <a:xfrm>
          <a:off x="1428750" y="1898523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177</xdr:row>
      <xdr:rowOff>0</xdr:rowOff>
    </xdr:from>
    <xdr:ext cx="304800" cy="438151"/>
    <xdr:sp macro="" textlink="">
      <xdr:nvSpPr>
        <xdr:cNvPr id="1323" name="AutoShape 1" descr="blob:https://web.whatsapp.com/40ff642d-46c7-4d59-a890-3e34f8a11e68">
          <a:extLst>
            <a:ext uri="{FF2B5EF4-FFF2-40B4-BE49-F238E27FC236}">
              <a16:creationId xmlns:a16="http://schemas.microsoft.com/office/drawing/2014/main" id="{00000000-0008-0000-0200-00002B050000}"/>
            </a:ext>
          </a:extLst>
        </xdr:cNvPr>
        <xdr:cNvSpPr>
          <a:spLocks noChangeAspect="1" noChangeArrowheads="1"/>
        </xdr:cNvSpPr>
      </xdr:nvSpPr>
      <xdr:spPr bwMode="auto">
        <a:xfrm>
          <a:off x="1428750" y="1898523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177</xdr:row>
      <xdr:rowOff>0</xdr:rowOff>
    </xdr:from>
    <xdr:ext cx="304800" cy="438151"/>
    <xdr:sp macro="" textlink="">
      <xdr:nvSpPr>
        <xdr:cNvPr id="1324" name="AutoShape 1" descr="blob:https://web.whatsapp.com/40ff642d-46c7-4d59-a890-3e34f8a11e68">
          <a:extLst>
            <a:ext uri="{FF2B5EF4-FFF2-40B4-BE49-F238E27FC236}">
              <a16:creationId xmlns:a16="http://schemas.microsoft.com/office/drawing/2014/main" id="{00000000-0008-0000-0200-00002C050000}"/>
            </a:ext>
          </a:extLst>
        </xdr:cNvPr>
        <xdr:cNvSpPr>
          <a:spLocks noChangeAspect="1" noChangeArrowheads="1"/>
        </xdr:cNvSpPr>
      </xdr:nvSpPr>
      <xdr:spPr bwMode="auto">
        <a:xfrm>
          <a:off x="1428750" y="1898523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177</xdr:row>
      <xdr:rowOff>0</xdr:rowOff>
    </xdr:from>
    <xdr:ext cx="304800" cy="438151"/>
    <xdr:sp macro="" textlink="">
      <xdr:nvSpPr>
        <xdr:cNvPr id="1325" name="AutoShape 1" descr="blob:https://web.whatsapp.com/40ff642d-46c7-4d59-a890-3e34f8a11e68">
          <a:extLst>
            <a:ext uri="{FF2B5EF4-FFF2-40B4-BE49-F238E27FC236}">
              <a16:creationId xmlns:a16="http://schemas.microsoft.com/office/drawing/2014/main" id="{00000000-0008-0000-0200-00002D050000}"/>
            </a:ext>
          </a:extLst>
        </xdr:cNvPr>
        <xdr:cNvSpPr>
          <a:spLocks noChangeAspect="1" noChangeArrowheads="1"/>
        </xdr:cNvSpPr>
      </xdr:nvSpPr>
      <xdr:spPr bwMode="auto">
        <a:xfrm>
          <a:off x="1428750" y="1898523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177</xdr:row>
      <xdr:rowOff>0</xdr:rowOff>
    </xdr:from>
    <xdr:ext cx="304800" cy="438151"/>
    <xdr:sp macro="" textlink="">
      <xdr:nvSpPr>
        <xdr:cNvPr id="1326" name="AutoShape 1" descr="blob:https://web.whatsapp.com/40ff642d-46c7-4d59-a890-3e34f8a11e68">
          <a:extLst>
            <a:ext uri="{FF2B5EF4-FFF2-40B4-BE49-F238E27FC236}">
              <a16:creationId xmlns:a16="http://schemas.microsoft.com/office/drawing/2014/main" id="{00000000-0008-0000-0200-00002E050000}"/>
            </a:ext>
          </a:extLst>
        </xdr:cNvPr>
        <xdr:cNvSpPr>
          <a:spLocks noChangeAspect="1" noChangeArrowheads="1"/>
        </xdr:cNvSpPr>
      </xdr:nvSpPr>
      <xdr:spPr bwMode="auto">
        <a:xfrm>
          <a:off x="1428750" y="1898523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177</xdr:row>
      <xdr:rowOff>0</xdr:rowOff>
    </xdr:from>
    <xdr:ext cx="304800" cy="438151"/>
    <xdr:sp macro="" textlink="">
      <xdr:nvSpPr>
        <xdr:cNvPr id="1327" name="AutoShape 1" descr="blob:https://web.whatsapp.com/40ff642d-46c7-4d59-a890-3e34f8a11e68">
          <a:extLst>
            <a:ext uri="{FF2B5EF4-FFF2-40B4-BE49-F238E27FC236}">
              <a16:creationId xmlns:a16="http://schemas.microsoft.com/office/drawing/2014/main" id="{00000000-0008-0000-0200-00002F050000}"/>
            </a:ext>
          </a:extLst>
        </xdr:cNvPr>
        <xdr:cNvSpPr>
          <a:spLocks noChangeAspect="1" noChangeArrowheads="1"/>
        </xdr:cNvSpPr>
      </xdr:nvSpPr>
      <xdr:spPr bwMode="auto">
        <a:xfrm>
          <a:off x="1428750" y="1898523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177</xdr:row>
      <xdr:rowOff>0</xdr:rowOff>
    </xdr:from>
    <xdr:ext cx="304800" cy="438151"/>
    <xdr:sp macro="" textlink="">
      <xdr:nvSpPr>
        <xdr:cNvPr id="1328" name="AutoShape 1" descr="blob:https://web.whatsapp.com/40ff642d-46c7-4d59-a890-3e34f8a11e68">
          <a:extLst>
            <a:ext uri="{FF2B5EF4-FFF2-40B4-BE49-F238E27FC236}">
              <a16:creationId xmlns:a16="http://schemas.microsoft.com/office/drawing/2014/main" id="{00000000-0008-0000-0200-000030050000}"/>
            </a:ext>
          </a:extLst>
        </xdr:cNvPr>
        <xdr:cNvSpPr>
          <a:spLocks noChangeAspect="1" noChangeArrowheads="1"/>
        </xdr:cNvSpPr>
      </xdr:nvSpPr>
      <xdr:spPr bwMode="auto">
        <a:xfrm>
          <a:off x="1428750" y="1898523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177</xdr:row>
      <xdr:rowOff>0</xdr:rowOff>
    </xdr:from>
    <xdr:ext cx="304800" cy="438151"/>
    <xdr:sp macro="" textlink="">
      <xdr:nvSpPr>
        <xdr:cNvPr id="1329" name="AutoShape 1" descr="blob:https://web.whatsapp.com/40ff642d-46c7-4d59-a890-3e34f8a11e68">
          <a:extLst>
            <a:ext uri="{FF2B5EF4-FFF2-40B4-BE49-F238E27FC236}">
              <a16:creationId xmlns:a16="http://schemas.microsoft.com/office/drawing/2014/main" id="{00000000-0008-0000-0200-000031050000}"/>
            </a:ext>
          </a:extLst>
        </xdr:cNvPr>
        <xdr:cNvSpPr>
          <a:spLocks noChangeAspect="1" noChangeArrowheads="1"/>
        </xdr:cNvSpPr>
      </xdr:nvSpPr>
      <xdr:spPr bwMode="auto">
        <a:xfrm>
          <a:off x="1428750" y="1898523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177</xdr:row>
      <xdr:rowOff>0</xdr:rowOff>
    </xdr:from>
    <xdr:ext cx="304800" cy="438151"/>
    <xdr:sp macro="" textlink="">
      <xdr:nvSpPr>
        <xdr:cNvPr id="1330" name="AutoShape 1" descr="blob:https://web.whatsapp.com/40ff642d-46c7-4d59-a890-3e34f8a11e68">
          <a:extLst>
            <a:ext uri="{FF2B5EF4-FFF2-40B4-BE49-F238E27FC236}">
              <a16:creationId xmlns:a16="http://schemas.microsoft.com/office/drawing/2014/main" id="{00000000-0008-0000-0200-000032050000}"/>
            </a:ext>
          </a:extLst>
        </xdr:cNvPr>
        <xdr:cNvSpPr>
          <a:spLocks noChangeAspect="1" noChangeArrowheads="1"/>
        </xdr:cNvSpPr>
      </xdr:nvSpPr>
      <xdr:spPr bwMode="auto">
        <a:xfrm>
          <a:off x="1428750" y="1898523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177</xdr:row>
      <xdr:rowOff>0</xdr:rowOff>
    </xdr:from>
    <xdr:ext cx="304800" cy="438151"/>
    <xdr:sp macro="" textlink="">
      <xdr:nvSpPr>
        <xdr:cNvPr id="1331" name="AutoShape 1" descr="blob:https://web.whatsapp.com/40ff642d-46c7-4d59-a890-3e34f8a11e68">
          <a:extLst>
            <a:ext uri="{FF2B5EF4-FFF2-40B4-BE49-F238E27FC236}">
              <a16:creationId xmlns:a16="http://schemas.microsoft.com/office/drawing/2014/main" id="{00000000-0008-0000-0200-000033050000}"/>
            </a:ext>
          </a:extLst>
        </xdr:cNvPr>
        <xdr:cNvSpPr>
          <a:spLocks noChangeAspect="1" noChangeArrowheads="1"/>
        </xdr:cNvSpPr>
      </xdr:nvSpPr>
      <xdr:spPr bwMode="auto">
        <a:xfrm>
          <a:off x="1428750" y="1898523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177</xdr:row>
      <xdr:rowOff>0</xdr:rowOff>
    </xdr:from>
    <xdr:ext cx="304800" cy="438151"/>
    <xdr:sp macro="" textlink="">
      <xdr:nvSpPr>
        <xdr:cNvPr id="1332" name="AutoShape 1" descr="blob:https://web.whatsapp.com/40ff642d-46c7-4d59-a890-3e34f8a11e68">
          <a:extLst>
            <a:ext uri="{FF2B5EF4-FFF2-40B4-BE49-F238E27FC236}">
              <a16:creationId xmlns:a16="http://schemas.microsoft.com/office/drawing/2014/main" id="{00000000-0008-0000-0200-000034050000}"/>
            </a:ext>
          </a:extLst>
        </xdr:cNvPr>
        <xdr:cNvSpPr>
          <a:spLocks noChangeAspect="1" noChangeArrowheads="1"/>
        </xdr:cNvSpPr>
      </xdr:nvSpPr>
      <xdr:spPr bwMode="auto">
        <a:xfrm>
          <a:off x="1428750" y="1898523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177</xdr:row>
      <xdr:rowOff>0</xdr:rowOff>
    </xdr:from>
    <xdr:ext cx="304800" cy="438151"/>
    <xdr:sp macro="" textlink="">
      <xdr:nvSpPr>
        <xdr:cNvPr id="1333" name="AutoShape 1" descr="blob:https://web.whatsapp.com/40ff642d-46c7-4d59-a890-3e34f8a11e68">
          <a:extLst>
            <a:ext uri="{FF2B5EF4-FFF2-40B4-BE49-F238E27FC236}">
              <a16:creationId xmlns:a16="http://schemas.microsoft.com/office/drawing/2014/main" id="{00000000-0008-0000-0200-000035050000}"/>
            </a:ext>
          </a:extLst>
        </xdr:cNvPr>
        <xdr:cNvSpPr>
          <a:spLocks noChangeAspect="1" noChangeArrowheads="1"/>
        </xdr:cNvSpPr>
      </xdr:nvSpPr>
      <xdr:spPr bwMode="auto">
        <a:xfrm>
          <a:off x="1428750" y="1898523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177</xdr:row>
      <xdr:rowOff>0</xdr:rowOff>
    </xdr:from>
    <xdr:ext cx="304800" cy="438151"/>
    <xdr:sp macro="" textlink="">
      <xdr:nvSpPr>
        <xdr:cNvPr id="1334" name="AutoShape 1" descr="blob:https://web.whatsapp.com/40ff642d-46c7-4d59-a890-3e34f8a11e68">
          <a:extLst>
            <a:ext uri="{FF2B5EF4-FFF2-40B4-BE49-F238E27FC236}">
              <a16:creationId xmlns:a16="http://schemas.microsoft.com/office/drawing/2014/main" id="{00000000-0008-0000-0200-000036050000}"/>
            </a:ext>
          </a:extLst>
        </xdr:cNvPr>
        <xdr:cNvSpPr>
          <a:spLocks noChangeAspect="1" noChangeArrowheads="1"/>
        </xdr:cNvSpPr>
      </xdr:nvSpPr>
      <xdr:spPr bwMode="auto">
        <a:xfrm>
          <a:off x="1428750" y="1898523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177</xdr:row>
      <xdr:rowOff>0</xdr:rowOff>
    </xdr:from>
    <xdr:ext cx="304800" cy="438151"/>
    <xdr:sp macro="" textlink="">
      <xdr:nvSpPr>
        <xdr:cNvPr id="1335" name="AutoShape 1" descr="blob:https://web.whatsapp.com/40ff642d-46c7-4d59-a890-3e34f8a11e68">
          <a:extLst>
            <a:ext uri="{FF2B5EF4-FFF2-40B4-BE49-F238E27FC236}">
              <a16:creationId xmlns:a16="http://schemas.microsoft.com/office/drawing/2014/main" id="{00000000-0008-0000-0200-000037050000}"/>
            </a:ext>
          </a:extLst>
        </xdr:cNvPr>
        <xdr:cNvSpPr>
          <a:spLocks noChangeAspect="1" noChangeArrowheads="1"/>
        </xdr:cNvSpPr>
      </xdr:nvSpPr>
      <xdr:spPr bwMode="auto">
        <a:xfrm>
          <a:off x="1428750" y="1898523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177</xdr:row>
      <xdr:rowOff>0</xdr:rowOff>
    </xdr:from>
    <xdr:ext cx="304800" cy="438151"/>
    <xdr:sp macro="" textlink="">
      <xdr:nvSpPr>
        <xdr:cNvPr id="1336" name="AutoShape 1" descr="blob:https://web.whatsapp.com/40ff642d-46c7-4d59-a890-3e34f8a11e68">
          <a:extLst>
            <a:ext uri="{FF2B5EF4-FFF2-40B4-BE49-F238E27FC236}">
              <a16:creationId xmlns:a16="http://schemas.microsoft.com/office/drawing/2014/main" id="{00000000-0008-0000-0200-000038050000}"/>
            </a:ext>
          </a:extLst>
        </xdr:cNvPr>
        <xdr:cNvSpPr>
          <a:spLocks noChangeAspect="1" noChangeArrowheads="1"/>
        </xdr:cNvSpPr>
      </xdr:nvSpPr>
      <xdr:spPr bwMode="auto">
        <a:xfrm>
          <a:off x="1428750" y="1898523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177</xdr:row>
      <xdr:rowOff>0</xdr:rowOff>
    </xdr:from>
    <xdr:ext cx="304800" cy="438151"/>
    <xdr:sp macro="" textlink="">
      <xdr:nvSpPr>
        <xdr:cNvPr id="1337" name="AutoShape 1" descr="blob:https://web.whatsapp.com/40ff642d-46c7-4d59-a890-3e34f8a11e68">
          <a:extLst>
            <a:ext uri="{FF2B5EF4-FFF2-40B4-BE49-F238E27FC236}">
              <a16:creationId xmlns:a16="http://schemas.microsoft.com/office/drawing/2014/main" id="{00000000-0008-0000-0200-000039050000}"/>
            </a:ext>
          </a:extLst>
        </xdr:cNvPr>
        <xdr:cNvSpPr>
          <a:spLocks noChangeAspect="1" noChangeArrowheads="1"/>
        </xdr:cNvSpPr>
      </xdr:nvSpPr>
      <xdr:spPr bwMode="auto">
        <a:xfrm>
          <a:off x="1428750" y="1898523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177</xdr:row>
      <xdr:rowOff>0</xdr:rowOff>
    </xdr:from>
    <xdr:ext cx="304800" cy="438151"/>
    <xdr:sp macro="" textlink="">
      <xdr:nvSpPr>
        <xdr:cNvPr id="1338" name="AutoShape 1" descr="blob:https://web.whatsapp.com/40ff642d-46c7-4d59-a890-3e34f8a11e68">
          <a:extLst>
            <a:ext uri="{FF2B5EF4-FFF2-40B4-BE49-F238E27FC236}">
              <a16:creationId xmlns:a16="http://schemas.microsoft.com/office/drawing/2014/main" id="{00000000-0008-0000-0200-00003A050000}"/>
            </a:ext>
          </a:extLst>
        </xdr:cNvPr>
        <xdr:cNvSpPr>
          <a:spLocks noChangeAspect="1" noChangeArrowheads="1"/>
        </xdr:cNvSpPr>
      </xdr:nvSpPr>
      <xdr:spPr bwMode="auto">
        <a:xfrm>
          <a:off x="1428750" y="1898523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177</xdr:row>
      <xdr:rowOff>0</xdr:rowOff>
    </xdr:from>
    <xdr:ext cx="304800" cy="438151"/>
    <xdr:sp macro="" textlink="">
      <xdr:nvSpPr>
        <xdr:cNvPr id="1339" name="AutoShape 1" descr="blob:https://web.whatsapp.com/40ff642d-46c7-4d59-a890-3e34f8a11e68">
          <a:extLst>
            <a:ext uri="{FF2B5EF4-FFF2-40B4-BE49-F238E27FC236}">
              <a16:creationId xmlns:a16="http://schemas.microsoft.com/office/drawing/2014/main" id="{00000000-0008-0000-0200-00003B050000}"/>
            </a:ext>
          </a:extLst>
        </xdr:cNvPr>
        <xdr:cNvSpPr>
          <a:spLocks noChangeAspect="1" noChangeArrowheads="1"/>
        </xdr:cNvSpPr>
      </xdr:nvSpPr>
      <xdr:spPr bwMode="auto">
        <a:xfrm>
          <a:off x="1428750" y="1898523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177</xdr:row>
      <xdr:rowOff>0</xdr:rowOff>
    </xdr:from>
    <xdr:ext cx="304800" cy="438151"/>
    <xdr:sp macro="" textlink="">
      <xdr:nvSpPr>
        <xdr:cNvPr id="1340" name="AutoShape 1" descr="blob:https://web.whatsapp.com/40ff642d-46c7-4d59-a890-3e34f8a11e68">
          <a:extLst>
            <a:ext uri="{FF2B5EF4-FFF2-40B4-BE49-F238E27FC236}">
              <a16:creationId xmlns:a16="http://schemas.microsoft.com/office/drawing/2014/main" id="{00000000-0008-0000-0200-00003C050000}"/>
            </a:ext>
          </a:extLst>
        </xdr:cNvPr>
        <xdr:cNvSpPr>
          <a:spLocks noChangeAspect="1" noChangeArrowheads="1"/>
        </xdr:cNvSpPr>
      </xdr:nvSpPr>
      <xdr:spPr bwMode="auto">
        <a:xfrm>
          <a:off x="1428750" y="1898523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177</xdr:row>
      <xdr:rowOff>0</xdr:rowOff>
    </xdr:from>
    <xdr:ext cx="304800" cy="438151"/>
    <xdr:sp macro="" textlink="">
      <xdr:nvSpPr>
        <xdr:cNvPr id="1341" name="AutoShape 1" descr="blob:https://web.whatsapp.com/40ff642d-46c7-4d59-a890-3e34f8a11e68">
          <a:extLst>
            <a:ext uri="{FF2B5EF4-FFF2-40B4-BE49-F238E27FC236}">
              <a16:creationId xmlns:a16="http://schemas.microsoft.com/office/drawing/2014/main" id="{00000000-0008-0000-0200-00003D050000}"/>
            </a:ext>
          </a:extLst>
        </xdr:cNvPr>
        <xdr:cNvSpPr>
          <a:spLocks noChangeAspect="1" noChangeArrowheads="1"/>
        </xdr:cNvSpPr>
      </xdr:nvSpPr>
      <xdr:spPr bwMode="auto">
        <a:xfrm>
          <a:off x="1428750" y="1898523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177</xdr:row>
      <xdr:rowOff>0</xdr:rowOff>
    </xdr:from>
    <xdr:ext cx="304800" cy="438151"/>
    <xdr:sp macro="" textlink="">
      <xdr:nvSpPr>
        <xdr:cNvPr id="1342" name="AutoShape 1" descr="blob:https://web.whatsapp.com/40ff642d-46c7-4d59-a890-3e34f8a11e68">
          <a:extLst>
            <a:ext uri="{FF2B5EF4-FFF2-40B4-BE49-F238E27FC236}">
              <a16:creationId xmlns:a16="http://schemas.microsoft.com/office/drawing/2014/main" id="{00000000-0008-0000-0200-00003E050000}"/>
            </a:ext>
          </a:extLst>
        </xdr:cNvPr>
        <xdr:cNvSpPr>
          <a:spLocks noChangeAspect="1" noChangeArrowheads="1"/>
        </xdr:cNvSpPr>
      </xdr:nvSpPr>
      <xdr:spPr bwMode="auto">
        <a:xfrm>
          <a:off x="1428750" y="1898523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204</xdr:row>
      <xdr:rowOff>0</xdr:rowOff>
    </xdr:from>
    <xdr:ext cx="304800" cy="438151"/>
    <xdr:sp macro="" textlink="">
      <xdr:nvSpPr>
        <xdr:cNvPr id="1343" name="AutoShape 1" descr="blob:https://web.whatsapp.com/40ff642d-46c7-4d59-a890-3e34f8a11e68">
          <a:extLst>
            <a:ext uri="{FF2B5EF4-FFF2-40B4-BE49-F238E27FC236}">
              <a16:creationId xmlns:a16="http://schemas.microsoft.com/office/drawing/2014/main" id="{00000000-0008-0000-0200-00003F050000}"/>
            </a:ext>
          </a:extLst>
        </xdr:cNvPr>
        <xdr:cNvSpPr>
          <a:spLocks noChangeAspect="1" noChangeArrowheads="1"/>
        </xdr:cNvSpPr>
      </xdr:nvSpPr>
      <xdr:spPr bwMode="auto">
        <a:xfrm>
          <a:off x="1428750" y="2201989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204</xdr:row>
      <xdr:rowOff>0</xdr:rowOff>
    </xdr:from>
    <xdr:ext cx="304800" cy="438151"/>
    <xdr:sp macro="" textlink="">
      <xdr:nvSpPr>
        <xdr:cNvPr id="1344" name="AutoShape 1" descr="blob:https://web.whatsapp.com/40ff642d-46c7-4d59-a890-3e34f8a11e68">
          <a:extLst>
            <a:ext uri="{FF2B5EF4-FFF2-40B4-BE49-F238E27FC236}">
              <a16:creationId xmlns:a16="http://schemas.microsoft.com/office/drawing/2014/main" id="{00000000-0008-0000-0200-000040050000}"/>
            </a:ext>
          </a:extLst>
        </xdr:cNvPr>
        <xdr:cNvSpPr>
          <a:spLocks noChangeAspect="1" noChangeArrowheads="1"/>
        </xdr:cNvSpPr>
      </xdr:nvSpPr>
      <xdr:spPr bwMode="auto">
        <a:xfrm>
          <a:off x="1428750" y="2201989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204</xdr:row>
      <xdr:rowOff>0</xdr:rowOff>
    </xdr:from>
    <xdr:ext cx="304800" cy="438151"/>
    <xdr:sp macro="" textlink="">
      <xdr:nvSpPr>
        <xdr:cNvPr id="1345" name="AutoShape 1" descr="blob:https://web.whatsapp.com/40ff642d-46c7-4d59-a890-3e34f8a11e68">
          <a:extLst>
            <a:ext uri="{FF2B5EF4-FFF2-40B4-BE49-F238E27FC236}">
              <a16:creationId xmlns:a16="http://schemas.microsoft.com/office/drawing/2014/main" id="{00000000-0008-0000-0200-000041050000}"/>
            </a:ext>
          </a:extLst>
        </xdr:cNvPr>
        <xdr:cNvSpPr>
          <a:spLocks noChangeAspect="1" noChangeArrowheads="1"/>
        </xdr:cNvSpPr>
      </xdr:nvSpPr>
      <xdr:spPr bwMode="auto">
        <a:xfrm>
          <a:off x="1428750" y="2201989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204</xdr:row>
      <xdr:rowOff>0</xdr:rowOff>
    </xdr:from>
    <xdr:ext cx="304800" cy="438151"/>
    <xdr:sp macro="" textlink="">
      <xdr:nvSpPr>
        <xdr:cNvPr id="1346" name="AutoShape 1" descr="blob:https://web.whatsapp.com/40ff642d-46c7-4d59-a890-3e34f8a11e68">
          <a:extLst>
            <a:ext uri="{FF2B5EF4-FFF2-40B4-BE49-F238E27FC236}">
              <a16:creationId xmlns:a16="http://schemas.microsoft.com/office/drawing/2014/main" id="{00000000-0008-0000-0200-000042050000}"/>
            </a:ext>
          </a:extLst>
        </xdr:cNvPr>
        <xdr:cNvSpPr>
          <a:spLocks noChangeAspect="1" noChangeArrowheads="1"/>
        </xdr:cNvSpPr>
      </xdr:nvSpPr>
      <xdr:spPr bwMode="auto">
        <a:xfrm>
          <a:off x="1428750" y="2201989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204</xdr:row>
      <xdr:rowOff>0</xdr:rowOff>
    </xdr:from>
    <xdr:ext cx="304800" cy="438151"/>
    <xdr:sp macro="" textlink="">
      <xdr:nvSpPr>
        <xdr:cNvPr id="1347" name="AutoShape 1" descr="blob:https://web.whatsapp.com/40ff642d-46c7-4d59-a890-3e34f8a11e68">
          <a:extLst>
            <a:ext uri="{FF2B5EF4-FFF2-40B4-BE49-F238E27FC236}">
              <a16:creationId xmlns:a16="http://schemas.microsoft.com/office/drawing/2014/main" id="{00000000-0008-0000-0200-000043050000}"/>
            </a:ext>
          </a:extLst>
        </xdr:cNvPr>
        <xdr:cNvSpPr>
          <a:spLocks noChangeAspect="1" noChangeArrowheads="1"/>
        </xdr:cNvSpPr>
      </xdr:nvSpPr>
      <xdr:spPr bwMode="auto">
        <a:xfrm>
          <a:off x="1428750" y="2201989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204</xdr:row>
      <xdr:rowOff>0</xdr:rowOff>
    </xdr:from>
    <xdr:ext cx="304800" cy="438151"/>
    <xdr:sp macro="" textlink="">
      <xdr:nvSpPr>
        <xdr:cNvPr id="1348" name="AutoShape 1" descr="blob:https://web.whatsapp.com/40ff642d-46c7-4d59-a890-3e34f8a11e68">
          <a:extLst>
            <a:ext uri="{FF2B5EF4-FFF2-40B4-BE49-F238E27FC236}">
              <a16:creationId xmlns:a16="http://schemas.microsoft.com/office/drawing/2014/main" id="{00000000-0008-0000-0200-000044050000}"/>
            </a:ext>
          </a:extLst>
        </xdr:cNvPr>
        <xdr:cNvSpPr>
          <a:spLocks noChangeAspect="1" noChangeArrowheads="1"/>
        </xdr:cNvSpPr>
      </xdr:nvSpPr>
      <xdr:spPr bwMode="auto">
        <a:xfrm>
          <a:off x="1428750" y="2201989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204</xdr:row>
      <xdr:rowOff>0</xdr:rowOff>
    </xdr:from>
    <xdr:ext cx="304800" cy="438151"/>
    <xdr:sp macro="" textlink="">
      <xdr:nvSpPr>
        <xdr:cNvPr id="1349" name="AutoShape 1" descr="blob:https://web.whatsapp.com/40ff642d-46c7-4d59-a890-3e34f8a11e68">
          <a:extLst>
            <a:ext uri="{FF2B5EF4-FFF2-40B4-BE49-F238E27FC236}">
              <a16:creationId xmlns:a16="http://schemas.microsoft.com/office/drawing/2014/main" id="{00000000-0008-0000-0200-000045050000}"/>
            </a:ext>
          </a:extLst>
        </xdr:cNvPr>
        <xdr:cNvSpPr>
          <a:spLocks noChangeAspect="1" noChangeArrowheads="1"/>
        </xdr:cNvSpPr>
      </xdr:nvSpPr>
      <xdr:spPr bwMode="auto">
        <a:xfrm>
          <a:off x="1428750" y="2201989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204</xdr:row>
      <xdr:rowOff>0</xdr:rowOff>
    </xdr:from>
    <xdr:ext cx="304800" cy="438151"/>
    <xdr:sp macro="" textlink="">
      <xdr:nvSpPr>
        <xdr:cNvPr id="1350" name="AutoShape 1" descr="blob:https://web.whatsapp.com/40ff642d-46c7-4d59-a890-3e34f8a11e68">
          <a:extLst>
            <a:ext uri="{FF2B5EF4-FFF2-40B4-BE49-F238E27FC236}">
              <a16:creationId xmlns:a16="http://schemas.microsoft.com/office/drawing/2014/main" id="{00000000-0008-0000-0200-000046050000}"/>
            </a:ext>
          </a:extLst>
        </xdr:cNvPr>
        <xdr:cNvSpPr>
          <a:spLocks noChangeAspect="1" noChangeArrowheads="1"/>
        </xdr:cNvSpPr>
      </xdr:nvSpPr>
      <xdr:spPr bwMode="auto">
        <a:xfrm>
          <a:off x="1428750" y="2201989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204</xdr:row>
      <xdr:rowOff>0</xdr:rowOff>
    </xdr:from>
    <xdr:ext cx="304800" cy="438151"/>
    <xdr:sp macro="" textlink="">
      <xdr:nvSpPr>
        <xdr:cNvPr id="1351" name="AutoShape 1" descr="blob:https://web.whatsapp.com/40ff642d-46c7-4d59-a890-3e34f8a11e68">
          <a:extLst>
            <a:ext uri="{FF2B5EF4-FFF2-40B4-BE49-F238E27FC236}">
              <a16:creationId xmlns:a16="http://schemas.microsoft.com/office/drawing/2014/main" id="{00000000-0008-0000-0200-000047050000}"/>
            </a:ext>
          </a:extLst>
        </xdr:cNvPr>
        <xdr:cNvSpPr>
          <a:spLocks noChangeAspect="1" noChangeArrowheads="1"/>
        </xdr:cNvSpPr>
      </xdr:nvSpPr>
      <xdr:spPr bwMode="auto">
        <a:xfrm>
          <a:off x="1428750" y="2201989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204</xdr:row>
      <xdr:rowOff>0</xdr:rowOff>
    </xdr:from>
    <xdr:ext cx="304800" cy="438151"/>
    <xdr:sp macro="" textlink="">
      <xdr:nvSpPr>
        <xdr:cNvPr id="1352" name="AutoShape 1" descr="blob:https://web.whatsapp.com/40ff642d-46c7-4d59-a890-3e34f8a11e68">
          <a:extLst>
            <a:ext uri="{FF2B5EF4-FFF2-40B4-BE49-F238E27FC236}">
              <a16:creationId xmlns:a16="http://schemas.microsoft.com/office/drawing/2014/main" id="{00000000-0008-0000-0200-000048050000}"/>
            </a:ext>
          </a:extLst>
        </xdr:cNvPr>
        <xdr:cNvSpPr>
          <a:spLocks noChangeAspect="1" noChangeArrowheads="1"/>
        </xdr:cNvSpPr>
      </xdr:nvSpPr>
      <xdr:spPr bwMode="auto">
        <a:xfrm>
          <a:off x="1428750" y="2201989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204</xdr:row>
      <xdr:rowOff>0</xdr:rowOff>
    </xdr:from>
    <xdr:ext cx="304800" cy="438151"/>
    <xdr:sp macro="" textlink="">
      <xdr:nvSpPr>
        <xdr:cNvPr id="1353" name="AutoShape 1" descr="blob:https://web.whatsapp.com/40ff642d-46c7-4d59-a890-3e34f8a11e68">
          <a:extLst>
            <a:ext uri="{FF2B5EF4-FFF2-40B4-BE49-F238E27FC236}">
              <a16:creationId xmlns:a16="http://schemas.microsoft.com/office/drawing/2014/main" id="{00000000-0008-0000-0200-000049050000}"/>
            </a:ext>
          </a:extLst>
        </xdr:cNvPr>
        <xdr:cNvSpPr>
          <a:spLocks noChangeAspect="1" noChangeArrowheads="1"/>
        </xdr:cNvSpPr>
      </xdr:nvSpPr>
      <xdr:spPr bwMode="auto">
        <a:xfrm>
          <a:off x="1428750" y="2201989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204</xdr:row>
      <xdr:rowOff>0</xdr:rowOff>
    </xdr:from>
    <xdr:ext cx="304800" cy="438151"/>
    <xdr:sp macro="" textlink="">
      <xdr:nvSpPr>
        <xdr:cNvPr id="1354" name="AutoShape 1" descr="blob:https://web.whatsapp.com/40ff642d-46c7-4d59-a890-3e34f8a11e68">
          <a:extLst>
            <a:ext uri="{FF2B5EF4-FFF2-40B4-BE49-F238E27FC236}">
              <a16:creationId xmlns:a16="http://schemas.microsoft.com/office/drawing/2014/main" id="{00000000-0008-0000-0200-00004A050000}"/>
            </a:ext>
          </a:extLst>
        </xdr:cNvPr>
        <xdr:cNvSpPr>
          <a:spLocks noChangeAspect="1" noChangeArrowheads="1"/>
        </xdr:cNvSpPr>
      </xdr:nvSpPr>
      <xdr:spPr bwMode="auto">
        <a:xfrm>
          <a:off x="1428750" y="2201989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204</xdr:row>
      <xdr:rowOff>0</xdr:rowOff>
    </xdr:from>
    <xdr:ext cx="304800" cy="438151"/>
    <xdr:sp macro="" textlink="">
      <xdr:nvSpPr>
        <xdr:cNvPr id="1355" name="AutoShape 1" descr="blob:https://web.whatsapp.com/40ff642d-46c7-4d59-a890-3e34f8a11e68">
          <a:extLst>
            <a:ext uri="{FF2B5EF4-FFF2-40B4-BE49-F238E27FC236}">
              <a16:creationId xmlns:a16="http://schemas.microsoft.com/office/drawing/2014/main" id="{00000000-0008-0000-0200-00004B050000}"/>
            </a:ext>
          </a:extLst>
        </xdr:cNvPr>
        <xdr:cNvSpPr>
          <a:spLocks noChangeAspect="1" noChangeArrowheads="1"/>
        </xdr:cNvSpPr>
      </xdr:nvSpPr>
      <xdr:spPr bwMode="auto">
        <a:xfrm>
          <a:off x="1428750" y="2201989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204</xdr:row>
      <xdr:rowOff>0</xdr:rowOff>
    </xdr:from>
    <xdr:ext cx="304800" cy="438151"/>
    <xdr:sp macro="" textlink="">
      <xdr:nvSpPr>
        <xdr:cNvPr id="1356" name="AutoShape 1" descr="blob:https://web.whatsapp.com/40ff642d-46c7-4d59-a890-3e34f8a11e68">
          <a:extLst>
            <a:ext uri="{FF2B5EF4-FFF2-40B4-BE49-F238E27FC236}">
              <a16:creationId xmlns:a16="http://schemas.microsoft.com/office/drawing/2014/main" id="{00000000-0008-0000-0200-00004C050000}"/>
            </a:ext>
          </a:extLst>
        </xdr:cNvPr>
        <xdr:cNvSpPr>
          <a:spLocks noChangeAspect="1" noChangeArrowheads="1"/>
        </xdr:cNvSpPr>
      </xdr:nvSpPr>
      <xdr:spPr bwMode="auto">
        <a:xfrm>
          <a:off x="1428750" y="2201989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204</xdr:row>
      <xdr:rowOff>0</xdr:rowOff>
    </xdr:from>
    <xdr:ext cx="304800" cy="438151"/>
    <xdr:sp macro="" textlink="">
      <xdr:nvSpPr>
        <xdr:cNvPr id="1357" name="AutoShape 1" descr="blob:https://web.whatsapp.com/40ff642d-46c7-4d59-a890-3e34f8a11e68">
          <a:extLst>
            <a:ext uri="{FF2B5EF4-FFF2-40B4-BE49-F238E27FC236}">
              <a16:creationId xmlns:a16="http://schemas.microsoft.com/office/drawing/2014/main" id="{00000000-0008-0000-0200-00004D050000}"/>
            </a:ext>
          </a:extLst>
        </xdr:cNvPr>
        <xdr:cNvSpPr>
          <a:spLocks noChangeAspect="1" noChangeArrowheads="1"/>
        </xdr:cNvSpPr>
      </xdr:nvSpPr>
      <xdr:spPr bwMode="auto">
        <a:xfrm>
          <a:off x="1428750" y="2201989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204</xdr:row>
      <xdr:rowOff>0</xdr:rowOff>
    </xdr:from>
    <xdr:ext cx="304800" cy="438151"/>
    <xdr:sp macro="" textlink="">
      <xdr:nvSpPr>
        <xdr:cNvPr id="1358" name="AutoShape 1" descr="blob:https://web.whatsapp.com/40ff642d-46c7-4d59-a890-3e34f8a11e68">
          <a:extLst>
            <a:ext uri="{FF2B5EF4-FFF2-40B4-BE49-F238E27FC236}">
              <a16:creationId xmlns:a16="http://schemas.microsoft.com/office/drawing/2014/main" id="{00000000-0008-0000-0200-00004E050000}"/>
            </a:ext>
          </a:extLst>
        </xdr:cNvPr>
        <xdr:cNvSpPr>
          <a:spLocks noChangeAspect="1" noChangeArrowheads="1"/>
        </xdr:cNvSpPr>
      </xdr:nvSpPr>
      <xdr:spPr bwMode="auto">
        <a:xfrm>
          <a:off x="1428750" y="2201989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204</xdr:row>
      <xdr:rowOff>0</xdr:rowOff>
    </xdr:from>
    <xdr:ext cx="304800" cy="438151"/>
    <xdr:sp macro="" textlink="">
      <xdr:nvSpPr>
        <xdr:cNvPr id="1359" name="AutoShape 1" descr="blob:https://web.whatsapp.com/40ff642d-46c7-4d59-a890-3e34f8a11e68">
          <a:extLst>
            <a:ext uri="{FF2B5EF4-FFF2-40B4-BE49-F238E27FC236}">
              <a16:creationId xmlns:a16="http://schemas.microsoft.com/office/drawing/2014/main" id="{00000000-0008-0000-0200-00004F050000}"/>
            </a:ext>
          </a:extLst>
        </xdr:cNvPr>
        <xdr:cNvSpPr>
          <a:spLocks noChangeAspect="1" noChangeArrowheads="1"/>
        </xdr:cNvSpPr>
      </xdr:nvSpPr>
      <xdr:spPr bwMode="auto">
        <a:xfrm>
          <a:off x="1428750" y="2201989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204</xdr:row>
      <xdr:rowOff>0</xdr:rowOff>
    </xdr:from>
    <xdr:ext cx="304800" cy="438151"/>
    <xdr:sp macro="" textlink="">
      <xdr:nvSpPr>
        <xdr:cNvPr id="1360" name="AutoShape 1" descr="blob:https://web.whatsapp.com/40ff642d-46c7-4d59-a890-3e34f8a11e68">
          <a:extLst>
            <a:ext uri="{FF2B5EF4-FFF2-40B4-BE49-F238E27FC236}">
              <a16:creationId xmlns:a16="http://schemas.microsoft.com/office/drawing/2014/main" id="{00000000-0008-0000-0200-000050050000}"/>
            </a:ext>
          </a:extLst>
        </xdr:cNvPr>
        <xdr:cNvSpPr>
          <a:spLocks noChangeAspect="1" noChangeArrowheads="1"/>
        </xdr:cNvSpPr>
      </xdr:nvSpPr>
      <xdr:spPr bwMode="auto">
        <a:xfrm>
          <a:off x="1428750" y="2201989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204</xdr:row>
      <xdr:rowOff>0</xdr:rowOff>
    </xdr:from>
    <xdr:ext cx="304800" cy="438151"/>
    <xdr:sp macro="" textlink="">
      <xdr:nvSpPr>
        <xdr:cNvPr id="1361" name="AutoShape 1" descr="blob:https://web.whatsapp.com/40ff642d-46c7-4d59-a890-3e34f8a11e68">
          <a:extLst>
            <a:ext uri="{FF2B5EF4-FFF2-40B4-BE49-F238E27FC236}">
              <a16:creationId xmlns:a16="http://schemas.microsoft.com/office/drawing/2014/main" id="{00000000-0008-0000-0200-000051050000}"/>
            </a:ext>
          </a:extLst>
        </xdr:cNvPr>
        <xdr:cNvSpPr>
          <a:spLocks noChangeAspect="1" noChangeArrowheads="1"/>
        </xdr:cNvSpPr>
      </xdr:nvSpPr>
      <xdr:spPr bwMode="auto">
        <a:xfrm>
          <a:off x="1428750" y="2201989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204</xdr:row>
      <xdr:rowOff>0</xdr:rowOff>
    </xdr:from>
    <xdr:ext cx="304800" cy="438151"/>
    <xdr:sp macro="" textlink="">
      <xdr:nvSpPr>
        <xdr:cNvPr id="1362" name="AutoShape 1" descr="blob:https://web.whatsapp.com/40ff642d-46c7-4d59-a890-3e34f8a11e68">
          <a:extLst>
            <a:ext uri="{FF2B5EF4-FFF2-40B4-BE49-F238E27FC236}">
              <a16:creationId xmlns:a16="http://schemas.microsoft.com/office/drawing/2014/main" id="{00000000-0008-0000-0200-000052050000}"/>
            </a:ext>
          </a:extLst>
        </xdr:cNvPr>
        <xdr:cNvSpPr>
          <a:spLocks noChangeAspect="1" noChangeArrowheads="1"/>
        </xdr:cNvSpPr>
      </xdr:nvSpPr>
      <xdr:spPr bwMode="auto">
        <a:xfrm>
          <a:off x="1428750" y="2201989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204</xdr:row>
      <xdr:rowOff>0</xdr:rowOff>
    </xdr:from>
    <xdr:ext cx="304800" cy="438151"/>
    <xdr:sp macro="" textlink="">
      <xdr:nvSpPr>
        <xdr:cNvPr id="1363" name="AutoShape 1" descr="blob:https://web.whatsapp.com/40ff642d-46c7-4d59-a890-3e34f8a11e68">
          <a:extLst>
            <a:ext uri="{FF2B5EF4-FFF2-40B4-BE49-F238E27FC236}">
              <a16:creationId xmlns:a16="http://schemas.microsoft.com/office/drawing/2014/main" id="{00000000-0008-0000-0200-000053050000}"/>
            </a:ext>
          </a:extLst>
        </xdr:cNvPr>
        <xdr:cNvSpPr>
          <a:spLocks noChangeAspect="1" noChangeArrowheads="1"/>
        </xdr:cNvSpPr>
      </xdr:nvSpPr>
      <xdr:spPr bwMode="auto">
        <a:xfrm>
          <a:off x="1428750" y="2201989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204</xdr:row>
      <xdr:rowOff>0</xdr:rowOff>
    </xdr:from>
    <xdr:ext cx="304800" cy="438151"/>
    <xdr:sp macro="" textlink="">
      <xdr:nvSpPr>
        <xdr:cNvPr id="1364" name="AutoShape 1" descr="blob:https://web.whatsapp.com/40ff642d-46c7-4d59-a890-3e34f8a11e68">
          <a:extLst>
            <a:ext uri="{FF2B5EF4-FFF2-40B4-BE49-F238E27FC236}">
              <a16:creationId xmlns:a16="http://schemas.microsoft.com/office/drawing/2014/main" id="{00000000-0008-0000-0200-000054050000}"/>
            </a:ext>
          </a:extLst>
        </xdr:cNvPr>
        <xdr:cNvSpPr>
          <a:spLocks noChangeAspect="1" noChangeArrowheads="1"/>
        </xdr:cNvSpPr>
      </xdr:nvSpPr>
      <xdr:spPr bwMode="auto">
        <a:xfrm>
          <a:off x="1428750" y="2201989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204</xdr:row>
      <xdr:rowOff>0</xdr:rowOff>
    </xdr:from>
    <xdr:ext cx="304800" cy="438151"/>
    <xdr:sp macro="" textlink="">
      <xdr:nvSpPr>
        <xdr:cNvPr id="1365" name="AutoShape 1" descr="blob:https://web.whatsapp.com/40ff642d-46c7-4d59-a890-3e34f8a11e68">
          <a:extLst>
            <a:ext uri="{FF2B5EF4-FFF2-40B4-BE49-F238E27FC236}">
              <a16:creationId xmlns:a16="http://schemas.microsoft.com/office/drawing/2014/main" id="{00000000-0008-0000-0200-000055050000}"/>
            </a:ext>
          </a:extLst>
        </xdr:cNvPr>
        <xdr:cNvSpPr>
          <a:spLocks noChangeAspect="1" noChangeArrowheads="1"/>
        </xdr:cNvSpPr>
      </xdr:nvSpPr>
      <xdr:spPr bwMode="auto">
        <a:xfrm>
          <a:off x="1428750" y="2201989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204</xdr:row>
      <xdr:rowOff>0</xdr:rowOff>
    </xdr:from>
    <xdr:ext cx="304800" cy="438151"/>
    <xdr:sp macro="" textlink="">
      <xdr:nvSpPr>
        <xdr:cNvPr id="1366" name="AutoShape 1" descr="blob:https://web.whatsapp.com/40ff642d-46c7-4d59-a890-3e34f8a11e68">
          <a:extLst>
            <a:ext uri="{FF2B5EF4-FFF2-40B4-BE49-F238E27FC236}">
              <a16:creationId xmlns:a16="http://schemas.microsoft.com/office/drawing/2014/main" id="{00000000-0008-0000-0200-000056050000}"/>
            </a:ext>
          </a:extLst>
        </xdr:cNvPr>
        <xdr:cNvSpPr>
          <a:spLocks noChangeAspect="1" noChangeArrowheads="1"/>
        </xdr:cNvSpPr>
      </xdr:nvSpPr>
      <xdr:spPr bwMode="auto">
        <a:xfrm>
          <a:off x="1428750" y="2201989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186</xdr:row>
      <xdr:rowOff>0</xdr:rowOff>
    </xdr:from>
    <xdr:ext cx="304800" cy="438151"/>
    <xdr:sp macro="" textlink="">
      <xdr:nvSpPr>
        <xdr:cNvPr id="1367" name="AutoShape 1" descr="blob:https://web.whatsapp.com/40ff642d-46c7-4d59-a890-3e34f8a11e68">
          <a:extLst>
            <a:ext uri="{FF2B5EF4-FFF2-40B4-BE49-F238E27FC236}">
              <a16:creationId xmlns:a16="http://schemas.microsoft.com/office/drawing/2014/main" id="{00000000-0008-0000-0200-000057050000}"/>
            </a:ext>
          </a:extLst>
        </xdr:cNvPr>
        <xdr:cNvSpPr>
          <a:spLocks noChangeAspect="1" noChangeArrowheads="1"/>
        </xdr:cNvSpPr>
      </xdr:nvSpPr>
      <xdr:spPr bwMode="auto">
        <a:xfrm>
          <a:off x="1428750" y="1999678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186</xdr:row>
      <xdr:rowOff>0</xdr:rowOff>
    </xdr:from>
    <xdr:ext cx="304800" cy="438151"/>
    <xdr:sp macro="" textlink="">
      <xdr:nvSpPr>
        <xdr:cNvPr id="1368" name="AutoShape 1" descr="blob:https://web.whatsapp.com/40ff642d-46c7-4d59-a890-3e34f8a11e68">
          <a:extLst>
            <a:ext uri="{FF2B5EF4-FFF2-40B4-BE49-F238E27FC236}">
              <a16:creationId xmlns:a16="http://schemas.microsoft.com/office/drawing/2014/main" id="{00000000-0008-0000-0200-000058050000}"/>
            </a:ext>
          </a:extLst>
        </xdr:cNvPr>
        <xdr:cNvSpPr>
          <a:spLocks noChangeAspect="1" noChangeArrowheads="1"/>
        </xdr:cNvSpPr>
      </xdr:nvSpPr>
      <xdr:spPr bwMode="auto">
        <a:xfrm>
          <a:off x="1428750" y="1999678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186</xdr:row>
      <xdr:rowOff>0</xdr:rowOff>
    </xdr:from>
    <xdr:ext cx="304800" cy="438151"/>
    <xdr:sp macro="" textlink="">
      <xdr:nvSpPr>
        <xdr:cNvPr id="1369" name="AutoShape 1" descr="blob:https://web.whatsapp.com/40ff642d-46c7-4d59-a890-3e34f8a11e68">
          <a:extLst>
            <a:ext uri="{FF2B5EF4-FFF2-40B4-BE49-F238E27FC236}">
              <a16:creationId xmlns:a16="http://schemas.microsoft.com/office/drawing/2014/main" id="{00000000-0008-0000-0200-000059050000}"/>
            </a:ext>
          </a:extLst>
        </xdr:cNvPr>
        <xdr:cNvSpPr>
          <a:spLocks noChangeAspect="1" noChangeArrowheads="1"/>
        </xdr:cNvSpPr>
      </xdr:nvSpPr>
      <xdr:spPr bwMode="auto">
        <a:xfrm>
          <a:off x="1428750" y="1999678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186</xdr:row>
      <xdr:rowOff>0</xdr:rowOff>
    </xdr:from>
    <xdr:ext cx="304800" cy="438151"/>
    <xdr:sp macro="" textlink="">
      <xdr:nvSpPr>
        <xdr:cNvPr id="1370" name="AutoShape 1" descr="blob:https://web.whatsapp.com/40ff642d-46c7-4d59-a890-3e34f8a11e68">
          <a:extLst>
            <a:ext uri="{FF2B5EF4-FFF2-40B4-BE49-F238E27FC236}">
              <a16:creationId xmlns:a16="http://schemas.microsoft.com/office/drawing/2014/main" id="{00000000-0008-0000-0200-00005A050000}"/>
            </a:ext>
          </a:extLst>
        </xdr:cNvPr>
        <xdr:cNvSpPr>
          <a:spLocks noChangeAspect="1" noChangeArrowheads="1"/>
        </xdr:cNvSpPr>
      </xdr:nvSpPr>
      <xdr:spPr bwMode="auto">
        <a:xfrm>
          <a:off x="1428750" y="1999678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186</xdr:row>
      <xdr:rowOff>0</xdr:rowOff>
    </xdr:from>
    <xdr:ext cx="304800" cy="438151"/>
    <xdr:sp macro="" textlink="">
      <xdr:nvSpPr>
        <xdr:cNvPr id="1371" name="AutoShape 1" descr="blob:https://web.whatsapp.com/40ff642d-46c7-4d59-a890-3e34f8a11e68">
          <a:extLst>
            <a:ext uri="{FF2B5EF4-FFF2-40B4-BE49-F238E27FC236}">
              <a16:creationId xmlns:a16="http://schemas.microsoft.com/office/drawing/2014/main" id="{00000000-0008-0000-0200-00005B050000}"/>
            </a:ext>
          </a:extLst>
        </xdr:cNvPr>
        <xdr:cNvSpPr>
          <a:spLocks noChangeAspect="1" noChangeArrowheads="1"/>
        </xdr:cNvSpPr>
      </xdr:nvSpPr>
      <xdr:spPr bwMode="auto">
        <a:xfrm>
          <a:off x="1428750" y="1999678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186</xdr:row>
      <xdr:rowOff>0</xdr:rowOff>
    </xdr:from>
    <xdr:ext cx="304800" cy="438151"/>
    <xdr:sp macro="" textlink="">
      <xdr:nvSpPr>
        <xdr:cNvPr id="1372" name="AutoShape 1" descr="blob:https://web.whatsapp.com/40ff642d-46c7-4d59-a890-3e34f8a11e68">
          <a:extLst>
            <a:ext uri="{FF2B5EF4-FFF2-40B4-BE49-F238E27FC236}">
              <a16:creationId xmlns:a16="http://schemas.microsoft.com/office/drawing/2014/main" id="{00000000-0008-0000-0200-00005C050000}"/>
            </a:ext>
          </a:extLst>
        </xdr:cNvPr>
        <xdr:cNvSpPr>
          <a:spLocks noChangeAspect="1" noChangeArrowheads="1"/>
        </xdr:cNvSpPr>
      </xdr:nvSpPr>
      <xdr:spPr bwMode="auto">
        <a:xfrm>
          <a:off x="1428750" y="1999678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186</xdr:row>
      <xdr:rowOff>0</xdr:rowOff>
    </xdr:from>
    <xdr:ext cx="304800" cy="438151"/>
    <xdr:sp macro="" textlink="">
      <xdr:nvSpPr>
        <xdr:cNvPr id="1373" name="AutoShape 1" descr="blob:https://web.whatsapp.com/40ff642d-46c7-4d59-a890-3e34f8a11e68">
          <a:extLst>
            <a:ext uri="{FF2B5EF4-FFF2-40B4-BE49-F238E27FC236}">
              <a16:creationId xmlns:a16="http://schemas.microsoft.com/office/drawing/2014/main" id="{00000000-0008-0000-0200-00005D050000}"/>
            </a:ext>
          </a:extLst>
        </xdr:cNvPr>
        <xdr:cNvSpPr>
          <a:spLocks noChangeAspect="1" noChangeArrowheads="1"/>
        </xdr:cNvSpPr>
      </xdr:nvSpPr>
      <xdr:spPr bwMode="auto">
        <a:xfrm>
          <a:off x="1428750" y="1999678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186</xdr:row>
      <xdr:rowOff>0</xdr:rowOff>
    </xdr:from>
    <xdr:ext cx="304800" cy="438151"/>
    <xdr:sp macro="" textlink="">
      <xdr:nvSpPr>
        <xdr:cNvPr id="1374" name="AutoShape 1" descr="blob:https://web.whatsapp.com/40ff642d-46c7-4d59-a890-3e34f8a11e68">
          <a:extLst>
            <a:ext uri="{FF2B5EF4-FFF2-40B4-BE49-F238E27FC236}">
              <a16:creationId xmlns:a16="http://schemas.microsoft.com/office/drawing/2014/main" id="{00000000-0008-0000-0200-00005E050000}"/>
            </a:ext>
          </a:extLst>
        </xdr:cNvPr>
        <xdr:cNvSpPr>
          <a:spLocks noChangeAspect="1" noChangeArrowheads="1"/>
        </xdr:cNvSpPr>
      </xdr:nvSpPr>
      <xdr:spPr bwMode="auto">
        <a:xfrm>
          <a:off x="1428750" y="1999678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186</xdr:row>
      <xdr:rowOff>0</xdr:rowOff>
    </xdr:from>
    <xdr:ext cx="304800" cy="438151"/>
    <xdr:sp macro="" textlink="">
      <xdr:nvSpPr>
        <xdr:cNvPr id="1375" name="AutoShape 1" descr="blob:https://web.whatsapp.com/40ff642d-46c7-4d59-a890-3e34f8a11e68">
          <a:extLst>
            <a:ext uri="{FF2B5EF4-FFF2-40B4-BE49-F238E27FC236}">
              <a16:creationId xmlns:a16="http://schemas.microsoft.com/office/drawing/2014/main" id="{00000000-0008-0000-0200-00005F050000}"/>
            </a:ext>
          </a:extLst>
        </xdr:cNvPr>
        <xdr:cNvSpPr>
          <a:spLocks noChangeAspect="1" noChangeArrowheads="1"/>
        </xdr:cNvSpPr>
      </xdr:nvSpPr>
      <xdr:spPr bwMode="auto">
        <a:xfrm>
          <a:off x="1428750" y="1999678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186</xdr:row>
      <xdr:rowOff>0</xdr:rowOff>
    </xdr:from>
    <xdr:ext cx="304800" cy="438151"/>
    <xdr:sp macro="" textlink="">
      <xdr:nvSpPr>
        <xdr:cNvPr id="1376" name="AutoShape 1" descr="blob:https://web.whatsapp.com/40ff642d-46c7-4d59-a890-3e34f8a11e68">
          <a:extLst>
            <a:ext uri="{FF2B5EF4-FFF2-40B4-BE49-F238E27FC236}">
              <a16:creationId xmlns:a16="http://schemas.microsoft.com/office/drawing/2014/main" id="{00000000-0008-0000-0200-000060050000}"/>
            </a:ext>
          </a:extLst>
        </xdr:cNvPr>
        <xdr:cNvSpPr>
          <a:spLocks noChangeAspect="1" noChangeArrowheads="1"/>
        </xdr:cNvSpPr>
      </xdr:nvSpPr>
      <xdr:spPr bwMode="auto">
        <a:xfrm>
          <a:off x="1428750" y="1999678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186</xdr:row>
      <xdr:rowOff>0</xdr:rowOff>
    </xdr:from>
    <xdr:ext cx="304800" cy="438151"/>
    <xdr:sp macro="" textlink="">
      <xdr:nvSpPr>
        <xdr:cNvPr id="1377" name="AutoShape 1" descr="blob:https://web.whatsapp.com/40ff642d-46c7-4d59-a890-3e34f8a11e68">
          <a:extLst>
            <a:ext uri="{FF2B5EF4-FFF2-40B4-BE49-F238E27FC236}">
              <a16:creationId xmlns:a16="http://schemas.microsoft.com/office/drawing/2014/main" id="{00000000-0008-0000-0200-000061050000}"/>
            </a:ext>
          </a:extLst>
        </xdr:cNvPr>
        <xdr:cNvSpPr>
          <a:spLocks noChangeAspect="1" noChangeArrowheads="1"/>
        </xdr:cNvSpPr>
      </xdr:nvSpPr>
      <xdr:spPr bwMode="auto">
        <a:xfrm>
          <a:off x="1428750" y="1999678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186</xdr:row>
      <xdr:rowOff>0</xdr:rowOff>
    </xdr:from>
    <xdr:ext cx="304800" cy="438151"/>
    <xdr:sp macro="" textlink="">
      <xdr:nvSpPr>
        <xdr:cNvPr id="1378" name="AutoShape 1" descr="blob:https://web.whatsapp.com/40ff642d-46c7-4d59-a890-3e34f8a11e68">
          <a:extLst>
            <a:ext uri="{FF2B5EF4-FFF2-40B4-BE49-F238E27FC236}">
              <a16:creationId xmlns:a16="http://schemas.microsoft.com/office/drawing/2014/main" id="{00000000-0008-0000-0200-000062050000}"/>
            </a:ext>
          </a:extLst>
        </xdr:cNvPr>
        <xdr:cNvSpPr>
          <a:spLocks noChangeAspect="1" noChangeArrowheads="1"/>
        </xdr:cNvSpPr>
      </xdr:nvSpPr>
      <xdr:spPr bwMode="auto">
        <a:xfrm>
          <a:off x="1428750" y="1999678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186</xdr:row>
      <xdr:rowOff>0</xdr:rowOff>
    </xdr:from>
    <xdr:ext cx="304800" cy="438151"/>
    <xdr:sp macro="" textlink="">
      <xdr:nvSpPr>
        <xdr:cNvPr id="1379" name="AutoShape 1" descr="blob:https://web.whatsapp.com/40ff642d-46c7-4d59-a890-3e34f8a11e68">
          <a:extLst>
            <a:ext uri="{FF2B5EF4-FFF2-40B4-BE49-F238E27FC236}">
              <a16:creationId xmlns:a16="http://schemas.microsoft.com/office/drawing/2014/main" id="{00000000-0008-0000-0200-000063050000}"/>
            </a:ext>
          </a:extLst>
        </xdr:cNvPr>
        <xdr:cNvSpPr>
          <a:spLocks noChangeAspect="1" noChangeArrowheads="1"/>
        </xdr:cNvSpPr>
      </xdr:nvSpPr>
      <xdr:spPr bwMode="auto">
        <a:xfrm>
          <a:off x="1428750" y="1999678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186</xdr:row>
      <xdr:rowOff>0</xdr:rowOff>
    </xdr:from>
    <xdr:ext cx="304800" cy="438151"/>
    <xdr:sp macro="" textlink="">
      <xdr:nvSpPr>
        <xdr:cNvPr id="1380" name="AutoShape 1" descr="blob:https://web.whatsapp.com/40ff642d-46c7-4d59-a890-3e34f8a11e68">
          <a:extLst>
            <a:ext uri="{FF2B5EF4-FFF2-40B4-BE49-F238E27FC236}">
              <a16:creationId xmlns:a16="http://schemas.microsoft.com/office/drawing/2014/main" id="{00000000-0008-0000-0200-000064050000}"/>
            </a:ext>
          </a:extLst>
        </xdr:cNvPr>
        <xdr:cNvSpPr>
          <a:spLocks noChangeAspect="1" noChangeArrowheads="1"/>
        </xdr:cNvSpPr>
      </xdr:nvSpPr>
      <xdr:spPr bwMode="auto">
        <a:xfrm>
          <a:off x="1428750" y="1999678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186</xdr:row>
      <xdr:rowOff>0</xdr:rowOff>
    </xdr:from>
    <xdr:ext cx="304800" cy="438151"/>
    <xdr:sp macro="" textlink="">
      <xdr:nvSpPr>
        <xdr:cNvPr id="1381" name="AutoShape 1" descr="blob:https://web.whatsapp.com/40ff642d-46c7-4d59-a890-3e34f8a11e68">
          <a:extLst>
            <a:ext uri="{FF2B5EF4-FFF2-40B4-BE49-F238E27FC236}">
              <a16:creationId xmlns:a16="http://schemas.microsoft.com/office/drawing/2014/main" id="{00000000-0008-0000-0200-000065050000}"/>
            </a:ext>
          </a:extLst>
        </xdr:cNvPr>
        <xdr:cNvSpPr>
          <a:spLocks noChangeAspect="1" noChangeArrowheads="1"/>
        </xdr:cNvSpPr>
      </xdr:nvSpPr>
      <xdr:spPr bwMode="auto">
        <a:xfrm>
          <a:off x="1428750" y="1999678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186</xdr:row>
      <xdr:rowOff>0</xdr:rowOff>
    </xdr:from>
    <xdr:ext cx="304800" cy="438151"/>
    <xdr:sp macro="" textlink="">
      <xdr:nvSpPr>
        <xdr:cNvPr id="1382" name="AutoShape 1" descr="blob:https://web.whatsapp.com/40ff642d-46c7-4d59-a890-3e34f8a11e68">
          <a:extLst>
            <a:ext uri="{FF2B5EF4-FFF2-40B4-BE49-F238E27FC236}">
              <a16:creationId xmlns:a16="http://schemas.microsoft.com/office/drawing/2014/main" id="{00000000-0008-0000-0200-000066050000}"/>
            </a:ext>
          </a:extLst>
        </xdr:cNvPr>
        <xdr:cNvSpPr>
          <a:spLocks noChangeAspect="1" noChangeArrowheads="1"/>
        </xdr:cNvSpPr>
      </xdr:nvSpPr>
      <xdr:spPr bwMode="auto">
        <a:xfrm>
          <a:off x="1428750" y="1999678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186</xdr:row>
      <xdr:rowOff>0</xdr:rowOff>
    </xdr:from>
    <xdr:ext cx="304800" cy="438151"/>
    <xdr:sp macro="" textlink="">
      <xdr:nvSpPr>
        <xdr:cNvPr id="1383" name="AutoShape 1" descr="blob:https://web.whatsapp.com/40ff642d-46c7-4d59-a890-3e34f8a11e68">
          <a:extLst>
            <a:ext uri="{FF2B5EF4-FFF2-40B4-BE49-F238E27FC236}">
              <a16:creationId xmlns:a16="http://schemas.microsoft.com/office/drawing/2014/main" id="{00000000-0008-0000-0200-000067050000}"/>
            </a:ext>
          </a:extLst>
        </xdr:cNvPr>
        <xdr:cNvSpPr>
          <a:spLocks noChangeAspect="1" noChangeArrowheads="1"/>
        </xdr:cNvSpPr>
      </xdr:nvSpPr>
      <xdr:spPr bwMode="auto">
        <a:xfrm>
          <a:off x="1428750" y="1999678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186</xdr:row>
      <xdr:rowOff>0</xdr:rowOff>
    </xdr:from>
    <xdr:ext cx="304800" cy="438151"/>
    <xdr:sp macro="" textlink="">
      <xdr:nvSpPr>
        <xdr:cNvPr id="1384" name="AutoShape 1" descr="blob:https://web.whatsapp.com/40ff642d-46c7-4d59-a890-3e34f8a11e68">
          <a:extLst>
            <a:ext uri="{FF2B5EF4-FFF2-40B4-BE49-F238E27FC236}">
              <a16:creationId xmlns:a16="http://schemas.microsoft.com/office/drawing/2014/main" id="{00000000-0008-0000-0200-000068050000}"/>
            </a:ext>
          </a:extLst>
        </xdr:cNvPr>
        <xdr:cNvSpPr>
          <a:spLocks noChangeAspect="1" noChangeArrowheads="1"/>
        </xdr:cNvSpPr>
      </xdr:nvSpPr>
      <xdr:spPr bwMode="auto">
        <a:xfrm>
          <a:off x="1428750" y="1999678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186</xdr:row>
      <xdr:rowOff>0</xdr:rowOff>
    </xdr:from>
    <xdr:ext cx="304800" cy="438151"/>
    <xdr:sp macro="" textlink="">
      <xdr:nvSpPr>
        <xdr:cNvPr id="1385" name="AutoShape 1" descr="blob:https://web.whatsapp.com/40ff642d-46c7-4d59-a890-3e34f8a11e68">
          <a:extLst>
            <a:ext uri="{FF2B5EF4-FFF2-40B4-BE49-F238E27FC236}">
              <a16:creationId xmlns:a16="http://schemas.microsoft.com/office/drawing/2014/main" id="{00000000-0008-0000-0200-000069050000}"/>
            </a:ext>
          </a:extLst>
        </xdr:cNvPr>
        <xdr:cNvSpPr>
          <a:spLocks noChangeAspect="1" noChangeArrowheads="1"/>
        </xdr:cNvSpPr>
      </xdr:nvSpPr>
      <xdr:spPr bwMode="auto">
        <a:xfrm>
          <a:off x="1428750" y="1999678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186</xdr:row>
      <xdr:rowOff>0</xdr:rowOff>
    </xdr:from>
    <xdr:ext cx="304800" cy="438151"/>
    <xdr:sp macro="" textlink="">
      <xdr:nvSpPr>
        <xdr:cNvPr id="1386" name="AutoShape 1" descr="blob:https://web.whatsapp.com/40ff642d-46c7-4d59-a890-3e34f8a11e68">
          <a:extLst>
            <a:ext uri="{FF2B5EF4-FFF2-40B4-BE49-F238E27FC236}">
              <a16:creationId xmlns:a16="http://schemas.microsoft.com/office/drawing/2014/main" id="{00000000-0008-0000-0200-00006A050000}"/>
            </a:ext>
          </a:extLst>
        </xdr:cNvPr>
        <xdr:cNvSpPr>
          <a:spLocks noChangeAspect="1" noChangeArrowheads="1"/>
        </xdr:cNvSpPr>
      </xdr:nvSpPr>
      <xdr:spPr bwMode="auto">
        <a:xfrm>
          <a:off x="1428750" y="1999678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186</xdr:row>
      <xdr:rowOff>0</xdr:rowOff>
    </xdr:from>
    <xdr:ext cx="304800" cy="438151"/>
    <xdr:sp macro="" textlink="">
      <xdr:nvSpPr>
        <xdr:cNvPr id="1387" name="AutoShape 1" descr="blob:https://web.whatsapp.com/40ff642d-46c7-4d59-a890-3e34f8a11e68">
          <a:extLst>
            <a:ext uri="{FF2B5EF4-FFF2-40B4-BE49-F238E27FC236}">
              <a16:creationId xmlns:a16="http://schemas.microsoft.com/office/drawing/2014/main" id="{00000000-0008-0000-0200-00006B050000}"/>
            </a:ext>
          </a:extLst>
        </xdr:cNvPr>
        <xdr:cNvSpPr>
          <a:spLocks noChangeAspect="1" noChangeArrowheads="1"/>
        </xdr:cNvSpPr>
      </xdr:nvSpPr>
      <xdr:spPr bwMode="auto">
        <a:xfrm>
          <a:off x="1428750" y="1999678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186</xdr:row>
      <xdr:rowOff>0</xdr:rowOff>
    </xdr:from>
    <xdr:ext cx="304800" cy="438151"/>
    <xdr:sp macro="" textlink="">
      <xdr:nvSpPr>
        <xdr:cNvPr id="1388" name="AutoShape 1" descr="blob:https://web.whatsapp.com/40ff642d-46c7-4d59-a890-3e34f8a11e68">
          <a:extLst>
            <a:ext uri="{FF2B5EF4-FFF2-40B4-BE49-F238E27FC236}">
              <a16:creationId xmlns:a16="http://schemas.microsoft.com/office/drawing/2014/main" id="{00000000-0008-0000-0200-00006C050000}"/>
            </a:ext>
          </a:extLst>
        </xdr:cNvPr>
        <xdr:cNvSpPr>
          <a:spLocks noChangeAspect="1" noChangeArrowheads="1"/>
        </xdr:cNvSpPr>
      </xdr:nvSpPr>
      <xdr:spPr bwMode="auto">
        <a:xfrm>
          <a:off x="1428750" y="1999678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186</xdr:row>
      <xdr:rowOff>0</xdr:rowOff>
    </xdr:from>
    <xdr:ext cx="304800" cy="438151"/>
    <xdr:sp macro="" textlink="">
      <xdr:nvSpPr>
        <xdr:cNvPr id="1389" name="AutoShape 1" descr="blob:https://web.whatsapp.com/40ff642d-46c7-4d59-a890-3e34f8a11e68">
          <a:extLst>
            <a:ext uri="{FF2B5EF4-FFF2-40B4-BE49-F238E27FC236}">
              <a16:creationId xmlns:a16="http://schemas.microsoft.com/office/drawing/2014/main" id="{00000000-0008-0000-0200-00006D050000}"/>
            </a:ext>
          </a:extLst>
        </xdr:cNvPr>
        <xdr:cNvSpPr>
          <a:spLocks noChangeAspect="1" noChangeArrowheads="1"/>
        </xdr:cNvSpPr>
      </xdr:nvSpPr>
      <xdr:spPr bwMode="auto">
        <a:xfrm>
          <a:off x="1428750" y="1999678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186</xdr:row>
      <xdr:rowOff>0</xdr:rowOff>
    </xdr:from>
    <xdr:ext cx="304800" cy="438151"/>
    <xdr:sp macro="" textlink="">
      <xdr:nvSpPr>
        <xdr:cNvPr id="1390" name="AutoShape 1" descr="blob:https://web.whatsapp.com/40ff642d-46c7-4d59-a890-3e34f8a11e68">
          <a:extLst>
            <a:ext uri="{FF2B5EF4-FFF2-40B4-BE49-F238E27FC236}">
              <a16:creationId xmlns:a16="http://schemas.microsoft.com/office/drawing/2014/main" id="{00000000-0008-0000-0200-00006E050000}"/>
            </a:ext>
          </a:extLst>
        </xdr:cNvPr>
        <xdr:cNvSpPr>
          <a:spLocks noChangeAspect="1" noChangeArrowheads="1"/>
        </xdr:cNvSpPr>
      </xdr:nvSpPr>
      <xdr:spPr bwMode="auto">
        <a:xfrm>
          <a:off x="1428750" y="1999678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186</xdr:row>
      <xdr:rowOff>0</xdr:rowOff>
    </xdr:from>
    <xdr:ext cx="304800" cy="438151"/>
    <xdr:sp macro="" textlink="">
      <xdr:nvSpPr>
        <xdr:cNvPr id="1391" name="AutoShape 1" descr="blob:https://web.whatsapp.com/40ff642d-46c7-4d59-a890-3e34f8a11e68">
          <a:extLst>
            <a:ext uri="{FF2B5EF4-FFF2-40B4-BE49-F238E27FC236}">
              <a16:creationId xmlns:a16="http://schemas.microsoft.com/office/drawing/2014/main" id="{00000000-0008-0000-0200-00006F050000}"/>
            </a:ext>
          </a:extLst>
        </xdr:cNvPr>
        <xdr:cNvSpPr>
          <a:spLocks noChangeAspect="1" noChangeArrowheads="1"/>
        </xdr:cNvSpPr>
      </xdr:nvSpPr>
      <xdr:spPr bwMode="auto">
        <a:xfrm>
          <a:off x="1428750" y="1999678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186</xdr:row>
      <xdr:rowOff>0</xdr:rowOff>
    </xdr:from>
    <xdr:ext cx="304800" cy="438151"/>
    <xdr:sp macro="" textlink="">
      <xdr:nvSpPr>
        <xdr:cNvPr id="1392" name="AutoShape 1" descr="blob:https://web.whatsapp.com/40ff642d-46c7-4d59-a890-3e34f8a11e68">
          <a:extLst>
            <a:ext uri="{FF2B5EF4-FFF2-40B4-BE49-F238E27FC236}">
              <a16:creationId xmlns:a16="http://schemas.microsoft.com/office/drawing/2014/main" id="{00000000-0008-0000-0200-000070050000}"/>
            </a:ext>
          </a:extLst>
        </xdr:cNvPr>
        <xdr:cNvSpPr>
          <a:spLocks noChangeAspect="1" noChangeArrowheads="1"/>
        </xdr:cNvSpPr>
      </xdr:nvSpPr>
      <xdr:spPr bwMode="auto">
        <a:xfrm>
          <a:off x="1428750" y="1999678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186</xdr:row>
      <xdr:rowOff>0</xdr:rowOff>
    </xdr:from>
    <xdr:ext cx="304800" cy="438151"/>
    <xdr:sp macro="" textlink="">
      <xdr:nvSpPr>
        <xdr:cNvPr id="1393" name="AutoShape 1" descr="blob:https://web.whatsapp.com/40ff642d-46c7-4d59-a890-3e34f8a11e68">
          <a:extLst>
            <a:ext uri="{FF2B5EF4-FFF2-40B4-BE49-F238E27FC236}">
              <a16:creationId xmlns:a16="http://schemas.microsoft.com/office/drawing/2014/main" id="{00000000-0008-0000-0200-000071050000}"/>
            </a:ext>
          </a:extLst>
        </xdr:cNvPr>
        <xdr:cNvSpPr>
          <a:spLocks noChangeAspect="1" noChangeArrowheads="1"/>
        </xdr:cNvSpPr>
      </xdr:nvSpPr>
      <xdr:spPr bwMode="auto">
        <a:xfrm>
          <a:off x="1428750" y="1999678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186</xdr:row>
      <xdr:rowOff>0</xdr:rowOff>
    </xdr:from>
    <xdr:ext cx="304800" cy="438151"/>
    <xdr:sp macro="" textlink="">
      <xdr:nvSpPr>
        <xdr:cNvPr id="1394" name="AutoShape 1" descr="blob:https://web.whatsapp.com/40ff642d-46c7-4d59-a890-3e34f8a11e68">
          <a:extLst>
            <a:ext uri="{FF2B5EF4-FFF2-40B4-BE49-F238E27FC236}">
              <a16:creationId xmlns:a16="http://schemas.microsoft.com/office/drawing/2014/main" id="{00000000-0008-0000-0200-000072050000}"/>
            </a:ext>
          </a:extLst>
        </xdr:cNvPr>
        <xdr:cNvSpPr>
          <a:spLocks noChangeAspect="1" noChangeArrowheads="1"/>
        </xdr:cNvSpPr>
      </xdr:nvSpPr>
      <xdr:spPr bwMode="auto">
        <a:xfrm>
          <a:off x="1428750" y="1999678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186</xdr:row>
      <xdr:rowOff>0</xdr:rowOff>
    </xdr:from>
    <xdr:ext cx="304800" cy="438151"/>
    <xdr:sp macro="" textlink="">
      <xdr:nvSpPr>
        <xdr:cNvPr id="1395" name="AutoShape 1" descr="blob:https://web.whatsapp.com/40ff642d-46c7-4d59-a890-3e34f8a11e68">
          <a:extLst>
            <a:ext uri="{FF2B5EF4-FFF2-40B4-BE49-F238E27FC236}">
              <a16:creationId xmlns:a16="http://schemas.microsoft.com/office/drawing/2014/main" id="{00000000-0008-0000-0200-000073050000}"/>
            </a:ext>
          </a:extLst>
        </xdr:cNvPr>
        <xdr:cNvSpPr>
          <a:spLocks noChangeAspect="1" noChangeArrowheads="1"/>
        </xdr:cNvSpPr>
      </xdr:nvSpPr>
      <xdr:spPr bwMode="auto">
        <a:xfrm>
          <a:off x="1428750" y="1999678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186</xdr:row>
      <xdr:rowOff>0</xdr:rowOff>
    </xdr:from>
    <xdr:ext cx="304800" cy="438151"/>
    <xdr:sp macro="" textlink="">
      <xdr:nvSpPr>
        <xdr:cNvPr id="1396" name="AutoShape 1" descr="blob:https://web.whatsapp.com/40ff642d-46c7-4d59-a890-3e34f8a11e68">
          <a:extLst>
            <a:ext uri="{FF2B5EF4-FFF2-40B4-BE49-F238E27FC236}">
              <a16:creationId xmlns:a16="http://schemas.microsoft.com/office/drawing/2014/main" id="{00000000-0008-0000-0200-000074050000}"/>
            </a:ext>
          </a:extLst>
        </xdr:cNvPr>
        <xdr:cNvSpPr>
          <a:spLocks noChangeAspect="1" noChangeArrowheads="1"/>
        </xdr:cNvSpPr>
      </xdr:nvSpPr>
      <xdr:spPr bwMode="auto">
        <a:xfrm>
          <a:off x="1428750" y="1999678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186</xdr:row>
      <xdr:rowOff>0</xdr:rowOff>
    </xdr:from>
    <xdr:ext cx="304800" cy="438151"/>
    <xdr:sp macro="" textlink="">
      <xdr:nvSpPr>
        <xdr:cNvPr id="1397" name="AutoShape 1" descr="blob:https://web.whatsapp.com/40ff642d-46c7-4d59-a890-3e34f8a11e68">
          <a:extLst>
            <a:ext uri="{FF2B5EF4-FFF2-40B4-BE49-F238E27FC236}">
              <a16:creationId xmlns:a16="http://schemas.microsoft.com/office/drawing/2014/main" id="{00000000-0008-0000-0200-000075050000}"/>
            </a:ext>
          </a:extLst>
        </xdr:cNvPr>
        <xdr:cNvSpPr>
          <a:spLocks noChangeAspect="1" noChangeArrowheads="1"/>
        </xdr:cNvSpPr>
      </xdr:nvSpPr>
      <xdr:spPr bwMode="auto">
        <a:xfrm>
          <a:off x="1428750" y="1999678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186</xdr:row>
      <xdr:rowOff>0</xdr:rowOff>
    </xdr:from>
    <xdr:ext cx="304800" cy="438151"/>
    <xdr:sp macro="" textlink="">
      <xdr:nvSpPr>
        <xdr:cNvPr id="1398" name="AutoShape 1" descr="blob:https://web.whatsapp.com/40ff642d-46c7-4d59-a890-3e34f8a11e68">
          <a:extLst>
            <a:ext uri="{FF2B5EF4-FFF2-40B4-BE49-F238E27FC236}">
              <a16:creationId xmlns:a16="http://schemas.microsoft.com/office/drawing/2014/main" id="{00000000-0008-0000-0200-000076050000}"/>
            </a:ext>
          </a:extLst>
        </xdr:cNvPr>
        <xdr:cNvSpPr>
          <a:spLocks noChangeAspect="1" noChangeArrowheads="1"/>
        </xdr:cNvSpPr>
      </xdr:nvSpPr>
      <xdr:spPr bwMode="auto">
        <a:xfrm>
          <a:off x="1428750" y="1999678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186</xdr:row>
      <xdr:rowOff>0</xdr:rowOff>
    </xdr:from>
    <xdr:ext cx="304800" cy="438151"/>
    <xdr:sp macro="" textlink="">
      <xdr:nvSpPr>
        <xdr:cNvPr id="1399" name="AutoShape 1" descr="blob:https://web.whatsapp.com/40ff642d-46c7-4d59-a890-3e34f8a11e68">
          <a:extLst>
            <a:ext uri="{FF2B5EF4-FFF2-40B4-BE49-F238E27FC236}">
              <a16:creationId xmlns:a16="http://schemas.microsoft.com/office/drawing/2014/main" id="{00000000-0008-0000-0200-000077050000}"/>
            </a:ext>
          </a:extLst>
        </xdr:cNvPr>
        <xdr:cNvSpPr>
          <a:spLocks noChangeAspect="1" noChangeArrowheads="1"/>
        </xdr:cNvSpPr>
      </xdr:nvSpPr>
      <xdr:spPr bwMode="auto">
        <a:xfrm>
          <a:off x="1428750" y="1999678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186</xdr:row>
      <xdr:rowOff>0</xdr:rowOff>
    </xdr:from>
    <xdr:ext cx="304800" cy="438151"/>
    <xdr:sp macro="" textlink="">
      <xdr:nvSpPr>
        <xdr:cNvPr id="1400" name="AutoShape 1" descr="blob:https://web.whatsapp.com/40ff642d-46c7-4d59-a890-3e34f8a11e68">
          <a:extLst>
            <a:ext uri="{FF2B5EF4-FFF2-40B4-BE49-F238E27FC236}">
              <a16:creationId xmlns:a16="http://schemas.microsoft.com/office/drawing/2014/main" id="{00000000-0008-0000-0200-000078050000}"/>
            </a:ext>
          </a:extLst>
        </xdr:cNvPr>
        <xdr:cNvSpPr>
          <a:spLocks noChangeAspect="1" noChangeArrowheads="1"/>
        </xdr:cNvSpPr>
      </xdr:nvSpPr>
      <xdr:spPr bwMode="auto">
        <a:xfrm>
          <a:off x="1428750" y="1999678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186</xdr:row>
      <xdr:rowOff>0</xdr:rowOff>
    </xdr:from>
    <xdr:ext cx="304800" cy="438151"/>
    <xdr:sp macro="" textlink="">
      <xdr:nvSpPr>
        <xdr:cNvPr id="1401" name="AutoShape 1" descr="blob:https://web.whatsapp.com/40ff642d-46c7-4d59-a890-3e34f8a11e68">
          <a:extLst>
            <a:ext uri="{FF2B5EF4-FFF2-40B4-BE49-F238E27FC236}">
              <a16:creationId xmlns:a16="http://schemas.microsoft.com/office/drawing/2014/main" id="{00000000-0008-0000-0200-000079050000}"/>
            </a:ext>
          </a:extLst>
        </xdr:cNvPr>
        <xdr:cNvSpPr>
          <a:spLocks noChangeAspect="1" noChangeArrowheads="1"/>
        </xdr:cNvSpPr>
      </xdr:nvSpPr>
      <xdr:spPr bwMode="auto">
        <a:xfrm>
          <a:off x="1428750" y="1999678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186</xdr:row>
      <xdr:rowOff>0</xdr:rowOff>
    </xdr:from>
    <xdr:ext cx="304800" cy="438151"/>
    <xdr:sp macro="" textlink="">
      <xdr:nvSpPr>
        <xdr:cNvPr id="1402" name="AutoShape 1" descr="blob:https://web.whatsapp.com/40ff642d-46c7-4d59-a890-3e34f8a11e68">
          <a:extLst>
            <a:ext uri="{FF2B5EF4-FFF2-40B4-BE49-F238E27FC236}">
              <a16:creationId xmlns:a16="http://schemas.microsoft.com/office/drawing/2014/main" id="{00000000-0008-0000-0200-00007A050000}"/>
            </a:ext>
          </a:extLst>
        </xdr:cNvPr>
        <xdr:cNvSpPr>
          <a:spLocks noChangeAspect="1" noChangeArrowheads="1"/>
        </xdr:cNvSpPr>
      </xdr:nvSpPr>
      <xdr:spPr bwMode="auto">
        <a:xfrm>
          <a:off x="1428750" y="1999678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186</xdr:row>
      <xdr:rowOff>0</xdr:rowOff>
    </xdr:from>
    <xdr:ext cx="304800" cy="438151"/>
    <xdr:sp macro="" textlink="">
      <xdr:nvSpPr>
        <xdr:cNvPr id="1403" name="AutoShape 1" descr="blob:https://web.whatsapp.com/40ff642d-46c7-4d59-a890-3e34f8a11e68">
          <a:extLst>
            <a:ext uri="{FF2B5EF4-FFF2-40B4-BE49-F238E27FC236}">
              <a16:creationId xmlns:a16="http://schemas.microsoft.com/office/drawing/2014/main" id="{00000000-0008-0000-0200-00007B050000}"/>
            </a:ext>
          </a:extLst>
        </xdr:cNvPr>
        <xdr:cNvSpPr>
          <a:spLocks noChangeAspect="1" noChangeArrowheads="1"/>
        </xdr:cNvSpPr>
      </xdr:nvSpPr>
      <xdr:spPr bwMode="auto">
        <a:xfrm>
          <a:off x="1428750" y="1999678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186</xdr:row>
      <xdr:rowOff>0</xdr:rowOff>
    </xdr:from>
    <xdr:ext cx="304800" cy="438151"/>
    <xdr:sp macro="" textlink="">
      <xdr:nvSpPr>
        <xdr:cNvPr id="1404" name="AutoShape 1" descr="blob:https://web.whatsapp.com/40ff642d-46c7-4d59-a890-3e34f8a11e68">
          <a:extLst>
            <a:ext uri="{FF2B5EF4-FFF2-40B4-BE49-F238E27FC236}">
              <a16:creationId xmlns:a16="http://schemas.microsoft.com/office/drawing/2014/main" id="{00000000-0008-0000-0200-00007C050000}"/>
            </a:ext>
          </a:extLst>
        </xdr:cNvPr>
        <xdr:cNvSpPr>
          <a:spLocks noChangeAspect="1" noChangeArrowheads="1"/>
        </xdr:cNvSpPr>
      </xdr:nvSpPr>
      <xdr:spPr bwMode="auto">
        <a:xfrm>
          <a:off x="1428750" y="1999678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186</xdr:row>
      <xdr:rowOff>0</xdr:rowOff>
    </xdr:from>
    <xdr:ext cx="304800" cy="438151"/>
    <xdr:sp macro="" textlink="">
      <xdr:nvSpPr>
        <xdr:cNvPr id="1405" name="AutoShape 1" descr="blob:https://web.whatsapp.com/40ff642d-46c7-4d59-a890-3e34f8a11e68">
          <a:extLst>
            <a:ext uri="{FF2B5EF4-FFF2-40B4-BE49-F238E27FC236}">
              <a16:creationId xmlns:a16="http://schemas.microsoft.com/office/drawing/2014/main" id="{00000000-0008-0000-0200-00007D050000}"/>
            </a:ext>
          </a:extLst>
        </xdr:cNvPr>
        <xdr:cNvSpPr>
          <a:spLocks noChangeAspect="1" noChangeArrowheads="1"/>
        </xdr:cNvSpPr>
      </xdr:nvSpPr>
      <xdr:spPr bwMode="auto">
        <a:xfrm>
          <a:off x="1428750" y="1999678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186</xdr:row>
      <xdr:rowOff>0</xdr:rowOff>
    </xdr:from>
    <xdr:ext cx="304800" cy="438151"/>
    <xdr:sp macro="" textlink="">
      <xdr:nvSpPr>
        <xdr:cNvPr id="1406" name="AutoShape 1" descr="blob:https://web.whatsapp.com/40ff642d-46c7-4d59-a890-3e34f8a11e68">
          <a:extLst>
            <a:ext uri="{FF2B5EF4-FFF2-40B4-BE49-F238E27FC236}">
              <a16:creationId xmlns:a16="http://schemas.microsoft.com/office/drawing/2014/main" id="{00000000-0008-0000-0200-00007E050000}"/>
            </a:ext>
          </a:extLst>
        </xdr:cNvPr>
        <xdr:cNvSpPr>
          <a:spLocks noChangeAspect="1" noChangeArrowheads="1"/>
        </xdr:cNvSpPr>
      </xdr:nvSpPr>
      <xdr:spPr bwMode="auto">
        <a:xfrm>
          <a:off x="1428750" y="1999678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186</xdr:row>
      <xdr:rowOff>0</xdr:rowOff>
    </xdr:from>
    <xdr:ext cx="304800" cy="438151"/>
    <xdr:sp macro="" textlink="">
      <xdr:nvSpPr>
        <xdr:cNvPr id="1407" name="AutoShape 1" descr="blob:https://web.whatsapp.com/40ff642d-46c7-4d59-a890-3e34f8a11e68">
          <a:extLst>
            <a:ext uri="{FF2B5EF4-FFF2-40B4-BE49-F238E27FC236}">
              <a16:creationId xmlns:a16="http://schemas.microsoft.com/office/drawing/2014/main" id="{00000000-0008-0000-0200-00007F050000}"/>
            </a:ext>
          </a:extLst>
        </xdr:cNvPr>
        <xdr:cNvSpPr>
          <a:spLocks noChangeAspect="1" noChangeArrowheads="1"/>
        </xdr:cNvSpPr>
      </xdr:nvSpPr>
      <xdr:spPr bwMode="auto">
        <a:xfrm>
          <a:off x="1428750" y="1999678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186</xdr:row>
      <xdr:rowOff>0</xdr:rowOff>
    </xdr:from>
    <xdr:ext cx="304800" cy="438151"/>
    <xdr:sp macro="" textlink="">
      <xdr:nvSpPr>
        <xdr:cNvPr id="1408" name="AutoShape 1" descr="blob:https://web.whatsapp.com/40ff642d-46c7-4d59-a890-3e34f8a11e68">
          <a:extLst>
            <a:ext uri="{FF2B5EF4-FFF2-40B4-BE49-F238E27FC236}">
              <a16:creationId xmlns:a16="http://schemas.microsoft.com/office/drawing/2014/main" id="{00000000-0008-0000-0200-000080050000}"/>
            </a:ext>
          </a:extLst>
        </xdr:cNvPr>
        <xdr:cNvSpPr>
          <a:spLocks noChangeAspect="1" noChangeArrowheads="1"/>
        </xdr:cNvSpPr>
      </xdr:nvSpPr>
      <xdr:spPr bwMode="auto">
        <a:xfrm>
          <a:off x="1428750" y="1999678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186</xdr:row>
      <xdr:rowOff>0</xdr:rowOff>
    </xdr:from>
    <xdr:ext cx="304800" cy="438151"/>
    <xdr:sp macro="" textlink="">
      <xdr:nvSpPr>
        <xdr:cNvPr id="1409" name="AutoShape 1" descr="blob:https://web.whatsapp.com/40ff642d-46c7-4d59-a890-3e34f8a11e68">
          <a:extLst>
            <a:ext uri="{FF2B5EF4-FFF2-40B4-BE49-F238E27FC236}">
              <a16:creationId xmlns:a16="http://schemas.microsoft.com/office/drawing/2014/main" id="{00000000-0008-0000-0200-000081050000}"/>
            </a:ext>
          </a:extLst>
        </xdr:cNvPr>
        <xdr:cNvSpPr>
          <a:spLocks noChangeAspect="1" noChangeArrowheads="1"/>
        </xdr:cNvSpPr>
      </xdr:nvSpPr>
      <xdr:spPr bwMode="auto">
        <a:xfrm>
          <a:off x="1428750" y="1999678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186</xdr:row>
      <xdr:rowOff>0</xdr:rowOff>
    </xdr:from>
    <xdr:ext cx="304800" cy="438151"/>
    <xdr:sp macro="" textlink="">
      <xdr:nvSpPr>
        <xdr:cNvPr id="1410" name="AutoShape 1" descr="blob:https://web.whatsapp.com/40ff642d-46c7-4d59-a890-3e34f8a11e68">
          <a:extLst>
            <a:ext uri="{FF2B5EF4-FFF2-40B4-BE49-F238E27FC236}">
              <a16:creationId xmlns:a16="http://schemas.microsoft.com/office/drawing/2014/main" id="{00000000-0008-0000-0200-000082050000}"/>
            </a:ext>
          </a:extLst>
        </xdr:cNvPr>
        <xdr:cNvSpPr>
          <a:spLocks noChangeAspect="1" noChangeArrowheads="1"/>
        </xdr:cNvSpPr>
      </xdr:nvSpPr>
      <xdr:spPr bwMode="auto">
        <a:xfrm>
          <a:off x="1428750" y="1999678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186</xdr:row>
      <xdr:rowOff>0</xdr:rowOff>
    </xdr:from>
    <xdr:ext cx="304800" cy="438151"/>
    <xdr:sp macro="" textlink="">
      <xdr:nvSpPr>
        <xdr:cNvPr id="1411" name="AutoShape 1" descr="blob:https://web.whatsapp.com/40ff642d-46c7-4d59-a890-3e34f8a11e68">
          <a:extLst>
            <a:ext uri="{FF2B5EF4-FFF2-40B4-BE49-F238E27FC236}">
              <a16:creationId xmlns:a16="http://schemas.microsoft.com/office/drawing/2014/main" id="{00000000-0008-0000-0200-000083050000}"/>
            </a:ext>
          </a:extLst>
        </xdr:cNvPr>
        <xdr:cNvSpPr>
          <a:spLocks noChangeAspect="1" noChangeArrowheads="1"/>
        </xdr:cNvSpPr>
      </xdr:nvSpPr>
      <xdr:spPr bwMode="auto">
        <a:xfrm>
          <a:off x="1428750" y="1999678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186</xdr:row>
      <xdr:rowOff>0</xdr:rowOff>
    </xdr:from>
    <xdr:ext cx="304800" cy="438151"/>
    <xdr:sp macro="" textlink="">
      <xdr:nvSpPr>
        <xdr:cNvPr id="1412" name="AutoShape 1" descr="blob:https://web.whatsapp.com/40ff642d-46c7-4d59-a890-3e34f8a11e68">
          <a:extLst>
            <a:ext uri="{FF2B5EF4-FFF2-40B4-BE49-F238E27FC236}">
              <a16:creationId xmlns:a16="http://schemas.microsoft.com/office/drawing/2014/main" id="{00000000-0008-0000-0200-000084050000}"/>
            </a:ext>
          </a:extLst>
        </xdr:cNvPr>
        <xdr:cNvSpPr>
          <a:spLocks noChangeAspect="1" noChangeArrowheads="1"/>
        </xdr:cNvSpPr>
      </xdr:nvSpPr>
      <xdr:spPr bwMode="auto">
        <a:xfrm>
          <a:off x="1428750" y="1999678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186</xdr:row>
      <xdr:rowOff>0</xdr:rowOff>
    </xdr:from>
    <xdr:ext cx="304800" cy="438151"/>
    <xdr:sp macro="" textlink="">
      <xdr:nvSpPr>
        <xdr:cNvPr id="1413" name="AutoShape 1" descr="blob:https://web.whatsapp.com/40ff642d-46c7-4d59-a890-3e34f8a11e68">
          <a:extLst>
            <a:ext uri="{FF2B5EF4-FFF2-40B4-BE49-F238E27FC236}">
              <a16:creationId xmlns:a16="http://schemas.microsoft.com/office/drawing/2014/main" id="{00000000-0008-0000-0200-000085050000}"/>
            </a:ext>
          </a:extLst>
        </xdr:cNvPr>
        <xdr:cNvSpPr>
          <a:spLocks noChangeAspect="1" noChangeArrowheads="1"/>
        </xdr:cNvSpPr>
      </xdr:nvSpPr>
      <xdr:spPr bwMode="auto">
        <a:xfrm>
          <a:off x="1428750" y="1999678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186</xdr:row>
      <xdr:rowOff>0</xdr:rowOff>
    </xdr:from>
    <xdr:ext cx="304800" cy="438151"/>
    <xdr:sp macro="" textlink="">
      <xdr:nvSpPr>
        <xdr:cNvPr id="1414" name="AutoShape 1" descr="blob:https://web.whatsapp.com/40ff642d-46c7-4d59-a890-3e34f8a11e68">
          <a:extLst>
            <a:ext uri="{FF2B5EF4-FFF2-40B4-BE49-F238E27FC236}">
              <a16:creationId xmlns:a16="http://schemas.microsoft.com/office/drawing/2014/main" id="{00000000-0008-0000-0200-000086050000}"/>
            </a:ext>
          </a:extLst>
        </xdr:cNvPr>
        <xdr:cNvSpPr>
          <a:spLocks noChangeAspect="1" noChangeArrowheads="1"/>
        </xdr:cNvSpPr>
      </xdr:nvSpPr>
      <xdr:spPr bwMode="auto">
        <a:xfrm>
          <a:off x="1428750" y="1999678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281</xdr:row>
      <xdr:rowOff>0</xdr:rowOff>
    </xdr:from>
    <xdr:ext cx="304800" cy="438151"/>
    <xdr:sp macro="" textlink="">
      <xdr:nvSpPr>
        <xdr:cNvPr id="1415" name="AutoShape 1" descr="blob:https://web.whatsapp.com/40ff642d-46c7-4d59-a890-3e34f8a11e68">
          <a:extLst>
            <a:ext uri="{FF2B5EF4-FFF2-40B4-BE49-F238E27FC236}">
              <a16:creationId xmlns:a16="http://schemas.microsoft.com/office/drawing/2014/main" id="{00000000-0008-0000-0200-000087050000}"/>
            </a:ext>
          </a:extLst>
        </xdr:cNvPr>
        <xdr:cNvSpPr>
          <a:spLocks noChangeAspect="1" noChangeArrowheads="1"/>
        </xdr:cNvSpPr>
      </xdr:nvSpPr>
      <xdr:spPr bwMode="auto">
        <a:xfrm>
          <a:off x="1428750" y="3067431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281</xdr:row>
      <xdr:rowOff>0</xdr:rowOff>
    </xdr:from>
    <xdr:ext cx="304800" cy="438151"/>
    <xdr:sp macro="" textlink="">
      <xdr:nvSpPr>
        <xdr:cNvPr id="1416" name="AutoShape 1" descr="blob:https://web.whatsapp.com/40ff642d-46c7-4d59-a890-3e34f8a11e68">
          <a:extLst>
            <a:ext uri="{FF2B5EF4-FFF2-40B4-BE49-F238E27FC236}">
              <a16:creationId xmlns:a16="http://schemas.microsoft.com/office/drawing/2014/main" id="{00000000-0008-0000-0200-000088050000}"/>
            </a:ext>
          </a:extLst>
        </xdr:cNvPr>
        <xdr:cNvSpPr>
          <a:spLocks noChangeAspect="1" noChangeArrowheads="1"/>
        </xdr:cNvSpPr>
      </xdr:nvSpPr>
      <xdr:spPr bwMode="auto">
        <a:xfrm>
          <a:off x="1428750" y="3067431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281</xdr:row>
      <xdr:rowOff>0</xdr:rowOff>
    </xdr:from>
    <xdr:ext cx="304800" cy="438151"/>
    <xdr:sp macro="" textlink="">
      <xdr:nvSpPr>
        <xdr:cNvPr id="1417" name="AutoShape 1" descr="blob:https://web.whatsapp.com/40ff642d-46c7-4d59-a890-3e34f8a11e68">
          <a:extLst>
            <a:ext uri="{FF2B5EF4-FFF2-40B4-BE49-F238E27FC236}">
              <a16:creationId xmlns:a16="http://schemas.microsoft.com/office/drawing/2014/main" id="{00000000-0008-0000-0200-000089050000}"/>
            </a:ext>
          </a:extLst>
        </xdr:cNvPr>
        <xdr:cNvSpPr>
          <a:spLocks noChangeAspect="1" noChangeArrowheads="1"/>
        </xdr:cNvSpPr>
      </xdr:nvSpPr>
      <xdr:spPr bwMode="auto">
        <a:xfrm>
          <a:off x="1428750" y="3067431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281</xdr:row>
      <xdr:rowOff>0</xdr:rowOff>
    </xdr:from>
    <xdr:ext cx="304800" cy="438151"/>
    <xdr:sp macro="" textlink="">
      <xdr:nvSpPr>
        <xdr:cNvPr id="1418" name="AutoShape 1" descr="blob:https://web.whatsapp.com/40ff642d-46c7-4d59-a890-3e34f8a11e68">
          <a:extLst>
            <a:ext uri="{FF2B5EF4-FFF2-40B4-BE49-F238E27FC236}">
              <a16:creationId xmlns:a16="http://schemas.microsoft.com/office/drawing/2014/main" id="{00000000-0008-0000-0200-00008A050000}"/>
            </a:ext>
          </a:extLst>
        </xdr:cNvPr>
        <xdr:cNvSpPr>
          <a:spLocks noChangeAspect="1" noChangeArrowheads="1"/>
        </xdr:cNvSpPr>
      </xdr:nvSpPr>
      <xdr:spPr bwMode="auto">
        <a:xfrm>
          <a:off x="1428750" y="3067431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281</xdr:row>
      <xdr:rowOff>0</xdr:rowOff>
    </xdr:from>
    <xdr:ext cx="304800" cy="438151"/>
    <xdr:sp macro="" textlink="">
      <xdr:nvSpPr>
        <xdr:cNvPr id="1419" name="AutoShape 1" descr="blob:https://web.whatsapp.com/40ff642d-46c7-4d59-a890-3e34f8a11e68">
          <a:extLst>
            <a:ext uri="{FF2B5EF4-FFF2-40B4-BE49-F238E27FC236}">
              <a16:creationId xmlns:a16="http://schemas.microsoft.com/office/drawing/2014/main" id="{00000000-0008-0000-0200-00008B050000}"/>
            </a:ext>
          </a:extLst>
        </xdr:cNvPr>
        <xdr:cNvSpPr>
          <a:spLocks noChangeAspect="1" noChangeArrowheads="1"/>
        </xdr:cNvSpPr>
      </xdr:nvSpPr>
      <xdr:spPr bwMode="auto">
        <a:xfrm>
          <a:off x="1428750" y="3067431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281</xdr:row>
      <xdr:rowOff>0</xdr:rowOff>
    </xdr:from>
    <xdr:ext cx="304800" cy="438151"/>
    <xdr:sp macro="" textlink="">
      <xdr:nvSpPr>
        <xdr:cNvPr id="1420" name="AutoShape 1" descr="blob:https://web.whatsapp.com/40ff642d-46c7-4d59-a890-3e34f8a11e68">
          <a:extLst>
            <a:ext uri="{FF2B5EF4-FFF2-40B4-BE49-F238E27FC236}">
              <a16:creationId xmlns:a16="http://schemas.microsoft.com/office/drawing/2014/main" id="{00000000-0008-0000-0200-00008C050000}"/>
            </a:ext>
          </a:extLst>
        </xdr:cNvPr>
        <xdr:cNvSpPr>
          <a:spLocks noChangeAspect="1" noChangeArrowheads="1"/>
        </xdr:cNvSpPr>
      </xdr:nvSpPr>
      <xdr:spPr bwMode="auto">
        <a:xfrm>
          <a:off x="1428750" y="3067431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281</xdr:row>
      <xdr:rowOff>0</xdr:rowOff>
    </xdr:from>
    <xdr:ext cx="304800" cy="438151"/>
    <xdr:sp macro="" textlink="">
      <xdr:nvSpPr>
        <xdr:cNvPr id="1421" name="AutoShape 1" descr="blob:https://web.whatsapp.com/40ff642d-46c7-4d59-a890-3e34f8a11e68">
          <a:extLst>
            <a:ext uri="{FF2B5EF4-FFF2-40B4-BE49-F238E27FC236}">
              <a16:creationId xmlns:a16="http://schemas.microsoft.com/office/drawing/2014/main" id="{00000000-0008-0000-0200-00008D050000}"/>
            </a:ext>
          </a:extLst>
        </xdr:cNvPr>
        <xdr:cNvSpPr>
          <a:spLocks noChangeAspect="1" noChangeArrowheads="1"/>
        </xdr:cNvSpPr>
      </xdr:nvSpPr>
      <xdr:spPr bwMode="auto">
        <a:xfrm>
          <a:off x="1428750" y="3067431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281</xdr:row>
      <xdr:rowOff>0</xdr:rowOff>
    </xdr:from>
    <xdr:ext cx="304800" cy="438151"/>
    <xdr:sp macro="" textlink="">
      <xdr:nvSpPr>
        <xdr:cNvPr id="1422" name="AutoShape 1" descr="blob:https://web.whatsapp.com/40ff642d-46c7-4d59-a890-3e34f8a11e68">
          <a:extLst>
            <a:ext uri="{FF2B5EF4-FFF2-40B4-BE49-F238E27FC236}">
              <a16:creationId xmlns:a16="http://schemas.microsoft.com/office/drawing/2014/main" id="{00000000-0008-0000-0200-00008E050000}"/>
            </a:ext>
          </a:extLst>
        </xdr:cNvPr>
        <xdr:cNvSpPr>
          <a:spLocks noChangeAspect="1" noChangeArrowheads="1"/>
        </xdr:cNvSpPr>
      </xdr:nvSpPr>
      <xdr:spPr bwMode="auto">
        <a:xfrm>
          <a:off x="1428750" y="3067431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281</xdr:row>
      <xdr:rowOff>0</xdr:rowOff>
    </xdr:from>
    <xdr:ext cx="304800" cy="438151"/>
    <xdr:sp macro="" textlink="">
      <xdr:nvSpPr>
        <xdr:cNvPr id="1423" name="AutoShape 1" descr="blob:https://web.whatsapp.com/40ff642d-46c7-4d59-a890-3e34f8a11e68">
          <a:extLst>
            <a:ext uri="{FF2B5EF4-FFF2-40B4-BE49-F238E27FC236}">
              <a16:creationId xmlns:a16="http://schemas.microsoft.com/office/drawing/2014/main" id="{00000000-0008-0000-0200-00008F050000}"/>
            </a:ext>
          </a:extLst>
        </xdr:cNvPr>
        <xdr:cNvSpPr>
          <a:spLocks noChangeAspect="1" noChangeArrowheads="1"/>
        </xdr:cNvSpPr>
      </xdr:nvSpPr>
      <xdr:spPr bwMode="auto">
        <a:xfrm>
          <a:off x="1428750" y="3067431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281</xdr:row>
      <xdr:rowOff>0</xdr:rowOff>
    </xdr:from>
    <xdr:ext cx="304800" cy="438151"/>
    <xdr:sp macro="" textlink="">
      <xdr:nvSpPr>
        <xdr:cNvPr id="1424" name="AutoShape 1" descr="blob:https://web.whatsapp.com/40ff642d-46c7-4d59-a890-3e34f8a11e68">
          <a:extLst>
            <a:ext uri="{FF2B5EF4-FFF2-40B4-BE49-F238E27FC236}">
              <a16:creationId xmlns:a16="http://schemas.microsoft.com/office/drawing/2014/main" id="{00000000-0008-0000-0200-000090050000}"/>
            </a:ext>
          </a:extLst>
        </xdr:cNvPr>
        <xdr:cNvSpPr>
          <a:spLocks noChangeAspect="1" noChangeArrowheads="1"/>
        </xdr:cNvSpPr>
      </xdr:nvSpPr>
      <xdr:spPr bwMode="auto">
        <a:xfrm>
          <a:off x="1428750" y="3067431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281</xdr:row>
      <xdr:rowOff>0</xdr:rowOff>
    </xdr:from>
    <xdr:ext cx="304800" cy="438151"/>
    <xdr:sp macro="" textlink="">
      <xdr:nvSpPr>
        <xdr:cNvPr id="1425" name="AutoShape 1" descr="blob:https://web.whatsapp.com/40ff642d-46c7-4d59-a890-3e34f8a11e68">
          <a:extLst>
            <a:ext uri="{FF2B5EF4-FFF2-40B4-BE49-F238E27FC236}">
              <a16:creationId xmlns:a16="http://schemas.microsoft.com/office/drawing/2014/main" id="{00000000-0008-0000-0200-000091050000}"/>
            </a:ext>
          </a:extLst>
        </xdr:cNvPr>
        <xdr:cNvSpPr>
          <a:spLocks noChangeAspect="1" noChangeArrowheads="1"/>
        </xdr:cNvSpPr>
      </xdr:nvSpPr>
      <xdr:spPr bwMode="auto">
        <a:xfrm>
          <a:off x="1428750" y="3067431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281</xdr:row>
      <xdr:rowOff>0</xdr:rowOff>
    </xdr:from>
    <xdr:ext cx="304800" cy="438151"/>
    <xdr:sp macro="" textlink="">
      <xdr:nvSpPr>
        <xdr:cNvPr id="1426" name="AutoShape 1" descr="blob:https://web.whatsapp.com/40ff642d-46c7-4d59-a890-3e34f8a11e68">
          <a:extLst>
            <a:ext uri="{FF2B5EF4-FFF2-40B4-BE49-F238E27FC236}">
              <a16:creationId xmlns:a16="http://schemas.microsoft.com/office/drawing/2014/main" id="{00000000-0008-0000-0200-000092050000}"/>
            </a:ext>
          </a:extLst>
        </xdr:cNvPr>
        <xdr:cNvSpPr>
          <a:spLocks noChangeAspect="1" noChangeArrowheads="1"/>
        </xdr:cNvSpPr>
      </xdr:nvSpPr>
      <xdr:spPr bwMode="auto">
        <a:xfrm>
          <a:off x="1428750" y="3067431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281</xdr:row>
      <xdr:rowOff>0</xdr:rowOff>
    </xdr:from>
    <xdr:ext cx="304800" cy="438151"/>
    <xdr:sp macro="" textlink="">
      <xdr:nvSpPr>
        <xdr:cNvPr id="1427" name="AutoShape 1" descr="blob:https://web.whatsapp.com/40ff642d-46c7-4d59-a890-3e34f8a11e68">
          <a:extLst>
            <a:ext uri="{FF2B5EF4-FFF2-40B4-BE49-F238E27FC236}">
              <a16:creationId xmlns:a16="http://schemas.microsoft.com/office/drawing/2014/main" id="{00000000-0008-0000-0200-000093050000}"/>
            </a:ext>
          </a:extLst>
        </xdr:cNvPr>
        <xdr:cNvSpPr>
          <a:spLocks noChangeAspect="1" noChangeArrowheads="1"/>
        </xdr:cNvSpPr>
      </xdr:nvSpPr>
      <xdr:spPr bwMode="auto">
        <a:xfrm>
          <a:off x="1428750" y="3067431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281</xdr:row>
      <xdr:rowOff>0</xdr:rowOff>
    </xdr:from>
    <xdr:ext cx="304800" cy="438151"/>
    <xdr:sp macro="" textlink="">
      <xdr:nvSpPr>
        <xdr:cNvPr id="1428" name="AutoShape 1" descr="blob:https://web.whatsapp.com/40ff642d-46c7-4d59-a890-3e34f8a11e68">
          <a:extLst>
            <a:ext uri="{FF2B5EF4-FFF2-40B4-BE49-F238E27FC236}">
              <a16:creationId xmlns:a16="http://schemas.microsoft.com/office/drawing/2014/main" id="{00000000-0008-0000-0200-000094050000}"/>
            </a:ext>
          </a:extLst>
        </xdr:cNvPr>
        <xdr:cNvSpPr>
          <a:spLocks noChangeAspect="1" noChangeArrowheads="1"/>
        </xdr:cNvSpPr>
      </xdr:nvSpPr>
      <xdr:spPr bwMode="auto">
        <a:xfrm>
          <a:off x="1428750" y="3067431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281</xdr:row>
      <xdr:rowOff>0</xdr:rowOff>
    </xdr:from>
    <xdr:ext cx="304800" cy="438151"/>
    <xdr:sp macro="" textlink="">
      <xdr:nvSpPr>
        <xdr:cNvPr id="1429" name="AutoShape 1" descr="blob:https://web.whatsapp.com/40ff642d-46c7-4d59-a890-3e34f8a11e68">
          <a:extLst>
            <a:ext uri="{FF2B5EF4-FFF2-40B4-BE49-F238E27FC236}">
              <a16:creationId xmlns:a16="http://schemas.microsoft.com/office/drawing/2014/main" id="{00000000-0008-0000-0200-000095050000}"/>
            </a:ext>
          </a:extLst>
        </xdr:cNvPr>
        <xdr:cNvSpPr>
          <a:spLocks noChangeAspect="1" noChangeArrowheads="1"/>
        </xdr:cNvSpPr>
      </xdr:nvSpPr>
      <xdr:spPr bwMode="auto">
        <a:xfrm>
          <a:off x="1428750" y="3067431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281</xdr:row>
      <xdr:rowOff>0</xdr:rowOff>
    </xdr:from>
    <xdr:ext cx="304800" cy="438151"/>
    <xdr:sp macro="" textlink="">
      <xdr:nvSpPr>
        <xdr:cNvPr id="1430" name="AutoShape 1" descr="blob:https://web.whatsapp.com/40ff642d-46c7-4d59-a890-3e34f8a11e68">
          <a:extLst>
            <a:ext uri="{FF2B5EF4-FFF2-40B4-BE49-F238E27FC236}">
              <a16:creationId xmlns:a16="http://schemas.microsoft.com/office/drawing/2014/main" id="{00000000-0008-0000-0200-000096050000}"/>
            </a:ext>
          </a:extLst>
        </xdr:cNvPr>
        <xdr:cNvSpPr>
          <a:spLocks noChangeAspect="1" noChangeArrowheads="1"/>
        </xdr:cNvSpPr>
      </xdr:nvSpPr>
      <xdr:spPr bwMode="auto">
        <a:xfrm>
          <a:off x="1428750" y="3067431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281</xdr:row>
      <xdr:rowOff>0</xdr:rowOff>
    </xdr:from>
    <xdr:ext cx="304800" cy="438151"/>
    <xdr:sp macro="" textlink="">
      <xdr:nvSpPr>
        <xdr:cNvPr id="1431" name="AutoShape 1" descr="blob:https://web.whatsapp.com/40ff642d-46c7-4d59-a890-3e34f8a11e68">
          <a:extLst>
            <a:ext uri="{FF2B5EF4-FFF2-40B4-BE49-F238E27FC236}">
              <a16:creationId xmlns:a16="http://schemas.microsoft.com/office/drawing/2014/main" id="{00000000-0008-0000-0200-000097050000}"/>
            </a:ext>
          </a:extLst>
        </xdr:cNvPr>
        <xdr:cNvSpPr>
          <a:spLocks noChangeAspect="1" noChangeArrowheads="1"/>
        </xdr:cNvSpPr>
      </xdr:nvSpPr>
      <xdr:spPr bwMode="auto">
        <a:xfrm>
          <a:off x="1428750" y="3067431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281</xdr:row>
      <xdr:rowOff>0</xdr:rowOff>
    </xdr:from>
    <xdr:ext cx="304800" cy="438151"/>
    <xdr:sp macro="" textlink="">
      <xdr:nvSpPr>
        <xdr:cNvPr id="1432" name="AutoShape 1" descr="blob:https://web.whatsapp.com/40ff642d-46c7-4d59-a890-3e34f8a11e68">
          <a:extLst>
            <a:ext uri="{FF2B5EF4-FFF2-40B4-BE49-F238E27FC236}">
              <a16:creationId xmlns:a16="http://schemas.microsoft.com/office/drawing/2014/main" id="{00000000-0008-0000-0200-000098050000}"/>
            </a:ext>
          </a:extLst>
        </xdr:cNvPr>
        <xdr:cNvSpPr>
          <a:spLocks noChangeAspect="1" noChangeArrowheads="1"/>
        </xdr:cNvSpPr>
      </xdr:nvSpPr>
      <xdr:spPr bwMode="auto">
        <a:xfrm>
          <a:off x="1428750" y="3067431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281</xdr:row>
      <xdr:rowOff>0</xdr:rowOff>
    </xdr:from>
    <xdr:ext cx="304800" cy="438151"/>
    <xdr:sp macro="" textlink="">
      <xdr:nvSpPr>
        <xdr:cNvPr id="1433" name="AutoShape 1" descr="blob:https://web.whatsapp.com/40ff642d-46c7-4d59-a890-3e34f8a11e68">
          <a:extLst>
            <a:ext uri="{FF2B5EF4-FFF2-40B4-BE49-F238E27FC236}">
              <a16:creationId xmlns:a16="http://schemas.microsoft.com/office/drawing/2014/main" id="{00000000-0008-0000-0200-000099050000}"/>
            </a:ext>
          </a:extLst>
        </xdr:cNvPr>
        <xdr:cNvSpPr>
          <a:spLocks noChangeAspect="1" noChangeArrowheads="1"/>
        </xdr:cNvSpPr>
      </xdr:nvSpPr>
      <xdr:spPr bwMode="auto">
        <a:xfrm>
          <a:off x="1428750" y="3067431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281</xdr:row>
      <xdr:rowOff>0</xdr:rowOff>
    </xdr:from>
    <xdr:ext cx="304800" cy="438151"/>
    <xdr:sp macro="" textlink="">
      <xdr:nvSpPr>
        <xdr:cNvPr id="1434" name="AutoShape 1" descr="blob:https://web.whatsapp.com/40ff642d-46c7-4d59-a890-3e34f8a11e68">
          <a:extLst>
            <a:ext uri="{FF2B5EF4-FFF2-40B4-BE49-F238E27FC236}">
              <a16:creationId xmlns:a16="http://schemas.microsoft.com/office/drawing/2014/main" id="{00000000-0008-0000-0200-00009A050000}"/>
            </a:ext>
          </a:extLst>
        </xdr:cNvPr>
        <xdr:cNvSpPr>
          <a:spLocks noChangeAspect="1" noChangeArrowheads="1"/>
        </xdr:cNvSpPr>
      </xdr:nvSpPr>
      <xdr:spPr bwMode="auto">
        <a:xfrm>
          <a:off x="1428750" y="3067431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281</xdr:row>
      <xdr:rowOff>0</xdr:rowOff>
    </xdr:from>
    <xdr:ext cx="304800" cy="438151"/>
    <xdr:sp macro="" textlink="">
      <xdr:nvSpPr>
        <xdr:cNvPr id="1435" name="AutoShape 1" descr="blob:https://web.whatsapp.com/40ff642d-46c7-4d59-a890-3e34f8a11e68">
          <a:extLst>
            <a:ext uri="{FF2B5EF4-FFF2-40B4-BE49-F238E27FC236}">
              <a16:creationId xmlns:a16="http://schemas.microsoft.com/office/drawing/2014/main" id="{00000000-0008-0000-0200-00009B050000}"/>
            </a:ext>
          </a:extLst>
        </xdr:cNvPr>
        <xdr:cNvSpPr>
          <a:spLocks noChangeAspect="1" noChangeArrowheads="1"/>
        </xdr:cNvSpPr>
      </xdr:nvSpPr>
      <xdr:spPr bwMode="auto">
        <a:xfrm>
          <a:off x="1428750" y="3067431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281</xdr:row>
      <xdr:rowOff>0</xdr:rowOff>
    </xdr:from>
    <xdr:ext cx="304800" cy="438151"/>
    <xdr:sp macro="" textlink="">
      <xdr:nvSpPr>
        <xdr:cNvPr id="1436" name="AutoShape 1" descr="blob:https://web.whatsapp.com/40ff642d-46c7-4d59-a890-3e34f8a11e68">
          <a:extLst>
            <a:ext uri="{FF2B5EF4-FFF2-40B4-BE49-F238E27FC236}">
              <a16:creationId xmlns:a16="http://schemas.microsoft.com/office/drawing/2014/main" id="{00000000-0008-0000-0200-00009C050000}"/>
            </a:ext>
          </a:extLst>
        </xdr:cNvPr>
        <xdr:cNvSpPr>
          <a:spLocks noChangeAspect="1" noChangeArrowheads="1"/>
        </xdr:cNvSpPr>
      </xdr:nvSpPr>
      <xdr:spPr bwMode="auto">
        <a:xfrm>
          <a:off x="1428750" y="3067431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281</xdr:row>
      <xdr:rowOff>0</xdr:rowOff>
    </xdr:from>
    <xdr:ext cx="304800" cy="438151"/>
    <xdr:sp macro="" textlink="">
      <xdr:nvSpPr>
        <xdr:cNvPr id="1437" name="AutoShape 1" descr="blob:https://web.whatsapp.com/40ff642d-46c7-4d59-a890-3e34f8a11e68">
          <a:extLst>
            <a:ext uri="{FF2B5EF4-FFF2-40B4-BE49-F238E27FC236}">
              <a16:creationId xmlns:a16="http://schemas.microsoft.com/office/drawing/2014/main" id="{00000000-0008-0000-0200-00009D050000}"/>
            </a:ext>
          </a:extLst>
        </xdr:cNvPr>
        <xdr:cNvSpPr>
          <a:spLocks noChangeAspect="1" noChangeArrowheads="1"/>
        </xdr:cNvSpPr>
      </xdr:nvSpPr>
      <xdr:spPr bwMode="auto">
        <a:xfrm>
          <a:off x="1428750" y="3067431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281</xdr:row>
      <xdr:rowOff>0</xdr:rowOff>
    </xdr:from>
    <xdr:ext cx="304800" cy="438151"/>
    <xdr:sp macro="" textlink="">
      <xdr:nvSpPr>
        <xdr:cNvPr id="1438" name="AutoShape 1" descr="blob:https://web.whatsapp.com/40ff642d-46c7-4d59-a890-3e34f8a11e68">
          <a:extLst>
            <a:ext uri="{FF2B5EF4-FFF2-40B4-BE49-F238E27FC236}">
              <a16:creationId xmlns:a16="http://schemas.microsoft.com/office/drawing/2014/main" id="{00000000-0008-0000-0200-00009E050000}"/>
            </a:ext>
          </a:extLst>
        </xdr:cNvPr>
        <xdr:cNvSpPr>
          <a:spLocks noChangeAspect="1" noChangeArrowheads="1"/>
        </xdr:cNvSpPr>
      </xdr:nvSpPr>
      <xdr:spPr bwMode="auto">
        <a:xfrm>
          <a:off x="1428750" y="3067431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205</xdr:row>
      <xdr:rowOff>0</xdr:rowOff>
    </xdr:from>
    <xdr:ext cx="304800" cy="438151"/>
    <xdr:sp macro="" textlink="">
      <xdr:nvSpPr>
        <xdr:cNvPr id="1439" name="AutoShape 1" descr="blob:https://web.whatsapp.com/40ff642d-46c7-4d59-a890-3e34f8a11e68">
          <a:extLst>
            <a:ext uri="{FF2B5EF4-FFF2-40B4-BE49-F238E27FC236}">
              <a16:creationId xmlns:a16="http://schemas.microsoft.com/office/drawing/2014/main" id="{00000000-0008-0000-0200-00009F050000}"/>
            </a:ext>
          </a:extLst>
        </xdr:cNvPr>
        <xdr:cNvSpPr>
          <a:spLocks noChangeAspect="1" noChangeArrowheads="1"/>
        </xdr:cNvSpPr>
      </xdr:nvSpPr>
      <xdr:spPr bwMode="auto">
        <a:xfrm>
          <a:off x="1428750" y="221322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205</xdr:row>
      <xdr:rowOff>0</xdr:rowOff>
    </xdr:from>
    <xdr:ext cx="304800" cy="438151"/>
    <xdr:sp macro="" textlink="">
      <xdr:nvSpPr>
        <xdr:cNvPr id="1440" name="AutoShape 1" descr="blob:https://web.whatsapp.com/40ff642d-46c7-4d59-a890-3e34f8a11e68">
          <a:extLst>
            <a:ext uri="{FF2B5EF4-FFF2-40B4-BE49-F238E27FC236}">
              <a16:creationId xmlns:a16="http://schemas.microsoft.com/office/drawing/2014/main" id="{00000000-0008-0000-0200-0000A0050000}"/>
            </a:ext>
          </a:extLst>
        </xdr:cNvPr>
        <xdr:cNvSpPr>
          <a:spLocks noChangeAspect="1" noChangeArrowheads="1"/>
        </xdr:cNvSpPr>
      </xdr:nvSpPr>
      <xdr:spPr bwMode="auto">
        <a:xfrm>
          <a:off x="1428750" y="221322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205</xdr:row>
      <xdr:rowOff>0</xdr:rowOff>
    </xdr:from>
    <xdr:ext cx="304800" cy="438151"/>
    <xdr:sp macro="" textlink="">
      <xdr:nvSpPr>
        <xdr:cNvPr id="1441" name="AutoShape 1" descr="blob:https://web.whatsapp.com/40ff642d-46c7-4d59-a890-3e34f8a11e68">
          <a:extLst>
            <a:ext uri="{FF2B5EF4-FFF2-40B4-BE49-F238E27FC236}">
              <a16:creationId xmlns:a16="http://schemas.microsoft.com/office/drawing/2014/main" id="{00000000-0008-0000-0200-0000A1050000}"/>
            </a:ext>
          </a:extLst>
        </xdr:cNvPr>
        <xdr:cNvSpPr>
          <a:spLocks noChangeAspect="1" noChangeArrowheads="1"/>
        </xdr:cNvSpPr>
      </xdr:nvSpPr>
      <xdr:spPr bwMode="auto">
        <a:xfrm>
          <a:off x="1428750" y="221322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205</xdr:row>
      <xdr:rowOff>0</xdr:rowOff>
    </xdr:from>
    <xdr:ext cx="304800" cy="438151"/>
    <xdr:sp macro="" textlink="">
      <xdr:nvSpPr>
        <xdr:cNvPr id="1442" name="AutoShape 1" descr="blob:https://web.whatsapp.com/40ff642d-46c7-4d59-a890-3e34f8a11e68">
          <a:extLst>
            <a:ext uri="{FF2B5EF4-FFF2-40B4-BE49-F238E27FC236}">
              <a16:creationId xmlns:a16="http://schemas.microsoft.com/office/drawing/2014/main" id="{00000000-0008-0000-0200-0000A2050000}"/>
            </a:ext>
          </a:extLst>
        </xdr:cNvPr>
        <xdr:cNvSpPr>
          <a:spLocks noChangeAspect="1" noChangeArrowheads="1"/>
        </xdr:cNvSpPr>
      </xdr:nvSpPr>
      <xdr:spPr bwMode="auto">
        <a:xfrm>
          <a:off x="1428750" y="221322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205</xdr:row>
      <xdr:rowOff>0</xdr:rowOff>
    </xdr:from>
    <xdr:ext cx="304800" cy="438151"/>
    <xdr:sp macro="" textlink="">
      <xdr:nvSpPr>
        <xdr:cNvPr id="1443" name="AutoShape 1" descr="blob:https://web.whatsapp.com/40ff642d-46c7-4d59-a890-3e34f8a11e68">
          <a:extLst>
            <a:ext uri="{FF2B5EF4-FFF2-40B4-BE49-F238E27FC236}">
              <a16:creationId xmlns:a16="http://schemas.microsoft.com/office/drawing/2014/main" id="{00000000-0008-0000-0200-0000A3050000}"/>
            </a:ext>
          </a:extLst>
        </xdr:cNvPr>
        <xdr:cNvSpPr>
          <a:spLocks noChangeAspect="1" noChangeArrowheads="1"/>
        </xdr:cNvSpPr>
      </xdr:nvSpPr>
      <xdr:spPr bwMode="auto">
        <a:xfrm>
          <a:off x="1428750" y="221322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205</xdr:row>
      <xdr:rowOff>0</xdr:rowOff>
    </xdr:from>
    <xdr:ext cx="304800" cy="438151"/>
    <xdr:sp macro="" textlink="">
      <xdr:nvSpPr>
        <xdr:cNvPr id="1444" name="AutoShape 1" descr="blob:https://web.whatsapp.com/40ff642d-46c7-4d59-a890-3e34f8a11e68">
          <a:extLst>
            <a:ext uri="{FF2B5EF4-FFF2-40B4-BE49-F238E27FC236}">
              <a16:creationId xmlns:a16="http://schemas.microsoft.com/office/drawing/2014/main" id="{00000000-0008-0000-0200-0000A4050000}"/>
            </a:ext>
          </a:extLst>
        </xdr:cNvPr>
        <xdr:cNvSpPr>
          <a:spLocks noChangeAspect="1" noChangeArrowheads="1"/>
        </xdr:cNvSpPr>
      </xdr:nvSpPr>
      <xdr:spPr bwMode="auto">
        <a:xfrm>
          <a:off x="1428750" y="221322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205</xdr:row>
      <xdr:rowOff>0</xdr:rowOff>
    </xdr:from>
    <xdr:ext cx="304800" cy="438151"/>
    <xdr:sp macro="" textlink="">
      <xdr:nvSpPr>
        <xdr:cNvPr id="1445" name="AutoShape 1" descr="blob:https://web.whatsapp.com/40ff642d-46c7-4d59-a890-3e34f8a11e68">
          <a:extLst>
            <a:ext uri="{FF2B5EF4-FFF2-40B4-BE49-F238E27FC236}">
              <a16:creationId xmlns:a16="http://schemas.microsoft.com/office/drawing/2014/main" id="{00000000-0008-0000-0200-0000A5050000}"/>
            </a:ext>
          </a:extLst>
        </xdr:cNvPr>
        <xdr:cNvSpPr>
          <a:spLocks noChangeAspect="1" noChangeArrowheads="1"/>
        </xdr:cNvSpPr>
      </xdr:nvSpPr>
      <xdr:spPr bwMode="auto">
        <a:xfrm>
          <a:off x="1428750" y="221322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205</xdr:row>
      <xdr:rowOff>0</xdr:rowOff>
    </xdr:from>
    <xdr:ext cx="304800" cy="438151"/>
    <xdr:sp macro="" textlink="">
      <xdr:nvSpPr>
        <xdr:cNvPr id="1446" name="AutoShape 1" descr="blob:https://web.whatsapp.com/40ff642d-46c7-4d59-a890-3e34f8a11e68">
          <a:extLst>
            <a:ext uri="{FF2B5EF4-FFF2-40B4-BE49-F238E27FC236}">
              <a16:creationId xmlns:a16="http://schemas.microsoft.com/office/drawing/2014/main" id="{00000000-0008-0000-0200-0000A6050000}"/>
            </a:ext>
          </a:extLst>
        </xdr:cNvPr>
        <xdr:cNvSpPr>
          <a:spLocks noChangeAspect="1" noChangeArrowheads="1"/>
        </xdr:cNvSpPr>
      </xdr:nvSpPr>
      <xdr:spPr bwMode="auto">
        <a:xfrm>
          <a:off x="1428750" y="221322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205</xdr:row>
      <xdr:rowOff>0</xdr:rowOff>
    </xdr:from>
    <xdr:ext cx="304800" cy="438151"/>
    <xdr:sp macro="" textlink="">
      <xdr:nvSpPr>
        <xdr:cNvPr id="1447" name="AutoShape 1" descr="blob:https://web.whatsapp.com/40ff642d-46c7-4d59-a890-3e34f8a11e68">
          <a:extLst>
            <a:ext uri="{FF2B5EF4-FFF2-40B4-BE49-F238E27FC236}">
              <a16:creationId xmlns:a16="http://schemas.microsoft.com/office/drawing/2014/main" id="{00000000-0008-0000-0200-0000A7050000}"/>
            </a:ext>
          </a:extLst>
        </xdr:cNvPr>
        <xdr:cNvSpPr>
          <a:spLocks noChangeAspect="1" noChangeArrowheads="1"/>
        </xdr:cNvSpPr>
      </xdr:nvSpPr>
      <xdr:spPr bwMode="auto">
        <a:xfrm>
          <a:off x="1428750" y="221322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205</xdr:row>
      <xdr:rowOff>0</xdr:rowOff>
    </xdr:from>
    <xdr:ext cx="304800" cy="438151"/>
    <xdr:sp macro="" textlink="">
      <xdr:nvSpPr>
        <xdr:cNvPr id="1448" name="AutoShape 1" descr="blob:https://web.whatsapp.com/40ff642d-46c7-4d59-a890-3e34f8a11e68">
          <a:extLst>
            <a:ext uri="{FF2B5EF4-FFF2-40B4-BE49-F238E27FC236}">
              <a16:creationId xmlns:a16="http://schemas.microsoft.com/office/drawing/2014/main" id="{00000000-0008-0000-0200-0000A8050000}"/>
            </a:ext>
          </a:extLst>
        </xdr:cNvPr>
        <xdr:cNvSpPr>
          <a:spLocks noChangeAspect="1" noChangeArrowheads="1"/>
        </xdr:cNvSpPr>
      </xdr:nvSpPr>
      <xdr:spPr bwMode="auto">
        <a:xfrm>
          <a:off x="1428750" y="221322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205</xdr:row>
      <xdr:rowOff>0</xdr:rowOff>
    </xdr:from>
    <xdr:ext cx="304800" cy="438151"/>
    <xdr:sp macro="" textlink="">
      <xdr:nvSpPr>
        <xdr:cNvPr id="1449" name="AutoShape 1" descr="blob:https://web.whatsapp.com/40ff642d-46c7-4d59-a890-3e34f8a11e68">
          <a:extLst>
            <a:ext uri="{FF2B5EF4-FFF2-40B4-BE49-F238E27FC236}">
              <a16:creationId xmlns:a16="http://schemas.microsoft.com/office/drawing/2014/main" id="{00000000-0008-0000-0200-0000A9050000}"/>
            </a:ext>
          </a:extLst>
        </xdr:cNvPr>
        <xdr:cNvSpPr>
          <a:spLocks noChangeAspect="1" noChangeArrowheads="1"/>
        </xdr:cNvSpPr>
      </xdr:nvSpPr>
      <xdr:spPr bwMode="auto">
        <a:xfrm>
          <a:off x="1428750" y="221322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205</xdr:row>
      <xdr:rowOff>0</xdr:rowOff>
    </xdr:from>
    <xdr:ext cx="304800" cy="438151"/>
    <xdr:sp macro="" textlink="">
      <xdr:nvSpPr>
        <xdr:cNvPr id="1450" name="AutoShape 1" descr="blob:https://web.whatsapp.com/40ff642d-46c7-4d59-a890-3e34f8a11e68">
          <a:extLst>
            <a:ext uri="{FF2B5EF4-FFF2-40B4-BE49-F238E27FC236}">
              <a16:creationId xmlns:a16="http://schemas.microsoft.com/office/drawing/2014/main" id="{00000000-0008-0000-0200-0000AA050000}"/>
            </a:ext>
          </a:extLst>
        </xdr:cNvPr>
        <xdr:cNvSpPr>
          <a:spLocks noChangeAspect="1" noChangeArrowheads="1"/>
        </xdr:cNvSpPr>
      </xdr:nvSpPr>
      <xdr:spPr bwMode="auto">
        <a:xfrm>
          <a:off x="1428750" y="221322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205</xdr:row>
      <xdr:rowOff>0</xdr:rowOff>
    </xdr:from>
    <xdr:ext cx="304800" cy="438151"/>
    <xdr:sp macro="" textlink="">
      <xdr:nvSpPr>
        <xdr:cNvPr id="1451" name="AutoShape 1" descr="blob:https://web.whatsapp.com/40ff642d-46c7-4d59-a890-3e34f8a11e68">
          <a:extLst>
            <a:ext uri="{FF2B5EF4-FFF2-40B4-BE49-F238E27FC236}">
              <a16:creationId xmlns:a16="http://schemas.microsoft.com/office/drawing/2014/main" id="{00000000-0008-0000-0200-0000AB050000}"/>
            </a:ext>
          </a:extLst>
        </xdr:cNvPr>
        <xdr:cNvSpPr>
          <a:spLocks noChangeAspect="1" noChangeArrowheads="1"/>
        </xdr:cNvSpPr>
      </xdr:nvSpPr>
      <xdr:spPr bwMode="auto">
        <a:xfrm>
          <a:off x="1428750" y="221322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205</xdr:row>
      <xdr:rowOff>0</xdr:rowOff>
    </xdr:from>
    <xdr:ext cx="304800" cy="438151"/>
    <xdr:sp macro="" textlink="">
      <xdr:nvSpPr>
        <xdr:cNvPr id="1452" name="AutoShape 1" descr="blob:https://web.whatsapp.com/40ff642d-46c7-4d59-a890-3e34f8a11e68">
          <a:extLst>
            <a:ext uri="{FF2B5EF4-FFF2-40B4-BE49-F238E27FC236}">
              <a16:creationId xmlns:a16="http://schemas.microsoft.com/office/drawing/2014/main" id="{00000000-0008-0000-0200-0000AC050000}"/>
            </a:ext>
          </a:extLst>
        </xdr:cNvPr>
        <xdr:cNvSpPr>
          <a:spLocks noChangeAspect="1" noChangeArrowheads="1"/>
        </xdr:cNvSpPr>
      </xdr:nvSpPr>
      <xdr:spPr bwMode="auto">
        <a:xfrm>
          <a:off x="1428750" y="221322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205</xdr:row>
      <xdr:rowOff>0</xdr:rowOff>
    </xdr:from>
    <xdr:ext cx="304800" cy="438151"/>
    <xdr:sp macro="" textlink="">
      <xdr:nvSpPr>
        <xdr:cNvPr id="1453" name="AutoShape 1" descr="blob:https://web.whatsapp.com/40ff642d-46c7-4d59-a890-3e34f8a11e68">
          <a:extLst>
            <a:ext uri="{FF2B5EF4-FFF2-40B4-BE49-F238E27FC236}">
              <a16:creationId xmlns:a16="http://schemas.microsoft.com/office/drawing/2014/main" id="{00000000-0008-0000-0200-0000AD050000}"/>
            </a:ext>
          </a:extLst>
        </xdr:cNvPr>
        <xdr:cNvSpPr>
          <a:spLocks noChangeAspect="1" noChangeArrowheads="1"/>
        </xdr:cNvSpPr>
      </xdr:nvSpPr>
      <xdr:spPr bwMode="auto">
        <a:xfrm>
          <a:off x="1428750" y="221322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205</xdr:row>
      <xdr:rowOff>0</xdr:rowOff>
    </xdr:from>
    <xdr:ext cx="304800" cy="438151"/>
    <xdr:sp macro="" textlink="">
      <xdr:nvSpPr>
        <xdr:cNvPr id="1454" name="AutoShape 1" descr="blob:https://web.whatsapp.com/40ff642d-46c7-4d59-a890-3e34f8a11e68">
          <a:extLst>
            <a:ext uri="{FF2B5EF4-FFF2-40B4-BE49-F238E27FC236}">
              <a16:creationId xmlns:a16="http://schemas.microsoft.com/office/drawing/2014/main" id="{00000000-0008-0000-0200-0000AE050000}"/>
            </a:ext>
          </a:extLst>
        </xdr:cNvPr>
        <xdr:cNvSpPr>
          <a:spLocks noChangeAspect="1" noChangeArrowheads="1"/>
        </xdr:cNvSpPr>
      </xdr:nvSpPr>
      <xdr:spPr bwMode="auto">
        <a:xfrm>
          <a:off x="1428750" y="221322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205</xdr:row>
      <xdr:rowOff>0</xdr:rowOff>
    </xdr:from>
    <xdr:ext cx="304800" cy="438151"/>
    <xdr:sp macro="" textlink="">
      <xdr:nvSpPr>
        <xdr:cNvPr id="1455" name="AutoShape 1" descr="blob:https://web.whatsapp.com/40ff642d-46c7-4d59-a890-3e34f8a11e68">
          <a:extLst>
            <a:ext uri="{FF2B5EF4-FFF2-40B4-BE49-F238E27FC236}">
              <a16:creationId xmlns:a16="http://schemas.microsoft.com/office/drawing/2014/main" id="{00000000-0008-0000-0200-0000AF050000}"/>
            </a:ext>
          </a:extLst>
        </xdr:cNvPr>
        <xdr:cNvSpPr>
          <a:spLocks noChangeAspect="1" noChangeArrowheads="1"/>
        </xdr:cNvSpPr>
      </xdr:nvSpPr>
      <xdr:spPr bwMode="auto">
        <a:xfrm>
          <a:off x="1428750" y="221322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205</xdr:row>
      <xdr:rowOff>0</xdr:rowOff>
    </xdr:from>
    <xdr:ext cx="304800" cy="438151"/>
    <xdr:sp macro="" textlink="">
      <xdr:nvSpPr>
        <xdr:cNvPr id="1456" name="AutoShape 1" descr="blob:https://web.whatsapp.com/40ff642d-46c7-4d59-a890-3e34f8a11e68">
          <a:extLst>
            <a:ext uri="{FF2B5EF4-FFF2-40B4-BE49-F238E27FC236}">
              <a16:creationId xmlns:a16="http://schemas.microsoft.com/office/drawing/2014/main" id="{00000000-0008-0000-0200-0000B0050000}"/>
            </a:ext>
          </a:extLst>
        </xdr:cNvPr>
        <xdr:cNvSpPr>
          <a:spLocks noChangeAspect="1" noChangeArrowheads="1"/>
        </xdr:cNvSpPr>
      </xdr:nvSpPr>
      <xdr:spPr bwMode="auto">
        <a:xfrm>
          <a:off x="1428750" y="221322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205</xdr:row>
      <xdr:rowOff>0</xdr:rowOff>
    </xdr:from>
    <xdr:ext cx="304800" cy="438151"/>
    <xdr:sp macro="" textlink="">
      <xdr:nvSpPr>
        <xdr:cNvPr id="1457" name="AutoShape 1" descr="blob:https://web.whatsapp.com/40ff642d-46c7-4d59-a890-3e34f8a11e68">
          <a:extLst>
            <a:ext uri="{FF2B5EF4-FFF2-40B4-BE49-F238E27FC236}">
              <a16:creationId xmlns:a16="http://schemas.microsoft.com/office/drawing/2014/main" id="{00000000-0008-0000-0200-0000B1050000}"/>
            </a:ext>
          </a:extLst>
        </xdr:cNvPr>
        <xdr:cNvSpPr>
          <a:spLocks noChangeAspect="1" noChangeArrowheads="1"/>
        </xdr:cNvSpPr>
      </xdr:nvSpPr>
      <xdr:spPr bwMode="auto">
        <a:xfrm>
          <a:off x="1428750" y="221322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205</xdr:row>
      <xdr:rowOff>0</xdr:rowOff>
    </xdr:from>
    <xdr:ext cx="304800" cy="438151"/>
    <xdr:sp macro="" textlink="">
      <xdr:nvSpPr>
        <xdr:cNvPr id="1458" name="AutoShape 1" descr="blob:https://web.whatsapp.com/40ff642d-46c7-4d59-a890-3e34f8a11e68">
          <a:extLst>
            <a:ext uri="{FF2B5EF4-FFF2-40B4-BE49-F238E27FC236}">
              <a16:creationId xmlns:a16="http://schemas.microsoft.com/office/drawing/2014/main" id="{00000000-0008-0000-0200-0000B2050000}"/>
            </a:ext>
          </a:extLst>
        </xdr:cNvPr>
        <xdr:cNvSpPr>
          <a:spLocks noChangeAspect="1" noChangeArrowheads="1"/>
        </xdr:cNvSpPr>
      </xdr:nvSpPr>
      <xdr:spPr bwMode="auto">
        <a:xfrm>
          <a:off x="1428750" y="221322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205</xdr:row>
      <xdr:rowOff>0</xdr:rowOff>
    </xdr:from>
    <xdr:ext cx="304800" cy="438151"/>
    <xdr:sp macro="" textlink="">
      <xdr:nvSpPr>
        <xdr:cNvPr id="1459" name="AutoShape 1" descr="blob:https://web.whatsapp.com/40ff642d-46c7-4d59-a890-3e34f8a11e68">
          <a:extLst>
            <a:ext uri="{FF2B5EF4-FFF2-40B4-BE49-F238E27FC236}">
              <a16:creationId xmlns:a16="http://schemas.microsoft.com/office/drawing/2014/main" id="{00000000-0008-0000-0200-0000B3050000}"/>
            </a:ext>
          </a:extLst>
        </xdr:cNvPr>
        <xdr:cNvSpPr>
          <a:spLocks noChangeAspect="1" noChangeArrowheads="1"/>
        </xdr:cNvSpPr>
      </xdr:nvSpPr>
      <xdr:spPr bwMode="auto">
        <a:xfrm>
          <a:off x="1428750" y="221322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205</xdr:row>
      <xdr:rowOff>0</xdr:rowOff>
    </xdr:from>
    <xdr:ext cx="304800" cy="438151"/>
    <xdr:sp macro="" textlink="">
      <xdr:nvSpPr>
        <xdr:cNvPr id="1460" name="AutoShape 1" descr="blob:https://web.whatsapp.com/40ff642d-46c7-4d59-a890-3e34f8a11e68">
          <a:extLst>
            <a:ext uri="{FF2B5EF4-FFF2-40B4-BE49-F238E27FC236}">
              <a16:creationId xmlns:a16="http://schemas.microsoft.com/office/drawing/2014/main" id="{00000000-0008-0000-0200-0000B4050000}"/>
            </a:ext>
          </a:extLst>
        </xdr:cNvPr>
        <xdr:cNvSpPr>
          <a:spLocks noChangeAspect="1" noChangeArrowheads="1"/>
        </xdr:cNvSpPr>
      </xdr:nvSpPr>
      <xdr:spPr bwMode="auto">
        <a:xfrm>
          <a:off x="1428750" y="221322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205</xdr:row>
      <xdr:rowOff>0</xdr:rowOff>
    </xdr:from>
    <xdr:ext cx="304800" cy="438151"/>
    <xdr:sp macro="" textlink="">
      <xdr:nvSpPr>
        <xdr:cNvPr id="1461" name="AutoShape 1" descr="blob:https://web.whatsapp.com/40ff642d-46c7-4d59-a890-3e34f8a11e68">
          <a:extLst>
            <a:ext uri="{FF2B5EF4-FFF2-40B4-BE49-F238E27FC236}">
              <a16:creationId xmlns:a16="http://schemas.microsoft.com/office/drawing/2014/main" id="{00000000-0008-0000-0200-0000B5050000}"/>
            </a:ext>
          </a:extLst>
        </xdr:cNvPr>
        <xdr:cNvSpPr>
          <a:spLocks noChangeAspect="1" noChangeArrowheads="1"/>
        </xdr:cNvSpPr>
      </xdr:nvSpPr>
      <xdr:spPr bwMode="auto">
        <a:xfrm>
          <a:off x="1428750" y="221322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205</xdr:row>
      <xdr:rowOff>0</xdr:rowOff>
    </xdr:from>
    <xdr:ext cx="304800" cy="438151"/>
    <xdr:sp macro="" textlink="">
      <xdr:nvSpPr>
        <xdr:cNvPr id="1462" name="AutoShape 1" descr="blob:https://web.whatsapp.com/40ff642d-46c7-4d59-a890-3e34f8a11e68">
          <a:extLst>
            <a:ext uri="{FF2B5EF4-FFF2-40B4-BE49-F238E27FC236}">
              <a16:creationId xmlns:a16="http://schemas.microsoft.com/office/drawing/2014/main" id="{00000000-0008-0000-0200-0000B6050000}"/>
            </a:ext>
          </a:extLst>
        </xdr:cNvPr>
        <xdr:cNvSpPr>
          <a:spLocks noChangeAspect="1" noChangeArrowheads="1"/>
        </xdr:cNvSpPr>
      </xdr:nvSpPr>
      <xdr:spPr bwMode="auto">
        <a:xfrm>
          <a:off x="1428750" y="221322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205</xdr:row>
      <xdr:rowOff>0</xdr:rowOff>
    </xdr:from>
    <xdr:ext cx="304800" cy="438151"/>
    <xdr:sp macro="" textlink="">
      <xdr:nvSpPr>
        <xdr:cNvPr id="1463" name="AutoShape 1" descr="blob:https://web.whatsapp.com/40ff642d-46c7-4d59-a890-3e34f8a11e68">
          <a:extLst>
            <a:ext uri="{FF2B5EF4-FFF2-40B4-BE49-F238E27FC236}">
              <a16:creationId xmlns:a16="http://schemas.microsoft.com/office/drawing/2014/main" id="{00000000-0008-0000-0200-0000B7050000}"/>
            </a:ext>
          </a:extLst>
        </xdr:cNvPr>
        <xdr:cNvSpPr>
          <a:spLocks noChangeAspect="1" noChangeArrowheads="1"/>
        </xdr:cNvSpPr>
      </xdr:nvSpPr>
      <xdr:spPr bwMode="auto">
        <a:xfrm>
          <a:off x="1428750" y="221322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205</xdr:row>
      <xdr:rowOff>0</xdr:rowOff>
    </xdr:from>
    <xdr:ext cx="304800" cy="438151"/>
    <xdr:sp macro="" textlink="">
      <xdr:nvSpPr>
        <xdr:cNvPr id="1464" name="AutoShape 1" descr="blob:https://web.whatsapp.com/40ff642d-46c7-4d59-a890-3e34f8a11e68">
          <a:extLst>
            <a:ext uri="{FF2B5EF4-FFF2-40B4-BE49-F238E27FC236}">
              <a16:creationId xmlns:a16="http://schemas.microsoft.com/office/drawing/2014/main" id="{00000000-0008-0000-0200-0000B8050000}"/>
            </a:ext>
          </a:extLst>
        </xdr:cNvPr>
        <xdr:cNvSpPr>
          <a:spLocks noChangeAspect="1" noChangeArrowheads="1"/>
        </xdr:cNvSpPr>
      </xdr:nvSpPr>
      <xdr:spPr bwMode="auto">
        <a:xfrm>
          <a:off x="1428750" y="221322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205</xdr:row>
      <xdr:rowOff>0</xdr:rowOff>
    </xdr:from>
    <xdr:ext cx="304800" cy="438151"/>
    <xdr:sp macro="" textlink="">
      <xdr:nvSpPr>
        <xdr:cNvPr id="1465" name="AutoShape 1" descr="blob:https://web.whatsapp.com/40ff642d-46c7-4d59-a890-3e34f8a11e68">
          <a:extLst>
            <a:ext uri="{FF2B5EF4-FFF2-40B4-BE49-F238E27FC236}">
              <a16:creationId xmlns:a16="http://schemas.microsoft.com/office/drawing/2014/main" id="{00000000-0008-0000-0200-0000B9050000}"/>
            </a:ext>
          </a:extLst>
        </xdr:cNvPr>
        <xdr:cNvSpPr>
          <a:spLocks noChangeAspect="1" noChangeArrowheads="1"/>
        </xdr:cNvSpPr>
      </xdr:nvSpPr>
      <xdr:spPr bwMode="auto">
        <a:xfrm>
          <a:off x="1428750" y="221322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205</xdr:row>
      <xdr:rowOff>0</xdr:rowOff>
    </xdr:from>
    <xdr:ext cx="304800" cy="438151"/>
    <xdr:sp macro="" textlink="">
      <xdr:nvSpPr>
        <xdr:cNvPr id="1466" name="AutoShape 1" descr="blob:https://web.whatsapp.com/40ff642d-46c7-4d59-a890-3e34f8a11e68">
          <a:extLst>
            <a:ext uri="{FF2B5EF4-FFF2-40B4-BE49-F238E27FC236}">
              <a16:creationId xmlns:a16="http://schemas.microsoft.com/office/drawing/2014/main" id="{00000000-0008-0000-0200-0000BA050000}"/>
            </a:ext>
          </a:extLst>
        </xdr:cNvPr>
        <xdr:cNvSpPr>
          <a:spLocks noChangeAspect="1" noChangeArrowheads="1"/>
        </xdr:cNvSpPr>
      </xdr:nvSpPr>
      <xdr:spPr bwMode="auto">
        <a:xfrm>
          <a:off x="1428750" y="221322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205</xdr:row>
      <xdr:rowOff>0</xdr:rowOff>
    </xdr:from>
    <xdr:ext cx="304800" cy="438151"/>
    <xdr:sp macro="" textlink="">
      <xdr:nvSpPr>
        <xdr:cNvPr id="1467" name="AutoShape 1" descr="blob:https://web.whatsapp.com/40ff642d-46c7-4d59-a890-3e34f8a11e68">
          <a:extLst>
            <a:ext uri="{FF2B5EF4-FFF2-40B4-BE49-F238E27FC236}">
              <a16:creationId xmlns:a16="http://schemas.microsoft.com/office/drawing/2014/main" id="{00000000-0008-0000-0200-0000BB050000}"/>
            </a:ext>
          </a:extLst>
        </xdr:cNvPr>
        <xdr:cNvSpPr>
          <a:spLocks noChangeAspect="1" noChangeArrowheads="1"/>
        </xdr:cNvSpPr>
      </xdr:nvSpPr>
      <xdr:spPr bwMode="auto">
        <a:xfrm>
          <a:off x="1428750" y="221322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205</xdr:row>
      <xdr:rowOff>0</xdr:rowOff>
    </xdr:from>
    <xdr:ext cx="304800" cy="438151"/>
    <xdr:sp macro="" textlink="">
      <xdr:nvSpPr>
        <xdr:cNvPr id="1468" name="AutoShape 1" descr="blob:https://web.whatsapp.com/40ff642d-46c7-4d59-a890-3e34f8a11e68">
          <a:extLst>
            <a:ext uri="{FF2B5EF4-FFF2-40B4-BE49-F238E27FC236}">
              <a16:creationId xmlns:a16="http://schemas.microsoft.com/office/drawing/2014/main" id="{00000000-0008-0000-0200-0000BC050000}"/>
            </a:ext>
          </a:extLst>
        </xdr:cNvPr>
        <xdr:cNvSpPr>
          <a:spLocks noChangeAspect="1" noChangeArrowheads="1"/>
        </xdr:cNvSpPr>
      </xdr:nvSpPr>
      <xdr:spPr bwMode="auto">
        <a:xfrm>
          <a:off x="1428750" y="221322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205</xdr:row>
      <xdr:rowOff>0</xdr:rowOff>
    </xdr:from>
    <xdr:ext cx="304800" cy="438151"/>
    <xdr:sp macro="" textlink="">
      <xdr:nvSpPr>
        <xdr:cNvPr id="1469" name="AutoShape 1" descr="blob:https://web.whatsapp.com/40ff642d-46c7-4d59-a890-3e34f8a11e68">
          <a:extLst>
            <a:ext uri="{FF2B5EF4-FFF2-40B4-BE49-F238E27FC236}">
              <a16:creationId xmlns:a16="http://schemas.microsoft.com/office/drawing/2014/main" id="{00000000-0008-0000-0200-0000BD050000}"/>
            </a:ext>
          </a:extLst>
        </xdr:cNvPr>
        <xdr:cNvSpPr>
          <a:spLocks noChangeAspect="1" noChangeArrowheads="1"/>
        </xdr:cNvSpPr>
      </xdr:nvSpPr>
      <xdr:spPr bwMode="auto">
        <a:xfrm>
          <a:off x="1428750" y="221322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205</xdr:row>
      <xdr:rowOff>0</xdr:rowOff>
    </xdr:from>
    <xdr:ext cx="304800" cy="438151"/>
    <xdr:sp macro="" textlink="">
      <xdr:nvSpPr>
        <xdr:cNvPr id="1470" name="AutoShape 1" descr="blob:https://web.whatsapp.com/40ff642d-46c7-4d59-a890-3e34f8a11e68">
          <a:extLst>
            <a:ext uri="{FF2B5EF4-FFF2-40B4-BE49-F238E27FC236}">
              <a16:creationId xmlns:a16="http://schemas.microsoft.com/office/drawing/2014/main" id="{00000000-0008-0000-0200-0000BE050000}"/>
            </a:ext>
          </a:extLst>
        </xdr:cNvPr>
        <xdr:cNvSpPr>
          <a:spLocks noChangeAspect="1" noChangeArrowheads="1"/>
        </xdr:cNvSpPr>
      </xdr:nvSpPr>
      <xdr:spPr bwMode="auto">
        <a:xfrm>
          <a:off x="1428750" y="221322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205</xdr:row>
      <xdr:rowOff>0</xdr:rowOff>
    </xdr:from>
    <xdr:ext cx="304800" cy="438151"/>
    <xdr:sp macro="" textlink="">
      <xdr:nvSpPr>
        <xdr:cNvPr id="1471" name="AutoShape 1" descr="blob:https://web.whatsapp.com/40ff642d-46c7-4d59-a890-3e34f8a11e68">
          <a:extLst>
            <a:ext uri="{FF2B5EF4-FFF2-40B4-BE49-F238E27FC236}">
              <a16:creationId xmlns:a16="http://schemas.microsoft.com/office/drawing/2014/main" id="{00000000-0008-0000-0200-0000BF050000}"/>
            </a:ext>
          </a:extLst>
        </xdr:cNvPr>
        <xdr:cNvSpPr>
          <a:spLocks noChangeAspect="1" noChangeArrowheads="1"/>
        </xdr:cNvSpPr>
      </xdr:nvSpPr>
      <xdr:spPr bwMode="auto">
        <a:xfrm>
          <a:off x="1428750" y="221322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205</xdr:row>
      <xdr:rowOff>0</xdr:rowOff>
    </xdr:from>
    <xdr:ext cx="304800" cy="438151"/>
    <xdr:sp macro="" textlink="">
      <xdr:nvSpPr>
        <xdr:cNvPr id="1472" name="AutoShape 1" descr="blob:https://web.whatsapp.com/40ff642d-46c7-4d59-a890-3e34f8a11e68">
          <a:extLst>
            <a:ext uri="{FF2B5EF4-FFF2-40B4-BE49-F238E27FC236}">
              <a16:creationId xmlns:a16="http://schemas.microsoft.com/office/drawing/2014/main" id="{00000000-0008-0000-0200-0000C0050000}"/>
            </a:ext>
          </a:extLst>
        </xdr:cNvPr>
        <xdr:cNvSpPr>
          <a:spLocks noChangeAspect="1" noChangeArrowheads="1"/>
        </xdr:cNvSpPr>
      </xdr:nvSpPr>
      <xdr:spPr bwMode="auto">
        <a:xfrm>
          <a:off x="1428750" y="221322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205</xdr:row>
      <xdr:rowOff>0</xdr:rowOff>
    </xdr:from>
    <xdr:ext cx="304800" cy="438151"/>
    <xdr:sp macro="" textlink="">
      <xdr:nvSpPr>
        <xdr:cNvPr id="1473" name="AutoShape 1" descr="blob:https://web.whatsapp.com/40ff642d-46c7-4d59-a890-3e34f8a11e68">
          <a:extLst>
            <a:ext uri="{FF2B5EF4-FFF2-40B4-BE49-F238E27FC236}">
              <a16:creationId xmlns:a16="http://schemas.microsoft.com/office/drawing/2014/main" id="{00000000-0008-0000-0200-0000C1050000}"/>
            </a:ext>
          </a:extLst>
        </xdr:cNvPr>
        <xdr:cNvSpPr>
          <a:spLocks noChangeAspect="1" noChangeArrowheads="1"/>
        </xdr:cNvSpPr>
      </xdr:nvSpPr>
      <xdr:spPr bwMode="auto">
        <a:xfrm>
          <a:off x="1428750" y="221322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205</xdr:row>
      <xdr:rowOff>0</xdr:rowOff>
    </xdr:from>
    <xdr:ext cx="304800" cy="438151"/>
    <xdr:sp macro="" textlink="">
      <xdr:nvSpPr>
        <xdr:cNvPr id="1474" name="AutoShape 1" descr="blob:https://web.whatsapp.com/40ff642d-46c7-4d59-a890-3e34f8a11e68">
          <a:extLst>
            <a:ext uri="{FF2B5EF4-FFF2-40B4-BE49-F238E27FC236}">
              <a16:creationId xmlns:a16="http://schemas.microsoft.com/office/drawing/2014/main" id="{00000000-0008-0000-0200-0000C2050000}"/>
            </a:ext>
          </a:extLst>
        </xdr:cNvPr>
        <xdr:cNvSpPr>
          <a:spLocks noChangeAspect="1" noChangeArrowheads="1"/>
        </xdr:cNvSpPr>
      </xdr:nvSpPr>
      <xdr:spPr bwMode="auto">
        <a:xfrm>
          <a:off x="1428750" y="221322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205</xdr:row>
      <xdr:rowOff>0</xdr:rowOff>
    </xdr:from>
    <xdr:ext cx="304800" cy="438151"/>
    <xdr:sp macro="" textlink="">
      <xdr:nvSpPr>
        <xdr:cNvPr id="1475" name="AutoShape 1" descr="blob:https://web.whatsapp.com/40ff642d-46c7-4d59-a890-3e34f8a11e68">
          <a:extLst>
            <a:ext uri="{FF2B5EF4-FFF2-40B4-BE49-F238E27FC236}">
              <a16:creationId xmlns:a16="http://schemas.microsoft.com/office/drawing/2014/main" id="{00000000-0008-0000-0200-0000C3050000}"/>
            </a:ext>
          </a:extLst>
        </xdr:cNvPr>
        <xdr:cNvSpPr>
          <a:spLocks noChangeAspect="1" noChangeArrowheads="1"/>
        </xdr:cNvSpPr>
      </xdr:nvSpPr>
      <xdr:spPr bwMode="auto">
        <a:xfrm>
          <a:off x="1428750" y="221322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205</xdr:row>
      <xdr:rowOff>0</xdr:rowOff>
    </xdr:from>
    <xdr:ext cx="304800" cy="438151"/>
    <xdr:sp macro="" textlink="">
      <xdr:nvSpPr>
        <xdr:cNvPr id="1476" name="AutoShape 1" descr="blob:https://web.whatsapp.com/40ff642d-46c7-4d59-a890-3e34f8a11e68">
          <a:extLst>
            <a:ext uri="{FF2B5EF4-FFF2-40B4-BE49-F238E27FC236}">
              <a16:creationId xmlns:a16="http://schemas.microsoft.com/office/drawing/2014/main" id="{00000000-0008-0000-0200-0000C4050000}"/>
            </a:ext>
          </a:extLst>
        </xdr:cNvPr>
        <xdr:cNvSpPr>
          <a:spLocks noChangeAspect="1" noChangeArrowheads="1"/>
        </xdr:cNvSpPr>
      </xdr:nvSpPr>
      <xdr:spPr bwMode="auto">
        <a:xfrm>
          <a:off x="1428750" y="221322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205</xdr:row>
      <xdr:rowOff>0</xdr:rowOff>
    </xdr:from>
    <xdr:ext cx="304800" cy="438151"/>
    <xdr:sp macro="" textlink="">
      <xdr:nvSpPr>
        <xdr:cNvPr id="1477" name="AutoShape 1" descr="blob:https://web.whatsapp.com/40ff642d-46c7-4d59-a890-3e34f8a11e68">
          <a:extLst>
            <a:ext uri="{FF2B5EF4-FFF2-40B4-BE49-F238E27FC236}">
              <a16:creationId xmlns:a16="http://schemas.microsoft.com/office/drawing/2014/main" id="{00000000-0008-0000-0200-0000C5050000}"/>
            </a:ext>
          </a:extLst>
        </xdr:cNvPr>
        <xdr:cNvSpPr>
          <a:spLocks noChangeAspect="1" noChangeArrowheads="1"/>
        </xdr:cNvSpPr>
      </xdr:nvSpPr>
      <xdr:spPr bwMode="auto">
        <a:xfrm>
          <a:off x="1428750" y="221322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205</xdr:row>
      <xdr:rowOff>0</xdr:rowOff>
    </xdr:from>
    <xdr:ext cx="304800" cy="438151"/>
    <xdr:sp macro="" textlink="">
      <xdr:nvSpPr>
        <xdr:cNvPr id="1478" name="AutoShape 1" descr="blob:https://web.whatsapp.com/40ff642d-46c7-4d59-a890-3e34f8a11e68">
          <a:extLst>
            <a:ext uri="{FF2B5EF4-FFF2-40B4-BE49-F238E27FC236}">
              <a16:creationId xmlns:a16="http://schemas.microsoft.com/office/drawing/2014/main" id="{00000000-0008-0000-0200-0000C6050000}"/>
            </a:ext>
          </a:extLst>
        </xdr:cNvPr>
        <xdr:cNvSpPr>
          <a:spLocks noChangeAspect="1" noChangeArrowheads="1"/>
        </xdr:cNvSpPr>
      </xdr:nvSpPr>
      <xdr:spPr bwMode="auto">
        <a:xfrm>
          <a:off x="1428750" y="221322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205</xdr:row>
      <xdr:rowOff>0</xdr:rowOff>
    </xdr:from>
    <xdr:ext cx="304800" cy="438151"/>
    <xdr:sp macro="" textlink="">
      <xdr:nvSpPr>
        <xdr:cNvPr id="1479" name="AutoShape 1" descr="blob:https://web.whatsapp.com/40ff642d-46c7-4d59-a890-3e34f8a11e68">
          <a:extLst>
            <a:ext uri="{FF2B5EF4-FFF2-40B4-BE49-F238E27FC236}">
              <a16:creationId xmlns:a16="http://schemas.microsoft.com/office/drawing/2014/main" id="{00000000-0008-0000-0200-0000C7050000}"/>
            </a:ext>
          </a:extLst>
        </xdr:cNvPr>
        <xdr:cNvSpPr>
          <a:spLocks noChangeAspect="1" noChangeArrowheads="1"/>
        </xdr:cNvSpPr>
      </xdr:nvSpPr>
      <xdr:spPr bwMode="auto">
        <a:xfrm>
          <a:off x="1428750" y="221322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205</xdr:row>
      <xdr:rowOff>0</xdr:rowOff>
    </xdr:from>
    <xdr:ext cx="304800" cy="438151"/>
    <xdr:sp macro="" textlink="">
      <xdr:nvSpPr>
        <xdr:cNvPr id="1480" name="AutoShape 1" descr="blob:https://web.whatsapp.com/40ff642d-46c7-4d59-a890-3e34f8a11e68">
          <a:extLst>
            <a:ext uri="{FF2B5EF4-FFF2-40B4-BE49-F238E27FC236}">
              <a16:creationId xmlns:a16="http://schemas.microsoft.com/office/drawing/2014/main" id="{00000000-0008-0000-0200-0000C8050000}"/>
            </a:ext>
          </a:extLst>
        </xdr:cNvPr>
        <xdr:cNvSpPr>
          <a:spLocks noChangeAspect="1" noChangeArrowheads="1"/>
        </xdr:cNvSpPr>
      </xdr:nvSpPr>
      <xdr:spPr bwMode="auto">
        <a:xfrm>
          <a:off x="1428750" y="221322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205</xdr:row>
      <xdr:rowOff>0</xdr:rowOff>
    </xdr:from>
    <xdr:ext cx="304800" cy="438151"/>
    <xdr:sp macro="" textlink="">
      <xdr:nvSpPr>
        <xdr:cNvPr id="1481" name="AutoShape 1" descr="blob:https://web.whatsapp.com/40ff642d-46c7-4d59-a890-3e34f8a11e68">
          <a:extLst>
            <a:ext uri="{FF2B5EF4-FFF2-40B4-BE49-F238E27FC236}">
              <a16:creationId xmlns:a16="http://schemas.microsoft.com/office/drawing/2014/main" id="{00000000-0008-0000-0200-0000C9050000}"/>
            </a:ext>
          </a:extLst>
        </xdr:cNvPr>
        <xdr:cNvSpPr>
          <a:spLocks noChangeAspect="1" noChangeArrowheads="1"/>
        </xdr:cNvSpPr>
      </xdr:nvSpPr>
      <xdr:spPr bwMode="auto">
        <a:xfrm>
          <a:off x="1428750" y="221322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205</xdr:row>
      <xdr:rowOff>0</xdr:rowOff>
    </xdr:from>
    <xdr:ext cx="304800" cy="438151"/>
    <xdr:sp macro="" textlink="">
      <xdr:nvSpPr>
        <xdr:cNvPr id="1482" name="AutoShape 1" descr="blob:https://web.whatsapp.com/40ff642d-46c7-4d59-a890-3e34f8a11e68">
          <a:extLst>
            <a:ext uri="{FF2B5EF4-FFF2-40B4-BE49-F238E27FC236}">
              <a16:creationId xmlns:a16="http://schemas.microsoft.com/office/drawing/2014/main" id="{00000000-0008-0000-0200-0000CA050000}"/>
            </a:ext>
          </a:extLst>
        </xdr:cNvPr>
        <xdr:cNvSpPr>
          <a:spLocks noChangeAspect="1" noChangeArrowheads="1"/>
        </xdr:cNvSpPr>
      </xdr:nvSpPr>
      <xdr:spPr bwMode="auto">
        <a:xfrm>
          <a:off x="1428750" y="221322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205</xdr:row>
      <xdr:rowOff>0</xdr:rowOff>
    </xdr:from>
    <xdr:ext cx="304800" cy="438151"/>
    <xdr:sp macro="" textlink="">
      <xdr:nvSpPr>
        <xdr:cNvPr id="1483" name="AutoShape 1" descr="blob:https://web.whatsapp.com/40ff642d-46c7-4d59-a890-3e34f8a11e68">
          <a:extLst>
            <a:ext uri="{FF2B5EF4-FFF2-40B4-BE49-F238E27FC236}">
              <a16:creationId xmlns:a16="http://schemas.microsoft.com/office/drawing/2014/main" id="{00000000-0008-0000-0200-0000CB050000}"/>
            </a:ext>
          </a:extLst>
        </xdr:cNvPr>
        <xdr:cNvSpPr>
          <a:spLocks noChangeAspect="1" noChangeArrowheads="1"/>
        </xdr:cNvSpPr>
      </xdr:nvSpPr>
      <xdr:spPr bwMode="auto">
        <a:xfrm>
          <a:off x="1428750" y="221322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205</xdr:row>
      <xdr:rowOff>0</xdr:rowOff>
    </xdr:from>
    <xdr:ext cx="304800" cy="438151"/>
    <xdr:sp macro="" textlink="">
      <xdr:nvSpPr>
        <xdr:cNvPr id="1484" name="AutoShape 1" descr="blob:https://web.whatsapp.com/40ff642d-46c7-4d59-a890-3e34f8a11e68">
          <a:extLst>
            <a:ext uri="{FF2B5EF4-FFF2-40B4-BE49-F238E27FC236}">
              <a16:creationId xmlns:a16="http://schemas.microsoft.com/office/drawing/2014/main" id="{00000000-0008-0000-0200-0000CC050000}"/>
            </a:ext>
          </a:extLst>
        </xdr:cNvPr>
        <xdr:cNvSpPr>
          <a:spLocks noChangeAspect="1" noChangeArrowheads="1"/>
        </xdr:cNvSpPr>
      </xdr:nvSpPr>
      <xdr:spPr bwMode="auto">
        <a:xfrm>
          <a:off x="1428750" y="221322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205</xdr:row>
      <xdr:rowOff>0</xdr:rowOff>
    </xdr:from>
    <xdr:ext cx="304800" cy="438151"/>
    <xdr:sp macro="" textlink="">
      <xdr:nvSpPr>
        <xdr:cNvPr id="1485" name="AutoShape 1" descr="blob:https://web.whatsapp.com/40ff642d-46c7-4d59-a890-3e34f8a11e68">
          <a:extLst>
            <a:ext uri="{FF2B5EF4-FFF2-40B4-BE49-F238E27FC236}">
              <a16:creationId xmlns:a16="http://schemas.microsoft.com/office/drawing/2014/main" id="{00000000-0008-0000-0200-0000CD050000}"/>
            </a:ext>
          </a:extLst>
        </xdr:cNvPr>
        <xdr:cNvSpPr>
          <a:spLocks noChangeAspect="1" noChangeArrowheads="1"/>
        </xdr:cNvSpPr>
      </xdr:nvSpPr>
      <xdr:spPr bwMode="auto">
        <a:xfrm>
          <a:off x="1428750" y="221322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205</xdr:row>
      <xdr:rowOff>0</xdr:rowOff>
    </xdr:from>
    <xdr:ext cx="304800" cy="438151"/>
    <xdr:sp macro="" textlink="">
      <xdr:nvSpPr>
        <xdr:cNvPr id="1486" name="AutoShape 1" descr="blob:https://web.whatsapp.com/40ff642d-46c7-4d59-a890-3e34f8a11e68">
          <a:extLst>
            <a:ext uri="{FF2B5EF4-FFF2-40B4-BE49-F238E27FC236}">
              <a16:creationId xmlns:a16="http://schemas.microsoft.com/office/drawing/2014/main" id="{00000000-0008-0000-0200-0000CE050000}"/>
            </a:ext>
          </a:extLst>
        </xdr:cNvPr>
        <xdr:cNvSpPr>
          <a:spLocks noChangeAspect="1" noChangeArrowheads="1"/>
        </xdr:cNvSpPr>
      </xdr:nvSpPr>
      <xdr:spPr bwMode="auto">
        <a:xfrm>
          <a:off x="1428750" y="221322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205</xdr:row>
      <xdr:rowOff>0</xdr:rowOff>
    </xdr:from>
    <xdr:ext cx="304800" cy="438151"/>
    <xdr:sp macro="" textlink="">
      <xdr:nvSpPr>
        <xdr:cNvPr id="1487" name="AutoShape 1" descr="blob:https://web.whatsapp.com/40ff642d-46c7-4d59-a890-3e34f8a11e68">
          <a:extLst>
            <a:ext uri="{FF2B5EF4-FFF2-40B4-BE49-F238E27FC236}">
              <a16:creationId xmlns:a16="http://schemas.microsoft.com/office/drawing/2014/main" id="{00000000-0008-0000-0200-0000CF050000}"/>
            </a:ext>
          </a:extLst>
        </xdr:cNvPr>
        <xdr:cNvSpPr>
          <a:spLocks noChangeAspect="1" noChangeArrowheads="1"/>
        </xdr:cNvSpPr>
      </xdr:nvSpPr>
      <xdr:spPr bwMode="auto">
        <a:xfrm>
          <a:off x="1428750" y="221322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205</xdr:row>
      <xdr:rowOff>0</xdr:rowOff>
    </xdr:from>
    <xdr:ext cx="304800" cy="438151"/>
    <xdr:sp macro="" textlink="">
      <xdr:nvSpPr>
        <xdr:cNvPr id="1488" name="AutoShape 1" descr="blob:https://web.whatsapp.com/40ff642d-46c7-4d59-a890-3e34f8a11e68">
          <a:extLst>
            <a:ext uri="{FF2B5EF4-FFF2-40B4-BE49-F238E27FC236}">
              <a16:creationId xmlns:a16="http://schemas.microsoft.com/office/drawing/2014/main" id="{00000000-0008-0000-0200-0000D0050000}"/>
            </a:ext>
          </a:extLst>
        </xdr:cNvPr>
        <xdr:cNvSpPr>
          <a:spLocks noChangeAspect="1" noChangeArrowheads="1"/>
        </xdr:cNvSpPr>
      </xdr:nvSpPr>
      <xdr:spPr bwMode="auto">
        <a:xfrm>
          <a:off x="1428750" y="221322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205</xdr:row>
      <xdr:rowOff>0</xdr:rowOff>
    </xdr:from>
    <xdr:ext cx="304800" cy="438151"/>
    <xdr:sp macro="" textlink="">
      <xdr:nvSpPr>
        <xdr:cNvPr id="1489" name="AutoShape 1" descr="blob:https://web.whatsapp.com/40ff642d-46c7-4d59-a890-3e34f8a11e68">
          <a:extLst>
            <a:ext uri="{FF2B5EF4-FFF2-40B4-BE49-F238E27FC236}">
              <a16:creationId xmlns:a16="http://schemas.microsoft.com/office/drawing/2014/main" id="{00000000-0008-0000-0200-0000D1050000}"/>
            </a:ext>
          </a:extLst>
        </xdr:cNvPr>
        <xdr:cNvSpPr>
          <a:spLocks noChangeAspect="1" noChangeArrowheads="1"/>
        </xdr:cNvSpPr>
      </xdr:nvSpPr>
      <xdr:spPr bwMode="auto">
        <a:xfrm>
          <a:off x="1428750" y="221322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205</xdr:row>
      <xdr:rowOff>0</xdr:rowOff>
    </xdr:from>
    <xdr:ext cx="304800" cy="438151"/>
    <xdr:sp macro="" textlink="">
      <xdr:nvSpPr>
        <xdr:cNvPr id="1490" name="AutoShape 1" descr="blob:https://web.whatsapp.com/40ff642d-46c7-4d59-a890-3e34f8a11e68">
          <a:extLst>
            <a:ext uri="{FF2B5EF4-FFF2-40B4-BE49-F238E27FC236}">
              <a16:creationId xmlns:a16="http://schemas.microsoft.com/office/drawing/2014/main" id="{00000000-0008-0000-0200-0000D2050000}"/>
            </a:ext>
          </a:extLst>
        </xdr:cNvPr>
        <xdr:cNvSpPr>
          <a:spLocks noChangeAspect="1" noChangeArrowheads="1"/>
        </xdr:cNvSpPr>
      </xdr:nvSpPr>
      <xdr:spPr bwMode="auto">
        <a:xfrm>
          <a:off x="1428750" y="221322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205</xdr:row>
      <xdr:rowOff>0</xdr:rowOff>
    </xdr:from>
    <xdr:ext cx="304800" cy="438151"/>
    <xdr:sp macro="" textlink="">
      <xdr:nvSpPr>
        <xdr:cNvPr id="1491" name="AutoShape 1" descr="blob:https://web.whatsapp.com/40ff642d-46c7-4d59-a890-3e34f8a11e68">
          <a:extLst>
            <a:ext uri="{FF2B5EF4-FFF2-40B4-BE49-F238E27FC236}">
              <a16:creationId xmlns:a16="http://schemas.microsoft.com/office/drawing/2014/main" id="{00000000-0008-0000-0200-0000D3050000}"/>
            </a:ext>
          </a:extLst>
        </xdr:cNvPr>
        <xdr:cNvSpPr>
          <a:spLocks noChangeAspect="1" noChangeArrowheads="1"/>
        </xdr:cNvSpPr>
      </xdr:nvSpPr>
      <xdr:spPr bwMode="auto">
        <a:xfrm>
          <a:off x="1428750" y="221322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205</xdr:row>
      <xdr:rowOff>0</xdr:rowOff>
    </xdr:from>
    <xdr:ext cx="304800" cy="438151"/>
    <xdr:sp macro="" textlink="">
      <xdr:nvSpPr>
        <xdr:cNvPr id="1492" name="AutoShape 1" descr="blob:https://web.whatsapp.com/40ff642d-46c7-4d59-a890-3e34f8a11e68">
          <a:extLst>
            <a:ext uri="{FF2B5EF4-FFF2-40B4-BE49-F238E27FC236}">
              <a16:creationId xmlns:a16="http://schemas.microsoft.com/office/drawing/2014/main" id="{00000000-0008-0000-0200-0000D4050000}"/>
            </a:ext>
          </a:extLst>
        </xdr:cNvPr>
        <xdr:cNvSpPr>
          <a:spLocks noChangeAspect="1" noChangeArrowheads="1"/>
        </xdr:cNvSpPr>
      </xdr:nvSpPr>
      <xdr:spPr bwMode="auto">
        <a:xfrm>
          <a:off x="1428750" y="221322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205</xdr:row>
      <xdr:rowOff>0</xdr:rowOff>
    </xdr:from>
    <xdr:ext cx="304800" cy="438151"/>
    <xdr:sp macro="" textlink="">
      <xdr:nvSpPr>
        <xdr:cNvPr id="1493" name="AutoShape 1" descr="blob:https://web.whatsapp.com/40ff642d-46c7-4d59-a890-3e34f8a11e68">
          <a:extLst>
            <a:ext uri="{FF2B5EF4-FFF2-40B4-BE49-F238E27FC236}">
              <a16:creationId xmlns:a16="http://schemas.microsoft.com/office/drawing/2014/main" id="{00000000-0008-0000-0200-0000D5050000}"/>
            </a:ext>
          </a:extLst>
        </xdr:cNvPr>
        <xdr:cNvSpPr>
          <a:spLocks noChangeAspect="1" noChangeArrowheads="1"/>
        </xdr:cNvSpPr>
      </xdr:nvSpPr>
      <xdr:spPr bwMode="auto">
        <a:xfrm>
          <a:off x="1428750" y="221322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205</xdr:row>
      <xdr:rowOff>0</xdr:rowOff>
    </xdr:from>
    <xdr:ext cx="304800" cy="438151"/>
    <xdr:sp macro="" textlink="">
      <xdr:nvSpPr>
        <xdr:cNvPr id="1494" name="AutoShape 1" descr="blob:https://web.whatsapp.com/40ff642d-46c7-4d59-a890-3e34f8a11e68">
          <a:extLst>
            <a:ext uri="{FF2B5EF4-FFF2-40B4-BE49-F238E27FC236}">
              <a16:creationId xmlns:a16="http://schemas.microsoft.com/office/drawing/2014/main" id="{00000000-0008-0000-0200-0000D6050000}"/>
            </a:ext>
          </a:extLst>
        </xdr:cNvPr>
        <xdr:cNvSpPr>
          <a:spLocks noChangeAspect="1" noChangeArrowheads="1"/>
        </xdr:cNvSpPr>
      </xdr:nvSpPr>
      <xdr:spPr bwMode="auto">
        <a:xfrm>
          <a:off x="1428750" y="221322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205</xdr:row>
      <xdr:rowOff>0</xdr:rowOff>
    </xdr:from>
    <xdr:ext cx="304800" cy="438151"/>
    <xdr:sp macro="" textlink="">
      <xdr:nvSpPr>
        <xdr:cNvPr id="1495" name="AutoShape 1" descr="blob:https://web.whatsapp.com/40ff642d-46c7-4d59-a890-3e34f8a11e68">
          <a:extLst>
            <a:ext uri="{FF2B5EF4-FFF2-40B4-BE49-F238E27FC236}">
              <a16:creationId xmlns:a16="http://schemas.microsoft.com/office/drawing/2014/main" id="{00000000-0008-0000-0200-0000D7050000}"/>
            </a:ext>
          </a:extLst>
        </xdr:cNvPr>
        <xdr:cNvSpPr>
          <a:spLocks noChangeAspect="1" noChangeArrowheads="1"/>
        </xdr:cNvSpPr>
      </xdr:nvSpPr>
      <xdr:spPr bwMode="auto">
        <a:xfrm>
          <a:off x="1428750" y="221322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205</xdr:row>
      <xdr:rowOff>0</xdr:rowOff>
    </xdr:from>
    <xdr:ext cx="304800" cy="438151"/>
    <xdr:sp macro="" textlink="">
      <xdr:nvSpPr>
        <xdr:cNvPr id="1496" name="AutoShape 1" descr="blob:https://web.whatsapp.com/40ff642d-46c7-4d59-a890-3e34f8a11e68">
          <a:extLst>
            <a:ext uri="{FF2B5EF4-FFF2-40B4-BE49-F238E27FC236}">
              <a16:creationId xmlns:a16="http://schemas.microsoft.com/office/drawing/2014/main" id="{00000000-0008-0000-0200-0000D8050000}"/>
            </a:ext>
          </a:extLst>
        </xdr:cNvPr>
        <xdr:cNvSpPr>
          <a:spLocks noChangeAspect="1" noChangeArrowheads="1"/>
        </xdr:cNvSpPr>
      </xdr:nvSpPr>
      <xdr:spPr bwMode="auto">
        <a:xfrm>
          <a:off x="1428750" y="221322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205</xdr:row>
      <xdr:rowOff>0</xdr:rowOff>
    </xdr:from>
    <xdr:ext cx="304800" cy="438151"/>
    <xdr:sp macro="" textlink="">
      <xdr:nvSpPr>
        <xdr:cNvPr id="1497" name="AutoShape 1" descr="blob:https://web.whatsapp.com/40ff642d-46c7-4d59-a890-3e34f8a11e68">
          <a:extLst>
            <a:ext uri="{FF2B5EF4-FFF2-40B4-BE49-F238E27FC236}">
              <a16:creationId xmlns:a16="http://schemas.microsoft.com/office/drawing/2014/main" id="{00000000-0008-0000-0200-0000D9050000}"/>
            </a:ext>
          </a:extLst>
        </xdr:cNvPr>
        <xdr:cNvSpPr>
          <a:spLocks noChangeAspect="1" noChangeArrowheads="1"/>
        </xdr:cNvSpPr>
      </xdr:nvSpPr>
      <xdr:spPr bwMode="auto">
        <a:xfrm>
          <a:off x="1428750" y="221322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205</xdr:row>
      <xdr:rowOff>0</xdr:rowOff>
    </xdr:from>
    <xdr:ext cx="304800" cy="438151"/>
    <xdr:sp macro="" textlink="">
      <xdr:nvSpPr>
        <xdr:cNvPr id="1498" name="AutoShape 1" descr="blob:https://web.whatsapp.com/40ff642d-46c7-4d59-a890-3e34f8a11e68">
          <a:extLst>
            <a:ext uri="{FF2B5EF4-FFF2-40B4-BE49-F238E27FC236}">
              <a16:creationId xmlns:a16="http://schemas.microsoft.com/office/drawing/2014/main" id="{00000000-0008-0000-0200-0000DA050000}"/>
            </a:ext>
          </a:extLst>
        </xdr:cNvPr>
        <xdr:cNvSpPr>
          <a:spLocks noChangeAspect="1" noChangeArrowheads="1"/>
        </xdr:cNvSpPr>
      </xdr:nvSpPr>
      <xdr:spPr bwMode="auto">
        <a:xfrm>
          <a:off x="1428750" y="221322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205</xdr:row>
      <xdr:rowOff>0</xdr:rowOff>
    </xdr:from>
    <xdr:ext cx="304800" cy="438151"/>
    <xdr:sp macro="" textlink="">
      <xdr:nvSpPr>
        <xdr:cNvPr id="1499" name="AutoShape 1" descr="blob:https://web.whatsapp.com/40ff642d-46c7-4d59-a890-3e34f8a11e68">
          <a:extLst>
            <a:ext uri="{FF2B5EF4-FFF2-40B4-BE49-F238E27FC236}">
              <a16:creationId xmlns:a16="http://schemas.microsoft.com/office/drawing/2014/main" id="{00000000-0008-0000-0200-0000DB050000}"/>
            </a:ext>
          </a:extLst>
        </xdr:cNvPr>
        <xdr:cNvSpPr>
          <a:spLocks noChangeAspect="1" noChangeArrowheads="1"/>
        </xdr:cNvSpPr>
      </xdr:nvSpPr>
      <xdr:spPr bwMode="auto">
        <a:xfrm>
          <a:off x="1428750" y="221322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205</xdr:row>
      <xdr:rowOff>0</xdr:rowOff>
    </xdr:from>
    <xdr:ext cx="304800" cy="438151"/>
    <xdr:sp macro="" textlink="">
      <xdr:nvSpPr>
        <xdr:cNvPr id="1500" name="AutoShape 1" descr="blob:https://web.whatsapp.com/40ff642d-46c7-4d59-a890-3e34f8a11e68">
          <a:extLst>
            <a:ext uri="{FF2B5EF4-FFF2-40B4-BE49-F238E27FC236}">
              <a16:creationId xmlns:a16="http://schemas.microsoft.com/office/drawing/2014/main" id="{00000000-0008-0000-0200-0000DC050000}"/>
            </a:ext>
          </a:extLst>
        </xdr:cNvPr>
        <xdr:cNvSpPr>
          <a:spLocks noChangeAspect="1" noChangeArrowheads="1"/>
        </xdr:cNvSpPr>
      </xdr:nvSpPr>
      <xdr:spPr bwMode="auto">
        <a:xfrm>
          <a:off x="1428750" y="221322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205</xdr:row>
      <xdr:rowOff>0</xdr:rowOff>
    </xdr:from>
    <xdr:ext cx="304800" cy="438151"/>
    <xdr:sp macro="" textlink="">
      <xdr:nvSpPr>
        <xdr:cNvPr id="1501" name="AutoShape 1" descr="blob:https://web.whatsapp.com/40ff642d-46c7-4d59-a890-3e34f8a11e68">
          <a:extLst>
            <a:ext uri="{FF2B5EF4-FFF2-40B4-BE49-F238E27FC236}">
              <a16:creationId xmlns:a16="http://schemas.microsoft.com/office/drawing/2014/main" id="{00000000-0008-0000-0200-0000DD050000}"/>
            </a:ext>
          </a:extLst>
        </xdr:cNvPr>
        <xdr:cNvSpPr>
          <a:spLocks noChangeAspect="1" noChangeArrowheads="1"/>
        </xdr:cNvSpPr>
      </xdr:nvSpPr>
      <xdr:spPr bwMode="auto">
        <a:xfrm>
          <a:off x="1428750" y="221322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205</xdr:row>
      <xdr:rowOff>0</xdr:rowOff>
    </xdr:from>
    <xdr:ext cx="304800" cy="438151"/>
    <xdr:sp macro="" textlink="">
      <xdr:nvSpPr>
        <xdr:cNvPr id="1502" name="AutoShape 1" descr="blob:https://web.whatsapp.com/40ff642d-46c7-4d59-a890-3e34f8a11e68">
          <a:extLst>
            <a:ext uri="{FF2B5EF4-FFF2-40B4-BE49-F238E27FC236}">
              <a16:creationId xmlns:a16="http://schemas.microsoft.com/office/drawing/2014/main" id="{00000000-0008-0000-0200-0000DE050000}"/>
            </a:ext>
          </a:extLst>
        </xdr:cNvPr>
        <xdr:cNvSpPr>
          <a:spLocks noChangeAspect="1" noChangeArrowheads="1"/>
        </xdr:cNvSpPr>
      </xdr:nvSpPr>
      <xdr:spPr bwMode="auto">
        <a:xfrm>
          <a:off x="1428750" y="221322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205</xdr:row>
      <xdr:rowOff>0</xdr:rowOff>
    </xdr:from>
    <xdr:ext cx="304800" cy="438151"/>
    <xdr:sp macro="" textlink="">
      <xdr:nvSpPr>
        <xdr:cNvPr id="1503" name="AutoShape 1" descr="blob:https://web.whatsapp.com/40ff642d-46c7-4d59-a890-3e34f8a11e68">
          <a:extLst>
            <a:ext uri="{FF2B5EF4-FFF2-40B4-BE49-F238E27FC236}">
              <a16:creationId xmlns:a16="http://schemas.microsoft.com/office/drawing/2014/main" id="{00000000-0008-0000-0200-0000DF050000}"/>
            </a:ext>
          </a:extLst>
        </xdr:cNvPr>
        <xdr:cNvSpPr>
          <a:spLocks noChangeAspect="1" noChangeArrowheads="1"/>
        </xdr:cNvSpPr>
      </xdr:nvSpPr>
      <xdr:spPr bwMode="auto">
        <a:xfrm>
          <a:off x="1428750" y="221322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205</xdr:row>
      <xdr:rowOff>0</xdr:rowOff>
    </xdr:from>
    <xdr:ext cx="304800" cy="438151"/>
    <xdr:sp macro="" textlink="">
      <xdr:nvSpPr>
        <xdr:cNvPr id="1504" name="AutoShape 1" descr="blob:https://web.whatsapp.com/40ff642d-46c7-4d59-a890-3e34f8a11e68">
          <a:extLst>
            <a:ext uri="{FF2B5EF4-FFF2-40B4-BE49-F238E27FC236}">
              <a16:creationId xmlns:a16="http://schemas.microsoft.com/office/drawing/2014/main" id="{00000000-0008-0000-0200-0000E0050000}"/>
            </a:ext>
          </a:extLst>
        </xdr:cNvPr>
        <xdr:cNvSpPr>
          <a:spLocks noChangeAspect="1" noChangeArrowheads="1"/>
        </xdr:cNvSpPr>
      </xdr:nvSpPr>
      <xdr:spPr bwMode="auto">
        <a:xfrm>
          <a:off x="1428750" y="221322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205</xdr:row>
      <xdr:rowOff>0</xdr:rowOff>
    </xdr:from>
    <xdr:ext cx="304800" cy="438151"/>
    <xdr:sp macro="" textlink="">
      <xdr:nvSpPr>
        <xdr:cNvPr id="1505" name="AutoShape 1" descr="blob:https://web.whatsapp.com/40ff642d-46c7-4d59-a890-3e34f8a11e68">
          <a:extLst>
            <a:ext uri="{FF2B5EF4-FFF2-40B4-BE49-F238E27FC236}">
              <a16:creationId xmlns:a16="http://schemas.microsoft.com/office/drawing/2014/main" id="{00000000-0008-0000-0200-0000E1050000}"/>
            </a:ext>
          </a:extLst>
        </xdr:cNvPr>
        <xdr:cNvSpPr>
          <a:spLocks noChangeAspect="1" noChangeArrowheads="1"/>
        </xdr:cNvSpPr>
      </xdr:nvSpPr>
      <xdr:spPr bwMode="auto">
        <a:xfrm>
          <a:off x="1428750" y="221322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205</xdr:row>
      <xdr:rowOff>0</xdr:rowOff>
    </xdr:from>
    <xdr:ext cx="304800" cy="438151"/>
    <xdr:sp macro="" textlink="">
      <xdr:nvSpPr>
        <xdr:cNvPr id="1506" name="AutoShape 1" descr="blob:https://web.whatsapp.com/40ff642d-46c7-4d59-a890-3e34f8a11e68">
          <a:extLst>
            <a:ext uri="{FF2B5EF4-FFF2-40B4-BE49-F238E27FC236}">
              <a16:creationId xmlns:a16="http://schemas.microsoft.com/office/drawing/2014/main" id="{00000000-0008-0000-0200-0000E2050000}"/>
            </a:ext>
          </a:extLst>
        </xdr:cNvPr>
        <xdr:cNvSpPr>
          <a:spLocks noChangeAspect="1" noChangeArrowheads="1"/>
        </xdr:cNvSpPr>
      </xdr:nvSpPr>
      <xdr:spPr bwMode="auto">
        <a:xfrm>
          <a:off x="1428750" y="221322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205</xdr:row>
      <xdr:rowOff>0</xdr:rowOff>
    </xdr:from>
    <xdr:ext cx="304800" cy="438151"/>
    <xdr:sp macro="" textlink="">
      <xdr:nvSpPr>
        <xdr:cNvPr id="1507" name="AutoShape 1" descr="blob:https://web.whatsapp.com/40ff642d-46c7-4d59-a890-3e34f8a11e68">
          <a:extLst>
            <a:ext uri="{FF2B5EF4-FFF2-40B4-BE49-F238E27FC236}">
              <a16:creationId xmlns:a16="http://schemas.microsoft.com/office/drawing/2014/main" id="{00000000-0008-0000-0200-0000E3050000}"/>
            </a:ext>
          </a:extLst>
        </xdr:cNvPr>
        <xdr:cNvSpPr>
          <a:spLocks noChangeAspect="1" noChangeArrowheads="1"/>
        </xdr:cNvSpPr>
      </xdr:nvSpPr>
      <xdr:spPr bwMode="auto">
        <a:xfrm>
          <a:off x="1428750" y="221322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205</xdr:row>
      <xdr:rowOff>0</xdr:rowOff>
    </xdr:from>
    <xdr:ext cx="304800" cy="438151"/>
    <xdr:sp macro="" textlink="">
      <xdr:nvSpPr>
        <xdr:cNvPr id="1508" name="AutoShape 1" descr="blob:https://web.whatsapp.com/40ff642d-46c7-4d59-a890-3e34f8a11e68">
          <a:extLst>
            <a:ext uri="{FF2B5EF4-FFF2-40B4-BE49-F238E27FC236}">
              <a16:creationId xmlns:a16="http://schemas.microsoft.com/office/drawing/2014/main" id="{00000000-0008-0000-0200-0000E4050000}"/>
            </a:ext>
          </a:extLst>
        </xdr:cNvPr>
        <xdr:cNvSpPr>
          <a:spLocks noChangeAspect="1" noChangeArrowheads="1"/>
        </xdr:cNvSpPr>
      </xdr:nvSpPr>
      <xdr:spPr bwMode="auto">
        <a:xfrm>
          <a:off x="1428750" y="221322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205</xdr:row>
      <xdr:rowOff>0</xdr:rowOff>
    </xdr:from>
    <xdr:ext cx="304800" cy="438151"/>
    <xdr:sp macro="" textlink="">
      <xdr:nvSpPr>
        <xdr:cNvPr id="1509" name="AutoShape 1" descr="blob:https://web.whatsapp.com/40ff642d-46c7-4d59-a890-3e34f8a11e68">
          <a:extLst>
            <a:ext uri="{FF2B5EF4-FFF2-40B4-BE49-F238E27FC236}">
              <a16:creationId xmlns:a16="http://schemas.microsoft.com/office/drawing/2014/main" id="{00000000-0008-0000-0200-0000E5050000}"/>
            </a:ext>
          </a:extLst>
        </xdr:cNvPr>
        <xdr:cNvSpPr>
          <a:spLocks noChangeAspect="1" noChangeArrowheads="1"/>
        </xdr:cNvSpPr>
      </xdr:nvSpPr>
      <xdr:spPr bwMode="auto">
        <a:xfrm>
          <a:off x="1428750" y="221322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205</xdr:row>
      <xdr:rowOff>0</xdr:rowOff>
    </xdr:from>
    <xdr:ext cx="304800" cy="438151"/>
    <xdr:sp macro="" textlink="">
      <xdr:nvSpPr>
        <xdr:cNvPr id="1510" name="AutoShape 1" descr="blob:https://web.whatsapp.com/40ff642d-46c7-4d59-a890-3e34f8a11e68">
          <a:extLst>
            <a:ext uri="{FF2B5EF4-FFF2-40B4-BE49-F238E27FC236}">
              <a16:creationId xmlns:a16="http://schemas.microsoft.com/office/drawing/2014/main" id="{00000000-0008-0000-0200-0000E6050000}"/>
            </a:ext>
          </a:extLst>
        </xdr:cNvPr>
        <xdr:cNvSpPr>
          <a:spLocks noChangeAspect="1" noChangeArrowheads="1"/>
        </xdr:cNvSpPr>
      </xdr:nvSpPr>
      <xdr:spPr bwMode="auto">
        <a:xfrm>
          <a:off x="1428750" y="221322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205</xdr:row>
      <xdr:rowOff>0</xdr:rowOff>
    </xdr:from>
    <xdr:ext cx="304800" cy="438151"/>
    <xdr:sp macro="" textlink="">
      <xdr:nvSpPr>
        <xdr:cNvPr id="1511" name="AutoShape 1" descr="blob:https://web.whatsapp.com/40ff642d-46c7-4d59-a890-3e34f8a11e68">
          <a:extLst>
            <a:ext uri="{FF2B5EF4-FFF2-40B4-BE49-F238E27FC236}">
              <a16:creationId xmlns:a16="http://schemas.microsoft.com/office/drawing/2014/main" id="{00000000-0008-0000-0200-0000E7050000}"/>
            </a:ext>
          </a:extLst>
        </xdr:cNvPr>
        <xdr:cNvSpPr>
          <a:spLocks noChangeAspect="1" noChangeArrowheads="1"/>
        </xdr:cNvSpPr>
      </xdr:nvSpPr>
      <xdr:spPr bwMode="auto">
        <a:xfrm>
          <a:off x="1428750" y="221322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205</xdr:row>
      <xdr:rowOff>0</xdr:rowOff>
    </xdr:from>
    <xdr:ext cx="304800" cy="438151"/>
    <xdr:sp macro="" textlink="">
      <xdr:nvSpPr>
        <xdr:cNvPr id="1512" name="AutoShape 1" descr="blob:https://web.whatsapp.com/40ff642d-46c7-4d59-a890-3e34f8a11e68">
          <a:extLst>
            <a:ext uri="{FF2B5EF4-FFF2-40B4-BE49-F238E27FC236}">
              <a16:creationId xmlns:a16="http://schemas.microsoft.com/office/drawing/2014/main" id="{00000000-0008-0000-0200-0000E8050000}"/>
            </a:ext>
          </a:extLst>
        </xdr:cNvPr>
        <xdr:cNvSpPr>
          <a:spLocks noChangeAspect="1" noChangeArrowheads="1"/>
        </xdr:cNvSpPr>
      </xdr:nvSpPr>
      <xdr:spPr bwMode="auto">
        <a:xfrm>
          <a:off x="1428750" y="221322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205</xdr:row>
      <xdr:rowOff>0</xdr:rowOff>
    </xdr:from>
    <xdr:ext cx="304800" cy="438151"/>
    <xdr:sp macro="" textlink="">
      <xdr:nvSpPr>
        <xdr:cNvPr id="1513" name="AutoShape 1" descr="blob:https://web.whatsapp.com/40ff642d-46c7-4d59-a890-3e34f8a11e68">
          <a:extLst>
            <a:ext uri="{FF2B5EF4-FFF2-40B4-BE49-F238E27FC236}">
              <a16:creationId xmlns:a16="http://schemas.microsoft.com/office/drawing/2014/main" id="{00000000-0008-0000-0200-0000E9050000}"/>
            </a:ext>
          </a:extLst>
        </xdr:cNvPr>
        <xdr:cNvSpPr>
          <a:spLocks noChangeAspect="1" noChangeArrowheads="1"/>
        </xdr:cNvSpPr>
      </xdr:nvSpPr>
      <xdr:spPr bwMode="auto">
        <a:xfrm>
          <a:off x="1428750" y="221322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205</xdr:row>
      <xdr:rowOff>0</xdr:rowOff>
    </xdr:from>
    <xdr:ext cx="304800" cy="438151"/>
    <xdr:sp macro="" textlink="">
      <xdr:nvSpPr>
        <xdr:cNvPr id="1514" name="AutoShape 1" descr="blob:https://web.whatsapp.com/40ff642d-46c7-4d59-a890-3e34f8a11e68">
          <a:extLst>
            <a:ext uri="{FF2B5EF4-FFF2-40B4-BE49-F238E27FC236}">
              <a16:creationId xmlns:a16="http://schemas.microsoft.com/office/drawing/2014/main" id="{00000000-0008-0000-0200-0000EA050000}"/>
            </a:ext>
          </a:extLst>
        </xdr:cNvPr>
        <xdr:cNvSpPr>
          <a:spLocks noChangeAspect="1" noChangeArrowheads="1"/>
        </xdr:cNvSpPr>
      </xdr:nvSpPr>
      <xdr:spPr bwMode="auto">
        <a:xfrm>
          <a:off x="1428750" y="221322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205</xdr:row>
      <xdr:rowOff>0</xdr:rowOff>
    </xdr:from>
    <xdr:ext cx="304800" cy="438151"/>
    <xdr:sp macro="" textlink="">
      <xdr:nvSpPr>
        <xdr:cNvPr id="1515" name="AutoShape 1" descr="blob:https://web.whatsapp.com/40ff642d-46c7-4d59-a890-3e34f8a11e68">
          <a:extLst>
            <a:ext uri="{FF2B5EF4-FFF2-40B4-BE49-F238E27FC236}">
              <a16:creationId xmlns:a16="http://schemas.microsoft.com/office/drawing/2014/main" id="{00000000-0008-0000-0200-0000EB050000}"/>
            </a:ext>
          </a:extLst>
        </xdr:cNvPr>
        <xdr:cNvSpPr>
          <a:spLocks noChangeAspect="1" noChangeArrowheads="1"/>
        </xdr:cNvSpPr>
      </xdr:nvSpPr>
      <xdr:spPr bwMode="auto">
        <a:xfrm>
          <a:off x="1428750" y="221322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205</xdr:row>
      <xdr:rowOff>0</xdr:rowOff>
    </xdr:from>
    <xdr:ext cx="304800" cy="438151"/>
    <xdr:sp macro="" textlink="">
      <xdr:nvSpPr>
        <xdr:cNvPr id="1516" name="AutoShape 1" descr="blob:https://web.whatsapp.com/40ff642d-46c7-4d59-a890-3e34f8a11e68">
          <a:extLst>
            <a:ext uri="{FF2B5EF4-FFF2-40B4-BE49-F238E27FC236}">
              <a16:creationId xmlns:a16="http://schemas.microsoft.com/office/drawing/2014/main" id="{00000000-0008-0000-0200-0000EC050000}"/>
            </a:ext>
          </a:extLst>
        </xdr:cNvPr>
        <xdr:cNvSpPr>
          <a:spLocks noChangeAspect="1" noChangeArrowheads="1"/>
        </xdr:cNvSpPr>
      </xdr:nvSpPr>
      <xdr:spPr bwMode="auto">
        <a:xfrm>
          <a:off x="1428750" y="221322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205</xdr:row>
      <xdr:rowOff>0</xdr:rowOff>
    </xdr:from>
    <xdr:ext cx="304800" cy="438151"/>
    <xdr:sp macro="" textlink="">
      <xdr:nvSpPr>
        <xdr:cNvPr id="1517" name="AutoShape 1" descr="blob:https://web.whatsapp.com/40ff642d-46c7-4d59-a890-3e34f8a11e68">
          <a:extLst>
            <a:ext uri="{FF2B5EF4-FFF2-40B4-BE49-F238E27FC236}">
              <a16:creationId xmlns:a16="http://schemas.microsoft.com/office/drawing/2014/main" id="{00000000-0008-0000-0200-0000ED050000}"/>
            </a:ext>
          </a:extLst>
        </xdr:cNvPr>
        <xdr:cNvSpPr>
          <a:spLocks noChangeAspect="1" noChangeArrowheads="1"/>
        </xdr:cNvSpPr>
      </xdr:nvSpPr>
      <xdr:spPr bwMode="auto">
        <a:xfrm>
          <a:off x="1428750" y="221322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205</xdr:row>
      <xdr:rowOff>0</xdr:rowOff>
    </xdr:from>
    <xdr:ext cx="304800" cy="438151"/>
    <xdr:sp macro="" textlink="">
      <xdr:nvSpPr>
        <xdr:cNvPr id="1518" name="AutoShape 1" descr="blob:https://web.whatsapp.com/40ff642d-46c7-4d59-a890-3e34f8a11e68">
          <a:extLst>
            <a:ext uri="{FF2B5EF4-FFF2-40B4-BE49-F238E27FC236}">
              <a16:creationId xmlns:a16="http://schemas.microsoft.com/office/drawing/2014/main" id="{00000000-0008-0000-0200-0000EE050000}"/>
            </a:ext>
          </a:extLst>
        </xdr:cNvPr>
        <xdr:cNvSpPr>
          <a:spLocks noChangeAspect="1" noChangeArrowheads="1"/>
        </xdr:cNvSpPr>
      </xdr:nvSpPr>
      <xdr:spPr bwMode="auto">
        <a:xfrm>
          <a:off x="1428750" y="221322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205</xdr:row>
      <xdr:rowOff>0</xdr:rowOff>
    </xdr:from>
    <xdr:ext cx="304800" cy="438151"/>
    <xdr:sp macro="" textlink="">
      <xdr:nvSpPr>
        <xdr:cNvPr id="1519" name="AutoShape 1" descr="blob:https://web.whatsapp.com/40ff642d-46c7-4d59-a890-3e34f8a11e68">
          <a:extLst>
            <a:ext uri="{FF2B5EF4-FFF2-40B4-BE49-F238E27FC236}">
              <a16:creationId xmlns:a16="http://schemas.microsoft.com/office/drawing/2014/main" id="{00000000-0008-0000-0200-0000EF050000}"/>
            </a:ext>
          </a:extLst>
        </xdr:cNvPr>
        <xdr:cNvSpPr>
          <a:spLocks noChangeAspect="1" noChangeArrowheads="1"/>
        </xdr:cNvSpPr>
      </xdr:nvSpPr>
      <xdr:spPr bwMode="auto">
        <a:xfrm>
          <a:off x="1428750" y="221322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205</xdr:row>
      <xdr:rowOff>0</xdr:rowOff>
    </xdr:from>
    <xdr:ext cx="304800" cy="438151"/>
    <xdr:sp macro="" textlink="">
      <xdr:nvSpPr>
        <xdr:cNvPr id="1520" name="AutoShape 1" descr="blob:https://web.whatsapp.com/40ff642d-46c7-4d59-a890-3e34f8a11e68">
          <a:extLst>
            <a:ext uri="{FF2B5EF4-FFF2-40B4-BE49-F238E27FC236}">
              <a16:creationId xmlns:a16="http://schemas.microsoft.com/office/drawing/2014/main" id="{00000000-0008-0000-0200-0000F0050000}"/>
            </a:ext>
          </a:extLst>
        </xdr:cNvPr>
        <xdr:cNvSpPr>
          <a:spLocks noChangeAspect="1" noChangeArrowheads="1"/>
        </xdr:cNvSpPr>
      </xdr:nvSpPr>
      <xdr:spPr bwMode="auto">
        <a:xfrm>
          <a:off x="1428750" y="221322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205</xdr:row>
      <xdr:rowOff>0</xdr:rowOff>
    </xdr:from>
    <xdr:ext cx="304800" cy="438151"/>
    <xdr:sp macro="" textlink="">
      <xdr:nvSpPr>
        <xdr:cNvPr id="1521" name="AutoShape 1" descr="blob:https://web.whatsapp.com/40ff642d-46c7-4d59-a890-3e34f8a11e68">
          <a:extLst>
            <a:ext uri="{FF2B5EF4-FFF2-40B4-BE49-F238E27FC236}">
              <a16:creationId xmlns:a16="http://schemas.microsoft.com/office/drawing/2014/main" id="{00000000-0008-0000-0200-0000F1050000}"/>
            </a:ext>
          </a:extLst>
        </xdr:cNvPr>
        <xdr:cNvSpPr>
          <a:spLocks noChangeAspect="1" noChangeArrowheads="1"/>
        </xdr:cNvSpPr>
      </xdr:nvSpPr>
      <xdr:spPr bwMode="auto">
        <a:xfrm>
          <a:off x="1428750" y="221322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205</xdr:row>
      <xdr:rowOff>0</xdr:rowOff>
    </xdr:from>
    <xdr:ext cx="304800" cy="438151"/>
    <xdr:sp macro="" textlink="">
      <xdr:nvSpPr>
        <xdr:cNvPr id="1522" name="AutoShape 1" descr="blob:https://web.whatsapp.com/40ff642d-46c7-4d59-a890-3e34f8a11e68">
          <a:extLst>
            <a:ext uri="{FF2B5EF4-FFF2-40B4-BE49-F238E27FC236}">
              <a16:creationId xmlns:a16="http://schemas.microsoft.com/office/drawing/2014/main" id="{00000000-0008-0000-0200-0000F2050000}"/>
            </a:ext>
          </a:extLst>
        </xdr:cNvPr>
        <xdr:cNvSpPr>
          <a:spLocks noChangeAspect="1" noChangeArrowheads="1"/>
        </xdr:cNvSpPr>
      </xdr:nvSpPr>
      <xdr:spPr bwMode="auto">
        <a:xfrm>
          <a:off x="1428750" y="221322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205</xdr:row>
      <xdr:rowOff>0</xdr:rowOff>
    </xdr:from>
    <xdr:ext cx="304800" cy="438151"/>
    <xdr:sp macro="" textlink="">
      <xdr:nvSpPr>
        <xdr:cNvPr id="1523" name="AutoShape 1" descr="blob:https://web.whatsapp.com/40ff642d-46c7-4d59-a890-3e34f8a11e68">
          <a:extLst>
            <a:ext uri="{FF2B5EF4-FFF2-40B4-BE49-F238E27FC236}">
              <a16:creationId xmlns:a16="http://schemas.microsoft.com/office/drawing/2014/main" id="{00000000-0008-0000-0200-0000F3050000}"/>
            </a:ext>
          </a:extLst>
        </xdr:cNvPr>
        <xdr:cNvSpPr>
          <a:spLocks noChangeAspect="1" noChangeArrowheads="1"/>
        </xdr:cNvSpPr>
      </xdr:nvSpPr>
      <xdr:spPr bwMode="auto">
        <a:xfrm>
          <a:off x="1428750" y="221322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205</xdr:row>
      <xdr:rowOff>0</xdr:rowOff>
    </xdr:from>
    <xdr:ext cx="304800" cy="438151"/>
    <xdr:sp macro="" textlink="">
      <xdr:nvSpPr>
        <xdr:cNvPr id="1524" name="AutoShape 1" descr="blob:https://web.whatsapp.com/40ff642d-46c7-4d59-a890-3e34f8a11e68">
          <a:extLst>
            <a:ext uri="{FF2B5EF4-FFF2-40B4-BE49-F238E27FC236}">
              <a16:creationId xmlns:a16="http://schemas.microsoft.com/office/drawing/2014/main" id="{00000000-0008-0000-0200-0000F4050000}"/>
            </a:ext>
          </a:extLst>
        </xdr:cNvPr>
        <xdr:cNvSpPr>
          <a:spLocks noChangeAspect="1" noChangeArrowheads="1"/>
        </xdr:cNvSpPr>
      </xdr:nvSpPr>
      <xdr:spPr bwMode="auto">
        <a:xfrm>
          <a:off x="1428750" y="221322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205</xdr:row>
      <xdr:rowOff>0</xdr:rowOff>
    </xdr:from>
    <xdr:ext cx="304800" cy="438151"/>
    <xdr:sp macro="" textlink="">
      <xdr:nvSpPr>
        <xdr:cNvPr id="1525" name="AutoShape 1" descr="blob:https://web.whatsapp.com/40ff642d-46c7-4d59-a890-3e34f8a11e68">
          <a:extLst>
            <a:ext uri="{FF2B5EF4-FFF2-40B4-BE49-F238E27FC236}">
              <a16:creationId xmlns:a16="http://schemas.microsoft.com/office/drawing/2014/main" id="{00000000-0008-0000-0200-0000F5050000}"/>
            </a:ext>
          </a:extLst>
        </xdr:cNvPr>
        <xdr:cNvSpPr>
          <a:spLocks noChangeAspect="1" noChangeArrowheads="1"/>
        </xdr:cNvSpPr>
      </xdr:nvSpPr>
      <xdr:spPr bwMode="auto">
        <a:xfrm>
          <a:off x="1428750" y="221322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205</xdr:row>
      <xdr:rowOff>0</xdr:rowOff>
    </xdr:from>
    <xdr:ext cx="304800" cy="438151"/>
    <xdr:sp macro="" textlink="">
      <xdr:nvSpPr>
        <xdr:cNvPr id="1526" name="AutoShape 1" descr="blob:https://web.whatsapp.com/40ff642d-46c7-4d59-a890-3e34f8a11e68">
          <a:extLst>
            <a:ext uri="{FF2B5EF4-FFF2-40B4-BE49-F238E27FC236}">
              <a16:creationId xmlns:a16="http://schemas.microsoft.com/office/drawing/2014/main" id="{00000000-0008-0000-0200-0000F6050000}"/>
            </a:ext>
          </a:extLst>
        </xdr:cNvPr>
        <xdr:cNvSpPr>
          <a:spLocks noChangeAspect="1" noChangeArrowheads="1"/>
        </xdr:cNvSpPr>
      </xdr:nvSpPr>
      <xdr:spPr bwMode="auto">
        <a:xfrm>
          <a:off x="1428750" y="221322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205</xdr:row>
      <xdr:rowOff>0</xdr:rowOff>
    </xdr:from>
    <xdr:ext cx="304800" cy="438151"/>
    <xdr:sp macro="" textlink="">
      <xdr:nvSpPr>
        <xdr:cNvPr id="1527" name="AutoShape 1" descr="blob:https://web.whatsapp.com/40ff642d-46c7-4d59-a890-3e34f8a11e68">
          <a:extLst>
            <a:ext uri="{FF2B5EF4-FFF2-40B4-BE49-F238E27FC236}">
              <a16:creationId xmlns:a16="http://schemas.microsoft.com/office/drawing/2014/main" id="{00000000-0008-0000-0200-0000F7050000}"/>
            </a:ext>
          </a:extLst>
        </xdr:cNvPr>
        <xdr:cNvSpPr>
          <a:spLocks noChangeAspect="1" noChangeArrowheads="1"/>
        </xdr:cNvSpPr>
      </xdr:nvSpPr>
      <xdr:spPr bwMode="auto">
        <a:xfrm>
          <a:off x="1428750" y="221322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205</xdr:row>
      <xdr:rowOff>0</xdr:rowOff>
    </xdr:from>
    <xdr:ext cx="304800" cy="438151"/>
    <xdr:sp macro="" textlink="">
      <xdr:nvSpPr>
        <xdr:cNvPr id="1528" name="AutoShape 1" descr="blob:https://web.whatsapp.com/40ff642d-46c7-4d59-a890-3e34f8a11e68">
          <a:extLst>
            <a:ext uri="{FF2B5EF4-FFF2-40B4-BE49-F238E27FC236}">
              <a16:creationId xmlns:a16="http://schemas.microsoft.com/office/drawing/2014/main" id="{00000000-0008-0000-0200-0000F8050000}"/>
            </a:ext>
          </a:extLst>
        </xdr:cNvPr>
        <xdr:cNvSpPr>
          <a:spLocks noChangeAspect="1" noChangeArrowheads="1"/>
        </xdr:cNvSpPr>
      </xdr:nvSpPr>
      <xdr:spPr bwMode="auto">
        <a:xfrm>
          <a:off x="1428750" y="221322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205</xdr:row>
      <xdr:rowOff>0</xdr:rowOff>
    </xdr:from>
    <xdr:ext cx="304800" cy="438151"/>
    <xdr:sp macro="" textlink="">
      <xdr:nvSpPr>
        <xdr:cNvPr id="1529" name="AutoShape 1" descr="blob:https://web.whatsapp.com/40ff642d-46c7-4d59-a890-3e34f8a11e68">
          <a:extLst>
            <a:ext uri="{FF2B5EF4-FFF2-40B4-BE49-F238E27FC236}">
              <a16:creationId xmlns:a16="http://schemas.microsoft.com/office/drawing/2014/main" id="{00000000-0008-0000-0200-0000F9050000}"/>
            </a:ext>
          </a:extLst>
        </xdr:cNvPr>
        <xdr:cNvSpPr>
          <a:spLocks noChangeAspect="1" noChangeArrowheads="1"/>
        </xdr:cNvSpPr>
      </xdr:nvSpPr>
      <xdr:spPr bwMode="auto">
        <a:xfrm>
          <a:off x="1428750" y="221322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205</xdr:row>
      <xdr:rowOff>0</xdr:rowOff>
    </xdr:from>
    <xdr:ext cx="304800" cy="438151"/>
    <xdr:sp macro="" textlink="">
      <xdr:nvSpPr>
        <xdr:cNvPr id="1530" name="AutoShape 1" descr="blob:https://web.whatsapp.com/40ff642d-46c7-4d59-a890-3e34f8a11e68">
          <a:extLst>
            <a:ext uri="{FF2B5EF4-FFF2-40B4-BE49-F238E27FC236}">
              <a16:creationId xmlns:a16="http://schemas.microsoft.com/office/drawing/2014/main" id="{00000000-0008-0000-0200-0000FA050000}"/>
            </a:ext>
          </a:extLst>
        </xdr:cNvPr>
        <xdr:cNvSpPr>
          <a:spLocks noChangeAspect="1" noChangeArrowheads="1"/>
        </xdr:cNvSpPr>
      </xdr:nvSpPr>
      <xdr:spPr bwMode="auto">
        <a:xfrm>
          <a:off x="1428750" y="221322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205</xdr:row>
      <xdr:rowOff>0</xdr:rowOff>
    </xdr:from>
    <xdr:ext cx="304800" cy="438151"/>
    <xdr:sp macro="" textlink="">
      <xdr:nvSpPr>
        <xdr:cNvPr id="1531" name="AutoShape 1" descr="blob:https://web.whatsapp.com/40ff642d-46c7-4d59-a890-3e34f8a11e68">
          <a:extLst>
            <a:ext uri="{FF2B5EF4-FFF2-40B4-BE49-F238E27FC236}">
              <a16:creationId xmlns:a16="http://schemas.microsoft.com/office/drawing/2014/main" id="{00000000-0008-0000-0200-0000FB050000}"/>
            </a:ext>
          </a:extLst>
        </xdr:cNvPr>
        <xdr:cNvSpPr>
          <a:spLocks noChangeAspect="1" noChangeArrowheads="1"/>
        </xdr:cNvSpPr>
      </xdr:nvSpPr>
      <xdr:spPr bwMode="auto">
        <a:xfrm>
          <a:off x="1428750" y="221322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205</xdr:row>
      <xdr:rowOff>0</xdr:rowOff>
    </xdr:from>
    <xdr:ext cx="304800" cy="438151"/>
    <xdr:sp macro="" textlink="">
      <xdr:nvSpPr>
        <xdr:cNvPr id="1532" name="AutoShape 1" descr="blob:https://web.whatsapp.com/40ff642d-46c7-4d59-a890-3e34f8a11e68">
          <a:extLst>
            <a:ext uri="{FF2B5EF4-FFF2-40B4-BE49-F238E27FC236}">
              <a16:creationId xmlns:a16="http://schemas.microsoft.com/office/drawing/2014/main" id="{00000000-0008-0000-0200-0000FC050000}"/>
            </a:ext>
          </a:extLst>
        </xdr:cNvPr>
        <xdr:cNvSpPr>
          <a:spLocks noChangeAspect="1" noChangeArrowheads="1"/>
        </xdr:cNvSpPr>
      </xdr:nvSpPr>
      <xdr:spPr bwMode="auto">
        <a:xfrm>
          <a:off x="1428750" y="221322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205</xdr:row>
      <xdr:rowOff>0</xdr:rowOff>
    </xdr:from>
    <xdr:ext cx="304800" cy="438151"/>
    <xdr:sp macro="" textlink="">
      <xdr:nvSpPr>
        <xdr:cNvPr id="1533" name="AutoShape 1" descr="blob:https://web.whatsapp.com/40ff642d-46c7-4d59-a890-3e34f8a11e68">
          <a:extLst>
            <a:ext uri="{FF2B5EF4-FFF2-40B4-BE49-F238E27FC236}">
              <a16:creationId xmlns:a16="http://schemas.microsoft.com/office/drawing/2014/main" id="{00000000-0008-0000-0200-0000FD050000}"/>
            </a:ext>
          </a:extLst>
        </xdr:cNvPr>
        <xdr:cNvSpPr>
          <a:spLocks noChangeAspect="1" noChangeArrowheads="1"/>
        </xdr:cNvSpPr>
      </xdr:nvSpPr>
      <xdr:spPr bwMode="auto">
        <a:xfrm>
          <a:off x="1428750" y="221322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205</xdr:row>
      <xdr:rowOff>0</xdr:rowOff>
    </xdr:from>
    <xdr:ext cx="304800" cy="438151"/>
    <xdr:sp macro="" textlink="">
      <xdr:nvSpPr>
        <xdr:cNvPr id="1534" name="AutoShape 1" descr="blob:https://web.whatsapp.com/40ff642d-46c7-4d59-a890-3e34f8a11e68">
          <a:extLst>
            <a:ext uri="{FF2B5EF4-FFF2-40B4-BE49-F238E27FC236}">
              <a16:creationId xmlns:a16="http://schemas.microsoft.com/office/drawing/2014/main" id="{00000000-0008-0000-0200-0000FE050000}"/>
            </a:ext>
          </a:extLst>
        </xdr:cNvPr>
        <xdr:cNvSpPr>
          <a:spLocks noChangeAspect="1" noChangeArrowheads="1"/>
        </xdr:cNvSpPr>
      </xdr:nvSpPr>
      <xdr:spPr bwMode="auto">
        <a:xfrm>
          <a:off x="1428750" y="221322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A1:EV1729"/>
  <sheetViews>
    <sheetView showGridLines="0" tabSelected="1" view="pageBreakPreview" topLeftCell="A676" zoomScale="70" zoomScaleNormal="80" zoomScaleSheetLayoutView="70" workbookViewId="0">
      <selection activeCell="K769" sqref="K769"/>
    </sheetView>
  </sheetViews>
  <sheetFormatPr baseColWidth="10" defaultColWidth="3.5703125" defaultRowHeight="15"/>
  <cols>
    <col min="1" max="1" width="8" style="4" customWidth="1"/>
    <col min="2" max="2" width="13.5703125" style="4" customWidth="1"/>
    <col min="3" max="3" width="47.42578125" style="109" customWidth="1"/>
    <col min="4" max="4" width="16.85546875" style="4" customWidth="1"/>
    <col min="5" max="5" width="11" style="35" customWidth="1"/>
    <col min="6" max="6" width="17" style="35" customWidth="1"/>
    <col min="7" max="7" width="40.42578125" style="35" customWidth="1"/>
    <col min="8" max="8" width="32.7109375" style="35" customWidth="1"/>
    <col min="9" max="9" width="11.42578125" style="74" customWidth="1"/>
    <col min="10" max="10" width="25.85546875" style="4" customWidth="1"/>
    <col min="11" max="11" width="12.28515625" style="4" customWidth="1"/>
    <col min="12" max="12" width="17" style="4" customWidth="1"/>
    <col min="13" max="13" width="21.28515625" style="4" customWidth="1"/>
    <col min="14" max="14" width="1.85546875" style="4" customWidth="1"/>
    <col min="15" max="15" width="21.42578125" style="4" customWidth="1"/>
    <col min="16" max="16" width="22" style="4" customWidth="1"/>
    <col min="17" max="17" width="20.85546875" style="146" customWidth="1"/>
    <col min="18" max="18" width="19.7109375" style="4" customWidth="1"/>
    <col min="19" max="19" width="3" style="4" customWidth="1"/>
    <col min="20" max="21" width="15.7109375" style="4" customWidth="1"/>
    <col min="22" max="22" width="15.7109375" style="146" customWidth="1"/>
    <col min="23" max="23" width="15.7109375" style="4" customWidth="1"/>
    <col min="24" max="24" width="3.28515625" style="4" customWidth="1"/>
    <col min="25" max="25" width="20.42578125" style="4" customWidth="1"/>
    <col min="26" max="26" width="15.7109375" style="4" customWidth="1"/>
    <col min="27" max="28" width="19.42578125" style="4" customWidth="1"/>
    <col min="29" max="29" width="6.42578125" style="4" customWidth="1"/>
    <col min="30" max="30" width="18.5703125" style="4" customWidth="1"/>
    <col min="31" max="32" width="15.7109375" style="4" customWidth="1"/>
    <col min="33" max="33" width="19.85546875" style="4" customWidth="1"/>
    <col min="34" max="34" width="6.85546875" style="4" customWidth="1"/>
    <col min="35" max="35" width="18" style="4" customWidth="1"/>
    <col min="36" max="38" width="15.7109375" style="4" customWidth="1"/>
    <col min="39" max="39" width="7.85546875" style="4" customWidth="1"/>
    <col min="40" max="40" width="19.85546875" style="4" customWidth="1"/>
    <col min="41" max="41" width="15.7109375" style="4" customWidth="1"/>
    <col min="42" max="42" width="21.42578125" style="4" customWidth="1"/>
    <col min="43" max="43" width="19.7109375" style="4" customWidth="1"/>
    <col min="44" max="44" width="4.28515625" style="4" customWidth="1"/>
    <col min="45" max="47" width="15.7109375" style="4" customWidth="1"/>
    <col min="48" max="48" width="18.85546875" style="4" customWidth="1"/>
    <col min="49" max="49" width="7.42578125" style="4" customWidth="1"/>
    <col min="50" max="52" width="15.7109375" style="4" customWidth="1"/>
    <col min="53" max="53" width="17.5703125" style="4" customWidth="1"/>
    <col min="54" max="54" width="6.140625" style="4" customWidth="1"/>
    <col min="55" max="55" width="17.85546875" style="4" customWidth="1"/>
    <col min="56" max="56" width="15.7109375" style="4" customWidth="1"/>
    <col min="57" max="57" width="18.5703125" style="4" customWidth="1"/>
    <col min="58" max="58" width="24" style="4" customWidth="1"/>
    <col min="59" max="59" width="5" style="4" customWidth="1"/>
    <col min="60" max="62" width="15.7109375" style="4" customWidth="1"/>
    <col min="63" max="63" width="17.85546875" style="4" customWidth="1"/>
    <col min="64" max="64" width="6.85546875" style="4" customWidth="1"/>
    <col min="65" max="67" width="15.7109375" style="4" customWidth="1"/>
    <col min="68" max="68" width="19.85546875" style="4" customWidth="1"/>
    <col min="69" max="69" width="5.5703125" style="4" customWidth="1"/>
    <col min="70" max="72" width="15.7109375" style="4" customWidth="1"/>
    <col min="73" max="73" width="19.28515625" style="4" customWidth="1"/>
    <col min="74" max="74" width="6.140625" style="4" customWidth="1"/>
    <col min="75" max="77" width="15.7109375" style="4" customWidth="1"/>
    <col min="78" max="78" width="17.5703125" style="4" customWidth="1"/>
    <col min="79" max="79" width="5.85546875" style="4" customWidth="1"/>
    <col min="80" max="80" width="33.42578125" style="4" customWidth="1"/>
    <col min="81" max="82" width="15.7109375" style="4" customWidth="1"/>
    <col min="83" max="83" width="17.85546875" style="4" customWidth="1"/>
    <col min="84" max="84" width="7.42578125" style="4" customWidth="1"/>
    <col min="85" max="87" width="15.7109375" style="4" customWidth="1"/>
    <col min="88" max="88" width="18" style="4" customWidth="1"/>
    <col min="89" max="89" width="7.42578125" style="4" customWidth="1"/>
    <col min="90" max="92" width="15.7109375" style="4" customWidth="1"/>
    <col min="93" max="93" width="20.42578125" style="4" customWidth="1"/>
    <col min="94" max="94" width="4.28515625" style="4" customWidth="1"/>
    <col min="95" max="97" width="15.7109375" style="4" customWidth="1"/>
    <col min="98" max="98" width="18.28515625" style="4" customWidth="1"/>
    <col min="99" max="99" width="4.85546875" style="4" customWidth="1"/>
    <col min="100" max="102" width="15.7109375" style="4" customWidth="1"/>
    <col min="103" max="103" width="19.140625" style="4" customWidth="1"/>
    <col min="104" max="104" width="6.140625" style="4" customWidth="1"/>
    <col min="105" max="108" width="15.7109375" style="4" customWidth="1"/>
    <col min="109" max="109" width="7.42578125" style="4" customWidth="1"/>
    <col min="110" max="113" width="15.7109375" style="4" customWidth="1"/>
    <col min="114" max="114" width="6.85546875" style="4" customWidth="1"/>
    <col min="115" max="117" width="15.7109375" style="4" customWidth="1"/>
    <col min="118" max="118" width="17.5703125" style="4" customWidth="1"/>
    <col min="119" max="119" width="3.5703125" style="4" customWidth="1"/>
    <col min="120" max="122" width="15.7109375" style="4" customWidth="1"/>
    <col min="123" max="123" width="19.28515625" style="4" customWidth="1"/>
    <col min="124" max="124" width="5.28515625" style="4" customWidth="1"/>
    <col min="125" max="126" width="15.7109375" style="4" customWidth="1"/>
    <col min="127" max="127" width="21.42578125" style="4" customWidth="1"/>
    <col min="128" max="128" width="17.28515625" style="4" customWidth="1"/>
    <col min="129" max="129" width="5.5703125" style="4" customWidth="1"/>
    <col min="130" max="132" width="15.7109375" style="4" customWidth="1"/>
    <col min="133" max="133" width="18.85546875" style="4" customWidth="1"/>
    <col min="134" max="134" width="3.5703125" style="4" customWidth="1"/>
    <col min="135" max="137" width="15.7109375" style="4" customWidth="1"/>
    <col min="138" max="138" width="17" style="4" customWidth="1"/>
    <col min="139" max="139" width="4.5703125" style="4" customWidth="1"/>
    <col min="140" max="140" width="18.85546875" style="4" customWidth="1"/>
    <col min="141" max="141" width="18.7109375" style="4" customWidth="1"/>
    <col min="142" max="142" width="20.140625" style="4" customWidth="1"/>
    <col min="143" max="143" width="15.7109375" style="4" customWidth="1"/>
    <col min="144" max="144" width="10.7109375" style="4" customWidth="1"/>
    <col min="145" max="145" width="25.5703125" style="4" customWidth="1"/>
    <col min="146" max="146" width="26" style="4" customWidth="1"/>
    <col min="147" max="147" width="15.7109375" style="4" customWidth="1"/>
    <col min="148" max="169" width="8.5703125" style="11" customWidth="1"/>
    <col min="170" max="16384" width="3.5703125" style="11"/>
  </cols>
  <sheetData>
    <row r="1" spans="1:147" s="4" customFormat="1" ht="15" customHeight="1">
      <c r="A1" s="303"/>
      <c r="B1" s="303"/>
      <c r="C1" s="303"/>
      <c r="D1" s="303"/>
      <c r="E1" s="303"/>
      <c r="F1" s="303"/>
      <c r="G1" s="303"/>
      <c r="H1" s="303"/>
      <c r="I1" s="306" t="s">
        <v>727</v>
      </c>
      <c r="J1" s="307"/>
      <c r="K1" s="307"/>
      <c r="L1" s="307"/>
      <c r="M1" s="307"/>
      <c r="N1" s="307"/>
      <c r="O1" s="307"/>
      <c r="P1" s="307"/>
      <c r="Q1" s="307"/>
      <c r="R1" s="307"/>
      <c r="S1" s="307"/>
      <c r="T1" s="307"/>
      <c r="U1" s="307"/>
      <c r="V1" s="307"/>
      <c r="W1" s="307"/>
      <c r="X1" s="307"/>
      <c r="Y1" s="307"/>
      <c r="Z1" s="307"/>
      <c r="AA1" s="307"/>
      <c r="AB1" s="307"/>
      <c r="AC1" s="307"/>
      <c r="AD1" s="307"/>
      <c r="AE1" s="307"/>
      <c r="AF1" s="307"/>
      <c r="AG1" s="307"/>
      <c r="AH1" s="307"/>
      <c r="AI1" s="307"/>
      <c r="AJ1" s="307"/>
      <c r="AK1" s="307"/>
      <c r="AL1" s="307"/>
      <c r="AM1" s="307"/>
      <c r="AN1" s="307"/>
      <c r="AO1" s="307"/>
      <c r="AP1" s="307"/>
      <c r="AQ1" s="307"/>
      <c r="AR1" s="307"/>
      <c r="AS1" s="307"/>
      <c r="AT1" s="307"/>
      <c r="AU1" s="307"/>
      <c r="AV1" s="307"/>
      <c r="AW1" s="307"/>
      <c r="AX1" s="307"/>
      <c r="AY1" s="307"/>
      <c r="AZ1" s="307"/>
      <c r="BA1" s="307"/>
      <c r="BB1" s="307"/>
      <c r="BC1" s="307"/>
      <c r="BD1" s="307"/>
      <c r="BE1" s="307"/>
      <c r="BF1" s="307"/>
      <c r="BG1" s="307"/>
      <c r="BH1" s="307"/>
      <c r="BI1" s="307"/>
      <c r="BJ1" s="307"/>
      <c r="BK1" s="307"/>
      <c r="BL1" s="307"/>
      <c r="BM1" s="307"/>
      <c r="BN1" s="307"/>
      <c r="BO1" s="307"/>
      <c r="BP1" s="307"/>
      <c r="BQ1" s="307"/>
      <c r="BR1" s="307"/>
      <c r="BS1" s="307"/>
      <c r="BT1" s="307"/>
      <c r="BU1" s="307"/>
      <c r="BV1" s="307"/>
      <c r="BW1" s="307"/>
      <c r="BX1" s="307"/>
      <c r="BY1" s="307"/>
      <c r="BZ1" s="307"/>
      <c r="CA1" s="307"/>
      <c r="CB1" s="307"/>
      <c r="CC1" s="307"/>
      <c r="CD1" s="307"/>
      <c r="CE1" s="307"/>
      <c r="CF1" s="307"/>
      <c r="CG1" s="307"/>
      <c r="CH1" s="307"/>
      <c r="CI1" s="307"/>
      <c r="CJ1" s="307"/>
      <c r="CK1" s="307"/>
      <c r="CL1" s="307"/>
      <c r="CM1" s="307"/>
      <c r="CN1" s="307"/>
      <c r="CO1" s="307"/>
      <c r="CP1" s="307"/>
      <c r="CQ1" s="307"/>
      <c r="CR1" s="307"/>
      <c r="CS1" s="307"/>
      <c r="CT1" s="307"/>
      <c r="CU1" s="307"/>
      <c r="CV1" s="307"/>
      <c r="CW1" s="307"/>
      <c r="CX1" s="307"/>
      <c r="CY1" s="307"/>
      <c r="CZ1" s="307"/>
      <c r="DA1" s="307"/>
      <c r="DB1" s="307"/>
      <c r="DC1" s="307"/>
      <c r="DD1" s="307"/>
      <c r="DE1" s="307"/>
      <c r="DF1" s="307"/>
      <c r="DG1" s="307"/>
      <c r="DH1" s="307"/>
      <c r="DI1" s="307"/>
      <c r="DJ1" s="307"/>
      <c r="DK1" s="307"/>
      <c r="DL1" s="307"/>
      <c r="DM1" s="307"/>
      <c r="DN1" s="307"/>
      <c r="DO1" s="307"/>
      <c r="DP1" s="307"/>
      <c r="DQ1" s="307"/>
      <c r="DR1" s="307"/>
      <c r="DS1" s="307"/>
      <c r="DT1" s="307"/>
      <c r="DU1" s="307"/>
      <c r="DV1" s="307"/>
      <c r="DW1" s="307"/>
      <c r="DX1" s="307"/>
      <c r="DY1" s="307"/>
      <c r="DZ1" s="307"/>
      <c r="EA1" s="307"/>
      <c r="EB1" s="307"/>
      <c r="EC1" s="307"/>
      <c r="ED1" s="307"/>
      <c r="EE1" s="307"/>
      <c r="EF1" s="307"/>
      <c r="EG1" s="307"/>
      <c r="EH1" s="307"/>
      <c r="EI1" s="308"/>
      <c r="EJ1" s="297" t="s">
        <v>720</v>
      </c>
      <c r="EK1" s="298"/>
      <c r="EL1" s="298"/>
      <c r="EM1" s="298"/>
      <c r="EN1" s="298"/>
      <c r="EO1" s="298"/>
      <c r="EP1" s="298"/>
      <c r="EQ1" s="299"/>
    </row>
    <row r="2" spans="1:147" s="4" customFormat="1">
      <c r="A2" s="303"/>
      <c r="B2" s="303"/>
      <c r="C2" s="303"/>
      <c r="D2" s="303"/>
      <c r="E2" s="303"/>
      <c r="F2" s="303"/>
      <c r="G2" s="303"/>
      <c r="H2" s="303"/>
      <c r="I2" s="309"/>
      <c r="J2" s="310"/>
      <c r="K2" s="310"/>
      <c r="L2" s="310"/>
      <c r="M2" s="310"/>
      <c r="N2" s="310"/>
      <c r="O2" s="310"/>
      <c r="P2" s="310"/>
      <c r="Q2" s="310"/>
      <c r="R2" s="310"/>
      <c r="S2" s="310"/>
      <c r="T2" s="310"/>
      <c r="U2" s="310"/>
      <c r="V2" s="310"/>
      <c r="W2" s="310"/>
      <c r="X2" s="310"/>
      <c r="Y2" s="310"/>
      <c r="Z2" s="310"/>
      <c r="AA2" s="310"/>
      <c r="AB2" s="310"/>
      <c r="AC2" s="310"/>
      <c r="AD2" s="310"/>
      <c r="AE2" s="310"/>
      <c r="AF2" s="310"/>
      <c r="AG2" s="310"/>
      <c r="AH2" s="310"/>
      <c r="AI2" s="310"/>
      <c r="AJ2" s="310"/>
      <c r="AK2" s="310"/>
      <c r="AL2" s="310"/>
      <c r="AM2" s="310"/>
      <c r="AN2" s="310"/>
      <c r="AO2" s="310"/>
      <c r="AP2" s="310"/>
      <c r="AQ2" s="310"/>
      <c r="AR2" s="310"/>
      <c r="AS2" s="310"/>
      <c r="AT2" s="310"/>
      <c r="AU2" s="310"/>
      <c r="AV2" s="310"/>
      <c r="AW2" s="310"/>
      <c r="AX2" s="310"/>
      <c r="AY2" s="310"/>
      <c r="AZ2" s="310"/>
      <c r="BA2" s="310"/>
      <c r="BB2" s="310"/>
      <c r="BC2" s="310"/>
      <c r="BD2" s="310"/>
      <c r="BE2" s="310"/>
      <c r="BF2" s="310"/>
      <c r="BG2" s="310"/>
      <c r="BH2" s="310"/>
      <c r="BI2" s="310"/>
      <c r="BJ2" s="310"/>
      <c r="BK2" s="310"/>
      <c r="BL2" s="310"/>
      <c r="BM2" s="310"/>
      <c r="BN2" s="310"/>
      <c r="BO2" s="310"/>
      <c r="BP2" s="310"/>
      <c r="BQ2" s="310"/>
      <c r="BR2" s="310"/>
      <c r="BS2" s="310"/>
      <c r="BT2" s="310"/>
      <c r="BU2" s="310"/>
      <c r="BV2" s="310"/>
      <c r="BW2" s="310"/>
      <c r="BX2" s="310"/>
      <c r="BY2" s="310"/>
      <c r="BZ2" s="310"/>
      <c r="CA2" s="310"/>
      <c r="CB2" s="310"/>
      <c r="CC2" s="310"/>
      <c r="CD2" s="310"/>
      <c r="CE2" s="310"/>
      <c r="CF2" s="310"/>
      <c r="CG2" s="310"/>
      <c r="CH2" s="310"/>
      <c r="CI2" s="310"/>
      <c r="CJ2" s="310"/>
      <c r="CK2" s="310"/>
      <c r="CL2" s="310"/>
      <c r="CM2" s="310"/>
      <c r="CN2" s="310"/>
      <c r="CO2" s="310"/>
      <c r="CP2" s="310"/>
      <c r="CQ2" s="310"/>
      <c r="CR2" s="310"/>
      <c r="CS2" s="310"/>
      <c r="CT2" s="310"/>
      <c r="CU2" s="310"/>
      <c r="CV2" s="310"/>
      <c r="CW2" s="310"/>
      <c r="CX2" s="310"/>
      <c r="CY2" s="310"/>
      <c r="CZ2" s="310"/>
      <c r="DA2" s="310"/>
      <c r="DB2" s="310"/>
      <c r="DC2" s="310"/>
      <c r="DD2" s="310"/>
      <c r="DE2" s="310"/>
      <c r="DF2" s="310"/>
      <c r="DG2" s="310"/>
      <c r="DH2" s="310"/>
      <c r="DI2" s="310"/>
      <c r="DJ2" s="310"/>
      <c r="DK2" s="310"/>
      <c r="DL2" s="310"/>
      <c r="DM2" s="310"/>
      <c r="DN2" s="310"/>
      <c r="DO2" s="310"/>
      <c r="DP2" s="310"/>
      <c r="DQ2" s="310"/>
      <c r="DR2" s="310"/>
      <c r="DS2" s="310"/>
      <c r="DT2" s="310"/>
      <c r="DU2" s="310"/>
      <c r="DV2" s="310"/>
      <c r="DW2" s="310"/>
      <c r="DX2" s="310"/>
      <c r="DY2" s="310"/>
      <c r="DZ2" s="310"/>
      <c r="EA2" s="310"/>
      <c r="EB2" s="310"/>
      <c r="EC2" s="310"/>
      <c r="ED2" s="310"/>
      <c r="EE2" s="310"/>
      <c r="EF2" s="310"/>
      <c r="EG2" s="310"/>
      <c r="EH2" s="310"/>
      <c r="EI2" s="311"/>
      <c r="EJ2" s="300" t="s">
        <v>721</v>
      </c>
      <c r="EK2" s="301"/>
      <c r="EL2" s="301"/>
      <c r="EM2" s="301"/>
      <c r="EN2" s="301"/>
      <c r="EO2" s="301"/>
      <c r="EP2" s="301"/>
      <c r="EQ2" s="302"/>
    </row>
    <row r="3" spans="1:147" s="4" customFormat="1" ht="15" customHeight="1">
      <c r="A3" s="303"/>
      <c r="B3" s="303"/>
      <c r="C3" s="303"/>
      <c r="D3" s="303"/>
      <c r="E3" s="303"/>
      <c r="F3" s="303"/>
      <c r="G3" s="303"/>
      <c r="H3" s="303"/>
      <c r="I3" s="312" t="s">
        <v>5</v>
      </c>
      <c r="J3" s="313"/>
      <c r="K3" s="313"/>
      <c r="L3" s="313"/>
      <c r="M3" s="313"/>
      <c r="N3" s="313"/>
      <c r="O3" s="313"/>
      <c r="P3" s="313"/>
      <c r="Q3" s="313"/>
      <c r="R3" s="313"/>
      <c r="S3" s="313"/>
      <c r="T3" s="313"/>
      <c r="U3" s="313"/>
      <c r="V3" s="313"/>
      <c r="W3" s="313"/>
      <c r="X3" s="313"/>
      <c r="Y3" s="313"/>
      <c r="Z3" s="313"/>
      <c r="AA3" s="313"/>
      <c r="AB3" s="313"/>
      <c r="AC3" s="313"/>
      <c r="AD3" s="313"/>
      <c r="AE3" s="313"/>
      <c r="AF3" s="313"/>
      <c r="AG3" s="313"/>
      <c r="AH3" s="313"/>
      <c r="AI3" s="313"/>
      <c r="AJ3" s="313"/>
      <c r="AK3" s="313"/>
      <c r="AL3" s="313"/>
      <c r="AM3" s="313"/>
      <c r="AN3" s="313"/>
      <c r="AO3" s="313"/>
      <c r="AP3" s="313"/>
      <c r="AQ3" s="313"/>
      <c r="AR3" s="313"/>
      <c r="AS3" s="313"/>
      <c r="AT3" s="313"/>
      <c r="AU3" s="313"/>
      <c r="AV3" s="313"/>
      <c r="AW3" s="313"/>
      <c r="AX3" s="313"/>
      <c r="AY3" s="313"/>
      <c r="AZ3" s="313"/>
      <c r="BA3" s="313"/>
      <c r="BB3" s="313"/>
      <c r="BC3" s="313"/>
      <c r="BD3" s="313"/>
      <c r="BE3" s="313"/>
      <c r="BF3" s="313"/>
      <c r="BG3" s="313"/>
      <c r="BH3" s="313"/>
      <c r="BI3" s="313"/>
      <c r="BJ3" s="313"/>
      <c r="BK3" s="313"/>
      <c r="BL3" s="313"/>
      <c r="BM3" s="313"/>
      <c r="BN3" s="313"/>
      <c r="BO3" s="313"/>
      <c r="BP3" s="313"/>
      <c r="BQ3" s="313"/>
      <c r="BR3" s="313"/>
      <c r="BS3" s="313"/>
      <c r="BT3" s="313"/>
      <c r="BU3" s="313"/>
      <c r="BV3" s="313"/>
      <c r="BW3" s="313"/>
      <c r="BX3" s="313"/>
      <c r="BY3" s="313"/>
      <c r="BZ3" s="313"/>
      <c r="CA3" s="313"/>
      <c r="CB3" s="313"/>
      <c r="CC3" s="313"/>
      <c r="CD3" s="313"/>
      <c r="CE3" s="313"/>
      <c r="CF3" s="313"/>
      <c r="CG3" s="313"/>
      <c r="CH3" s="313"/>
      <c r="CI3" s="313"/>
      <c r="CJ3" s="313"/>
      <c r="CK3" s="313"/>
      <c r="CL3" s="313"/>
      <c r="CM3" s="313"/>
      <c r="CN3" s="313"/>
      <c r="CO3" s="313"/>
      <c r="CP3" s="313"/>
      <c r="CQ3" s="313"/>
      <c r="CR3" s="313"/>
      <c r="CS3" s="313"/>
      <c r="CT3" s="313"/>
      <c r="CU3" s="313"/>
      <c r="CV3" s="313"/>
      <c r="CW3" s="313"/>
      <c r="CX3" s="313"/>
      <c r="CY3" s="313"/>
      <c r="CZ3" s="313"/>
      <c r="DA3" s="313"/>
      <c r="DB3" s="313"/>
      <c r="DC3" s="313"/>
      <c r="DD3" s="313"/>
      <c r="DE3" s="313"/>
      <c r="DF3" s="313"/>
      <c r="DG3" s="313"/>
      <c r="DH3" s="313"/>
      <c r="DI3" s="313"/>
      <c r="DJ3" s="313"/>
      <c r="DK3" s="313"/>
      <c r="DL3" s="313"/>
      <c r="DM3" s="313"/>
      <c r="DN3" s="313"/>
      <c r="DO3" s="313"/>
      <c r="DP3" s="313"/>
      <c r="DQ3" s="313"/>
      <c r="DR3" s="313"/>
      <c r="DS3" s="313"/>
      <c r="DT3" s="313"/>
      <c r="DU3" s="313"/>
      <c r="DV3" s="313"/>
      <c r="DW3" s="313"/>
      <c r="DX3" s="313"/>
      <c r="DY3" s="313"/>
      <c r="DZ3" s="313"/>
      <c r="EA3" s="313"/>
      <c r="EB3" s="313"/>
      <c r="EC3" s="313"/>
      <c r="ED3" s="313"/>
      <c r="EE3" s="313"/>
      <c r="EF3" s="313"/>
      <c r="EG3" s="313"/>
      <c r="EH3" s="313"/>
      <c r="EI3" s="314"/>
      <c r="EJ3" s="300" t="s">
        <v>3</v>
      </c>
      <c r="EK3" s="301"/>
      <c r="EL3" s="301"/>
      <c r="EM3" s="301"/>
      <c r="EN3" s="301"/>
      <c r="EO3" s="301"/>
      <c r="EP3" s="301"/>
      <c r="EQ3" s="302"/>
    </row>
    <row r="4" spans="1:147" s="4" customFormat="1" ht="15" customHeight="1">
      <c r="A4" s="303"/>
      <c r="B4" s="303"/>
      <c r="C4" s="303"/>
      <c r="D4" s="303"/>
      <c r="E4" s="303"/>
      <c r="F4" s="303"/>
      <c r="G4" s="303"/>
      <c r="H4" s="303"/>
      <c r="I4" s="315"/>
      <c r="J4" s="316"/>
      <c r="K4" s="316"/>
      <c r="L4" s="316"/>
      <c r="M4" s="316"/>
      <c r="N4" s="316"/>
      <c r="O4" s="316"/>
      <c r="P4" s="316"/>
      <c r="Q4" s="316"/>
      <c r="R4" s="316"/>
      <c r="S4" s="316"/>
      <c r="T4" s="316"/>
      <c r="U4" s="316"/>
      <c r="V4" s="316"/>
      <c r="W4" s="316"/>
      <c r="X4" s="316"/>
      <c r="Y4" s="316"/>
      <c r="Z4" s="316"/>
      <c r="AA4" s="316"/>
      <c r="AB4" s="316"/>
      <c r="AC4" s="316"/>
      <c r="AD4" s="316"/>
      <c r="AE4" s="316"/>
      <c r="AF4" s="316"/>
      <c r="AG4" s="316"/>
      <c r="AH4" s="316"/>
      <c r="AI4" s="316"/>
      <c r="AJ4" s="316"/>
      <c r="AK4" s="316"/>
      <c r="AL4" s="316"/>
      <c r="AM4" s="316"/>
      <c r="AN4" s="316"/>
      <c r="AO4" s="316"/>
      <c r="AP4" s="316"/>
      <c r="AQ4" s="316"/>
      <c r="AR4" s="316"/>
      <c r="AS4" s="316"/>
      <c r="AT4" s="316"/>
      <c r="AU4" s="316"/>
      <c r="AV4" s="316"/>
      <c r="AW4" s="316"/>
      <c r="AX4" s="316"/>
      <c r="AY4" s="316"/>
      <c r="AZ4" s="316"/>
      <c r="BA4" s="316"/>
      <c r="BB4" s="316"/>
      <c r="BC4" s="316"/>
      <c r="BD4" s="316"/>
      <c r="BE4" s="316"/>
      <c r="BF4" s="316"/>
      <c r="BG4" s="316"/>
      <c r="BH4" s="316"/>
      <c r="BI4" s="316"/>
      <c r="BJ4" s="316"/>
      <c r="BK4" s="316"/>
      <c r="BL4" s="316"/>
      <c r="BM4" s="316"/>
      <c r="BN4" s="316"/>
      <c r="BO4" s="316"/>
      <c r="BP4" s="316"/>
      <c r="BQ4" s="316"/>
      <c r="BR4" s="316"/>
      <c r="BS4" s="316"/>
      <c r="BT4" s="316"/>
      <c r="BU4" s="316"/>
      <c r="BV4" s="316"/>
      <c r="BW4" s="316"/>
      <c r="BX4" s="316"/>
      <c r="BY4" s="316"/>
      <c r="BZ4" s="316"/>
      <c r="CA4" s="316"/>
      <c r="CB4" s="316"/>
      <c r="CC4" s="316"/>
      <c r="CD4" s="316"/>
      <c r="CE4" s="316"/>
      <c r="CF4" s="316"/>
      <c r="CG4" s="316"/>
      <c r="CH4" s="316"/>
      <c r="CI4" s="316"/>
      <c r="CJ4" s="316"/>
      <c r="CK4" s="316"/>
      <c r="CL4" s="316"/>
      <c r="CM4" s="316"/>
      <c r="CN4" s="316"/>
      <c r="CO4" s="316"/>
      <c r="CP4" s="316"/>
      <c r="CQ4" s="316"/>
      <c r="CR4" s="316"/>
      <c r="CS4" s="316"/>
      <c r="CT4" s="316"/>
      <c r="CU4" s="316"/>
      <c r="CV4" s="316"/>
      <c r="CW4" s="316"/>
      <c r="CX4" s="316"/>
      <c r="CY4" s="316"/>
      <c r="CZ4" s="316"/>
      <c r="DA4" s="316"/>
      <c r="DB4" s="316"/>
      <c r="DC4" s="316"/>
      <c r="DD4" s="316"/>
      <c r="DE4" s="316"/>
      <c r="DF4" s="316"/>
      <c r="DG4" s="316"/>
      <c r="DH4" s="316"/>
      <c r="DI4" s="316"/>
      <c r="DJ4" s="316"/>
      <c r="DK4" s="316"/>
      <c r="DL4" s="316"/>
      <c r="DM4" s="316"/>
      <c r="DN4" s="316"/>
      <c r="DO4" s="316"/>
      <c r="DP4" s="316"/>
      <c r="DQ4" s="316"/>
      <c r="DR4" s="316"/>
      <c r="DS4" s="316"/>
      <c r="DT4" s="316"/>
      <c r="DU4" s="316"/>
      <c r="DV4" s="316"/>
      <c r="DW4" s="316"/>
      <c r="DX4" s="316"/>
      <c r="DY4" s="316"/>
      <c r="DZ4" s="316"/>
      <c r="EA4" s="316"/>
      <c r="EB4" s="316"/>
      <c r="EC4" s="316"/>
      <c r="ED4" s="316"/>
      <c r="EE4" s="316"/>
      <c r="EF4" s="316"/>
      <c r="EG4" s="316"/>
      <c r="EH4" s="316"/>
      <c r="EI4" s="317"/>
      <c r="EJ4" s="300" t="s">
        <v>722</v>
      </c>
      <c r="EK4" s="301"/>
      <c r="EL4" s="301"/>
      <c r="EM4" s="301"/>
      <c r="EN4" s="301"/>
      <c r="EO4" s="301"/>
      <c r="EP4" s="301"/>
      <c r="EQ4" s="302"/>
    </row>
    <row r="5" spans="1:147" s="4" customFormat="1" ht="8.1" customHeight="1">
      <c r="A5" s="6"/>
      <c r="C5" s="284"/>
      <c r="D5" s="284"/>
      <c r="F5" s="284"/>
      <c r="G5" s="284"/>
      <c r="H5" s="284"/>
      <c r="I5" s="318"/>
      <c r="J5" s="318"/>
      <c r="K5" s="318"/>
      <c r="L5" s="318"/>
      <c r="M5" s="318"/>
      <c r="N5" s="318"/>
      <c r="O5" s="318"/>
      <c r="P5" s="318"/>
      <c r="Q5" s="318"/>
      <c r="R5" s="318"/>
      <c r="S5" s="318"/>
      <c r="T5" s="318"/>
      <c r="U5" s="318"/>
      <c r="V5" s="318"/>
      <c r="W5" s="318"/>
      <c r="X5" s="318"/>
      <c r="Y5" s="318"/>
      <c r="Z5" s="318"/>
      <c r="AA5" s="318"/>
      <c r="AB5" s="318"/>
      <c r="AC5" s="318"/>
      <c r="AD5" s="318"/>
      <c r="AE5" s="318"/>
      <c r="AF5" s="318"/>
      <c r="AG5" s="318"/>
      <c r="AH5" s="318"/>
      <c r="AI5" s="318"/>
      <c r="AJ5" s="318"/>
      <c r="AK5" s="318"/>
      <c r="AL5" s="318"/>
      <c r="AM5" s="318"/>
      <c r="AN5" s="318"/>
      <c r="AO5" s="318"/>
      <c r="AP5" s="318"/>
      <c r="AQ5" s="318"/>
      <c r="AR5" s="318"/>
      <c r="AS5" s="318"/>
      <c r="AT5" s="318"/>
      <c r="AU5" s="318"/>
      <c r="AV5" s="318"/>
      <c r="AW5" s="318"/>
      <c r="AX5" s="318"/>
      <c r="AY5" s="318"/>
      <c r="AZ5" s="318"/>
      <c r="BA5" s="318"/>
      <c r="BB5" s="318"/>
      <c r="BC5" s="318"/>
      <c r="BD5" s="318"/>
      <c r="BE5" s="318"/>
      <c r="BF5" s="318"/>
      <c r="BG5" s="318"/>
      <c r="BH5" s="318"/>
      <c r="BI5" s="318"/>
      <c r="BJ5" s="318"/>
      <c r="BK5" s="318"/>
      <c r="BL5" s="318"/>
      <c r="BM5" s="318"/>
      <c r="BN5" s="318"/>
      <c r="BO5" s="318"/>
      <c r="BP5" s="318"/>
      <c r="BQ5" s="318"/>
      <c r="BR5" s="318"/>
      <c r="BS5" s="318"/>
      <c r="BT5" s="318"/>
      <c r="BU5" s="318"/>
      <c r="BV5" s="318"/>
      <c r="BW5" s="318"/>
      <c r="BX5" s="318"/>
      <c r="BY5" s="318"/>
      <c r="BZ5" s="318"/>
      <c r="CA5" s="318"/>
      <c r="CB5" s="318"/>
      <c r="CC5" s="318"/>
      <c r="CD5" s="318"/>
      <c r="CE5" s="318"/>
      <c r="CF5" s="318"/>
      <c r="CG5" s="318"/>
      <c r="CH5" s="318"/>
      <c r="CI5" s="318"/>
      <c r="CJ5" s="318"/>
      <c r="CK5" s="318"/>
      <c r="CL5" s="318"/>
      <c r="CM5" s="318"/>
      <c r="CN5" s="318"/>
      <c r="CO5" s="318"/>
      <c r="CP5" s="318"/>
      <c r="CQ5" s="318"/>
      <c r="CR5" s="318"/>
      <c r="CS5" s="318"/>
      <c r="CT5" s="318"/>
      <c r="CU5" s="318"/>
      <c r="CV5" s="318"/>
      <c r="CW5" s="318"/>
      <c r="CX5" s="318"/>
      <c r="CY5" s="318"/>
      <c r="CZ5" s="318"/>
      <c r="DA5" s="318"/>
      <c r="DB5" s="318"/>
      <c r="DC5" s="318"/>
      <c r="DD5" s="318"/>
      <c r="DE5" s="318"/>
      <c r="DF5" s="318"/>
      <c r="DG5" s="318"/>
      <c r="DH5" s="318"/>
      <c r="DI5" s="318"/>
      <c r="DJ5" s="318"/>
      <c r="DK5" s="318"/>
      <c r="DL5" s="318"/>
      <c r="DM5" s="318"/>
      <c r="DN5" s="318"/>
      <c r="DO5" s="318"/>
      <c r="DP5" s="318"/>
      <c r="DQ5" s="318"/>
      <c r="DR5" s="318"/>
      <c r="DS5" s="318"/>
      <c r="DT5" s="318"/>
      <c r="DU5" s="318"/>
      <c r="DV5" s="318"/>
      <c r="DW5" s="318"/>
      <c r="DX5" s="318"/>
      <c r="DY5" s="318"/>
      <c r="DZ5" s="318"/>
      <c r="EA5" s="318"/>
      <c r="EB5" s="318"/>
      <c r="EC5" s="318"/>
      <c r="ED5" s="318"/>
      <c r="EE5" s="318"/>
      <c r="EF5" s="318"/>
      <c r="EG5" s="318"/>
      <c r="EH5" s="318"/>
      <c r="EI5" s="318"/>
      <c r="EJ5" s="283"/>
      <c r="EK5" s="283"/>
      <c r="EL5" s="283"/>
      <c r="EM5" s="283"/>
      <c r="EN5" s="283"/>
      <c r="EO5" s="283"/>
      <c r="EP5" s="283"/>
      <c r="EQ5" s="283"/>
    </row>
    <row r="6" spans="1:147" s="4" customFormat="1" ht="52.5" customHeight="1">
      <c r="A6" s="304" t="s">
        <v>728</v>
      </c>
      <c r="B6" s="304"/>
      <c r="C6" s="304"/>
      <c r="D6" s="304"/>
      <c r="E6" s="304"/>
      <c r="F6" s="304"/>
      <c r="G6" s="304"/>
      <c r="H6" s="304"/>
      <c r="I6" s="319" t="s">
        <v>1449</v>
      </c>
      <c r="J6" s="320"/>
      <c r="K6" s="320"/>
      <c r="L6" s="320"/>
      <c r="M6" s="320"/>
      <c r="N6" s="320"/>
      <c r="O6" s="320"/>
      <c r="P6" s="320"/>
      <c r="Q6" s="320"/>
      <c r="R6" s="320"/>
      <c r="S6" s="320"/>
      <c r="T6" s="320"/>
      <c r="U6" s="320"/>
      <c r="V6" s="320"/>
      <c r="W6" s="320"/>
      <c r="X6" s="320"/>
      <c r="Y6" s="320"/>
      <c r="Z6" s="320"/>
      <c r="AA6" s="320"/>
      <c r="AB6" s="320"/>
      <c r="AC6" s="320"/>
      <c r="AD6" s="320"/>
      <c r="AE6" s="320"/>
      <c r="AF6" s="320"/>
      <c r="AG6" s="320"/>
      <c r="AH6" s="320"/>
      <c r="AI6" s="320"/>
      <c r="AJ6" s="320"/>
      <c r="AK6" s="320"/>
      <c r="AL6" s="320"/>
      <c r="AM6" s="320"/>
      <c r="AN6" s="320"/>
      <c r="AO6" s="320"/>
      <c r="AP6" s="320"/>
      <c r="AQ6" s="320"/>
      <c r="AR6" s="320"/>
      <c r="AS6" s="320"/>
      <c r="AT6" s="320"/>
      <c r="AU6" s="320"/>
      <c r="AV6" s="320"/>
      <c r="AW6" s="320"/>
      <c r="AX6" s="320"/>
      <c r="AY6" s="320"/>
      <c r="AZ6" s="320"/>
      <c r="BA6" s="320"/>
      <c r="BB6" s="320"/>
      <c r="BC6" s="320"/>
      <c r="BD6" s="320"/>
      <c r="BE6" s="320"/>
      <c r="BF6" s="320"/>
      <c r="BG6" s="320"/>
      <c r="BH6" s="320"/>
      <c r="BI6" s="320"/>
      <c r="BJ6" s="320"/>
      <c r="BK6" s="320"/>
      <c r="BL6" s="320"/>
      <c r="BM6" s="320"/>
      <c r="BN6" s="320"/>
      <c r="BO6" s="320"/>
      <c r="BP6" s="320"/>
      <c r="BQ6" s="320"/>
      <c r="BR6" s="320"/>
      <c r="BS6" s="320"/>
      <c r="BT6" s="320"/>
      <c r="BU6" s="320"/>
      <c r="BV6" s="320"/>
      <c r="BW6" s="320"/>
      <c r="BX6" s="320"/>
      <c r="BY6" s="320"/>
      <c r="BZ6" s="320"/>
      <c r="CA6" s="320"/>
      <c r="CB6" s="320"/>
      <c r="CC6" s="320"/>
      <c r="CD6" s="320"/>
      <c r="CE6" s="320"/>
      <c r="CF6" s="320"/>
      <c r="CG6" s="320"/>
      <c r="CH6" s="320"/>
      <c r="CI6" s="320"/>
      <c r="CJ6" s="320"/>
      <c r="CK6" s="320"/>
      <c r="CL6" s="320"/>
      <c r="CM6" s="320"/>
      <c r="CN6" s="320"/>
      <c r="CO6" s="320"/>
      <c r="CP6" s="320"/>
      <c r="CQ6" s="320"/>
      <c r="CR6" s="320"/>
      <c r="CS6" s="320"/>
      <c r="CT6" s="320"/>
      <c r="CU6" s="320"/>
      <c r="CV6" s="320"/>
      <c r="CW6" s="320"/>
      <c r="CX6" s="320"/>
      <c r="CY6" s="320"/>
      <c r="CZ6" s="320"/>
      <c r="DA6" s="320"/>
      <c r="DB6" s="320"/>
      <c r="DC6" s="320"/>
      <c r="DD6" s="320"/>
      <c r="DE6" s="320"/>
      <c r="DF6" s="320"/>
      <c r="DG6" s="320"/>
      <c r="DH6" s="320"/>
      <c r="DI6" s="320"/>
      <c r="DJ6" s="320"/>
      <c r="DK6" s="320"/>
      <c r="DL6" s="320"/>
      <c r="DM6" s="320"/>
      <c r="DN6" s="320"/>
      <c r="DO6" s="320"/>
      <c r="DP6" s="320"/>
      <c r="DQ6" s="320"/>
      <c r="DR6" s="320"/>
      <c r="DS6" s="320"/>
      <c r="DT6" s="320"/>
      <c r="DU6" s="320"/>
      <c r="DV6" s="320"/>
      <c r="DW6" s="320"/>
      <c r="DX6" s="320"/>
      <c r="DY6" s="320"/>
      <c r="DZ6" s="320"/>
      <c r="EA6" s="320"/>
      <c r="EB6" s="320"/>
      <c r="EC6" s="320"/>
      <c r="ED6" s="320"/>
      <c r="EE6" s="320"/>
      <c r="EF6" s="320"/>
      <c r="EG6" s="320"/>
      <c r="EH6" s="320"/>
      <c r="EI6" s="320"/>
      <c r="EJ6" s="243"/>
      <c r="EK6" s="243"/>
      <c r="EL6" s="243"/>
      <c r="EM6" s="243"/>
      <c r="EN6" s="243"/>
      <c r="EO6" s="243"/>
      <c r="EP6" s="243"/>
      <c r="EQ6" s="243"/>
    </row>
    <row r="7" spans="1:147" s="4" customFormat="1" ht="8.1" customHeight="1">
      <c r="A7" s="6"/>
      <c r="B7" s="284"/>
      <c r="C7" s="284"/>
      <c r="D7" s="284"/>
      <c r="F7" s="284"/>
      <c r="G7" s="284"/>
      <c r="H7" s="284"/>
      <c r="I7" s="318"/>
      <c r="J7" s="318"/>
      <c r="K7" s="318"/>
      <c r="L7" s="318"/>
      <c r="M7" s="318"/>
      <c r="N7" s="318"/>
      <c r="O7" s="318"/>
      <c r="P7" s="318"/>
      <c r="Q7" s="318"/>
      <c r="R7" s="318"/>
      <c r="S7" s="318"/>
      <c r="T7" s="318"/>
      <c r="U7" s="318"/>
      <c r="V7" s="318"/>
      <c r="W7" s="318"/>
      <c r="X7" s="318"/>
      <c r="Y7" s="318"/>
      <c r="Z7" s="318"/>
      <c r="AA7" s="318"/>
      <c r="AB7" s="318"/>
      <c r="AC7" s="318"/>
      <c r="AD7" s="318"/>
      <c r="AE7" s="318"/>
      <c r="AF7" s="318"/>
      <c r="AG7" s="318"/>
      <c r="AH7" s="318"/>
      <c r="AI7" s="318"/>
      <c r="AJ7" s="318"/>
      <c r="AK7" s="318"/>
      <c r="AL7" s="318"/>
      <c r="AM7" s="318"/>
      <c r="AN7" s="318"/>
      <c r="AO7" s="318"/>
      <c r="AP7" s="318"/>
      <c r="AQ7" s="318"/>
      <c r="AR7" s="318"/>
      <c r="AS7" s="318"/>
      <c r="AT7" s="318"/>
      <c r="AU7" s="318"/>
      <c r="AV7" s="318"/>
      <c r="AW7" s="318"/>
      <c r="AX7" s="318"/>
      <c r="AY7" s="318"/>
      <c r="AZ7" s="318"/>
      <c r="BA7" s="318"/>
      <c r="BB7" s="318"/>
      <c r="BC7" s="318"/>
      <c r="BD7" s="318"/>
      <c r="BE7" s="318"/>
      <c r="BF7" s="318"/>
      <c r="BG7" s="318"/>
      <c r="BH7" s="318"/>
      <c r="BI7" s="318"/>
      <c r="BJ7" s="318"/>
      <c r="BK7" s="318"/>
      <c r="BL7" s="318"/>
      <c r="BM7" s="318"/>
      <c r="BN7" s="318"/>
      <c r="BO7" s="318"/>
      <c r="BP7" s="318"/>
      <c r="BQ7" s="318"/>
      <c r="BR7" s="318"/>
      <c r="BS7" s="318"/>
      <c r="BT7" s="318"/>
      <c r="BU7" s="318"/>
      <c r="BV7" s="318"/>
      <c r="BW7" s="318"/>
      <c r="BX7" s="318"/>
      <c r="BY7" s="318"/>
      <c r="BZ7" s="318"/>
      <c r="CA7" s="318"/>
      <c r="CB7" s="318"/>
      <c r="CC7" s="318"/>
      <c r="CD7" s="318"/>
      <c r="CE7" s="318"/>
      <c r="CF7" s="318"/>
      <c r="CG7" s="318"/>
      <c r="CH7" s="318"/>
      <c r="CI7" s="318"/>
      <c r="CJ7" s="318"/>
      <c r="CK7" s="318"/>
      <c r="CL7" s="318"/>
      <c r="CM7" s="318"/>
      <c r="CN7" s="318"/>
      <c r="CO7" s="318"/>
      <c r="CP7" s="318"/>
      <c r="CQ7" s="318"/>
      <c r="CR7" s="318"/>
      <c r="CS7" s="318"/>
      <c r="CT7" s="318"/>
      <c r="CU7" s="318"/>
      <c r="CV7" s="318"/>
      <c r="CW7" s="318"/>
      <c r="CX7" s="318"/>
      <c r="CY7" s="318"/>
      <c r="CZ7" s="318"/>
      <c r="DA7" s="318"/>
      <c r="DB7" s="318"/>
      <c r="DC7" s="318"/>
      <c r="DD7" s="318"/>
      <c r="DE7" s="318"/>
      <c r="DF7" s="318"/>
      <c r="DG7" s="318"/>
      <c r="DH7" s="318"/>
      <c r="DI7" s="318"/>
      <c r="DJ7" s="318"/>
      <c r="DK7" s="318"/>
      <c r="DL7" s="318"/>
      <c r="DM7" s="318"/>
      <c r="DN7" s="318"/>
      <c r="DO7" s="318"/>
      <c r="DP7" s="318"/>
      <c r="DQ7" s="318"/>
      <c r="DR7" s="318"/>
      <c r="DS7" s="318"/>
      <c r="DT7" s="318"/>
      <c r="DU7" s="318"/>
      <c r="DV7" s="318"/>
      <c r="DW7" s="318"/>
      <c r="DX7" s="318"/>
      <c r="DY7" s="318"/>
      <c r="DZ7" s="318"/>
      <c r="EA7" s="318"/>
      <c r="EB7" s="318"/>
      <c r="EC7" s="318"/>
      <c r="ED7" s="318"/>
      <c r="EE7" s="318"/>
      <c r="EF7" s="318"/>
      <c r="EG7" s="318"/>
      <c r="EH7" s="318"/>
      <c r="EI7" s="318"/>
      <c r="EJ7" s="282"/>
      <c r="EK7" s="282"/>
      <c r="EL7" s="282"/>
      <c r="EM7" s="282"/>
      <c r="EN7" s="282"/>
      <c r="EO7" s="282"/>
      <c r="EP7" s="282"/>
      <c r="EQ7" s="282"/>
    </row>
    <row r="8" spans="1:147" s="3" customFormat="1" ht="68.25" customHeight="1">
      <c r="A8" s="305" t="s">
        <v>9</v>
      </c>
      <c r="B8" s="305"/>
      <c r="C8" s="305"/>
      <c r="D8" s="305"/>
      <c r="E8" s="305"/>
      <c r="F8" s="305"/>
      <c r="G8" s="305"/>
      <c r="H8" s="305"/>
      <c r="I8" s="321" t="s">
        <v>1448</v>
      </c>
      <c r="J8" s="322"/>
      <c r="K8" s="322"/>
      <c r="L8" s="322"/>
      <c r="M8" s="322"/>
      <c r="N8" s="322"/>
      <c r="O8" s="322"/>
      <c r="P8" s="322"/>
      <c r="Q8" s="322"/>
      <c r="R8" s="322"/>
      <c r="S8" s="322"/>
      <c r="T8" s="322"/>
      <c r="U8" s="322"/>
      <c r="V8" s="322"/>
      <c r="W8" s="322"/>
      <c r="X8" s="322"/>
      <c r="Y8" s="322"/>
      <c r="Z8" s="322"/>
      <c r="AA8" s="322"/>
      <c r="AB8" s="322"/>
      <c r="AC8" s="322"/>
      <c r="AD8" s="322"/>
      <c r="AE8" s="322"/>
      <c r="AF8" s="322"/>
      <c r="AG8" s="322"/>
      <c r="AH8" s="322"/>
      <c r="AI8" s="322"/>
      <c r="AJ8" s="322"/>
      <c r="AK8" s="322"/>
      <c r="AL8" s="322"/>
      <c r="AM8" s="322"/>
      <c r="AN8" s="322"/>
      <c r="AO8" s="322"/>
      <c r="AP8" s="322"/>
      <c r="AQ8" s="322"/>
      <c r="AR8" s="322"/>
      <c r="AS8" s="322"/>
      <c r="AT8" s="322"/>
      <c r="AU8" s="322"/>
      <c r="AV8" s="322"/>
      <c r="AW8" s="322"/>
      <c r="AX8" s="322"/>
      <c r="AY8" s="322"/>
      <c r="AZ8" s="322"/>
      <c r="BA8" s="322"/>
      <c r="BB8" s="322"/>
      <c r="BC8" s="322"/>
      <c r="BD8" s="322"/>
      <c r="BE8" s="322"/>
      <c r="BF8" s="322"/>
      <c r="BG8" s="322"/>
      <c r="BH8" s="322"/>
      <c r="BI8" s="322"/>
      <c r="BJ8" s="322"/>
      <c r="BK8" s="322"/>
      <c r="BL8" s="322"/>
      <c r="BM8" s="322"/>
      <c r="BN8" s="322"/>
      <c r="BO8" s="322"/>
      <c r="BP8" s="322"/>
      <c r="BQ8" s="322"/>
      <c r="BR8" s="322"/>
      <c r="BS8" s="322"/>
      <c r="BT8" s="322"/>
      <c r="BU8" s="322"/>
      <c r="BV8" s="322"/>
      <c r="BW8" s="322"/>
      <c r="BX8" s="322"/>
      <c r="BY8" s="322"/>
      <c r="BZ8" s="322"/>
      <c r="CA8" s="322"/>
      <c r="CB8" s="322"/>
      <c r="CC8" s="322"/>
      <c r="CD8" s="322"/>
      <c r="CE8" s="322"/>
      <c r="CF8" s="322"/>
      <c r="CG8" s="322"/>
      <c r="CH8" s="322"/>
      <c r="CI8" s="322"/>
      <c r="CJ8" s="322"/>
      <c r="CK8" s="322"/>
      <c r="CL8" s="322"/>
      <c r="CM8" s="322"/>
      <c r="CN8" s="322"/>
      <c r="CO8" s="322"/>
      <c r="CP8" s="322"/>
      <c r="CQ8" s="322"/>
      <c r="CR8" s="322"/>
      <c r="CS8" s="322"/>
      <c r="CT8" s="322"/>
      <c r="CU8" s="322"/>
      <c r="CV8" s="322"/>
      <c r="CW8" s="322"/>
      <c r="CX8" s="322"/>
      <c r="CY8" s="322"/>
      <c r="CZ8" s="322"/>
      <c r="DA8" s="322"/>
      <c r="DB8" s="322"/>
      <c r="DC8" s="322"/>
      <c r="DD8" s="322"/>
      <c r="DE8" s="322"/>
      <c r="DF8" s="322"/>
      <c r="DG8" s="322"/>
      <c r="DH8" s="322"/>
      <c r="DI8" s="322"/>
      <c r="DJ8" s="322"/>
      <c r="DK8" s="322"/>
      <c r="DL8" s="322"/>
      <c r="DM8" s="322"/>
      <c r="DN8" s="322"/>
      <c r="DO8" s="322"/>
      <c r="DP8" s="322"/>
      <c r="DQ8" s="322"/>
      <c r="DR8" s="322"/>
      <c r="DS8" s="322"/>
      <c r="DT8" s="322"/>
      <c r="DU8" s="322"/>
      <c r="DV8" s="322"/>
      <c r="DW8" s="322"/>
      <c r="DX8" s="322"/>
      <c r="DY8" s="322"/>
      <c r="DZ8" s="322"/>
      <c r="EA8" s="322"/>
      <c r="EB8" s="322"/>
      <c r="EC8" s="322"/>
      <c r="ED8" s="322"/>
      <c r="EE8" s="322"/>
      <c r="EF8" s="322"/>
      <c r="EG8" s="322"/>
      <c r="EH8" s="322"/>
      <c r="EI8" s="322"/>
      <c r="EJ8" s="274"/>
      <c r="EK8" s="274"/>
      <c r="EL8" s="274"/>
      <c r="EM8" s="274"/>
      <c r="EN8" s="274"/>
      <c r="EO8" s="274"/>
      <c r="EP8" s="274"/>
      <c r="EQ8" s="274"/>
    </row>
    <row r="9" spans="1:147" s="4" customFormat="1" ht="12.6" customHeight="1" thickBot="1">
      <c r="A9" s="346"/>
      <c r="B9" s="347"/>
      <c r="C9" s="347"/>
      <c r="D9" s="347"/>
      <c r="E9" s="348"/>
      <c r="F9" s="182"/>
      <c r="G9" s="35"/>
      <c r="H9" s="35"/>
      <c r="I9" s="18"/>
      <c r="J9" s="182"/>
      <c r="K9" s="182"/>
      <c r="L9" s="182"/>
      <c r="M9" s="182"/>
      <c r="N9" s="182"/>
      <c r="O9" s="201" t="str">
        <f>O11</f>
        <v>CEIMED SAS</v>
      </c>
      <c r="P9" s="182"/>
      <c r="Q9" s="201" t="str">
        <f>O11</f>
        <v>CEIMED SAS</v>
      </c>
      <c r="R9" s="201">
        <v>1</v>
      </c>
      <c r="S9" s="182"/>
      <c r="T9" s="201" t="str">
        <f>T11</f>
        <v>MEDITEC SA</v>
      </c>
      <c r="U9" s="182"/>
      <c r="V9" s="201" t="str">
        <f>T11</f>
        <v>MEDITEC SA</v>
      </c>
      <c r="W9" s="201">
        <f>+R9+1</f>
        <v>2</v>
      </c>
      <c r="X9" s="182"/>
      <c r="Y9" s="201" t="str">
        <f>Y11</f>
        <v>Sampedro</v>
      </c>
      <c r="Z9" s="182"/>
      <c r="AA9" s="201" t="str">
        <f>Y11</f>
        <v>Sampedro</v>
      </c>
      <c r="AB9" s="201">
        <f>+W9+1</f>
        <v>3</v>
      </c>
      <c r="AC9" s="244"/>
      <c r="AD9" s="201" t="str">
        <f>AD11</f>
        <v>FIXMEDICAL SAS BIC</v>
      </c>
      <c r="AE9" s="244"/>
      <c r="AF9" s="201" t="str">
        <f>AD11</f>
        <v>FIXMEDICAL SAS BIC</v>
      </c>
      <c r="AG9" s="201">
        <f>+AB9+1</f>
        <v>4</v>
      </c>
      <c r="AH9" s="244"/>
      <c r="AI9" s="201" t="str">
        <f>AI11</f>
        <v>W.LORENZ HOLDING S.A.S</v>
      </c>
      <c r="AJ9" s="244"/>
      <c r="AK9" s="201" t="str">
        <f>AI11</f>
        <v>W.LORENZ HOLDING S.A.S</v>
      </c>
      <c r="AL9" s="201">
        <f>+AG9+1</f>
        <v>5</v>
      </c>
      <c r="AM9" s="244"/>
      <c r="AN9" s="201" t="str">
        <f>AN11</f>
        <v>DISORTHO SAS</v>
      </c>
      <c r="AO9" s="244"/>
      <c r="AP9" s="201" t="str">
        <f>AN11</f>
        <v>DISORTHO SAS</v>
      </c>
      <c r="AQ9" s="201">
        <f>+AL9+1</f>
        <v>6</v>
      </c>
      <c r="AR9" s="244"/>
      <c r="AS9" s="201" t="str">
        <f>AS11</f>
        <v>FIJACION EXTERNA SAS</v>
      </c>
      <c r="AT9" s="244"/>
      <c r="AU9" s="201" t="str">
        <f>AS11</f>
        <v>FIJACION EXTERNA SAS</v>
      </c>
      <c r="AV9" s="201">
        <f>+AQ9+1</f>
        <v>7</v>
      </c>
      <c r="AW9" s="244"/>
      <c r="AX9" s="201" t="str">
        <f>AX11</f>
        <v>PROMED QUIRURGICOS</v>
      </c>
      <c r="AY9" s="244"/>
      <c r="AZ9" s="201" t="str">
        <f>AX11</f>
        <v>PROMED QUIRURGICOS</v>
      </c>
      <c r="BA9" s="201">
        <f>+AV9+1</f>
        <v>8</v>
      </c>
      <c r="BB9" s="244"/>
      <c r="BC9" s="201" t="str">
        <f>BC11</f>
        <v>MEDIREX BIC SAS</v>
      </c>
      <c r="BD9" s="244"/>
      <c r="BE9" s="201" t="str">
        <f>BC11</f>
        <v>MEDIREX BIC SAS</v>
      </c>
      <c r="BF9" s="201">
        <f>+BA9+1</f>
        <v>9</v>
      </c>
      <c r="BG9" s="244"/>
      <c r="BH9" s="201" t="str">
        <f>BH11</f>
        <v>PIEMCA</v>
      </c>
      <c r="BI9" s="244"/>
      <c r="BJ9" s="201" t="str">
        <f>BH11</f>
        <v>PIEMCA</v>
      </c>
      <c r="BK9" s="201">
        <f>+BF9+1</f>
        <v>10</v>
      </c>
      <c r="BL9" s="244"/>
      <c r="BM9" s="201" t="str">
        <f>BM11</f>
        <v>LH S.A.S</v>
      </c>
      <c r="BN9" s="244"/>
      <c r="BO9" s="201" t="str">
        <f>BM11</f>
        <v>LH S.A.S</v>
      </c>
      <c r="BP9" s="201">
        <f>+BK9+1</f>
        <v>11</v>
      </c>
      <c r="BQ9" s="244"/>
      <c r="BR9" s="201" t="str">
        <f>BR11</f>
        <v>J&amp;J MEDTECH</v>
      </c>
      <c r="BS9" s="244"/>
      <c r="BT9" s="201" t="str">
        <f>BR11</f>
        <v>J&amp;J MEDTECH</v>
      </c>
      <c r="BU9" s="201">
        <f>+BP9+1</f>
        <v>12</v>
      </c>
      <c r="BV9" s="244"/>
      <c r="BW9" s="201" t="str">
        <f>BW11</f>
        <v>DIPROMEDICOS SAS</v>
      </c>
      <c r="BX9" s="244"/>
      <c r="BY9" s="201" t="str">
        <f>BW11</f>
        <v>DIPROMEDICOS SAS</v>
      </c>
      <c r="BZ9" s="201">
        <f>+BU9+1</f>
        <v>13</v>
      </c>
      <c r="CA9" s="244"/>
      <c r="CB9" s="201" t="str">
        <f>CB11</f>
        <v>LA INSTRUMENTADORA S.A.S.</v>
      </c>
      <c r="CC9" s="244"/>
      <c r="CD9" s="201" t="str">
        <f>CB11</f>
        <v>LA INSTRUMENTADORA S.A.S.</v>
      </c>
      <c r="CE9" s="201">
        <f>+BZ9+1</f>
        <v>14</v>
      </c>
      <c r="CF9" s="244"/>
      <c r="CG9" s="201" t="str">
        <f>CG11</f>
        <v>EDM EQUIPOS Y DISPOSITIVOS MEDICOS SAS</v>
      </c>
      <c r="CH9" s="244"/>
      <c r="CI9" s="201" t="str">
        <f>CG11</f>
        <v>EDM EQUIPOS Y DISPOSITIVOS MEDICOS SAS</v>
      </c>
      <c r="CJ9" s="201">
        <f>+CE9+1</f>
        <v>15</v>
      </c>
      <c r="CK9" s="244"/>
      <c r="CL9" s="201" t="str">
        <f>CL11</f>
        <v>TIENDA MEDICA VIRTUAL CO</v>
      </c>
      <c r="CM9" s="244"/>
      <c r="CN9" s="201" t="str">
        <f>CL11</f>
        <v>TIENDA MEDICA VIRTUAL CO</v>
      </c>
      <c r="CO9" s="201">
        <f>+CJ9+1</f>
        <v>16</v>
      </c>
      <c r="CP9" s="244"/>
      <c r="CQ9" s="201" t="str">
        <f>CQ11</f>
        <v>IMPLAMEQ SAS</v>
      </c>
      <c r="CR9" s="244"/>
      <c r="CS9" s="201" t="str">
        <f>CQ11</f>
        <v>IMPLAMEQ SAS</v>
      </c>
      <c r="CT9" s="201">
        <f>+CO9+1</f>
        <v>17</v>
      </c>
      <c r="CU9" s="244"/>
      <c r="CV9" s="201" t="str">
        <f>CV11</f>
        <v>LOGYSMED</v>
      </c>
      <c r="CW9" s="244"/>
      <c r="CX9" s="201" t="str">
        <f>CV11</f>
        <v>LOGYSMED</v>
      </c>
      <c r="CY9" s="201">
        <f>+CT9+1</f>
        <v>18</v>
      </c>
      <c r="CZ9" s="244"/>
      <c r="DA9" s="201" t="str">
        <f>DA11</f>
        <v>INNOMED S.A.</v>
      </c>
      <c r="DB9" s="244"/>
      <c r="DC9" s="201" t="str">
        <f>DA11</f>
        <v>INNOMED S.A.</v>
      </c>
      <c r="DD9" s="201">
        <f>+CY9+1</f>
        <v>19</v>
      </c>
      <c r="DE9" s="244"/>
      <c r="DF9" s="201" t="str">
        <f>DF11</f>
        <v>IFC COLOMBIA S.A.S</v>
      </c>
      <c r="DG9" s="244"/>
      <c r="DH9" s="201" t="str">
        <f>DF11</f>
        <v>IFC COLOMBIA S.A.S</v>
      </c>
      <c r="DI9" s="201">
        <f>+DD9+1</f>
        <v>20</v>
      </c>
      <c r="DJ9" s="244"/>
      <c r="DK9" s="201" t="str">
        <f>DK11</f>
        <v>AMAREY NOVA MEDICAL S.A.</v>
      </c>
      <c r="DL9" s="244"/>
      <c r="DM9" s="201" t="str">
        <f>DK11</f>
        <v>AMAREY NOVA MEDICAL S.A.</v>
      </c>
      <c r="DN9" s="201">
        <f>+DI9+1</f>
        <v>21</v>
      </c>
      <c r="DO9" s="244"/>
      <c r="DP9" s="201" t="str">
        <f>DP11</f>
        <v>SMITH &amp; NEPHEW</v>
      </c>
      <c r="DQ9" s="244"/>
      <c r="DR9" s="201" t="str">
        <f>DP11</f>
        <v>SMITH &amp; NEPHEW</v>
      </c>
      <c r="DS9" s="201">
        <f>+DN9+1</f>
        <v>22</v>
      </c>
      <c r="DT9" s="244"/>
      <c r="DU9" s="201" t="str">
        <f>DU11</f>
        <v>IMPLANTECH LTDA</v>
      </c>
      <c r="DV9" s="244"/>
      <c r="DW9" s="201" t="str">
        <f>DU11</f>
        <v>IMPLANTECH LTDA</v>
      </c>
      <c r="DX9" s="201">
        <f>+DS9+1</f>
        <v>23</v>
      </c>
      <c r="DY9" s="244"/>
      <c r="DZ9" s="201" t="str">
        <f>DZ11</f>
        <v>Exel Medical</v>
      </c>
      <c r="EA9" s="244"/>
      <c r="EB9" s="201" t="str">
        <f>DZ11</f>
        <v>Exel Medical</v>
      </c>
      <c r="EC9" s="201">
        <f>+DX9+1</f>
        <v>24</v>
      </c>
      <c r="ED9" s="247"/>
      <c r="EE9" s="201" t="str">
        <f>EE11</f>
        <v>ENFISA</v>
      </c>
      <c r="EF9" s="247"/>
      <c r="EG9" s="201" t="str">
        <f>EE11</f>
        <v>ENFISA</v>
      </c>
      <c r="EH9" s="201">
        <f>+EC9+1</f>
        <v>25</v>
      </c>
      <c r="EI9" s="226" t="s">
        <v>717</v>
      </c>
      <c r="EJ9" s="201"/>
      <c r="EK9" s="357"/>
      <c r="EL9" s="357"/>
      <c r="EM9" s="357"/>
      <c r="EN9" s="357"/>
      <c r="EO9" s="357"/>
      <c r="EP9" s="357"/>
      <c r="EQ9" s="358"/>
    </row>
    <row r="10" spans="1:147" s="4" customFormat="1" ht="15.75" thickBot="1">
      <c r="A10" s="346"/>
      <c r="B10" s="348"/>
      <c r="C10" s="348"/>
      <c r="D10" s="348"/>
      <c r="E10" s="348"/>
      <c r="F10" s="182"/>
      <c r="G10" s="35"/>
      <c r="H10" s="35"/>
      <c r="I10" s="285" t="s">
        <v>24</v>
      </c>
      <c r="J10" s="286"/>
      <c r="K10" s="286"/>
      <c r="L10" s="286"/>
      <c r="M10" s="287"/>
      <c r="N10" s="11"/>
      <c r="O10" s="294" t="s">
        <v>716</v>
      </c>
      <c r="P10" s="295"/>
      <c r="Q10" s="295"/>
      <c r="R10" s="296"/>
      <c r="S10" s="182"/>
      <c r="T10" s="294" t="str">
        <f>CONCATENATE("COTIZANTE No. ",W9)</f>
        <v>COTIZANTE No. 2</v>
      </c>
      <c r="U10" s="295"/>
      <c r="V10" s="295"/>
      <c r="W10" s="296"/>
      <c r="X10" s="182"/>
      <c r="Y10" s="285" t="str">
        <f>CONCATENATE("COTIZANTE No. ",AB9)</f>
        <v>COTIZANTE No. 3</v>
      </c>
      <c r="Z10" s="286"/>
      <c r="AA10" s="286"/>
      <c r="AB10" s="287"/>
      <c r="AC10" s="244"/>
      <c r="AD10" s="285" t="str">
        <f>CONCATENATE("COTIZANTE No. ",AG9)</f>
        <v>COTIZANTE No. 4</v>
      </c>
      <c r="AE10" s="286"/>
      <c r="AF10" s="286"/>
      <c r="AG10" s="287"/>
      <c r="AH10" s="244"/>
      <c r="AI10" s="285" t="str">
        <f>CONCATENATE("COTIZANTE No. ",AL9)</f>
        <v>COTIZANTE No. 5</v>
      </c>
      <c r="AJ10" s="286"/>
      <c r="AK10" s="286"/>
      <c r="AL10" s="287"/>
      <c r="AM10" s="244"/>
      <c r="AN10" s="285" t="str">
        <f>CONCATENATE("COTIZANTE No. ",AQ9)</f>
        <v>COTIZANTE No. 6</v>
      </c>
      <c r="AO10" s="286"/>
      <c r="AP10" s="286"/>
      <c r="AQ10" s="287"/>
      <c r="AR10" s="244"/>
      <c r="AS10" s="285" t="str">
        <f>CONCATENATE("COTIZANTE No. ",AV9)</f>
        <v>COTIZANTE No. 7</v>
      </c>
      <c r="AT10" s="286"/>
      <c r="AU10" s="286"/>
      <c r="AV10" s="287"/>
      <c r="AW10" s="244"/>
      <c r="AX10" s="285" t="str">
        <f>CONCATENATE("COTIZANTE No. ",BA9)</f>
        <v>COTIZANTE No. 8</v>
      </c>
      <c r="AY10" s="286"/>
      <c r="AZ10" s="286"/>
      <c r="BA10" s="287"/>
      <c r="BB10" s="244"/>
      <c r="BC10" s="285" t="str">
        <f>CONCATENATE("COTIZANTE No. ",BF9)</f>
        <v>COTIZANTE No. 9</v>
      </c>
      <c r="BD10" s="286"/>
      <c r="BE10" s="286"/>
      <c r="BF10" s="287"/>
      <c r="BG10" s="244"/>
      <c r="BH10" s="285" t="str">
        <f>CONCATENATE("COTIZANTE No. ",BK9)</f>
        <v>COTIZANTE No. 10</v>
      </c>
      <c r="BI10" s="286"/>
      <c r="BJ10" s="286"/>
      <c r="BK10" s="287"/>
      <c r="BL10" s="244"/>
      <c r="BM10" s="285" t="str">
        <f>CONCATENATE("COTIZANTE No. ",BP9)</f>
        <v>COTIZANTE No. 11</v>
      </c>
      <c r="BN10" s="286"/>
      <c r="BO10" s="286"/>
      <c r="BP10" s="287"/>
      <c r="BQ10" s="244"/>
      <c r="BR10" s="285" t="str">
        <f>CONCATENATE("COTIZANTE No. ",BU9)</f>
        <v>COTIZANTE No. 12</v>
      </c>
      <c r="BS10" s="286"/>
      <c r="BT10" s="286"/>
      <c r="BU10" s="287"/>
      <c r="BV10" s="244"/>
      <c r="BW10" s="285" t="str">
        <f>CONCATENATE("COTIZANTE No. ",BZ9)</f>
        <v>COTIZANTE No. 13</v>
      </c>
      <c r="BX10" s="286"/>
      <c r="BY10" s="286"/>
      <c r="BZ10" s="287"/>
      <c r="CA10" s="244"/>
      <c r="CB10" s="285" t="str">
        <f>CONCATENATE("COTIZANTE No. ",CE9)</f>
        <v>COTIZANTE No. 14</v>
      </c>
      <c r="CC10" s="286"/>
      <c r="CD10" s="286"/>
      <c r="CE10" s="287"/>
      <c r="CF10" s="244"/>
      <c r="CG10" s="285" t="str">
        <f>CONCATENATE("COTIZANTE No. ",CJ9)</f>
        <v>COTIZANTE No. 15</v>
      </c>
      <c r="CH10" s="286"/>
      <c r="CI10" s="286"/>
      <c r="CJ10" s="287"/>
      <c r="CK10" s="244"/>
      <c r="CL10" s="285" t="str">
        <f>CONCATENATE("COTIZANTE No. ",CO9)</f>
        <v>COTIZANTE No. 16</v>
      </c>
      <c r="CM10" s="286"/>
      <c r="CN10" s="286"/>
      <c r="CO10" s="287"/>
      <c r="CP10" s="244"/>
      <c r="CQ10" s="285" t="str">
        <f>CONCATENATE("COTIZANTE No. ",CT9)</f>
        <v>COTIZANTE No. 17</v>
      </c>
      <c r="CR10" s="286"/>
      <c r="CS10" s="286"/>
      <c r="CT10" s="287"/>
      <c r="CU10" s="244"/>
      <c r="CV10" s="285" t="str">
        <f>CONCATENATE("COTIZANTE No. ",CY9)</f>
        <v>COTIZANTE No. 18</v>
      </c>
      <c r="CW10" s="286"/>
      <c r="CX10" s="286"/>
      <c r="CY10" s="287"/>
      <c r="CZ10" s="244"/>
      <c r="DA10" s="285" t="str">
        <f>CONCATENATE("COTIZANTE No. ",DD9)</f>
        <v>COTIZANTE No. 19</v>
      </c>
      <c r="DB10" s="286"/>
      <c r="DC10" s="286"/>
      <c r="DD10" s="287"/>
      <c r="DE10" s="244"/>
      <c r="DF10" s="285" t="str">
        <f>CONCATENATE("COTIZANTE No. ",DI9)</f>
        <v>COTIZANTE No. 20</v>
      </c>
      <c r="DG10" s="286"/>
      <c r="DH10" s="286"/>
      <c r="DI10" s="287"/>
      <c r="DJ10" s="244"/>
      <c r="DK10" s="285" t="str">
        <f>CONCATENATE("COTIZANTE No. ",DN9)</f>
        <v>COTIZANTE No. 21</v>
      </c>
      <c r="DL10" s="286"/>
      <c r="DM10" s="286"/>
      <c r="DN10" s="287"/>
      <c r="DO10" s="244"/>
      <c r="DP10" s="285" t="str">
        <f>CONCATENATE("COTIZANTE No. ",DS9)</f>
        <v>COTIZANTE No. 22</v>
      </c>
      <c r="DQ10" s="286"/>
      <c r="DR10" s="286"/>
      <c r="DS10" s="287"/>
      <c r="DT10" s="244"/>
      <c r="DU10" s="285" t="str">
        <f>CONCATENATE("COTIZANTE No. ",DX9)</f>
        <v>COTIZANTE No. 23</v>
      </c>
      <c r="DV10" s="286"/>
      <c r="DW10" s="286"/>
      <c r="DX10" s="287"/>
      <c r="DY10" s="244"/>
      <c r="DZ10" s="285" t="str">
        <f>CONCATENATE("COTIZANTE No. ",EC9)</f>
        <v>COTIZANTE No. 24</v>
      </c>
      <c r="EA10" s="286"/>
      <c r="EB10" s="286"/>
      <c r="EC10" s="287"/>
      <c r="ED10" s="247"/>
      <c r="EE10" s="285" t="str">
        <f>CONCATENATE("COTIZANTE No. ",EH9)</f>
        <v>COTIZANTE No. 25</v>
      </c>
      <c r="EF10" s="286"/>
      <c r="EG10" s="286"/>
      <c r="EH10" s="287"/>
      <c r="EI10" s="182"/>
      <c r="EJ10" s="348"/>
      <c r="EK10" s="348"/>
      <c r="EL10" s="348"/>
      <c r="EM10" s="348"/>
      <c r="EN10" s="348"/>
      <c r="EO10" s="348"/>
      <c r="EP10" s="348"/>
      <c r="EQ10" s="349"/>
    </row>
    <row r="11" spans="1:147" s="4" customFormat="1" ht="27.6" customHeight="1" thickBot="1">
      <c r="A11" s="346"/>
      <c r="B11" s="348"/>
      <c r="C11" s="348"/>
      <c r="D11" s="348"/>
      <c r="E11" s="348"/>
      <c r="F11" s="182"/>
      <c r="G11" s="35"/>
      <c r="H11" s="35"/>
      <c r="I11" s="350"/>
      <c r="J11" s="351"/>
      <c r="K11" s="351"/>
      <c r="L11" s="351"/>
      <c r="M11" s="352"/>
      <c r="N11" s="11"/>
      <c r="O11" s="359" t="s">
        <v>1450</v>
      </c>
      <c r="P11" s="360"/>
      <c r="Q11" s="360"/>
      <c r="R11" s="361"/>
      <c r="S11" s="182"/>
      <c r="T11" s="359" t="s">
        <v>1451</v>
      </c>
      <c r="U11" s="360"/>
      <c r="V11" s="360"/>
      <c r="W11" s="361"/>
      <c r="X11" s="182"/>
      <c r="Y11" s="288" t="s">
        <v>1452</v>
      </c>
      <c r="Z11" s="289"/>
      <c r="AA11" s="289"/>
      <c r="AB11" s="290"/>
      <c r="AC11" s="244"/>
      <c r="AD11" s="288" t="s">
        <v>1453</v>
      </c>
      <c r="AE11" s="289"/>
      <c r="AF11" s="289"/>
      <c r="AG11" s="290"/>
      <c r="AH11" s="244"/>
      <c r="AI11" s="288" t="s">
        <v>1454</v>
      </c>
      <c r="AJ11" s="289"/>
      <c r="AK11" s="289"/>
      <c r="AL11" s="290"/>
      <c r="AM11" s="244"/>
      <c r="AN11" s="288" t="s">
        <v>1455</v>
      </c>
      <c r="AO11" s="289"/>
      <c r="AP11" s="289"/>
      <c r="AQ11" s="290"/>
      <c r="AR11" s="244"/>
      <c r="AS11" s="288" t="s">
        <v>1456</v>
      </c>
      <c r="AT11" s="289"/>
      <c r="AU11" s="289"/>
      <c r="AV11" s="290"/>
      <c r="AW11" s="244"/>
      <c r="AX11" s="288" t="s">
        <v>1457</v>
      </c>
      <c r="AY11" s="289"/>
      <c r="AZ11" s="289"/>
      <c r="BA11" s="290"/>
      <c r="BB11" s="244"/>
      <c r="BC11" s="288" t="s">
        <v>1458</v>
      </c>
      <c r="BD11" s="289"/>
      <c r="BE11" s="289"/>
      <c r="BF11" s="290"/>
      <c r="BG11" s="244"/>
      <c r="BH11" s="288" t="s">
        <v>1459</v>
      </c>
      <c r="BI11" s="289"/>
      <c r="BJ11" s="289"/>
      <c r="BK11" s="290"/>
      <c r="BL11" s="244"/>
      <c r="BM11" s="288" t="s">
        <v>1460</v>
      </c>
      <c r="BN11" s="289"/>
      <c r="BO11" s="289"/>
      <c r="BP11" s="290"/>
      <c r="BQ11" s="244"/>
      <c r="BR11" s="288" t="s">
        <v>1491</v>
      </c>
      <c r="BS11" s="289"/>
      <c r="BT11" s="289"/>
      <c r="BU11" s="290"/>
      <c r="BV11" s="244"/>
      <c r="BW11" s="288" t="s">
        <v>1492</v>
      </c>
      <c r="BX11" s="289"/>
      <c r="BY11" s="289"/>
      <c r="BZ11" s="290"/>
      <c r="CA11" s="244"/>
      <c r="CB11" s="288" t="s">
        <v>1493</v>
      </c>
      <c r="CC11" s="289"/>
      <c r="CD11" s="289"/>
      <c r="CE11" s="290"/>
      <c r="CF11" s="244"/>
      <c r="CG11" s="288" t="s">
        <v>1494</v>
      </c>
      <c r="CH11" s="289"/>
      <c r="CI11" s="289"/>
      <c r="CJ11" s="290"/>
      <c r="CK11" s="244"/>
      <c r="CL11" s="288" t="s">
        <v>1495</v>
      </c>
      <c r="CM11" s="289"/>
      <c r="CN11" s="289"/>
      <c r="CO11" s="290"/>
      <c r="CP11" s="244"/>
      <c r="CQ11" s="288" t="s">
        <v>1496</v>
      </c>
      <c r="CR11" s="289"/>
      <c r="CS11" s="289"/>
      <c r="CT11" s="290"/>
      <c r="CU11" s="244"/>
      <c r="CV11" s="288" t="s">
        <v>1497</v>
      </c>
      <c r="CW11" s="289"/>
      <c r="CX11" s="289"/>
      <c r="CY11" s="290"/>
      <c r="CZ11" s="244"/>
      <c r="DA11" s="288" t="s">
        <v>1498</v>
      </c>
      <c r="DB11" s="289"/>
      <c r="DC11" s="289"/>
      <c r="DD11" s="290"/>
      <c r="DE11" s="244"/>
      <c r="DF11" s="288" t="s">
        <v>1499</v>
      </c>
      <c r="DG11" s="289"/>
      <c r="DH11" s="289"/>
      <c r="DI11" s="290"/>
      <c r="DJ11" s="244"/>
      <c r="DK11" s="288" t="s">
        <v>647</v>
      </c>
      <c r="DL11" s="289"/>
      <c r="DM11" s="289"/>
      <c r="DN11" s="290"/>
      <c r="DO11" s="244"/>
      <c r="DP11" s="288" t="s">
        <v>631</v>
      </c>
      <c r="DQ11" s="289"/>
      <c r="DR11" s="289"/>
      <c r="DS11" s="290"/>
      <c r="DT11" s="244"/>
      <c r="DU11" s="288" t="s">
        <v>1500</v>
      </c>
      <c r="DV11" s="289"/>
      <c r="DW11" s="289"/>
      <c r="DX11" s="290"/>
      <c r="DY11" s="244"/>
      <c r="DZ11" s="288" t="s">
        <v>1501</v>
      </c>
      <c r="EA11" s="289"/>
      <c r="EB11" s="289"/>
      <c r="EC11" s="290"/>
      <c r="ED11" s="247"/>
      <c r="EE11" s="288" t="s">
        <v>1502</v>
      </c>
      <c r="EF11" s="289"/>
      <c r="EG11" s="289"/>
      <c r="EH11" s="290"/>
      <c r="EI11" s="182"/>
      <c r="EJ11" s="353" t="s">
        <v>14</v>
      </c>
      <c r="EK11" s="354"/>
      <c r="EL11" s="354"/>
      <c r="EM11" s="354"/>
      <c r="EN11" s="354"/>
      <c r="EO11" s="354"/>
      <c r="EP11" s="355"/>
      <c r="EQ11" s="356"/>
    </row>
    <row r="12" spans="1:147" s="14" customFormat="1" ht="69" customHeight="1" thickBot="1">
      <c r="A12" s="17" t="s">
        <v>6</v>
      </c>
      <c r="B12" s="229" t="s">
        <v>30</v>
      </c>
      <c r="C12" s="10" t="s">
        <v>7</v>
      </c>
      <c r="D12" s="10" t="s">
        <v>8</v>
      </c>
      <c r="E12" s="10" t="s">
        <v>32</v>
      </c>
      <c r="F12" s="10" t="s">
        <v>52</v>
      </c>
      <c r="G12" s="10" t="s">
        <v>53</v>
      </c>
      <c r="H12" s="10" t="s">
        <v>54</v>
      </c>
      <c r="I12" s="19" t="s">
        <v>28</v>
      </c>
      <c r="J12" s="21" t="s">
        <v>0</v>
      </c>
      <c r="K12" s="21" t="s">
        <v>10</v>
      </c>
      <c r="L12" s="21" t="s">
        <v>2</v>
      </c>
      <c r="M12" s="23" t="s">
        <v>4</v>
      </c>
      <c r="O12" s="1" t="s">
        <v>0</v>
      </c>
      <c r="P12" s="2" t="s">
        <v>10</v>
      </c>
      <c r="Q12" s="148" t="s">
        <v>2</v>
      </c>
      <c r="R12" s="39" t="s">
        <v>4</v>
      </c>
      <c r="S12" s="182"/>
      <c r="T12" s="1" t="s">
        <v>0</v>
      </c>
      <c r="U12" s="2" t="s">
        <v>10</v>
      </c>
      <c r="V12" s="148" t="s">
        <v>2</v>
      </c>
      <c r="W12" s="39" t="s">
        <v>4</v>
      </c>
      <c r="X12" s="182"/>
      <c r="Y12" s="1" t="s">
        <v>0</v>
      </c>
      <c r="Z12" s="2" t="s">
        <v>10</v>
      </c>
      <c r="AA12" s="148" t="s">
        <v>2</v>
      </c>
      <c r="AB12" s="39" t="s">
        <v>4</v>
      </c>
      <c r="AC12" s="244"/>
      <c r="AD12" s="1" t="s">
        <v>0</v>
      </c>
      <c r="AE12" s="245" t="s">
        <v>10</v>
      </c>
      <c r="AF12" s="148" t="s">
        <v>2</v>
      </c>
      <c r="AG12" s="39" t="s">
        <v>4</v>
      </c>
      <c r="AH12" s="244"/>
      <c r="AI12" s="1" t="s">
        <v>0</v>
      </c>
      <c r="AJ12" s="245" t="s">
        <v>10</v>
      </c>
      <c r="AK12" s="148" t="s">
        <v>2</v>
      </c>
      <c r="AL12" s="39" t="s">
        <v>4</v>
      </c>
      <c r="AM12" s="244"/>
      <c r="AN12" s="1" t="s">
        <v>0</v>
      </c>
      <c r="AO12" s="245" t="s">
        <v>10</v>
      </c>
      <c r="AP12" s="148" t="s">
        <v>2</v>
      </c>
      <c r="AQ12" s="39" t="s">
        <v>4</v>
      </c>
      <c r="AR12" s="244"/>
      <c r="AS12" s="1" t="s">
        <v>0</v>
      </c>
      <c r="AT12" s="245" t="s">
        <v>10</v>
      </c>
      <c r="AU12" s="148" t="s">
        <v>2</v>
      </c>
      <c r="AV12" s="39" t="s">
        <v>4</v>
      </c>
      <c r="AW12" s="244"/>
      <c r="AX12" s="1" t="s">
        <v>0</v>
      </c>
      <c r="AY12" s="245" t="s">
        <v>10</v>
      </c>
      <c r="AZ12" s="148" t="s">
        <v>2</v>
      </c>
      <c r="BA12" s="39" t="s">
        <v>4</v>
      </c>
      <c r="BB12" s="244"/>
      <c r="BC12" s="1" t="s">
        <v>0</v>
      </c>
      <c r="BD12" s="245" t="s">
        <v>10</v>
      </c>
      <c r="BE12" s="148" t="s">
        <v>2</v>
      </c>
      <c r="BF12" s="39" t="s">
        <v>4</v>
      </c>
      <c r="BG12" s="244"/>
      <c r="BH12" s="1" t="s">
        <v>0</v>
      </c>
      <c r="BI12" s="245" t="s">
        <v>10</v>
      </c>
      <c r="BJ12" s="148" t="s">
        <v>2</v>
      </c>
      <c r="BK12" s="39" t="s">
        <v>4</v>
      </c>
      <c r="BL12" s="244"/>
      <c r="BM12" s="1" t="s">
        <v>0</v>
      </c>
      <c r="BN12" s="245" t="s">
        <v>10</v>
      </c>
      <c r="BO12" s="148" t="s">
        <v>2</v>
      </c>
      <c r="BP12" s="39" t="s">
        <v>4</v>
      </c>
      <c r="BQ12" s="244"/>
      <c r="BR12" s="1" t="s">
        <v>0</v>
      </c>
      <c r="BS12" s="245" t="s">
        <v>10</v>
      </c>
      <c r="BT12" s="148" t="s">
        <v>2</v>
      </c>
      <c r="BU12" s="39" t="s">
        <v>4</v>
      </c>
      <c r="BV12" s="244"/>
      <c r="BW12" s="1" t="s">
        <v>0</v>
      </c>
      <c r="BX12" s="245" t="s">
        <v>10</v>
      </c>
      <c r="BY12" s="148" t="s">
        <v>2</v>
      </c>
      <c r="BZ12" s="39" t="s">
        <v>4</v>
      </c>
      <c r="CA12" s="244"/>
      <c r="CB12" s="1" t="s">
        <v>0</v>
      </c>
      <c r="CC12" s="245" t="s">
        <v>10</v>
      </c>
      <c r="CD12" s="148" t="s">
        <v>2</v>
      </c>
      <c r="CE12" s="39" t="s">
        <v>4</v>
      </c>
      <c r="CF12" s="244"/>
      <c r="CG12" s="1" t="s">
        <v>0</v>
      </c>
      <c r="CH12" s="245" t="s">
        <v>10</v>
      </c>
      <c r="CI12" s="148" t="s">
        <v>2</v>
      </c>
      <c r="CJ12" s="39" t="s">
        <v>4</v>
      </c>
      <c r="CK12" s="244"/>
      <c r="CL12" s="1" t="s">
        <v>0</v>
      </c>
      <c r="CM12" s="245" t="s">
        <v>10</v>
      </c>
      <c r="CN12" s="148" t="s">
        <v>2</v>
      </c>
      <c r="CO12" s="39" t="s">
        <v>4</v>
      </c>
      <c r="CP12" s="244"/>
      <c r="CQ12" s="1" t="s">
        <v>0</v>
      </c>
      <c r="CR12" s="245" t="s">
        <v>10</v>
      </c>
      <c r="CS12" s="148" t="s">
        <v>2</v>
      </c>
      <c r="CT12" s="39" t="s">
        <v>4</v>
      </c>
      <c r="CU12" s="244"/>
      <c r="CV12" s="1" t="s">
        <v>0</v>
      </c>
      <c r="CW12" s="245" t="s">
        <v>10</v>
      </c>
      <c r="CX12" s="148" t="s">
        <v>2</v>
      </c>
      <c r="CY12" s="39" t="s">
        <v>4</v>
      </c>
      <c r="CZ12" s="244"/>
      <c r="DA12" s="1" t="s">
        <v>0</v>
      </c>
      <c r="DB12" s="245" t="s">
        <v>10</v>
      </c>
      <c r="DC12" s="148" t="s">
        <v>2</v>
      </c>
      <c r="DD12" s="39" t="s">
        <v>4</v>
      </c>
      <c r="DE12" s="244"/>
      <c r="DF12" s="1" t="s">
        <v>0</v>
      </c>
      <c r="DG12" s="245" t="s">
        <v>10</v>
      </c>
      <c r="DH12" s="148" t="s">
        <v>2</v>
      </c>
      <c r="DI12" s="39" t="s">
        <v>4</v>
      </c>
      <c r="DJ12" s="244"/>
      <c r="DK12" s="1" t="s">
        <v>0</v>
      </c>
      <c r="DL12" s="245" t="s">
        <v>10</v>
      </c>
      <c r="DM12" s="148" t="s">
        <v>2</v>
      </c>
      <c r="DN12" s="39" t="s">
        <v>4</v>
      </c>
      <c r="DO12" s="244"/>
      <c r="DP12" s="1" t="s">
        <v>0</v>
      </c>
      <c r="DQ12" s="245" t="s">
        <v>10</v>
      </c>
      <c r="DR12" s="148" t="s">
        <v>2</v>
      </c>
      <c r="DS12" s="39" t="s">
        <v>4</v>
      </c>
      <c r="DT12" s="244"/>
      <c r="DU12" s="1" t="s">
        <v>0</v>
      </c>
      <c r="DV12" s="245" t="s">
        <v>10</v>
      </c>
      <c r="DW12" s="148" t="s">
        <v>2</v>
      </c>
      <c r="DX12" s="39" t="s">
        <v>4</v>
      </c>
      <c r="DY12" s="244"/>
      <c r="DZ12" s="1" t="s">
        <v>0</v>
      </c>
      <c r="EA12" s="245" t="s">
        <v>10</v>
      </c>
      <c r="EB12" s="148" t="s">
        <v>2</v>
      </c>
      <c r="EC12" s="39" t="s">
        <v>4</v>
      </c>
      <c r="ED12" s="247"/>
      <c r="EE12" s="1" t="s">
        <v>0</v>
      </c>
      <c r="EF12" s="246" t="s">
        <v>10</v>
      </c>
      <c r="EG12" s="148" t="s">
        <v>2</v>
      </c>
      <c r="EH12" s="39" t="s">
        <v>4</v>
      </c>
      <c r="EI12" s="182"/>
      <c r="EJ12" s="1" t="s">
        <v>21</v>
      </c>
      <c r="EK12" s="2" t="s">
        <v>16</v>
      </c>
      <c r="EL12" s="2" t="s">
        <v>17</v>
      </c>
      <c r="EM12" s="2" t="s">
        <v>27</v>
      </c>
      <c r="EN12" s="220" t="s">
        <v>25</v>
      </c>
      <c r="EO12" s="220" t="s">
        <v>22</v>
      </c>
      <c r="EP12" s="220" t="s">
        <v>4</v>
      </c>
      <c r="EQ12" s="223" t="s">
        <v>719</v>
      </c>
    </row>
    <row r="13" spans="1:147" s="14" customFormat="1" ht="36">
      <c r="A13" s="263">
        <v>1</v>
      </c>
      <c r="B13" s="98"/>
      <c r="C13" s="248" t="s">
        <v>729</v>
      </c>
      <c r="D13" s="273" t="s">
        <v>57</v>
      </c>
      <c r="E13" s="264" t="s">
        <v>1445</v>
      </c>
      <c r="F13" s="273">
        <v>3</v>
      </c>
      <c r="G13" s="102"/>
      <c r="H13" s="103"/>
      <c r="I13" s="208"/>
      <c r="J13" s="279"/>
      <c r="K13" s="71"/>
      <c r="L13" s="71">
        <f>+J13+K13</f>
        <v>0</v>
      </c>
      <c r="M13" s="209">
        <f>L13*F13</f>
        <v>0</v>
      </c>
      <c r="O13" s="275"/>
      <c r="P13" s="275"/>
      <c r="Q13" s="149"/>
      <c r="R13" s="60"/>
      <c r="S13" s="182"/>
      <c r="T13" s="275"/>
      <c r="U13" s="275"/>
      <c r="V13" s="149"/>
      <c r="W13" s="60"/>
      <c r="X13" s="182"/>
      <c r="Y13" s="275"/>
      <c r="Z13" s="275"/>
      <c r="AA13" s="149"/>
      <c r="AB13" s="60"/>
      <c r="AC13" s="244"/>
      <c r="AD13" s="275"/>
      <c r="AE13" s="275"/>
      <c r="AF13" s="149"/>
      <c r="AG13" s="60"/>
      <c r="AH13" s="244"/>
      <c r="AI13" s="275"/>
      <c r="AJ13" s="275"/>
      <c r="AK13" s="149"/>
      <c r="AL13" s="60"/>
      <c r="AM13" s="244"/>
      <c r="AN13" s="275">
        <v>27665340</v>
      </c>
      <c r="AO13" s="275">
        <v>497553</v>
      </c>
      <c r="AP13" s="149">
        <f>AN13+AO13</f>
        <v>28162893</v>
      </c>
      <c r="AQ13" s="60">
        <f t="shared" ref="AQ13:AQ76" si="0">AP13*F13</f>
        <v>84488679</v>
      </c>
      <c r="AR13" s="244"/>
      <c r="AS13" s="275"/>
      <c r="AT13" s="275"/>
      <c r="AU13" s="149"/>
      <c r="AV13" s="60"/>
      <c r="AW13" s="244"/>
      <c r="AX13" s="211"/>
      <c r="AY13" s="57"/>
      <c r="AZ13" s="149"/>
      <c r="BA13" s="60"/>
      <c r="BB13" s="244"/>
      <c r="BC13" s="211"/>
      <c r="BD13" s="57"/>
      <c r="BE13" s="149"/>
      <c r="BF13" s="60"/>
      <c r="BG13" s="244"/>
      <c r="BH13" s="275"/>
      <c r="BI13" s="275"/>
      <c r="BJ13" s="149"/>
      <c r="BK13" s="60"/>
      <c r="BL13" s="244"/>
      <c r="BM13" s="211"/>
      <c r="BN13" s="57"/>
      <c r="BO13" s="149"/>
      <c r="BP13" s="60"/>
      <c r="BQ13" s="244"/>
      <c r="BR13" s="211"/>
      <c r="BS13" s="57"/>
      <c r="BT13" s="149"/>
      <c r="BU13" s="60"/>
      <c r="BV13" s="244"/>
      <c r="BW13" s="211"/>
      <c r="BX13" s="57"/>
      <c r="BY13" s="149"/>
      <c r="BZ13" s="60"/>
      <c r="CA13" s="244"/>
      <c r="CB13" s="277"/>
      <c r="CC13" s="277"/>
      <c r="CD13" s="149"/>
      <c r="CE13" s="60"/>
      <c r="CF13" s="244"/>
      <c r="CG13" s="211">
        <v>19495048</v>
      </c>
      <c r="CH13" s="57">
        <v>58947.5</v>
      </c>
      <c r="CI13" s="149">
        <f>+CG13+CH13</f>
        <v>19553995.5</v>
      </c>
      <c r="CJ13" s="60">
        <f>+CI13*$F13</f>
        <v>58661986.5</v>
      </c>
      <c r="CK13" s="244"/>
      <c r="CL13" s="211"/>
      <c r="CM13" s="57"/>
      <c r="CN13" s="149"/>
      <c r="CO13" s="60"/>
      <c r="CP13" s="244"/>
      <c r="CQ13" s="211"/>
      <c r="CR13" s="57"/>
      <c r="CS13" s="149"/>
      <c r="CT13" s="60"/>
      <c r="CU13" s="244"/>
      <c r="CV13" s="211"/>
      <c r="CW13" s="57"/>
      <c r="CX13" s="149"/>
      <c r="CY13" s="60"/>
      <c r="CZ13" s="244"/>
      <c r="DA13" s="211"/>
      <c r="DB13" s="57"/>
      <c r="DC13" s="149"/>
      <c r="DD13" s="60"/>
      <c r="DE13" s="244"/>
      <c r="DF13" s="211"/>
      <c r="DG13" s="57"/>
      <c r="DH13" s="149"/>
      <c r="DI13" s="60"/>
      <c r="DJ13" s="244"/>
      <c r="DK13" s="211"/>
      <c r="DL13" s="57"/>
      <c r="DM13" s="149"/>
      <c r="DN13" s="60"/>
      <c r="DO13" s="244"/>
      <c r="DP13" s="211"/>
      <c r="DQ13" s="57"/>
      <c r="DR13" s="149">
        <f>+DP13+DQ13</f>
        <v>0</v>
      </c>
      <c r="DS13" s="60">
        <f>+DR13*$F13</f>
        <v>0</v>
      </c>
      <c r="DT13" s="244"/>
      <c r="DU13" s="211">
        <v>0</v>
      </c>
      <c r="DV13" s="57">
        <v>0</v>
      </c>
      <c r="DW13" s="149">
        <f>+DU13+DV13</f>
        <v>0</v>
      </c>
      <c r="DX13" s="60">
        <f>+DW13*$F13</f>
        <v>0</v>
      </c>
      <c r="DY13" s="244"/>
      <c r="DZ13" s="211"/>
      <c r="EA13" s="57"/>
      <c r="EB13" s="149"/>
      <c r="EC13" s="60"/>
      <c r="ED13" s="247"/>
      <c r="EE13" s="211"/>
      <c r="EF13" s="57"/>
      <c r="EG13" s="149"/>
      <c r="EH13" s="60"/>
      <c r="EI13" s="182"/>
      <c r="EJ13" s="224">
        <f>IFERROR(AVERAGEIFS(O13:EI13,O$12:EI$12,"Valor Total Unitario",O13:EI13,"&lt;&gt;0"),0)</f>
        <v>23858444.25</v>
      </c>
      <c r="EK13" s="221">
        <f>_xlfn.MINIFS(O13:EI13,O$12:EI$12,"Valor Total Unitario", O13:EI13, "&lt;&gt;0")</f>
        <v>19553995.5</v>
      </c>
      <c r="EL13" s="222" t="str">
        <f>IF(EK13=0,"",INDEX(O$9:EI$9,MATCH(_xlfn.MINIFS(O13:EI13,O$12:EI$12,"Valor Total Unitario", O13:EI13, "&lt;&gt;0"),O13:EI13,0)))</f>
        <v>EDM EQUIPOS Y DISPOSITIVOS MEDICOS SAS</v>
      </c>
      <c r="EM13" s="221"/>
      <c r="EN13" s="220">
        <f>IFERROR(EM13/#REF!,0)</f>
        <v>0</v>
      </c>
      <c r="EO13" s="31">
        <f>+EJ13</f>
        <v>23858444.25</v>
      </c>
      <c r="EP13" s="31">
        <f t="shared" ref="EP13:EP76" si="1">EJ13*F13</f>
        <v>71575332.75</v>
      </c>
      <c r="EQ13" s="225" t="str">
        <f t="shared" ref="EQ13:EQ44" si="2">IF(AND(C13="",SUM(O13:EI13)=0),"",IF(AND(C13&lt;&gt;"",SUM(O13:EI13)=0),"Ítem sin cotización",IF(COUNTIFS(O13:EI13,EK13,O$12:EI$12,"Valor Total Unitario")&gt;1,"Empate","")))</f>
        <v/>
      </c>
    </row>
    <row r="14" spans="1:147" s="14" customFormat="1" ht="28.5">
      <c r="A14" s="263">
        <f>+A13+1</f>
        <v>2</v>
      </c>
      <c r="B14" s="102"/>
      <c r="C14" s="248" t="s">
        <v>730</v>
      </c>
      <c r="D14" s="273" t="s">
        <v>57</v>
      </c>
      <c r="E14" s="264" t="s">
        <v>1445</v>
      </c>
      <c r="F14" s="273">
        <v>1</v>
      </c>
      <c r="G14" s="102"/>
      <c r="H14" s="103"/>
      <c r="I14" s="210"/>
      <c r="J14" s="280"/>
      <c r="K14" s="206"/>
      <c r="L14" s="71">
        <f t="shared" ref="L14:L72" si="3">+J14+K14</f>
        <v>0</v>
      </c>
      <c r="M14" s="209">
        <f t="shared" ref="M14:M77" si="4">L14*F14</f>
        <v>0</v>
      </c>
      <c r="O14" s="275"/>
      <c r="P14" s="275"/>
      <c r="Q14" s="149"/>
      <c r="R14" s="60"/>
      <c r="S14" s="182"/>
      <c r="T14" s="275"/>
      <c r="U14" s="275"/>
      <c r="V14" s="149"/>
      <c r="W14" s="60"/>
      <c r="X14" s="182"/>
      <c r="Y14" s="275"/>
      <c r="Z14" s="275"/>
      <c r="AA14" s="149"/>
      <c r="AB14" s="60"/>
      <c r="AC14" s="244"/>
      <c r="AD14" s="275"/>
      <c r="AE14" s="275"/>
      <c r="AF14" s="149"/>
      <c r="AG14" s="60"/>
      <c r="AH14" s="244"/>
      <c r="AI14" s="275"/>
      <c r="AJ14" s="275"/>
      <c r="AK14" s="149"/>
      <c r="AL14" s="60"/>
      <c r="AM14" s="244"/>
      <c r="AN14" s="275">
        <v>79928400</v>
      </c>
      <c r="AO14" s="275">
        <v>497553</v>
      </c>
      <c r="AP14" s="149">
        <f t="shared" ref="AP14:AP77" si="5">AN14+AO14</f>
        <v>80425953</v>
      </c>
      <c r="AQ14" s="60">
        <f t="shared" si="0"/>
        <v>80425953</v>
      </c>
      <c r="AR14" s="244"/>
      <c r="AS14" s="275"/>
      <c r="AT14" s="275"/>
      <c r="AU14" s="149"/>
      <c r="AV14" s="60"/>
      <c r="AW14" s="244"/>
      <c r="AX14" s="212"/>
      <c r="AY14" s="213"/>
      <c r="AZ14" s="149"/>
      <c r="BA14" s="60"/>
      <c r="BB14" s="244"/>
      <c r="BC14" s="212"/>
      <c r="BD14" s="213"/>
      <c r="BE14" s="149"/>
      <c r="BF14" s="60"/>
      <c r="BG14" s="244"/>
      <c r="BH14" s="275"/>
      <c r="BI14" s="275"/>
      <c r="BJ14" s="149"/>
      <c r="BK14" s="60"/>
      <c r="BL14" s="244"/>
      <c r="BM14" s="212"/>
      <c r="BN14" s="213"/>
      <c r="BO14" s="149"/>
      <c r="BP14" s="60"/>
      <c r="BQ14" s="244"/>
      <c r="BR14" s="212"/>
      <c r="BS14" s="213"/>
      <c r="BT14" s="149"/>
      <c r="BU14" s="60"/>
      <c r="BV14" s="244"/>
      <c r="BW14" s="212"/>
      <c r="BX14" s="213"/>
      <c r="BY14" s="149"/>
      <c r="BZ14" s="60"/>
      <c r="CA14" s="244"/>
      <c r="CB14" s="277"/>
      <c r="CC14" s="277"/>
      <c r="CD14" s="149"/>
      <c r="CE14" s="60"/>
      <c r="CF14" s="244"/>
      <c r="CG14" s="212">
        <v>19495048</v>
      </c>
      <c r="CH14" s="213">
        <v>58947.5</v>
      </c>
      <c r="CI14" s="149">
        <f t="shared" ref="CI14:CI77" si="6">+CG14+CH14</f>
        <v>19553995.5</v>
      </c>
      <c r="CJ14" s="60">
        <f>+CI14*$F14</f>
        <v>19553995.5</v>
      </c>
      <c r="CK14" s="244"/>
      <c r="CL14" s="212">
        <v>13069400</v>
      </c>
      <c r="CM14" s="213">
        <v>0</v>
      </c>
      <c r="CN14" s="149">
        <f t="shared" ref="CN14:CN77" si="7">+CL14+CM14</f>
        <v>13069400</v>
      </c>
      <c r="CO14" s="60">
        <f>+CN14*$F14</f>
        <v>13069400</v>
      </c>
      <c r="CP14" s="244"/>
      <c r="CQ14" s="212"/>
      <c r="CR14" s="213"/>
      <c r="CS14" s="149"/>
      <c r="CT14" s="60"/>
      <c r="CU14" s="244"/>
      <c r="CV14" s="212"/>
      <c r="CW14" s="213"/>
      <c r="CX14" s="149"/>
      <c r="CY14" s="60"/>
      <c r="CZ14" s="244"/>
      <c r="DA14" s="212"/>
      <c r="DB14" s="213"/>
      <c r="DC14" s="149"/>
      <c r="DD14" s="60"/>
      <c r="DE14" s="244"/>
      <c r="DF14" s="212"/>
      <c r="DG14" s="213"/>
      <c r="DH14" s="149"/>
      <c r="DI14" s="60"/>
      <c r="DJ14" s="244"/>
      <c r="DK14" s="212"/>
      <c r="DL14" s="213"/>
      <c r="DM14" s="149"/>
      <c r="DN14" s="60"/>
      <c r="DO14" s="244"/>
      <c r="DP14" s="212"/>
      <c r="DQ14" s="213"/>
      <c r="DR14" s="149">
        <f t="shared" ref="DR14:DR77" si="8">+DP14+DQ14</f>
        <v>0</v>
      </c>
      <c r="DS14" s="60">
        <f>+DR14*$F14</f>
        <v>0</v>
      </c>
      <c r="DT14" s="244"/>
      <c r="DU14" s="212">
        <v>0</v>
      </c>
      <c r="DV14" s="213">
        <v>0</v>
      </c>
      <c r="DW14" s="149">
        <f t="shared" ref="DW14:DW77" si="9">+DU14+DV14</f>
        <v>0</v>
      </c>
      <c r="DX14" s="60">
        <f>+DW14*$F14</f>
        <v>0</v>
      </c>
      <c r="DY14" s="244"/>
      <c r="DZ14" s="212"/>
      <c r="EA14" s="213"/>
      <c r="EB14" s="149"/>
      <c r="EC14" s="60"/>
      <c r="ED14" s="247"/>
      <c r="EE14" s="212"/>
      <c r="EF14" s="213"/>
      <c r="EG14" s="149"/>
      <c r="EH14" s="60"/>
      <c r="EI14" s="182"/>
      <c r="EJ14" s="224">
        <f t="shared" ref="EJ14:EJ44" si="10">IFERROR(AVERAGEIFS(O14:EI14,O$12:EI$12,"Valor Total Unitario",O14:EI14,"&lt;&gt;0"),0)</f>
        <v>37683116.166666664</v>
      </c>
      <c r="EK14" s="221">
        <f t="shared" ref="EK14:EK44" si="11">_xlfn.MINIFS(O14:EI14,O$12:EI$12,"Valor Total Unitario", O14:EI14, "&lt;&gt;0")</f>
        <v>13069400</v>
      </c>
      <c r="EL14" s="222" t="str">
        <f t="shared" ref="EL14:EL45" si="12">IF(EK14=0,"",INDEX(O$9:EI$9,MATCH(EK14,O14:EI14,0)))</f>
        <v>TIENDA MEDICA VIRTUAL CO</v>
      </c>
      <c r="EM14" s="221"/>
      <c r="EN14" s="220">
        <f>IFERROR(EM14/#REF!,0)</f>
        <v>0</v>
      </c>
      <c r="EO14" s="31">
        <f>+EJ14</f>
        <v>37683116.166666664</v>
      </c>
      <c r="EP14" s="31">
        <f t="shared" si="1"/>
        <v>37683116.166666664</v>
      </c>
      <c r="EQ14" s="225" t="str">
        <f t="shared" si="2"/>
        <v/>
      </c>
    </row>
    <row r="15" spans="1:147" s="14" customFormat="1">
      <c r="A15" s="263">
        <f t="shared" ref="A15:A267" si="13">+A14+1</f>
        <v>3</v>
      </c>
      <c r="B15" s="102"/>
      <c r="C15" s="248" t="s">
        <v>731</v>
      </c>
      <c r="D15" s="273" t="s">
        <v>57</v>
      </c>
      <c r="E15" s="264" t="s">
        <v>1445</v>
      </c>
      <c r="F15" s="273">
        <v>1</v>
      </c>
      <c r="G15" s="102"/>
      <c r="H15" s="103"/>
      <c r="I15" s="210"/>
      <c r="J15" s="280"/>
      <c r="K15" s="206"/>
      <c r="L15" s="71">
        <f t="shared" si="3"/>
        <v>0</v>
      </c>
      <c r="M15" s="209">
        <f t="shared" si="4"/>
        <v>0</v>
      </c>
      <c r="O15" s="275"/>
      <c r="P15" s="275"/>
      <c r="Q15" s="149"/>
      <c r="R15" s="60"/>
      <c r="S15" s="182"/>
      <c r="T15" s="275"/>
      <c r="U15" s="275"/>
      <c r="V15" s="149"/>
      <c r="W15" s="60"/>
      <c r="X15" s="182"/>
      <c r="Y15" s="275"/>
      <c r="Z15" s="275"/>
      <c r="AA15" s="149"/>
      <c r="AB15" s="60"/>
      <c r="AC15" s="244"/>
      <c r="AD15" s="275"/>
      <c r="AE15" s="275"/>
      <c r="AF15" s="149"/>
      <c r="AG15" s="60"/>
      <c r="AH15" s="244"/>
      <c r="AI15" s="275"/>
      <c r="AJ15" s="275"/>
      <c r="AK15" s="149"/>
      <c r="AL15" s="60"/>
      <c r="AM15" s="244"/>
      <c r="AN15" s="275">
        <v>79928400</v>
      </c>
      <c r="AO15" s="275">
        <v>497553</v>
      </c>
      <c r="AP15" s="149">
        <f t="shared" si="5"/>
        <v>80425953</v>
      </c>
      <c r="AQ15" s="60">
        <f t="shared" si="0"/>
        <v>80425953</v>
      </c>
      <c r="AR15" s="244"/>
      <c r="AS15" s="275">
        <v>35191239.600000001</v>
      </c>
      <c r="AT15" s="275">
        <v>0</v>
      </c>
      <c r="AU15" s="149">
        <f t="shared" ref="AU15:AU77" si="14">+AS15+AT15</f>
        <v>35191239.600000001</v>
      </c>
      <c r="AV15" s="60">
        <f t="shared" ref="AV15:AV77" si="15">+AU15*$F15</f>
        <v>35191239.600000001</v>
      </c>
      <c r="AW15" s="244"/>
      <c r="AX15" s="212">
        <v>17261840</v>
      </c>
      <c r="AY15" s="213">
        <v>0</v>
      </c>
      <c r="AZ15" s="149">
        <f t="shared" ref="AZ15:AZ76" si="16">+AX15+AY15</f>
        <v>17261840</v>
      </c>
      <c r="BA15" s="60">
        <f t="shared" ref="BA15:BA76" si="17">+AZ15*$F15</f>
        <v>17261840</v>
      </c>
      <c r="BB15" s="244"/>
      <c r="BC15" s="212"/>
      <c r="BD15" s="213"/>
      <c r="BE15" s="149"/>
      <c r="BF15" s="60"/>
      <c r="BG15" s="244"/>
      <c r="BH15" s="275"/>
      <c r="BI15" s="275"/>
      <c r="BJ15" s="149"/>
      <c r="BK15" s="60"/>
      <c r="BL15" s="244"/>
      <c r="BM15" s="212"/>
      <c r="BN15" s="213"/>
      <c r="BO15" s="149"/>
      <c r="BP15" s="60"/>
      <c r="BQ15" s="244"/>
      <c r="BR15" s="212"/>
      <c r="BS15" s="213"/>
      <c r="BT15" s="149"/>
      <c r="BU15" s="60"/>
      <c r="BV15" s="244"/>
      <c r="BW15" s="212"/>
      <c r="BX15" s="213"/>
      <c r="BY15" s="149"/>
      <c r="BZ15" s="60"/>
      <c r="CA15" s="244"/>
      <c r="CB15" s="277"/>
      <c r="CC15" s="277"/>
      <c r="CD15" s="149"/>
      <c r="CE15" s="60"/>
      <c r="CF15" s="244"/>
      <c r="CG15" s="212"/>
      <c r="CH15" s="213"/>
      <c r="CI15" s="149"/>
      <c r="CJ15" s="60"/>
      <c r="CK15" s="244"/>
      <c r="CL15" s="212"/>
      <c r="CM15" s="213"/>
      <c r="CN15" s="149"/>
      <c r="CO15" s="60"/>
      <c r="CP15" s="244"/>
      <c r="CQ15" s="212"/>
      <c r="CR15" s="213"/>
      <c r="CS15" s="149"/>
      <c r="CT15" s="60"/>
      <c r="CU15" s="244"/>
      <c r="CV15" s="212"/>
      <c r="CW15" s="213"/>
      <c r="CX15" s="149"/>
      <c r="CY15" s="60"/>
      <c r="CZ15" s="244"/>
      <c r="DA15" s="212"/>
      <c r="DB15" s="213"/>
      <c r="DC15" s="149"/>
      <c r="DD15" s="60"/>
      <c r="DE15" s="244"/>
      <c r="DF15" s="212"/>
      <c r="DG15" s="213"/>
      <c r="DH15" s="149"/>
      <c r="DI15" s="60"/>
      <c r="DJ15" s="244"/>
      <c r="DK15" s="212"/>
      <c r="DL15" s="213"/>
      <c r="DM15" s="149"/>
      <c r="DN15" s="60"/>
      <c r="DO15" s="244"/>
      <c r="DP15" s="212"/>
      <c r="DQ15" s="213"/>
      <c r="DR15" s="149">
        <f t="shared" si="8"/>
        <v>0</v>
      </c>
      <c r="DS15" s="60">
        <f t="shared" ref="DS15:DS78" si="18">+DR15*$F15</f>
        <v>0</v>
      </c>
      <c r="DT15" s="244"/>
      <c r="DU15" s="212">
        <v>0</v>
      </c>
      <c r="DV15" s="213">
        <v>0</v>
      </c>
      <c r="DW15" s="149">
        <f t="shared" si="9"/>
        <v>0</v>
      </c>
      <c r="DX15" s="60">
        <f t="shared" ref="DX15:DX78" si="19">+DW15*$F15</f>
        <v>0</v>
      </c>
      <c r="DY15" s="244"/>
      <c r="DZ15" s="212"/>
      <c r="EA15" s="213"/>
      <c r="EB15" s="149"/>
      <c r="EC15" s="60"/>
      <c r="ED15" s="247"/>
      <c r="EE15" s="212"/>
      <c r="EF15" s="213"/>
      <c r="EG15" s="149"/>
      <c r="EH15" s="60"/>
      <c r="EI15" s="182"/>
      <c r="EJ15" s="224">
        <f t="shared" si="10"/>
        <v>44293010.866666667</v>
      </c>
      <c r="EK15" s="221">
        <f t="shared" si="11"/>
        <v>17261840</v>
      </c>
      <c r="EL15" s="222" t="str">
        <f t="shared" si="12"/>
        <v>PROMED QUIRURGICOS</v>
      </c>
      <c r="EM15" s="221"/>
      <c r="EN15" s="220">
        <f>IFERROR(EM15/#REF!,0)</f>
        <v>0</v>
      </c>
      <c r="EO15" s="31">
        <f>+EJ15</f>
        <v>44293010.866666667</v>
      </c>
      <c r="EP15" s="31">
        <f t="shared" si="1"/>
        <v>44293010.866666667</v>
      </c>
      <c r="EQ15" s="225" t="str">
        <f t="shared" si="2"/>
        <v/>
      </c>
    </row>
    <row r="16" spans="1:147" s="14" customFormat="1">
      <c r="A16" s="263">
        <f t="shared" si="13"/>
        <v>4</v>
      </c>
      <c r="B16" s="102"/>
      <c r="C16" s="248" t="s">
        <v>732</v>
      </c>
      <c r="D16" s="273" t="s">
        <v>57</v>
      </c>
      <c r="E16" s="264" t="s">
        <v>1445</v>
      </c>
      <c r="F16" s="273">
        <v>1</v>
      </c>
      <c r="G16" s="102"/>
      <c r="H16" s="103"/>
      <c r="I16" s="210"/>
      <c r="J16" s="280"/>
      <c r="K16" s="206"/>
      <c r="L16" s="71">
        <f t="shared" si="3"/>
        <v>0</v>
      </c>
      <c r="M16" s="209">
        <f t="shared" si="4"/>
        <v>0</v>
      </c>
      <c r="O16" s="275"/>
      <c r="P16" s="275"/>
      <c r="Q16" s="149"/>
      <c r="R16" s="60"/>
      <c r="S16" s="182"/>
      <c r="T16" s="275"/>
      <c r="U16" s="275"/>
      <c r="V16" s="149"/>
      <c r="W16" s="60"/>
      <c r="X16" s="182"/>
      <c r="Y16" s="275"/>
      <c r="Z16" s="275"/>
      <c r="AA16" s="149"/>
      <c r="AB16" s="60"/>
      <c r="AC16" s="244"/>
      <c r="AD16" s="275"/>
      <c r="AE16" s="275"/>
      <c r="AF16" s="149"/>
      <c r="AG16" s="60"/>
      <c r="AH16" s="244"/>
      <c r="AI16" s="275"/>
      <c r="AJ16" s="275"/>
      <c r="AK16" s="149"/>
      <c r="AL16" s="60"/>
      <c r="AM16" s="244"/>
      <c r="AN16" s="275">
        <v>31297980</v>
      </c>
      <c r="AO16" s="275">
        <v>0</v>
      </c>
      <c r="AP16" s="149">
        <f t="shared" si="5"/>
        <v>31297980</v>
      </c>
      <c r="AQ16" s="60">
        <f t="shared" si="0"/>
        <v>31297980</v>
      </c>
      <c r="AR16" s="244"/>
      <c r="AS16" s="275"/>
      <c r="AT16" s="275"/>
      <c r="AU16" s="149"/>
      <c r="AV16" s="60"/>
      <c r="AW16" s="244"/>
      <c r="AX16" s="212">
        <v>9847027</v>
      </c>
      <c r="AY16" s="213">
        <v>0</v>
      </c>
      <c r="AZ16" s="149">
        <f t="shared" si="16"/>
        <v>9847027</v>
      </c>
      <c r="BA16" s="60">
        <f t="shared" si="17"/>
        <v>9847027</v>
      </c>
      <c r="BB16" s="244"/>
      <c r="BC16" s="212"/>
      <c r="BD16" s="213"/>
      <c r="BE16" s="149"/>
      <c r="BF16" s="60"/>
      <c r="BG16" s="244"/>
      <c r="BH16" s="275"/>
      <c r="BI16" s="275"/>
      <c r="BJ16" s="149"/>
      <c r="BK16" s="60"/>
      <c r="BL16" s="244"/>
      <c r="BM16" s="212"/>
      <c r="BN16" s="213"/>
      <c r="BO16" s="149"/>
      <c r="BP16" s="60"/>
      <c r="BQ16" s="244"/>
      <c r="BR16" s="212"/>
      <c r="BS16" s="213"/>
      <c r="BT16" s="149"/>
      <c r="BU16" s="60"/>
      <c r="BV16" s="244"/>
      <c r="BW16" s="212"/>
      <c r="BX16" s="213"/>
      <c r="BY16" s="149"/>
      <c r="BZ16" s="60"/>
      <c r="CA16" s="244"/>
      <c r="CB16" s="277"/>
      <c r="CC16" s="277"/>
      <c r="CD16" s="149"/>
      <c r="CE16" s="60"/>
      <c r="CF16" s="244"/>
      <c r="CG16" s="212"/>
      <c r="CH16" s="213"/>
      <c r="CI16" s="149"/>
      <c r="CJ16" s="60"/>
      <c r="CK16" s="244"/>
      <c r="CL16" s="212"/>
      <c r="CM16" s="213"/>
      <c r="CN16" s="149"/>
      <c r="CO16" s="60"/>
      <c r="CP16" s="244"/>
      <c r="CQ16" s="212"/>
      <c r="CR16" s="213"/>
      <c r="CS16" s="149"/>
      <c r="CT16" s="60"/>
      <c r="CU16" s="244"/>
      <c r="CV16" s="212"/>
      <c r="CW16" s="213"/>
      <c r="CX16" s="149"/>
      <c r="CY16" s="60"/>
      <c r="CZ16" s="244"/>
      <c r="DA16" s="212"/>
      <c r="DB16" s="213"/>
      <c r="DC16" s="149"/>
      <c r="DD16" s="60"/>
      <c r="DE16" s="244"/>
      <c r="DF16" s="212"/>
      <c r="DG16" s="213"/>
      <c r="DH16" s="149"/>
      <c r="DI16" s="60"/>
      <c r="DJ16" s="244"/>
      <c r="DK16" s="212"/>
      <c r="DL16" s="213"/>
      <c r="DM16" s="149"/>
      <c r="DN16" s="60"/>
      <c r="DO16" s="244"/>
      <c r="DP16" s="212"/>
      <c r="DQ16" s="213"/>
      <c r="DR16" s="149">
        <f t="shared" si="8"/>
        <v>0</v>
      </c>
      <c r="DS16" s="60">
        <f t="shared" si="18"/>
        <v>0</v>
      </c>
      <c r="DT16" s="244"/>
      <c r="DU16" s="212">
        <v>0</v>
      </c>
      <c r="DV16" s="213">
        <v>0</v>
      </c>
      <c r="DW16" s="149">
        <f t="shared" si="9"/>
        <v>0</v>
      </c>
      <c r="DX16" s="60">
        <f t="shared" si="19"/>
        <v>0</v>
      </c>
      <c r="DY16" s="244"/>
      <c r="DZ16" s="212"/>
      <c r="EA16" s="213"/>
      <c r="EB16" s="149"/>
      <c r="EC16" s="60"/>
      <c r="ED16" s="247"/>
      <c r="EE16" s="212"/>
      <c r="EF16" s="213"/>
      <c r="EG16" s="149"/>
      <c r="EH16" s="60"/>
      <c r="EI16" s="182"/>
      <c r="EJ16" s="224">
        <f t="shared" si="10"/>
        <v>20572503.5</v>
      </c>
      <c r="EK16" s="221">
        <f t="shared" si="11"/>
        <v>9847027</v>
      </c>
      <c r="EL16" s="222" t="str">
        <f t="shared" si="12"/>
        <v>PROMED QUIRURGICOS</v>
      </c>
      <c r="EM16" s="221"/>
      <c r="EN16" s="220">
        <f>IFERROR(EM16/#REF!,0)</f>
        <v>0</v>
      </c>
      <c r="EO16" s="31">
        <f t="shared" ref="EO16:EO74" si="20">+EJ16</f>
        <v>20572503.5</v>
      </c>
      <c r="EP16" s="31">
        <f t="shared" si="1"/>
        <v>20572503.5</v>
      </c>
      <c r="EQ16" s="225" t="str">
        <f t="shared" si="2"/>
        <v/>
      </c>
    </row>
    <row r="17" spans="1:147" s="14" customFormat="1" ht="36">
      <c r="A17" s="263">
        <f t="shared" si="13"/>
        <v>5</v>
      </c>
      <c r="B17" s="102"/>
      <c r="C17" s="248" t="s">
        <v>733</v>
      </c>
      <c r="D17" s="273" t="s">
        <v>57</v>
      </c>
      <c r="E17" s="264" t="s">
        <v>1445</v>
      </c>
      <c r="F17" s="273">
        <v>1</v>
      </c>
      <c r="G17" s="102"/>
      <c r="H17" s="103"/>
      <c r="I17" s="210"/>
      <c r="J17" s="280"/>
      <c r="K17" s="206"/>
      <c r="L17" s="71">
        <f t="shared" si="3"/>
        <v>0</v>
      </c>
      <c r="M17" s="209">
        <f t="shared" si="4"/>
        <v>0</v>
      </c>
      <c r="O17" s="275"/>
      <c r="P17" s="275"/>
      <c r="Q17" s="149"/>
      <c r="R17" s="60"/>
      <c r="S17" s="182"/>
      <c r="T17" s="275"/>
      <c r="U17" s="275"/>
      <c r="V17" s="149"/>
      <c r="W17" s="60"/>
      <c r="X17" s="182"/>
      <c r="Y17" s="275"/>
      <c r="Z17" s="275"/>
      <c r="AA17" s="149"/>
      <c r="AB17" s="60"/>
      <c r="AC17" s="244"/>
      <c r="AD17" s="275"/>
      <c r="AE17" s="275"/>
      <c r="AF17" s="149"/>
      <c r="AG17" s="60"/>
      <c r="AH17" s="244"/>
      <c r="AI17" s="275"/>
      <c r="AJ17" s="275"/>
      <c r="AK17" s="149"/>
      <c r="AL17" s="60"/>
      <c r="AM17" s="244"/>
      <c r="AN17" s="275">
        <v>178912680</v>
      </c>
      <c r="AO17" s="275">
        <v>497553</v>
      </c>
      <c r="AP17" s="149">
        <f t="shared" si="5"/>
        <v>179410233</v>
      </c>
      <c r="AQ17" s="60">
        <f t="shared" si="0"/>
        <v>179410233</v>
      </c>
      <c r="AR17" s="244"/>
      <c r="AS17" s="275"/>
      <c r="AT17" s="275"/>
      <c r="AU17" s="149"/>
      <c r="AV17" s="60"/>
      <c r="AW17" s="244"/>
      <c r="AX17" s="212"/>
      <c r="AY17" s="213"/>
      <c r="AZ17" s="149"/>
      <c r="BA17" s="60"/>
      <c r="BB17" s="244"/>
      <c r="BC17" s="212"/>
      <c r="BD17" s="213"/>
      <c r="BE17" s="149"/>
      <c r="BF17" s="60"/>
      <c r="BG17" s="244"/>
      <c r="BH17" s="275"/>
      <c r="BI17" s="275"/>
      <c r="BJ17" s="149"/>
      <c r="BK17" s="60"/>
      <c r="BL17" s="244"/>
      <c r="BM17" s="212"/>
      <c r="BN17" s="213"/>
      <c r="BO17" s="149"/>
      <c r="BP17" s="60"/>
      <c r="BQ17" s="244"/>
      <c r="BR17" s="212"/>
      <c r="BS17" s="213"/>
      <c r="BT17" s="149"/>
      <c r="BU17" s="60"/>
      <c r="BV17" s="244"/>
      <c r="BW17" s="212"/>
      <c r="BX17" s="213"/>
      <c r="BY17" s="149"/>
      <c r="BZ17" s="60"/>
      <c r="CA17" s="244"/>
      <c r="CB17" s="277"/>
      <c r="CC17" s="277"/>
      <c r="CD17" s="149"/>
      <c r="CE17" s="60"/>
      <c r="CF17" s="244"/>
      <c r="CG17" s="212">
        <v>34487327</v>
      </c>
      <c r="CH17" s="213">
        <v>0</v>
      </c>
      <c r="CI17" s="149">
        <f t="shared" si="6"/>
        <v>34487327</v>
      </c>
      <c r="CJ17" s="60">
        <f t="shared" ref="CJ17:CJ78" si="21">+CI17*$F17</f>
        <v>34487327</v>
      </c>
      <c r="CK17" s="244"/>
      <c r="CL17" s="212"/>
      <c r="CM17" s="213"/>
      <c r="CN17" s="149"/>
      <c r="CO17" s="60"/>
      <c r="CP17" s="244"/>
      <c r="CQ17" s="212"/>
      <c r="CR17" s="213"/>
      <c r="CS17" s="149"/>
      <c r="CT17" s="60"/>
      <c r="CU17" s="244"/>
      <c r="CV17" s="212"/>
      <c r="CW17" s="213"/>
      <c r="CX17" s="149"/>
      <c r="CY17" s="60"/>
      <c r="CZ17" s="244"/>
      <c r="DA17" s="212"/>
      <c r="DB17" s="213"/>
      <c r="DC17" s="149"/>
      <c r="DD17" s="60"/>
      <c r="DE17" s="244"/>
      <c r="DF17" s="212"/>
      <c r="DG17" s="213"/>
      <c r="DH17" s="149"/>
      <c r="DI17" s="60"/>
      <c r="DJ17" s="244"/>
      <c r="DK17" s="212"/>
      <c r="DL17" s="213"/>
      <c r="DM17" s="149"/>
      <c r="DN17" s="60"/>
      <c r="DO17" s="244"/>
      <c r="DP17" s="212"/>
      <c r="DQ17" s="213"/>
      <c r="DR17" s="149">
        <f t="shared" si="8"/>
        <v>0</v>
      </c>
      <c r="DS17" s="60">
        <f t="shared" si="18"/>
        <v>0</v>
      </c>
      <c r="DT17" s="244"/>
      <c r="DU17" s="212">
        <v>0</v>
      </c>
      <c r="DV17" s="213">
        <v>0</v>
      </c>
      <c r="DW17" s="149">
        <f t="shared" si="9"/>
        <v>0</v>
      </c>
      <c r="DX17" s="60">
        <f t="shared" si="19"/>
        <v>0</v>
      </c>
      <c r="DY17" s="244"/>
      <c r="DZ17" s="212"/>
      <c r="EA17" s="213"/>
      <c r="EB17" s="149"/>
      <c r="EC17" s="60"/>
      <c r="ED17" s="247"/>
      <c r="EE17" s="212"/>
      <c r="EF17" s="213"/>
      <c r="EG17" s="149"/>
      <c r="EH17" s="60"/>
      <c r="EI17" s="182"/>
      <c r="EJ17" s="224">
        <f t="shared" si="10"/>
        <v>106948780</v>
      </c>
      <c r="EK17" s="221">
        <f t="shared" si="11"/>
        <v>34487327</v>
      </c>
      <c r="EL17" s="222" t="str">
        <f t="shared" si="12"/>
        <v>EDM EQUIPOS Y DISPOSITIVOS MEDICOS SAS</v>
      </c>
      <c r="EM17" s="221"/>
      <c r="EN17" s="220">
        <f>IFERROR(EM17/#REF!,0)</f>
        <v>0</v>
      </c>
      <c r="EO17" s="31">
        <f t="shared" si="20"/>
        <v>106948780</v>
      </c>
      <c r="EP17" s="31">
        <f t="shared" si="1"/>
        <v>106948780</v>
      </c>
      <c r="EQ17" s="225" t="str">
        <f t="shared" si="2"/>
        <v/>
      </c>
    </row>
    <row r="18" spans="1:147" s="14" customFormat="1" ht="42.75">
      <c r="A18" s="263">
        <f t="shared" si="13"/>
        <v>6</v>
      </c>
      <c r="B18" s="102"/>
      <c r="C18" s="248" t="s">
        <v>734</v>
      </c>
      <c r="D18" s="273" t="s">
        <v>57</v>
      </c>
      <c r="E18" s="264" t="s">
        <v>1445</v>
      </c>
      <c r="F18" s="273">
        <v>4</v>
      </c>
      <c r="G18" s="102"/>
      <c r="H18" s="103"/>
      <c r="I18" s="210"/>
      <c r="J18" s="280"/>
      <c r="K18" s="206"/>
      <c r="L18" s="71">
        <f t="shared" si="3"/>
        <v>0</v>
      </c>
      <c r="M18" s="209">
        <f t="shared" si="4"/>
        <v>0</v>
      </c>
      <c r="O18" s="275"/>
      <c r="P18" s="275"/>
      <c r="Q18" s="149"/>
      <c r="R18" s="60"/>
      <c r="S18" s="182"/>
      <c r="T18" s="275"/>
      <c r="U18" s="275"/>
      <c r="V18" s="149"/>
      <c r="W18" s="60"/>
      <c r="X18" s="182"/>
      <c r="Y18" s="275"/>
      <c r="Z18" s="275"/>
      <c r="AA18" s="149"/>
      <c r="AB18" s="60"/>
      <c r="AC18" s="244"/>
      <c r="AD18" s="275"/>
      <c r="AE18" s="275"/>
      <c r="AF18" s="149"/>
      <c r="AG18" s="60"/>
      <c r="AH18" s="244"/>
      <c r="AI18" s="275"/>
      <c r="AJ18" s="275"/>
      <c r="AK18" s="149"/>
      <c r="AL18" s="60"/>
      <c r="AM18" s="244"/>
      <c r="AN18" s="275">
        <v>15165240</v>
      </c>
      <c r="AO18" s="275">
        <v>0</v>
      </c>
      <c r="AP18" s="149">
        <f t="shared" si="5"/>
        <v>15165240</v>
      </c>
      <c r="AQ18" s="60">
        <f t="shared" si="0"/>
        <v>60660960</v>
      </c>
      <c r="AR18" s="244"/>
      <c r="AS18" s="275">
        <v>35191239.600000001</v>
      </c>
      <c r="AT18" s="275">
        <v>0</v>
      </c>
      <c r="AU18" s="149">
        <f t="shared" si="14"/>
        <v>35191239.600000001</v>
      </c>
      <c r="AV18" s="60">
        <f t="shared" si="15"/>
        <v>140764958.40000001</v>
      </c>
      <c r="AW18" s="244"/>
      <c r="AX18" s="212">
        <v>19053249</v>
      </c>
      <c r="AY18" s="213">
        <v>0</v>
      </c>
      <c r="AZ18" s="149">
        <f t="shared" si="16"/>
        <v>19053249</v>
      </c>
      <c r="BA18" s="60">
        <f t="shared" si="17"/>
        <v>76212996</v>
      </c>
      <c r="BB18" s="244"/>
      <c r="BC18" s="212"/>
      <c r="BD18" s="213"/>
      <c r="BE18" s="149"/>
      <c r="BF18" s="60"/>
      <c r="BG18" s="244"/>
      <c r="BH18" s="275"/>
      <c r="BI18" s="275"/>
      <c r="BJ18" s="149"/>
      <c r="BK18" s="60"/>
      <c r="BL18" s="244"/>
      <c r="BM18" s="212"/>
      <c r="BN18" s="213"/>
      <c r="BO18" s="149"/>
      <c r="BP18" s="60"/>
      <c r="BQ18" s="244"/>
      <c r="BR18" s="212"/>
      <c r="BS18" s="213"/>
      <c r="BT18" s="149"/>
      <c r="BU18" s="60"/>
      <c r="BV18" s="244"/>
      <c r="BW18" s="212"/>
      <c r="BX18" s="213"/>
      <c r="BY18" s="149"/>
      <c r="BZ18" s="60"/>
      <c r="CA18" s="244"/>
      <c r="CB18" s="277"/>
      <c r="CC18" s="277"/>
      <c r="CD18" s="149"/>
      <c r="CE18" s="60"/>
      <c r="CF18" s="244"/>
      <c r="CG18" s="212">
        <v>5819068</v>
      </c>
      <c r="CH18" s="213">
        <v>0</v>
      </c>
      <c r="CI18" s="149">
        <f t="shared" si="6"/>
        <v>5819068</v>
      </c>
      <c r="CJ18" s="60">
        <f t="shared" si="21"/>
        <v>23276272</v>
      </c>
      <c r="CK18" s="244"/>
      <c r="CL18" s="212"/>
      <c r="CM18" s="213"/>
      <c r="CN18" s="149"/>
      <c r="CO18" s="60"/>
      <c r="CP18" s="244"/>
      <c r="CQ18" s="212"/>
      <c r="CR18" s="213"/>
      <c r="CS18" s="149"/>
      <c r="CT18" s="60"/>
      <c r="CU18" s="244"/>
      <c r="CV18" s="212"/>
      <c r="CW18" s="213"/>
      <c r="CX18" s="149"/>
      <c r="CY18" s="60"/>
      <c r="CZ18" s="244"/>
      <c r="DA18" s="212"/>
      <c r="DB18" s="213"/>
      <c r="DC18" s="149"/>
      <c r="DD18" s="60"/>
      <c r="DE18" s="244"/>
      <c r="DF18" s="212"/>
      <c r="DG18" s="213"/>
      <c r="DH18" s="149"/>
      <c r="DI18" s="60"/>
      <c r="DJ18" s="244"/>
      <c r="DK18" s="212"/>
      <c r="DL18" s="213"/>
      <c r="DM18" s="149"/>
      <c r="DN18" s="60"/>
      <c r="DO18" s="244"/>
      <c r="DP18" s="212"/>
      <c r="DQ18" s="213"/>
      <c r="DR18" s="149">
        <f t="shared" si="8"/>
        <v>0</v>
      </c>
      <c r="DS18" s="60">
        <f t="shared" si="18"/>
        <v>0</v>
      </c>
      <c r="DT18" s="244"/>
      <c r="DU18" s="212">
        <v>0</v>
      </c>
      <c r="DV18" s="213">
        <v>0</v>
      </c>
      <c r="DW18" s="149">
        <f t="shared" si="9"/>
        <v>0</v>
      </c>
      <c r="DX18" s="60">
        <f t="shared" si="19"/>
        <v>0</v>
      </c>
      <c r="DY18" s="244"/>
      <c r="DZ18" s="212"/>
      <c r="EA18" s="213"/>
      <c r="EB18" s="149"/>
      <c r="EC18" s="60"/>
      <c r="ED18" s="247"/>
      <c r="EE18" s="212"/>
      <c r="EF18" s="213"/>
      <c r="EG18" s="149"/>
      <c r="EH18" s="60"/>
      <c r="EI18" s="182"/>
      <c r="EJ18" s="224">
        <f t="shared" si="10"/>
        <v>18807199.149999999</v>
      </c>
      <c r="EK18" s="221">
        <f t="shared" si="11"/>
        <v>5819068</v>
      </c>
      <c r="EL18" s="222" t="str">
        <f t="shared" si="12"/>
        <v>EDM EQUIPOS Y DISPOSITIVOS MEDICOS SAS</v>
      </c>
      <c r="EM18" s="221"/>
      <c r="EN18" s="220">
        <f>IFERROR(EM18/#REF!,0)</f>
        <v>0</v>
      </c>
      <c r="EO18" s="31">
        <f t="shared" si="20"/>
        <v>18807199.149999999</v>
      </c>
      <c r="EP18" s="31">
        <f t="shared" si="1"/>
        <v>75228796.599999994</v>
      </c>
      <c r="EQ18" s="225" t="str">
        <f t="shared" si="2"/>
        <v/>
      </c>
    </row>
    <row r="19" spans="1:147" s="14" customFormat="1" ht="36">
      <c r="A19" s="263">
        <f t="shared" si="13"/>
        <v>7</v>
      </c>
      <c r="B19" s="102"/>
      <c r="C19" s="248" t="s">
        <v>735</v>
      </c>
      <c r="D19" s="273" t="s">
        <v>57</v>
      </c>
      <c r="E19" s="264" t="s">
        <v>1445</v>
      </c>
      <c r="F19" s="273">
        <v>4</v>
      </c>
      <c r="G19" s="102"/>
      <c r="H19" s="103"/>
      <c r="I19" s="210"/>
      <c r="J19" s="280"/>
      <c r="K19" s="206"/>
      <c r="L19" s="71">
        <f t="shared" si="3"/>
        <v>0</v>
      </c>
      <c r="M19" s="209">
        <f t="shared" si="4"/>
        <v>0</v>
      </c>
      <c r="O19" s="275"/>
      <c r="P19" s="275"/>
      <c r="Q19" s="149"/>
      <c r="R19" s="60"/>
      <c r="S19" s="182"/>
      <c r="T19" s="275"/>
      <c r="U19" s="275"/>
      <c r="V19" s="149"/>
      <c r="W19" s="60"/>
      <c r="X19" s="182"/>
      <c r="Y19" s="275"/>
      <c r="Z19" s="275"/>
      <c r="AA19" s="149"/>
      <c r="AB19" s="60"/>
      <c r="AC19" s="244"/>
      <c r="AD19" s="275"/>
      <c r="AE19" s="275"/>
      <c r="AF19" s="149"/>
      <c r="AG19" s="60"/>
      <c r="AH19" s="244"/>
      <c r="AI19" s="275"/>
      <c r="AJ19" s="275"/>
      <c r="AK19" s="149"/>
      <c r="AL19" s="60"/>
      <c r="AM19" s="244"/>
      <c r="AN19" s="275">
        <v>8911320</v>
      </c>
      <c r="AO19" s="275">
        <v>0</v>
      </c>
      <c r="AP19" s="149">
        <f t="shared" si="5"/>
        <v>8911320</v>
      </c>
      <c r="AQ19" s="60">
        <f t="shared" si="0"/>
        <v>35645280</v>
      </c>
      <c r="AR19" s="244"/>
      <c r="AS19" s="275">
        <v>5121875</v>
      </c>
      <c r="AT19" s="275">
        <v>0</v>
      </c>
      <c r="AU19" s="149">
        <f t="shared" si="14"/>
        <v>5121875</v>
      </c>
      <c r="AV19" s="60">
        <f t="shared" si="15"/>
        <v>20487500</v>
      </c>
      <c r="AW19" s="244"/>
      <c r="AX19" s="212">
        <v>5830477</v>
      </c>
      <c r="AY19" s="213">
        <v>0</v>
      </c>
      <c r="AZ19" s="149">
        <f t="shared" si="16"/>
        <v>5830477</v>
      </c>
      <c r="BA19" s="60">
        <f t="shared" si="17"/>
        <v>23321908</v>
      </c>
      <c r="BB19" s="244"/>
      <c r="BC19" s="212"/>
      <c r="BD19" s="213"/>
      <c r="BE19" s="149"/>
      <c r="BF19" s="60"/>
      <c r="BG19" s="244"/>
      <c r="BH19" s="275"/>
      <c r="BI19" s="275"/>
      <c r="BJ19" s="149"/>
      <c r="BK19" s="60"/>
      <c r="BL19" s="244"/>
      <c r="BM19" s="212"/>
      <c r="BN19" s="213"/>
      <c r="BO19" s="149"/>
      <c r="BP19" s="60"/>
      <c r="BQ19" s="244"/>
      <c r="BR19" s="212"/>
      <c r="BS19" s="213"/>
      <c r="BT19" s="149"/>
      <c r="BU19" s="60"/>
      <c r="BV19" s="244"/>
      <c r="BW19" s="212"/>
      <c r="BX19" s="213"/>
      <c r="BY19" s="149"/>
      <c r="BZ19" s="60"/>
      <c r="CA19" s="244"/>
      <c r="CB19" s="277"/>
      <c r="CC19" s="277"/>
      <c r="CD19" s="149"/>
      <c r="CE19" s="60"/>
      <c r="CF19" s="244"/>
      <c r="CG19" s="212">
        <v>3060286</v>
      </c>
      <c r="CH19" s="213">
        <v>0</v>
      </c>
      <c r="CI19" s="149">
        <f t="shared" si="6"/>
        <v>3060286</v>
      </c>
      <c r="CJ19" s="60">
        <f t="shared" si="21"/>
        <v>12241144</v>
      </c>
      <c r="CK19" s="244"/>
      <c r="CL19" s="212"/>
      <c r="CM19" s="213"/>
      <c r="CN19" s="149"/>
      <c r="CO19" s="60"/>
      <c r="CP19" s="244"/>
      <c r="CQ19" s="212"/>
      <c r="CR19" s="213"/>
      <c r="CS19" s="149"/>
      <c r="CT19" s="60"/>
      <c r="CU19" s="244"/>
      <c r="CV19" s="212"/>
      <c r="CW19" s="213"/>
      <c r="CX19" s="149"/>
      <c r="CY19" s="60"/>
      <c r="CZ19" s="244"/>
      <c r="DA19" s="212"/>
      <c r="DB19" s="213"/>
      <c r="DC19" s="149"/>
      <c r="DD19" s="60"/>
      <c r="DE19" s="244"/>
      <c r="DF19" s="212"/>
      <c r="DG19" s="213"/>
      <c r="DH19" s="149"/>
      <c r="DI19" s="60"/>
      <c r="DJ19" s="244"/>
      <c r="DK19" s="212"/>
      <c r="DL19" s="213"/>
      <c r="DM19" s="149"/>
      <c r="DN19" s="60"/>
      <c r="DO19" s="244"/>
      <c r="DP19" s="212">
        <v>4347000</v>
      </c>
      <c r="DQ19" s="213">
        <v>0</v>
      </c>
      <c r="DR19" s="149">
        <f t="shared" si="8"/>
        <v>4347000</v>
      </c>
      <c r="DS19" s="60">
        <f t="shared" si="18"/>
        <v>17388000</v>
      </c>
      <c r="DT19" s="244"/>
      <c r="DU19" s="212">
        <v>0</v>
      </c>
      <c r="DV19" s="213">
        <v>0</v>
      </c>
      <c r="DW19" s="149">
        <f t="shared" si="9"/>
        <v>0</v>
      </c>
      <c r="DX19" s="60">
        <f t="shared" si="19"/>
        <v>0</v>
      </c>
      <c r="DY19" s="244"/>
      <c r="DZ19" s="212"/>
      <c r="EA19" s="213"/>
      <c r="EB19" s="149"/>
      <c r="EC19" s="60"/>
      <c r="ED19" s="247"/>
      <c r="EE19" s="212"/>
      <c r="EF19" s="213"/>
      <c r="EG19" s="149"/>
      <c r="EH19" s="60"/>
      <c r="EI19" s="182"/>
      <c r="EJ19" s="224">
        <f t="shared" si="10"/>
        <v>5454191.5999999996</v>
      </c>
      <c r="EK19" s="221">
        <f t="shared" si="11"/>
        <v>3060286</v>
      </c>
      <c r="EL19" s="222" t="str">
        <f t="shared" si="12"/>
        <v>EDM EQUIPOS Y DISPOSITIVOS MEDICOS SAS</v>
      </c>
      <c r="EM19" s="221"/>
      <c r="EN19" s="220">
        <f>IFERROR(EM19/#REF!,0)</f>
        <v>0</v>
      </c>
      <c r="EO19" s="31">
        <f t="shared" si="20"/>
        <v>5454191.5999999996</v>
      </c>
      <c r="EP19" s="31">
        <f t="shared" si="1"/>
        <v>21816766.399999999</v>
      </c>
      <c r="EQ19" s="225" t="str">
        <f t="shared" si="2"/>
        <v/>
      </c>
    </row>
    <row r="20" spans="1:147" s="14" customFormat="1" ht="36">
      <c r="A20" s="263">
        <f t="shared" si="13"/>
        <v>8</v>
      </c>
      <c r="B20" s="102"/>
      <c r="C20" s="248" t="s">
        <v>736</v>
      </c>
      <c r="D20" s="273" t="s">
        <v>57</v>
      </c>
      <c r="E20" s="264" t="s">
        <v>1445</v>
      </c>
      <c r="F20" s="273">
        <v>3</v>
      </c>
      <c r="G20" s="102"/>
      <c r="H20" s="103"/>
      <c r="I20" s="210"/>
      <c r="J20" s="280"/>
      <c r="K20" s="206"/>
      <c r="L20" s="71">
        <f t="shared" si="3"/>
        <v>0</v>
      </c>
      <c r="M20" s="209">
        <f t="shared" si="4"/>
        <v>0</v>
      </c>
      <c r="O20" s="275"/>
      <c r="P20" s="275"/>
      <c r="Q20" s="149"/>
      <c r="R20" s="60"/>
      <c r="S20" s="182"/>
      <c r="T20" s="275"/>
      <c r="U20" s="275"/>
      <c r="V20" s="149"/>
      <c r="W20" s="60"/>
      <c r="X20" s="182"/>
      <c r="Y20" s="275"/>
      <c r="Z20" s="275"/>
      <c r="AA20" s="149"/>
      <c r="AB20" s="60"/>
      <c r="AC20" s="244"/>
      <c r="AD20" s="275"/>
      <c r="AE20" s="275"/>
      <c r="AF20" s="149"/>
      <c r="AG20" s="60"/>
      <c r="AH20" s="244"/>
      <c r="AI20" s="275"/>
      <c r="AJ20" s="275"/>
      <c r="AK20" s="149"/>
      <c r="AL20" s="60"/>
      <c r="AM20" s="244"/>
      <c r="AN20" s="275">
        <v>19414500</v>
      </c>
      <c r="AO20" s="275">
        <v>497553</v>
      </c>
      <c r="AP20" s="149">
        <f t="shared" si="5"/>
        <v>19912053</v>
      </c>
      <c r="AQ20" s="60">
        <f t="shared" si="0"/>
        <v>59736159</v>
      </c>
      <c r="AR20" s="244"/>
      <c r="AS20" s="275"/>
      <c r="AT20" s="275"/>
      <c r="AU20" s="149"/>
      <c r="AV20" s="60"/>
      <c r="AW20" s="244"/>
      <c r="AX20" s="212">
        <v>7517014</v>
      </c>
      <c r="AY20" s="213">
        <v>0</v>
      </c>
      <c r="AZ20" s="149">
        <f t="shared" si="16"/>
        <v>7517014</v>
      </c>
      <c r="BA20" s="60">
        <f t="shared" si="17"/>
        <v>22551042</v>
      </c>
      <c r="BB20" s="244"/>
      <c r="BC20" s="212"/>
      <c r="BD20" s="213"/>
      <c r="BE20" s="149"/>
      <c r="BF20" s="60"/>
      <c r="BG20" s="244"/>
      <c r="BH20" s="275"/>
      <c r="BI20" s="275"/>
      <c r="BJ20" s="149"/>
      <c r="BK20" s="60"/>
      <c r="BL20" s="244"/>
      <c r="BM20" s="212"/>
      <c r="BN20" s="213"/>
      <c r="BO20" s="149"/>
      <c r="BP20" s="60"/>
      <c r="BQ20" s="244"/>
      <c r="BR20" s="212"/>
      <c r="BS20" s="213"/>
      <c r="BT20" s="149"/>
      <c r="BU20" s="60"/>
      <c r="BV20" s="244"/>
      <c r="BW20" s="212"/>
      <c r="BX20" s="213"/>
      <c r="BY20" s="149"/>
      <c r="BZ20" s="60"/>
      <c r="CA20" s="244"/>
      <c r="CB20" s="277"/>
      <c r="CC20" s="277"/>
      <c r="CD20" s="149"/>
      <c r="CE20" s="60"/>
      <c r="CF20" s="244"/>
      <c r="CG20" s="212">
        <v>7314578</v>
      </c>
      <c r="CH20" s="213">
        <v>0</v>
      </c>
      <c r="CI20" s="149">
        <f t="shared" si="6"/>
        <v>7314578</v>
      </c>
      <c r="CJ20" s="60">
        <f t="shared" si="21"/>
        <v>21943734</v>
      </c>
      <c r="CK20" s="244"/>
      <c r="CL20" s="212"/>
      <c r="CM20" s="213"/>
      <c r="CN20" s="149"/>
      <c r="CO20" s="60"/>
      <c r="CP20" s="244"/>
      <c r="CQ20" s="212"/>
      <c r="CR20" s="213"/>
      <c r="CS20" s="149"/>
      <c r="CT20" s="60"/>
      <c r="CU20" s="244"/>
      <c r="CV20" s="212"/>
      <c r="CW20" s="213"/>
      <c r="CX20" s="149"/>
      <c r="CY20" s="60"/>
      <c r="CZ20" s="244"/>
      <c r="DA20" s="212"/>
      <c r="DB20" s="213"/>
      <c r="DC20" s="149"/>
      <c r="DD20" s="60"/>
      <c r="DE20" s="244"/>
      <c r="DF20" s="212"/>
      <c r="DG20" s="213"/>
      <c r="DH20" s="149"/>
      <c r="DI20" s="60"/>
      <c r="DJ20" s="244"/>
      <c r="DK20" s="212"/>
      <c r="DL20" s="213"/>
      <c r="DM20" s="149"/>
      <c r="DN20" s="60"/>
      <c r="DO20" s="244"/>
      <c r="DP20" s="212"/>
      <c r="DQ20" s="213"/>
      <c r="DR20" s="149">
        <f t="shared" si="8"/>
        <v>0</v>
      </c>
      <c r="DS20" s="60">
        <f t="shared" si="18"/>
        <v>0</v>
      </c>
      <c r="DT20" s="244"/>
      <c r="DU20" s="212">
        <v>0</v>
      </c>
      <c r="DV20" s="213">
        <v>0</v>
      </c>
      <c r="DW20" s="149">
        <f t="shared" si="9"/>
        <v>0</v>
      </c>
      <c r="DX20" s="60">
        <f t="shared" si="19"/>
        <v>0</v>
      </c>
      <c r="DY20" s="244"/>
      <c r="DZ20" s="212"/>
      <c r="EA20" s="213"/>
      <c r="EB20" s="149"/>
      <c r="EC20" s="60"/>
      <c r="ED20" s="247"/>
      <c r="EE20" s="212"/>
      <c r="EF20" s="213"/>
      <c r="EG20" s="149"/>
      <c r="EH20" s="60"/>
      <c r="EI20" s="182"/>
      <c r="EJ20" s="224">
        <f t="shared" si="10"/>
        <v>11581215</v>
      </c>
      <c r="EK20" s="221">
        <f t="shared" si="11"/>
        <v>7314578</v>
      </c>
      <c r="EL20" s="222" t="str">
        <f t="shared" si="12"/>
        <v>EDM EQUIPOS Y DISPOSITIVOS MEDICOS SAS</v>
      </c>
      <c r="EM20" s="221"/>
      <c r="EN20" s="220">
        <f>IFERROR(EM20/#REF!,0)</f>
        <v>0</v>
      </c>
      <c r="EO20" s="31">
        <f t="shared" si="20"/>
        <v>11581215</v>
      </c>
      <c r="EP20" s="31">
        <f t="shared" si="1"/>
        <v>34743645</v>
      </c>
      <c r="EQ20" s="225" t="str">
        <f t="shared" si="2"/>
        <v/>
      </c>
    </row>
    <row r="21" spans="1:147" s="14" customFormat="1">
      <c r="A21" s="263">
        <f t="shared" si="13"/>
        <v>9</v>
      </c>
      <c r="B21" s="102"/>
      <c r="C21" s="249" t="s">
        <v>737</v>
      </c>
      <c r="D21" s="273" t="s">
        <v>57</v>
      </c>
      <c r="E21" s="265" t="s">
        <v>1445</v>
      </c>
      <c r="F21" s="273">
        <v>1</v>
      </c>
      <c r="G21" s="102"/>
      <c r="H21" s="103"/>
      <c r="I21" s="210"/>
      <c r="J21" s="280"/>
      <c r="K21" s="206"/>
      <c r="L21" s="71">
        <f t="shared" si="3"/>
        <v>0</v>
      </c>
      <c r="M21" s="209">
        <f t="shared" si="4"/>
        <v>0</v>
      </c>
      <c r="O21" s="275"/>
      <c r="P21" s="275"/>
      <c r="Q21" s="149"/>
      <c r="R21" s="60"/>
      <c r="S21" s="182"/>
      <c r="T21" s="275"/>
      <c r="U21" s="275"/>
      <c r="V21" s="149"/>
      <c r="W21" s="60"/>
      <c r="X21" s="182"/>
      <c r="Y21" s="275"/>
      <c r="Z21" s="275"/>
      <c r="AA21" s="149"/>
      <c r="AB21" s="60"/>
      <c r="AC21" s="244"/>
      <c r="AD21" s="275"/>
      <c r="AE21" s="275"/>
      <c r="AF21" s="149"/>
      <c r="AG21" s="60"/>
      <c r="AH21" s="244"/>
      <c r="AI21" s="275"/>
      <c r="AJ21" s="275"/>
      <c r="AK21" s="149"/>
      <c r="AL21" s="60"/>
      <c r="AM21" s="244"/>
      <c r="AN21" s="275"/>
      <c r="AO21" s="275"/>
      <c r="AP21" s="149">
        <f t="shared" si="5"/>
        <v>0</v>
      </c>
      <c r="AQ21" s="60">
        <f t="shared" si="0"/>
        <v>0</v>
      </c>
      <c r="AR21" s="244"/>
      <c r="AS21" s="275"/>
      <c r="AT21" s="275"/>
      <c r="AU21" s="149"/>
      <c r="AV21" s="60"/>
      <c r="AW21" s="244"/>
      <c r="AX21" s="212">
        <v>17261840</v>
      </c>
      <c r="AY21" s="213">
        <v>0</v>
      </c>
      <c r="AZ21" s="149">
        <f t="shared" si="16"/>
        <v>17261840</v>
      </c>
      <c r="BA21" s="60">
        <f t="shared" si="17"/>
        <v>17261840</v>
      </c>
      <c r="BB21" s="244"/>
      <c r="BC21" s="212"/>
      <c r="BD21" s="213"/>
      <c r="BE21" s="149"/>
      <c r="BF21" s="60"/>
      <c r="BG21" s="244"/>
      <c r="BH21" s="275"/>
      <c r="BI21" s="275"/>
      <c r="BJ21" s="149"/>
      <c r="BK21" s="60"/>
      <c r="BL21" s="244"/>
      <c r="BM21" s="212"/>
      <c r="BN21" s="213"/>
      <c r="BO21" s="149"/>
      <c r="BP21" s="60"/>
      <c r="BQ21" s="244"/>
      <c r="BR21" s="212"/>
      <c r="BS21" s="213"/>
      <c r="BT21" s="149"/>
      <c r="BU21" s="60"/>
      <c r="BV21" s="244"/>
      <c r="BW21" s="212">
        <v>9171225</v>
      </c>
      <c r="BX21" s="213">
        <v>0</v>
      </c>
      <c r="BY21" s="149">
        <f t="shared" ref="BY21:BY77" si="22">+BW21+BX21</f>
        <v>9171225</v>
      </c>
      <c r="BZ21" s="60">
        <f t="shared" ref="BZ21:BZ78" si="23">+BY21*$F21</f>
        <v>9171225</v>
      </c>
      <c r="CA21" s="244"/>
      <c r="CB21" s="277"/>
      <c r="CC21" s="277"/>
      <c r="CD21" s="149"/>
      <c r="CE21" s="60"/>
      <c r="CF21" s="244"/>
      <c r="CG21" s="212"/>
      <c r="CH21" s="213"/>
      <c r="CI21" s="149"/>
      <c r="CJ21" s="60"/>
      <c r="CK21" s="244"/>
      <c r="CL21" s="212"/>
      <c r="CM21" s="213"/>
      <c r="CN21" s="149"/>
      <c r="CO21" s="60"/>
      <c r="CP21" s="244"/>
      <c r="CQ21" s="212"/>
      <c r="CR21" s="213"/>
      <c r="CS21" s="149"/>
      <c r="CT21" s="60"/>
      <c r="CU21" s="244"/>
      <c r="CV21" s="212"/>
      <c r="CW21" s="213"/>
      <c r="CX21" s="149"/>
      <c r="CY21" s="60"/>
      <c r="CZ21" s="244"/>
      <c r="DA21" s="212"/>
      <c r="DB21" s="213"/>
      <c r="DC21" s="149"/>
      <c r="DD21" s="60"/>
      <c r="DE21" s="244"/>
      <c r="DF21" s="212"/>
      <c r="DG21" s="213"/>
      <c r="DH21" s="149"/>
      <c r="DI21" s="60"/>
      <c r="DJ21" s="244"/>
      <c r="DK21" s="212"/>
      <c r="DL21" s="213"/>
      <c r="DM21" s="149"/>
      <c r="DN21" s="60"/>
      <c r="DO21" s="244"/>
      <c r="DP21" s="212"/>
      <c r="DQ21" s="213"/>
      <c r="DR21" s="149">
        <f t="shared" si="8"/>
        <v>0</v>
      </c>
      <c r="DS21" s="60">
        <f t="shared" si="18"/>
        <v>0</v>
      </c>
      <c r="DT21" s="244"/>
      <c r="DU21" s="212">
        <v>0</v>
      </c>
      <c r="DV21" s="213">
        <v>0</v>
      </c>
      <c r="DW21" s="149">
        <f t="shared" si="9"/>
        <v>0</v>
      </c>
      <c r="DX21" s="60">
        <f t="shared" si="19"/>
        <v>0</v>
      </c>
      <c r="DY21" s="244"/>
      <c r="DZ21" s="212"/>
      <c r="EA21" s="213"/>
      <c r="EB21" s="149"/>
      <c r="EC21" s="60"/>
      <c r="ED21" s="247"/>
      <c r="EE21" s="212"/>
      <c r="EF21" s="213"/>
      <c r="EG21" s="149"/>
      <c r="EH21" s="60"/>
      <c r="EI21" s="182"/>
      <c r="EJ21" s="224">
        <f t="shared" si="10"/>
        <v>13216532.5</v>
      </c>
      <c r="EK21" s="221">
        <f t="shared" si="11"/>
        <v>9171225</v>
      </c>
      <c r="EL21" s="222" t="str">
        <f t="shared" si="12"/>
        <v>DIPROMEDICOS SAS</v>
      </c>
      <c r="EM21" s="221"/>
      <c r="EN21" s="220">
        <f>IFERROR(EM21/#REF!,0)</f>
        <v>0</v>
      </c>
      <c r="EO21" s="31">
        <f t="shared" si="20"/>
        <v>13216532.5</v>
      </c>
      <c r="EP21" s="31">
        <f t="shared" si="1"/>
        <v>13216532.5</v>
      </c>
      <c r="EQ21" s="225" t="str">
        <f t="shared" si="2"/>
        <v/>
      </c>
    </row>
    <row r="22" spans="1:147" s="14" customFormat="1">
      <c r="A22" s="263">
        <f t="shared" si="13"/>
        <v>10</v>
      </c>
      <c r="B22" s="102"/>
      <c r="C22" s="249" t="s">
        <v>738</v>
      </c>
      <c r="D22" s="273" t="s">
        <v>57</v>
      </c>
      <c r="E22" s="265" t="s">
        <v>1445</v>
      </c>
      <c r="F22" s="273">
        <v>1</v>
      </c>
      <c r="G22" s="102"/>
      <c r="H22" s="103"/>
      <c r="I22" s="210"/>
      <c r="J22" s="280"/>
      <c r="K22" s="206"/>
      <c r="L22" s="71">
        <f t="shared" si="3"/>
        <v>0</v>
      </c>
      <c r="M22" s="209">
        <f t="shared" si="4"/>
        <v>0</v>
      </c>
      <c r="O22" s="275"/>
      <c r="P22" s="275"/>
      <c r="Q22" s="149"/>
      <c r="R22" s="60"/>
      <c r="S22" s="182"/>
      <c r="T22" s="275"/>
      <c r="U22" s="275"/>
      <c r="V22" s="149"/>
      <c r="W22" s="60"/>
      <c r="X22" s="182"/>
      <c r="Y22" s="275"/>
      <c r="Z22" s="275"/>
      <c r="AA22" s="149"/>
      <c r="AB22" s="60"/>
      <c r="AC22" s="244"/>
      <c r="AD22" s="275"/>
      <c r="AE22" s="275"/>
      <c r="AF22" s="149"/>
      <c r="AG22" s="60"/>
      <c r="AH22" s="244"/>
      <c r="AI22" s="275"/>
      <c r="AJ22" s="275"/>
      <c r="AK22" s="149"/>
      <c r="AL22" s="60"/>
      <c r="AM22" s="244"/>
      <c r="AN22" s="275">
        <v>52464300</v>
      </c>
      <c r="AO22" s="275">
        <v>0</v>
      </c>
      <c r="AP22" s="149">
        <f t="shared" si="5"/>
        <v>52464300</v>
      </c>
      <c r="AQ22" s="60">
        <f t="shared" si="0"/>
        <v>52464300</v>
      </c>
      <c r="AR22" s="244"/>
      <c r="AS22" s="275">
        <v>35191240</v>
      </c>
      <c r="AT22" s="275">
        <v>0</v>
      </c>
      <c r="AU22" s="149">
        <f t="shared" si="14"/>
        <v>35191240</v>
      </c>
      <c r="AV22" s="60">
        <f t="shared" si="15"/>
        <v>35191240</v>
      </c>
      <c r="AW22" s="244"/>
      <c r="AX22" s="212">
        <v>17261840</v>
      </c>
      <c r="AY22" s="213">
        <v>0</v>
      </c>
      <c r="AZ22" s="149">
        <f t="shared" si="16"/>
        <v>17261840</v>
      </c>
      <c r="BA22" s="60">
        <f t="shared" si="17"/>
        <v>17261840</v>
      </c>
      <c r="BB22" s="244"/>
      <c r="BC22" s="212"/>
      <c r="BD22" s="213"/>
      <c r="BE22" s="149"/>
      <c r="BF22" s="60"/>
      <c r="BG22" s="244"/>
      <c r="BH22" s="275"/>
      <c r="BI22" s="275"/>
      <c r="BJ22" s="149"/>
      <c r="BK22" s="60"/>
      <c r="BL22" s="244"/>
      <c r="BM22" s="212"/>
      <c r="BN22" s="213"/>
      <c r="BO22" s="149"/>
      <c r="BP22" s="60"/>
      <c r="BQ22" s="244"/>
      <c r="BR22" s="212"/>
      <c r="BS22" s="213"/>
      <c r="BT22" s="149"/>
      <c r="BU22" s="60"/>
      <c r="BV22" s="244"/>
      <c r="BW22" s="212">
        <v>10356255</v>
      </c>
      <c r="BX22" s="213">
        <v>0</v>
      </c>
      <c r="BY22" s="149">
        <f t="shared" si="22"/>
        <v>10356255</v>
      </c>
      <c r="BZ22" s="60">
        <f t="shared" si="23"/>
        <v>10356255</v>
      </c>
      <c r="CA22" s="244"/>
      <c r="CB22" s="277"/>
      <c r="CC22" s="277"/>
      <c r="CD22" s="149"/>
      <c r="CE22" s="60"/>
      <c r="CF22" s="244"/>
      <c r="CG22" s="212"/>
      <c r="CH22" s="213"/>
      <c r="CI22" s="149"/>
      <c r="CJ22" s="60"/>
      <c r="CK22" s="244"/>
      <c r="CL22" s="212">
        <v>14758120</v>
      </c>
      <c r="CM22" s="213">
        <v>0</v>
      </c>
      <c r="CN22" s="149">
        <f t="shared" si="7"/>
        <v>14758120</v>
      </c>
      <c r="CO22" s="60">
        <f t="shared" ref="CO22:CO78" si="24">+CN22*$F22</f>
        <v>14758120</v>
      </c>
      <c r="CP22" s="244"/>
      <c r="CQ22" s="212"/>
      <c r="CR22" s="213"/>
      <c r="CS22" s="149"/>
      <c r="CT22" s="60"/>
      <c r="CU22" s="244"/>
      <c r="CV22" s="212"/>
      <c r="CW22" s="213"/>
      <c r="CX22" s="149"/>
      <c r="CY22" s="60"/>
      <c r="CZ22" s="244"/>
      <c r="DA22" s="212"/>
      <c r="DB22" s="213"/>
      <c r="DC22" s="149"/>
      <c r="DD22" s="60"/>
      <c r="DE22" s="244"/>
      <c r="DF22" s="212"/>
      <c r="DG22" s="213"/>
      <c r="DH22" s="149"/>
      <c r="DI22" s="60"/>
      <c r="DJ22" s="244"/>
      <c r="DK22" s="212"/>
      <c r="DL22" s="213"/>
      <c r="DM22" s="149"/>
      <c r="DN22" s="60"/>
      <c r="DO22" s="244"/>
      <c r="DP22" s="212">
        <v>25994500</v>
      </c>
      <c r="DQ22" s="213">
        <v>18335</v>
      </c>
      <c r="DR22" s="149">
        <f t="shared" si="8"/>
        <v>26012835</v>
      </c>
      <c r="DS22" s="60">
        <f t="shared" si="18"/>
        <v>26012835</v>
      </c>
      <c r="DT22" s="244"/>
      <c r="DU22" s="212">
        <v>0</v>
      </c>
      <c r="DV22" s="213">
        <v>0</v>
      </c>
      <c r="DW22" s="149">
        <f t="shared" si="9"/>
        <v>0</v>
      </c>
      <c r="DX22" s="60">
        <f t="shared" si="19"/>
        <v>0</v>
      </c>
      <c r="DY22" s="244"/>
      <c r="DZ22" s="212"/>
      <c r="EA22" s="213"/>
      <c r="EB22" s="149"/>
      <c r="EC22" s="60"/>
      <c r="ED22" s="247"/>
      <c r="EE22" s="212"/>
      <c r="EF22" s="213"/>
      <c r="EG22" s="149"/>
      <c r="EH22" s="60"/>
      <c r="EI22" s="182"/>
      <c r="EJ22" s="224">
        <f t="shared" si="10"/>
        <v>26007431.666666668</v>
      </c>
      <c r="EK22" s="221">
        <f t="shared" si="11"/>
        <v>10356255</v>
      </c>
      <c r="EL22" s="222" t="str">
        <f t="shared" si="12"/>
        <v>DIPROMEDICOS SAS</v>
      </c>
      <c r="EM22" s="221"/>
      <c r="EN22" s="220">
        <f>IFERROR(EM22/#REF!,0)</f>
        <v>0</v>
      </c>
      <c r="EO22" s="31">
        <f t="shared" si="20"/>
        <v>26007431.666666668</v>
      </c>
      <c r="EP22" s="31">
        <f t="shared" si="1"/>
        <v>26007431.666666668</v>
      </c>
      <c r="EQ22" s="225" t="str">
        <f t="shared" si="2"/>
        <v/>
      </c>
    </row>
    <row r="23" spans="1:147" s="14" customFormat="1" ht="36">
      <c r="A23" s="263">
        <f t="shared" si="13"/>
        <v>11</v>
      </c>
      <c r="B23" s="102"/>
      <c r="C23" s="250" t="s">
        <v>739</v>
      </c>
      <c r="D23" s="273" t="s">
        <v>57</v>
      </c>
      <c r="E23" s="266" t="s">
        <v>1445</v>
      </c>
      <c r="F23" s="273">
        <v>1</v>
      </c>
      <c r="G23" s="102"/>
      <c r="H23" s="103"/>
      <c r="I23" s="210"/>
      <c r="J23" s="280"/>
      <c r="K23" s="206"/>
      <c r="L23" s="71">
        <f t="shared" si="3"/>
        <v>0</v>
      </c>
      <c r="M23" s="209">
        <f t="shared" si="4"/>
        <v>0</v>
      </c>
      <c r="O23" s="275"/>
      <c r="P23" s="275"/>
      <c r="Q23" s="149"/>
      <c r="R23" s="60"/>
      <c r="S23" s="182"/>
      <c r="T23" s="275"/>
      <c r="U23" s="275"/>
      <c r="V23" s="149"/>
      <c r="W23" s="60"/>
      <c r="X23" s="182"/>
      <c r="Y23" s="275"/>
      <c r="Z23" s="275"/>
      <c r="AA23" s="149"/>
      <c r="AB23" s="60"/>
      <c r="AC23" s="244"/>
      <c r="AD23" s="275"/>
      <c r="AE23" s="275"/>
      <c r="AF23" s="149"/>
      <c r="AG23" s="60"/>
      <c r="AH23" s="244"/>
      <c r="AI23" s="275"/>
      <c r="AJ23" s="275"/>
      <c r="AK23" s="149"/>
      <c r="AL23" s="60"/>
      <c r="AM23" s="244"/>
      <c r="AN23" s="275">
        <v>79928400</v>
      </c>
      <c r="AO23" s="275">
        <v>497553</v>
      </c>
      <c r="AP23" s="149">
        <f t="shared" si="5"/>
        <v>80425953</v>
      </c>
      <c r="AQ23" s="60">
        <f t="shared" si="0"/>
        <v>80425953</v>
      </c>
      <c r="AR23" s="244"/>
      <c r="AS23" s="275"/>
      <c r="AT23" s="275"/>
      <c r="AU23" s="149"/>
      <c r="AV23" s="60"/>
      <c r="AW23" s="244"/>
      <c r="AX23" s="212"/>
      <c r="AY23" s="213"/>
      <c r="AZ23" s="149"/>
      <c r="BA23" s="60"/>
      <c r="BB23" s="244"/>
      <c r="BC23" s="212"/>
      <c r="BD23" s="213"/>
      <c r="BE23" s="149"/>
      <c r="BF23" s="60"/>
      <c r="BG23" s="244"/>
      <c r="BH23" s="275"/>
      <c r="BI23" s="275"/>
      <c r="BJ23" s="149"/>
      <c r="BK23" s="60"/>
      <c r="BL23" s="244"/>
      <c r="BM23" s="212"/>
      <c r="BN23" s="213"/>
      <c r="BO23" s="149"/>
      <c r="BP23" s="60"/>
      <c r="BQ23" s="244"/>
      <c r="BR23" s="212"/>
      <c r="BS23" s="213"/>
      <c r="BT23" s="149"/>
      <c r="BU23" s="60"/>
      <c r="BV23" s="244"/>
      <c r="BW23" s="212"/>
      <c r="BX23" s="213"/>
      <c r="BY23" s="149"/>
      <c r="BZ23" s="60"/>
      <c r="CA23" s="244"/>
      <c r="CB23" s="277"/>
      <c r="CC23" s="277"/>
      <c r="CD23" s="149"/>
      <c r="CE23" s="60"/>
      <c r="CF23" s="244"/>
      <c r="CG23" s="212">
        <v>21183483</v>
      </c>
      <c r="CH23" s="213">
        <v>58947.5</v>
      </c>
      <c r="CI23" s="149">
        <f t="shared" si="6"/>
        <v>21242430.5</v>
      </c>
      <c r="CJ23" s="60">
        <f t="shared" si="21"/>
        <v>21242430.5</v>
      </c>
      <c r="CK23" s="244"/>
      <c r="CL23" s="212"/>
      <c r="CM23" s="213"/>
      <c r="CN23" s="149"/>
      <c r="CO23" s="60"/>
      <c r="CP23" s="244"/>
      <c r="CQ23" s="212"/>
      <c r="CR23" s="213"/>
      <c r="CS23" s="149"/>
      <c r="CT23" s="60"/>
      <c r="CU23" s="244"/>
      <c r="CV23" s="212"/>
      <c r="CW23" s="213"/>
      <c r="CX23" s="149"/>
      <c r="CY23" s="60"/>
      <c r="CZ23" s="244"/>
      <c r="DA23" s="212"/>
      <c r="DB23" s="213"/>
      <c r="DC23" s="149"/>
      <c r="DD23" s="60"/>
      <c r="DE23" s="244"/>
      <c r="DF23" s="212"/>
      <c r="DG23" s="213"/>
      <c r="DH23" s="149"/>
      <c r="DI23" s="60"/>
      <c r="DJ23" s="244"/>
      <c r="DK23" s="212"/>
      <c r="DL23" s="213"/>
      <c r="DM23" s="149"/>
      <c r="DN23" s="60"/>
      <c r="DO23" s="244"/>
      <c r="DP23" s="212"/>
      <c r="DQ23" s="213"/>
      <c r="DR23" s="149">
        <f t="shared" si="8"/>
        <v>0</v>
      </c>
      <c r="DS23" s="60">
        <f t="shared" si="18"/>
        <v>0</v>
      </c>
      <c r="DT23" s="244"/>
      <c r="DU23" s="212">
        <v>0</v>
      </c>
      <c r="DV23" s="213">
        <v>0</v>
      </c>
      <c r="DW23" s="149">
        <f t="shared" si="9"/>
        <v>0</v>
      </c>
      <c r="DX23" s="60">
        <f t="shared" si="19"/>
        <v>0</v>
      </c>
      <c r="DY23" s="244"/>
      <c r="DZ23" s="212"/>
      <c r="EA23" s="213"/>
      <c r="EB23" s="149"/>
      <c r="EC23" s="60"/>
      <c r="ED23" s="247"/>
      <c r="EE23" s="212"/>
      <c r="EF23" s="213"/>
      <c r="EG23" s="149"/>
      <c r="EH23" s="60"/>
      <c r="EI23" s="182"/>
      <c r="EJ23" s="224">
        <f t="shared" si="10"/>
        <v>50834191.75</v>
      </c>
      <c r="EK23" s="221">
        <f t="shared" si="11"/>
        <v>21242430.5</v>
      </c>
      <c r="EL23" s="222" t="str">
        <f t="shared" si="12"/>
        <v>EDM EQUIPOS Y DISPOSITIVOS MEDICOS SAS</v>
      </c>
      <c r="EM23" s="221"/>
      <c r="EN23" s="220">
        <f>IFERROR(EM23/#REF!,0)</f>
        <v>0</v>
      </c>
      <c r="EO23" s="31">
        <f t="shared" si="20"/>
        <v>50834191.75</v>
      </c>
      <c r="EP23" s="31">
        <f t="shared" si="1"/>
        <v>50834191.75</v>
      </c>
      <c r="EQ23" s="225" t="str">
        <f t="shared" si="2"/>
        <v/>
      </c>
    </row>
    <row r="24" spans="1:147" s="14" customFormat="1" ht="28.5">
      <c r="A24" s="263">
        <f t="shared" si="13"/>
        <v>12</v>
      </c>
      <c r="B24" s="102"/>
      <c r="C24" s="249" t="s">
        <v>740</v>
      </c>
      <c r="D24" s="273" t="s">
        <v>57</v>
      </c>
      <c r="E24" s="265" t="s">
        <v>1445</v>
      </c>
      <c r="F24" s="273">
        <v>1</v>
      </c>
      <c r="G24" s="102"/>
      <c r="H24" s="103"/>
      <c r="I24" s="210"/>
      <c r="J24" s="280"/>
      <c r="K24" s="206"/>
      <c r="L24" s="71">
        <f t="shared" si="3"/>
        <v>0</v>
      </c>
      <c r="M24" s="209">
        <f t="shared" si="4"/>
        <v>0</v>
      </c>
      <c r="O24" s="275"/>
      <c r="P24" s="275"/>
      <c r="Q24" s="149"/>
      <c r="R24" s="60"/>
      <c r="S24" s="182"/>
      <c r="T24" s="275"/>
      <c r="U24" s="275"/>
      <c r="V24" s="149"/>
      <c r="W24" s="60"/>
      <c r="X24" s="182"/>
      <c r="Y24" s="275"/>
      <c r="Z24" s="275"/>
      <c r="AA24" s="149"/>
      <c r="AB24" s="60"/>
      <c r="AC24" s="244"/>
      <c r="AD24" s="275"/>
      <c r="AE24" s="275"/>
      <c r="AF24" s="149"/>
      <c r="AG24" s="60"/>
      <c r="AH24" s="244"/>
      <c r="AI24" s="275"/>
      <c r="AJ24" s="275"/>
      <c r="AK24" s="149"/>
      <c r="AL24" s="60"/>
      <c r="AM24" s="244"/>
      <c r="AN24" s="275">
        <v>79928400</v>
      </c>
      <c r="AO24" s="275">
        <v>497553</v>
      </c>
      <c r="AP24" s="149">
        <f t="shared" si="5"/>
        <v>80425953</v>
      </c>
      <c r="AQ24" s="60">
        <f t="shared" si="0"/>
        <v>80425953</v>
      </c>
      <c r="AR24" s="244"/>
      <c r="AS24" s="275">
        <v>35191240</v>
      </c>
      <c r="AT24" s="275">
        <v>0</v>
      </c>
      <c r="AU24" s="149">
        <f t="shared" si="14"/>
        <v>35191240</v>
      </c>
      <c r="AV24" s="60">
        <f t="shared" si="15"/>
        <v>35191240</v>
      </c>
      <c r="AW24" s="244"/>
      <c r="AX24" s="212">
        <v>17261840</v>
      </c>
      <c r="AY24" s="213">
        <v>0</v>
      </c>
      <c r="AZ24" s="149">
        <f t="shared" si="16"/>
        <v>17261840</v>
      </c>
      <c r="BA24" s="60">
        <f t="shared" si="17"/>
        <v>17261840</v>
      </c>
      <c r="BB24" s="244"/>
      <c r="BC24" s="212"/>
      <c r="BD24" s="213"/>
      <c r="BE24" s="149"/>
      <c r="BF24" s="60"/>
      <c r="BG24" s="244"/>
      <c r="BH24" s="275"/>
      <c r="BI24" s="275"/>
      <c r="BJ24" s="149"/>
      <c r="BK24" s="60"/>
      <c r="BL24" s="244"/>
      <c r="BM24" s="212"/>
      <c r="BN24" s="213"/>
      <c r="BO24" s="149"/>
      <c r="BP24" s="60"/>
      <c r="BQ24" s="244"/>
      <c r="BR24" s="212"/>
      <c r="BS24" s="213"/>
      <c r="BT24" s="149"/>
      <c r="BU24" s="60"/>
      <c r="BV24" s="244"/>
      <c r="BW24" s="212">
        <v>21786975</v>
      </c>
      <c r="BX24" s="213">
        <v>0</v>
      </c>
      <c r="BY24" s="149">
        <f t="shared" si="22"/>
        <v>21786975</v>
      </c>
      <c r="BZ24" s="60">
        <f t="shared" si="23"/>
        <v>21786975</v>
      </c>
      <c r="CA24" s="244"/>
      <c r="CB24" s="277"/>
      <c r="CC24" s="277"/>
      <c r="CD24" s="149"/>
      <c r="CE24" s="60"/>
      <c r="CF24" s="244"/>
      <c r="CG24" s="212">
        <v>25364423</v>
      </c>
      <c r="CH24" s="213">
        <v>58947.5</v>
      </c>
      <c r="CI24" s="149">
        <f t="shared" si="6"/>
        <v>25423370.5</v>
      </c>
      <c r="CJ24" s="60">
        <f t="shared" si="21"/>
        <v>25423370.5</v>
      </c>
      <c r="CK24" s="244"/>
      <c r="CL24" s="212">
        <v>31047400</v>
      </c>
      <c r="CM24" s="213">
        <v>0</v>
      </c>
      <c r="CN24" s="149">
        <f t="shared" si="7"/>
        <v>31047400</v>
      </c>
      <c r="CO24" s="60">
        <f t="shared" si="24"/>
        <v>31047400</v>
      </c>
      <c r="CP24" s="244"/>
      <c r="CQ24" s="212"/>
      <c r="CR24" s="213"/>
      <c r="CS24" s="149"/>
      <c r="CT24" s="60"/>
      <c r="CU24" s="244"/>
      <c r="CV24" s="212"/>
      <c r="CW24" s="213"/>
      <c r="CX24" s="149"/>
      <c r="CY24" s="60"/>
      <c r="CZ24" s="244"/>
      <c r="DA24" s="212"/>
      <c r="DB24" s="213"/>
      <c r="DC24" s="149"/>
      <c r="DD24" s="60"/>
      <c r="DE24" s="244"/>
      <c r="DF24" s="212"/>
      <c r="DG24" s="213"/>
      <c r="DH24" s="149"/>
      <c r="DI24" s="60"/>
      <c r="DJ24" s="244"/>
      <c r="DK24" s="212"/>
      <c r="DL24" s="213"/>
      <c r="DM24" s="149"/>
      <c r="DN24" s="60"/>
      <c r="DO24" s="244"/>
      <c r="DP24" s="212"/>
      <c r="DQ24" s="213"/>
      <c r="DR24" s="149">
        <f t="shared" si="8"/>
        <v>0</v>
      </c>
      <c r="DS24" s="60">
        <f t="shared" si="18"/>
        <v>0</v>
      </c>
      <c r="DT24" s="244"/>
      <c r="DU24" s="212">
        <v>0</v>
      </c>
      <c r="DV24" s="213">
        <v>0</v>
      </c>
      <c r="DW24" s="149">
        <f t="shared" si="9"/>
        <v>0</v>
      </c>
      <c r="DX24" s="60">
        <f t="shared" si="19"/>
        <v>0</v>
      </c>
      <c r="DY24" s="244"/>
      <c r="DZ24" s="212"/>
      <c r="EA24" s="213"/>
      <c r="EB24" s="149"/>
      <c r="EC24" s="60"/>
      <c r="ED24" s="247"/>
      <c r="EE24" s="212"/>
      <c r="EF24" s="213"/>
      <c r="EG24" s="149"/>
      <c r="EH24" s="60"/>
      <c r="EI24" s="182"/>
      <c r="EJ24" s="224">
        <f t="shared" si="10"/>
        <v>35189463.083333336</v>
      </c>
      <c r="EK24" s="221">
        <f t="shared" si="11"/>
        <v>17261840</v>
      </c>
      <c r="EL24" s="222" t="str">
        <f t="shared" si="12"/>
        <v>PROMED QUIRURGICOS</v>
      </c>
      <c r="EM24" s="221"/>
      <c r="EN24" s="220">
        <f>IFERROR(EM24/#REF!,0)</f>
        <v>0</v>
      </c>
      <c r="EO24" s="31">
        <f t="shared" si="20"/>
        <v>35189463.083333336</v>
      </c>
      <c r="EP24" s="31">
        <f t="shared" si="1"/>
        <v>35189463.083333336</v>
      </c>
      <c r="EQ24" s="225" t="str">
        <f t="shared" si="2"/>
        <v/>
      </c>
    </row>
    <row r="25" spans="1:147" s="14" customFormat="1" ht="28.5">
      <c r="A25" s="263">
        <f t="shared" si="13"/>
        <v>13</v>
      </c>
      <c r="B25" s="102"/>
      <c r="C25" s="248" t="s">
        <v>741</v>
      </c>
      <c r="D25" s="273" t="s">
        <v>57</v>
      </c>
      <c r="E25" s="264" t="s">
        <v>1445</v>
      </c>
      <c r="F25" s="273">
        <v>1</v>
      </c>
      <c r="G25" s="102"/>
      <c r="H25" s="103"/>
      <c r="I25" s="210"/>
      <c r="J25" s="280"/>
      <c r="K25" s="206"/>
      <c r="L25" s="71">
        <f t="shared" si="3"/>
        <v>0</v>
      </c>
      <c r="M25" s="209">
        <f t="shared" si="4"/>
        <v>0</v>
      </c>
      <c r="O25" s="275"/>
      <c r="P25" s="275"/>
      <c r="Q25" s="149"/>
      <c r="R25" s="60"/>
      <c r="S25" s="182"/>
      <c r="T25" s="275"/>
      <c r="U25" s="275"/>
      <c r="V25" s="149"/>
      <c r="W25" s="60"/>
      <c r="X25" s="182"/>
      <c r="Y25" s="275"/>
      <c r="Z25" s="275"/>
      <c r="AA25" s="149"/>
      <c r="AB25" s="60"/>
      <c r="AC25" s="244"/>
      <c r="AD25" s="275"/>
      <c r="AE25" s="275"/>
      <c r="AF25" s="149"/>
      <c r="AG25" s="60"/>
      <c r="AH25" s="244"/>
      <c r="AI25" s="275"/>
      <c r="AJ25" s="275"/>
      <c r="AK25" s="149"/>
      <c r="AL25" s="60"/>
      <c r="AM25" s="244"/>
      <c r="AN25" s="275"/>
      <c r="AO25" s="275"/>
      <c r="AP25" s="149">
        <f t="shared" si="5"/>
        <v>0</v>
      </c>
      <c r="AQ25" s="60">
        <f t="shared" si="0"/>
        <v>0</v>
      </c>
      <c r="AR25" s="244"/>
      <c r="AS25" s="275">
        <v>7949907</v>
      </c>
      <c r="AT25" s="275">
        <v>0</v>
      </c>
      <c r="AU25" s="149">
        <f t="shared" si="14"/>
        <v>7949907</v>
      </c>
      <c r="AV25" s="60">
        <f t="shared" si="15"/>
        <v>7949907</v>
      </c>
      <c r="AW25" s="244"/>
      <c r="AX25" s="212">
        <v>17688967</v>
      </c>
      <c r="AY25" s="213">
        <v>0</v>
      </c>
      <c r="AZ25" s="149">
        <f t="shared" si="16"/>
        <v>17688967</v>
      </c>
      <c r="BA25" s="60">
        <f t="shared" si="17"/>
        <v>17688967</v>
      </c>
      <c r="BB25" s="244"/>
      <c r="BC25" s="212"/>
      <c r="BD25" s="213"/>
      <c r="BE25" s="149"/>
      <c r="BF25" s="60"/>
      <c r="BG25" s="244"/>
      <c r="BH25" s="275"/>
      <c r="BI25" s="275"/>
      <c r="BJ25" s="149"/>
      <c r="BK25" s="60"/>
      <c r="BL25" s="244"/>
      <c r="BM25" s="212"/>
      <c r="BN25" s="213"/>
      <c r="BO25" s="149"/>
      <c r="BP25" s="60"/>
      <c r="BQ25" s="244"/>
      <c r="BR25" s="212"/>
      <c r="BS25" s="213"/>
      <c r="BT25" s="149"/>
      <c r="BU25" s="60"/>
      <c r="BV25" s="244"/>
      <c r="BW25" s="212"/>
      <c r="BX25" s="213"/>
      <c r="BY25" s="149"/>
      <c r="BZ25" s="60"/>
      <c r="CA25" s="244"/>
      <c r="CB25" s="277"/>
      <c r="CC25" s="277"/>
      <c r="CD25" s="149"/>
      <c r="CE25" s="60"/>
      <c r="CF25" s="244"/>
      <c r="CG25" s="212"/>
      <c r="CH25" s="213"/>
      <c r="CI25" s="149"/>
      <c r="CJ25" s="60"/>
      <c r="CK25" s="244"/>
      <c r="CL25" s="212"/>
      <c r="CM25" s="213"/>
      <c r="CN25" s="149"/>
      <c r="CO25" s="60"/>
      <c r="CP25" s="244"/>
      <c r="CQ25" s="212"/>
      <c r="CR25" s="213"/>
      <c r="CS25" s="149"/>
      <c r="CT25" s="60"/>
      <c r="CU25" s="244"/>
      <c r="CV25" s="212"/>
      <c r="CW25" s="213"/>
      <c r="CX25" s="149"/>
      <c r="CY25" s="60"/>
      <c r="CZ25" s="244"/>
      <c r="DA25" s="212"/>
      <c r="DB25" s="213"/>
      <c r="DC25" s="149"/>
      <c r="DD25" s="60"/>
      <c r="DE25" s="244"/>
      <c r="DF25" s="212"/>
      <c r="DG25" s="213"/>
      <c r="DH25" s="149"/>
      <c r="DI25" s="60"/>
      <c r="DJ25" s="244"/>
      <c r="DK25" s="212"/>
      <c r="DL25" s="213"/>
      <c r="DM25" s="149"/>
      <c r="DN25" s="60"/>
      <c r="DO25" s="244"/>
      <c r="DP25" s="212"/>
      <c r="DQ25" s="213"/>
      <c r="DR25" s="149">
        <f t="shared" si="8"/>
        <v>0</v>
      </c>
      <c r="DS25" s="60">
        <f t="shared" si="18"/>
        <v>0</v>
      </c>
      <c r="DT25" s="244"/>
      <c r="DU25" s="212">
        <v>0</v>
      </c>
      <c r="DV25" s="213">
        <v>0</v>
      </c>
      <c r="DW25" s="149">
        <f t="shared" si="9"/>
        <v>0</v>
      </c>
      <c r="DX25" s="60">
        <f t="shared" si="19"/>
        <v>0</v>
      </c>
      <c r="DY25" s="244"/>
      <c r="DZ25" s="212"/>
      <c r="EA25" s="213"/>
      <c r="EB25" s="149"/>
      <c r="EC25" s="60"/>
      <c r="ED25" s="247"/>
      <c r="EE25" s="212"/>
      <c r="EF25" s="213"/>
      <c r="EG25" s="149"/>
      <c r="EH25" s="60"/>
      <c r="EI25" s="182"/>
      <c r="EJ25" s="224">
        <f t="shared" si="10"/>
        <v>12819437</v>
      </c>
      <c r="EK25" s="221">
        <f t="shared" si="11"/>
        <v>7949907</v>
      </c>
      <c r="EL25" s="222" t="str">
        <f t="shared" si="12"/>
        <v>FIJACION EXTERNA SAS</v>
      </c>
      <c r="EM25" s="221"/>
      <c r="EN25" s="220">
        <f>IFERROR(EM25/#REF!,0)</f>
        <v>0</v>
      </c>
      <c r="EO25" s="31">
        <f t="shared" si="20"/>
        <v>12819437</v>
      </c>
      <c r="EP25" s="31">
        <f t="shared" si="1"/>
        <v>12819437</v>
      </c>
      <c r="EQ25" s="225" t="str">
        <f t="shared" si="2"/>
        <v/>
      </c>
    </row>
    <row r="26" spans="1:147" s="14" customFormat="1" ht="28.5">
      <c r="A26" s="263">
        <f t="shared" si="13"/>
        <v>14</v>
      </c>
      <c r="B26" s="102"/>
      <c r="C26" s="249" t="s">
        <v>742</v>
      </c>
      <c r="D26" s="273" t="s">
        <v>57</v>
      </c>
      <c r="E26" s="265" t="s">
        <v>1445</v>
      </c>
      <c r="F26" s="273">
        <v>1</v>
      </c>
      <c r="G26" s="102"/>
      <c r="H26" s="103"/>
      <c r="I26" s="210"/>
      <c r="J26" s="280"/>
      <c r="K26" s="206"/>
      <c r="L26" s="71">
        <f t="shared" si="3"/>
        <v>0</v>
      </c>
      <c r="M26" s="209">
        <f t="shared" si="4"/>
        <v>0</v>
      </c>
      <c r="O26" s="275"/>
      <c r="P26" s="275"/>
      <c r="Q26" s="149"/>
      <c r="R26" s="60"/>
      <c r="S26" s="182"/>
      <c r="T26" s="275"/>
      <c r="U26" s="275"/>
      <c r="V26" s="149"/>
      <c r="W26" s="60"/>
      <c r="X26" s="182"/>
      <c r="Y26" s="275"/>
      <c r="Z26" s="275"/>
      <c r="AA26" s="149"/>
      <c r="AB26" s="60"/>
      <c r="AC26" s="244"/>
      <c r="AD26" s="275"/>
      <c r="AE26" s="275"/>
      <c r="AF26" s="149"/>
      <c r="AG26" s="60"/>
      <c r="AH26" s="244"/>
      <c r="AI26" s="275"/>
      <c r="AJ26" s="275"/>
      <c r="AK26" s="149"/>
      <c r="AL26" s="60"/>
      <c r="AM26" s="244"/>
      <c r="AN26" s="275">
        <v>52464300</v>
      </c>
      <c r="AO26" s="275">
        <v>0</v>
      </c>
      <c r="AP26" s="149">
        <f t="shared" si="5"/>
        <v>52464300</v>
      </c>
      <c r="AQ26" s="60">
        <f t="shared" si="0"/>
        <v>52464300</v>
      </c>
      <c r="AR26" s="244"/>
      <c r="AS26" s="275">
        <v>35191240</v>
      </c>
      <c r="AT26" s="275">
        <v>0</v>
      </c>
      <c r="AU26" s="149">
        <f t="shared" si="14"/>
        <v>35191240</v>
      </c>
      <c r="AV26" s="60">
        <f t="shared" si="15"/>
        <v>35191240</v>
      </c>
      <c r="AW26" s="244"/>
      <c r="AX26" s="212">
        <v>17261840</v>
      </c>
      <c r="AY26" s="213">
        <v>0</v>
      </c>
      <c r="AZ26" s="149">
        <f t="shared" si="16"/>
        <v>17261840</v>
      </c>
      <c r="BA26" s="60">
        <f t="shared" si="17"/>
        <v>17261840</v>
      </c>
      <c r="BB26" s="244"/>
      <c r="BC26" s="212"/>
      <c r="BD26" s="213"/>
      <c r="BE26" s="149"/>
      <c r="BF26" s="60"/>
      <c r="BG26" s="244"/>
      <c r="BH26" s="275"/>
      <c r="BI26" s="275"/>
      <c r="BJ26" s="149"/>
      <c r="BK26" s="60"/>
      <c r="BL26" s="244"/>
      <c r="BM26" s="212"/>
      <c r="BN26" s="213"/>
      <c r="BO26" s="149"/>
      <c r="BP26" s="60"/>
      <c r="BQ26" s="244"/>
      <c r="BR26" s="212"/>
      <c r="BS26" s="213"/>
      <c r="BT26" s="149"/>
      <c r="BU26" s="60"/>
      <c r="BV26" s="244"/>
      <c r="BW26" s="212">
        <v>22972005</v>
      </c>
      <c r="BX26" s="213">
        <v>0</v>
      </c>
      <c r="BY26" s="149">
        <f t="shared" si="22"/>
        <v>22972005</v>
      </c>
      <c r="BZ26" s="60">
        <f t="shared" si="23"/>
        <v>22972005</v>
      </c>
      <c r="CA26" s="244"/>
      <c r="CB26" s="277"/>
      <c r="CC26" s="277"/>
      <c r="CD26" s="149"/>
      <c r="CE26" s="60"/>
      <c r="CF26" s="244"/>
      <c r="CG26" s="212"/>
      <c r="CH26" s="213"/>
      <c r="CI26" s="149"/>
      <c r="CJ26" s="60"/>
      <c r="CK26" s="244"/>
      <c r="CL26" s="212">
        <v>34842900</v>
      </c>
      <c r="CM26" s="213">
        <v>0</v>
      </c>
      <c r="CN26" s="149">
        <f t="shared" si="7"/>
        <v>34842900</v>
      </c>
      <c r="CO26" s="60">
        <f t="shared" si="24"/>
        <v>34842900</v>
      </c>
      <c r="CP26" s="244"/>
      <c r="CQ26" s="212"/>
      <c r="CR26" s="213"/>
      <c r="CS26" s="149"/>
      <c r="CT26" s="60"/>
      <c r="CU26" s="244"/>
      <c r="CV26" s="212"/>
      <c r="CW26" s="213"/>
      <c r="CX26" s="149"/>
      <c r="CY26" s="60"/>
      <c r="CZ26" s="244"/>
      <c r="DA26" s="212"/>
      <c r="DB26" s="213"/>
      <c r="DC26" s="149"/>
      <c r="DD26" s="60"/>
      <c r="DE26" s="244"/>
      <c r="DF26" s="212"/>
      <c r="DG26" s="213"/>
      <c r="DH26" s="149"/>
      <c r="DI26" s="60"/>
      <c r="DJ26" s="244"/>
      <c r="DK26" s="212"/>
      <c r="DL26" s="213"/>
      <c r="DM26" s="149"/>
      <c r="DN26" s="60"/>
      <c r="DO26" s="244"/>
      <c r="DP26" s="212">
        <v>25994500</v>
      </c>
      <c r="DQ26" s="213">
        <v>18335</v>
      </c>
      <c r="DR26" s="149">
        <f t="shared" si="8"/>
        <v>26012835</v>
      </c>
      <c r="DS26" s="60">
        <f t="shared" si="18"/>
        <v>26012835</v>
      </c>
      <c r="DT26" s="244"/>
      <c r="DU26" s="212">
        <v>0</v>
      </c>
      <c r="DV26" s="213">
        <v>0</v>
      </c>
      <c r="DW26" s="149">
        <f t="shared" si="9"/>
        <v>0</v>
      </c>
      <c r="DX26" s="60">
        <f t="shared" si="19"/>
        <v>0</v>
      </c>
      <c r="DY26" s="244"/>
      <c r="DZ26" s="212"/>
      <c r="EA26" s="213"/>
      <c r="EB26" s="149"/>
      <c r="EC26" s="60"/>
      <c r="ED26" s="247"/>
      <c r="EE26" s="212"/>
      <c r="EF26" s="213"/>
      <c r="EG26" s="149"/>
      <c r="EH26" s="60"/>
      <c r="EI26" s="182"/>
      <c r="EJ26" s="224">
        <f t="shared" si="10"/>
        <v>31457520</v>
      </c>
      <c r="EK26" s="221">
        <f t="shared" si="11"/>
        <v>17261840</v>
      </c>
      <c r="EL26" s="222" t="str">
        <f t="shared" si="12"/>
        <v>PROMED QUIRURGICOS</v>
      </c>
      <c r="EM26" s="221"/>
      <c r="EN26" s="220">
        <f>IFERROR(EM26/#REF!,0)</f>
        <v>0</v>
      </c>
      <c r="EO26" s="31">
        <f t="shared" si="20"/>
        <v>31457520</v>
      </c>
      <c r="EP26" s="31">
        <f t="shared" si="1"/>
        <v>31457520</v>
      </c>
      <c r="EQ26" s="225" t="str">
        <f t="shared" si="2"/>
        <v/>
      </c>
    </row>
    <row r="27" spans="1:147" s="14" customFormat="1">
      <c r="A27" s="263">
        <f t="shared" si="13"/>
        <v>15</v>
      </c>
      <c r="B27" s="102"/>
      <c r="C27" s="249" t="s">
        <v>743</v>
      </c>
      <c r="D27" s="273" t="s">
        <v>57</v>
      </c>
      <c r="E27" s="265" t="s">
        <v>1445</v>
      </c>
      <c r="F27" s="273">
        <v>1</v>
      </c>
      <c r="G27" s="102"/>
      <c r="H27" s="103"/>
      <c r="I27" s="210"/>
      <c r="J27" s="280"/>
      <c r="K27" s="206"/>
      <c r="L27" s="71">
        <f t="shared" si="3"/>
        <v>0</v>
      </c>
      <c r="M27" s="209">
        <f t="shared" si="4"/>
        <v>0</v>
      </c>
      <c r="O27" s="275"/>
      <c r="P27" s="275"/>
      <c r="Q27" s="149"/>
      <c r="R27" s="60"/>
      <c r="S27" s="182"/>
      <c r="T27" s="275"/>
      <c r="U27" s="275"/>
      <c r="V27" s="149"/>
      <c r="W27" s="60"/>
      <c r="X27" s="182"/>
      <c r="Y27" s="275"/>
      <c r="Z27" s="275"/>
      <c r="AA27" s="149"/>
      <c r="AB27" s="60"/>
      <c r="AC27" s="244"/>
      <c r="AD27" s="275"/>
      <c r="AE27" s="275"/>
      <c r="AF27" s="149"/>
      <c r="AG27" s="60"/>
      <c r="AH27" s="244"/>
      <c r="AI27" s="275"/>
      <c r="AJ27" s="275"/>
      <c r="AK27" s="149"/>
      <c r="AL27" s="60"/>
      <c r="AM27" s="244"/>
      <c r="AN27" s="275">
        <v>24863460</v>
      </c>
      <c r="AO27" s="275">
        <v>125001</v>
      </c>
      <c r="AP27" s="149">
        <f t="shared" si="5"/>
        <v>24988461</v>
      </c>
      <c r="AQ27" s="60">
        <f t="shared" si="0"/>
        <v>24988461</v>
      </c>
      <c r="AR27" s="244"/>
      <c r="AS27" s="275">
        <v>9795016</v>
      </c>
      <c r="AT27" s="275">
        <v>0</v>
      </c>
      <c r="AU27" s="149">
        <f t="shared" si="14"/>
        <v>9795016</v>
      </c>
      <c r="AV27" s="60">
        <f t="shared" si="15"/>
        <v>9795016</v>
      </c>
      <c r="AW27" s="244"/>
      <c r="AX27" s="212">
        <v>4135121</v>
      </c>
      <c r="AY27" s="213">
        <v>0</v>
      </c>
      <c r="AZ27" s="149">
        <f t="shared" si="16"/>
        <v>4135121</v>
      </c>
      <c r="BA27" s="60">
        <f t="shared" si="17"/>
        <v>4135121</v>
      </c>
      <c r="BB27" s="244"/>
      <c r="BC27" s="212"/>
      <c r="BD27" s="213"/>
      <c r="BE27" s="149"/>
      <c r="BF27" s="60"/>
      <c r="BG27" s="244"/>
      <c r="BH27" s="275"/>
      <c r="BI27" s="275"/>
      <c r="BJ27" s="149"/>
      <c r="BK27" s="60"/>
      <c r="BL27" s="244"/>
      <c r="BM27" s="212"/>
      <c r="BN27" s="213"/>
      <c r="BO27" s="149"/>
      <c r="BP27" s="60"/>
      <c r="BQ27" s="244"/>
      <c r="BR27" s="212"/>
      <c r="BS27" s="213"/>
      <c r="BT27" s="149"/>
      <c r="BU27" s="60"/>
      <c r="BV27" s="244"/>
      <c r="BW27" s="212">
        <v>7196647.5</v>
      </c>
      <c r="BX27" s="213">
        <v>61136.775000000009</v>
      </c>
      <c r="BY27" s="149">
        <f t="shared" si="22"/>
        <v>7257784.2750000004</v>
      </c>
      <c r="BZ27" s="60">
        <f t="shared" si="23"/>
        <v>7257784.2750000004</v>
      </c>
      <c r="CA27" s="244"/>
      <c r="CB27" s="277"/>
      <c r="CC27" s="277"/>
      <c r="CD27" s="149"/>
      <c r="CE27" s="60"/>
      <c r="CF27" s="244"/>
      <c r="CG27" s="212">
        <v>11798197</v>
      </c>
      <c r="CH27" s="213">
        <v>58947.5</v>
      </c>
      <c r="CI27" s="149">
        <f t="shared" si="6"/>
        <v>11857144.5</v>
      </c>
      <c r="CJ27" s="60">
        <f t="shared" si="21"/>
        <v>11857144.5</v>
      </c>
      <c r="CK27" s="244"/>
      <c r="CL27" s="212">
        <v>10255540</v>
      </c>
      <c r="CM27" s="213">
        <v>72400</v>
      </c>
      <c r="CN27" s="149">
        <f t="shared" si="7"/>
        <v>10327940</v>
      </c>
      <c r="CO27" s="60">
        <f t="shared" si="24"/>
        <v>10327940</v>
      </c>
      <c r="CP27" s="244"/>
      <c r="CQ27" s="212"/>
      <c r="CR27" s="213"/>
      <c r="CS27" s="149"/>
      <c r="CT27" s="60"/>
      <c r="CU27" s="244"/>
      <c r="CV27" s="212"/>
      <c r="CW27" s="213"/>
      <c r="CX27" s="149"/>
      <c r="CY27" s="60"/>
      <c r="CZ27" s="244"/>
      <c r="DA27" s="212"/>
      <c r="DB27" s="213"/>
      <c r="DC27" s="149"/>
      <c r="DD27" s="60"/>
      <c r="DE27" s="244"/>
      <c r="DF27" s="212"/>
      <c r="DG27" s="213"/>
      <c r="DH27" s="149"/>
      <c r="DI27" s="60"/>
      <c r="DJ27" s="244"/>
      <c r="DK27" s="212"/>
      <c r="DL27" s="213"/>
      <c r="DM27" s="149"/>
      <c r="DN27" s="60"/>
      <c r="DO27" s="244"/>
      <c r="DP27" s="212"/>
      <c r="DQ27" s="213"/>
      <c r="DR27" s="149">
        <f t="shared" si="8"/>
        <v>0</v>
      </c>
      <c r="DS27" s="60">
        <f t="shared" si="18"/>
        <v>0</v>
      </c>
      <c r="DT27" s="244"/>
      <c r="DU27" s="212">
        <v>0</v>
      </c>
      <c r="DV27" s="213">
        <v>0</v>
      </c>
      <c r="DW27" s="149">
        <f t="shared" si="9"/>
        <v>0</v>
      </c>
      <c r="DX27" s="60">
        <f t="shared" si="19"/>
        <v>0</v>
      </c>
      <c r="DY27" s="244"/>
      <c r="DZ27" s="212"/>
      <c r="EA27" s="213"/>
      <c r="EB27" s="149"/>
      <c r="EC27" s="60"/>
      <c r="ED27" s="247"/>
      <c r="EE27" s="212"/>
      <c r="EF27" s="213"/>
      <c r="EG27" s="149"/>
      <c r="EH27" s="60"/>
      <c r="EI27" s="182"/>
      <c r="EJ27" s="224">
        <f t="shared" si="10"/>
        <v>11393577.795833334</v>
      </c>
      <c r="EK27" s="221">
        <f t="shared" si="11"/>
        <v>4135121</v>
      </c>
      <c r="EL27" s="222" t="str">
        <f t="shared" si="12"/>
        <v>PROMED QUIRURGICOS</v>
      </c>
      <c r="EM27" s="221"/>
      <c r="EN27" s="220">
        <f>IFERROR(EM27/#REF!,0)</f>
        <v>0</v>
      </c>
      <c r="EO27" s="31">
        <f t="shared" si="20"/>
        <v>11393577.795833334</v>
      </c>
      <c r="EP27" s="31">
        <f t="shared" si="1"/>
        <v>11393577.795833334</v>
      </c>
      <c r="EQ27" s="225" t="str">
        <f t="shared" si="2"/>
        <v/>
      </c>
    </row>
    <row r="28" spans="1:147" s="14" customFormat="1">
      <c r="A28" s="263">
        <f t="shared" si="13"/>
        <v>16</v>
      </c>
      <c r="B28" s="102"/>
      <c r="C28" s="249" t="s">
        <v>744</v>
      </c>
      <c r="D28" s="273" t="s">
        <v>57</v>
      </c>
      <c r="E28" s="265" t="s">
        <v>1445</v>
      </c>
      <c r="F28" s="273">
        <v>1</v>
      </c>
      <c r="G28" s="102"/>
      <c r="H28" s="103"/>
      <c r="I28" s="210"/>
      <c r="J28" s="280"/>
      <c r="K28" s="206"/>
      <c r="L28" s="71">
        <f t="shared" si="3"/>
        <v>0</v>
      </c>
      <c r="M28" s="209">
        <f t="shared" si="4"/>
        <v>0</v>
      </c>
      <c r="O28" s="275"/>
      <c r="P28" s="275"/>
      <c r="Q28" s="149"/>
      <c r="R28" s="60"/>
      <c r="S28" s="182"/>
      <c r="T28" s="275"/>
      <c r="U28" s="275"/>
      <c r="V28" s="149"/>
      <c r="W28" s="60"/>
      <c r="X28" s="182"/>
      <c r="Y28" s="275"/>
      <c r="Z28" s="275"/>
      <c r="AA28" s="149"/>
      <c r="AB28" s="60"/>
      <c r="AC28" s="244"/>
      <c r="AD28" s="275"/>
      <c r="AE28" s="275"/>
      <c r="AF28" s="149"/>
      <c r="AG28" s="60"/>
      <c r="AH28" s="244"/>
      <c r="AI28" s="275"/>
      <c r="AJ28" s="275"/>
      <c r="AK28" s="149"/>
      <c r="AL28" s="60"/>
      <c r="AM28" s="244"/>
      <c r="AN28" s="275">
        <v>24628680</v>
      </c>
      <c r="AO28" s="275">
        <v>0</v>
      </c>
      <c r="AP28" s="149">
        <f t="shared" si="5"/>
        <v>24628680</v>
      </c>
      <c r="AQ28" s="60">
        <f t="shared" si="0"/>
        <v>24628680</v>
      </c>
      <c r="AR28" s="244"/>
      <c r="AS28" s="275">
        <v>9668450</v>
      </c>
      <c r="AT28" s="275">
        <v>0</v>
      </c>
      <c r="AU28" s="149">
        <f t="shared" si="14"/>
        <v>9668450</v>
      </c>
      <c r="AV28" s="60">
        <f t="shared" si="15"/>
        <v>9668450</v>
      </c>
      <c r="AW28" s="244"/>
      <c r="AX28" s="212">
        <v>4838551</v>
      </c>
      <c r="AY28" s="213">
        <v>0</v>
      </c>
      <c r="AZ28" s="149">
        <f t="shared" si="16"/>
        <v>4838551</v>
      </c>
      <c r="BA28" s="60">
        <f t="shared" si="17"/>
        <v>4838551</v>
      </c>
      <c r="BB28" s="244"/>
      <c r="BC28" s="212"/>
      <c r="BD28" s="213"/>
      <c r="BE28" s="149"/>
      <c r="BF28" s="60"/>
      <c r="BG28" s="244"/>
      <c r="BH28" s="275"/>
      <c r="BI28" s="275"/>
      <c r="BJ28" s="149"/>
      <c r="BK28" s="60"/>
      <c r="BL28" s="244"/>
      <c r="BM28" s="212"/>
      <c r="BN28" s="213"/>
      <c r="BO28" s="149"/>
      <c r="BP28" s="60"/>
      <c r="BQ28" s="244"/>
      <c r="BR28" s="212"/>
      <c r="BS28" s="213"/>
      <c r="BT28" s="149"/>
      <c r="BU28" s="60"/>
      <c r="BV28" s="244"/>
      <c r="BW28" s="212">
        <v>8958600</v>
      </c>
      <c r="BX28" s="213">
        <v>0</v>
      </c>
      <c r="BY28" s="149">
        <f t="shared" si="22"/>
        <v>8958600</v>
      </c>
      <c r="BZ28" s="60">
        <f t="shared" si="23"/>
        <v>8958600</v>
      </c>
      <c r="CA28" s="244"/>
      <c r="CB28" s="277"/>
      <c r="CC28" s="277"/>
      <c r="CD28" s="149"/>
      <c r="CE28" s="60"/>
      <c r="CF28" s="244"/>
      <c r="CG28" s="212"/>
      <c r="CH28" s="213"/>
      <c r="CI28" s="149"/>
      <c r="CJ28" s="60"/>
      <c r="CK28" s="244"/>
      <c r="CL28" s="212">
        <v>13588000</v>
      </c>
      <c r="CM28" s="213">
        <v>0</v>
      </c>
      <c r="CN28" s="149">
        <f t="shared" si="7"/>
        <v>13588000</v>
      </c>
      <c r="CO28" s="60">
        <f t="shared" si="24"/>
        <v>13588000</v>
      </c>
      <c r="CP28" s="244"/>
      <c r="CQ28" s="212"/>
      <c r="CR28" s="213"/>
      <c r="CS28" s="149"/>
      <c r="CT28" s="60"/>
      <c r="CU28" s="244"/>
      <c r="CV28" s="212"/>
      <c r="CW28" s="213"/>
      <c r="CX28" s="149"/>
      <c r="CY28" s="60"/>
      <c r="CZ28" s="244"/>
      <c r="DA28" s="212"/>
      <c r="DB28" s="213"/>
      <c r="DC28" s="149"/>
      <c r="DD28" s="60"/>
      <c r="DE28" s="244"/>
      <c r="DF28" s="212"/>
      <c r="DG28" s="213"/>
      <c r="DH28" s="149"/>
      <c r="DI28" s="60"/>
      <c r="DJ28" s="244"/>
      <c r="DK28" s="212"/>
      <c r="DL28" s="213"/>
      <c r="DM28" s="149"/>
      <c r="DN28" s="60"/>
      <c r="DO28" s="244"/>
      <c r="DP28" s="212">
        <v>19504500</v>
      </c>
      <c r="DQ28" s="213">
        <v>18335</v>
      </c>
      <c r="DR28" s="149">
        <f t="shared" si="8"/>
        <v>19522835</v>
      </c>
      <c r="DS28" s="60">
        <f t="shared" si="18"/>
        <v>19522835</v>
      </c>
      <c r="DT28" s="244"/>
      <c r="DU28" s="212">
        <v>0</v>
      </c>
      <c r="DV28" s="213">
        <v>0</v>
      </c>
      <c r="DW28" s="149">
        <f t="shared" si="9"/>
        <v>0</v>
      </c>
      <c r="DX28" s="60">
        <f t="shared" si="19"/>
        <v>0</v>
      </c>
      <c r="DY28" s="244"/>
      <c r="DZ28" s="212"/>
      <c r="EA28" s="213"/>
      <c r="EB28" s="149"/>
      <c r="EC28" s="60"/>
      <c r="ED28" s="247"/>
      <c r="EE28" s="212"/>
      <c r="EF28" s="213"/>
      <c r="EG28" s="149"/>
      <c r="EH28" s="60"/>
      <c r="EI28" s="182"/>
      <c r="EJ28" s="224">
        <f t="shared" si="10"/>
        <v>13534186</v>
      </c>
      <c r="EK28" s="221">
        <f t="shared" si="11"/>
        <v>4838551</v>
      </c>
      <c r="EL28" s="222" t="str">
        <f t="shared" si="12"/>
        <v>PROMED QUIRURGICOS</v>
      </c>
      <c r="EM28" s="221"/>
      <c r="EN28" s="220">
        <f>IFERROR(EM28/#REF!,0)</f>
        <v>0</v>
      </c>
      <c r="EO28" s="31">
        <f t="shared" si="20"/>
        <v>13534186</v>
      </c>
      <c r="EP28" s="31">
        <f t="shared" si="1"/>
        <v>13534186</v>
      </c>
      <c r="EQ28" s="225" t="str">
        <f t="shared" si="2"/>
        <v/>
      </c>
    </row>
    <row r="29" spans="1:147" s="14" customFormat="1">
      <c r="A29" s="263">
        <f t="shared" si="13"/>
        <v>17</v>
      </c>
      <c r="B29" s="102"/>
      <c r="C29" s="249" t="s">
        <v>745</v>
      </c>
      <c r="D29" s="273" t="s">
        <v>57</v>
      </c>
      <c r="E29" s="265" t="s">
        <v>1445</v>
      </c>
      <c r="F29" s="273">
        <v>1</v>
      </c>
      <c r="G29" s="102"/>
      <c r="H29" s="103"/>
      <c r="I29" s="210"/>
      <c r="J29" s="280"/>
      <c r="K29" s="206"/>
      <c r="L29" s="71">
        <f t="shared" si="3"/>
        <v>0</v>
      </c>
      <c r="M29" s="209">
        <f t="shared" si="4"/>
        <v>0</v>
      </c>
      <c r="O29" s="275"/>
      <c r="P29" s="275"/>
      <c r="Q29" s="149"/>
      <c r="R29" s="60"/>
      <c r="S29" s="182"/>
      <c r="T29" s="275"/>
      <c r="U29" s="275"/>
      <c r="V29" s="149"/>
      <c r="W29" s="60"/>
      <c r="X29" s="182"/>
      <c r="Y29" s="275"/>
      <c r="Z29" s="275"/>
      <c r="AA29" s="149"/>
      <c r="AB29" s="60"/>
      <c r="AC29" s="244"/>
      <c r="AD29" s="275"/>
      <c r="AE29" s="275"/>
      <c r="AF29" s="149"/>
      <c r="AG29" s="60"/>
      <c r="AH29" s="244"/>
      <c r="AI29" s="275"/>
      <c r="AJ29" s="275"/>
      <c r="AK29" s="149"/>
      <c r="AL29" s="60"/>
      <c r="AM29" s="244"/>
      <c r="AN29" s="275">
        <v>20464560</v>
      </c>
      <c r="AO29" s="275">
        <v>125001</v>
      </c>
      <c r="AP29" s="149">
        <f t="shared" si="5"/>
        <v>20589561</v>
      </c>
      <c r="AQ29" s="60">
        <f t="shared" si="0"/>
        <v>20589561</v>
      </c>
      <c r="AR29" s="244"/>
      <c r="AS29" s="275">
        <v>17399353.399999999</v>
      </c>
      <c r="AT29" s="275">
        <v>0</v>
      </c>
      <c r="AU29" s="149">
        <f t="shared" si="14"/>
        <v>17399353.399999999</v>
      </c>
      <c r="AV29" s="60">
        <f t="shared" si="15"/>
        <v>17399353.399999999</v>
      </c>
      <c r="AW29" s="244"/>
      <c r="AX29" s="212"/>
      <c r="AY29" s="213"/>
      <c r="AZ29" s="149"/>
      <c r="BA29" s="60"/>
      <c r="BB29" s="244"/>
      <c r="BC29" s="212"/>
      <c r="BD29" s="213"/>
      <c r="BE29" s="149"/>
      <c r="BF29" s="60"/>
      <c r="BG29" s="244"/>
      <c r="BH29" s="275"/>
      <c r="BI29" s="275"/>
      <c r="BJ29" s="149"/>
      <c r="BK29" s="60"/>
      <c r="BL29" s="244"/>
      <c r="BM29" s="212">
        <v>8834000</v>
      </c>
      <c r="BN29" s="213">
        <v>41610</v>
      </c>
      <c r="BO29" s="149">
        <f t="shared" ref="BO29:BO76" si="25">+BM29+BN29</f>
        <v>8875610</v>
      </c>
      <c r="BP29" s="60">
        <f t="shared" ref="BP29:BP76" si="26">+BO29*$F29</f>
        <v>8875610</v>
      </c>
      <c r="BQ29" s="244"/>
      <c r="BR29" s="212"/>
      <c r="BS29" s="213"/>
      <c r="BT29" s="149"/>
      <c r="BU29" s="60"/>
      <c r="BV29" s="244"/>
      <c r="BW29" s="212">
        <v>5169622.5</v>
      </c>
      <c r="BX29" s="213">
        <v>61136.775000000009</v>
      </c>
      <c r="BY29" s="149">
        <f t="shared" si="22"/>
        <v>5230759.2750000004</v>
      </c>
      <c r="BZ29" s="60">
        <f t="shared" si="23"/>
        <v>5230759.2750000004</v>
      </c>
      <c r="CA29" s="244"/>
      <c r="CB29" s="277"/>
      <c r="CC29" s="277"/>
      <c r="CD29" s="149"/>
      <c r="CE29" s="60"/>
      <c r="CF29" s="244"/>
      <c r="CG29" s="212">
        <v>8075600</v>
      </c>
      <c r="CH29" s="213">
        <v>58947.5</v>
      </c>
      <c r="CI29" s="149">
        <f t="shared" si="6"/>
        <v>8134547.5</v>
      </c>
      <c r="CJ29" s="60">
        <f t="shared" si="21"/>
        <v>8134547.5</v>
      </c>
      <c r="CK29" s="244"/>
      <c r="CL29" s="212">
        <v>7841050</v>
      </c>
      <c r="CM29" s="213">
        <v>72400</v>
      </c>
      <c r="CN29" s="149">
        <f t="shared" si="7"/>
        <v>7913450</v>
      </c>
      <c r="CO29" s="60">
        <f t="shared" si="24"/>
        <v>7913450</v>
      </c>
      <c r="CP29" s="244"/>
      <c r="CQ29" s="212"/>
      <c r="CR29" s="213"/>
      <c r="CS29" s="149"/>
      <c r="CT29" s="60"/>
      <c r="CU29" s="244"/>
      <c r="CV29" s="212"/>
      <c r="CW29" s="213"/>
      <c r="CX29" s="149"/>
      <c r="CY29" s="60"/>
      <c r="CZ29" s="244"/>
      <c r="DA29" s="212"/>
      <c r="DB29" s="213"/>
      <c r="DC29" s="149"/>
      <c r="DD29" s="60"/>
      <c r="DE29" s="244"/>
      <c r="DF29" s="212"/>
      <c r="DG29" s="213"/>
      <c r="DH29" s="149"/>
      <c r="DI29" s="60"/>
      <c r="DJ29" s="244"/>
      <c r="DK29" s="212"/>
      <c r="DL29" s="213"/>
      <c r="DM29" s="149"/>
      <c r="DN29" s="60"/>
      <c r="DO29" s="244"/>
      <c r="DP29" s="212"/>
      <c r="DQ29" s="213"/>
      <c r="DR29" s="149">
        <f t="shared" si="8"/>
        <v>0</v>
      </c>
      <c r="DS29" s="60">
        <f t="shared" si="18"/>
        <v>0</v>
      </c>
      <c r="DT29" s="244"/>
      <c r="DU29" s="212">
        <v>0</v>
      </c>
      <c r="DV29" s="213">
        <v>0</v>
      </c>
      <c r="DW29" s="149">
        <f t="shared" si="9"/>
        <v>0</v>
      </c>
      <c r="DX29" s="60">
        <f t="shared" si="19"/>
        <v>0</v>
      </c>
      <c r="DY29" s="244"/>
      <c r="DZ29" s="212"/>
      <c r="EA29" s="213"/>
      <c r="EB29" s="149"/>
      <c r="EC29" s="60"/>
      <c r="ED29" s="247"/>
      <c r="EE29" s="212"/>
      <c r="EF29" s="213"/>
      <c r="EG29" s="149"/>
      <c r="EH29" s="60"/>
      <c r="EI29" s="182"/>
      <c r="EJ29" s="224">
        <f t="shared" si="10"/>
        <v>11357213.529166667</v>
      </c>
      <c r="EK29" s="221">
        <f t="shared" si="11"/>
        <v>5230759.2750000004</v>
      </c>
      <c r="EL29" s="222" t="str">
        <f t="shared" si="12"/>
        <v>DIPROMEDICOS SAS</v>
      </c>
      <c r="EM29" s="221"/>
      <c r="EN29" s="220">
        <f>IFERROR(EM29/#REF!,0)</f>
        <v>0</v>
      </c>
      <c r="EO29" s="31">
        <f t="shared" si="20"/>
        <v>11357213.529166667</v>
      </c>
      <c r="EP29" s="31">
        <f t="shared" si="1"/>
        <v>11357213.529166667</v>
      </c>
      <c r="EQ29" s="225" t="str">
        <f t="shared" si="2"/>
        <v/>
      </c>
    </row>
    <row r="30" spans="1:147" s="14" customFormat="1">
      <c r="A30" s="263">
        <f t="shared" si="13"/>
        <v>18</v>
      </c>
      <c r="B30" s="102"/>
      <c r="C30" s="249" t="s">
        <v>746</v>
      </c>
      <c r="D30" s="273" t="s">
        <v>57</v>
      </c>
      <c r="E30" s="265" t="s">
        <v>1445</v>
      </c>
      <c r="F30" s="273">
        <v>1</v>
      </c>
      <c r="G30" s="102"/>
      <c r="H30" s="103"/>
      <c r="I30" s="210"/>
      <c r="J30" s="280"/>
      <c r="K30" s="206"/>
      <c r="L30" s="71">
        <f t="shared" si="3"/>
        <v>0</v>
      </c>
      <c r="M30" s="209">
        <f t="shared" si="4"/>
        <v>0</v>
      </c>
      <c r="O30" s="275"/>
      <c r="P30" s="275"/>
      <c r="Q30" s="149"/>
      <c r="R30" s="60"/>
      <c r="S30" s="182"/>
      <c r="T30" s="275"/>
      <c r="U30" s="275"/>
      <c r="V30" s="149"/>
      <c r="W30" s="60"/>
      <c r="X30" s="182"/>
      <c r="Y30" s="275"/>
      <c r="Z30" s="275"/>
      <c r="AA30" s="149"/>
      <c r="AB30" s="60"/>
      <c r="AC30" s="244"/>
      <c r="AD30" s="275"/>
      <c r="AE30" s="275"/>
      <c r="AF30" s="149"/>
      <c r="AG30" s="60"/>
      <c r="AH30" s="244"/>
      <c r="AI30" s="275"/>
      <c r="AJ30" s="275"/>
      <c r="AK30" s="149"/>
      <c r="AL30" s="60"/>
      <c r="AM30" s="244"/>
      <c r="AN30" s="275">
        <v>18668880</v>
      </c>
      <c r="AO30" s="275">
        <v>0</v>
      </c>
      <c r="AP30" s="149">
        <f t="shared" si="5"/>
        <v>18668880</v>
      </c>
      <c r="AQ30" s="60">
        <f t="shared" si="0"/>
        <v>18668880</v>
      </c>
      <c r="AR30" s="244"/>
      <c r="AS30" s="275">
        <v>9697977</v>
      </c>
      <c r="AT30" s="275">
        <v>0</v>
      </c>
      <c r="AU30" s="149">
        <f t="shared" si="14"/>
        <v>9697977</v>
      </c>
      <c r="AV30" s="60">
        <f t="shared" si="15"/>
        <v>9697977</v>
      </c>
      <c r="AW30" s="244"/>
      <c r="AX30" s="212"/>
      <c r="AY30" s="213"/>
      <c r="AZ30" s="149"/>
      <c r="BA30" s="60"/>
      <c r="BB30" s="244"/>
      <c r="BC30" s="212"/>
      <c r="BD30" s="213"/>
      <c r="BE30" s="149"/>
      <c r="BF30" s="60"/>
      <c r="BG30" s="244"/>
      <c r="BH30" s="275"/>
      <c r="BI30" s="275"/>
      <c r="BJ30" s="149"/>
      <c r="BK30" s="60"/>
      <c r="BL30" s="244"/>
      <c r="BM30" s="212">
        <v>5768000</v>
      </c>
      <c r="BN30" s="213">
        <v>0</v>
      </c>
      <c r="BO30" s="149">
        <f t="shared" si="25"/>
        <v>5768000</v>
      </c>
      <c r="BP30" s="60">
        <f t="shared" si="26"/>
        <v>5768000</v>
      </c>
      <c r="BQ30" s="244"/>
      <c r="BR30" s="212"/>
      <c r="BS30" s="213"/>
      <c r="BT30" s="149"/>
      <c r="BU30" s="60"/>
      <c r="BV30" s="244"/>
      <c r="BW30" s="212">
        <v>6032880</v>
      </c>
      <c r="BX30" s="213">
        <v>0</v>
      </c>
      <c r="BY30" s="149">
        <f t="shared" si="22"/>
        <v>6032880</v>
      </c>
      <c r="BZ30" s="60">
        <f t="shared" si="23"/>
        <v>6032880</v>
      </c>
      <c r="CA30" s="244"/>
      <c r="CB30" s="277"/>
      <c r="CC30" s="277"/>
      <c r="CD30" s="149"/>
      <c r="CE30" s="60"/>
      <c r="CF30" s="244"/>
      <c r="CG30" s="212"/>
      <c r="CH30" s="213"/>
      <c r="CI30" s="149"/>
      <c r="CJ30" s="60"/>
      <c r="CK30" s="244"/>
      <c r="CL30" s="212">
        <v>9150400</v>
      </c>
      <c r="CM30" s="213">
        <v>0</v>
      </c>
      <c r="CN30" s="149">
        <f t="shared" si="7"/>
        <v>9150400</v>
      </c>
      <c r="CO30" s="60">
        <f t="shared" si="24"/>
        <v>9150400</v>
      </c>
      <c r="CP30" s="244"/>
      <c r="CQ30" s="212"/>
      <c r="CR30" s="213"/>
      <c r="CS30" s="149"/>
      <c r="CT30" s="60"/>
      <c r="CU30" s="244"/>
      <c r="CV30" s="212"/>
      <c r="CW30" s="213"/>
      <c r="CX30" s="149"/>
      <c r="CY30" s="60"/>
      <c r="CZ30" s="244"/>
      <c r="DA30" s="212"/>
      <c r="DB30" s="213"/>
      <c r="DC30" s="149"/>
      <c r="DD30" s="60"/>
      <c r="DE30" s="244"/>
      <c r="DF30" s="212"/>
      <c r="DG30" s="213"/>
      <c r="DH30" s="149"/>
      <c r="DI30" s="60"/>
      <c r="DJ30" s="244"/>
      <c r="DK30" s="212"/>
      <c r="DL30" s="213"/>
      <c r="DM30" s="149"/>
      <c r="DN30" s="60"/>
      <c r="DO30" s="244"/>
      <c r="DP30" s="212">
        <v>9231000</v>
      </c>
      <c r="DQ30" s="213">
        <v>18335</v>
      </c>
      <c r="DR30" s="149">
        <f t="shared" si="8"/>
        <v>9249335</v>
      </c>
      <c r="DS30" s="60">
        <f t="shared" si="18"/>
        <v>9249335</v>
      </c>
      <c r="DT30" s="244"/>
      <c r="DU30" s="212">
        <v>0</v>
      </c>
      <c r="DV30" s="213">
        <v>0</v>
      </c>
      <c r="DW30" s="149">
        <f t="shared" si="9"/>
        <v>0</v>
      </c>
      <c r="DX30" s="60">
        <f t="shared" si="19"/>
        <v>0</v>
      </c>
      <c r="DY30" s="244"/>
      <c r="DZ30" s="212"/>
      <c r="EA30" s="213"/>
      <c r="EB30" s="149"/>
      <c r="EC30" s="60"/>
      <c r="ED30" s="247"/>
      <c r="EE30" s="212"/>
      <c r="EF30" s="213"/>
      <c r="EG30" s="149"/>
      <c r="EH30" s="60"/>
      <c r="EI30" s="182"/>
      <c r="EJ30" s="224">
        <f t="shared" si="10"/>
        <v>9761245.333333334</v>
      </c>
      <c r="EK30" s="221">
        <f t="shared" si="11"/>
        <v>5768000</v>
      </c>
      <c r="EL30" s="222" t="str">
        <f t="shared" si="12"/>
        <v>LH S.A.S</v>
      </c>
      <c r="EM30" s="221"/>
      <c r="EN30" s="220">
        <f>IFERROR(EM30/#REF!,0)</f>
        <v>0</v>
      </c>
      <c r="EO30" s="31">
        <f t="shared" si="20"/>
        <v>9761245.333333334</v>
      </c>
      <c r="EP30" s="31">
        <f t="shared" si="1"/>
        <v>9761245.333333334</v>
      </c>
      <c r="EQ30" s="225" t="str">
        <f t="shared" si="2"/>
        <v/>
      </c>
    </row>
    <row r="31" spans="1:147" s="14" customFormat="1">
      <c r="A31" s="263">
        <f t="shared" si="13"/>
        <v>19</v>
      </c>
      <c r="B31" s="102"/>
      <c r="C31" s="249" t="s">
        <v>747</v>
      </c>
      <c r="D31" s="273" t="s">
        <v>57</v>
      </c>
      <c r="E31" s="265" t="s">
        <v>1445</v>
      </c>
      <c r="F31" s="273">
        <v>1</v>
      </c>
      <c r="G31" s="102"/>
      <c r="H31" s="103"/>
      <c r="I31" s="210"/>
      <c r="J31" s="280"/>
      <c r="K31" s="206"/>
      <c r="L31" s="71">
        <f t="shared" si="3"/>
        <v>0</v>
      </c>
      <c r="M31" s="209">
        <f t="shared" si="4"/>
        <v>0</v>
      </c>
      <c r="O31" s="275"/>
      <c r="P31" s="275"/>
      <c r="Q31" s="149"/>
      <c r="R31" s="60"/>
      <c r="S31" s="182"/>
      <c r="T31" s="275"/>
      <c r="U31" s="275"/>
      <c r="V31" s="149"/>
      <c r="W31" s="60"/>
      <c r="X31" s="182"/>
      <c r="Y31" s="275"/>
      <c r="Z31" s="275"/>
      <c r="AA31" s="149"/>
      <c r="AB31" s="60"/>
      <c r="AC31" s="244"/>
      <c r="AD31" s="275"/>
      <c r="AE31" s="275"/>
      <c r="AF31" s="149"/>
      <c r="AG31" s="60"/>
      <c r="AH31" s="244"/>
      <c r="AI31" s="275"/>
      <c r="AJ31" s="275"/>
      <c r="AK31" s="149"/>
      <c r="AL31" s="60"/>
      <c r="AM31" s="244"/>
      <c r="AN31" s="275">
        <v>41367720</v>
      </c>
      <c r="AO31" s="275">
        <v>0</v>
      </c>
      <c r="AP31" s="149">
        <f t="shared" si="5"/>
        <v>41367720</v>
      </c>
      <c r="AQ31" s="60">
        <f t="shared" si="0"/>
        <v>41367720</v>
      </c>
      <c r="AR31" s="244"/>
      <c r="AS31" s="275">
        <v>13285043</v>
      </c>
      <c r="AT31" s="275">
        <v>0</v>
      </c>
      <c r="AU31" s="149">
        <f t="shared" si="14"/>
        <v>13285043</v>
      </c>
      <c r="AV31" s="60">
        <f t="shared" si="15"/>
        <v>13285043</v>
      </c>
      <c r="AW31" s="244"/>
      <c r="AX31" s="212"/>
      <c r="AY31" s="213"/>
      <c r="AZ31" s="149"/>
      <c r="BA31" s="60"/>
      <c r="BB31" s="244"/>
      <c r="BC31" s="212"/>
      <c r="BD31" s="213"/>
      <c r="BE31" s="149"/>
      <c r="BF31" s="60"/>
      <c r="BG31" s="244"/>
      <c r="BH31" s="275"/>
      <c r="BI31" s="275"/>
      <c r="BJ31" s="149"/>
      <c r="BK31" s="60"/>
      <c r="BL31" s="244"/>
      <c r="BM31" s="212"/>
      <c r="BN31" s="213"/>
      <c r="BO31" s="149"/>
      <c r="BP31" s="60"/>
      <c r="BQ31" s="244"/>
      <c r="BR31" s="212"/>
      <c r="BS31" s="213"/>
      <c r="BT31" s="149"/>
      <c r="BU31" s="60"/>
      <c r="BV31" s="244"/>
      <c r="BW31" s="212">
        <v>8859375</v>
      </c>
      <c r="BX31" s="213">
        <v>0</v>
      </c>
      <c r="BY31" s="149">
        <f t="shared" si="22"/>
        <v>8859375</v>
      </c>
      <c r="BZ31" s="60">
        <f t="shared" si="23"/>
        <v>8859375</v>
      </c>
      <c r="CA31" s="244"/>
      <c r="CB31" s="277"/>
      <c r="CC31" s="277"/>
      <c r="CD31" s="149"/>
      <c r="CE31" s="60"/>
      <c r="CF31" s="244"/>
      <c r="CG31" s="212"/>
      <c r="CH31" s="213"/>
      <c r="CI31" s="149"/>
      <c r="CJ31" s="60"/>
      <c r="CK31" s="244"/>
      <c r="CL31" s="212">
        <v>13437500</v>
      </c>
      <c r="CM31" s="213">
        <v>0</v>
      </c>
      <c r="CN31" s="149">
        <f t="shared" si="7"/>
        <v>13437500</v>
      </c>
      <c r="CO31" s="60">
        <f t="shared" si="24"/>
        <v>13437500</v>
      </c>
      <c r="CP31" s="244"/>
      <c r="CQ31" s="212"/>
      <c r="CR31" s="213"/>
      <c r="CS31" s="149"/>
      <c r="CT31" s="60"/>
      <c r="CU31" s="244"/>
      <c r="CV31" s="212"/>
      <c r="CW31" s="213"/>
      <c r="CX31" s="149"/>
      <c r="CY31" s="60"/>
      <c r="CZ31" s="244"/>
      <c r="DA31" s="212"/>
      <c r="DB31" s="213"/>
      <c r="DC31" s="149"/>
      <c r="DD31" s="60"/>
      <c r="DE31" s="244"/>
      <c r="DF31" s="212"/>
      <c r="DG31" s="213"/>
      <c r="DH31" s="149"/>
      <c r="DI31" s="60"/>
      <c r="DJ31" s="244"/>
      <c r="DK31" s="212"/>
      <c r="DL31" s="213"/>
      <c r="DM31" s="149"/>
      <c r="DN31" s="60"/>
      <c r="DO31" s="244"/>
      <c r="DP31" s="212"/>
      <c r="DQ31" s="213"/>
      <c r="DR31" s="149">
        <f t="shared" si="8"/>
        <v>0</v>
      </c>
      <c r="DS31" s="60">
        <f t="shared" si="18"/>
        <v>0</v>
      </c>
      <c r="DT31" s="244"/>
      <c r="DU31" s="212">
        <v>0</v>
      </c>
      <c r="DV31" s="213">
        <v>0</v>
      </c>
      <c r="DW31" s="149">
        <f t="shared" si="9"/>
        <v>0</v>
      </c>
      <c r="DX31" s="60">
        <f t="shared" si="19"/>
        <v>0</v>
      </c>
      <c r="DY31" s="244"/>
      <c r="DZ31" s="212"/>
      <c r="EA31" s="213"/>
      <c r="EB31" s="149"/>
      <c r="EC31" s="60"/>
      <c r="ED31" s="247"/>
      <c r="EE31" s="212"/>
      <c r="EF31" s="213"/>
      <c r="EG31" s="149"/>
      <c r="EH31" s="60"/>
      <c r="EI31" s="182"/>
      <c r="EJ31" s="224">
        <f t="shared" si="10"/>
        <v>19237409.5</v>
      </c>
      <c r="EK31" s="221">
        <f t="shared" si="11"/>
        <v>8859375</v>
      </c>
      <c r="EL31" s="222" t="str">
        <f t="shared" si="12"/>
        <v>DIPROMEDICOS SAS</v>
      </c>
      <c r="EM31" s="221"/>
      <c r="EN31" s="220">
        <f>IFERROR(EM31/#REF!,0)</f>
        <v>0</v>
      </c>
      <c r="EO31" s="31">
        <f t="shared" si="20"/>
        <v>19237409.5</v>
      </c>
      <c r="EP31" s="31">
        <f t="shared" si="1"/>
        <v>19237409.5</v>
      </c>
      <c r="EQ31" s="225" t="str">
        <f t="shared" si="2"/>
        <v/>
      </c>
    </row>
    <row r="32" spans="1:147" s="14" customFormat="1">
      <c r="A32" s="263">
        <f t="shared" si="13"/>
        <v>20</v>
      </c>
      <c r="B32" s="102"/>
      <c r="C32" s="249" t="s">
        <v>748</v>
      </c>
      <c r="D32" s="273" t="s">
        <v>57</v>
      </c>
      <c r="E32" s="265" t="s">
        <v>1445</v>
      </c>
      <c r="F32" s="273">
        <v>1</v>
      </c>
      <c r="G32" s="102"/>
      <c r="H32" s="103"/>
      <c r="I32" s="210"/>
      <c r="J32" s="280"/>
      <c r="K32" s="206"/>
      <c r="L32" s="71">
        <f t="shared" si="3"/>
        <v>0</v>
      </c>
      <c r="M32" s="209">
        <f t="shared" si="4"/>
        <v>0</v>
      </c>
      <c r="O32" s="275"/>
      <c r="P32" s="275"/>
      <c r="Q32" s="149"/>
      <c r="R32" s="60"/>
      <c r="S32" s="182"/>
      <c r="T32" s="275"/>
      <c r="U32" s="275"/>
      <c r="V32" s="149"/>
      <c r="W32" s="60"/>
      <c r="X32" s="182"/>
      <c r="Y32" s="275"/>
      <c r="Z32" s="275"/>
      <c r="AA32" s="149"/>
      <c r="AB32" s="60"/>
      <c r="AC32" s="244"/>
      <c r="AD32" s="275"/>
      <c r="AE32" s="275"/>
      <c r="AF32" s="149"/>
      <c r="AG32" s="60"/>
      <c r="AH32" s="244"/>
      <c r="AI32" s="275"/>
      <c r="AJ32" s="275"/>
      <c r="AK32" s="149"/>
      <c r="AL32" s="60"/>
      <c r="AM32" s="244"/>
      <c r="AN32" s="275">
        <v>25436220</v>
      </c>
      <c r="AO32" s="275">
        <v>125001</v>
      </c>
      <c r="AP32" s="149">
        <f t="shared" si="5"/>
        <v>25561221</v>
      </c>
      <c r="AQ32" s="60">
        <f t="shared" si="0"/>
        <v>25561221</v>
      </c>
      <c r="AR32" s="244"/>
      <c r="AS32" s="275">
        <v>19668103</v>
      </c>
      <c r="AT32" s="275">
        <v>0</v>
      </c>
      <c r="AU32" s="149">
        <f t="shared" si="14"/>
        <v>19668103</v>
      </c>
      <c r="AV32" s="60">
        <f t="shared" si="15"/>
        <v>19668103</v>
      </c>
      <c r="AW32" s="244"/>
      <c r="AX32" s="212"/>
      <c r="AY32" s="213"/>
      <c r="AZ32" s="149"/>
      <c r="BA32" s="60"/>
      <c r="BB32" s="244"/>
      <c r="BC32" s="212"/>
      <c r="BD32" s="213"/>
      <c r="BE32" s="149"/>
      <c r="BF32" s="60"/>
      <c r="BG32" s="244"/>
      <c r="BH32" s="275"/>
      <c r="BI32" s="275"/>
      <c r="BJ32" s="149"/>
      <c r="BK32" s="60"/>
      <c r="BL32" s="244"/>
      <c r="BM32" s="212">
        <v>10882000</v>
      </c>
      <c r="BN32" s="213">
        <v>0</v>
      </c>
      <c r="BO32" s="149">
        <f t="shared" si="25"/>
        <v>10882000</v>
      </c>
      <c r="BP32" s="60">
        <f t="shared" si="26"/>
        <v>10882000</v>
      </c>
      <c r="BQ32" s="244"/>
      <c r="BR32" s="212"/>
      <c r="BS32" s="213"/>
      <c r="BT32" s="149"/>
      <c r="BU32" s="60"/>
      <c r="BV32" s="244"/>
      <c r="BW32" s="212">
        <v>5641650</v>
      </c>
      <c r="BX32" s="213">
        <v>0</v>
      </c>
      <c r="BY32" s="149">
        <f t="shared" si="22"/>
        <v>5641650</v>
      </c>
      <c r="BZ32" s="60">
        <f t="shared" si="23"/>
        <v>5641650</v>
      </c>
      <c r="CA32" s="244"/>
      <c r="CB32" s="277"/>
      <c r="CC32" s="277"/>
      <c r="CD32" s="149"/>
      <c r="CE32" s="60"/>
      <c r="CF32" s="244"/>
      <c r="CG32" s="212"/>
      <c r="CH32" s="213"/>
      <c r="CI32" s="149"/>
      <c r="CJ32" s="60"/>
      <c r="CK32" s="244"/>
      <c r="CL32" s="212">
        <v>7999800</v>
      </c>
      <c r="CM32" s="213">
        <v>0</v>
      </c>
      <c r="CN32" s="149">
        <f t="shared" si="7"/>
        <v>7999800</v>
      </c>
      <c r="CO32" s="60">
        <f t="shared" si="24"/>
        <v>7999800</v>
      </c>
      <c r="CP32" s="244"/>
      <c r="CQ32" s="212"/>
      <c r="CR32" s="213"/>
      <c r="CS32" s="149"/>
      <c r="CT32" s="60"/>
      <c r="CU32" s="244"/>
      <c r="CV32" s="212"/>
      <c r="CW32" s="213"/>
      <c r="CX32" s="149"/>
      <c r="CY32" s="60"/>
      <c r="CZ32" s="244"/>
      <c r="DA32" s="212"/>
      <c r="DB32" s="213"/>
      <c r="DC32" s="149"/>
      <c r="DD32" s="60"/>
      <c r="DE32" s="244"/>
      <c r="DF32" s="212"/>
      <c r="DG32" s="213"/>
      <c r="DH32" s="149"/>
      <c r="DI32" s="60"/>
      <c r="DJ32" s="244"/>
      <c r="DK32" s="212"/>
      <c r="DL32" s="213"/>
      <c r="DM32" s="149"/>
      <c r="DN32" s="60"/>
      <c r="DO32" s="244"/>
      <c r="DP32" s="212">
        <v>10545000</v>
      </c>
      <c r="DQ32" s="213">
        <v>121695</v>
      </c>
      <c r="DR32" s="149">
        <f t="shared" si="8"/>
        <v>10666695</v>
      </c>
      <c r="DS32" s="60">
        <f t="shared" si="18"/>
        <v>10666695</v>
      </c>
      <c r="DT32" s="244"/>
      <c r="DU32" s="212">
        <v>0</v>
      </c>
      <c r="DV32" s="213">
        <v>0</v>
      </c>
      <c r="DW32" s="149">
        <f t="shared" si="9"/>
        <v>0</v>
      </c>
      <c r="DX32" s="60">
        <f t="shared" si="19"/>
        <v>0</v>
      </c>
      <c r="DY32" s="244"/>
      <c r="DZ32" s="212"/>
      <c r="EA32" s="213"/>
      <c r="EB32" s="149"/>
      <c r="EC32" s="60"/>
      <c r="ED32" s="247"/>
      <c r="EE32" s="212"/>
      <c r="EF32" s="213"/>
      <c r="EG32" s="149"/>
      <c r="EH32" s="60"/>
      <c r="EI32" s="182"/>
      <c r="EJ32" s="224">
        <f t="shared" si="10"/>
        <v>13403244.833333334</v>
      </c>
      <c r="EK32" s="221">
        <f t="shared" si="11"/>
        <v>5641650</v>
      </c>
      <c r="EL32" s="222" t="str">
        <f t="shared" si="12"/>
        <v>DIPROMEDICOS SAS</v>
      </c>
      <c r="EM32" s="221"/>
      <c r="EN32" s="220">
        <f>IFERROR(EM32/#REF!,0)</f>
        <v>0</v>
      </c>
      <c r="EO32" s="31">
        <f t="shared" si="20"/>
        <v>13403244.833333334</v>
      </c>
      <c r="EP32" s="31">
        <f t="shared" si="1"/>
        <v>13403244.833333334</v>
      </c>
      <c r="EQ32" s="225" t="str">
        <f t="shared" si="2"/>
        <v/>
      </c>
    </row>
    <row r="33" spans="1:147" s="14" customFormat="1" ht="28.5">
      <c r="A33" s="263">
        <f t="shared" si="13"/>
        <v>21</v>
      </c>
      <c r="B33" s="102"/>
      <c r="C33" s="248" t="s">
        <v>749</v>
      </c>
      <c r="D33" s="273" t="s">
        <v>57</v>
      </c>
      <c r="E33" s="264" t="s">
        <v>1445</v>
      </c>
      <c r="F33" s="273">
        <v>1</v>
      </c>
      <c r="G33" s="102"/>
      <c r="H33" s="103"/>
      <c r="I33" s="210"/>
      <c r="J33" s="280"/>
      <c r="K33" s="206"/>
      <c r="L33" s="71">
        <f t="shared" si="3"/>
        <v>0</v>
      </c>
      <c r="M33" s="209">
        <f t="shared" si="4"/>
        <v>0</v>
      </c>
      <c r="O33" s="275"/>
      <c r="P33" s="275"/>
      <c r="Q33" s="149"/>
      <c r="R33" s="60"/>
      <c r="S33" s="182"/>
      <c r="T33" s="275"/>
      <c r="U33" s="275"/>
      <c r="V33" s="149"/>
      <c r="W33" s="60"/>
      <c r="X33" s="182"/>
      <c r="Y33" s="275"/>
      <c r="Z33" s="275"/>
      <c r="AA33" s="149"/>
      <c r="AB33" s="60"/>
      <c r="AC33" s="244"/>
      <c r="AD33" s="275"/>
      <c r="AE33" s="275"/>
      <c r="AF33" s="149"/>
      <c r="AG33" s="60"/>
      <c r="AH33" s="244"/>
      <c r="AI33" s="275"/>
      <c r="AJ33" s="275"/>
      <c r="AK33" s="149"/>
      <c r="AL33" s="60"/>
      <c r="AM33" s="244"/>
      <c r="AN33" s="275"/>
      <c r="AO33" s="275"/>
      <c r="AP33" s="149">
        <f t="shared" si="5"/>
        <v>0</v>
      </c>
      <c r="AQ33" s="60">
        <f t="shared" si="0"/>
        <v>0</v>
      </c>
      <c r="AR33" s="244"/>
      <c r="AS33" s="275"/>
      <c r="AT33" s="275"/>
      <c r="AU33" s="149"/>
      <c r="AV33" s="60"/>
      <c r="AW33" s="244"/>
      <c r="AX33" s="212">
        <v>5624976</v>
      </c>
      <c r="AY33" s="213">
        <v>0</v>
      </c>
      <c r="AZ33" s="149">
        <f t="shared" si="16"/>
        <v>5624976</v>
      </c>
      <c r="BA33" s="60">
        <f t="shared" si="17"/>
        <v>5624976</v>
      </c>
      <c r="BB33" s="244"/>
      <c r="BC33" s="212"/>
      <c r="BD33" s="213"/>
      <c r="BE33" s="149"/>
      <c r="BF33" s="60"/>
      <c r="BG33" s="244"/>
      <c r="BH33" s="275"/>
      <c r="BI33" s="275"/>
      <c r="BJ33" s="149"/>
      <c r="BK33" s="60"/>
      <c r="BL33" s="244"/>
      <c r="BM33" s="212"/>
      <c r="BN33" s="213"/>
      <c r="BO33" s="149"/>
      <c r="BP33" s="60"/>
      <c r="BQ33" s="244"/>
      <c r="BR33" s="212"/>
      <c r="BS33" s="213"/>
      <c r="BT33" s="149"/>
      <c r="BU33" s="60"/>
      <c r="BV33" s="244"/>
      <c r="BW33" s="212"/>
      <c r="BX33" s="213"/>
      <c r="BY33" s="149"/>
      <c r="BZ33" s="60"/>
      <c r="CA33" s="244"/>
      <c r="CB33" s="277"/>
      <c r="CC33" s="277"/>
      <c r="CD33" s="149"/>
      <c r="CE33" s="60"/>
      <c r="CF33" s="244"/>
      <c r="CG33" s="212"/>
      <c r="CH33" s="213"/>
      <c r="CI33" s="149"/>
      <c r="CJ33" s="60"/>
      <c r="CK33" s="244"/>
      <c r="CL33" s="212"/>
      <c r="CM33" s="213"/>
      <c r="CN33" s="149"/>
      <c r="CO33" s="60"/>
      <c r="CP33" s="244"/>
      <c r="CQ33" s="212"/>
      <c r="CR33" s="213"/>
      <c r="CS33" s="149"/>
      <c r="CT33" s="60"/>
      <c r="CU33" s="244"/>
      <c r="CV33" s="212"/>
      <c r="CW33" s="213"/>
      <c r="CX33" s="149"/>
      <c r="CY33" s="60"/>
      <c r="CZ33" s="244"/>
      <c r="DA33" s="212"/>
      <c r="DB33" s="213"/>
      <c r="DC33" s="149"/>
      <c r="DD33" s="60"/>
      <c r="DE33" s="244"/>
      <c r="DF33" s="212"/>
      <c r="DG33" s="213"/>
      <c r="DH33" s="149"/>
      <c r="DI33" s="60"/>
      <c r="DJ33" s="244"/>
      <c r="DK33" s="212"/>
      <c r="DL33" s="213"/>
      <c r="DM33" s="149"/>
      <c r="DN33" s="60"/>
      <c r="DO33" s="244"/>
      <c r="DP33" s="212"/>
      <c r="DQ33" s="213"/>
      <c r="DR33" s="149">
        <f t="shared" si="8"/>
        <v>0</v>
      </c>
      <c r="DS33" s="60">
        <f t="shared" si="18"/>
        <v>0</v>
      </c>
      <c r="DT33" s="244"/>
      <c r="DU33" s="212">
        <v>0</v>
      </c>
      <c r="DV33" s="213">
        <v>0</v>
      </c>
      <c r="DW33" s="149">
        <f t="shared" si="9"/>
        <v>0</v>
      </c>
      <c r="DX33" s="60">
        <f t="shared" si="19"/>
        <v>0</v>
      </c>
      <c r="DY33" s="244"/>
      <c r="DZ33" s="212"/>
      <c r="EA33" s="213"/>
      <c r="EB33" s="149"/>
      <c r="EC33" s="60"/>
      <c r="ED33" s="247"/>
      <c r="EE33" s="212"/>
      <c r="EF33" s="213"/>
      <c r="EG33" s="149"/>
      <c r="EH33" s="60"/>
      <c r="EI33" s="182"/>
      <c r="EJ33" s="224">
        <f t="shared" si="10"/>
        <v>5624976</v>
      </c>
      <c r="EK33" s="221">
        <f t="shared" si="11"/>
        <v>5624976</v>
      </c>
      <c r="EL33" s="222" t="str">
        <f t="shared" si="12"/>
        <v>PROMED QUIRURGICOS</v>
      </c>
      <c r="EM33" s="221"/>
      <c r="EN33" s="220">
        <f>IFERROR(EM33/#REF!,0)</f>
        <v>0</v>
      </c>
      <c r="EO33" s="31">
        <f t="shared" si="20"/>
        <v>5624976</v>
      </c>
      <c r="EP33" s="31">
        <f t="shared" si="1"/>
        <v>5624976</v>
      </c>
      <c r="EQ33" s="225" t="str">
        <f t="shared" si="2"/>
        <v/>
      </c>
    </row>
    <row r="34" spans="1:147" s="14" customFormat="1" ht="42.75">
      <c r="A34" s="263">
        <f t="shared" si="13"/>
        <v>22</v>
      </c>
      <c r="B34" s="102"/>
      <c r="C34" s="249" t="s">
        <v>750</v>
      </c>
      <c r="D34" s="273" t="s">
        <v>57</v>
      </c>
      <c r="E34" s="265" t="s">
        <v>1445</v>
      </c>
      <c r="F34" s="273">
        <v>1</v>
      </c>
      <c r="G34" s="102"/>
      <c r="H34" s="103"/>
      <c r="I34" s="210"/>
      <c r="J34" s="280"/>
      <c r="K34" s="206"/>
      <c r="L34" s="71">
        <f t="shared" si="3"/>
        <v>0</v>
      </c>
      <c r="M34" s="209">
        <f t="shared" si="4"/>
        <v>0</v>
      </c>
      <c r="O34" s="275"/>
      <c r="P34" s="275"/>
      <c r="Q34" s="149"/>
      <c r="R34" s="60"/>
      <c r="S34" s="182"/>
      <c r="T34" s="275"/>
      <c r="U34" s="275"/>
      <c r="V34" s="149"/>
      <c r="W34" s="60"/>
      <c r="X34" s="182"/>
      <c r="Y34" s="275"/>
      <c r="Z34" s="275"/>
      <c r="AA34" s="149"/>
      <c r="AB34" s="60"/>
      <c r="AC34" s="244"/>
      <c r="AD34" s="275"/>
      <c r="AE34" s="275"/>
      <c r="AF34" s="149"/>
      <c r="AG34" s="60"/>
      <c r="AH34" s="244"/>
      <c r="AI34" s="275"/>
      <c r="AJ34" s="275"/>
      <c r="AK34" s="149"/>
      <c r="AL34" s="60"/>
      <c r="AM34" s="244"/>
      <c r="AN34" s="275">
        <v>23640540</v>
      </c>
      <c r="AO34" s="275">
        <v>0</v>
      </c>
      <c r="AP34" s="149">
        <f t="shared" si="5"/>
        <v>23640540</v>
      </c>
      <c r="AQ34" s="60">
        <f t="shared" si="0"/>
        <v>23640540</v>
      </c>
      <c r="AR34" s="244"/>
      <c r="AS34" s="275">
        <v>14002196</v>
      </c>
      <c r="AT34" s="275">
        <v>0</v>
      </c>
      <c r="AU34" s="149">
        <f t="shared" si="14"/>
        <v>14002196</v>
      </c>
      <c r="AV34" s="60">
        <f t="shared" si="15"/>
        <v>14002196</v>
      </c>
      <c r="AW34" s="244"/>
      <c r="AX34" s="212"/>
      <c r="AY34" s="213"/>
      <c r="AZ34" s="149"/>
      <c r="BA34" s="60"/>
      <c r="BB34" s="244"/>
      <c r="BC34" s="212"/>
      <c r="BD34" s="213"/>
      <c r="BE34" s="149"/>
      <c r="BF34" s="60"/>
      <c r="BG34" s="244"/>
      <c r="BH34" s="275"/>
      <c r="BI34" s="275"/>
      <c r="BJ34" s="149"/>
      <c r="BK34" s="60"/>
      <c r="BL34" s="244"/>
      <c r="BM34" s="212">
        <v>10515000</v>
      </c>
      <c r="BN34" s="213">
        <v>0</v>
      </c>
      <c r="BO34" s="149">
        <f t="shared" si="25"/>
        <v>10515000</v>
      </c>
      <c r="BP34" s="60">
        <f t="shared" si="26"/>
        <v>10515000</v>
      </c>
      <c r="BQ34" s="244"/>
      <c r="BR34" s="212"/>
      <c r="BS34" s="213"/>
      <c r="BT34" s="149"/>
      <c r="BU34" s="60"/>
      <c r="BV34" s="244"/>
      <c r="BW34" s="212">
        <v>7300125</v>
      </c>
      <c r="BX34" s="213">
        <v>0</v>
      </c>
      <c r="BY34" s="149">
        <f t="shared" si="22"/>
        <v>7300125</v>
      </c>
      <c r="BZ34" s="60">
        <f t="shared" si="23"/>
        <v>7300125</v>
      </c>
      <c r="CA34" s="244"/>
      <c r="CB34" s="277"/>
      <c r="CC34" s="277"/>
      <c r="CD34" s="149"/>
      <c r="CE34" s="60"/>
      <c r="CF34" s="244"/>
      <c r="CG34" s="212"/>
      <c r="CH34" s="213"/>
      <c r="CI34" s="149"/>
      <c r="CJ34" s="60"/>
      <c r="CK34" s="244"/>
      <c r="CL34" s="212">
        <v>10351500</v>
      </c>
      <c r="CM34" s="213">
        <v>0</v>
      </c>
      <c r="CN34" s="149">
        <f t="shared" si="7"/>
        <v>10351500</v>
      </c>
      <c r="CO34" s="60">
        <f t="shared" si="24"/>
        <v>10351500</v>
      </c>
      <c r="CP34" s="244"/>
      <c r="CQ34" s="212"/>
      <c r="CR34" s="213"/>
      <c r="CS34" s="149"/>
      <c r="CT34" s="60"/>
      <c r="CU34" s="244"/>
      <c r="CV34" s="212"/>
      <c r="CW34" s="213"/>
      <c r="CX34" s="149"/>
      <c r="CY34" s="60"/>
      <c r="CZ34" s="244"/>
      <c r="DA34" s="212"/>
      <c r="DB34" s="213"/>
      <c r="DC34" s="149"/>
      <c r="DD34" s="60"/>
      <c r="DE34" s="244"/>
      <c r="DF34" s="212"/>
      <c r="DG34" s="213"/>
      <c r="DH34" s="149"/>
      <c r="DI34" s="60"/>
      <c r="DJ34" s="244"/>
      <c r="DK34" s="212"/>
      <c r="DL34" s="213"/>
      <c r="DM34" s="149"/>
      <c r="DN34" s="60"/>
      <c r="DO34" s="244"/>
      <c r="DP34" s="212">
        <v>10152500</v>
      </c>
      <c r="DQ34" s="213">
        <v>18335</v>
      </c>
      <c r="DR34" s="149">
        <f t="shared" si="8"/>
        <v>10170835</v>
      </c>
      <c r="DS34" s="60">
        <f t="shared" si="18"/>
        <v>10170835</v>
      </c>
      <c r="DT34" s="244"/>
      <c r="DU34" s="212">
        <v>0</v>
      </c>
      <c r="DV34" s="213">
        <v>0</v>
      </c>
      <c r="DW34" s="149">
        <f t="shared" si="9"/>
        <v>0</v>
      </c>
      <c r="DX34" s="60">
        <f t="shared" si="19"/>
        <v>0</v>
      </c>
      <c r="DY34" s="244"/>
      <c r="DZ34" s="212"/>
      <c r="EA34" s="213"/>
      <c r="EB34" s="149"/>
      <c r="EC34" s="60"/>
      <c r="ED34" s="247"/>
      <c r="EE34" s="212"/>
      <c r="EF34" s="213"/>
      <c r="EG34" s="149"/>
      <c r="EH34" s="60"/>
      <c r="EI34" s="182"/>
      <c r="EJ34" s="224">
        <f t="shared" si="10"/>
        <v>12663366</v>
      </c>
      <c r="EK34" s="221">
        <f t="shared" si="11"/>
        <v>7300125</v>
      </c>
      <c r="EL34" s="222" t="str">
        <f t="shared" si="12"/>
        <v>DIPROMEDICOS SAS</v>
      </c>
      <c r="EM34" s="221"/>
      <c r="EN34" s="220">
        <f>IFERROR(EM34/#REF!,0)</f>
        <v>0</v>
      </c>
      <c r="EO34" s="31">
        <f t="shared" si="20"/>
        <v>12663366</v>
      </c>
      <c r="EP34" s="31">
        <f t="shared" si="1"/>
        <v>12663366</v>
      </c>
      <c r="EQ34" s="225" t="str">
        <f t="shared" si="2"/>
        <v/>
      </c>
    </row>
    <row r="35" spans="1:147" s="14" customFormat="1" ht="28.5">
      <c r="A35" s="263">
        <f t="shared" si="13"/>
        <v>23</v>
      </c>
      <c r="B35" s="102"/>
      <c r="C35" s="249" t="s">
        <v>751</v>
      </c>
      <c r="D35" s="273" t="s">
        <v>57</v>
      </c>
      <c r="E35" s="265" t="s">
        <v>1445</v>
      </c>
      <c r="F35" s="273">
        <v>1</v>
      </c>
      <c r="G35" s="102"/>
      <c r="H35" s="103"/>
      <c r="I35" s="210"/>
      <c r="J35" s="280"/>
      <c r="K35" s="206"/>
      <c r="L35" s="71">
        <f t="shared" si="3"/>
        <v>0</v>
      </c>
      <c r="M35" s="209">
        <f t="shared" si="4"/>
        <v>0</v>
      </c>
      <c r="O35" s="275"/>
      <c r="P35" s="275"/>
      <c r="Q35" s="149"/>
      <c r="R35" s="60"/>
      <c r="S35" s="182"/>
      <c r="T35" s="275"/>
      <c r="U35" s="275"/>
      <c r="V35" s="149"/>
      <c r="W35" s="60"/>
      <c r="X35" s="182"/>
      <c r="Y35" s="275"/>
      <c r="Z35" s="275"/>
      <c r="AA35" s="149"/>
      <c r="AB35" s="60"/>
      <c r="AC35" s="244"/>
      <c r="AD35" s="275"/>
      <c r="AE35" s="275"/>
      <c r="AF35" s="149"/>
      <c r="AG35" s="60"/>
      <c r="AH35" s="244"/>
      <c r="AI35" s="275"/>
      <c r="AJ35" s="275"/>
      <c r="AK35" s="149"/>
      <c r="AL35" s="60"/>
      <c r="AM35" s="244"/>
      <c r="AN35" s="275">
        <v>15165240</v>
      </c>
      <c r="AO35" s="275">
        <v>0</v>
      </c>
      <c r="AP35" s="149">
        <f t="shared" si="5"/>
        <v>15165240</v>
      </c>
      <c r="AQ35" s="60">
        <f t="shared" si="0"/>
        <v>15165240</v>
      </c>
      <c r="AR35" s="244"/>
      <c r="AS35" s="275"/>
      <c r="AT35" s="275"/>
      <c r="AU35" s="149"/>
      <c r="AV35" s="60"/>
      <c r="AW35" s="244"/>
      <c r="AX35" s="212">
        <v>5543731</v>
      </c>
      <c r="AY35" s="213">
        <v>0</v>
      </c>
      <c r="AZ35" s="149">
        <f t="shared" si="16"/>
        <v>5543731</v>
      </c>
      <c r="BA35" s="60">
        <f t="shared" si="17"/>
        <v>5543731</v>
      </c>
      <c r="BB35" s="244"/>
      <c r="BC35" s="212"/>
      <c r="BD35" s="213"/>
      <c r="BE35" s="149"/>
      <c r="BF35" s="60"/>
      <c r="BG35" s="244"/>
      <c r="BH35" s="275"/>
      <c r="BI35" s="275"/>
      <c r="BJ35" s="149"/>
      <c r="BK35" s="60"/>
      <c r="BL35" s="244"/>
      <c r="BM35" s="212"/>
      <c r="BN35" s="213"/>
      <c r="BO35" s="149"/>
      <c r="BP35" s="60"/>
      <c r="BQ35" s="244"/>
      <c r="BR35" s="212"/>
      <c r="BS35" s="213"/>
      <c r="BT35" s="149"/>
      <c r="BU35" s="60"/>
      <c r="BV35" s="244"/>
      <c r="BW35" s="212"/>
      <c r="BX35" s="213"/>
      <c r="BY35" s="149"/>
      <c r="BZ35" s="60"/>
      <c r="CA35" s="244"/>
      <c r="CB35" s="277"/>
      <c r="CC35" s="277"/>
      <c r="CD35" s="149"/>
      <c r="CE35" s="60"/>
      <c r="CF35" s="244"/>
      <c r="CG35" s="212"/>
      <c r="CH35" s="213"/>
      <c r="CI35" s="149"/>
      <c r="CJ35" s="60"/>
      <c r="CK35" s="244"/>
      <c r="CL35" s="212"/>
      <c r="CM35" s="213"/>
      <c r="CN35" s="149"/>
      <c r="CO35" s="60"/>
      <c r="CP35" s="244"/>
      <c r="CQ35" s="212"/>
      <c r="CR35" s="213"/>
      <c r="CS35" s="149"/>
      <c r="CT35" s="60"/>
      <c r="CU35" s="244"/>
      <c r="CV35" s="212"/>
      <c r="CW35" s="213"/>
      <c r="CX35" s="149"/>
      <c r="CY35" s="60"/>
      <c r="CZ35" s="244"/>
      <c r="DA35" s="212"/>
      <c r="DB35" s="213"/>
      <c r="DC35" s="149"/>
      <c r="DD35" s="60"/>
      <c r="DE35" s="244"/>
      <c r="DF35" s="212"/>
      <c r="DG35" s="213"/>
      <c r="DH35" s="149"/>
      <c r="DI35" s="60"/>
      <c r="DJ35" s="244"/>
      <c r="DK35" s="212"/>
      <c r="DL35" s="213"/>
      <c r="DM35" s="149"/>
      <c r="DN35" s="60"/>
      <c r="DO35" s="244"/>
      <c r="DP35" s="212">
        <v>6791500</v>
      </c>
      <c r="DQ35" s="213">
        <v>0</v>
      </c>
      <c r="DR35" s="149">
        <f t="shared" si="8"/>
        <v>6791500</v>
      </c>
      <c r="DS35" s="60">
        <f t="shared" si="18"/>
        <v>6791500</v>
      </c>
      <c r="DT35" s="244"/>
      <c r="DU35" s="212">
        <v>0</v>
      </c>
      <c r="DV35" s="213">
        <v>0</v>
      </c>
      <c r="DW35" s="149">
        <f t="shared" si="9"/>
        <v>0</v>
      </c>
      <c r="DX35" s="60">
        <f t="shared" si="19"/>
        <v>0</v>
      </c>
      <c r="DY35" s="244"/>
      <c r="DZ35" s="212"/>
      <c r="EA35" s="213"/>
      <c r="EB35" s="149"/>
      <c r="EC35" s="60"/>
      <c r="ED35" s="247"/>
      <c r="EE35" s="212"/>
      <c r="EF35" s="213"/>
      <c r="EG35" s="149"/>
      <c r="EH35" s="60"/>
      <c r="EI35" s="182"/>
      <c r="EJ35" s="224">
        <f t="shared" si="10"/>
        <v>9166823.666666666</v>
      </c>
      <c r="EK35" s="221">
        <f t="shared" si="11"/>
        <v>5543731</v>
      </c>
      <c r="EL35" s="222" t="str">
        <f t="shared" si="12"/>
        <v>PROMED QUIRURGICOS</v>
      </c>
      <c r="EM35" s="221"/>
      <c r="EN35" s="220">
        <f>IFERROR(EM35/#REF!,0)</f>
        <v>0</v>
      </c>
      <c r="EO35" s="31">
        <f t="shared" si="20"/>
        <v>9166823.666666666</v>
      </c>
      <c r="EP35" s="31">
        <f t="shared" si="1"/>
        <v>9166823.666666666</v>
      </c>
      <c r="EQ35" s="225" t="str">
        <f t="shared" si="2"/>
        <v/>
      </c>
    </row>
    <row r="36" spans="1:147" s="14" customFormat="1">
      <c r="A36" s="263">
        <f t="shared" si="13"/>
        <v>24</v>
      </c>
      <c r="B36" s="102"/>
      <c r="C36" s="249" t="s">
        <v>752</v>
      </c>
      <c r="D36" s="273" t="s">
        <v>57</v>
      </c>
      <c r="E36" s="265" t="s">
        <v>1445</v>
      </c>
      <c r="F36" s="273">
        <v>2</v>
      </c>
      <c r="G36" s="102"/>
      <c r="H36" s="103"/>
      <c r="I36" s="210"/>
      <c r="J36" s="280"/>
      <c r="K36" s="206"/>
      <c r="L36" s="71">
        <f t="shared" si="3"/>
        <v>0</v>
      </c>
      <c r="M36" s="209">
        <f t="shared" si="4"/>
        <v>0</v>
      </c>
      <c r="O36" s="275"/>
      <c r="P36" s="275"/>
      <c r="Q36" s="149"/>
      <c r="R36" s="60"/>
      <c r="S36" s="182"/>
      <c r="T36" s="275"/>
      <c r="U36" s="275"/>
      <c r="V36" s="149"/>
      <c r="W36" s="60"/>
      <c r="X36" s="182"/>
      <c r="Y36" s="275"/>
      <c r="Z36" s="275"/>
      <c r="AA36" s="149"/>
      <c r="AB36" s="60"/>
      <c r="AC36" s="244"/>
      <c r="AD36" s="275"/>
      <c r="AE36" s="275"/>
      <c r="AF36" s="149"/>
      <c r="AG36" s="60"/>
      <c r="AH36" s="244"/>
      <c r="AI36" s="275"/>
      <c r="AJ36" s="275"/>
      <c r="AK36" s="149"/>
      <c r="AL36" s="60"/>
      <c r="AM36" s="244"/>
      <c r="AN36" s="275">
        <v>23093580</v>
      </c>
      <c r="AO36" s="275">
        <v>0</v>
      </c>
      <c r="AP36" s="149">
        <f t="shared" si="5"/>
        <v>23093580</v>
      </c>
      <c r="AQ36" s="60">
        <f t="shared" si="0"/>
        <v>46187160</v>
      </c>
      <c r="AR36" s="244"/>
      <c r="AS36" s="275">
        <v>11298840</v>
      </c>
      <c r="AT36" s="275">
        <v>0</v>
      </c>
      <c r="AU36" s="149">
        <f t="shared" si="14"/>
        <v>11298840</v>
      </c>
      <c r="AV36" s="60">
        <f t="shared" si="15"/>
        <v>22597680</v>
      </c>
      <c r="AW36" s="244"/>
      <c r="AX36" s="212"/>
      <c r="AY36" s="213"/>
      <c r="AZ36" s="149"/>
      <c r="BA36" s="60"/>
      <c r="BB36" s="244"/>
      <c r="BC36" s="212"/>
      <c r="BD36" s="213"/>
      <c r="BE36" s="149"/>
      <c r="BF36" s="60"/>
      <c r="BG36" s="244"/>
      <c r="BH36" s="275"/>
      <c r="BI36" s="275"/>
      <c r="BJ36" s="149"/>
      <c r="BK36" s="60"/>
      <c r="BL36" s="244"/>
      <c r="BM36" s="212">
        <v>10515000</v>
      </c>
      <c r="BN36" s="213">
        <v>0</v>
      </c>
      <c r="BO36" s="149">
        <f t="shared" si="25"/>
        <v>10515000</v>
      </c>
      <c r="BP36" s="60">
        <f t="shared" si="26"/>
        <v>21030000</v>
      </c>
      <c r="BQ36" s="244"/>
      <c r="BR36" s="212"/>
      <c r="BS36" s="213"/>
      <c r="BT36" s="149"/>
      <c r="BU36" s="60"/>
      <c r="BV36" s="244"/>
      <c r="BW36" s="212">
        <v>7300125</v>
      </c>
      <c r="BX36" s="213">
        <v>0</v>
      </c>
      <c r="BY36" s="149">
        <f t="shared" si="22"/>
        <v>7300125</v>
      </c>
      <c r="BZ36" s="60">
        <f t="shared" si="23"/>
        <v>14600250</v>
      </c>
      <c r="CA36" s="244"/>
      <c r="CB36" s="277"/>
      <c r="CC36" s="277"/>
      <c r="CD36" s="149"/>
      <c r="CE36" s="60"/>
      <c r="CF36" s="244"/>
      <c r="CG36" s="212"/>
      <c r="CH36" s="213"/>
      <c r="CI36" s="149"/>
      <c r="CJ36" s="60"/>
      <c r="CK36" s="244"/>
      <c r="CL36" s="212">
        <v>10454500</v>
      </c>
      <c r="CM36" s="213">
        <v>0</v>
      </c>
      <c r="CN36" s="149">
        <f t="shared" si="7"/>
        <v>10454500</v>
      </c>
      <c r="CO36" s="60">
        <f t="shared" si="24"/>
        <v>20909000</v>
      </c>
      <c r="CP36" s="244"/>
      <c r="CQ36" s="212"/>
      <c r="CR36" s="213"/>
      <c r="CS36" s="149"/>
      <c r="CT36" s="60"/>
      <c r="CU36" s="244"/>
      <c r="CV36" s="212"/>
      <c r="CW36" s="213"/>
      <c r="CX36" s="149"/>
      <c r="CY36" s="60"/>
      <c r="CZ36" s="244"/>
      <c r="DA36" s="212"/>
      <c r="DB36" s="213"/>
      <c r="DC36" s="149"/>
      <c r="DD36" s="60"/>
      <c r="DE36" s="244"/>
      <c r="DF36" s="212"/>
      <c r="DG36" s="213"/>
      <c r="DH36" s="149"/>
      <c r="DI36" s="60"/>
      <c r="DJ36" s="244"/>
      <c r="DK36" s="212"/>
      <c r="DL36" s="213"/>
      <c r="DM36" s="149"/>
      <c r="DN36" s="60"/>
      <c r="DO36" s="244"/>
      <c r="DP36" s="212">
        <v>16682500</v>
      </c>
      <c r="DQ36" s="213">
        <v>36670</v>
      </c>
      <c r="DR36" s="149">
        <f t="shared" si="8"/>
        <v>16719170</v>
      </c>
      <c r="DS36" s="60">
        <f t="shared" si="18"/>
        <v>33438340</v>
      </c>
      <c r="DT36" s="244"/>
      <c r="DU36" s="212">
        <v>0</v>
      </c>
      <c r="DV36" s="213">
        <v>0</v>
      </c>
      <c r="DW36" s="149">
        <f t="shared" si="9"/>
        <v>0</v>
      </c>
      <c r="DX36" s="60">
        <f t="shared" si="19"/>
        <v>0</v>
      </c>
      <c r="DY36" s="244"/>
      <c r="DZ36" s="212"/>
      <c r="EA36" s="213"/>
      <c r="EB36" s="149"/>
      <c r="EC36" s="60"/>
      <c r="ED36" s="247"/>
      <c r="EE36" s="212"/>
      <c r="EF36" s="213"/>
      <c r="EG36" s="149"/>
      <c r="EH36" s="60"/>
      <c r="EI36" s="182"/>
      <c r="EJ36" s="224">
        <f t="shared" si="10"/>
        <v>13230202.5</v>
      </c>
      <c r="EK36" s="221">
        <f t="shared" si="11"/>
        <v>7300125</v>
      </c>
      <c r="EL36" s="222" t="str">
        <f t="shared" si="12"/>
        <v>DIPROMEDICOS SAS</v>
      </c>
      <c r="EM36" s="221"/>
      <c r="EN36" s="220">
        <f>IFERROR(EM36/#REF!,0)</f>
        <v>0</v>
      </c>
      <c r="EO36" s="31">
        <f t="shared" si="20"/>
        <v>13230202.5</v>
      </c>
      <c r="EP36" s="31">
        <f t="shared" si="1"/>
        <v>26460405</v>
      </c>
      <c r="EQ36" s="225" t="str">
        <f t="shared" si="2"/>
        <v/>
      </c>
    </row>
    <row r="37" spans="1:147" s="14" customFormat="1" ht="28.5">
      <c r="A37" s="263">
        <f t="shared" si="13"/>
        <v>25</v>
      </c>
      <c r="B37" s="102"/>
      <c r="C37" s="249" t="s">
        <v>753</v>
      </c>
      <c r="D37" s="273" t="s">
        <v>57</v>
      </c>
      <c r="E37" s="265" t="s">
        <v>1445</v>
      </c>
      <c r="F37" s="273">
        <v>8</v>
      </c>
      <c r="G37" s="102"/>
      <c r="H37" s="103"/>
      <c r="I37" s="210"/>
      <c r="J37" s="280"/>
      <c r="K37" s="206"/>
      <c r="L37" s="71">
        <f t="shared" si="3"/>
        <v>0</v>
      </c>
      <c r="M37" s="209">
        <f t="shared" si="4"/>
        <v>0</v>
      </c>
      <c r="O37" s="275"/>
      <c r="P37" s="275"/>
      <c r="Q37" s="149"/>
      <c r="R37" s="60"/>
      <c r="S37" s="182"/>
      <c r="T37" s="275"/>
      <c r="U37" s="275"/>
      <c r="V37" s="149"/>
      <c r="W37" s="60"/>
      <c r="X37" s="182"/>
      <c r="Y37" s="275"/>
      <c r="Z37" s="275"/>
      <c r="AA37" s="149"/>
      <c r="AB37" s="60"/>
      <c r="AC37" s="244"/>
      <c r="AD37" s="275"/>
      <c r="AE37" s="275"/>
      <c r="AF37" s="149"/>
      <c r="AG37" s="60"/>
      <c r="AH37" s="244"/>
      <c r="AI37" s="275"/>
      <c r="AJ37" s="275"/>
      <c r="AK37" s="149"/>
      <c r="AL37" s="60"/>
      <c r="AM37" s="244"/>
      <c r="AN37" s="275"/>
      <c r="AO37" s="275"/>
      <c r="AP37" s="149">
        <f t="shared" si="5"/>
        <v>0</v>
      </c>
      <c r="AQ37" s="60">
        <f t="shared" si="0"/>
        <v>0</v>
      </c>
      <c r="AR37" s="244"/>
      <c r="AS37" s="275"/>
      <c r="AT37" s="275"/>
      <c r="AU37" s="149"/>
      <c r="AV37" s="60"/>
      <c r="AW37" s="244"/>
      <c r="AX37" s="212"/>
      <c r="AY37" s="213"/>
      <c r="AZ37" s="149"/>
      <c r="BA37" s="60"/>
      <c r="BB37" s="244"/>
      <c r="BC37" s="212"/>
      <c r="BD37" s="213"/>
      <c r="BE37" s="149"/>
      <c r="BF37" s="60"/>
      <c r="BG37" s="244"/>
      <c r="BH37" s="275"/>
      <c r="BI37" s="275"/>
      <c r="BJ37" s="149"/>
      <c r="BK37" s="60"/>
      <c r="BL37" s="244"/>
      <c r="BM37" s="212"/>
      <c r="BN37" s="213"/>
      <c r="BO37" s="149"/>
      <c r="BP37" s="60"/>
      <c r="BQ37" s="244"/>
      <c r="BR37" s="212"/>
      <c r="BS37" s="213"/>
      <c r="BT37" s="149"/>
      <c r="BU37" s="60"/>
      <c r="BV37" s="244"/>
      <c r="BW37" s="212">
        <v>7535432.8350000009</v>
      </c>
      <c r="BX37" s="213">
        <v>0</v>
      </c>
      <c r="BY37" s="149">
        <f t="shared" si="22"/>
        <v>7535432.8350000009</v>
      </c>
      <c r="BZ37" s="60">
        <f t="shared" si="23"/>
        <v>60283462.680000007</v>
      </c>
      <c r="CA37" s="244"/>
      <c r="CB37" s="277"/>
      <c r="CC37" s="277"/>
      <c r="CD37" s="149"/>
      <c r="CE37" s="60"/>
      <c r="CF37" s="244"/>
      <c r="CG37" s="212"/>
      <c r="CH37" s="213"/>
      <c r="CI37" s="149"/>
      <c r="CJ37" s="60"/>
      <c r="CK37" s="244"/>
      <c r="CL37" s="212"/>
      <c r="CM37" s="213"/>
      <c r="CN37" s="149"/>
      <c r="CO37" s="60"/>
      <c r="CP37" s="244"/>
      <c r="CQ37" s="212"/>
      <c r="CR37" s="213"/>
      <c r="CS37" s="149"/>
      <c r="CT37" s="60"/>
      <c r="CU37" s="244"/>
      <c r="CV37" s="212"/>
      <c r="CW37" s="213"/>
      <c r="CX37" s="149"/>
      <c r="CY37" s="60"/>
      <c r="CZ37" s="244"/>
      <c r="DA37" s="212"/>
      <c r="DB37" s="213"/>
      <c r="DC37" s="149"/>
      <c r="DD37" s="60"/>
      <c r="DE37" s="244"/>
      <c r="DF37" s="212"/>
      <c r="DG37" s="213"/>
      <c r="DH37" s="149"/>
      <c r="DI37" s="60"/>
      <c r="DJ37" s="244"/>
      <c r="DK37" s="212"/>
      <c r="DL37" s="213"/>
      <c r="DM37" s="149"/>
      <c r="DN37" s="60"/>
      <c r="DO37" s="244"/>
      <c r="DP37" s="212">
        <v>3622500</v>
      </c>
      <c r="DQ37" s="213">
        <v>0</v>
      </c>
      <c r="DR37" s="149">
        <f t="shared" si="8"/>
        <v>3622500</v>
      </c>
      <c r="DS37" s="60">
        <f t="shared" si="18"/>
        <v>28980000</v>
      </c>
      <c r="DT37" s="244"/>
      <c r="DU37" s="212">
        <v>0</v>
      </c>
      <c r="DV37" s="213">
        <v>0</v>
      </c>
      <c r="DW37" s="149">
        <f t="shared" si="9"/>
        <v>0</v>
      </c>
      <c r="DX37" s="60">
        <f t="shared" si="19"/>
        <v>0</v>
      </c>
      <c r="DY37" s="244"/>
      <c r="DZ37" s="212"/>
      <c r="EA37" s="213"/>
      <c r="EB37" s="149"/>
      <c r="EC37" s="60"/>
      <c r="ED37" s="247"/>
      <c r="EE37" s="212"/>
      <c r="EF37" s="213"/>
      <c r="EG37" s="149"/>
      <c r="EH37" s="60"/>
      <c r="EI37" s="182"/>
      <c r="EJ37" s="224">
        <f t="shared" si="10"/>
        <v>5578966.4175000004</v>
      </c>
      <c r="EK37" s="221">
        <f t="shared" si="11"/>
        <v>3622500</v>
      </c>
      <c r="EL37" s="222" t="str">
        <f t="shared" si="12"/>
        <v>SMITH &amp; NEPHEW</v>
      </c>
      <c r="EM37" s="221"/>
      <c r="EN37" s="220">
        <f>IFERROR(EM37/#REF!,0)</f>
        <v>0</v>
      </c>
      <c r="EO37" s="31">
        <f t="shared" si="20"/>
        <v>5578966.4175000004</v>
      </c>
      <c r="EP37" s="31">
        <f t="shared" si="1"/>
        <v>44631731.340000004</v>
      </c>
      <c r="EQ37" s="225" t="str">
        <f t="shared" si="2"/>
        <v/>
      </c>
    </row>
    <row r="38" spans="1:147" s="14" customFormat="1">
      <c r="A38" s="263">
        <f t="shared" si="13"/>
        <v>26</v>
      </c>
      <c r="B38" s="102"/>
      <c r="C38" s="249" t="s">
        <v>754</v>
      </c>
      <c r="D38" s="273" t="s">
        <v>57</v>
      </c>
      <c r="E38" s="265" t="s">
        <v>1445</v>
      </c>
      <c r="F38" s="273">
        <v>1</v>
      </c>
      <c r="G38" s="102"/>
      <c r="H38" s="103"/>
      <c r="I38" s="210"/>
      <c r="J38" s="280"/>
      <c r="K38" s="206"/>
      <c r="L38" s="71">
        <f t="shared" si="3"/>
        <v>0</v>
      </c>
      <c r="M38" s="209">
        <f t="shared" si="4"/>
        <v>0</v>
      </c>
      <c r="O38" s="275"/>
      <c r="P38" s="275"/>
      <c r="Q38" s="149"/>
      <c r="R38" s="60"/>
      <c r="S38" s="182"/>
      <c r="T38" s="275"/>
      <c r="U38" s="275"/>
      <c r="V38" s="149"/>
      <c r="W38" s="60"/>
      <c r="X38" s="182"/>
      <c r="Y38" s="275"/>
      <c r="Z38" s="275"/>
      <c r="AA38" s="149"/>
      <c r="AB38" s="60"/>
      <c r="AC38" s="244"/>
      <c r="AD38" s="275"/>
      <c r="AE38" s="275"/>
      <c r="AF38" s="149"/>
      <c r="AG38" s="60"/>
      <c r="AH38" s="244"/>
      <c r="AI38" s="275"/>
      <c r="AJ38" s="275"/>
      <c r="AK38" s="149"/>
      <c r="AL38" s="60"/>
      <c r="AM38" s="244"/>
      <c r="AN38" s="275"/>
      <c r="AO38" s="275"/>
      <c r="AP38" s="149">
        <f t="shared" si="5"/>
        <v>0</v>
      </c>
      <c r="AQ38" s="60">
        <f t="shared" si="0"/>
        <v>0</v>
      </c>
      <c r="AR38" s="244"/>
      <c r="AS38" s="275"/>
      <c r="AT38" s="275"/>
      <c r="AU38" s="149"/>
      <c r="AV38" s="60"/>
      <c r="AW38" s="244"/>
      <c r="AX38" s="212"/>
      <c r="AY38" s="213"/>
      <c r="AZ38" s="149"/>
      <c r="BA38" s="60"/>
      <c r="BB38" s="244"/>
      <c r="BC38" s="212"/>
      <c r="BD38" s="213"/>
      <c r="BE38" s="149"/>
      <c r="BF38" s="60"/>
      <c r="BG38" s="244"/>
      <c r="BH38" s="275"/>
      <c r="BI38" s="275"/>
      <c r="BJ38" s="149"/>
      <c r="BK38" s="60"/>
      <c r="BL38" s="244"/>
      <c r="BM38" s="212">
        <v>8467000</v>
      </c>
      <c r="BN38" s="213">
        <v>0</v>
      </c>
      <c r="BO38" s="149">
        <f t="shared" si="25"/>
        <v>8467000</v>
      </c>
      <c r="BP38" s="60">
        <f t="shared" si="26"/>
        <v>8467000</v>
      </c>
      <c r="BQ38" s="244"/>
      <c r="BR38" s="212"/>
      <c r="BS38" s="213"/>
      <c r="BT38" s="149"/>
      <c r="BU38" s="60"/>
      <c r="BV38" s="244"/>
      <c r="BW38" s="212">
        <v>6032880</v>
      </c>
      <c r="BX38" s="213">
        <v>0</v>
      </c>
      <c r="BY38" s="149">
        <f t="shared" si="22"/>
        <v>6032880</v>
      </c>
      <c r="BZ38" s="60">
        <f t="shared" si="23"/>
        <v>6032880</v>
      </c>
      <c r="CA38" s="244"/>
      <c r="CB38" s="277"/>
      <c r="CC38" s="277"/>
      <c r="CD38" s="149"/>
      <c r="CE38" s="60"/>
      <c r="CF38" s="244"/>
      <c r="CG38" s="212">
        <v>8075600</v>
      </c>
      <c r="CH38" s="213">
        <v>58947.5</v>
      </c>
      <c r="CI38" s="149">
        <f t="shared" si="6"/>
        <v>8134547.5</v>
      </c>
      <c r="CJ38" s="60">
        <f t="shared" si="21"/>
        <v>8134547.5</v>
      </c>
      <c r="CK38" s="244"/>
      <c r="CL38" s="212">
        <v>8639680</v>
      </c>
      <c r="CM38" s="213">
        <v>0</v>
      </c>
      <c r="CN38" s="149">
        <f t="shared" si="7"/>
        <v>8639680</v>
      </c>
      <c r="CO38" s="60">
        <f t="shared" si="24"/>
        <v>8639680</v>
      </c>
      <c r="CP38" s="244"/>
      <c r="CQ38" s="212"/>
      <c r="CR38" s="213"/>
      <c r="CS38" s="149"/>
      <c r="CT38" s="60"/>
      <c r="CU38" s="244"/>
      <c r="CV38" s="212"/>
      <c r="CW38" s="213"/>
      <c r="CX38" s="149"/>
      <c r="CY38" s="60"/>
      <c r="CZ38" s="244"/>
      <c r="DA38" s="212"/>
      <c r="DB38" s="213"/>
      <c r="DC38" s="149"/>
      <c r="DD38" s="60"/>
      <c r="DE38" s="244"/>
      <c r="DF38" s="212"/>
      <c r="DG38" s="213"/>
      <c r="DH38" s="149"/>
      <c r="DI38" s="60"/>
      <c r="DJ38" s="244"/>
      <c r="DK38" s="212"/>
      <c r="DL38" s="213"/>
      <c r="DM38" s="149"/>
      <c r="DN38" s="60"/>
      <c r="DO38" s="244"/>
      <c r="DP38" s="212">
        <v>9231000</v>
      </c>
      <c r="DQ38" s="213">
        <v>18335</v>
      </c>
      <c r="DR38" s="149">
        <f t="shared" si="8"/>
        <v>9249335</v>
      </c>
      <c r="DS38" s="60">
        <f t="shared" si="18"/>
        <v>9249335</v>
      </c>
      <c r="DT38" s="244"/>
      <c r="DU38" s="212">
        <v>0</v>
      </c>
      <c r="DV38" s="213">
        <v>0</v>
      </c>
      <c r="DW38" s="149">
        <f t="shared" si="9"/>
        <v>0</v>
      </c>
      <c r="DX38" s="60">
        <f t="shared" si="19"/>
        <v>0</v>
      </c>
      <c r="DY38" s="244"/>
      <c r="DZ38" s="212"/>
      <c r="EA38" s="213"/>
      <c r="EB38" s="149"/>
      <c r="EC38" s="60"/>
      <c r="ED38" s="247"/>
      <c r="EE38" s="212"/>
      <c r="EF38" s="213"/>
      <c r="EG38" s="149"/>
      <c r="EH38" s="60"/>
      <c r="EI38" s="182"/>
      <c r="EJ38" s="224">
        <f t="shared" si="10"/>
        <v>8104688.5</v>
      </c>
      <c r="EK38" s="221">
        <f t="shared" si="11"/>
        <v>6032880</v>
      </c>
      <c r="EL38" s="222" t="str">
        <f t="shared" si="12"/>
        <v>DIPROMEDICOS SAS</v>
      </c>
      <c r="EM38" s="221"/>
      <c r="EN38" s="220">
        <f>IFERROR(EM38/#REF!,0)</f>
        <v>0</v>
      </c>
      <c r="EO38" s="31">
        <f t="shared" si="20"/>
        <v>8104688.5</v>
      </c>
      <c r="EP38" s="31">
        <f t="shared" si="1"/>
        <v>8104688.5</v>
      </c>
      <c r="EQ38" s="225" t="str">
        <f t="shared" si="2"/>
        <v/>
      </c>
    </row>
    <row r="39" spans="1:147" s="14" customFormat="1">
      <c r="A39" s="263">
        <f t="shared" si="13"/>
        <v>27</v>
      </c>
      <c r="B39" s="102"/>
      <c r="C39" s="249" t="s">
        <v>755</v>
      </c>
      <c r="D39" s="273" t="s">
        <v>57</v>
      </c>
      <c r="E39" s="265" t="s">
        <v>1445</v>
      </c>
      <c r="F39" s="273">
        <v>1</v>
      </c>
      <c r="G39" s="102"/>
      <c r="H39" s="103"/>
      <c r="I39" s="210"/>
      <c r="J39" s="280"/>
      <c r="K39" s="206"/>
      <c r="L39" s="71">
        <f t="shared" si="3"/>
        <v>0</v>
      </c>
      <c r="M39" s="209">
        <f t="shared" si="4"/>
        <v>0</v>
      </c>
      <c r="O39" s="275"/>
      <c r="P39" s="275"/>
      <c r="Q39" s="149"/>
      <c r="R39" s="60"/>
      <c r="S39" s="182"/>
      <c r="T39" s="275"/>
      <c r="U39" s="275"/>
      <c r="V39" s="149"/>
      <c r="W39" s="60"/>
      <c r="X39" s="182"/>
      <c r="Y39" s="275">
        <v>6495660</v>
      </c>
      <c r="Z39" s="275">
        <v>0</v>
      </c>
      <c r="AA39" s="149">
        <f t="shared" ref="AA39:AA42" si="27">+Y39+Z39</f>
        <v>6495660</v>
      </c>
      <c r="AB39" s="60">
        <f t="shared" ref="AB39:AB42" si="28">+AA39*$F39</f>
        <v>6495660</v>
      </c>
      <c r="AC39" s="244"/>
      <c r="AD39" s="275">
        <v>12276150.69681</v>
      </c>
      <c r="AE39" s="275">
        <v>0</v>
      </c>
      <c r="AF39" s="149">
        <f t="shared" ref="AF39:AF40" si="29">+AD39+AE39</f>
        <v>12276150.69681</v>
      </c>
      <c r="AG39" s="60">
        <f t="shared" ref="AG39:AG40" si="30">+AF39*$F39</f>
        <v>12276150.69681</v>
      </c>
      <c r="AH39" s="244"/>
      <c r="AI39" s="275"/>
      <c r="AJ39" s="275"/>
      <c r="AK39" s="149"/>
      <c r="AL39" s="60"/>
      <c r="AM39" s="244"/>
      <c r="AN39" s="275"/>
      <c r="AO39" s="275"/>
      <c r="AP39" s="149">
        <f t="shared" si="5"/>
        <v>0</v>
      </c>
      <c r="AQ39" s="60">
        <f t="shared" si="0"/>
        <v>0</v>
      </c>
      <c r="AR39" s="244"/>
      <c r="AS39" s="275">
        <v>3807806</v>
      </c>
      <c r="AT39" s="275">
        <v>0</v>
      </c>
      <c r="AU39" s="149">
        <f t="shared" si="14"/>
        <v>3807806</v>
      </c>
      <c r="AV39" s="60">
        <f t="shared" si="15"/>
        <v>3807806</v>
      </c>
      <c r="AW39" s="244"/>
      <c r="AX39" s="212"/>
      <c r="AY39" s="213"/>
      <c r="AZ39" s="149"/>
      <c r="BA39" s="60"/>
      <c r="BB39" s="244"/>
      <c r="BC39" s="212"/>
      <c r="BD39" s="213"/>
      <c r="BE39" s="149"/>
      <c r="BF39" s="60"/>
      <c r="BG39" s="244"/>
      <c r="BH39" s="275"/>
      <c r="BI39" s="275"/>
      <c r="BJ39" s="149"/>
      <c r="BK39" s="60"/>
      <c r="BL39" s="244"/>
      <c r="BM39" s="212"/>
      <c r="BN39" s="213"/>
      <c r="BO39" s="149"/>
      <c r="BP39" s="60"/>
      <c r="BQ39" s="244"/>
      <c r="BR39" s="212"/>
      <c r="BS39" s="213"/>
      <c r="BT39" s="149"/>
      <c r="BU39" s="60"/>
      <c r="BV39" s="244"/>
      <c r="BW39" s="212"/>
      <c r="BX39" s="213"/>
      <c r="BY39" s="149"/>
      <c r="BZ39" s="60"/>
      <c r="CA39" s="244"/>
      <c r="CB39" s="277"/>
      <c r="CC39" s="277"/>
      <c r="CD39" s="149"/>
      <c r="CE39" s="60"/>
      <c r="CF39" s="244"/>
      <c r="CG39" s="212">
        <v>51407753</v>
      </c>
      <c r="CH39" s="213">
        <v>58947.5</v>
      </c>
      <c r="CI39" s="149">
        <f t="shared" si="6"/>
        <v>51466700.5</v>
      </c>
      <c r="CJ39" s="60">
        <f t="shared" si="21"/>
        <v>51466700.5</v>
      </c>
      <c r="CK39" s="244"/>
      <c r="CL39" s="212"/>
      <c r="CM39" s="213"/>
      <c r="CN39" s="149"/>
      <c r="CO39" s="60"/>
      <c r="CP39" s="244"/>
      <c r="CQ39" s="212"/>
      <c r="CR39" s="213"/>
      <c r="CS39" s="149"/>
      <c r="CT39" s="60"/>
      <c r="CU39" s="244"/>
      <c r="CV39" s="212"/>
      <c r="CW39" s="213"/>
      <c r="CX39" s="149"/>
      <c r="CY39" s="60"/>
      <c r="CZ39" s="244"/>
      <c r="DA39" s="212"/>
      <c r="DB39" s="213"/>
      <c r="DC39" s="149"/>
      <c r="DD39" s="60"/>
      <c r="DE39" s="244"/>
      <c r="DF39" s="212"/>
      <c r="DG39" s="213"/>
      <c r="DH39" s="149"/>
      <c r="DI39" s="60"/>
      <c r="DJ39" s="244"/>
      <c r="DK39" s="212"/>
      <c r="DL39" s="213"/>
      <c r="DM39" s="149"/>
      <c r="DN39" s="60"/>
      <c r="DO39" s="244"/>
      <c r="DP39" s="212"/>
      <c r="DQ39" s="213"/>
      <c r="DR39" s="149">
        <f t="shared" si="8"/>
        <v>0</v>
      </c>
      <c r="DS39" s="60">
        <f t="shared" si="18"/>
        <v>0</v>
      </c>
      <c r="DT39" s="244"/>
      <c r="DU39" s="212">
        <v>0</v>
      </c>
      <c r="DV39" s="213">
        <v>0</v>
      </c>
      <c r="DW39" s="149">
        <f t="shared" si="9"/>
        <v>0</v>
      </c>
      <c r="DX39" s="60">
        <f t="shared" si="19"/>
        <v>0</v>
      </c>
      <c r="DY39" s="244"/>
      <c r="DZ39" s="212"/>
      <c r="EA39" s="213"/>
      <c r="EB39" s="149"/>
      <c r="EC39" s="60"/>
      <c r="ED39" s="247"/>
      <c r="EE39" s="212"/>
      <c r="EF39" s="213"/>
      <c r="EG39" s="149"/>
      <c r="EH39" s="60"/>
      <c r="EI39" s="182"/>
      <c r="EJ39" s="224">
        <f t="shared" si="10"/>
        <v>18511579.299202502</v>
      </c>
      <c r="EK39" s="221">
        <f t="shared" si="11"/>
        <v>3807806</v>
      </c>
      <c r="EL39" s="222" t="str">
        <f t="shared" si="12"/>
        <v>FIJACION EXTERNA SAS</v>
      </c>
      <c r="EM39" s="221"/>
      <c r="EN39" s="220">
        <f>IFERROR(EM39/#REF!,0)</f>
        <v>0</v>
      </c>
      <c r="EO39" s="31">
        <f t="shared" si="20"/>
        <v>18511579.299202502</v>
      </c>
      <c r="EP39" s="31">
        <f t="shared" si="1"/>
        <v>18511579.299202502</v>
      </c>
      <c r="EQ39" s="225" t="str">
        <f t="shared" si="2"/>
        <v/>
      </c>
    </row>
    <row r="40" spans="1:147" s="14" customFormat="1">
      <c r="A40" s="263">
        <f t="shared" si="13"/>
        <v>28</v>
      </c>
      <c r="B40" s="102"/>
      <c r="C40" s="249" t="s">
        <v>756</v>
      </c>
      <c r="D40" s="273" t="s">
        <v>57</v>
      </c>
      <c r="E40" s="265" t="s">
        <v>1445</v>
      </c>
      <c r="F40" s="273">
        <v>1</v>
      </c>
      <c r="G40" s="102"/>
      <c r="H40" s="103"/>
      <c r="I40" s="210"/>
      <c r="J40" s="280"/>
      <c r="K40" s="206"/>
      <c r="L40" s="71">
        <f t="shared" si="3"/>
        <v>0</v>
      </c>
      <c r="M40" s="209">
        <f t="shared" si="4"/>
        <v>0</v>
      </c>
      <c r="O40" s="275"/>
      <c r="P40" s="275"/>
      <c r="Q40" s="149"/>
      <c r="R40" s="60"/>
      <c r="S40" s="182"/>
      <c r="T40" s="275"/>
      <c r="U40" s="275"/>
      <c r="V40" s="149"/>
      <c r="W40" s="60"/>
      <c r="X40" s="182"/>
      <c r="Y40" s="275">
        <v>5928402</v>
      </c>
      <c r="Z40" s="275">
        <v>0</v>
      </c>
      <c r="AA40" s="149">
        <f t="shared" si="27"/>
        <v>5928402</v>
      </c>
      <c r="AB40" s="60">
        <f t="shared" si="28"/>
        <v>5928402</v>
      </c>
      <c r="AC40" s="244"/>
      <c r="AD40" s="275">
        <v>4178562.9221700011</v>
      </c>
      <c r="AE40" s="275">
        <v>0</v>
      </c>
      <c r="AF40" s="149">
        <f t="shared" si="29"/>
        <v>4178562.9221700011</v>
      </c>
      <c r="AG40" s="60">
        <f t="shared" si="30"/>
        <v>4178562.9221700011</v>
      </c>
      <c r="AH40" s="244"/>
      <c r="AI40" s="275"/>
      <c r="AJ40" s="275"/>
      <c r="AK40" s="149"/>
      <c r="AL40" s="60"/>
      <c r="AM40" s="244"/>
      <c r="AN40" s="275"/>
      <c r="AO40" s="275"/>
      <c r="AP40" s="149">
        <f t="shared" si="5"/>
        <v>0</v>
      </c>
      <c r="AQ40" s="60">
        <f t="shared" si="0"/>
        <v>0</v>
      </c>
      <c r="AR40" s="244"/>
      <c r="AS40" s="275">
        <v>4928883</v>
      </c>
      <c r="AT40" s="275">
        <v>0</v>
      </c>
      <c r="AU40" s="149">
        <f t="shared" si="14"/>
        <v>4928883</v>
      </c>
      <c r="AV40" s="60">
        <f t="shared" si="15"/>
        <v>4928883</v>
      </c>
      <c r="AW40" s="244"/>
      <c r="AX40" s="212"/>
      <c r="AY40" s="213"/>
      <c r="AZ40" s="149"/>
      <c r="BA40" s="60"/>
      <c r="BB40" s="244"/>
      <c r="BC40" s="212"/>
      <c r="BD40" s="213"/>
      <c r="BE40" s="149"/>
      <c r="BF40" s="60"/>
      <c r="BG40" s="244"/>
      <c r="BH40" s="275"/>
      <c r="BI40" s="275"/>
      <c r="BJ40" s="149"/>
      <c r="BK40" s="60"/>
      <c r="BL40" s="244"/>
      <c r="BM40" s="212"/>
      <c r="BN40" s="213"/>
      <c r="BO40" s="149"/>
      <c r="BP40" s="60"/>
      <c r="BQ40" s="244"/>
      <c r="BR40" s="212"/>
      <c r="BS40" s="213"/>
      <c r="BT40" s="149"/>
      <c r="BU40" s="60"/>
      <c r="BV40" s="244"/>
      <c r="BW40" s="212"/>
      <c r="BX40" s="213"/>
      <c r="BY40" s="149"/>
      <c r="BZ40" s="60"/>
      <c r="CA40" s="244"/>
      <c r="CB40" s="277"/>
      <c r="CC40" s="277"/>
      <c r="CD40" s="149"/>
      <c r="CE40" s="60"/>
      <c r="CF40" s="244"/>
      <c r="CG40" s="212">
        <v>52686946</v>
      </c>
      <c r="CH40" s="213">
        <v>58947.5</v>
      </c>
      <c r="CI40" s="149">
        <f t="shared" si="6"/>
        <v>52745893.5</v>
      </c>
      <c r="CJ40" s="60">
        <f t="shared" si="21"/>
        <v>52745893.5</v>
      </c>
      <c r="CK40" s="244"/>
      <c r="CL40" s="212"/>
      <c r="CM40" s="213"/>
      <c r="CN40" s="149"/>
      <c r="CO40" s="60"/>
      <c r="CP40" s="244"/>
      <c r="CQ40" s="212"/>
      <c r="CR40" s="213"/>
      <c r="CS40" s="149"/>
      <c r="CT40" s="60"/>
      <c r="CU40" s="244"/>
      <c r="CV40" s="212"/>
      <c r="CW40" s="213"/>
      <c r="CX40" s="149"/>
      <c r="CY40" s="60"/>
      <c r="CZ40" s="244"/>
      <c r="DA40" s="212"/>
      <c r="DB40" s="213"/>
      <c r="DC40" s="149"/>
      <c r="DD40" s="60"/>
      <c r="DE40" s="244"/>
      <c r="DF40" s="212"/>
      <c r="DG40" s="213"/>
      <c r="DH40" s="149"/>
      <c r="DI40" s="60"/>
      <c r="DJ40" s="244"/>
      <c r="DK40" s="212"/>
      <c r="DL40" s="213"/>
      <c r="DM40" s="149"/>
      <c r="DN40" s="60"/>
      <c r="DO40" s="244"/>
      <c r="DP40" s="212"/>
      <c r="DQ40" s="213"/>
      <c r="DR40" s="149">
        <f t="shared" si="8"/>
        <v>0</v>
      </c>
      <c r="DS40" s="60">
        <f t="shared" si="18"/>
        <v>0</v>
      </c>
      <c r="DT40" s="244"/>
      <c r="DU40" s="212">
        <v>0</v>
      </c>
      <c r="DV40" s="213">
        <v>0</v>
      </c>
      <c r="DW40" s="149">
        <f t="shared" si="9"/>
        <v>0</v>
      </c>
      <c r="DX40" s="60">
        <f t="shared" si="19"/>
        <v>0</v>
      </c>
      <c r="DY40" s="244"/>
      <c r="DZ40" s="212"/>
      <c r="EA40" s="213"/>
      <c r="EB40" s="149"/>
      <c r="EC40" s="60"/>
      <c r="ED40" s="247"/>
      <c r="EE40" s="212"/>
      <c r="EF40" s="213"/>
      <c r="EG40" s="149"/>
      <c r="EH40" s="60"/>
      <c r="EI40" s="182"/>
      <c r="EJ40" s="224">
        <f t="shared" si="10"/>
        <v>16945435.3555425</v>
      </c>
      <c r="EK40" s="221">
        <f t="shared" si="11"/>
        <v>4178562.9221700011</v>
      </c>
      <c r="EL40" s="222" t="str">
        <f t="shared" si="12"/>
        <v>FIXMEDICAL SAS BIC</v>
      </c>
      <c r="EM40" s="221"/>
      <c r="EN40" s="220">
        <f>IFERROR(EM40/#REF!,0)</f>
        <v>0</v>
      </c>
      <c r="EO40" s="31">
        <f t="shared" si="20"/>
        <v>16945435.3555425</v>
      </c>
      <c r="EP40" s="31">
        <f t="shared" si="1"/>
        <v>16945435.3555425</v>
      </c>
      <c r="EQ40" s="225" t="str">
        <f t="shared" si="2"/>
        <v/>
      </c>
    </row>
    <row r="41" spans="1:147" s="14" customFormat="1" ht="28.5">
      <c r="A41" s="263">
        <f t="shared" si="13"/>
        <v>29</v>
      </c>
      <c r="B41" s="102"/>
      <c r="C41" s="248" t="s">
        <v>757</v>
      </c>
      <c r="D41" s="273" t="s">
        <v>57</v>
      </c>
      <c r="E41" s="264" t="s">
        <v>1445</v>
      </c>
      <c r="F41" s="273">
        <v>1</v>
      </c>
      <c r="G41" s="102"/>
      <c r="H41" s="103"/>
      <c r="I41" s="210"/>
      <c r="J41" s="280"/>
      <c r="K41" s="206"/>
      <c r="L41" s="71">
        <f t="shared" si="3"/>
        <v>0</v>
      </c>
      <c r="M41" s="209">
        <f t="shared" si="4"/>
        <v>0</v>
      </c>
      <c r="O41" s="275"/>
      <c r="P41" s="275"/>
      <c r="Q41" s="149"/>
      <c r="R41" s="60"/>
      <c r="S41" s="182"/>
      <c r="T41" s="275"/>
      <c r="U41" s="275"/>
      <c r="V41" s="149"/>
      <c r="W41" s="60"/>
      <c r="X41" s="182"/>
      <c r="Y41" s="275"/>
      <c r="Z41" s="275">
        <v>0</v>
      </c>
      <c r="AA41" s="149">
        <f t="shared" si="27"/>
        <v>0</v>
      </c>
      <c r="AB41" s="60">
        <f t="shared" si="28"/>
        <v>0</v>
      </c>
      <c r="AC41" s="244"/>
      <c r="AD41" s="275"/>
      <c r="AE41" s="275"/>
      <c r="AF41" s="149"/>
      <c r="AG41" s="60"/>
      <c r="AH41" s="244"/>
      <c r="AI41" s="275"/>
      <c r="AJ41" s="275"/>
      <c r="AK41" s="149"/>
      <c r="AL41" s="60"/>
      <c r="AM41" s="244"/>
      <c r="AN41" s="275"/>
      <c r="AO41" s="275"/>
      <c r="AP41" s="149">
        <f t="shared" si="5"/>
        <v>0</v>
      </c>
      <c r="AQ41" s="60">
        <f t="shared" si="0"/>
        <v>0</v>
      </c>
      <c r="AR41" s="244"/>
      <c r="AS41" s="275"/>
      <c r="AT41" s="275"/>
      <c r="AU41" s="149"/>
      <c r="AV41" s="60"/>
      <c r="AW41" s="244"/>
      <c r="AX41" s="212">
        <v>15452618</v>
      </c>
      <c r="AY41" s="213">
        <v>0</v>
      </c>
      <c r="AZ41" s="149">
        <f t="shared" si="16"/>
        <v>15452618</v>
      </c>
      <c r="BA41" s="60">
        <f t="shared" si="17"/>
        <v>15452618</v>
      </c>
      <c r="BB41" s="244"/>
      <c r="BC41" s="212"/>
      <c r="BD41" s="213"/>
      <c r="BE41" s="149"/>
      <c r="BF41" s="60"/>
      <c r="BG41" s="244"/>
      <c r="BH41" s="275"/>
      <c r="BI41" s="275"/>
      <c r="BJ41" s="149"/>
      <c r="BK41" s="60"/>
      <c r="BL41" s="244"/>
      <c r="BM41" s="212"/>
      <c r="BN41" s="213"/>
      <c r="BO41" s="149"/>
      <c r="BP41" s="60"/>
      <c r="BQ41" s="244"/>
      <c r="BR41" s="212"/>
      <c r="BS41" s="213"/>
      <c r="BT41" s="149"/>
      <c r="BU41" s="60"/>
      <c r="BV41" s="244"/>
      <c r="BW41" s="212"/>
      <c r="BX41" s="213"/>
      <c r="BY41" s="149"/>
      <c r="BZ41" s="60"/>
      <c r="CA41" s="244"/>
      <c r="CB41" s="277"/>
      <c r="CC41" s="277"/>
      <c r="CD41" s="149"/>
      <c r="CE41" s="60"/>
      <c r="CF41" s="244"/>
      <c r="CG41" s="212">
        <v>62106261</v>
      </c>
      <c r="CH41" s="213">
        <v>0</v>
      </c>
      <c r="CI41" s="149">
        <f t="shared" si="6"/>
        <v>62106261</v>
      </c>
      <c r="CJ41" s="60">
        <f t="shared" si="21"/>
        <v>62106261</v>
      </c>
      <c r="CK41" s="244"/>
      <c r="CL41" s="212"/>
      <c r="CM41" s="213"/>
      <c r="CN41" s="149"/>
      <c r="CO41" s="60"/>
      <c r="CP41" s="244"/>
      <c r="CQ41" s="212"/>
      <c r="CR41" s="213"/>
      <c r="CS41" s="149"/>
      <c r="CT41" s="60"/>
      <c r="CU41" s="244"/>
      <c r="CV41" s="212"/>
      <c r="CW41" s="213"/>
      <c r="CX41" s="149"/>
      <c r="CY41" s="60"/>
      <c r="CZ41" s="244"/>
      <c r="DA41" s="212"/>
      <c r="DB41" s="213"/>
      <c r="DC41" s="149"/>
      <c r="DD41" s="60"/>
      <c r="DE41" s="244"/>
      <c r="DF41" s="212"/>
      <c r="DG41" s="213"/>
      <c r="DH41" s="149"/>
      <c r="DI41" s="60"/>
      <c r="DJ41" s="244"/>
      <c r="DK41" s="212"/>
      <c r="DL41" s="213"/>
      <c r="DM41" s="149"/>
      <c r="DN41" s="60"/>
      <c r="DO41" s="244"/>
      <c r="DP41" s="212"/>
      <c r="DQ41" s="213"/>
      <c r="DR41" s="149">
        <f t="shared" si="8"/>
        <v>0</v>
      </c>
      <c r="DS41" s="60">
        <f t="shared" si="18"/>
        <v>0</v>
      </c>
      <c r="DT41" s="244"/>
      <c r="DU41" s="212">
        <v>0</v>
      </c>
      <c r="DV41" s="213">
        <v>0</v>
      </c>
      <c r="DW41" s="149">
        <f t="shared" si="9"/>
        <v>0</v>
      </c>
      <c r="DX41" s="60">
        <f t="shared" si="19"/>
        <v>0</v>
      </c>
      <c r="DY41" s="244"/>
      <c r="DZ41" s="212"/>
      <c r="EA41" s="213"/>
      <c r="EB41" s="149"/>
      <c r="EC41" s="60"/>
      <c r="ED41" s="247"/>
      <c r="EE41" s="212"/>
      <c r="EF41" s="213"/>
      <c r="EG41" s="149"/>
      <c r="EH41" s="60"/>
      <c r="EI41" s="182"/>
      <c r="EJ41" s="224">
        <f t="shared" si="10"/>
        <v>38779439.5</v>
      </c>
      <c r="EK41" s="221">
        <f t="shared" si="11"/>
        <v>15452618</v>
      </c>
      <c r="EL41" s="222" t="str">
        <f t="shared" si="12"/>
        <v>PROMED QUIRURGICOS</v>
      </c>
      <c r="EM41" s="221"/>
      <c r="EN41" s="220">
        <f>IFERROR(EM41/#REF!,0)</f>
        <v>0</v>
      </c>
      <c r="EO41" s="31">
        <f t="shared" si="20"/>
        <v>38779439.5</v>
      </c>
      <c r="EP41" s="31">
        <f t="shared" si="1"/>
        <v>38779439.5</v>
      </c>
      <c r="EQ41" s="225" t="str">
        <f t="shared" si="2"/>
        <v/>
      </c>
    </row>
    <row r="42" spans="1:147" s="14" customFormat="1" ht="42.75">
      <c r="A42" s="263">
        <f t="shared" si="13"/>
        <v>30</v>
      </c>
      <c r="B42" s="102"/>
      <c r="C42" s="249" t="s">
        <v>758</v>
      </c>
      <c r="D42" s="273" t="s">
        <v>57</v>
      </c>
      <c r="E42" s="265" t="s">
        <v>1445</v>
      </c>
      <c r="F42" s="273">
        <v>1</v>
      </c>
      <c r="G42" s="102"/>
      <c r="H42" s="103"/>
      <c r="I42" s="210"/>
      <c r="J42" s="280"/>
      <c r="K42" s="206"/>
      <c r="L42" s="71">
        <f t="shared" si="3"/>
        <v>0</v>
      </c>
      <c r="M42" s="209">
        <f t="shared" si="4"/>
        <v>0</v>
      </c>
      <c r="O42" s="275"/>
      <c r="P42" s="275"/>
      <c r="Q42" s="149"/>
      <c r="R42" s="60"/>
      <c r="S42" s="182"/>
      <c r="T42" s="275"/>
      <c r="U42" s="275"/>
      <c r="V42" s="149"/>
      <c r="W42" s="60"/>
      <c r="X42" s="182"/>
      <c r="Y42" s="275"/>
      <c r="Z42" s="275">
        <v>0</v>
      </c>
      <c r="AA42" s="149">
        <f t="shared" si="27"/>
        <v>0</v>
      </c>
      <c r="AB42" s="60">
        <f t="shared" si="28"/>
        <v>0</v>
      </c>
      <c r="AC42" s="244"/>
      <c r="AD42" s="275"/>
      <c r="AE42" s="275"/>
      <c r="AF42" s="149"/>
      <c r="AG42" s="60"/>
      <c r="AH42" s="244"/>
      <c r="AI42" s="275"/>
      <c r="AJ42" s="275"/>
      <c r="AK42" s="149"/>
      <c r="AL42" s="60"/>
      <c r="AM42" s="244"/>
      <c r="AN42" s="275">
        <v>34675200</v>
      </c>
      <c r="AO42" s="275">
        <v>0</v>
      </c>
      <c r="AP42" s="149">
        <f t="shared" si="5"/>
        <v>34675200</v>
      </c>
      <c r="AQ42" s="60">
        <f t="shared" si="0"/>
        <v>34675200</v>
      </c>
      <c r="AR42" s="244"/>
      <c r="AS42" s="275"/>
      <c r="AT42" s="275"/>
      <c r="AU42" s="149"/>
      <c r="AV42" s="60"/>
      <c r="AW42" s="244"/>
      <c r="AX42" s="212"/>
      <c r="AY42" s="213"/>
      <c r="AZ42" s="149"/>
      <c r="BA42" s="60"/>
      <c r="BB42" s="244"/>
      <c r="BC42" s="212"/>
      <c r="BD42" s="213"/>
      <c r="BE42" s="149"/>
      <c r="BF42" s="60"/>
      <c r="BG42" s="244"/>
      <c r="BH42" s="275"/>
      <c r="BI42" s="275"/>
      <c r="BJ42" s="149"/>
      <c r="BK42" s="60"/>
      <c r="BL42" s="244"/>
      <c r="BM42" s="212"/>
      <c r="BN42" s="213"/>
      <c r="BO42" s="149"/>
      <c r="BP42" s="60"/>
      <c r="BQ42" s="244"/>
      <c r="BR42" s="212"/>
      <c r="BS42" s="213"/>
      <c r="BT42" s="149"/>
      <c r="BU42" s="60"/>
      <c r="BV42" s="244"/>
      <c r="BW42" s="212">
        <v>7682850.0000000009</v>
      </c>
      <c r="BX42" s="213">
        <v>0</v>
      </c>
      <c r="BY42" s="149">
        <f t="shared" si="22"/>
        <v>7682850.0000000009</v>
      </c>
      <c r="BZ42" s="60">
        <f t="shared" si="23"/>
        <v>7682850.0000000009</v>
      </c>
      <c r="CA42" s="244"/>
      <c r="CB42" s="277"/>
      <c r="CC42" s="277"/>
      <c r="CD42" s="149"/>
      <c r="CE42" s="60"/>
      <c r="CF42" s="244"/>
      <c r="CG42" s="212"/>
      <c r="CH42" s="213"/>
      <c r="CI42" s="149"/>
      <c r="CJ42" s="60"/>
      <c r="CK42" s="244"/>
      <c r="CL42" s="212">
        <v>10840000</v>
      </c>
      <c r="CM42" s="213">
        <v>0</v>
      </c>
      <c r="CN42" s="149">
        <f t="shared" si="7"/>
        <v>10840000</v>
      </c>
      <c r="CO42" s="60">
        <f t="shared" si="24"/>
        <v>10840000</v>
      </c>
      <c r="CP42" s="244"/>
      <c r="CQ42" s="212"/>
      <c r="CR42" s="213"/>
      <c r="CS42" s="149"/>
      <c r="CT42" s="60"/>
      <c r="CU42" s="244"/>
      <c r="CV42" s="212"/>
      <c r="CW42" s="213"/>
      <c r="CX42" s="149"/>
      <c r="CY42" s="60"/>
      <c r="CZ42" s="244"/>
      <c r="DA42" s="212"/>
      <c r="DB42" s="213"/>
      <c r="DC42" s="149"/>
      <c r="DD42" s="60"/>
      <c r="DE42" s="244"/>
      <c r="DF42" s="212"/>
      <c r="DG42" s="213"/>
      <c r="DH42" s="149"/>
      <c r="DI42" s="60"/>
      <c r="DJ42" s="244"/>
      <c r="DK42" s="212"/>
      <c r="DL42" s="213"/>
      <c r="DM42" s="149"/>
      <c r="DN42" s="60"/>
      <c r="DO42" s="244"/>
      <c r="DP42" s="212">
        <v>19504500</v>
      </c>
      <c r="DQ42" s="213">
        <v>18335</v>
      </c>
      <c r="DR42" s="149">
        <f t="shared" si="8"/>
        <v>19522835</v>
      </c>
      <c r="DS42" s="60">
        <f t="shared" si="18"/>
        <v>19522835</v>
      </c>
      <c r="DT42" s="244"/>
      <c r="DU42" s="212">
        <v>0</v>
      </c>
      <c r="DV42" s="213">
        <v>0</v>
      </c>
      <c r="DW42" s="149">
        <f t="shared" si="9"/>
        <v>0</v>
      </c>
      <c r="DX42" s="60">
        <f t="shared" si="19"/>
        <v>0</v>
      </c>
      <c r="DY42" s="244"/>
      <c r="DZ42" s="212"/>
      <c r="EA42" s="213"/>
      <c r="EB42" s="149"/>
      <c r="EC42" s="60"/>
      <c r="ED42" s="247"/>
      <c r="EE42" s="212"/>
      <c r="EF42" s="213"/>
      <c r="EG42" s="149"/>
      <c r="EH42" s="60"/>
      <c r="EI42" s="182"/>
      <c r="EJ42" s="224">
        <f t="shared" si="10"/>
        <v>18180221.25</v>
      </c>
      <c r="EK42" s="221">
        <f t="shared" si="11"/>
        <v>7682850.0000000009</v>
      </c>
      <c r="EL42" s="222" t="str">
        <f t="shared" si="12"/>
        <v>DIPROMEDICOS SAS</v>
      </c>
      <c r="EM42" s="221"/>
      <c r="EN42" s="220">
        <f>IFERROR(EM42/#REF!,0)</f>
        <v>0</v>
      </c>
      <c r="EO42" s="31">
        <f t="shared" si="20"/>
        <v>18180221.25</v>
      </c>
      <c r="EP42" s="31">
        <f t="shared" si="1"/>
        <v>18180221.25</v>
      </c>
      <c r="EQ42" s="225" t="str">
        <f t="shared" si="2"/>
        <v/>
      </c>
    </row>
    <row r="43" spans="1:147" s="14" customFormat="1" ht="28.5">
      <c r="A43" s="263">
        <f t="shared" si="13"/>
        <v>31</v>
      </c>
      <c r="B43" s="102"/>
      <c r="C43" s="249" t="s">
        <v>759</v>
      </c>
      <c r="D43" s="273" t="s">
        <v>57</v>
      </c>
      <c r="E43" s="265" t="s">
        <v>1445</v>
      </c>
      <c r="F43" s="273">
        <v>1</v>
      </c>
      <c r="G43" s="102"/>
      <c r="H43" s="103"/>
      <c r="I43" s="210"/>
      <c r="J43" s="280"/>
      <c r="K43" s="206"/>
      <c r="L43" s="71">
        <f t="shared" si="3"/>
        <v>0</v>
      </c>
      <c r="M43" s="209">
        <f t="shared" si="4"/>
        <v>0</v>
      </c>
      <c r="O43" s="275"/>
      <c r="P43" s="275"/>
      <c r="Q43" s="149"/>
      <c r="R43" s="60"/>
      <c r="S43" s="182"/>
      <c r="T43" s="275"/>
      <c r="U43" s="275"/>
      <c r="V43" s="149"/>
      <c r="W43" s="60"/>
      <c r="X43" s="182"/>
      <c r="Y43" s="275"/>
      <c r="Z43" s="275"/>
      <c r="AA43" s="149"/>
      <c r="AB43" s="60"/>
      <c r="AC43" s="244"/>
      <c r="AD43" s="275"/>
      <c r="AE43" s="275"/>
      <c r="AF43" s="149"/>
      <c r="AG43" s="60"/>
      <c r="AH43" s="244"/>
      <c r="AI43" s="275"/>
      <c r="AJ43" s="275"/>
      <c r="AK43" s="149"/>
      <c r="AL43" s="60"/>
      <c r="AM43" s="244"/>
      <c r="AN43" s="275">
        <v>23093580</v>
      </c>
      <c r="AO43" s="275">
        <v>0</v>
      </c>
      <c r="AP43" s="149">
        <f t="shared" si="5"/>
        <v>23093580</v>
      </c>
      <c r="AQ43" s="60">
        <f t="shared" si="0"/>
        <v>23093580</v>
      </c>
      <c r="AR43" s="244"/>
      <c r="AS43" s="275"/>
      <c r="AT43" s="275"/>
      <c r="AU43" s="149"/>
      <c r="AV43" s="60"/>
      <c r="AW43" s="244"/>
      <c r="AX43" s="212"/>
      <c r="AY43" s="213"/>
      <c r="AZ43" s="149"/>
      <c r="BA43" s="60"/>
      <c r="BB43" s="244"/>
      <c r="BC43" s="212"/>
      <c r="BD43" s="213"/>
      <c r="BE43" s="149"/>
      <c r="BF43" s="60"/>
      <c r="BG43" s="244"/>
      <c r="BH43" s="275"/>
      <c r="BI43" s="275"/>
      <c r="BJ43" s="149"/>
      <c r="BK43" s="60"/>
      <c r="BL43" s="244"/>
      <c r="BM43" s="212" t="s">
        <v>1461</v>
      </c>
      <c r="BN43" s="213">
        <v>0</v>
      </c>
      <c r="BO43" s="149">
        <f t="shared" si="25"/>
        <v>12515000</v>
      </c>
      <c r="BP43" s="60">
        <f t="shared" si="26"/>
        <v>12515000</v>
      </c>
      <c r="BQ43" s="244"/>
      <c r="BR43" s="212"/>
      <c r="BS43" s="213"/>
      <c r="BT43" s="149"/>
      <c r="BU43" s="60"/>
      <c r="BV43" s="244"/>
      <c r="BW43" s="212">
        <v>7300125</v>
      </c>
      <c r="BX43" s="213">
        <v>0</v>
      </c>
      <c r="BY43" s="149">
        <f t="shared" si="22"/>
        <v>7300125</v>
      </c>
      <c r="BZ43" s="60">
        <f t="shared" si="23"/>
        <v>7300125</v>
      </c>
      <c r="CA43" s="244"/>
      <c r="CB43" s="277"/>
      <c r="CC43" s="277"/>
      <c r="CD43" s="149"/>
      <c r="CE43" s="60"/>
      <c r="CF43" s="244"/>
      <c r="CG43" s="212"/>
      <c r="CH43" s="213"/>
      <c r="CI43" s="149"/>
      <c r="CJ43" s="60"/>
      <c r="CK43" s="244"/>
      <c r="CL43" s="212">
        <v>10300000</v>
      </c>
      <c r="CM43" s="213">
        <v>0</v>
      </c>
      <c r="CN43" s="149">
        <f t="shared" si="7"/>
        <v>10300000</v>
      </c>
      <c r="CO43" s="60">
        <f t="shared" si="24"/>
        <v>10300000</v>
      </c>
      <c r="CP43" s="244"/>
      <c r="CQ43" s="212"/>
      <c r="CR43" s="213"/>
      <c r="CS43" s="149"/>
      <c r="CT43" s="60"/>
      <c r="CU43" s="244"/>
      <c r="CV43" s="212"/>
      <c r="CW43" s="213"/>
      <c r="CX43" s="149"/>
      <c r="CY43" s="60"/>
      <c r="CZ43" s="244"/>
      <c r="DA43" s="212"/>
      <c r="DB43" s="213"/>
      <c r="DC43" s="149"/>
      <c r="DD43" s="60"/>
      <c r="DE43" s="244"/>
      <c r="DF43" s="212"/>
      <c r="DG43" s="213"/>
      <c r="DH43" s="149"/>
      <c r="DI43" s="60"/>
      <c r="DJ43" s="244"/>
      <c r="DK43" s="212"/>
      <c r="DL43" s="213"/>
      <c r="DM43" s="149"/>
      <c r="DN43" s="60"/>
      <c r="DO43" s="244"/>
      <c r="DP43" s="212"/>
      <c r="DQ43" s="213"/>
      <c r="DR43" s="149">
        <f t="shared" si="8"/>
        <v>0</v>
      </c>
      <c r="DS43" s="60">
        <f t="shared" si="18"/>
        <v>0</v>
      </c>
      <c r="DT43" s="244"/>
      <c r="DU43" s="212">
        <v>0</v>
      </c>
      <c r="DV43" s="213">
        <v>0</v>
      </c>
      <c r="DW43" s="149">
        <f t="shared" si="9"/>
        <v>0</v>
      </c>
      <c r="DX43" s="60">
        <f t="shared" si="19"/>
        <v>0</v>
      </c>
      <c r="DY43" s="244"/>
      <c r="DZ43" s="212"/>
      <c r="EA43" s="213"/>
      <c r="EB43" s="149"/>
      <c r="EC43" s="60"/>
      <c r="ED43" s="247"/>
      <c r="EE43" s="212"/>
      <c r="EF43" s="213"/>
      <c r="EG43" s="149"/>
      <c r="EH43" s="60"/>
      <c r="EI43" s="182"/>
      <c r="EJ43" s="224">
        <f t="shared" si="10"/>
        <v>13302176.25</v>
      </c>
      <c r="EK43" s="221">
        <f t="shared" si="11"/>
        <v>7300125</v>
      </c>
      <c r="EL43" s="222" t="str">
        <f t="shared" si="12"/>
        <v>DIPROMEDICOS SAS</v>
      </c>
      <c r="EM43" s="221"/>
      <c r="EN43" s="220">
        <f>IFERROR(EM43/#REF!,0)</f>
        <v>0</v>
      </c>
      <c r="EO43" s="31">
        <f t="shared" si="20"/>
        <v>13302176.25</v>
      </c>
      <c r="EP43" s="31">
        <f t="shared" si="1"/>
        <v>13302176.25</v>
      </c>
      <c r="EQ43" s="225" t="str">
        <f t="shared" si="2"/>
        <v/>
      </c>
    </row>
    <row r="44" spans="1:147" s="14" customFormat="1" ht="42.75">
      <c r="A44" s="263">
        <f t="shared" si="13"/>
        <v>32</v>
      </c>
      <c r="B44" s="102"/>
      <c r="C44" s="249" t="s">
        <v>760</v>
      </c>
      <c r="D44" s="273" t="s">
        <v>57</v>
      </c>
      <c r="E44" s="265" t="s">
        <v>1445</v>
      </c>
      <c r="F44" s="273">
        <v>1</v>
      </c>
      <c r="G44" s="102"/>
      <c r="H44" s="103"/>
      <c r="I44" s="210"/>
      <c r="J44" s="280"/>
      <c r="K44" s="206"/>
      <c r="L44" s="71">
        <f t="shared" si="3"/>
        <v>0</v>
      </c>
      <c r="M44" s="209">
        <f t="shared" si="4"/>
        <v>0</v>
      </c>
      <c r="O44" s="275"/>
      <c r="P44" s="275"/>
      <c r="Q44" s="149"/>
      <c r="R44" s="60"/>
      <c r="S44" s="182"/>
      <c r="T44" s="275"/>
      <c r="U44" s="275"/>
      <c r="V44" s="149"/>
      <c r="W44" s="60"/>
      <c r="X44" s="182"/>
      <c r="Y44" s="275"/>
      <c r="Z44" s="275"/>
      <c r="AA44" s="149"/>
      <c r="AB44" s="60"/>
      <c r="AC44" s="244"/>
      <c r="AD44" s="275"/>
      <c r="AE44" s="275"/>
      <c r="AF44" s="149"/>
      <c r="AG44" s="60"/>
      <c r="AH44" s="244"/>
      <c r="AI44" s="275"/>
      <c r="AJ44" s="275"/>
      <c r="AK44" s="149"/>
      <c r="AL44" s="60"/>
      <c r="AM44" s="244"/>
      <c r="AN44" s="275">
        <v>23640540</v>
      </c>
      <c r="AO44" s="275">
        <v>0</v>
      </c>
      <c r="AP44" s="149">
        <f t="shared" si="5"/>
        <v>23640540</v>
      </c>
      <c r="AQ44" s="60">
        <f t="shared" si="0"/>
        <v>23640540</v>
      </c>
      <c r="AR44" s="244"/>
      <c r="AS44" s="275"/>
      <c r="AT44" s="275"/>
      <c r="AU44" s="149"/>
      <c r="AV44" s="60"/>
      <c r="AW44" s="244"/>
      <c r="AX44" s="212"/>
      <c r="AY44" s="213"/>
      <c r="AZ44" s="149"/>
      <c r="BA44" s="60"/>
      <c r="BB44" s="244"/>
      <c r="BC44" s="212"/>
      <c r="BD44" s="213"/>
      <c r="BE44" s="149"/>
      <c r="BF44" s="60"/>
      <c r="BG44" s="244"/>
      <c r="BH44" s="275"/>
      <c r="BI44" s="275"/>
      <c r="BJ44" s="149"/>
      <c r="BK44" s="60"/>
      <c r="BL44" s="244"/>
      <c r="BM44" s="212" t="s">
        <v>1461</v>
      </c>
      <c r="BN44" s="213">
        <v>0</v>
      </c>
      <c r="BO44" s="149">
        <f t="shared" si="25"/>
        <v>12515000</v>
      </c>
      <c r="BP44" s="60">
        <f t="shared" si="26"/>
        <v>12515000</v>
      </c>
      <c r="BQ44" s="244"/>
      <c r="BR44" s="212"/>
      <c r="BS44" s="213"/>
      <c r="BT44" s="149"/>
      <c r="BU44" s="60"/>
      <c r="BV44" s="244"/>
      <c r="BW44" s="212">
        <v>7441875.0000000009</v>
      </c>
      <c r="BX44" s="213">
        <v>0</v>
      </c>
      <c r="BY44" s="149">
        <f t="shared" si="22"/>
        <v>7441875.0000000009</v>
      </c>
      <c r="BZ44" s="60">
        <f t="shared" si="23"/>
        <v>7441875.0000000009</v>
      </c>
      <c r="CA44" s="244"/>
      <c r="CB44" s="277"/>
      <c r="CC44" s="277"/>
      <c r="CD44" s="149"/>
      <c r="CE44" s="60"/>
      <c r="CF44" s="244"/>
      <c r="CG44" s="212"/>
      <c r="CH44" s="213"/>
      <c r="CI44" s="149"/>
      <c r="CJ44" s="60"/>
      <c r="CK44" s="244"/>
      <c r="CL44" s="212">
        <v>10500000</v>
      </c>
      <c r="CM44" s="213">
        <v>0</v>
      </c>
      <c r="CN44" s="149">
        <f t="shared" si="7"/>
        <v>10500000</v>
      </c>
      <c r="CO44" s="60">
        <f t="shared" si="24"/>
        <v>10500000</v>
      </c>
      <c r="CP44" s="244"/>
      <c r="CQ44" s="212"/>
      <c r="CR44" s="213"/>
      <c r="CS44" s="149"/>
      <c r="CT44" s="60"/>
      <c r="CU44" s="244"/>
      <c r="CV44" s="212"/>
      <c r="CW44" s="213"/>
      <c r="CX44" s="149"/>
      <c r="CY44" s="60"/>
      <c r="CZ44" s="244"/>
      <c r="DA44" s="212"/>
      <c r="DB44" s="213"/>
      <c r="DC44" s="149"/>
      <c r="DD44" s="60"/>
      <c r="DE44" s="244"/>
      <c r="DF44" s="212"/>
      <c r="DG44" s="213"/>
      <c r="DH44" s="149"/>
      <c r="DI44" s="60"/>
      <c r="DJ44" s="244"/>
      <c r="DK44" s="212"/>
      <c r="DL44" s="213"/>
      <c r="DM44" s="149"/>
      <c r="DN44" s="60"/>
      <c r="DO44" s="244"/>
      <c r="DP44" s="212">
        <v>10152500</v>
      </c>
      <c r="DQ44" s="213">
        <v>18335</v>
      </c>
      <c r="DR44" s="149">
        <f t="shared" si="8"/>
        <v>10170835</v>
      </c>
      <c r="DS44" s="60">
        <f t="shared" si="18"/>
        <v>10170835</v>
      </c>
      <c r="DT44" s="244"/>
      <c r="DU44" s="212">
        <v>0</v>
      </c>
      <c r="DV44" s="213">
        <v>0</v>
      </c>
      <c r="DW44" s="149">
        <f t="shared" si="9"/>
        <v>0</v>
      </c>
      <c r="DX44" s="60">
        <f t="shared" si="19"/>
        <v>0</v>
      </c>
      <c r="DY44" s="244"/>
      <c r="DZ44" s="212"/>
      <c r="EA44" s="213"/>
      <c r="EB44" s="149"/>
      <c r="EC44" s="60"/>
      <c r="ED44" s="247"/>
      <c r="EE44" s="212"/>
      <c r="EF44" s="213"/>
      <c r="EG44" s="149"/>
      <c r="EH44" s="60"/>
      <c r="EI44" s="182"/>
      <c r="EJ44" s="224">
        <f t="shared" si="10"/>
        <v>12853650</v>
      </c>
      <c r="EK44" s="221">
        <f t="shared" si="11"/>
        <v>7441875.0000000009</v>
      </c>
      <c r="EL44" s="222" t="str">
        <f t="shared" si="12"/>
        <v>DIPROMEDICOS SAS</v>
      </c>
      <c r="EM44" s="221"/>
      <c r="EN44" s="220">
        <f>IFERROR(EM44/#REF!,0)</f>
        <v>0</v>
      </c>
      <c r="EO44" s="31">
        <f t="shared" si="20"/>
        <v>12853650</v>
      </c>
      <c r="EP44" s="31">
        <f t="shared" si="1"/>
        <v>12853650</v>
      </c>
      <c r="EQ44" s="225" t="str">
        <f t="shared" si="2"/>
        <v/>
      </c>
    </row>
    <row r="45" spans="1:147" s="14" customFormat="1" ht="28.5">
      <c r="A45" s="263">
        <f t="shared" si="13"/>
        <v>33</v>
      </c>
      <c r="B45" s="102"/>
      <c r="C45" s="249" t="s">
        <v>761</v>
      </c>
      <c r="D45" s="273" t="s">
        <v>57</v>
      </c>
      <c r="E45" s="265" t="s">
        <v>1445</v>
      </c>
      <c r="F45" s="273">
        <v>1</v>
      </c>
      <c r="G45" s="102"/>
      <c r="H45" s="103"/>
      <c r="I45" s="210"/>
      <c r="J45" s="280"/>
      <c r="K45" s="206"/>
      <c r="L45" s="71">
        <f t="shared" si="3"/>
        <v>0</v>
      </c>
      <c r="M45" s="209">
        <f t="shared" si="4"/>
        <v>0</v>
      </c>
      <c r="O45" s="275"/>
      <c r="P45" s="275"/>
      <c r="Q45" s="149"/>
      <c r="R45" s="60"/>
      <c r="S45" s="182"/>
      <c r="T45" s="275"/>
      <c r="U45" s="275"/>
      <c r="V45" s="149"/>
      <c r="W45" s="60"/>
      <c r="X45" s="182"/>
      <c r="Y45" s="275"/>
      <c r="Z45" s="275"/>
      <c r="AA45" s="149"/>
      <c r="AB45" s="60"/>
      <c r="AC45" s="244"/>
      <c r="AD45" s="275"/>
      <c r="AE45" s="275"/>
      <c r="AF45" s="149"/>
      <c r="AG45" s="60"/>
      <c r="AH45" s="244"/>
      <c r="AI45" s="275"/>
      <c r="AJ45" s="275"/>
      <c r="AK45" s="149"/>
      <c r="AL45" s="60"/>
      <c r="AM45" s="244"/>
      <c r="AN45" s="275">
        <v>29316540</v>
      </c>
      <c r="AO45" s="275">
        <v>0</v>
      </c>
      <c r="AP45" s="149">
        <f t="shared" si="5"/>
        <v>29316540</v>
      </c>
      <c r="AQ45" s="60">
        <f t="shared" si="0"/>
        <v>29316540</v>
      </c>
      <c r="AR45" s="244"/>
      <c r="AS45" s="275">
        <v>13285043.199999999</v>
      </c>
      <c r="AT45" s="275">
        <v>0</v>
      </c>
      <c r="AU45" s="149">
        <f t="shared" si="14"/>
        <v>13285043.199999999</v>
      </c>
      <c r="AV45" s="60">
        <f t="shared" si="15"/>
        <v>13285043.199999999</v>
      </c>
      <c r="AW45" s="244"/>
      <c r="AX45" s="212"/>
      <c r="AY45" s="213"/>
      <c r="AZ45" s="149"/>
      <c r="BA45" s="60"/>
      <c r="BB45" s="244"/>
      <c r="BC45" s="212"/>
      <c r="BD45" s="213"/>
      <c r="BE45" s="149"/>
      <c r="BF45" s="60"/>
      <c r="BG45" s="244"/>
      <c r="BH45" s="275"/>
      <c r="BI45" s="275"/>
      <c r="BJ45" s="149"/>
      <c r="BK45" s="60"/>
      <c r="BL45" s="244"/>
      <c r="BM45" s="212" t="s">
        <v>1461</v>
      </c>
      <c r="BN45" s="213">
        <v>0</v>
      </c>
      <c r="BO45" s="149">
        <f t="shared" si="25"/>
        <v>12515000</v>
      </c>
      <c r="BP45" s="60">
        <f t="shared" si="26"/>
        <v>12515000</v>
      </c>
      <c r="BQ45" s="244"/>
      <c r="BR45" s="212"/>
      <c r="BS45" s="213"/>
      <c r="BT45" s="149"/>
      <c r="BU45" s="60"/>
      <c r="BV45" s="244"/>
      <c r="BW45" s="212">
        <v>10418625</v>
      </c>
      <c r="BX45" s="213">
        <v>0</v>
      </c>
      <c r="BY45" s="149">
        <f t="shared" si="22"/>
        <v>10418625</v>
      </c>
      <c r="BZ45" s="60">
        <f t="shared" si="23"/>
        <v>10418625</v>
      </c>
      <c r="CA45" s="244"/>
      <c r="CB45" s="277"/>
      <c r="CC45" s="277"/>
      <c r="CD45" s="149"/>
      <c r="CE45" s="60"/>
      <c r="CF45" s="244"/>
      <c r="CG45" s="212"/>
      <c r="CH45" s="213"/>
      <c r="CI45" s="149"/>
      <c r="CJ45" s="60"/>
      <c r="CK45" s="244"/>
      <c r="CL45" s="212">
        <v>14700000</v>
      </c>
      <c r="CM45" s="213">
        <v>0</v>
      </c>
      <c r="CN45" s="149">
        <f t="shared" si="7"/>
        <v>14700000</v>
      </c>
      <c r="CO45" s="60">
        <f t="shared" si="24"/>
        <v>14700000</v>
      </c>
      <c r="CP45" s="244"/>
      <c r="CQ45" s="212"/>
      <c r="CR45" s="213"/>
      <c r="CS45" s="149"/>
      <c r="CT45" s="60"/>
      <c r="CU45" s="244"/>
      <c r="CV45" s="212"/>
      <c r="CW45" s="213"/>
      <c r="CX45" s="149"/>
      <c r="CY45" s="60"/>
      <c r="CZ45" s="244"/>
      <c r="DA45" s="212"/>
      <c r="DB45" s="213"/>
      <c r="DC45" s="149"/>
      <c r="DD45" s="60"/>
      <c r="DE45" s="244"/>
      <c r="DF45" s="212"/>
      <c r="DG45" s="213"/>
      <c r="DH45" s="149"/>
      <c r="DI45" s="60"/>
      <c r="DJ45" s="244"/>
      <c r="DK45" s="212"/>
      <c r="DL45" s="213"/>
      <c r="DM45" s="149"/>
      <c r="DN45" s="60"/>
      <c r="DO45" s="244"/>
      <c r="DP45" s="212"/>
      <c r="DQ45" s="213"/>
      <c r="DR45" s="149">
        <f t="shared" si="8"/>
        <v>0</v>
      </c>
      <c r="DS45" s="60">
        <f t="shared" si="18"/>
        <v>0</v>
      </c>
      <c r="DT45" s="244"/>
      <c r="DU45" s="212">
        <v>0</v>
      </c>
      <c r="DV45" s="213">
        <v>0</v>
      </c>
      <c r="DW45" s="149">
        <f t="shared" si="9"/>
        <v>0</v>
      </c>
      <c r="DX45" s="60">
        <f t="shared" si="19"/>
        <v>0</v>
      </c>
      <c r="DY45" s="244"/>
      <c r="DZ45" s="212"/>
      <c r="EA45" s="213"/>
      <c r="EB45" s="149"/>
      <c r="EC45" s="60"/>
      <c r="ED45" s="247"/>
      <c r="EE45" s="212"/>
      <c r="EF45" s="213"/>
      <c r="EG45" s="149"/>
      <c r="EH45" s="60"/>
      <c r="EI45" s="182"/>
      <c r="EJ45" s="224">
        <f t="shared" ref="EJ45:EJ74" si="31">IFERROR(AVERAGEIFS(O45:EI45,O$12:EI$12,"Valor Total Unitario",O45:EI45,"&lt;&gt;0"),0)</f>
        <v>16047041.640000001</v>
      </c>
      <c r="EK45" s="221">
        <f t="shared" ref="EK45:EK74" si="32">_xlfn.MINIFS(O45:EI45,O$12:EI$12,"Valor Total Unitario", O45:EI45, "&lt;&gt;0")</f>
        <v>10418625</v>
      </c>
      <c r="EL45" s="222" t="str">
        <f t="shared" si="12"/>
        <v>DIPROMEDICOS SAS</v>
      </c>
      <c r="EM45" s="221"/>
      <c r="EN45" s="220">
        <f>IFERROR(EM45/#REF!,0)</f>
        <v>0</v>
      </c>
      <c r="EO45" s="31">
        <f t="shared" si="20"/>
        <v>16047041.640000001</v>
      </c>
      <c r="EP45" s="31">
        <f t="shared" si="1"/>
        <v>16047041.640000001</v>
      </c>
      <c r="EQ45" s="225" t="str">
        <f t="shared" ref="EQ45:EQ76" si="33">IF(AND(C45="",SUM(O45:EI45)=0),"",IF(AND(C45&lt;&gt;"",SUM(O45:EI45)=0),"Ítem sin cotización",IF(COUNTIFS(O45:EI45,EK45,O$12:EI$12,"Valor Total Unitario")&gt;1,"Empate","")))</f>
        <v/>
      </c>
    </row>
    <row r="46" spans="1:147" s="14" customFormat="1" ht="71.25">
      <c r="A46" s="263">
        <f t="shared" si="13"/>
        <v>34</v>
      </c>
      <c r="B46" s="102"/>
      <c r="C46" s="249" t="s">
        <v>762</v>
      </c>
      <c r="D46" s="273" t="s">
        <v>57</v>
      </c>
      <c r="E46" s="265" t="s">
        <v>1445</v>
      </c>
      <c r="F46" s="273">
        <v>1</v>
      </c>
      <c r="G46" s="102"/>
      <c r="H46" s="103"/>
      <c r="I46" s="210"/>
      <c r="J46" s="280"/>
      <c r="K46" s="206"/>
      <c r="L46" s="71">
        <f t="shared" si="3"/>
        <v>0</v>
      </c>
      <c r="M46" s="209">
        <f t="shared" si="4"/>
        <v>0</v>
      </c>
      <c r="O46" s="275"/>
      <c r="P46" s="275"/>
      <c r="Q46" s="149"/>
      <c r="R46" s="60"/>
      <c r="S46" s="182"/>
      <c r="T46" s="275"/>
      <c r="U46" s="275"/>
      <c r="V46" s="149"/>
      <c r="W46" s="60"/>
      <c r="X46" s="182"/>
      <c r="Y46" s="275"/>
      <c r="Z46" s="275"/>
      <c r="AA46" s="149"/>
      <c r="AB46" s="60"/>
      <c r="AC46" s="244"/>
      <c r="AD46" s="275"/>
      <c r="AE46" s="275"/>
      <c r="AF46" s="149"/>
      <c r="AG46" s="60"/>
      <c r="AH46" s="244"/>
      <c r="AI46" s="275"/>
      <c r="AJ46" s="275"/>
      <c r="AK46" s="149"/>
      <c r="AL46" s="60"/>
      <c r="AM46" s="244"/>
      <c r="AN46" s="275"/>
      <c r="AO46" s="275"/>
      <c r="AP46" s="149">
        <f t="shared" si="5"/>
        <v>0</v>
      </c>
      <c r="AQ46" s="60">
        <f t="shared" si="0"/>
        <v>0</v>
      </c>
      <c r="AR46" s="244"/>
      <c r="AS46" s="275"/>
      <c r="AT46" s="275"/>
      <c r="AU46" s="149"/>
      <c r="AV46" s="60"/>
      <c r="AW46" s="244"/>
      <c r="AX46" s="212"/>
      <c r="AY46" s="213"/>
      <c r="AZ46" s="149"/>
      <c r="BA46" s="60"/>
      <c r="BB46" s="244"/>
      <c r="BC46" s="212"/>
      <c r="BD46" s="213"/>
      <c r="BE46" s="149"/>
      <c r="BF46" s="60"/>
      <c r="BG46" s="244"/>
      <c r="BH46" s="275"/>
      <c r="BI46" s="275"/>
      <c r="BJ46" s="149"/>
      <c r="BK46" s="60"/>
      <c r="BL46" s="244"/>
      <c r="BM46" s="212"/>
      <c r="BN46" s="213"/>
      <c r="BO46" s="149"/>
      <c r="BP46" s="60"/>
      <c r="BQ46" s="244"/>
      <c r="BR46" s="212"/>
      <c r="BS46" s="213"/>
      <c r="BT46" s="149"/>
      <c r="BU46" s="60"/>
      <c r="BV46" s="244"/>
      <c r="BW46" s="212">
        <v>8740305.0000000019</v>
      </c>
      <c r="BX46" s="213">
        <v>0</v>
      </c>
      <c r="BY46" s="149">
        <f t="shared" si="22"/>
        <v>8740305.0000000019</v>
      </c>
      <c r="BZ46" s="60">
        <f t="shared" si="23"/>
        <v>8740305.0000000019</v>
      </c>
      <c r="CA46" s="244"/>
      <c r="CB46" s="277"/>
      <c r="CC46" s="277"/>
      <c r="CD46" s="149"/>
      <c r="CE46" s="60"/>
      <c r="CF46" s="244"/>
      <c r="CG46" s="212"/>
      <c r="CH46" s="213"/>
      <c r="CI46" s="149"/>
      <c r="CJ46" s="60"/>
      <c r="CK46" s="244"/>
      <c r="CL46" s="212">
        <v>12332000</v>
      </c>
      <c r="CM46" s="213">
        <v>0</v>
      </c>
      <c r="CN46" s="149">
        <f t="shared" si="7"/>
        <v>12332000</v>
      </c>
      <c r="CO46" s="60">
        <f t="shared" si="24"/>
        <v>12332000</v>
      </c>
      <c r="CP46" s="244"/>
      <c r="CQ46" s="212"/>
      <c r="CR46" s="213"/>
      <c r="CS46" s="149"/>
      <c r="CT46" s="60"/>
      <c r="CU46" s="244"/>
      <c r="CV46" s="212"/>
      <c r="CW46" s="213"/>
      <c r="CX46" s="149"/>
      <c r="CY46" s="60"/>
      <c r="CZ46" s="244"/>
      <c r="DA46" s="212"/>
      <c r="DB46" s="213"/>
      <c r="DC46" s="149"/>
      <c r="DD46" s="60"/>
      <c r="DE46" s="244"/>
      <c r="DF46" s="212"/>
      <c r="DG46" s="213"/>
      <c r="DH46" s="149"/>
      <c r="DI46" s="60"/>
      <c r="DJ46" s="244"/>
      <c r="DK46" s="212"/>
      <c r="DL46" s="213"/>
      <c r="DM46" s="149"/>
      <c r="DN46" s="60"/>
      <c r="DO46" s="244"/>
      <c r="DP46" s="212"/>
      <c r="DQ46" s="213"/>
      <c r="DR46" s="149">
        <f t="shared" si="8"/>
        <v>0</v>
      </c>
      <c r="DS46" s="60">
        <f t="shared" si="18"/>
        <v>0</v>
      </c>
      <c r="DT46" s="244"/>
      <c r="DU46" s="212">
        <v>0</v>
      </c>
      <c r="DV46" s="213">
        <v>0</v>
      </c>
      <c r="DW46" s="149">
        <f t="shared" si="9"/>
        <v>0</v>
      </c>
      <c r="DX46" s="60">
        <f t="shared" si="19"/>
        <v>0</v>
      </c>
      <c r="DY46" s="244"/>
      <c r="DZ46" s="212"/>
      <c r="EA46" s="213"/>
      <c r="EB46" s="149"/>
      <c r="EC46" s="60"/>
      <c r="ED46" s="247"/>
      <c r="EE46" s="212"/>
      <c r="EF46" s="213"/>
      <c r="EG46" s="149"/>
      <c r="EH46" s="60"/>
      <c r="EI46" s="182"/>
      <c r="EJ46" s="224">
        <f t="shared" si="31"/>
        <v>10536152.5</v>
      </c>
      <c r="EK46" s="221">
        <f t="shared" si="32"/>
        <v>8740305.0000000019</v>
      </c>
      <c r="EL46" s="222" t="str">
        <f t="shared" ref="EL46:EL74" si="34">IF(EK46=0,"",INDEX(O$9:EI$9,MATCH(EK46,O46:EI46,0)))</f>
        <v>DIPROMEDICOS SAS</v>
      </c>
      <c r="EM46" s="221"/>
      <c r="EN46" s="220">
        <f>IFERROR(EM46/#REF!,0)</f>
        <v>0</v>
      </c>
      <c r="EO46" s="31">
        <f t="shared" si="20"/>
        <v>10536152.5</v>
      </c>
      <c r="EP46" s="31">
        <f t="shared" si="1"/>
        <v>10536152.5</v>
      </c>
      <c r="EQ46" s="225" t="str">
        <f t="shared" si="33"/>
        <v/>
      </c>
    </row>
    <row r="47" spans="1:147" s="14" customFormat="1" ht="71.25">
      <c r="A47" s="263">
        <f t="shared" si="13"/>
        <v>35</v>
      </c>
      <c r="B47" s="102"/>
      <c r="C47" s="249" t="s">
        <v>763</v>
      </c>
      <c r="D47" s="273" t="s">
        <v>57</v>
      </c>
      <c r="E47" s="265" t="s">
        <v>1445</v>
      </c>
      <c r="F47" s="273">
        <v>1</v>
      </c>
      <c r="G47" s="102"/>
      <c r="H47" s="103"/>
      <c r="I47" s="210"/>
      <c r="J47" s="280"/>
      <c r="K47" s="206"/>
      <c r="L47" s="71">
        <f t="shared" si="3"/>
        <v>0</v>
      </c>
      <c r="M47" s="209">
        <f t="shared" si="4"/>
        <v>0</v>
      </c>
      <c r="O47" s="275"/>
      <c r="P47" s="275"/>
      <c r="Q47" s="149"/>
      <c r="R47" s="60"/>
      <c r="S47" s="182"/>
      <c r="T47" s="275"/>
      <c r="U47" s="275"/>
      <c r="V47" s="149"/>
      <c r="W47" s="60"/>
      <c r="X47" s="182"/>
      <c r="Y47" s="275"/>
      <c r="Z47" s="275"/>
      <c r="AA47" s="149"/>
      <c r="AB47" s="60"/>
      <c r="AC47" s="244"/>
      <c r="AD47" s="275"/>
      <c r="AE47" s="275"/>
      <c r="AF47" s="149"/>
      <c r="AG47" s="60"/>
      <c r="AH47" s="244"/>
      <c r="AI47" s="275"/>
      <c r="AJ47" s="275"/>
      <c r="AK47" s="149"/>
      <c r="AL47" s="60"/>
      <c r="AM47" s="244"/>
      <c r="AN47" s="275"/>
      <c r="AO47" s="275"/>
      <c r="AP47" s="149">
        <f t="shared" si="5"/>
        <v>0</v>
      </c>
      <c r="AQ47" s="60">
        <f t="shared" si="0"/>
        <v>0</v>
      </c>
      <c r="AR47" s="244"/>
      <c r="AS47" s="275"/>
      <c r="AT47" s="275"/>
      <c r="AU47" s="149"/>
      <c r="AV47" s="60"/>
      <c r="AW47" s="244"/>
      <c r="AX47" s="212"/>
      <c r="AY47" s="213"/>
      <c r="AZ47" s="149"/>
      <c r="BA47" s="60"/>
      <c r="BB47" s="244"/>
      <c r="BC47" s="212"/>
      <c r="BD47" s="213"/>
      <c r="BE47" s="149"/>
      <c r="BF47" s="60"/>
      <c r="BG47" s="244"/>
      <c r="BH47" s="275"/>
      <c r="BI47" s="275"/>
      <c r="BJ47" s="149"/>
      <c r="BK47" s="60"/>
      <c r="BL47" s="244"/>
      <c r="BM47" s="212"/>
      <c r="BN47" s="213"/>
      <c r="BO47" s="149"/>
      <c r="BP47" s="60"/>
      <c r="BQ47" s="244"/>
      <c r="BR47" s="212"/>
      <c r="BS47" s="213"/>
      <c r="BT47" s="149"/>
      <c r="BU47" s="60"/>
      <c r="BV47" s="244"/>
      <c r="BW47" s="212">
        <v>3440272.5</v>
      </c>
      <c r="BX47" s="213">
        <v>61136.775000000009</v>
      </c>
      <c r="BY47" s="149">
        <f t="shared" si="22"/>
        <v>3501409.2749999999</v>
      </c>
      <c r="BZ47" s="60">
        <f t="shared" si="23"/>
        <v>3501409.2749999999</v>
      </c>
      <c r="CA47" s="244"/>
      <c r="CB47" s="277"/>
      <c r="CC47" s="277"/>
      <c r="CD47" s="149"/>
      <c r="CE47" s="60"/>
      <c r="CF47" s="244"/>
      <c r="CG47" s="212"/>
      <c r="CH47" s="213"/>
      <c r="CI47" s="149"/>
      <c r="CJ47" s="60"/>
      <c r="CK47" s="244"/>
      <c r="CL47" s="212">
        <v>4854000</v>
      </c>
      <c r="CM47" s="213">
        <v>72400</v>
      </c>
      <c r="CN47" s="149">
        <f t="shared" si="7"/>
        <v>4926400</v>
      </c>
      <c r="CO47" s="60">
        <f t="shared" si="24"/>
        <v>4926400</v>
      </c>
      <c r="CP47" s="244"/>
      <c r="CQ47" s="212"/>
      <c r="CR47" s="213"/>
      <c r="CS47" s="149"/>
      <c r="CT47" s="60"/>
      <c r="CU47" s="244"/>
      <c r="CV47" s="212"/>
      <c r="CW47" s="213"/>
      <c r="CX47" s="149"/>
      <c r="CY47" s="60"/>
      <c r="CZ47" s="244"/>
      <c r="DA47" s="212"/>
      <c r="DB47" s="213"/>
      <c r="DC47" s="149"/>
      <c r="DD47" s="60"/>
      <c r="DE47" s="244"/>
      <c r="DF47" s="212"/>
      <c r="DG47" s="213"/>
      <c r="DH47" s="149"/>
      <c r="DI47" s="60"/>
      <c r="DJ47" s="244"/>
      <c r="DK47" s="212"/>
      <c r="DL47" s="213"/>
      <c r="DM47" s="149"/>
      <c r="DN47" s="60"/>
      <c r="DO47" s="244"/>
      <c r="DP47" s="212"/>
      <c r="DQ47" s="213"/>
      <c r="DR47" s="149">
        <f t="shared" si="8"/>
        <v>0</v>
      </c>
      <c r="DS47" s="60">
        <f t="shared" si="18"/>
        <v>0</v>
      </c>
      <c r="DT47" s="244"/>
      <c r="DU47" s="212">
        <v>0</v>
      </c>
      <c r="DV47" s="213">
        <v>0</v>
      </c>
      <c r="DW47" s="149">
        <f t="shared" si="9"/>
        <v>0</v>
      </c>
      <c r="DX47" s="60">
        <f t="shared" si="19"/>
        <v>0</v>
      </c>
      <c r="DY47" s="244"/>
      <c r="DZ47" s="212"/>
      <c r="EA47" s="213"/>
      <c r="EB47" s="149"/>
      <c r="EC47" s="60"/>
      <c r="ED47" s="247"/>
      <c r="EE47" s="212"/>
      <c r="EF47" s="213"/>
      <c r="EG47" s="149"/>
      <c r="EH47" s="60"/>
      <c r="EI47" s="182"/>
      <c r="EJ47" s="224">
        <f t="shared" si="31"/>
        <v>4213904.6375000002</v>
      </c>
      <c r="EK47" s="221">
        <f t="shared" si="32"/>
        <v>3501409.2749999999</v>
      </c>
      <c r="EL47" s="222" t="str">
        <f t="shared" si="34"/>
        <v>DIPROMEDICOS SAS</v>
      </c>
      <c r="EM47" s="221"/>
      <c r="EN47" s="220">
        <f>IFERROR(EM47/#REF!,0)</f>
        <v>0</v>
      </c>
      <c r="EO47" s="31">
        <f t="shared" si="20"/>
        <v>4213904.6375000002</v>
      </c>
      <c r="EP47" s="31">
        <f t="shared" si="1"/>
        <v>4213904.6375000002</v>
      </c>
      <c r="EQ47" s="225" t="str">
        <f t="shared" si="33"/>
        <v/>
      </c>
    </row>
    <row r="48" spans="1:147" s="14" customFormat="1" ht="42.75">
      <c r="A48" s="263">
        <f t="shared" si="13"/>
        <v>36</v>
      </c>
      <c r="B48" s="102"/>
      <c r="C48" s="249" t="s">
        <v>764</v>
      </c>
      <c r="D48" s="273" t="s">
        <v>57</v>
      </c>
      <c r="E48" s="265" t="s">
        <v>1445</v>
      </c>
      <c r="F48" s="273">
        <v>1</v>
      </c>
      <c r="G48" s="102"/>
      <c r="H48" s="103"/>
      <c r="I48" s="210"/>
      <c r="J48" s="280"/>
      <c r="K48" s="206"/>
      <c r="L48" s="71">
        <f t="shared" si="3"/>
        <v>0</v>
      </c>
      <c r="M48" s="209">
        <f t="shared" si="4"/>
        <v>0</v>
      </c>
      <c r="O48" s="275"/>
      <c r="P48" s="275"/>
      <c r="Q48" s="149"/>
      <c r="R48" s="60"/>
      <c r="S48" s="182"/>
      <c r="T48" s="275"/>
      <c r="U48" s="275"/>
      <c r="V48" s="149"/>
      <c r="W48" s="60"/>
      <c r="X48" s="182"/>
      <c r="Y48" s="275"/>
      <c r="Z48" s="275"/>
      <c r="AA48" s="149"/>
      <c r="AB48" s="60"/>
      <c r="AC48" s="244"/>
      <c r="AD48" s="275"/>
      <c r="AE48" s="275"/>
      <c r="AF48" s="149"/>
      <c r="AG48" s="60"/>
      <c r="AH48" s="244"/>
      <c r="AI48" s="275"/>
      <c r="AJ48" s="275"/>
      <c r="AK48" s="149"/>
      <c r="AL48" s="60"/>
      <c r="AM48" s="244"/>
      <c r="AN48" s="275"/>
      <c r="AO48" s="275"/>
      <c r="AP48" s="149">
        <f t="shared" si="5"/>
        <v>0</v>
      </c>
      <c r="AQ48" s="60">
        <f t="shared" si="0"/>
        <v>0</v>
      </c>
      <c r="AR48" s="244"/>
      <c r="AS48" s="275"/>
      <c r="AT48" s="275"/>
      <c r="AU48" s="149"/>
      <c r="AV48" s="60"/>
      <c r="AW48" s="244"/>
      <c r="AX48" s="212"/>
      <c r="AY48" s="213"/>
      <c r="AZ48" s="149"/>
      <c r="BA48" s="60"/>
      <c r="BB48" s="244"/>
      <c r="BC48" s="212"/>
      <c r="BD48" s="213"/>
      <c r="BE48" s="149"/>
      <c r="BF48" s="60"/>
      <c r="BG48" s="244"/>
      <c r="BH48" s="275"/>
      <c r="BI48" s="275"/>
      <c r="BJ48" s="149"/>
      <c r="BK48" s="60"/>
      <c r="BL48" s="244"/>
      <c r="BM48" s="212"/>
      <c r="BN48" s="213"/>
      <c r="BO48" s="149"/>
      <c r="BP48" s="60"/>
      <c r="BQ48" s="244"/>
      <c r="BR48" s="212"/>
      <c r="BS48" s="213"/>
      <c r="BT48" s="149"/>
      <c r="BU48" s="60"/>
      <c r="BV48" s="244"/>
      <c r="BW48" s="212">
        <v>7881300.0000000009</v>
      </c>
      <c r="BX48" s="213">
        <v>0</v>
      </c>
      <c r="BY48" s="149">
        <f t="shared" si="22"/>
        <v>7881300.0000000009</v>
      </c>
      <c r="BZ48" s="60">
        <f t="shared" si="23"/>
        <v>7881300.0000000009</v>
      </c>
      <c r="CA48" s="244"/>
      <c r="CB48" s="277"/>
      <c r="CC48" s="277"/>
      <c r="CD48" s="149"/>
      <c r="CE48" s="60"/>
      <c r="CF48" s="244"/>
      <c r="CG48" s="212"/>
      <c r="CH48" s="213"/>
      <c r="CI48" s="149"/>
      <c r="CJ48" s="60"/>
      <c r="CK48" s="244"/>
      <c r="CL48" s="212">
        <v>11120000</v>
      </c>
      <c r="CM48" s="213">
        <v>0</v>
      </c>
      <c r="CN48" s="149">
        <f t="shared" si="7"/>
        <v>11120000</v>
      </c>
      <c r="CO48" s="60">
        <f t="shared" si="24"/>
        <v>11120000</v>
      </c>
      <c r="CP48" s="244"/>
      <c r="CQ48" s="212"/>
      <c r="CR48" s="213"/>
      <c r="CS48" s="149"/>
      <c r="CT48" s="60"/>
      <c r="CU48" s="244"/>
      <c r="CV48" s="212"/>
      <c r="CW48" s="213"/>
      <c r="CX48" s="149"/>
      <c r="CY48" s="60"/>
      <c r="CZ48" s="244"/>
      <c r="DA48" s="212"/>
      <c r="DB48" s="213"/>
      <c r="DC48" s="149"/>
      <c r="DD48" s="60"/>
      <c r="DE48" s="244"/>
      <c r="DF48" s="212"/>
      <c r="DG48" s="213"/>
      <c r="DH48" s="149"/>
      <c r="DI48" s="60"/>
      <c r="DJ48" s="244"/>
      <c r="DK48" s="212"/>
      <c r="DL48" s="213"/>
      <c r="DM48" s="149"/>
      <c r="DN48" s="60"/>
      <c r="DO48" s="244"/>
      <c r="DP48" s="212"/>
      <c r="DQ48" s="213"/>
      <c r="DR48" s="149">
        <f t="shared" si="8"/>
        <v>0</v>
      </c>
      <c r="DS48" s="60">
        <f t="shared" si="18"/>
        <v>0</v>
      </c>
      <c r="DT48" s="244"/>
      <c r="DU48" s="212">
        <v>0</v>
      </c>
      <c r="DV48" s="213">
        <v>0</v>
      </c>
      <c r="DW48" s="149">
        <f t="shared" si="9"/>
        <v>0</v>
      </c>
      <c r="DX48" s="60">
        <f t="shared" si="19"/>
        <v>0</v>
      </c>
      <c r="DY48" s="244"/>
      <c r="DZ48" s="212"/>
      <c r="EA48" s="213"/>
      <c r="EB48" s="149"/>
      <c r="EC48" s="60"/>
      <c r="ED48" s="247"/>
      <c r="EE48" s="212"/>
      <c r="EF48" s="213"/>
      <c r="EG48" s="149"/>
      <c r="EH48" s="60"/>
      <c r="EI48" s="182"/>
      <c r="EJ48" s="224">
        <f t="shared" si="31"/>
        <v>9500650</v>
      </c>
      <c r="EK48" s="221">
        <f t="shared" si="32"/>
        <v>7881300.0000000009</v>
      </c>
      <c r="EL48" s="222" t="str">
        <f t="shared" si="34"/>
        <v>DIPROMEDICOS SAS</v>
      </c>
      <c r="EM48" s="221"/>
      <c r="EN48" s="220">
        <f>IFERROR(EM48/#REF!,0)</f>
        <v>0</v>
      </c>
      <c r="EO48" s="31">
        <f t="shared" si="20"/>
        <v>9500650</v>
      </c>
      <c r="EP48" s="31">
        <f t="shared" si="1"/>
        <v>9500650</v>
      </c>
      <c r="EQ48" s="225" t="str">
        <f t="shared" si="33"/>
        <v/>
      </c>
    </row>
    <row r="49" spans="1:147" s="14" customFormat="1">
      <c r="A49" s="263">
        <f t="shared" si="13"/>
        <v>37</v>
      </c>
      <c r="B49" s="102"/>
      <c r="C49" s="249" t="s">
        <v>765</v>
      </c>
      <c r="D49" s="273" t="s">
        <v>57</v>
      </c>
      <c r="E49" s="265" t="s">
        <v>1445</v>
      </c>
      <c r="F49" s="273">
        <v>1</v>
      </c>
      <c r="G49" s="102"/>
      <c r="H49" s="103"/>
      <c r="I49" s="210"/>
      <c r="J49" s="280"/>
      <c r="K49" s="206"/>
      <c r="L49" s="71">
        <f t="shared" si="3"/>
        <v>0</v>
      </c>
      <c r="M49" s="209">
        <f t="shared" si="4"/>
        <v>0</v>
      </c>
      <c r="O49" s="275"/>
      <c r="P49" s="275"/>
      <c r="Q49" s="149"/>
      <c r="R49" s="60"/>
      <c r="S49" s="182"/>
      <c r="T49" s="275"/>
      <c r="U49" s="275"/>
      <c r="V49" s="149"/>
      <c r="W49" s="60"/>
      <c r="X49" s="182"/>
      <c r="Y49" s="275"/>
      <c r="Z49" s="275"/>
      <c r="AA49" s="149"/>
      <c r="AB49" s="60"/>
      <c r="AC49" s="244"/>
      <c r="AD49" s="275"/>
      <c r="AE49" s="275"/>
      <c r="AF49" s="149"/>
      <c r="AG49" s="60"/>
      <c r="AH49" s="244"/>
      <c r="AI49" s="275"/>
      <c r="AJ49" s="275"/>
      <c r="AK49" s="149"/>
      <c r="AL49" s="60"/>
      <c r="AM49" s="244"/>
      <c r="AN49" s="275">
        <v>17335020</v>
      </c>
      <c r="AO49" s="275">
        <v>125001</v>
      </c>
      <c r="AP49" s="149">
        <f t="shared" si="5"/>
        <v>17460021</v>
      </c>
      <c r="AQ49" s="60">
        <f t="shared" si="0"/>
        <v>17460021</v>
      </c>
      <c r="AR49" s="244"/>
      <c r="AS49" s="275">
        <v>6186899</v>
      </c>
      <c r="AT49" s="275">
        <v>0</v>
      </c>
      <c r="AU49" s="149">
        <f t="shared" si="14"/>
        <v>6186899</v>
      </c>
      <c r="AV49" s="60">
        <f t="shared" si="15"/>
        <v>6186899</v>
      </c>
      <c r="AW49" s="244"/>
      <c r="AX49" s="212"/>
      <c r="AY49" s="213"/>
      <c r="AZ49" s="149"/>
      <c r="BA49" s="60"/>
      <c r="BB49" s="244"/>
      <c r="BC49" s="212"/>
      <c r="BD49" s="213"/>
      <c r="BE49" s="149"/>
      <c r="BF49" s="60"/>
      <c r="BG49" s="244"/>
      <c r="BH49" s="275"/>
      <c r="BI49" s="275"/>
      <c r="BJ49" s="149"/>
      <c r="BK49" s="60"/>
      <c r="BL49" s="244"/>
      <c r="BM49" s="212">
        <v>7684000</v>
      </c>
      <c r="BN49" s="213">
        <v>41610</v>
      </c>
      <c r="BO49" s="149">
        <f t="shared" si="25"/>
        <v>7725610</v>
      </c>
      <c r="BP49" s="60">
        <f t="shared" si="26"/>
        <v>7725610</v>
      </c>
      <c r="BQ49" s="244"/>
      <c r="BR49" s="212"/>
      <c r="BS49" s="213"/>
      <c r="BT49" s="149"/>
      <c r="BU49" s="60"/>
      <c r="BV49" s="244"/>
      <c r="BW49" s="212">
        <v>3440272.5</v>
      </c>
      <c r="BX49" s="213">
        <v>61136.775000000009</v>
      </c>
      <c r="BY49" s="149">
        <f t="shared" si="22"/>
        <v>3501409.2749999999</v>
      </c>
      <c r="BZ49" s="60">
        <f t="shared" si="23"/>
        <v>3501409.2749999999</v>
      </c>
      <c r="CA49" s="244"/>
      <c r="CB49" s="277"/>
      <c r="CC49" s="277"/>
      <c r="CD49" s="149"/>
      <c r="CE49" s="60"/>
      <c r="CF49" s="244"/>
      <c r="CG49" s="212"/>
      <c r="CH49" s="213"/>
      <c r="CI49" s="149"/>
      <c r="CJ49" s="60"/>
      <c r="CK49" s="244"/>
      <c r="CL49" s="212">
        <v>4926810</v>
      </c>
      <c r="CM49" s="213">
        <v>72400</v>
      </c>
      <c r="CN49" s="149">
        <f t="shared" si="7"/>
        <v>4999210</v>
      </c>
      <c r="CO49" s="60">
        <f t="shared" si="24"/>
        <v>4999210</v>
      </c>
      <c r="CP49" s="244"/>
      <c r="CQ49" s="212"/>
      <c r="CR49" s="213"/>
      <c r="CS49" s="149"/>
      <c r="CT49" s="60"/>
      <c r="CU49" s="244"/>
      <c r="CV49" s="212"/>
      <c r="CW49" s="213"/>
      <c r="CX49" s="149"/>
      <c r="CY49" s="60"/>
      <c r="CZ49" s="244"/>
      <c r="DA49" s="212"/>
      <c r="DB49" s="213"/>
      <c r="DC49" s="149"/>
      <c r="DD49" s="60"/>
      <c r="DE49" s="244"/>
      <c r="DF49" s="212"/>
      <c r="DG49" s="213"/>
      <c r="DH49" s="149"/>
      <c r="DI49" s="60"/>
      <c r="DJ49" s="244"/>
      <c r="DK49" s="212"/>
      <c r="DL49" s="213"/>
      <c r="DM49" s="149"/>
      <c r="DN49" s="60"/>
      <c r="DO49" s="244"/>
      <c r="DP49" s="212">
        <v>7820500</v>
      </c>
      <c r="DQ49" s="213">
        <v>121695</v>
      </c>
      <c r="DR49" s="149">
        <f t="shared" si="8"/>
        <v>7942195</v>
      </c>
      <c r="DS49" s="60">
        <f t="shared" si="18"/>
        <v>7942195</v>
      </c>
      <c r="DT49" s="244"/>
      <c r="DU49" s="212">
        <v>0</v>
      </c>
      <c r="DV49" s="213">
        <v>0</v>
      </c>
      <c r="DW49" s="149">
        <f t="shared" si="9"/>
        <v>0</v>
      </c>
      <c r="DX49" s="60">
        <f t="shared" si="19"/>
        <v>0</v>
      </c>
      <c r="DY49" s="244"/>
      <c r="DZ49" s="212"/>
      <c r="EA49" s="213"/>
      <c r="EB49" s="149"/>
      <c r="EC49" s="60"/>
      <c r="ED49" s="247"/>
      <c r="EE49" s="212"/>
      <c r="EF49" s="213"/>
      <c r="EG49" s="149"/>
      <c r="EH49" s="60"/>
      <c r="EI49" s="182"/>
      <c r="EJ49" s="224">
        <f t="shared" si="31"/>
        <v>7969224.0458333334</v>
      </c>
      <c r="EK49" s="221">
        <f t="shared" si="32"/>
        <v>3501409.2749999999</v>
      </c>
      <c r="EL49" s="222" t="str">
        <f t="shared" si="34"/>
        <v>DIPROMEDICOS SAS</v>
      </c>
      <c r="EM49" s="221"/>
      <c r="EN49" s="220">
        <f>IFERROR(EM49/#REF!,0)</f>
        <v>0</v>
      </c>
      <c r="EO49" s="31">
        <f t="shared" si="20"/>
        <v>7969224.0458333334</v>
      </c>
      <c r="EP49" s="31">
        <f t="shared" si="1"/>
        <v>7969224.0458333334</v>
      </c>
      <c r="EQ49" s="225" t="str">
        <f t="shared" si="33"/>
        <v/>
      </c>
    </row>
    <row r="50" spans="1:147" s="14" customFormat="1" ht="42.75">
      <c r="A50" s="263">
        <f t="shared" si="13"/>
        <v>38</v>
      </c>
      <c r="B50" s="102"/>
      <c r="C50" s="249" t="s">
        <v>766</v>
      </c>
      <c r="D50" s="273" t="s">
        <v>57</v>
      </c>
      <c r="E50" s="265" t="s">
        <v>1445</v>
      </c>
      <c r="F50" s="273">
        <v>1</v>
      </c>
      <c r="G50" s="102"/>
      <c r="H50" s="103"/>
      <c r="I50" s="210"/>
      <c r="J50" s="280"/>
      <c r="K50" s="206"/>
      <c r="L50" s="71">
        <f t="shared" si="3"/>
        <v>0</v>
      </c>
      <c r="M50" s="209">
        <f t="shared" si="4"/>
        <v>0</v>
      </c>
      <c r="O50" s="275"/>
      <c r="P50" s="275"/>
      <c r="Q50" s="149"/>
      <c r="R50" s="60"/>
      <c r="S50" s="182"/>
      <c r="T50" s="275"/>
      <c r="U50" s="275"/>
      <c r="V50" s="149"/>
      <c r="W50" s="60"/>
      <c r="X50" s="182"/>
      <c r="Y50" s="275"/>
      <c r="Z50" s="275"/>
      <c r="AA50" s="149"/>
      <c r="AB50" s="60"/>
      <c r="AC50" s="244"/>
      <c r="AD50" s="275"/>
      <c r="AE50" s="275"/>
      <c r="AF50" s="149"/>
      <c r="AG50" s="60"/>
      <c r="AH50" s="244"/>
      <c r="AI50" s="275"/>
      <c r="AJ50" s="275"/>
      <c r="AK50" s="149"/>
      <c r="AL50" s="60"/>
      <c r="AM50" s="244"/>
      <c r="AN50" s="275"/>
      <c r="AO50" s="275"/>
      <c r="AP50" s="149">
        <f t="shared" si="5"/>
        <v>0</v>
      </c>
      <c r="AQ50" s="60">
        <f t="shared" si="0"/>
        <v>0</v>
      </c>
      <c r="AR50" s="244"/>
      <c r="AS50" s="275"/>
      <c r="AT50" s="275"/>
      <c r="AU50" s="149"/>
      <c r="AV50" s="60"/>
      <c r="AW50" s="244"/>
      <c r="AX50" s="212"/>
      <c r="AY50" s="213"/>
      <c r="AZ50" s="149"/>
      <c r="BA50" s="60"/>
      <c r="BB50" s="244"/>
      <c r="BC50" s="212"/>
      <c r="BD50" s="213"/>
      <c r="BE50" s="149"/>
      <c r="BF50" s="60"/>
      <c r="BG50" s="244"/>
      <c r="BH50" s="275"/>
      <c r="BI50" s="275"/>
      <c r="BJ50" s="149"/>
      <c r="BK50" s="60"/>
      <c r="BL50" s="244"/>
      <c r="BM50" s="212"/>
      <c r="BN50" s="213"/>
      <c r="BO50" s="149"/>
      <c r="BP50" s="60"/>
      <c r="BQ50" s="244"/>
      <c r="BR50" s="212"/>
      <c r="BS50" s="213"/>
      <c r="BT50" s="149"/>
      <c r="BU50" s="60"/>
      <c r="BV50" s="244"/>
      <c r="BW50" s="212">
        <v>4270927.5000000009</v>
      </c>
      <c r="BX50" s="213">
        <v>61136.775000000009</v>
      </c>
      <c r="BY50" s="149">
        <f t="shared" si="22"/>
        <v>4332064.2750000013</v>
      </c>
      <c r="BZ50" s="60">
        <f t="shared" si="23"/>
        <v>4332064.2750000013</v>
      </c>
      <c r="CA50" s="244"/>
      <c r="CB50" s="277"/>
      <c r="CC50" s="277"/>
      <c r="CD50" s="149"/>
      <c r="CE50" s="60"/>
      <c r="CF50" s="244"/>
      <c r="CG50" s="212"/>
      <c r="CH50" s="213"/>
      <c r="CI50" s="149"/>
      <c r="CJ50" s="60"/>
      <c r="CK50" s="244"/>
      <c r="CL50" s="212">
        <v>6116390</v>
      </c>
      <c r="CM50" s="213">
        <v>72400</v>
      </c>
      <c r="CN50" s="149">
        <f t="shared" si="7"/>
        <v>6188790</v>
      </c>
      <c r="CO50" s="60">
        <f t="shared" si="24"/>
        <v>6188790</v>
      </c>
      <c r="CP50" s="244"/>
      <c r="CQ50" s="212"/>
      <c r="CR50" s="213"/>
      <c r="CS50" s="149"/>
      <c r="CT50" s="60"/>
      <c r="CU50" s="244"/>
      <c r="CV50" s="212"/>
      <c r="CW50" s="213"/>
      <c r="CX50" s="149"/>
      <c r="CY50" s="60"/>
      <c r="CZ50" s="244"/>
      <c r="DA50" s="212"/>
      <c r="DB50" s="213"/>
      <c r="DC50" s="149"/>
      <c r="DD50" s="60"/>
      <c r="DE50" s="244"/>
      <c r="DF50" s="212"/>
      <c r="DG50" s="213"/>
      <c r="DH50" s="149"/>
      <c r="DI50" s="60"/>
      <c r="DJ50" s="244"/>
      <c r="DK50" s="212"/>
      <c r="DL50" s="213"/>
      <c r="DM50" s="149"/>
      <c r="DN50" s="60"/>
      <c r="DO50" s="244"/>
      <c r="DP50" s="212"/>
      <c r="DQ50" s="213"/>
      <c r="DR50" s="149">
        <f t="shared" si="8"/>
        <v>0</v>
      </c>
      <c r="DS50" s="60">
        <f t="shared" si="18"/>
        <v>0</v>
      </c>
      <c r="DT50" s="244"/>
      <c r="DU50" s="212">
        <v>0</v>
      </c>
      <c r="DV50" s="213">
        <v>0</v>
      </c>
      <c r="DW50" s="149">
        <f t="shared" si="9"/>
        <v>0</v>
      </c>
      <c r="DX50" s="60">
        <f t="shared" si="19"/>
        <v>0</v>
      </c>
      <c r="DY50" s="244"/>
      <c r="DZ50" s="212"/>
      <c r="EA50" s="213"/>
      <c r="EB50" s="149"/>
      <c r="EC50" s="60"/>
      <c r="ED50" s="247"/>
      <c r="EE50" s="212"/>
      <c r="EF50" s="213"/>
      <c r="EG50" s="149"/>
      <c r="EH50" s="60"/>
      <c r="EI50" s="182"/>
      <c r="EJ50" s="224">
        <f t="shared" si="31"/>
        <v>5260427.1375000011</v>
      </c>
      <c r="EK50" s="221">
        <f t="shared" si="32"/>
        <v>4332064.2750000013</v>
      </c>
      <c r="EL50" s="222" t="str">
        <f t="shared" si="34"/>
        <v>DIPROMEDICOS SAS</v>
      </c>
      <c r="EM50" s="221"/>
      <c r="EN50" s="220">
        <f>IFERROR(EM50/#REF!,0)</f>
        <v>0</v>
      </c>
      <c r="EO50" s="31">
        <f t="shared" si="20"/>
        <v>5260427.1375000011</v>
      </c>
      <c r="EP50" s="31">
        <f t="shared" si="1"/>
        <v>5260427.1375000011</v>
      </c>
      <c r="EQ50" s="225" t="str">
        <f t="shared" si="33"/>
        <v/>
      </c>
    </row>
    <row r="51" spans="1:147" s="14" customFormat="1" ht="57">
      <c r="A51" s="263">
        <f t="shared" si="13"/>
        <v>39</v>
      </c>
      <c r="B51" s="102"/>
      <c r="C51" s="249" t="s">
        <v>767</v>
      </c>
      <c r="D51" s="273" t="s">
        <v>57</v>
      </c>
      <c r="E51" s="265" t="s">
        <v>1445</v>
      </c>
      <c r="F51" s="273">
        <v>1</v>
      </c>
      <c r="G51" s="102"/>
      <c r="H51" s="103"/>
      <c r="I51" s="210"/>
      <c r="J51" s="280"/>
      <c r="K51" s="206"/>
      <c r="L51" s="71">
        <f t="shared" si="3"/>
        <v>0</v>
      </c>
      <c r="M51" s="209">
        <f t="shared" si="4"/>
        <v>0</v>
      </c>
      <c r="O51" s="275"/>
      <c r="P51" s="275"/>
      <c r="Q51" s="149"/>
      <c r="R51" s="60"/>
      <c r="S51" s="182"/>
      <c r="T51" s="275"/>
      <c r="U51" s="275"/>
      <c r="V51" s="149"/>
      <c r="W51" s="60"/>
      <c r="X51" s="182"/>
      <c r="Y51" s="275"/>
      <c r="Z51" s="275"/>
      <c r="AA51" s="149"/>
      <c r="AB51" s="60"/>
      <c r="AC51" s="244"/>
      <c r="AD51" s="275"/>
      <c r="AE51" s="275"/>
      <c r="AF51" s="149"/>
      <c r="AG51" s="60"/>
      <c r="AH51" s="244"/>
      <c r="AI51" s="275"/>
      <c r="AJ51" s="275"/>
      <c r="AK51" s="149"/>
      <c r="AL51" s="60"/>
      <c r="AM51" s="244"/>
      <c r="AN51" s="275"/>
      <c r="AO51" s="275"/>
      <c r="AP51" s="149">
        <f t="shared" si="5"/>
        <v>0</v>
      </c>
      <c r="AQ51" s="60">
        <f t="shared" si="0"/>
        <v>0</v>
      </c>
      <c r="AR51" s="244"/>
      <c r="AS51" s="275"/>
      <c r="AT51" s="275"/>
      <c r="AU51" s="149"/>
      <c r="AV51" s="60"/>
      <c r="AW51" s="244"/>
      <c r="AX51" s="212"/>
      <c r="AY51" s="213"/>
      <c r="AZ51" s="149"/>
      <c r="BA51" s="60"/>
      <c r="BB51" s="244"/>
      <c r="BC51" s="212"/>
      <c r="BD51" s="213"/>
      <c r="BE51" s="149"/>
      <c r="BF51" s="60"/>
      <c r="BG51" s="244"/>
      <c r="BH51" s="275"/>
      <c r="BI51" s="275"/>
      <c r="BJ51" s="149"/>
      <c r="BK51" s="60"/>
      <c r="BL51" s="244"/>
      <c r="BM51" s="212"/>
      <c r="BN51" s="213"/>
      <c r="BO51" s="149"/>
      <c r="BP51" s="60"/>
      <c r="BQ51" s="244"/>
      <c r="BR51" s="212"/>
      <c r="BS51" s="213"/>
      <c r="BT51" s="149"/>
      <c r="BU51" s="60"/>
      <c r="BV51" s="244"/>
      <c r="BW51" s="212">
        <v>8958600</v>
      </c>
      <c r="BX51" s="213">
        <v>0</v>
      </c>
      <c r="BY51" s="149">
        <f t="shared" si="22"/>
        <v>8958600</v>
      </c>
      <c r="BZ51" s="60">
        <f t="shared" si="23"/>
        <v>8958600</v>
      </c>
      <c r="CA51" s="244"/>
      <c r="CB51" s="277"/>
      <c r="CC51" s="277"/>
      <c r="CD51" s="149"/>
      <c r="CE51" s="60"/>
      <c r="CF51" s="244"/>
      <c r="CG51" s="212"/>
      <c r="CH51" s="213"/>
      <c r="CI51" s="149"/>
      <c r="CJ51" s="60"/>
      <c r="CK51" s="244"/>
      <c r="CL51" s="212">
        <v>12829600</v>
      </c>
      <c r="CM51" s="213">
        <v>0</v>
      </c>
      <c r="CN51" s="149">
        <f t="shared" si="7"/>
        <v>12829600</v>
      </c>
      <c r="CO51" s="60">
        <f t="shared" si="24"/>
        <v>12829600</v>
      </c>
      <c r="CP51" s="244"/>
      <c r="CQ51" s="212"/>
      <c r="CR51" s="213"/>
      <c r="CS51" s="149"/>
      <c r="CT51" s="60"/>
      <c r="CU51" s="244"/>
      <c r="CV51" s="212"/>
      <c r="CW51" s="213"/>
      <c r="CX51" s="149"/>
      <c r="CY51" s="60"/>
      <c r="CZ51" s="244"/>
      <c r="DA51" s="212"/>
      <c r="DB51" s="213"/>
      <c r="DC51" s="149"/>
      <c r="DD51" s="60"/>
      <c r="DE51" s="244"/>
      <c r="DF51" s="212"/>
      <c r="DG51" s="213"/>
      <c r="DH51" s="149"/>
      <c r="DI51" s="60"/>
      <c r="DJ51" s="244"/>
      <c r="DK51" s="212"/>
      <c r="DL51" s="213"/>
      <c r="DM51" s="149"/>
      <c r="DN51" s="60"/>
      <c r="DO51" s="244"/>
      <c r="DP51" s="212"/>
      <c r="DQ51" s="213"/>
      <c r="DR51" s="149">
        <f t="shared" si="8"/>
        <v>0</v>
      </c>
      <c r="DS51" s="60">
        <f t="shared" si="18"/>
        <v>0</v>
      </c>
      <c r="DT51" s="244"/>
      <c r="DU51" s="212">
        <v>0</v>
      </c>
      <c r="DV51" s="213">
        <v>0</v>
      </c>
      <c r="DW51" s="149">
        <f t="shared" si="9"/>
        <v>0</v>
      </c>
      <c r="DX51" s="60">
        <f t="shared" si="19"/>
        <v>0</v>
      </c>
      <c r="DY51" s="244"/>
      <c r="DZ51" s="212"/>
      <c r="EA51" s="213"/>
      <c r="EB51" s="149"/>
      <c r="EC51" s="60"/>
      <c r="ED51" s="247"/>
      <c r="EE51" s="212"/>
      <c r="EF51" s="213"/>
      <c r="EG51" s="149"/>
      <c r="EH51" s="60"/>
      <c r="EI51" s="182"/>
      <c r="EJ51" s="224">
        <f t="shared" si="31"/>
        <v>10894100</v>
      </c>
      <c r="EK51" s="221">
        <f t="shared" si="32"/>
        <v>8958600</v>
      </c>
      <c r="EL51" s="222" t="str">
        <f t="shared" si="34"/>
        <v>DIPROMEDICOS SAS</v>
      </c>
      <c r="EM51" s="221"/>
      <c r="EN51" s="220">
        <f>IFERROR(EM51/#REF!,0)</f>
        <v>0</v>
      </c>
      <c r="EO51" s="31">
        <f t="shared" si="20"/>
        <v>10894100</v>
      </c>
      <c r="EP51" s="31">
        <f t="shared" si="1"/>
        <v>10894100</v>
      </c>
      <c r="EQ51" s="225" t="str">
        <f t="shared" si="33"/>
        <v/>
      </c>
    </row>
    <row r="52" spans="1:147" s="14" customFormat="1" ht="57">
      <c r="A52" s="263">
        <f t="shared" si="13"/>
        <v>40</v>
      </c>
      <c r="B52" s="102"/>
      <c r="C52" s="249" t="s">
        <v>768</v>
      </c>
      <c r="D52" s="273" t="s">
        <v>57</v>
      </c>
      <c r="E52" s="265" t="s">
        <v>1445</v>
      </c>
      <c r="F52" s="273">
        <v>1</v>
      </c>
      <c r="G52" s="102"/>
      <c r="H52" s="103"/>
      <c r="I52" s="210"/>
      <c r="J52" s="280"/>
      <c r="K52" s="206"/>
      <c r="L52" s="71">
        <f t="shared" si="3"/>
        <v>0</v>
      </c>
      <c r="M52" s="209">
        <f t="shared" si="4"/>
        <v>0</v>
      </c>
      <c r="O52" s="275"/>
      <c r="P52" s="275"/>
      <c r="Q52" s="149"/>
      <c r="R52" s="60"/>
      <c r="S52" s="182"/>
      <c r="T52" s="275"/>
      <c r="U52" s="275"/>
      <c r="V52" s="149"/>
      <c r="W52" s="60"/>
      <c r="X52" s="182"/>
      <c r="Y52" s="275"/>
      <c r="Z52" s="275"/>
      <c r="AA52" s="149"/>
      <c r="AB52" s="60"/>
      <c r="AC52" s="244"/>
      <c r="AD52" s="275"/>
      <c r="AE52" s="275"/>
      <c r="AF52" s="149"/>
      <c r="AG52" s="60"/>
      <c r="AH52" s="244"/>
      <c r="AI52" s="275"/>
      <c r="AJ52" s="275"/>
      <c r="AK52" s="149"/>
      <c r="AL52" s="60"/>
      <c r="AM52" s="244"/>
      <c r="AN52" s="275"/>
      <c r="AO52" s="275"/>
      <c r="AP52" s="149">
        <f t="shared" si="5"/>
        <v>0</v>
      </c>
      <c r="AQ52" s="60">
        <f t="shared" si="0"/>
        <v>0</v>
      </c>
      <c r="AR52" s="244"/>
      <c r="AS52" s="275"/>
      <c r="AT52" s="275"/>
      <c r="AU52" s="149"/>
      <c r="AV52" s="60"/>
      <c r="AW52" s="244"/>
      <c r="AX52" s="212"/>
      <c r="AY52" s="213"/>
      <c r="AZ52" s="149"/>
      <c r="BA52" s="60"/>
      <c r="BB52" s="244"/>
      <c r="BC52" s="212"/>
      <c r="BD52" s="213"/>
      <c r="BE52" s="149"/>
      <c r="BF52" s="60"/>
      <c r="BG52" s="244"/>
      <c r="BH52" s="275"/>
      <c r="BI52" s="275"/>
      <c r="BJ52" s="149"/>
      <c r="BK52" s="60"/>
      <c r="BL52" s="244"/>
      <c r="BM52" s="212"/>
      <c r="BN52" s="213"/>
      <c r="BO52" s="149"/>
      <c r="BP52" s="60"/>
      <c r="BQ52" s="244"/>
      <c r="BR52" s="212"/>
      <c r="BS52" s="213"/>
      <c r="BT52" s="149"/>
      <c r="BU52" s="60"/>
      <c r="BV52" s="244"/>
      <c r="BW52" s="212">
        <v>8835277.5</v>
      </c>
      <c r="BX52" s="213">
        <v>61136.775000000009</v>
      </c>
      <c r="BY52" s="149">
        <f t="shared" si="22"/>
        <v>8896414.2750000004</v>
      </c>
      <c r="BZ52" s="60">
        <f t="shared" si="23"/>
        <v>8896414.2750000004</v>
      </c>
      <c r="CA52" s="244"/>
      <c r="CB52" s="277"/>
      <c r="CC52" s="277"/>
      <c r="CD52" s="149"/>
      <c r="CE52" s="60"/>
      <c r="CF52" s="244"/>
      <c r="CG52" s="212"/>
      <c r="CH52" s="213"/>
      <c r="CI52" s="149"/>
      <c r="CJ52" s="60"/>
      <c r="CK52" s="244"/>
      <c r="CL52" s="212">
        <v>12652990</v>
      </c>
      <c r="CM52" s="213">
        <v>72400</v>
      </c>
      <c r="CN52" s="149">
        <f t="shared" si="7"/>
        <v>12725390</v>
      </c>
      <c r="CO52" s="60">
        <f t="shared" si="24"/>
        <v>12725390</v>
      </c>
      <c r="CP52" s="244"/>
      <c r="CQ52" s="212"/>
      <c r="CR52" s="213"/>
      <c r="CS52" s="149"/>
      <c r="CT52" s="60"/>
      <c r="CU52" s="244"/>
      <c r="CV52" s="212"/>
      <c r="CW52" s="213"/>
      <c r="CX52" s="149"/>
      <c r="CY52" s="60"/>
      <c r="CZ52" s="244"/>
      <c r="DA52" s="212"/>
      <c r="DB52" s="213"/>
      <c r="DC52" s="149"/>
      <c r="DD52" s="60"/>
      <c r="DE52" s="244"/>
      <c r="DF52" s="212"/>
      <c r="DG52" s="213"/>
      <c r="DH52" s="149"/>
      <c r="DI52" s="60"/>
      <c r="DJ52" s="244"/>
      <c r="DK52" s="212"/>
      <c r="DL52" s="213"/>
      <c r="DM52" s="149"/>
      <c r="DN52" s="60"/>
      <c r="DO52" s="244"/>
      <c r="DP52" s="212"/>
      <c r="DQ52" s="213"/>
      <c r="DR52" s="149">
        <f t="shared" si="8"/>
        <v>0</v>
      </c>
      <c r="DS52" s="60">
        <f t="shared" si="18"/>
        <v>0</v>
      </c>
      <c r="DT52" s="244"/>
      <c r="DU52" s="212">
        <v>0</v>
      </c>
      <c r="DV52" s="213">
        <v>0</v>
      </c>
      <c r="DW52" s="149">
        <f t="shared" si="9"/>
        <v>0</v>
      </c>
      <c r="DX52" s="60">
        <f t="shared" si="19"/>
        <v>0</v>
      </c>
      <c r="DY52" s="244"/>
      <c r="DZ52" s="212"/>
      <c r="EA52" s="213"/>
      <c r="EB52" s="149"/>
      <c r="EC52" s="60"/>
      <c r="ED52" s="247"/>
      <c r="EE52" s="212"/>
      <c r="EF52" s="213"/>
      <c r="EG52" s="149"/>
      <c r="EH52" s="60"/>
      <c r="EI52" s="182"/>
      <c r="EJ52" s="224">
        <f t="shared" si="31"/>
        <v>10810902.137499999</v>
      </c>
      <c r="EK52" s="221">
        <f t="shared" si="32"/>
        <v>8896414.2750000004</v>
      </c>
      <c r="EL52" s="222" t="str">
        <f t="shared" si="34"/>
        <v>DIPROMEDICOS SAS</v>
      </c>
      <c r="EM52" s="221"/>
      <c r="EN52" s="220">
        <f>IFERROR(EM52/#REF!,0)</f>
        <v>0</v>
      </c>
      <c r="EO52" s="31">
        <f t="shared" si="20"/>
        <v>10810902.137499999</v>
      </c>
      <c r="EP52" s="31">
        <f t="shared" si="1"/>
        <v>10810902.137499999</v>
      </c>
      <c r="EQ52" s="225" t="str">
        <f t="shared" si="33"/>
        <v/>
      </c>
    </row>
    <row r="53" spans="1:147" s="14" customFormat="1" ht="28.5">
      <c r="A53" s="263">
        <f t="shared" si="13"/>
        <v>41</v>
      </c>
      <c r="B53" s="102"/>
      <c r="C53" s="249" t="s">
        <v>769</v>
      </c>
      <c r="D53" s="273" t="s">
        <v>57</v>
      </c>
      <c r="E53" s="265" t="s">
        <v>1445</v>
      </c>
      <c r="F53" s="273">
        <v>1</v>
      </c>
      <c r="G53" s="102"/>
      <c r="H53" s="103"/>
      <c r="I53" s="210"/>
      <c r="J53" s="280"/>
      <c r="K53" s="206"/>
      <c r="L53" s="71">
        <f t="shared" si="3"/>
        <v>0</v>
      </c>
      <c r="M53" s="209">
        <f t="shared" si="4"/>
        <v>0</v>
      </c>
      <c r="O53" s="275"/>
      <c r="P53" s="275"/>
      <c r="Q53" s="149"/>
      <c r="R53" s="60"/>
      <c r="S53" s="182"/>
      <c r="T53" s="275"/>
      <c r="U53" s="275"/>
      <c r="V53" s="149"/>
      <c r="W53" s="60"/>
      <c r="X53" s="182"/>
      <c r="Y53" s="275"/>
      <c r="Z53" s="275"/>
      <c r="AA53" s="149"/>
      <c r="AB53" s="60"/>
      <c r="AC53" s="244"/>
      <c r="AD53" s="275"/>
      <c r="AE53" s="275"/>
      <c r="AF53" s="149"/>
      <c r="AG53" s="60"/>
      <c r="AH53" s="244"/>
      <c r="AI53" s="275"/>
      <c r="AJ53" s="275"/>
      <c r="AK53" s="149"/>
      <c r="AL53" s="60"/>
      <c r="AM53" s="244"/>
      <c r="AN53" s="275"/>
      <c r="AO53" s="275"/>
      <c r="AP53" s="149">
        <f t="shared" si="5"/>
        <v>0</v>
      </c>
      <c r="AQ53" s="60">
        <f t="shared" si="0"/>
        <v>0</v>
      </c>
      <c r="AR53" s="244"/>
      <c r="AS53" s="275"/>
      <c r="AT53" s="275"/>
      <c r="AU53" s="149"/>
      <c r="AV53" s="60"/>
      <c r="AW53" s="244"/>
      <c r="AX53" s="212"/>
      <c r="AY53" s="213"/>
      <c r="AZ53" s="149"/>
      <c r="BA53" s="60"/>
      <c r="BB53" s="244"/>
      <c r="BC53" s="212"/>
      <c r="BD53" s="213"/>
      <c r="BE53" s="149"/>
      <c r="BF53" s="60"/>
      <c r="BG53" s="244"/>
      <c r="BH53" s="275"/>
      <c r="BI53" s="275"/>
      <c r="BJ53" s="149"/>
      <c r="BK53" s="60"/>
      <c r="BL53" s="244"/>
      <c r="BM53" s="212"/>
      <c r="BN53" s="213"/>
      <c r="BO53" s="149"/>
      <c r="BP53" s="60"/>
      <c r="BQ53" s="244"/>
      <c r="BR53" s="212"/>
      <c r="BS53" s="213"/>
      <c r="BT53" s="149"/>
      <c r="BU53" s="60"/>
      <c r="BV53" s="244"/>
      <c r="BW53" s="212">
        <v>4270930.335</v>
      </c>
      <c r="BX53" s="213">
        <v>61136.775000000009</v>
      </c>
      <c r="BY53" s="149">
        <f t="shared" si="22"/>
        <v>4332067.1100000003</v>
      </c>
      <c r="BZ53" s="60">
        <f t="shared" si="23"/>
        <v>4332067.1100000003</v>
      </c>
      <c r="CA53" s="244"/>
      <c r="CB53" s="277"/>
      <c r="CC53" s="277"/>
      <c r="CD53" s="149"/>
      <c r="CE53" s="60"/>
      <c r="CF53" s="244"/>
      <c r="CG53" s="212"/>
      <c r="CH53" s="213"/>
      <c r="CI53" s="149"/>
      <c r="CJ53" s="60"/>
      <c r="CK53" s="244"/>
      <c r="CL53" s="212"/>
      <c r="CM53" s="213"/>
      <c r="CN53" s="149"/>
      <c r="CO53" s="60"/>
      <c r="CP53" s="244"/>
      <c r="CQ53" s="212"/>
      <c r="CR53" s="213"/>
      <c r="CS53" s="149"/>
      <c r="CT53" s="60"/>
      <c r="CU53" s="244"/>
      <c r="CV53" s="212"/>
      <c r="CW53" s="213"/>
      <c r="CX53" s="149"/>
      <c r="CY53" s="60"/>
      <c r="CZ53" s="244"/>
      <c r="DA53" s="212"/>
      <c r="DB53" s="213"/>
      <c r="DC53" s="149"/>
      <c r="DD53" s="60"/>
      <c r="DE53" s="244"/>
      <c r="DF53" s="212"/>
      <c r="DG53" s="213"/>
      <c r="DH53" s="149"/>
      <c r="DI53" s="60"/>
      <c r="DJ53" s="244"/>
      <c r="DK53" s="212"/>
      <c r="DL53" s="213"/>
      <c r="DM53" s="149"/>
      <c r="DN53" s="60"/>
      <c r="DO53" s="244"/>
      <c r="DP53" s="212">
        <v>10152500</v>
      </c>
      <c r="DQ53" s="213">
        <v>18335</v>
      </c>
      <c r="DR53" s="149">
        <f t="shared" si="8"/>
        <v>10170835</v>
      </c>
      <c r="DS53" s="60">
        <f t="shared" si="18"/>
        <v>10170835</v>
      </c>
      <c r="DT53" s="244"/>
      <c r="DU53" s="212">
        <v>0</v>
      </c>
      <c r="DV53" s="213">
        <v>0</v>
      </c>
      <c r="DW53" s="149">
        <f t="shared" si="9"/>
        <v>0</v>
      </c>
      <c r="DX53" s="60">
        <f t="shared" si="19"/>
        <v>0</v>
      </c>
      <c r="DY53" s="244"/>
      <c r="DZ53" s="212"/>
      <c r="EA53" s="213"/>
      <c r="EB53" s="149"/>
      <c r="EC53" s="60"/>
      <c r="ED53" s="247"/>
      <c r="EE53" s="212"/>
      <c r="EF53" s="213"/>
      <c r="EG53" s="149"/>
      <c r="EH53" s="60"/>
      <c r="EI53" s="182"/>
      <c r="EJ53" s="224">
        <f t="shared" si="31"/>
        <v>7251451.0549999997</v>
      </c>
      <c r="EK53" s="221">
        <f t="shared" si="32"/>
        <v>4332067.1100000003</v>
      </c>
      <c r="EL53" s="222" t="str">
        <f t="shared" si="34"/>
        <v>DIPROMEDICOS SAS</v>
      </c>
      <c r="EM53" s="221"/>
      <c r="EN53" s="220">
        <f>IFERROR(EM53/#REF!,0)</f>
        <v>0</v>
      </c>
      <c r="EO53" s="31">
        <f t="shared" si="20"/>
        <v>7251451.0549999997</v>
      </c>
      <c r="EP53" s="31">
        <f t="shared" si="1"/>
        <v>7251451.0549999997</v>
      </c>
      <c r="EQ53" s="225" t="str">
        <f t="shared" si="33"/>
        <v/>
      </c>
    </row>
    <row r="54" spans="1:147" s="14" customFormat="1" ht="28.5">
      <c r="A54" s="263">
        <f t="shared" si="13"/>
        <v>42</v>
      </c>
      <c r="B54" s="102"/>
      <c r="C54" s="249" t="s">
        <v>770</v>
      </c>
      <c r="D54" s="273" t="s">
        <v>57</v>
      </c>
      <c r="E54" s="265" t="s">
        <v>1445</v>
      </c>
      <c r="F54" s="273">
        <v>1</v>
      </c>
      <c r="G54" s="102"/>
      <c r="H54" s="103"/>
      <c r="I54" s="210"/>
      <c r="J54" s="280"/>
      <c r="K54" s="206"/>
      <c r="L54" s="71">
        <f t="shared" si="3"/>
        <v>0</v>
      </c>
      <c r="M54" s="209">
        <f t="shared" si="4"/>
        <v>0</v>
      </c>
      <c r="O54" s="275"/>
      <c r="P54" s="275"/>
      <c r="Q54" s="149"/>
      <c r="R54" s="60"/>
      <c r="S54" s="182"/>
      <c r="T54" s="275"/>
      <c r="U54" s="275"/>
      <c r="V54" s="149"/>
      <c r="W54" s="60"/>
      <c r="X54" s="182"/>
      <c r="Y54" s="275"/>
      <c r="Z54" s="275"/>
      <c r="AA54" s="149"/>
      <c r="AB54" s="60"/>
      <c r="AC54" s="244"/>
      <c r="AD54" s="275"/>
      <c r="AE54" s="275"/>
      <c r="AF54" s="149"/>
      <c r="AG54" s="60"/>
      <c r="AH54" s="244"/>
      <c r="AI54" s="275"/>
      <c r="AJ54" s="275"/>
      <c r="AK54" s="149"/>
      <c r="AL54" s="60"/>
      <c r="AM54" s="244"/>
      <c r="AN54" s="275"/>
      <c r="AO54" s="275"/>
      <c r="AP54" s="149">
        <f t="shared" si="5"/>
        <v>0</v>
      </c>
      <c r="AQ54" s="60">
        <f t="shared" si="0"/>
        <v>0</v>
      </c>
      <c r="AR54" s="244"/>
      <c r="AS54" s="275"/>
      <c r="AT54" s="275"/>
      <c r="AU54" s="149"/>
      <c r="AV54" s="60"/>
      <c r="AW54" s="244"/>
      <c r="AX54" s="212"/>
      <c r="AY54" s="213"/>
      <c r="AZ54" s="149"/>
      <c r="BA54" s="60"/>
      <c r="BB54" s="244"/>
      <c r="BC54" s="212"/>
      <c r="BD54" s="213"/>
      <c r="BE54" s="149"/>
      <c r="BF54" s="60"/>
      <c r="BG54" s="244"/>
      <c r="BH54" s="275"/>
      <c r="BI54" s="275"/>
      <c r="BJ54" s="149"/>
      <c r="BK54" s="60"/>
      <c r="BL54" s="244"/>
      <c r="BM54" s="212"/>
      <c r="BN54" s="213"/>
      <c r="BO54" s="149"/>
      <c r="BP54" s="60"/>
      <c r="BQ54" s="244"/>
      <c r="BR54" s="212"/>
      <c r="BS54" s="213"/>
      <c r="BT54" s="149"/>
      <c r="BU54" s="60"/>
      <c r="BV54" s="244"/>
      <c r="BW54" s="212">
        <v>7209407.8350000009</v>
      </c>
      <c r="BX54" s="213">
        <v>0</v>
      </c>
      <c r="BY54" s="149">
        <f t="shared" si="22"/>
        <v>7209407.8350000009</v>
      </c>
      <c r="BZ54" s="60">
        <f t="shared" si="23"/>
        <v>7209407.8350000009</v>
      </c>
      <c r="CA54" s="244"/>
      <c r="CB54" s="277"/>
      <c r="CC54" s="277"/>
      <c r="CD54" s="149"/>
      <c r="CE54" s="60"/>
      <c r="CF54" s="244"/>
      <c r="CG54" s="212"/>
      <c r="CH54" s="213"/>
      <c r="CI54" s="149"/>
      <c r="CJ54" s="60"/>
      <c r="CK54" s="244"/>
      <c r="CL54" s="212"/>
      <c r="CM54" s="213"/>
      <c r="CN54" s="149"/>
      <c r="CO54" s="60"/>
      <c r="CP54" s="244"/>
      <c r="CQ54" s="212"/>
      <c r="CR54" s="213"/>
      <c r="CS54" s="149"/>
      <c r="CT54" s="60"/>
      <c r="CU54" s="244"/>
      <c r="CV54" s="212"/>
      <c r="CW54" s="213"/>
      <c r="CX54" s="149"/>
      <c r="CY54" s="60"/>
      <c r="CZ54" s="244"/>
      <c r="DA54" s="212"/>
      <c r="DB54" s="213"/>
      <c r="DC54" s="149"/>
      <c r="DD54" s="60"/>
      <c r="DE54" s="244"/>
      <c r="DF54" s="212"/>
      <c r="DG54" s="213"/>
      <c r="DH54" s="149"/>
      <c r="DI54" s="60"/>
      <c r="DJ54" s="244"/>
      <c r="DK54" s="212"/>
      <c r="DL54" s="213"/>
      <c r="DM54" s="149"/>
      <c r="DN54" s="60"/>
      <c r="DO54" s="244"/>
      <c r="DP54" s="212">
        <v>10152500</v>
      </c>
      <c r="DQ54" s="213">
        <v>18335</v>
      </c>
      <c r="DR54" s="149">
        <f t="shared" si="8"/>
        <v>10170835</v>
      </c>
      <c r="DS54" s="60">
        <f t="shared" si="18"/>
        <v>10170835</v>
      </c>
      <c r="DT54" s="244"/>
      <c r="DU54" s="212">
        <v>0</v>
      </c>
      <c r="DV54" s="213">
        <v>0</v>
      </c>
      <c r="DW54" s="149">
        <f t="shared" si="9"/>
        <v>0</v>
      </c>
      <c r="DX54" s="60">
        <f t="shared" si="19"/>
        <v>0</v>
      </c>
      <c r="DY54" s="244"/>
      <c r="DZ54" s="212"/>
      <c r="EA54" s="213"/>
      <c r="EB54" s="149"/>
      <c r="EC54" s="60"/>
      <c r="ED54" s="247"/>
      <c r="EE54" s="212"/>
      <c r="EF54" s="213"/>
      <c r="EG54" s="149"/>
      <c r="EH54" s="60"/>
      <c r="EI54" s="182"/>
      <c r="EJ54" s="224">
        <f t="shared" si="31"/>
        <v>8690121.4175000004</v>
      </c>
      <c r="EK54" s="221">
        <f t="shared" si="32"/>
        <v>7209407.8350000009</v>
      </c>
      <c r="EL54" s="222" t="str">
        <f t="shared" si="34"/>
        <v>DIPROMEDICOS SAS</v>
      </c>
      <c r="EM54" s="221"/>
      <c r="EN54" s="220">
        <f>IFERROR(EM54/#REF!,0)</f>
        <v>0</v>
      </c>
      <c r="EO54" s="31">
        <f t="shared" si="20"/>
        <v>8690121.4175000004</v>
      </c>
      <c r="EP54" s="31">
        <f t="shared" si="1"/>
        <v>8690121.4175000004</v>
      </c>
      <c r="EQ54" s="225" t="str">
        <f t="shared" si="33"/>
        <v/>
      </c>
    </row>
    <row r="55" spans="1:147" s="14" customFormat="1" ht="42.75">
      <c r="A55" s="263">
        <f t="shared" si="13"/>
        <v>43</v>
      </c>
      <c r="B55" s="102"/>
      <c r="C55" s="249" t="s">
        <v>771</v>
      </c>
      <c r="D55" s="273" t="s">
        <v>57</v>
      </c>
      <c r="E55" s="265" t="s">
        <v>1445</v>
      </c>
      <c r="F55" s="273">
        <v>1</v>
      </c>
      <c r="G55" s="102"/>
      <c r="H55" s="103"/>
      <c r="I55" s="210"/>
      <c r="J55" s="280"/>
      <c r="K55" s="206"/>
      <c r="L55" s="71">
        <f t="shared" si="3"/>
        <v>0</v>
      </c>
      <c r="M55" s="209">
        <f t="shared" si="4"/>
        <v>0</v>
      </c>
      <c r="O55" s="275"/>
      <c r="P55" s="275"/>
      <c r="Q55" s="149"/>
      <c r="R55" s="60"/>
      <c r="S55" s="182"/>
      <c r="T55" s="275"/>
      <c r="U55" s="275"/>
      <c r="V55" s="149"/>
      <c r="W55" s="60"/>
      <c r="X55" s="182"/>
      <c r="Y55" s="275"/>
      <c r="Z55" s="275"/>
      <c r="AA55" s="149"/>
      <c r="AB55" s="60"/>
      <c r="AC55" s="244"/>
      <c r="AD55" s="275"/>
      <c r="AE55" s="275"/>
      <c r="AF55" s="149"/>
      <c r="AG55" s="60"/>
      <c r="AH55" s="244"/>
      <c r="AI55" s="275"/>
      <c r="AJ55" s="275"/>
      <c r="AK55" s="149"/>
      <c r="AL55" s="60"/>
      <c r="AM55" s="244"/>
      <c r="AN55" s="275"/>
      <c r="AO55" s="275"/>
      <c r="AP55" s="149">
        <f t="shared" si="5"/>
        <v>0</v>
      </c>
      <c r="AQ55" s="60">
        <f t="shared" si="0"/>
        <v>0</v>
      </c>
      <c r="AR55" s="244"/>
      <c r="AS55" s="275"/>
      <c r="AT55" s="275"/>
      <c r="AU55" s="149"/>
      <c r="AV55" s="60"/>
      <c r="AW55" s="244"/>
      <c r="AX55" s="212"/>
      <c r="AY55" s="213"/>
      <c r="AZ55" s="149"/>
      <c r="BA55" s="60"/>
      <c r="BB55" s="244"/>
      <c r="BC55" s="212"/>
      <c r="BD55" s="213"/>
      <c r="BE55" s="149"/>
      <c r="BF55" s="60"/>
      <c r="BG55" s="244"/>
      <c r="BH55" s="275"/>
      <c r="BI55" s="275"/>
      <c r="BJ55" s="149"/>
      <c r="BK55" s="60"/>
      <c r="BL55" s="244"/>
      <c r="BM55" s="212"/>
      <c r="BN55" s="213"/>
      <c r="BO55" s="149"/>
      <c r="BP55" s="60"/>
      <c r="BQ55" s="244"/>
      <c r="BR55" s="212"/>
      <c r="BS55" s="213"/>
      <c r="BT55" s="149"/>
      <c r="BU55" s="60"/>
      <c r="BV55" s="244"/>
      <c r="BW55" s="212">
        <v>8867882.8350000009</v>
      </c>
      <c r="BX55" s="213">
        <v>0</v>
      </c>
      <c r="BY55" s="149">
        <f t="shared" si="22"/>
        <v>8867882.8350000009</v>
      </c>
      <c r="BZ55" s="60">
        <f t="shared" si="23"/>
        <v>8867882.8350000009</v>
      </c>
      <c r="CA55" s="244"/>
      <c r="CB55" s="277"/>
      <c r="CC55" s="277"/>
      <c r="CD55" s="149"/>
      <c r="CE55" s="60"/>
      <c r="CF55" s="244"/>
      <c r="CG55" s="212"/>
      <c r="CH55" s="213"/>
      <c r="CI55" s="149"/>
      <c r="CJ55" s="60"/>
      <c r="CK55" s="244"/>
      <c r="CL55" s="212"/>
      <c r="CM55" s="213"/>
      <c r="CN55" s="149"/>
      <c r="CO55" s="60"/>
      <c r="CP55" s="244"/>
      <c r="CQ55" s="212"/>
      <c r="CR55" s="213"/>
      <c r="CS55" s="149"/>
      <c r="CT55" s="60"/>
      <c r="CU55" s="244"/>
      <c r="CV55" s="212"/>
      <c r="CW55" s="213"/>
      <c r="CX55" s="149"/>
      <c r="CY55" s="60"/>
      <c r="CZ55" s="244"/>
      <c r="DA55" s="212"/>
      <c r="DB55" s="213"/>
      <c r="DC55" s="149"/>
      <c r="DD55" s="60"/>
      <c r="DE55" s="244"/>
      <c r="DF55" s="212"/>
      <c r="DG55" s="213"/>
      <c r="DH55" s="149"/>
      <c r="DI55" s="60"/>
      <c r="DJ55" s="244"/>
      <c r="DK55" s="212"/>
      <c r="DL55" s="213"/>
      <c r="DM55" s="149"/>
      <c r="DN55" s="60"/>
      <c r="DO55" s="244"/>
      <c r="DP55" s="212"/>
      <c r="DQ55" s="213"/>
      <c r="DR55" s="149">
        <f t="shared" si="8"/>
        <v>0</v>
      </c>
      <c r="DS55" s="60">
        <f t="shared" si="18"/>
        <v>0</v>
      </c>
      <c r="DT55" s="244"/>
      <c r="DU55" s="212">
        <v>0</v>
      </c>
      <c r="DV55" s="213">
        <v>0</v>
      </c>
      <c r="DW55" s="149">
        <f t="shared" si="9"/>
        <v>0</v>
      </c>
      <c r="DX55" s="60">
        <f t="shared" si="19"/>
        <v>0</v>
      </c>
      <c r="DY55" s="244"/>
      <c r="DZ55" s="212"/>
      <c r="EA55" s="213"/>
      <c r="EB55" s="149"/>
      <c r="EC55" s="60"/>
      <c r="ED55" s="247"/>
      <c r="EE55" s="212"/>
      <c r="EF55" s="213"/>
      <c r="EG55" s="149"/>
      <c r="EH55" s="60"/>
      <c r="EI55" s="182"/>
      <c r="EJ55" s="224">
        <f t="shared" si="31"/>
        <v>8867882.8350000009</v>
      </c>
      <c r="EK55" s="221">
        <f t="shared" si="32"/>
        <v>8867882.8350000009</v>
      </c>
      <c r="EL55" s="222" t="str">
        <f t="shared" si="34"/>
        <v>DIPROMEDICOS SAS</v>
      </c>
      <c r="EM55" s="221"/>
      <c r="EN55" s="220">
        <f>IFERROR(EM55/#REF!,0)</f>
        <v>0</v>
      </c>
      <c r="EO55" s="31">
        <f t="shared" si="20"/>
        <v>8867882.8350000009</v>
      </c>
      <c r="EP55" s="31">
        <f t="shared" si="1"/>
        <v>8867882.8350000009</v>
      </c>
      <c r="EQ55" s="225" t="str">
        <f t="shared" si="33"/>
        <v/>
      </c>
    </row>
    <row r="56" spans="1:147" s="14" customFormat="1">
      <c r="A56" s="263">
        <f t="shared" si="13"/>
        <v>44</v>
      </c>
      <c r="B56" s="102"/>
      <c r="C56" s="251" t="s">
        <v>772</v>
      </c>
      <c r="D56" s="273" t="s">
        <v>57</v>
      </c>
      <c r="E56" s="264" t="s">
        <v>1445</v>
      </c>
      <c r="F56" s="273">
        <v>1</v>
      </c>
      <c r="G56" s="102"/>
      <c r="H56" s="103"/>
      <c r="I56" s="210"/>
      <c r="J56" s="280"/>
      <c r="K56" s="206"/>
      <c r="L56" s="71">
        <f t="shared" si="3"/>
        <v>0</v>
      </c>
      <c r="M56" s="209">
        <f t="shared" si="4"/>
        <v>0</v>
      </c>
      <c r="O56" s="275"/>
      <c r="P56" s="275"/>
      <c r="Q56" s="149"/>
      <c r="R56" s="60"/>
      <c r="S56" s="182"/>
      <c r="T56" s="275"/>
      <c r="U56" s="275"/>
      <c r="V56" s="149"/>
      <c r="W56" s="60"/>
      <c r="X56" s="182"/>
      <c r="Y56" s="275"/>
      <c r="Z56" s="275"/>
      <c r="AA56" s="149"/>
      <c r="AB56" s="60"/>
      <c r="AC56" s="244"/>
      <c r="AD56" s="275"/>
      <c r="AE56" s="275"/>
      <c r="AF56" s="149"/>
      <c r="AG56" s="60"/>
      <c r="AH56" s="244"/>
      <c r="AI56" s="275"/>
      <c r="AJ56" s="275"/>
      <c r="AK56" s="149"/>
      <c r="AL56" s="60"/>
      <c r="AM56" s="244"/>
      <c r="AN56" s="275"/>
      <c r="AO56" s="275"/>
      <c r="AP56" s="149">
        <f t="shared" si="5"/>
        <v>0</v>
      </c>
      <c r="AQ56" s="60">
        <f t="shared" si="0"/>
        <v>0</v>
      </c>
      <c r="AR56" s="244"/>
      <c r="AS56" s="275"/>
      <c r="AT56" s="275"/>
      <c r="AU56" s="149"/>
      <c r="AV56" s="60"/>
      <c r="AW56" s="244"/>
      <c r="AX56" s="212">
        <v>5624976</v>
      </c>
      <c r="AY56" s="213">
        <v>0</v>
      </c>
      <c r="AZ56" s="149">
        <f t="shared" si="16"/>
        <v>5624976</v>
      </c>
      <c r="BA56" s="60">
        <f t="shared" si="17"/>
        <v>5624976</v>
      </c>
      <c r="BB56" s="244"/>
      <c r="BC56" s="212"/>
      <c r="BD56" s="213"/>
      <c r="BE56" s="149"/>
      <c r="BF56" s="60"/>
      <c r="BG56" s="244"/>
      <c r="BH56" s="275"/>
      <c r="BI56" s="275"/>
      <c r="BJ56" s="149"/>
      <c r="BK56" s="60"/>
      <c r="BL56" s="244"/>
      <c r="BM56" s="212"/>
      <c r="BN56" s="213"/>
      <c r="BO56" s="149"/>
      <c r="BP56" s="60"/>
      <c r="BQ56" s="244"/>
      <c r="BR56" s="212"/>
      <c r="BS56" s="213"/>
      <c r="BT56" s="149"/>
      <c r="BU56" s="60"/>
      <c r="BV56" s="244"/>
      <c r="BW56" s="212"/>
      <c r="BX56" s="213"/>
      <c r="BY56" s="149"/>
      <c r="BZ56" s="60"/>
      <c r="CA56" s="244"/>
      <c r="CB56" s="277"/>
      <c r="CC56" s="277"/>
      <c r="CD56" s="149"/>
      <c r="CE56" s="60"/>
      <c r="CF56" s="244"/>
      <c r="CG56" s="212"/>
      <c r="CH56" s="213"/>
      <c r="CI56" s="149"/>
      <c r="CJ56" s="60"/>
      <c r="CK56" s="244"/>
      <c r="CL56" s="212"/>
      <c r="CM56" s="213"/>
      <c r="CN56" s="149"/>
      <c r="CO56" s="60"/>
      <c r="CP56" s="244"/>
      <c r="CQ56" s="212"/>
      <c r="CR56" s="213"/>
      <c r="CS56" s="149"/>
      <c r="CT56" s="60"/>
      <c r="CU56" s="244"/>
      <c r="CV56" s="212"/>
      <c r="CW56" s="213"/>
      <c r="CX56" s="149"/>
      <c r="CY56" s="60"/>
      <c r="CZ56" s="244"/>
      <c r="DA56" s="212"/>
      <c r="DB56" s="213"/>
      <c r="DC56" s="149"/>
      <c r="DD56" s="60"/>
      <c r="DE56" s="244"/>
      <c r="DF56" s="212"/>
      <c r="DG56" s="213"/>
      <c r="DH56" s="149"/>
      <c r="DI56" s="60"/>
      <c r="DJ56" s="244"/>
      <c r="DK56" s="212"/>
      <c r="DL56" s="213"/>
      <c r="DM56" s="149"/>
      <c r="DN56" s="60"/>
      <c r="DO56" s="244"/>
      <c r="DP56" s="212"/>
      <c r="DQ56" s="213"/>
      <c r="DR56" s="149">
        <f t="shared" si="8"/>
        <v>0</v>
      </c>
      <c r="DS56" s="60">
        <f t="shared" si="18"/>
        <v>0</v>
      </c>
      <c r="DT56" s="244"/>
      <c r="DU56" s="212">
        <v>0</v>
      </c>
      <c r="DV56" s="213">
        <v>0</v>
      </c>
      <c r="DW56" s="149">
        <f t="shared" si="9"/>
        <v>0</v>
      </c>
      <c r="DX56" s="60">
        <f t="shared" si="19"/>
        <v>0</v>
      </c>
      <c r="DY56" s="244"/>
      <c r="DZ56" s="212"/>
      <c r="EA56" s="213"/>
      <c r="EB56" s="149"/>
      <c r="EC56" s="60"/>
      <c r="ED56" s="247"/>
      <c r="EE56" s="212"/>
      <c r="EF56" s="213"/>
      <c r="EG56" s="149"/>
      <c r="EH56" s="60"/>
      <c r="EI56" s="182"/>
      <c r="EJ56" s="224">
        <f t="shared" si="31"/>
        <v>5624976</v>
      </c>
      <c r="EK56" s="221">
        <f t="shared" si="32"/>
        <v>5624976</v>
      </c>
      <c r="EL56" s="222" t="str">
        <f t="shared" si="34"/>
        <v>PROMED QUIRURGICOS</v>
      </c>
      <c r="EM56" s="221"/>
      <c r="EN56" s="220">
        <f>IFERROR(EM56/#REF!,0)</f>
        <v>0</v>
      </c>
      <c r="EO56" s="31">
        <f t="shared" si="20"/>
        <v>5624976</v>
      </c>
      <c r="EP56" s="31">
        <f t="shared" si="1"/>
        <v>5624976</v>
      </c>
      <c r="EQ56" s="225" t="str">
        <f t="shared" si="33"/>
        <v/>
      </c>
    </row>
    <row r="57" spans="1:147" s="14" customFormat="1" ht="28.5">
      <c r="A57" s="263">
        <f t="shared" si="13"/>
        <v>45</v>
      </c>
      <c r="B57" s="102"/>
      <c r="C57" s="252" t="s">
        <v>773</v>
      </c>
      <c r="D57" s="273" t="s">
        <v>57</v>
      </c>
      <c r="E57" s="267" t="s">
        <v>1445</v>
      </c>
      <c r="F57" s="273">
        <v>1</v>
      </c>
      <c r="G57" s="102"/>
      <c r="H57" s="103"/>
      <c r="I57" s="210"/>
      <c r="J57" s="280"/>
      <c r="K57" s="206"/>
      <c r="L57" s="71">
        <f t="shared" si="3"/>
        <v>0</v>
      </c>
      <c r="M57" s="209">
        <f t="shared" si="4"/>
        <v>0</v>
      </c>
      <c r="O57" s="275"/>
      <c r="P57" s="275"/>
      <c r="Q57" s="149"/>
      <c r="R57" s="60"/>
      <c r="S57" s="182"/>
      <c r="T57" s="275"/>
      <c r="U57" s="275"/>
      <c r="V57" s="149"/>
      <c r="W57" s="60"/>
      <c r="X57" s="182"/>
      <c r="Y57" s="275"/>
      <c r="Z57" s="275"/>
      <c r="AA57" s="149"/>
      <c r="AB57" s="60"/>
      <c r="AC57" s="244"/>
      <c r="AD57" s="275"/>
      <c r="AE57" s="275"/>
      <c r="AF57" s="149"/>
      <c r="AG57" s="60"/>
      <c r="AH57" s="244"/>
      <c r="AI57" s="275"/>
      <c r="AJ57" s="275"/>
      <c r="AK57" s="149"/>
      <c r="AL57" s="60"/>
      <c r="AM57" s="244"/>
      <c r="AN57" s="275">
        <v>30193740</v>
      </c>
      <c r="AO57" s="275">
        <v>0</v>
      </c>
      <c r="AP57" s="149">
        <f t="shared" si="5"/>
        <v>30193740</v>
      </c>
      <c r="AQ57" s="60">
        <f t="shared" si="0"/>
        <v>30193740</v>
      </c>
      <c r="AR57" s="244"/>
      <c r="AS57" s="275"/>
      <c r="AT57" s="275"/>
      <c r="AU57" s="149"/>
      <c r="AV57" s="60"/>
      <c r="AW57" s="244"/>
      <c r="AX57" s="212"/>
      <c r="AY57" s="213"/>
      <c r="AZ57" s="149"/>
      <c r="BA57" s="60"/>
      <c r="BB57" s="244"/>
      <c r="BC57" s="212"/>
      <c r="BD57" s="213"/>
      <c r="BE57" s="149"/>
      <c r="BF57" s="60"/>
      <c r="BG57" s="244"/>
      <c r="BH57" s="275"/>
      <c r="BI57" s="275"/>
      <c r="BJ57" s="149"/>
      <c r="BK57" s="60"/>
      <c r="BL57" s="244"/>
      <c r="BM57" s="212"/>
      <c r="BN57" s="213"/>
      <c r="BO57" s="149"/>
      <c r="BP57" s="60"/>
      <c r="BQ57" s="244"/>
      <c r="BR57" s="212"/>
      <c r="BS57" s="213"/>
      <c r="BT57" s="149"/>
      <c r="BU57" s="60"/>
      <c r="BV57" s="244"/>
      <c r="BW57" s="212"/>
      <c r="BX57" s="213"/>
      <c r="BY57" s="149"/>
      <c r="BZ57" s="60"/>
      <c r="CA57" s="244"/>
      <c r="CB57" s="277"/>
      <c r="CC57" s="277"/>
      <c r="CD57" s="149"/>
      <c r="CE57" s="60"/>
      <c r="CF57" s="244"/>
      <c r="CG57" s="212">
        <v>13116099</v>
      </c>
      <c r="CH57" s="213">
        <v>0</v>
      </c>
      <c r="CI57" s="149">
        <f t="shared" si="6"/>
        <v>13116099</v>
      </c>
      <c r="CJ57" s="60">
        <f t="shared" si="21"/>
        <v>13116099</v>
      </c>
      <c r="CK57" s="244"/>
      <c r="CL57" s="212"/>
      <c r="CM57" s="213"/>
      <c r="CN57" s="149"/>
      <c r="CO57" s="60"/>
      <c r="CP57" s="244"/>
      <c r="CQ57" s="212"/>
      <c r="CR57" s="213"/>
      <c r="CS57" s="149"/>
      <c r="CT57" s="60"/>
      <c r="CU57" s="244"/>
      <c r="CV57" s="212"/>
      <c r="CW57" s="213"/>
      <c r="CX57" s="149"/>
      <c r="CY57" s="60"/>
      <c r="CZ57" s="244"/>
      <c r="DA57" s="212"/>
      <c r="DB57" s="213"/>
      <c r="DC57" s="149"/>
      <c r="DD57" s="60"/>
      <c r="DE57" s="244"/>
      <c r="DF57" s="212"/>
      <c r="DG57" s="213"/>
      <c r="DH57" s="149"/>
      <c r="DI57" s="60"/>
      <c r="DJ57" s="244"/>
      <c r="DK57" s="212"/>
      <c r="DL57" s="213"/>
      <c r="DM57" s="149"/>
      <c r="DN57" s="60"/>
      <c r="DO57" s="244"/>
      <c r="DP57" s="212">
        <v>11739000</v>
      </c>
      <c r="DQ57" s="213">
        <v>0</v>
      </c>
      <c r="DR57" s="149">
        <f t="shared" si="8"/>
        <v>11739000</v>
      </c>
      <c r="DS57" s="60">
        <f t="shared" si="18"/>
        <v>11739000</v>
      </c>
      <c r="DT57" s="244"/>
      <c r="DU57" s="212">
        <v>0</v>
      </c>
      <c r="DV57" s="213">
        <v>0</v>
      </c>
      <c r="DW57" s="149">
        <f t="shared" si="9"/>
        <v>0</v>
      </c>
      <c r="DX57" s="60">
        <f t="shared" si="19"/>
        <v>0</v>
      </c>
      <c r="DY57" s="244"/>
      <c r="DZ57" s="212"/>
      <c r="EA57" s="213"/>
      <c r="EB57" s="149"/>
      <c r="EC57" s="60"/>
      <c r="ED57" s="247"/>
      <c r="EE57" s="212"/>
      <c r="EF57" s="213"/>
      <c r="EG57" s="149"/>
      <c r="EH57" s="60"/>
      <c r="EI57" s="182"/>
      <c r="EJ57" s="224">
        <f t="shared" si="31"/>
        <v>18349613</v>
      </c>
      <c r="EK57" s="221">
        <f t="shared" si="32"/>
        <v>11739000</v>
      </c>
      <c r="EL57" s="222" t="str">
        <f t="shared" si="34"/>
        <v>SMITH &amp; NEPHEW</v>
      </c>
      <c r="EM57" s="221"/>
      <c r="EN57" s="220">
        <f>IFERROR(EM57/#REF!,0)</f>
        <v>0</v>
      </c>
      <c r="EO57" s="31">
        <f t="shared" si="20"/>
        <v>18349613</v>
      </c>
      <c r="EP57" s="31">
        <f t="shared" si="1"/>
        <v>18349613</v>
      </c>
      <c r="EQ57" s="225" t="str">
        <f t="shared" si="33"/>
        <v/>
      </c>
    </row>
    <row r="58" spans="1:147" s="14" customFormat="1" ht="28.5">
      <c r="A58" s="263">
        <f t="shared" si="13"/>
        <v>46</v>
      </c>
      <c r="B58" s="102"/>
      <c r="C58" s="252" t="s">
        <v>774</v>
      </c>
      <c r="D58" s="273" t="s">
        <v>57</v>
      </c>
      <c r="E58" s="267" t="s">
        <v>1445</v>
      </c>
      <c r="F58" s="273">
        <v>1</v>
      </c>
      <c r="G58" s="102"/>
      <c r="H58" s="103"/>
      <c r="I58" s="210"/>
      <c r="J58" s="280"/>
      <c r="K58" s="206"/>
      <c r="L58" s="71">
        <f t="shared" si="3"/>
        <v>0</v>
      </c>
      <c r="M58" s="209">
        <f t="shared" si="4"/>
        <v>0</v>
      </c>
      <c r="O58" s="275"/>
      <c r="P58" s="275"/>
      <c r="Q58" s="149"/>
      <c r="R58" s="60"/>
      <c r="S58" s="182"/>
      <c r="T58" s="275"/>
      <c r="U58" s="275"/>
      <c r="V58" s="149"/>
      <c r="W58" s="60"/>
      <c r="X58" s="182"/>
      <c r="Y58" s="275"/>
      <c r="Z58" s="275"/>
      <c r="AA58" s="149"/>
      <c r="AB58" s="60"/>
      <c r="AC58" s="244"/>
      <c r="AD58" s="275"/>
      <c r="AE58" s="275"/>
      <c r="AF58" s="149"/>
      <c r="AG58" s="60"/>
      <c r="AH58" s="244"/>
      <c r="AI58" s="275"/>
      <c r="AJ58" s="275"/>
      <c r="AK58" s="149"/>
      <c r="AL58" s="60"/>
      <c r="AM58" s="244"/>
      <c r="AN58" s="275">
        <v>30193740</v>
      </c>
      <c r="AO58" s="275">
        <v>0</v>
      </c>
      <c r="AP58" s="149">
        <f t="shared" si="5"/>
        <v>30193740</v>
      </c>
      <c r="AQ58" s="60">
        <f t="shared" si="0"/>
        <v>30193740</v>
      </c>
      <c r="AR58" s="244"/>
      <c r="AS58" s="275"/>
      <c r="AT58" s="275"/>
      <c r="AU58" s="149"/>
      <c r="AV58" s="60"/>
      <c r="AW58" s="244"/>
      <c r="AX58" s="212"/>
      <c r="AY58" s="213"/>
      <c r="AZ58" s="149"/>
      <c r="BA58" s="60"/>
      <c r="BB58" s="244"/>
      <c r="BC58" s="212"/>
      <c r="BD58" s="213"/>
      <c r="BE58" s="149"/>
      <c r="BF58" s="60"/>
      <c r="BG58" s="244"/>
      <c r="BH58" s="275"/>
      <c r="BI58" s="275"/>
      <c r="BJ58" s="149"/>
      <c r="BK58" s="60"/>
      <c r="BL58" s="244"/>
      <c r="BM58" s="212"/>
      <c r="BN58" s="213"/>
      <c r="BO58" s="149"/>
      <c r="BP58" s="60"/>
      <c r="BQ58" s="244"/>
      <c r="BR58" s="212"/>
      <c r="BS58" s="213"/>
      <c r="BT58" s="149"/>
      <c r="BU58" s="60"/>
      <c r="BV58" s="244"/>
      <c r="BW58" s="212"/>
      <c r="BX58" s="213"/>
      <c r="BY58" s="149"/>
      <c r="BZ58" s="60"/>
      <c r="CA58" s="244"/>
      <c r="CB58" s="277"/>
      <c r="CC58" s="277"/>
      <c r="CD58" s="149"/>
      <c r="CE58" s="60"/>
      <c r="CF58" s="244"/>
      <c r="CG58" s="212">
        <v>13116099</v>
      </c>
      <c r="CH58" s="213">
        <v>0</v>
      </c>
      <c r="CI58" s="149">
        <f t="shared" si="6"/>
        <v>13116099</v>
      </c>
      <c r="CJ58" s="60">
        <f t="shared" si="21"/>
        <v>13116099</v>
      </c>
      <c r="CK58" s="244"/>
      <c r="CL58" s="212"/>
      <c r="CM58" s="213"/>
      <c r="CN58" s="149"/>
      <c r="CO58" s="60"/>
      <c r="CP58" s="244"/>
      <c r="CQ58" s="212"/>
      <c r="CR58" s="213"/>
      <c r="CS58" s="149"/>
      <c r="CT58" s="60"/>
      <c r="CU58" s="244"/>
      <c r="CV58" s="212"/>
      <c r="CW58" s="213"/>
      <c r="CX58" s="149"/>
      <c r="CY58" s="60"/>
      <c r="CZ58" s="244"/>
      <c r="DA58" s="212"/>
      <c r="DB58" s="213"/>
      <c r="DC58" s="149"/>
      <c r="DD58" s="60"/>
      <c r="DE58" s="244"/>
      <c r="DF58" s="212"/>
      <c r="DG58" s="213"/>
      <c r="DH58" s="149"/>
      <c r="DI58" s="60"/>
      <c r="DJ58" s="244"/>
      <c r="DK58" s="212"/>
      <c r="DL58" s="213"/>
      <c r="DM58" s="149"/>
      <c r="DN58" s="60"/>
      <c r="DO58" s="244"/>
      <c r="DP58" s="212">
        <v>11739000</v>
      </c>
      <c r="DQ58" s="213">
        <v>0</v>
      </c>
      <c r="DR58" s="149">
        <f t="shared" si="8"/>
        <v>11739000</v>
      </c>
      <c r="DS58" s="60">
        <f t="shared" si="18"/>
        <v>11739000</v>
      </c>
      <c r="DT58" s="244"/>
      <c r="DU58" s="212">
        <v>0</v>
      </c>
      <c r="DV58" s="213">
        <v>0</v>
      </c>
      <c r="DW58" s="149">
        <f t="shared" si="9"/>
        <v>0</v>
      </c>
      <c r="DX58" s="60">
        <f t="shared" si="19"/>
        <v>0</v>
      </c>
      <c r="DY58" s="244"/>
      <c r="DZ58" s="212"/>
      <c r="EA58" s="213"/>
      <c r="EB58" s="149"/>
      <c r="EC58" s="60"/>
      <c r="ED58" s="247"/>
      <c r="EE58" s="212"/>
      <c r="EF58" s="213"/>
      <c r="EG58" s="149"/>
      <c r="EH58" s="60"/>
      <c r="EI58" s="182"/>
      <c r="EJ58" s="224">
        <f t="shared" si="31"/>
        <v>18349613</v>
      </c>
      <c r="EK58" s="221">
        <f t="shared" si="32"/>
        <v>11739000</v>
      </c>
      <c r="EL58" s="222" t="str">
        <f t="shared" si="34"/>
        <v>SMITH &amp; NEPHEW</v>
      </c>
      <c r="EM58" s="221"/>
      <c r="EN58" s="220">
        <f>IFERROR(EM58/#REF!,0)</f>
        <v>0</v>
      </c>
      <c r="EO58" s="31">
        <f t="shared" si="20"/>
        <v>18349613</v>
      </c>
      <c r="EP58" s="31">
        <f t="shared" si="1"/>
        <v>18349613</v>
      </c>
      <c r="EQ58" s="225" t="str">
        <f t="shared" si="33"/>
        <v/>
      </c>
    </row>
    <row r="59" spans="1:147" s="14" customFormat="1" ht="28.5">
      <c r="A59" s="263">
        <f t="shared" si="13"/>
        <v>47</v>
      </c>
      <c r="B59" s="102"/>
      <c r="C59" s="249" t="s">
        <v>775</v>
      </c>
      <c r="D59" s="273" t="s">
        <v>57</v>
      </c>
      <c r="E59" s="265" t="s">
        <v>1445</v>
      </c>
      <c r="F59" s="273">
        <v>1</v>
      </c>
      <c r="G59" s="102"/>
      <c r="H59" s="103"/>
      <c r="I59" s="210"/>
      <c r="J59" s="280"/>
      <c r="K59" s="206"/>
      <c r="L59" s="71">
        <f t="shared" si="3"/>
        <v>0</v>
      </c>
      <c r="M59" s="209">
        <f t="shared" si="4"/>
        <v>0</v>
      </c>
      <c r="O59" s="275"/>
      <c r="P59" s="275"/>
      <c r="Q59" s="149"/>
      <c r="R59" s="60"/>
      <c r="S59" s="182"/>
      <c r="T59" s="275"/>
      <c r="U59" s="275"/>
      <c r="V59" s="149"/>
      <c r="W59" s="60"/>
      <c r="X59" s="182"/>
      <c r="Y59" s="275"/>
      <c r="Z59" s="275"/>
      <c r="AA59" s="149"/>
      <c r="AB59" s="60"/>
      <c r="AC59" s="244"/>
      <c r="AD59" s="275"/>
      <c r="AE59" s="275"/>
      <c r="AF59" s="149"/>
      <c r="AG59" s="60"/>
      <c r="AH59" s="244"/>
      <c r="AI59" s="275"/>
      <c r="AJ59" s="275"/>
      <c r="AK59" s="149"/>
      <c r="AL59" s="60"/>
      <c r="AM59" s="244"/>
      <c r="AN59" s="275">
        <v>20234940</v>
      </c>
      <c r="AO59" s="275">
        <v>0</v>
      </c>
      <c r="AP59" s="149">
        <f t="shared" si="5"/>
        <v>20234940</v>
      </c>
      <c r="AQ59" s="60">
        <f t="shared" si="0"/>
        <v>20234940</v>
      </c>
      <c r="AR59" s="244"/>
      <c r="AS59" s="275"/>
      <c r="AT59" s="275"/>
      <c r="AU59" s="149"/>
      <c r="AV59" s="60"/>
      <c r="AW59" s="244"/>
      <c r="AX59" s="212"/>
      <c r="AY59" s="213"/>
      <c r="AZ59" s="149"/>
      <c r="BA59" s="60"/>
      <c r="BB59" s="244"/>
      <c r="BC59" s="212"/>
      <c r="BD59" s="213"/>
      <c r="BE59" s="149"/>
      <c r="BF59" s="60"/>
      <c r="BG59" s="244"/>
      <c r="BH59" s="275"/>
      <c r="BI59" s="275"/>
      <c r="BJ59" s="149"/>
      <c r="BK59" s="60"/>
      <c r="BL59" s="244"/>
      <c r="BM59" s="212">
        <v>8975000</v>
      </c>
      <c r="BN59" s="213">
        <v>25650</v>
      </c>
      <c r="BO59" s="149">
        <f t="shared" si="25"/>
        <v>9000650</v>
      </c>
      <c r="BP59" s="60">
        <f t="shared" si="26"/>
        <v>9000650</v>
      </c>
      <c r="BQ59" s="244"/>
      <c r="BR59" s="212"/>
      <c r="BS59" s="213"/>
      <c r="BT59" s="149"/>
      <c r="BU59" s="60"/>
      <c r="BV59" s="244"/>
      <c r="BW59" s="212">
        <v>7633237.5000000009</v>
      </c>
      <c r="BX59" s="213">
        <v>0</v>
      </c>
      <c r="BY59" s="149">
        <f t="shared" si="22"/>
        <v>7633237.5000000009</v>
      </c>
      <c r="BZ59" s="60">
        <f t="shared" si="23"/>
        <v>7633237.5000000009</v>
      </c>
      <c r="CA59" s="244"/>
      <c r="CB59" s="277"/>
      <c r="CC59" s="277"/>
      <c r="CD59" s="149"/>
      <c r="CE59" s="60"/>
      <c r="CF59" s="244"/>
      <c r="CG59" s="212"/>
      <c r="CH59" s="213"/>
      <c r="CI59" s="149"/>
      <c r="CJ59" s="60"/>
      <c r="CK59" s="244"/>
      <c r="CL59" s="212">
        <v>10985400</v>
      </c>
      <c r="CM59" s="213">
        <v>0</v>
      </c>
      <c r="CN59" s="149">
        <f t="shared" si="7"/>
        <v>10985400</v>
      </c>
      <c r="CO59" s="60">
        <f t="shared" si="24"/>
        <v>10985400</v>
      </c>
      <c r="CP59" s="244"/>
      <c r="CQ59" s="212"/>
      <c r="CR59" s="213"/>
      <c r="CS59" s="149"/>
      <c r="CT59" s="60"/>
      <c r="CU59" s="244"/>
      <c r="CV59" s="212"/>
      <c r="CW59" s="213"/>
      <c r="CX59" s="149"/>
      <c r="CY59" s="60"/>
      <c r="CZ59" s="244"/>
      <c r="DA59" s="212"/>
      <c r="DB59" s="213"/>
      <c r="DC59" s="149"/>
      <c r="DD59" s="60"/>
      <c r="DE59" s="244"/>
      <c r="DF59" s="212"/>
      <c r="DG59" s="213"/>
      <c r="DH59" s="149"/>
      <c r="DI59" s="60"/>
      <c r="DJ59" s="244"/>
      <c r="DK59" s="212"/>
      <c r="DL59" s="213"/>
      <c r="DM59" s="149"/>
      <c r="DN59" s="60"/>
      <c r="DO59" s="244"/>
      <c r="DP59" s="212">
        <v>8667500</v>
      </c>
      <c r="DQ59" s="213">
        <v>41230</v>
      </c>
      <c r="DR59" s="149">
        <f t="shared" si="8"/>
        <v>8708730</v>
      </c>
      <c r="DS59" s="60">
        <f t="shared" si="18"/>
        <v>8708730</v>
      </c>
      <c r="DT59" s="244"/>
      <c r="DU59" s="212">
        <v>0</v>
      </c>
      <c r="DV59" s="213">
        <v>0</v>
      </c>
      <c r="DW59" s="149">
        <f t="shared" si="9"/>
        <v>0</v>
      </c>
      <c r="DX59" s="60">
        <f t="shared" si="19"/>
        <v>0</v>
      </c>
      <c r="DY59" s="244"/>
      <c r="DZ59" s="212"/>
      <c r="EA59" s="213"/>
      <c r="EB59" s="149"/>
      <c r="EC59" s="60"/>
      <c r="ED59" s="247"/>
      <c r="EE59" s="212"/>
      <c r="EF59" s="213"/>
      <c r="EG59" s="149"/>
      <c r="EH59" s="60"/>
      <c r="EI59" s="182"/>
      <c r="EJ59" s="224">
        <f t="shared" si="31"/>
        <v>11312591.5</v>
      </c>
      <c r="EK59" s="221">
        <f t="shared" si="32"/>
        <v>7633237.5000000009</v>
      </c>
      <c r="EL59" s="222" t="str">
        <f t="shared" si="34"/>
        <v>DIPROMEDICOS SAS</v>
      </c>
      <c r="EM59" s="221"/>
      <c r="EN59" s="220">
        <f>IFERROR(EM59/#REF!,0)</f>
        <v>0</v>
      </c>
      <c r="EO59" s="31">
        <f t="shared" si="20"/>
        <v>11312591.5</v>
      </c>
      <c r="EP59" s="31">
        <f t="shared" si="1"/>
        <v>11312591.5</v>
      </c>
      <c r="EQ59" s="225" t="str">
        <f t="shared" si="33"/>
        <v/>
      </c>
    </row>
    <row r="60" spans="1:147" s="14" customFormat="1" ht="28.5">
      <c r="A60" s="263">
        <f t="shared" si="13"/>
        <v>48</v>
      </c>
      <c r="B60" s="102"/>
      <c r="C60" s="249" t="s">
        <v>776</v>
      </c>
      <c r="D60" s="273" t="s">
        <v>57</v>
      </c>
      <c r="E60" s="265" t="s">
        <v>1445</v>
      </c>
      <c r="F60" s="273">
        <v>1</v>
      </c>
      <c r="G60" s="102"/>
      <c r="H60" s="103"/>
      <c r="I60" s="210"/>
      <c r="J60" s="280"/>
      <c r="K60" s="206"/>
      <c r="L60" s="71">
        <f t="shared" si="3"/>
        <v>0</v>
      </c>
      <c r="M60" s="209">
        <f t="shared" si="4"/>
        <v>0</v>
      </c>
      <c r="O60" s="275"/>
      <c r="P60" s="275"/>
      <c r="Q60" s="149"/>
      <c r="R60" s="60"/>
      <c r="S60" s="182"/>
      <c r="T60" s="275"/>
      <c r="U60" s="275"/>
      <c r="V60" s="149"/>
      <c r="W60" s="60"/>
      <c r="X60" s="182"/>
      <c r="Y60" s="275"/>
      <c r="Z60" s="275"/>
      <c r="AA60" s="149"/>
      <c r="AB60" s="60"/>
      <c r="AC60" s="244"/>
      <c r="AD60" s="275"/>
      <c r="AE60" s="275"/>
      <c r="AF60" s="149"/>
      <c r="AG60" s="60"/>
      <c r="AH60" s="244"/>
      <c r="AI60" s="275"/>
      <c r="AJ60" s="275"/>
      <c r="AK60" s="149"/>
      <c r="AL60" s="60"/>
      <c r="AM60" s="244"/>
      <c r="AN60" s="275"/>
      <c r="AO60" s="275"/>
      <c r="AP60" s="149">
        <f t="shared" si="5"/>
        <v>0</v>
      </c>
      <c r="AQ60" s="60">
        <f t="shared" si="0"/>
        <v>0</v>
      </c>
      <c r="AR60" s="244"/>
      <c r="AS60" s="275"/>
      <c r="AT60" s="275"/>
      <c r="AU60" s="149"/>
      <c r="AV60" s="60"/>
      <c r="AW60" s="244"/>
      <c r="AX60" s="212"/>
      <c r="AY60" s="213"/>
      <c r="AZ60" s="149"/>
      <c r="BA60" s="60"/>
      <c r="BB60" s="244"/>
      <c r="BC60" s="212"/>
      <c r="BD60" s="213"/>
      <c r="BE60" s="149"/>
      <c r="BF60" s="60"/>
      <c r="BG60" s="244"/>
      <c r="BH60" s="275"/>
      <c r="BI60" s="275"/>
      <c r="BJ60" s="149"/>
      <c r="BK60" s="60"/>
      <c r="BL60" s="244"/>
      <c r="BM60" s="212"/>
      <c r="BN60" s="213"/>
      <c r="BO60" s="149"/>
      <c r="BP60" s="60"/>
      <c r="BQ60" s="244"/>
      <c r="BR60" s="212"/>
      <c r="BS60" s="213"/>
      <c r="BT60" s="149"/>
      <c r="BU60" s="60"/>
      <c r="BV60" s="244"/>
      <c r="BW60" s="212">
        <v>14664037.5</v>
      </c>
      <c r="BX60" s="213">
        <v>0</v>
      </c>
      <c r="BY60" s="149">
        <f t="shared" si="22"/>
        <v>14664037.5</v>
      </c>
      <c r="BZ60" s="60">
        <f t="shared" si="23"/>
        <v>14664037.5</v>
      </c>
      <c r="CA60" s="244"/>
      <c r="CB60" s="277"/>
      <c r="CC60" s="277"/>
      <c r="CD60" s="149"/>
      <c r="CE60" s="60"/>
      <c r="CF60" s="244"/>
      <c r="CG60" s="212"/>
      <c r="CH60" s="213"/>
      <c r="CI60" s="149"/>
      <c r="CJ60" s="60"/>
      <c r="CK60" s="244"/>
      <c r="CL60" s="212"/>
      <c r="CM60" s="213"/>
      <c r="CN60" s="149"/>
      <c r="CO60" s="60"/>
      <c r="CP60" s="244"/>
      <c r="CQ60" s="212"/>
      <c r="CR60" s="213"/>
      <c r="CS60" s="149"/>
      <c r="CT60" s="60"/>
      <c r="CU60" s="244"/>
      <c r="CV60" s="212"/>
      <c r="CW60" s="213"/>
      <c r="CX60" s="149"/>
      <c r="CY60" s="60"/>
      <c r="CZ60" s="244"/>
      <c r="DA60" s="212"/>
      <c r="DB60" s="213"/>
      <c r="DC60" s="149"/>
      <c r="DD60" s="60"/>
      <c r="DE60" s="244"/>
      <c r="DF60" s="212"/>
      <c r="DG60" s="213"/>
      <c r="DH60" s="149"/>
      <c r="DI60" s="60"/>
      <c r="DJ60" s="244"/>
      <c r="DK60" s="212"/>
      <c r="DL60" s="213"/>
      <c r="DM60" s="149"/>
      <c r="DN60" s="60"/>
      <c r="DO60" s="244"/>
      <c r="DP60" s="212"/>
      <c r="DQ60" s="213"/>
      <c r="DR60" s="149">
        <f t="shared" si="8"/>
        <v>0</v>
      </c>
      <c r="DS60" s="60">
        <f t="shared" si="18"/>
        <v>0</v>
      </c>
      <c r="DT60" s="244"/>
      <c r="DU60" s="212">
        <v>0</v>
      </c>
      <c r="DV60" s="213">
        <v>0</v>
      </c>
      <c r="DW60" s="149">
        <f t="shared" si="9"/>
        <v>0</v>
      </c>
      <c r="DX60" s="60">
        <f t="shared" si="19"/>
        <v>0</v>
      </c>
      <c r="DY60" s="244"/>
      <c r="DZ60" s="212"/>
      <c r="EA60" s="213"/>
      <c r="EB60" s="149"/>
      <c r="EC60" s="60"/>
      <c r="ED60" s="247"/>
      <c r="EE60" s="212"/>
      <c r="EF60" s="213"/>
      <c r="EG60" s="149"/>
      <c r="EH60" s="60"/>
      <c r="EI60" s="182"/>
      <c r="EJ60" s="224">
        <f t="shared" si="31"/>
        <v>14664037.5</v>
      </c>
      <c r="EK60" s="221">
        <f t="shared" si="32"/>
        <v>14664037.5</v>
      </c>
      <c r="EL60" s="222" t="str">
        <f t="shared" si="34"/>
        <v>DIPROMEDICOS SAS</v>
      </c>
      <c r="EM60" s="221"/>
      <c r="EN60" s="220">
        <f>IFERROR(EM60/#REF!,0)</f>
        <v>0</v>
      </c>
      <c r="EO60" s="31">
        <f t="shared" si="20"/>
        <v>14664037.5</v>
      </c>
      <c r="EP60" s="31">
        <f t="shared" si="1"/>
        <v>14664037.5</v>
      </c>
      <c r="EQ60" s="225" t="str">
        <f t="shared" si="33"/>
        <v/>
      </c>
    </row>
    <row r="61" spans="1:147" s="14" customFormat="1" ht="42.75">
      <c r="A61" s="263">
        <f t="shared" si="13"/>
        <v>49</v>
      </c>
      <c r="B61" s="102"/>
      <c r="C61" s="249" t="s">
        <v>777</v>
      </c>
      <c r="D61" s="273" t="s">
        <v>57</v>
      </c>
      <c r="E61" s="265" t="s">
        <v>1445</v>
      </c>
      <c r="F61" s="273">
        <v>1</v>
      </c>
      <c r="G61" s="102"/>
      <c r="H61" s="103"/>
      <c r="I61" s="210"/>
      <c r="J61" s="280"/>
      <c r="K61" s="206"/>
      <c r="L61" s="71">
        <f t="shared" si="3"/>
        <v>0</v>
      </c>
      <c r="M61" s="209">
        <f t="shared" si="4"/>
        <v>0</v>
      </c>
      <c r="O61" s="275"/>
      <c r="P61" s="275"/>
      <c r="Q61" s="149"/>
      <c r="R61" s="60"/>
      <c r="S61" s="182"/>
      <c r="T61" s="275"/>
      <c r="U61" s="275"/>
      <c r="V61" s="149"/>
      <c r="W61" s="60"/>
      <c r="X61" s="182"/>
      <c r="Y61" s="275"/>
      <c r="Z61" s="275"/>
      <c r="AA61" s="149"/>
      <c r="AB61" s="60"/>
      <c r="AC61" s="244"/>
      <c r="AD61" s="275"/>
      <c r="AE61" s="275"/>
      <c r="AF61" s="149"/>
      <c r="AG61" s="60"/>
      <c r="AH61" s="244"/>
      <c r="AI61" s="275"/>
      <c r="AJ61" s="275"/>
      <c r="AK61" s="149"/>
      <c r="AL61" s="60"/>
      <c r="AM61" s="244"/>
      <c r="AN61" s="275"/>
      <c r="AO61" s="275"/>
      <c r="AP61" s="149">
        <f t="shared" si="5"/>
        <v>0</v>
      </c>
      <c r="AQ61" s="60">
        <f t="shared" si="0"/>
        <v>0</v>
      </c>
      <c r="AR61" s="244"/>
      <c r="AS61" s="275"/>
      <c r="AT61" s="275"/>
      <c r="AU61" s="149"/>
      <c r="AV61" s="60"/>
      <c r="AW61" s="244"/>
      <c r="AX61" s="212"/>
      <c r="AY61" s="213"/>
      <c r="AZ61" s="149"/>
      <c r="BA61" s="60"/>
      <c r="BB61" s="244"/>
      <c r="BC61" s="212"/>
      <c r="BD61" s="213"/>
      <c r="BE61" s="149"/>
      <c r="BF61" s="60"/>
      <c r="BG61" s="244"/>
      <c r="BH61" s="275"/>
      <c r="BI61" s="275"/>
      <c r="BJ61" s="149"/>
      <c r="BK61" s="60"/>
      <c r="BL61" s="244"/>
      <c r="BM61" s="212"/>
      <c r="BN61" s="213"/>
      <c r="BO61" s="149"/>
      <c r="BP61" s="60"/>
      <c r="BQ61" s="244"/>
      <c r="BR61" s="212"/>
      <c r="BS61" s="213"/>
      <c r="BT61" s="149"/>
      <c r="BU61" s="60"/>
      <c r="BV61" s="244"/>
      <c r="BW61" s="212">
        <v>12707887.5</v>
      </c>
      <c r="BX61" s="213">
        <v>0</v>
      </c>
      <c r="BY61" s="149">
        <f t="shared" si="22"/>
        <v>12707887.5</v>
      </c>
      <c r="BZ61" s="60">
        <f t="shared" si="23"/>
        <v>12707887.5</v>
      </c>
      <c r="CA61" s="244"/>
      <c r="CB61" s="277"/>
      <c r="CC61" s="277"/>
      <c r="CD61" s="149"/>
      <c r="CE61" s="60"/>
      <c r="CF61" s="244"/>
      <c r="CG61" s="212"/>
      <c r="CH61" s="213"/>
      <c r="CI61" s="149"/>
      <c r="CJ61" s="60"/>
      <c r="CK61" s="244"/>
      <c r="CL61" s="212"/>
      <c r="CM61" s="213"/>
      <c r="CN61" s="149"/>
      <c r="CO61" s="60"/>
      <c r="CP61" s="244"/>
      <c r="CQ61" s="212"/>
      <c r="CR61" s="213"/>
      <c r="CS61" s="149"/>
      <c r="CT61" s="60"/>
      <c r="CU61" s="244"/>
      <c r="CV61" s="212"/>
      <c r="CW61" s="213"/>
      <c r="CX61" s="149"/>
      <c r="CY61" s="60"/>
      <c r="CZ61" s="244"/>
      <c r="DA61" s="212"/>
      <c r="DB61" s="213"/>
      <c r="DC61" s="149"/>
      <c r="DD61" s="60"/>
      <c r="DE61" s="244"/>
      <c r="DF61" s="212"/>
      <c r="DG61" s="213"/>
      <c r="DH61" s="149"/>
      <c r="DI61" s="60"/>
      <c r="DJ61" s="244"/>
      <c r="DK61" s="212"/>
      <c r="DL61" s="213"/>
      <c r="DM61" s="149"/>
      <c r="DN61" s="60"/>
      <c r="DO61" s="244"/>
      <c r="DP61" s="212"/>
      <c r="DQ61" s="213"/>
      <c r="DR61" s="149">
        <f t="shared" si="8"/>
        <v>0</v>
      </c>
      <c r="DS61" s="60">
        <f t="shared" si="18"/>
        <v>0</v>
      </c>
      <c r="DT61" s="244"/>
      <c r="DU61" s="212">
        <v>0</v>
      </c>
      <c r="DV61" s="213">
        <v>0</v>
      </c>
      <c r="DW61" s="149">
        <f t="shared" si="9"/>
        <v>0</v>
      </c>
      <c r="DX61" s="60">
        <f t="shared" si="19"/>
        <v>0</v>
      </c>
      <c r="DY61" s="244"/>
      <c r="DZ61" s="212"/>
      <c r="EA61" s="213"/>
      <c r="EB61" s="149"/>
      <c r="EC61" s="60"/>
      <c r="ED61" s="247"/>
      <c r="EE61" s="212"/>
      <c r="EF61" s="213"/>
      <c r="EG61" s="149"/>
      <c r="EH61" s="60"/>
      <c r="EI61" s="182"/>
      <c r="EJ61" s="224">
        <f t="shared" si="31"/>
        <v>12707887.5</v>
      </c>
      <c r="EK61" s="221">
        <f t="shared" si="32"/>
        <v>12707887.5</v>
      </c>
      <c r="EL61" s="222" t="str">
        <f t="shared" si="34"/>
        <v>DIPROMEDICOS SAS</v>
      </c>
      <c r="EM61" s="221"/>
      <c r="EN61" s="220">
        <f>IFERROR(EM61/#REF!,0)</f>
        <v>0</v>
      </c>
      <c r="EO61" s="31">
        <f t="shared" si="20"/>
        <v>12707887.5</v>
      </c>
      <c r="EP61" s="31">
        <f t="shared" si="1"/>
        <v>12707887.5</v>
      </c>
      <c r="EQ61" s="225" t="str">
        <f t="shared" si="33"/>
        <v/>
      </c>
    </row>
    <row r="62" spans="1:147" s="14" customFormat="1" ht="28.5">
      <c r="A62" s="263">
        <f t="shared" si="13"/>
        <v>50</v>
      </c>
      <c r="B62" s="102"/>
      <c r="C62" s="249" t="s">
        <v>778</v>
      </c>
      <c r="D62" s="273" t="s">
        <v>57</v>
      </c>
      <c r="E62" s="265" t="s">
        <v>1445</v>
      </c>
      <c r="F62" s="273">
        <v>1</v>
      </c>
      <c r="G62" s="102"/>
      <c r="H62" s="103"/>
      <c r="I62" s="210"/>
      <c r="J62" s="280"/>
      <c r="K62" s="206"/>
      <c r="L62" s="71">
        <f t="shared" si="3"/>
        <v>0</v>
      </c>
      <c r="M62" s="209">
        <f t="shared" si="4"/>
        <v>0</v>
      </c>
      <c r="O62" s="275"/>
      <c r="P62" s="275"/>
      <c r="Q62" s="149"/>
      <c r="R62" s="60"/>
      <c r="S62" s="182"/>
      <c r="T62" s="275"/>
      <c r="U62" s="275"/>
      <c r="V62" s="149"/>
      <c r="W62" s="60"/>
      <c r="X62" s="182"/>
      <c r="Y62" s="275"/>
      <c r="Z62" s="275"/>
      <c r="AA62" s="149"/>
      <c r="AB62" s="60"/>
      <c r="AC62" s="244"/>
      <c r="AD62" s="275"/>
      <c r="AE62" s="275"/>
      <c r="AF62" s="149"/>
      <c r="AG62" s="60"/>
      <c r="AH62" s="244"/>
      <c r="AI62" s="275"/>
      <c r="AJ62" s="275"/>
      <c r="AK62" s="149"/>
      <c r="AL62" s="60"/>
      <c r="AM62" s="244"/>
      <c r="AN62" s="275"/>
      <c r="AO62" s="275"/>
      <c r="AP62" s="149">
        <f t="shared" si="5"/>
        <v>0</v>
      </c>
      <c r="AQ62" s="60">
        <f t="shared" si="0"/>
        <v>0</v>
      </c>
      <c r="AR62" s="244"/>
      <c r="AS62" s="275">
        <v>14844016</v>
      </c>
      <c r="AT62" s="275">
        <v>0</v>
      </c>
      <c r="AU62" s="149">
        <f t="shared" si="14"/>
        <v>14844016</v>
      </c>
      <c r="AV62" s="60">
        <f t="shared" si="15"/>
        <v>14844016</v>
      </c>
      <c r="AW62" s="244"/>
      <c r="AX62" s="212"/>
      <c r="AY62" s="213"/>
      <c r="AZ62" s="149"/>
      <c r="BA62" s="60"/>
      <c r="BB62" s="244"/>
      <c r="BC62" s="212"/>
      <c r="BD62" s="213"/>
      <c r="BE62" s="149"/>
      <c r="BF62" s="60"/>
      <c r="BG62" s="244"/>
      <c r="BH62" s="275"/>
      <c r="BI62" s="275"/>
      <c r="BJ62" s="149"/>
      <c r="BK62" s="60"/>
      <c r="BL62" s="244"/>
      <c r="BM62" s="212"/>
      <c r="BN62" s="213"/>
      <c r="BO62" s="149"/>
      <c r="BP62" s="60"/>
      <c r="BQ62" s="244"/>
      <c r="BR62" s="212"/>
      <c r="BS62" s="213"/>
      <c r="BT62" s="149"/>
      <c r="BU62" s="60"/>
      <c r="BV62" s="244"/>
      <c r="BW62" s="212">
        <v>19122075</v>
      </c>
      <c r="BX62" s="213">
        <v>0</v>
      </c>
      <c r="BY62" s="149">
        <f t="shared" si="22"/>
        <v>19122075</v>
      </c>
      <c r="BZ62" s="60">
        <f t="shared" si="23"/>
        <v>19122075</v>
      </c>
      <c r="CA62" s="244"/>
      <c r="CB62" s="277"/>
      <c r="CC62" s="277"/>
      <c r="CD62" s="149"/>
      <c r="CE62" s="60"/>
      <c r="CF62" s="244"/>
      <c r="CG62" s="212"/>
      <c r="CH62" s="213"/>
      <c r="CI62" s="149"/>
      <c r="CJ62" s="60"/>
      <c r="CK62" s="244"/>
      <c r="CL62" s="212"/>
      <c r="CM62" s="213"/>
      <c r="CN62" s="149"/>
      <c r="CO62" s="60"/>
      <c r="CP62" s="244"/>
      <c r="CQ62" s="212"/>
      <c r="CR62" s="213"/>
      <c r="CS62" s="149"/>
      <c r="CT62" s="60"/>
      <c r="CU62" s="244"/>
      <c r="CV62" s="212"/>
      <c r="CW62" s="213"/>
      <c r="CX62" s="149"/>
      <c r="CY62" s="60"/>
      <c r="CZ62" s="244"/>
      <c r="DA62" s="212"/>
      <c r="DB62" s="213"/>
      <c r="DC62" s="149"/>
      <c r="DD62" s="60"/>
      <c r="DE62" s="244"/>
      <c r="DF62" s="212"/>
      <c r="DG62" s="213"/>
      <c r="DH62" s="149"/>
      <c r="DI62" s="60"/>
      <c r="DJ62" s="244"/>
      <c r="DK62" s="212"/>
      <c r="DL62" s="213"/>
      <c r="DM62" s="149"/>
      <c r="DN62" s="60"/>
      <c r="DO62" s="244"/>
      <c r="DP62" s="212">
        <v>35661000</v>
      </c>
      <c r="DQ62" s="213">
        <v>18335</v>
      </c>
      <c r="DR62" s="149">
        <f t="shared" si="8"/>
        <v>35679335</v>
      </c>
      <c r="DS62" s="60">
        <f t="shared" si="18"/>
        <v>35679335</v>
      </c>
      <c r="DT62" s="244"/>
      <c r="DU62" s="212">
        <v>0</v>
      </c>
      <c r="DV62" s="213">
        <v>0</v>
      </c>
      <c r="DW62" s="149">
        <f t="shared" si="9"/>
        <v>0</v>
      </c>
      <c r="DX62" s="60">
        <f t="shared" si="19"/>
        <v>0</v>
      </c>
      <c r="DY62" s="244"/>
      <c r="DZ62" s="212"/>
      <c r="EA62" s="213"/>
      <c r="EB62" s="149"/>
      <c r="EC62" s="60"/>
      <c r="ED62" s="247"/>
      <c r="EE62" s="212"/>
      <c r="EF62" s="213"/>
      <c r="EG62" s="149"/>
      <c r="EH62" s="60"/>
      <c r="EI62" s="182"/>
      <c r="EJ62" s="224">
        <f t="shared" si="31"/>
        <v>23215142</v>
      </c>
      <c r="EK62" s="221">
        <f t="shared" si="32"/>
        <v>14844016</v>
      </c>
      <c r="EL62" s="222" t="str">
        <f t="shared" si="34"/>
        <v>FIJACION EXTERNA SAS</v>
      </c>
      <c r="EM62" s="221"/>
      <c r="EN62" s="220">
        <f>IFERROR(EM62/#REF!,0)</f>
        <v>0</v>
      </c>
      <c r="EO62" s="31">
        <f t="shared" si="20"/>
        <v>23215142</v>
      </c>
      <c r="EP62" s="31">
        <f t="shared" si="1"/>
        <v>23215142</v>
      </c>
      <c r="EQ62" s="225" t="str">
        <f t="shared" si="33"/>
        <v/>
      </c>
    </row>
    <row r="63" spans="1:147" s="14" customFormat="1" ht="28.5">
      <c r="A63" s="263">
        <f t="shared" si="13"/>
        <v>51</v>
      </c>
      <c r="B63" s="102"/>
      <c r="C63" s="249" t="s">
        <v>779</v>
      </c>
      <c r="D63" s="273" t="s">
        <v>57</v>
      </c>
      <c r="E63" s="265" t="s">
        <v>1445</v>
      </c>
      <c r="F63" s="273">
        <v>8</v>
      </c>
      <c r="G63" s="102"/>
      <c r="H63" s="103"/>
      <c r="I63" s="210"/>
      <c r="J63" s="280"/>
      <c r="K63" s="206"/>
      <c r="L63" s="71">
        <f t="shared" si="3"/>
        <v>0</v>
      </c>
      <c r="M63" s="209">
        <f t="shared" si="4"/>
        <v>0</v>
      </c>
      <c r="O63" s="275"/>
      <c r="P63" s="275"/>
      <c r="Q63" s="149"/>
      <c r="R63" s="60"/>
      <c r="S63" s="182"/>
      <c r="T63" s="275"/>
      <c r="U63" s="275"/>
      <c r="V63" s="149"/>
      <c r="W63" s="60"/>
      <c r="X63" s="182"/>
      <c r="Y63" s="275"/>
      <c r="Z63" s="275"/>
      <c r="AA63" s="149"/>
      <c r="AB63" s="60"/>
      <c r="AC63" s="244"/>
      <c r="AD63" s="275"/>
      <c r="AE63" s="275"/>
      <c r="AF63" s="149"/>
      <c r="AG63" s="60"/>
      <c r="AH63" s="244"/>
      <c r="AI63" s="275"/>
      <c r="AJ63" s="275"/>
      <c r="AK63" s="149"/>
      <c r="AL63" s="60"/>
      <c r="AM63" s="244"/>
      <c r="AN63" s="275">
        <v>20234940</v>
      </c>
      <c r="AO63" s="275">
        <v>0</v>
      </c>
      <c r="AP63" s="149">
        <f t="shared" si="5"/>
        <v>20234940</v>
      </c>
      <c r="AQ63" s="60">
        <f t="shared" si="0"/>
        <v>161879520</v>
      </c>
      <c r="AR63" s="244"/>
      <c r="AS63" s="275">
        <v>7396057</v>
      </c>
      <c r="AT63" s="275">
        <v>0</v>
      </c>
      <c r="AU63" s="149">
        <f t="shared" si="14"/>
        <v>7396057</v>
      </c>
      <c r="AV63" s="60">
        <f t="shared" si="15"/>
        <v>59168456</v>
      </c>
      <c r="AW63" s="244"/>
      <c r="AX63" s="212"/>
      <c r="AY63" s="213"/>
      <c r="AZ63" s="149"/>
      <c r="BA63" s="60"/>
      <c r="BB63" s="244"/>
      <c r="BC63" s="212"/>
      <c r="BD63" s="213"/>
      <c r="BE63" s="149"/>
      <c r="BF63" s="60"/>
      <c r="BG63" s="244"/>
      <c r="BH63" s="275"/>
      <c r="BI63" s="275"/>
      <c r="BJ63" s="149"/>
      <c r="BK63" s="60"/>
      <c r="BL63" s="244"/>
      <c r="BM63" s="212">
        <v>9135650</v>
      </c>
      <c r="BN63" s="213">
        <v>0</v>
      </c>
      <c r="BO63" s="149">
        <f t="shared" si="25"/>
        <v>9135650</v>
      </c>
      <c r="BP63" s="60">
        <f t="shared" si="26"/>
        <v>73085200</v>
      </c>
      <c r="BQ63" s="244"/>
      <c r="BR63" s="212"/>
      <c r="BS63" s="213"/>
      <c r="BT63" s="149"/>
      <c r="BU63" s="60"/>
      <c r="BV63" s="244"/>
      <c r="BW63" s="212">
        <v>7576537.5000000009</v>
      </c>
      <c r="BX63" s="213">
        <v>0</v>
      </c>
      <c r="BY63" s="149">
        <f t="shared" si="22"/>
        <v>7576537.5000000009</v>
      </c>
      <c r="BZ63" s="60">
        <f t="shared" si="23"/>
        <v>60612300.000000007</v>
      </c>
      <c r="CA63" s="244"/>
      <c r="CB63" s="277"/>
      <c r="CC63" s="277"/>
      <c r="CD63" s="149"/>
      <c r="CE63" s="60"/>
      <c r="CF63" s="244"/>
      <c r="CG63" s="212"/>
      <c r="CH63" s="213"/>
      <c r="CI63" s="149"/>
      <c r="CJ63" s="60"/>
      <c r="CK63" s="244"/>
      <c r="CL63" s="212">
        <v>10583100</v>
      </c>
      <c r="CM63" s="213">
        <v>0</v>
      </c>
      <c r="CN63" s="149">
        <f t="shared" si="7"/>
        <v>10583100</v>
      </c>
      <c r="CO63" s="60">
        <f t="shared" si="24"/>
        <v>84664800</v>
      </c>
      <c r="CP63" s="244"/>
      <c r="CQ63" s="212"/>
      <c r="CR63" s="213"/>
      <c r="CS63" s="149"/>
      <c r="CT63" s="60"/>
      <c r="CU63" s="244"/>
      <c r="CV63" s="212"/>
      <c r="CW63" s="213"/>
      <c r="CX63" s="149"/>
      <c r="CY63" s="60"/>
      <c r="CZ63" s="244"/>
      <c r="DA63" s="212"/>
      <c r="DB63" s="213"/>
      <c r="DC63" s="149"/>
      <c r="DD63" s="60"/>
      <c r="DE63" s="244"/>
      <c r="DF63" s="212"/>
      <c r="DG63" s="213"/>
      <c r="DH63" s="149"/>
      <c r="DI63" s="60"/>
      <c r="DJ63" s="244"/>
      <c r="DK63" s="212"/>
      <c r="DL63" s="213"/>
      <c r="DM63" s="149"/>
      <c r="DN63" s="60"/>
      <c r="DO63" s="244"/>
      <c r="DP63" s="212">
        <v>8667500</v>
      </c>
      <c r="DQ63" s="213">
        <v>41230</v>
      </c>
      <c r="DR63" s="149">
        <f t="shared" si="8"/>
        <v>8708730</v>
      </c>
      <c r="DS63" s="60">
        <f t="shared" si="18"/>
        <v>69669840</v>
      </c>
      <c r="DT63" s="244"/>
      <c r="DU63" s="212">
        <v>0</v>
      </c>
      <c r="DV63" s="213">
        <v>0</v>
      </c>
      <c r="DW63" s="149">
        <f t="shared" si="9"/>
        <v>0</v>
      </c>
      <c r="DX63" s="60">
        <f t="shared" si="19"/>
        <v>0</v>
      </c>
      <c r="DY63" s="244"/>
      <c r="DZ63" s="212"/>
      <c r="EA63" s="213"/>
      <c r="EB63" s="149"/>
      <c r="EC63" s="60"/>
      <c r="ED63" s="247"/>
      <c r="EE63" s="212"/>
      <c r="EF63" s="213"/>
      <c r="EG63" s="149"/>
      <c r="EH63" s="60"/>
      <c r="EI63" s="182"/>
      <c r="EJ63" s="224">
        <f t="shared" si="31"/>
        <v>10605835.75</v>
      </c>
      <c r="EK63" s="221">
        <f t="shared" si="32"/>
        <v>7396057</v>
      </c>
      <c r="EL63" s="222" t="str">
        <f t="shared" si="34"/>
        <v>FIJACION EXTERNA SAS</v>
      </c>
      <c r="EM63" s="221"/>
      <c r="EN63" s="220">
        <f>IFERROR(EM63/#REF!,0)</f>
        <v>0</v>
      </c>
      <c r="EO63" s="31">
        <f t="shared" si="20"/>
        <v>10605835.75</v>
      </c>
      <c r="EP63" s="31">
        <f t="shared" si="1"/>
        <v>84846686</v>
      </c>
      <c r="EQ63" s="225" t="str">
        <f t="shared" si="33"/>
        <v/>
      </c>
    </row>
    <row r="64" spans="1:147" s="14" customFormat="1" ht="28.5">
      <c r="A64" s="263">
        <f t="shared" si="13"/>
        <v>52</v>
      </c>
      <c r="B64" s="102"/>
      <c r="C64" s="249" t="s">
        <v>780</v>
      </c>
      <c r="D64" s="273" t="s">
        <v>57</v>
      </c>
      <c r="E64" s="265" t="s">
        <v>1445</v>
      </c>
      <c r="F64" s="273">
        <v>1</v>
      </c>
      <c r="G64" s="102"/>
      <c r="H64" s="103"/>
      <c r="I64" s="210"/>
      <c r="J64" s="280"/>
      <c r="K64" s="206"/>
      <c r="L64" s="71">
        <f t="shared" si="3"/>
        <v>0</v>
      </c>
      <c r="M64" s="209">
        <f t="shared" si="4"/>
        <v>0</v>
      </c>
      <c r="O64" s="275"/>
      <c r="P64" s="275"/>
      <c r="Q64" s="149"/>
      <c r="R64" s="60"/>
      <c r="S64" s="182"/>
      <c r="T64" s="275"/>
      <c r="U64" s="275"/>
      <c r="V64" s="149"/>
      <c r="W64" s="60"/>
      <c r="X64" s="182"/>
      <c r="Y64" s="275"/>
      <c r="Z64" s="275"/>
      <c r="AA64" s="149"/>
      <c r="AB64" s="60"/>
      <c r="AC64" s="244"/>
      <c r="AD64" s="275"/>
      <c r="AE64" s="275"/>
      <c r="AF64" s="149"/>
      <c r="AG64" s="60"/>
      <c r="AH64" s="244"/>
      <c r="AI64" s="275"/>
      <c r="AJ64" s="275"/>
      <c r="AK64" s="149"/>
      <c r="AL64" s="60"/>
      <c r="AM64" s="244"/>
      <c r="AN64" s="275">
        <v>20234940</v>
      </c>
      <c r="AO64" s="275">
        <v>0</v>
      </c>
      <c r="AP64" s="149">
        <f t="shared" si="5"/>
        <v>20234940</v>
      </c>
      <c r="AQ64" s="60">
        <f t="shared" si="0"/>
        <v>20234940</v>
      </c>
      <c r="AR64" s="244"/>
      <c r="AS64" s="275"/>
      <c r="AT64" s="275"/>
      <c r="AU64" s="149"/>
      <c r="AV64" s="60"/>
      <c r="AW64" s="244"/>
      <c r="AX64" s="212"/>
      <c r="AY64" s="213"/>
      <c r="AZ64" s="149"/>
      <c r="BA64" s="60"/>
      <c r="BB64" s="244"/>
      <c r="BC64" s="212"/>
      <c r="BD64" s="213"/>
      <c r="BE64" s="149"/>
      <c r="BF64" s="60"/>
      <c r="BG64" s="244"/>
      <c r="BH64" s="275"/>
      <c r="BI64" s="275"/>
      <c r="BJ64" s="149"/>
      <c r="BK64" s="60"/>
      <c r="BL64" s="244"/>
      <c r="BM64" s="212"/>
      <c r="BN64" s="213"/>
      <c r="BO64" s="149"/>
      <c r="BP64" s="60"/>
      <c r="BQ64" s="244"/>
      <c r="BR64" s="212"/>
      <c r="BS64" s="213"/>
      <c r="BT64" s="149"/>
      <c r="BU64" s="60"/>
      <c r="BV64" s="244"/>
      <c r="BW64" s="212">
        <v>7860037.5000000009</v>
      </c>
      <c r="BX64" s="213">
        <v>0</v>
      </c>
      <c r="BY64" s="149">
        <f t="shared" si="22"/>
        <v>7860037.5000000009</v>
      </c>
      <c r="BZ64" s="60">
        <f t="shared" si="23"/>
        <v>7860037.5000000009</v>
      </c>
      <c r="CA64" s="244"/>
      <c r="CB64" s="277"/>
      <c r="CC64" s="277"/>
      <c r="CD64" s="149"/>
      <c r="CE64" s="60"/>
      <c r="CF64" s="244"/>
      <c r="CG64" s="212"/>
      <c r="CH64" s="213"/>
      <c r="CI64" s="149"/>
      <c r="CJ64" s="60"/>
      <c r="CK64" s="244"/>
      <c r="CL64" s="212">
        <v>10583100</v>
      </c>
      <c r="CM64" s="213">
        <v>0</v>
      </c>
      <c r="CN64" s="149">
        <f t="shared" si="7"/>
        <v>10583100</v>
      </c>
      <c r="CO64" s="60">
        <f t="shared" si="24"/>
        <v>10583100</v>
      </c>
      <c r="CP64" s="244"/>
      <c r="CQ64" s="212"/>
      <c r="CR64" s="213"/>
      <c r="CS64" s="149"/>
      <c r="CT64" s="60"/>
      <c r="CU64" s="244"/>
      <c r="CV64" s="212"/>
      <c r="CW64" s="213"/>
      <c r="CX64" s="149"/>
      <c r="CY64" s="60"/>
      <c r="CZ64" s="244"/>
      <c r="DA64" s="212"/>
      <c r="DB64" s="213"/>
      <c r="DC64" s="149"/>
      <c r="DD64" s="60"/>
      <c r="DE64" s="244"/>
      <c r="DF64" s="212"/>
      <c r="DG64" s="213"/>
      <c r="DH64" s="149"/>
      <c r="DI64" s="60"/>
      <c r="DJ64" s="244"/>
      <c r="DK64" s="212"/>
      <c r="DL64" s="213"/>
      <c r="DM64" s="149"/>
      <c r="DN64" s="60"/>
      <c r="DO64" s="244"/>
      <c r="DP64" s="212">
        <v>8643500</v>
      </c>
      <c r="DQ64" s="213">
        <v>36670</v>
      </c>
      <c r="DR64" s="149">
        <f t="shared" si="8"/>
        <v>8680170</v>
      </c>
      <c r="DS64" s="60">
        <f t="shared" si="18"/>
        <v>8680170</v>
      </c>
      <c r="DT64" s="244"/>
      <c r="DU64" s="212">
        <v>0</v>
      </c>
      <c r="DV64" s="213">
        <v>0</v>
      </c>
      <c r="DW64" s="149">
        <f t="shared" si="9"/>
        <v>0</v>
      </c>
      <c r="DX64" s="60">
        <f t="shared" si="19"/>
        <v>0</v>
      </c>
      <c r="DY64" s="244"/>
      <c r="DZ64" s="212"/>
      <c r="EA64" s="213"/>
      <c r="EB64" s="149"/>
      <c r="EC64" s="60"/>
      <c r="ED64" s="247"/>
      <c r="EE64" s="212"/>
      <c r="EF64" s="213"/>
      <c r="EG64" s="149"/>
      <c r="EH64" s="60"/>
      <c r="EI64" s="182"/>
      <c r="EJ64" s="224">
        <f t="shared" si="31"/>
        <v>11839561.875</v>
      </c>
      <c r="EK64" s="221">
        <f t="shared" si="32"/>
        <v>7860037.5000000009</v>
      </c>
      <c r="EL64" s="222" t="str">
        <f t="shared" si="34"/>
        <v>DIPROMEDICOS SAS</v>
      </c>
      <c r="EM64" s="221"/>
      <c r="EN64" s="220">
        <f>IFERROR(EM64/#REF!,0)</f>
        <v>0</v>
      </c>
      <c r="EO64" s="31">
        <f t="shared" si="20"/>
        <v>11839561.875</v>
      </c>
      <c r="EP64" s="31">
        <f t="shared" si="1"/>
        <v>11839561.875</v>
      </c>
      <c r="EQ64" s="225" t="str">
        <f t="shared" si="33"/>
        <v/>
      </c>
    </row>
    <row r="65" spans="1:147" s="14" customFormat="1" ht="42.75">
      <c r="A65" s="263">
        <f t="shared" si="13"/>
        <v>53</v>
      </c>
      <c r="B65" s="102"/>
      <c r="C65" s="249" t="s">
        <v>781</v>
      </c>
      <c r="D65" s="273" t="s">
        <v>57</v>
      </c>
      <c r="E65" s="265" t="s">
        <v>1445</v>
      </c>
      <c r="F65" s="273">
        <v>1</v>
      </c>
      <c r="G65" s="102"/>
      <c r="H65" s="103"/>
      <c r="I65" s="210"/>
      <c r="J65" s="280"/>
      <c r="K65" s="206"/>
      <c r="L65" s="71">
        <f t="shared" si="3"/>
        <v>0</v>
      </c>
      <c r="M65" s="209">
        <f t="shared" si="4"/>
        <v>0</v>
      </c>
      <c r="O65" s="275"/>
      <c r="P65" s="275"/>
      <c r="Q65" s="149"/>
      <c r="R65" s="60"/>
      <c r="S65" s="182"/>
      <c r="T65" s="275"/>
      <c r="U65" s="275"/>
      <c r="V65" s="149"/>
      <c r="W65" s="60"/>
      <c r="X65" s="182"/>
      <c r="Y65" s="275"/>
      <c r="Z65" s="275"/>
      <c r="AA65" s="149"/>
      <c r="AB65" s="60"/>
      <c r="AC65" s="244"/>
      <c r="AD65" s="275"/>
      <c r="AE65" s="275"/>
      <c r="AF65" s="149"/>
      <c r="AG65" s="60"/>
      <c r="AH65" s="244"/>
      <c r="AI65" s="275"/>
      <c r="AJ65" s="275"/>
      <c r="AK65" s="149"/>
      <c r="AL65" s="60"/>
      <c r="AM65" s="244"/>
      <c r="AN65" s="275">
        <v>20234940</v>
      </c>
      <c r="AO65" s="275">
        <v>0</v>
      </c>
      <c r="AP65" s="149">
        <f t="shared" si="5"/>
        <v>20234940</v>
      </c>
      <c r="AQ65" s="60">
        <f t="shared" si="0"/>
        <v>20234940</v>
      </c>
      <c r="AR65" s="244"/>
      <c r="AS65" s="275">
        <v>7396057</v>
      </c>
      <c r="AT65" s="275">
        <v>0</v>
      </c>
      <c r="AU65" s="149">
        <f t="shared" si="14"/>
        <v>7396057</v>
      </c>
      <c r="AV65" s="60">
        <f t="shared" si="15"/>
        <v>7396057</v>
      </c>
      <c r="AW65" s="244"/>
      <c r="AX65" s="212"/>
      <c r="AY65" s="213"/>
      <c r="AZ65" s="149"/>
      <c r="BA65" s="60"/>
      <c r="BB65" s="244"/>
      <c r="BC65" s="212"/>
      <c r="BD65" s="213"/>
      <c r="BE65" s="149"/>
      <c r="BF65" s="60"/>
      <c r="BG65" s="244"/>
      <c r="BH65" s="275"/>
      <c r="BI65" s="275"/>
      <c r="BJ65" s="149"/>
      <c r="BK65" s="60"/>
      <c r="BL65" s="244"/>
      <c r="BM65" s="212"/>
      <c r="BN65" s="213"/>
      <c r="BO65" s="149"/>
      <c r="BP65" s="60"/>
      <c r="BQ65" s="244"/>
      <c r="BR65" s="212"/>
      <c r="BS65" s="213"/>
      <c r="BT65" s="149"/>
      <c r="BU65" s="60"/>
      <c r="BV65" s="244"/>
      <c r="BW65" s="212">
        <v>7860037.5000000009</v>
      </c>
      <c r="BX65" s="213">
        <v>0</v>
      </c>
      <c r="BY65" s="149">
        <f t="shared" si="22"/>
        <v>7860037.5000000009</v>
      </c>
      <c r="BZ65" s="60">
        <f t="shared" si="23"/>
        <v>7860037.5000000009</v>
      </c>
      <c r="CA65" s="244"/>
      <c r="CB65" s="277"/>
      <c r="CC65" s="277"/>
      <c r="CD65" s="149"/>
      <c r="CE65" s="60"/>
      <c r="CF65" s="244"/>
      <c r="CG65" s="212"/>
      <c r="CH65" s="213"/>
      <c r="CI65" s="149"/>
      <c r="CJ65" s="60"/>
      <c r="CK65" s="244"/>
      <c r="CL65" s="212">
        <v>10583100</v>
      </c>
      <c r="CM65" s="213">
        <v>0</v>
      </c>
      <c r="CN65" s="149">
        <f t="shared" si="7"/>
        <v>10583100</v>
      </c>
      <c r="CO65" s="60">
        <f t="shared" si="24"/>
        <v>10583100</v>
      </c>
      <c r="CP65" s="244"/>
      <c r="CQ65" s="212"/>
      <c r="CR65" s="213"/>
      <c r="CS65" s="149"/>
      <c r="CT65" s="60"/>
      <c r="CU65" s="244"/>
      <c r="CV65" s="212"/>
      <c r="CW65" s="213"/>
      <c r="CX65" s="149"/>
      <c r="CY65" s="60"/>
      <c r="CZ65" s="244"/>
      <c r="DA65" s="212"/>
      <c r="DB65" s="213"/>
      <c r="DC65" s="149"/>
      <c r="DD65" s="60"/>
      <c r="DE65" s="244"/>
      <c r="DF65" s="212"/>
      <c r="DG65" s="213"/>
      <c r="DH65" s="149"/>
      <c r="DI65" s="60"/>
      <c r="DJ65" s="244"/>
      <c r="DK65" s="212"/>
      <c r="DL65" s="213"/>
      <c r="DM65" s="149"/>
      <c r="DN65" s="60"/>
      <c r="DO65" s="244"/>
      <c r="DP65" s="212">
        <v>8643500</v>
      </c>
      <c r="DQ65" s="213">
        <v>36670</v>
      </c>
      <c r="DR65" s="149">
        <f t="shared" si="8"/>
        <v>8680170</v>
      </c>
      <c r="DS65" s="60">
        <f t="shared" si="18"/>
        <v>8680170</v>
      </c>
      <c r="DT65" s="244"/>
      <c r="DU65" s="212">
        <v>0</v>
      </c>
      <c r="DV65" s="213">
        <v>0</v>
      </c>
      <c r="DW65" s="149">
        <f t="shared" si="9"/>
        <v>0</v>
      </c>
      <c r="DX65" s="60">
        <f t="shared" si="19"/>
        <v>0</v>
      </c>
      <c r="DY65" s="244"/>
      <c r="DZ65" s="212"/>
      <c r="EA65" s="213"/>
      <c r="EB65" s="149"/>
      <c r="EC65" s="60"/>
      <c r="ED65" s="247"/>
      <c r="EE65" s="212"/>
      <c r="EF65" s="213"/>
      <c r="EG65" s="149"/>
      <c r="EH65" s="60"/>
      <c r="EI65" s="182"/>
      <c r="EJ65" s="224">
        <f t="shared" si="31"/>
        <v>10950860.9</v>
      </c>
      <c r="EK65" s="221">
        <f t="shared" si="32"/>
        <v>7396057</v>
      </c>
      <c r="EL65" s="222" t="str">
        <f t="shared" si="34"/>
        <v>FIJACION EXTERNA SAS</v>
      </c>
      <c r="EM65" s="221"/>
      <c r="EN65" s="220">
        <f>IFERROR(EM65/#REF!,0)</f>
        <v>0</v>
      </c>
      <c r="EO65" s="31">
        <f t="shared" si="20"/>
        <v>10950860.9</v>
      </c>
      <c r="EP65" s="31">
        <f t="shared" si="1"/>
        <v>10950860.9</v>
      </c>
      <c r="EQ65" s="225" t="str">
        <f t="shared" si="33"/>
        <v/>
      </c>
    </row>
    <row r="66" spans="1:147" s="14" customFormat="1" ht="57">
      <c r="A66" s="263">
        <f t="shared" si="13"/>
        <v>54</v>
      </c>
      <c r="B66" s="102"/>
      <c r="C66" s="249" t="s">
        <v>782</v>
      </c>
      <c r="D66" s="273" t="s">
        <v>57</v>
      </c>
      <c r="E66" s="265" t="s">
        <v>1445</v>
      </c>
      <c r="F66" s="273">
        <v>1</v>
      </c>
      <c r="G66" s="102"/>
      <c r="H66" s="103"/>
      <c r="I66" s="210"/>
      <c r="J66" s="280"/>
      <c r="K66" s="206"/>
      <c r="L66" s="71">
        <f t="shared" si="3"/>
        <v>0</v>
      </c>
      <c r="M66" s="209">
        <f t="shared" si="4"/>
        <v>0</v>
      </c>
      <c r="O66" s="275"/>
      <c r="P66" s="275"/>
      <c r="Q66" s="149"/>
      <c r="R66" s="60"/>
      <c r="S66" s="182"/>
      <c r="T66" s="275"/>
      <c r="U66" s="275"/>
      <c r="V66" s="149"/>
      <c r="W66" s="60"/>
      <c r="X66" s="182"/>
      <c r="Y66" s="275"/>
      <c r="Z66" s="275"/>
      <c r="AA66" s="149"/>
      <c r="AB66" s="60"/>
      <c r="AC66" s="244"/>
      <c r="AD66" s="275"/>
      <c r="AE66" s="275"/>
      <c r="AF66" s="149"/>
      <c r="AG66" s="60"/>
      <c r="AH66" s="244"/>
      <c r="AI66" s="275"/>
      <c r="AJ66" s="275"/>
      <c r="AK66" s="149"/>
      <c r="AL66" s="60"/>
      <c r="AM66" s="244"/>
      <c r="AN66" s="275"/>
      <c r="AO66" s="275"/>
      <c r="AP66" s="149">
        <f t="shared" si="5"/>
        <v>0</v>
      </c>
      <c r="AQ66" s="60">
        <f t="shared" si="0"/>
        <v>0</v>
      </c>
      <c r="AR66" s="244"/>
      <c r="AS66" s="275">
        <v>7396057</v>
      </c>
      <c r="AT66" s="275">
        <v>0</v>
      </c>
      <c r="AU66" s="149">
        <f t="shared" si="14"/>
        <v>7396057</v>
      </c>
      <c r="AV66" s="60">
        <f t="shared" si="15"/>
        <v>7396057</v>
      </c>
      <c r="AW66" s="244"/>
      <c r="AX66" s="212"/>
      <c r="AY66" s="213"/>
      <c r="AZ66" s="149"/>
      <c r="BA66" s="60"/>
      <c r="BB66" s="244"/>
      <c r="BC66" s="212"/>
      <c r="BD66" s="213"/>
      <c r="BE66" s="149"/>
      <c r="BF66" s="60"/>
      <c r="BG66" s="244"/>
      <c r="BH66" s="275"/>
      <c r="BI66" s="275"/>
      <c r="BJ66" s="149"/>
      <c r="BK66" s="60"/>
      <c r="BL66" s="244"/>
      <c r="BM66" s="212"/>
      <c r="BN66" s="213"/>
      <c r="BO66" s="149"/>
      <c r="BP66" s="60"/>
      <c r="BQ66" s="244"/>
      <c r="BR66" s="212"/>
      <c r="BS66" s="213"/>
      <c r="BT66" s="149"/>
      <c r="BU66" s="60"/>
      <c r="BV66" s="244"/>
      <c r="BW66" s="212">
        <v>8356162.5000000009</v>
      </c>
      <c r="BX66" s="213">
        <v>0</v>
      </c>
      <c r="BY66" s="149">
        <f t="shared" si="22"/>
        <v>8356162.5000000009</v>
      </c>
      <c r="BZ66" s="60">
        <f t="shared" si="23"/>
        <v>8356162.5000000009</v>
      </c>
      <c r="CA66" s="244"/>
      <c r="CB66" s="277"/>
      <c r="CC66" s="277"/>
      <c r="CD66" s="149"/>
      <c r="CE66" s="60"/>
      <c r="CF66" s="244"/>
      <c r="CG66" s="212"/>
      <c r="CH66" s="213"/>
      <c r="CI66" s="149"/>
      <c r="CJ66" s="60"/>
      <c r="CK66" s="244"/>
      <c r="CL66" s="212">
        <v>11672100</v>
      </c>
      <c r="CM66" s="213">
        <v>0</v>
      </c>
      <c r="CN66" s="149">
        <f t="shared" si="7"/>
        <v>11672100</v>
      </c>
      <c r="CO66" s="60">
        <f t="shared" si="24"/>
        <v>11672100</v>
      </c>
      <c r="CP66" s="244"/>
      <c r="CQ66" s="212"/>
      <c r="CR66" s="213"/>
      <c r="CS66" s="149"/>
      <c r="CT66" s="60"/>
      <c r="CU66" s="244"/>
      <c r="CV66" s="212"/>
      <c r="CW66" s="213"/>
      <c r="CX66" s="149"/>
      <c r="CY66" s="60"/>
      <c r="CZ66" s="244"/>
      <c r="DA66" s="212"/>
      <c r="DB66" s="213"/>
      <c r="DC66" s="149"/>
      <c r="DD66" s="60"/>
      <c r="DE66" s="244"/>
      <c r="DF66" s="212"/>
      <c r="DG66" s="213"/>
      <c r="DH66" s="149"/>
      <c r="DI66" s="60"/>
      <c r="DJ66" s="244"/>
      <c r="DK66" s="212"/>
      <c r="DL66" s="213"/>
      <c r="DM66" s="149"/>
      <c r="DN66" s="60"/>
      <c r="DO66" s="244"/>
      <c r="DP66" s="212">
        <v>8643500</v>
      </c>
      <c r="DQ66" s="213">
        <v>36670</v>
      </c>
      <c r="DR66" s="149">
        <f t="shared" si="8"/>
        <v>8680170</v>
      </c>
      <c r="DS66" s="60">
        <f t="shared" si="18"/>
        <v>8680170</v>
      </c>
      <c r="DT66" s="244"/>
      <c r="DU66" s="212">
        <v>0</v>
      </c>
      <c r="DV66" s="213">
        <v>0</v>
      </c>
      <c r="DW66" s="149">
        <f t="shared" si="9"/>
        <v>0</v>
      </c>
      <c r="DX66" s="60">
        <f t="shared" si="19"/>
        <v>0</v>
      </c>
      <c r="DY66" s="244"/>
      <c r="DZ66" s="212"/>
      <c r="EA66" s="213"/>
      <c r="EB66" s="149"/>
      <c r="EC66" s="60"/>
      <c r="ED66" s="247"/>
      <c r="EE66" s="212"/>
      <c r="EF66" s="213"/>
      <c r="EG66" s="149"/>
      <c r="EH66" s="60"/>
      <c r="EI66" s="182"/>
      <c r="EJ66" s="224">
        <f t="shared" si="31"/>
        <v>9026122.375</v>
      </c>
      <c r="EK66" s="221">
        <f t="shared" si="32"/>
        <v>7396057</v>
      </c>
      <c r="EL66" s="222" t="str">
        <f t="shared" si="34"/>
        <v>FIJACION EXTERNA SAS</v>
      </c>
      <c r="EM66" s="221"/>
      <c r="EN66" s="220">
        <f>IFERROR(EM66/#REF!,0)</f>
        <v>0</v>
      </c>
      <c r="EO66" s="31">
        <f t="shared" si="20"/>
        <v>9026122.375</v>
      </c>
      <c r="EP66" s="31">
        <f t="shared" si="1"/>
        <v>9026122.375</v>
      </c>
      <c r="EQ66" s="225" t="str">
        <f t="shared" si="33"/>
        <v/>
      </c>
    </row>
    <row r="67" spans="1:147" s="14" customFormat="1" ht="36">
      <c r="A67" s="263">
        <f t="shared" si="13"/>
        <v>55</v>
      </c>
      <c r="B67" s="102"/>
      <c r="C67" s="249" t="s">
        <v>783</v>
      </c>
      <c r="D67" s="273" t="s">
        <v>57</v>
      </c>
      <c r="E67" s="265" t="s">
        <v>1445</v>
      </c>
      <c r="F67" s="273">
        <v>2</v>
      </c>
      <c r="G67" s="102"/>
      <c r="H67" s="103"/>
      <c r="I67" s="210"/>
      <c r="J67" s="280"/>
      <c r="K67" s="206"/>
      <c r="L67" s="71">
        <f t="shared" si="3"/>
        <v>0</v>
      </c>
      <c r="M67" s="209">
        <f t="shared" si="4"/>
        <v>0</v>
      </c>
      <c r="O67" s="275"/>
      <c r="P67" s="275"/>
      <c r="Q67" s="149"/>
      <c r="R67" s="60"/>
      <c r="S67" s="182"/>
      <c r="T67" s="275"/>
      <c r="U67" s="275"/>
      <c r="V67" s="149"/>
      <c r="W67" s="60"/>
      <c r="X67" s="182"/>
      <c r="Y67" s="275"/>
      <c r="Z67" s="275"/>
      <c r="AA67" s="149"/>
      <c r="AB67" s="60"/>
      <c r="AC67" s="244"/>
      <c r="AD67" s="275"/>
      <c r="AE67" s="275"/>
      <c r="AF67" s="149"/>
      <c r="AG67" s="60"/>
      <c r="AH67" s="244"/>
      <c r="AI67" s="275"/>
      <c r="AJ67" s="275"/>
      <c r="AK67" s="149"/>
      <c r="AL67" s="60"/>
      <c r="AM67" s="244"/>
      <c r="AN67" s="275">
        <v>88519800</v>
      </c>
      <c r="AO67" s="275">
        <v>125001</v>
      </c>
      <c r="AP67" s="149">
        <f t="shared" si="5"/>
        <v>88644801</v>
      </c>
      <c r="AQ67" s="60">
        <f t="shared" si="0"/>
        <v>177289602</v>
      </c>
      <c r="AR67" s="244"/>
      <c r="AS67" s="275"/>
      <c r="AT67" s="275"/>
      <c r="AU67" s="149"/>
      <c r="AV67" s="60"/>
      <c r="AW67" s="244"/>
      <c r="AX67" s="212"/>
      <c r="AY67" s="213"/>
      <c r="AZ67" s="149"/>
      <c r="BA67" s="60"/>
      <c r="BB67" s="244"/>
      <c r="BC67" s="212"/>
      <c r="BD67" s="213"/>
      <c r="BE67" s="149"/>
      <c r="BF67" s="60"/>
      <c r="BG67" s="244"/>
      <c r="BH67" s="275"/>
      <c r="BI67" s="275"/>
      <c r="BJ67" s="149"/>
      <c r="BK67" s="60"/>
      <c r="BL67" s="244"/>
      <c r="BM67" s="212">
        <v>28360000</v>
      </c>
      <c r="BN67" s="213">
        <v>0</v>
      </c>
      <c r="BO67" s="149">
        <f t="shared" si="25"/>
        <v>28360000</v>
      </c>
      <c r="BP67" s="60">
        <f t="shared" si="26"/>
        <v>56720000</v>
      </c>
      <c r="BQ67" s="244"/>
      <c r="BR67" s="212"/>
      <c r="BS67" s="213"/>
      <c r="BT67" s="149"/>
      <c r="BU67" s="60"/>
      <c r="BV67" s="244"/>
      <c r="BW67" s="212">
        <v>27960941.610000003</v>
      </c>
      <c r="BX67" s="213">
        <v>0</v>
      </c>
      <c r="BY67" s="149">
        <f t="shared" si="22"/>
        <v>27960941.610000003</v>
      </c>
      <c r="BZ67" s="60">
        <f t="shared" si="23"/>
        <v>55921883.220000006</v>
      </c>
      <c r="CA67" s="244"/>
      <c r="CB67" s="277"/>
      <c r="CC67" s="277"/>
      <c r="CD67" s="149"/>
      <c r="CE67" s="60"/>
      <c r="CF67" s="244"/>
      <c r="CG67" s="212">
        <v>23238529</v>
      </c>
      <c r="CH67" s="213">
        <v>0</v>
      </c>
      <c r="CI67" s="149">
        <f t="shared" si="6"/>
        <v>23238529</v>
      </c>
      <c r="CJ67" s="60">
        <f t="shared" si="21"/>
        <v>46477058</v>
      </c>
      <c r="CK67" s="244"/>
      <c r="CL67" s="212">
        <v>39056553</v>
      </c>
      <c r="CM67" s="213">
        <v>0</v>
      </c>
      <c r="CN67" s="149">
        <f t="shared" si="7"/>
        <v>39056553</v>
      </c>
      <c r="CO67" s="60">
        <f t="shared" si="24"/>
        <v>78113106</v>
      </c>
      <c r="CP67" s="244"/>
      <c r="CQ67" s="212"/>
      <c r="CR67" s="213"/>
      <c r="CS67" s="149"/>
      <c r="CT67" s="60"/>
      <c r="CU67" s="244"/>
      <c r="CV67" s="212"/>
      <c r="CW67" s="213"/>
      <c r="CX67" s="149"/>
      <c r="CY67" s="60"/>
      <c r="CZ67" s="244"/>
      <c r="DA67" s="212"/>
      <c r="DB67" s="213"/>
      <c r="DC67" s="149"/>
      <c r="DD67" s="60"/>
      <c r="DE67" s="244"/>
      <c r="DF67" s="212"/>
      <c r="DG67" s="213"/>
      <c r="DH67" s="149"/>
      <c r="DI67" s="60"/>
      <c r="DJ67" s="244"/>
      <c r="DK67" s="212"/>
      <c r="DL67" s="213"/>
      <c r="DM67" s="149"/>
      <c r="DN67" s="60"/>
      <c r="DO67" s="244"/>
      <c r="DP67" s="212">
        <v>43115000</v>
      </c>
      <c r="DQ67" s="213">
        <v>36670</v>
      </c>
      <c r="DR67" s="149">
        <f t="shared" si="8"/>
        <v>43151670</v>
      </c>
      <c r="DS67" s="60">
        <f t="shared" si="18"/>
        <v>86303340</v>
      </c>
      <c r="DT67" s="244"/>
      <c r="DU67" s="212">
        <v>0</v>
      </c>
      <c r="DV67" s="213">
        <v>0</v>
      </c>
      <c r="DW67" s="149">
        <f t="shared" si="9"/>
        <v>0</v>
      </c>
      <c r="DX67" s="60">
        <f t="shared" si="19"/>
        <v>0</v>
      </c>
      <c r="DY67" s="244"/>
      <c r="DZ67" s="212"/>
      <c r="EA67" s="213"/>
      <c r="EB67" s="149"/>
      <c r="EC67" s="60"/>
      <c r="ED67" s="247"/>
      <c r="EE67" s="212"/>
      <c r="EF67" s="213"/>
      <c r="EG67" s="149"/>
      <c r="EH67" s="60"/>
      <c r="EI67" s="182"/>
      <c r="EJ67" s="224">
        <f t="shared" si="31"/>
        <v>41735415.768333338</v>
      </c>
      <c r="EK67" s="221">
        <f t="shared" si="32"/>
        <v>23238529</v>
      </c>
      <c r="EL67" s="222" t="str">
        <f t="shared" si="34"/>
        <v>EDM EQUIPOS Y DISPOSITIVOS MEDICOS SAS</v>
      </c>
      <c r="EM67" s="221"/>
      <c r="EN67" s="220">
        <f>IFERROR(EM67/#REF!,0)</f>
        <v>0</v>
      </c>
      <c r="EO67" s="31">
        <f t="shared" si="20"/>
        <v>41735415.768333338</v>
      </c>
      <c r="EP67" s="31">
        <f t="shared" si="1"/>
        <v>83470831.536666676</v>
      </c>
      <c r="EQ67" s="225" t="str">
        <f t="shared" si="33"/>
        <v/>
      </c>
    </row>
    <row r="68" spans="1:147" s="14" customFormat="1" ht="36">
      <c r="A68" s="263">
        <f t="shared" si="13"/>
        <v>56</v>
      </c>
      <c r="B68" s="102"/>
      <c r="C68" s="249" t="s">
        <v>784</v>
      </c>
      <c r="D68" s="273" t="s">
        <v>57</v>
      </c>
      <c r="E68" s="265" t="s">
        <v>1445</v>
      </c>
      <c r="F68" s="273">
        <v>1</v>
      </c>
      <c r="G68" s="102"/>
      <c r="H68" s="103"/>
      <c r="I68" s="210"/>
      <c r="J68" s="280"/>
      <c r="K68" s="206"/>
      <c r="L68" s="71">
        <f t="shared" si="3"/>
        <v>0</v>
      </c>
      <c r="M68" s="209">
        <f t="shared" si="4"/>
        <v>0</v>
      </c>
      <c r="O68" s="275"/>
      <c r="P68" s="275"/>
      <c r="Q68" s="149"/>
      <c r="R68" s="60"/>
      <c r="S68" s="182"/>
      <c r="T68" s="275"/>
      <c r="U68" s="275"/>
      <c r="V68" s="149"/>
      <c r="W68" s="60"/>
      <c r="X68" s="182"/>
      <c r="Y68" s="275"/>
      <c r="Z68" s="275"/>
      <c r="AA68" s="149"/>
      <c r="AB68" s="60"/>
      <c r="AC68" s="244"/>
      <c r="AD68" s="275"/>
      <c r="AE68" s="275"/>
      <c r="AF68" s="149"/>
      <c r="AG68" s="60"/>
      <c r="AH68" s="244"/>
      <c r="AI68" s="275"/>
      <c r="AJ68" s="275"/>
      <c r="AK68" s="149"/>
      <c r="AL68" s="60"/>
      <c r="AM68" s="244"/>
      <c r="AN68" s="275">
        <v>88519800</v>
      </c>
      <c r="AO68" s="275">
        <v>125001</v>
      </c>
      <c r="AP68" s="149">
        <f t="shared" si="5"/>
        <v>88644801</v>
      </c>
      <c r="AQ68" s="60">
        <f t="shared" si="0"/>
        <v>88644801</v>
      </c>
      <c r="AR68" s="244"/>
      <c r="AS68" s="275"/>
      <c r="AT68" s="275"/>
      <c r="AU68" s="149"/>
      <c r="AV68" s="60"/>
      <c r="AW68" s="244"/>
      <c r="AX68" s="212"/>
      <c r="AY68" s="213"/>
      <c r="AZ68" s="149"/>
      <c r="BA68" s="60"/>
      <c r="BB68" s="244"/>
      <c r="BC68" s="212"/>
      <c r="BD68" s="213"/>
      <c r="BE68" s="149"/>
      <c r="BF68" s="60"/>
      <c r="BG68" s="244"/>
      <c r="BH68" s="275"/>
      <c r="BI68" s="275"/>
      <c r="BJ68" s="149"/>
      <c r="BK68" s="60"/>
      <c r="BL68" s="244"/>
      <c r="BM68" s="212">
        <v>28360000</v>
      </c>
      <c r="BN68" s="213">
        <v>0</v>
      </c>
      <c r="BO68" s="149">
        <f t="shared" si="25"/>
        <v>28360000</v>
      </c>
      <c r="BP68" s="60">
        <f t="shared" si="26"/>
        <v>28360000</v>
      </c>
      <c r="BQ68" s="244"/>
      <c r="BR68" s="212"/>
      <c r="BS68" s="213"/>
      <c r="BT68" s="149"/>
      <c r="BU68" s="60"/>
      <c r="BV68" s="244"/>
      <c r="BW68" s="212">
        <v>26685191.610000003</v>
      </c>
      <c r="BX68" s="213">
        <v>0</v>
      </c>
      <c r="BY68" s="149">
        <f t="shared" si="22"/>
        <v>26685191.610000003</v>
      </c>
      <c r="BZ68" s="60">
        <f t="shared" si="23"/>
        <v>26685191.610000003</v>
      </c>
      <c r="CA68" s="244"/>
      <c r="CB68" s="277"/>
      <c r="CC68" s="277"/>
      <c r="CD68" s="149"/>
      <c r="CE68" s="60"/>
      <c r="CF68" s="244"/>
      <c r="CG68" s="212">
        <v>17201773</v>
      </c>
      <c r="CH68" s="213">
        <v>0</v>
      </c>
      <c r="CI68" s="149">
        <f t="shared" si="6"/>
        <v>17201773</v>
      </c>
      <c r="CJ68" s="60">
        <f t="shared" si="21"/>
        <v>17201773</v>
      </c>
      <c r="CK68" s="244"/>
      <c r="CL68" s="212">
        <v>37274553</v>
      </c>
      <c r="CM68" s="213">
        <v>0</v>
      </c>
      <c r="CN68" s="149">
        <f t="shared" si="7"/>
        <v>37274553</v>
      </c>
      <c r="CO68" s="60">
        <f t="shared" si="24"/>
        <v>37274553</v>
      </c>
      <c r="CP68" s="244"/>
      <c r="CQ68" s="212"/>
      <c r="CR68" s="213"/>
      <c r="CS68" s="149"/>
      <c r="CT68" s="60"/>
      <c r="CU68" s="244"/>
      <c r="CV68" s="212"/>
      <c r="CW68" s="213"/>
      <c r="CX68" s="149"/>
      <c r="CY68" s="60"/>
      <c r="CZ68" s="244"/>
      <c r="DA68" s="212"/>
      <c r="DB68" s="213"/>
      <c r="DC68" s="149"/>
      <c r="DD68" s="60"/>
      <c r="DE68" s="244"/>
      <c r="DF68" s="212"/>
      <c r="DG68" s="213"/>
      <c r="DH68" s="149"/>
      <c r="DI68" s="60"/>
      <c r="DJ68" s="244"/>
      <c r="DK68" s="212"/>
      <c r="DL68" s="213"/>
      <c r="DM68" s="149"/>
      <c r="DN68" s="60"/>
      <c r="DO68" s="244"/>
      <c r="DP68" s="212">
        <v>31376000</v>
      </c>
      <c r="DQ68" s="213">
        <v>36670</v>
      </c>
      <c r="DR68" s="149">
        <f t="shared" si="8"/>
        <v>31412670</v>
      </c>
      <c r="DS68" s="60">
        <f t="shared" si="18"/>
        <v>31412670</v>
      </c>
      <c r="DT68" s="244"/>
      <c r="DU68" s="212">
        <v>0</v>
      </c>
      <c r="DV68" s="213">
        <v>0</v>
      </c>
      <c r="DW68" s="149">
        <f t="shared" si="9"/>
        <v>0</v>
      </c>
      <c r="DX68" s="60">
        <f t="shared" si="19"/>
        <v>0</v>
      </c>
      <c r="DY68" s="244"/>
      <c r="DZ68" s="212"/>
      <c r="EA68" s="213"/>
      <c r="EB68" s="149"/>
      <c r="EC68" s="60"/>
      <c r="ED68" s="247"/>
      <c r="EE68" s="212"/>
      <c r="EF68" s="213"/>
      <c r="EG68" s="149"/>
      <c r="EH68" s="60"/>
      <c r="EI68" s="182"/>
      <c r="EJ68" s="224">
        <f t="shared" si="31"/>
        <v>38263164.768333338</v>
      </c>
      <c r="EK68" s="221">
        <f t="shared" si="32"/>
        <v>17201773</v>
      </c>
      <c r="EL68" s="222" t="str">
        <f t="shared" si="34"/>
        <v>EDM EQUIPOS Y DISPOSITIVOS MEDICOS SAS</v>
      </c>
      <c r="EM68" s="221"/>
      <c r="EN68" s="220">
        <f>IFERROR(EM68/#REF!,0)</f>
        <v>0</v>
      </c>
      <c r="EO68" s="31">
        <f t="shared" si="20"/>
        <v>38263164.768333338</v>
      </c>
      <c r="EP68" s="31">
        <f t="shared" si="1"/>
        <v>38263164.768333338</v>
      </c>
      <c r="EQ68" s="225" t="str">
        <f t="shared" si="33"/>
        <v/>
      </c>
    </row>
    <row r="69" spans="1:147" s="14" customFormat="1" ht="36">
      <c r="A69" s="263">
        <f t="shared" si="13"/>
        <v>57</v>
      </c>
      <c r="B69" s="102"/>
      <c r="C69" s="249" t="s">
        <v>785</v>
      </c>
      <c r="D69" s="273" t="s">
        <v>57</v>
      </c>
      <c r="E69" s="265" t="s">
        <v>1445</v>
      </c>
      <c r="F69" s="273">
        <v>1</v>
      </c>
      <c r="G69" s="102"/>
      <c r="H69" s="103"/>
      <c r="I69" s="210"/>
      <c r="J69" s="280"/>
      <c r="K69" s="206"/>
      <c r="L69" s="71">
        <f t="shared" si="3"/>
        <v>0</v>
      </c>
      <c r="M69" s="209">
        <f t="shared" si="4"/>
        <v>0</v>
      </c>
      <c r="O69" s="275"/>
      <c r="P69" s="275"/>
      <c r="Q69" s="149"/>
      <c r="R69" s="60"/>
      <c r="S69" s="182"/>
      <c r="T69" s="275"/>
      <c r="U69" s="275"/>
      <c r="V69" s="149"/>
      <c r="W69" s="60"/>
      <c r="X69" s="182"/>
      <c r="Y69" s="275"/>
      <c r="Z69" s="275"/>
      <c r="AA69" s="149"/>
      <c r="AB69" s="60"/>
      <c r="AC69" s="244"/>
      <c r="AD69" s="275"/>
      <c r="AE69" s="275"/>
      <c r="AF69" s="149"/>
      <c r="AG69" s="60"/>
      <c r="AH69" s="244"/>
      <c r="AI69" s="275"/>
      <c r="AJ69" s="275"/>
      <c r="AK69" s="149"/>
      <c r="AL69" s="60"/>
      <c r="AM69" s="244"/>
      <c r="AN69" s="275">
        <v>88519800</v>
      </c>
      <c r="AO69" s="275">
        <v>125001</v>
      </c>
      <c r="AP69" s="149">
        <f t="shared" si="5"/>
        <v>88644801</v>
      </c>
      <c r="AQ69" s="60">
        <f t="shared" si="0"/>
        <v>88644801</v>
      </c>
      <c r="AR69" s="244"/>
      <c r="AS69" s="275">
        <v>26640608</v>
      </c>
      <c r="AT69" s="275">
        <v>0</v>
      </c>
      <c r="AU69" s="149">
        <f t="shared" si="14"/>
        <v>26640608</v>
      </c>
      <c r="AV69" s="60">
        <f t="shared" si="15"/>
        <v>26640608</v>
      </c>
      <c r="AW69" s="244"/>
      <c r="AX69" s="212"/>
      <c r="AY69" s="213"/>
      <c r="AZ69" s="149"/>
      <c r="BA69" s="60"/>
      <c r="BB69" s="244"/>
      <c r="BC69" s="212"/>
      <c r="BD69" s="213"/>
      <c r="BE69" s="149"/>
      <c r="BF69" s="60"/>
      <c r="BG69" s="244"/>
      <c r="BH69" s="275"/>
      <c r="BI69" s="275"/>
      <c r="BJ69" s="149"/>
      <c r="BK69" s="60"/>
      <c r="BL69" s="244"/>
      <c r="BM69" s="212">
        <v>28360000</v>
      </c>
      <c r="BN69" s="213">
        <v>0</v>
      </c>
      <c r="BO69" s="149">
        <f t="shared" si="25"/>
        <v>28360000</v>
      </c>
      <c r="BP69" s="60">
        <f t="shared" si="26"/>
        <v>28360000</v>
      </c>
      <c r="BQ69" s="244"/>
      <c r="BR69" s="212"/>
      <c r="BS69" s="213"/>
      <c r="BT69" s="149"/>
      <c r="BU69" s="60"/>
      <c r="BV69" s="244"/>
      <c r="BW69" s="212">
        <v>27960941.610000003</v>
      </c>
      <c r="BX69" s="213">
        <v>0</v>
      </c>
      <c r="BY69" s="149">
        <f t="shared" si="22"/>
        <v>27960941.610000003</v>
      </c>
      <c r="BZ69" s="60">
        <f t="shared" si="23"/>
        <v>27960941.610000003</v>
      </c>
      <c r="CA69" s="244"/>
      <c r="CB69" s="277"/>
      <c r="CC69" s="277"/>
      <c r="CD69" s="149"/>
      <c r="CE69" s="60"/>
      <c r="CF69" s="244"/>
      <c r="CG69" s="212">
        <v>23238529</v>
      </c>
      <c r="CH69" s="213">
        <v>0</v>
      </c>
      <c r="CI69" s="149">
        <f t="shared" si="6"/>
        <v>23238529</v>
      </c>
      <c r="CJ69" s="60">
        <f t="shared" si="21"/>
        <v>23238529</v>
      </c>
      <c r="CK69" s="244"/>
      <c r="CL69" s="212">
        <v>40240085</v>
      </c>
      <c r="CM69" s="213">
        <v>0</v>
      </c>
      <c r="CN69" s="149">
        <f t="shared" si="7"/>
        <v>40240085</v>
      </c>
      <c r="CO69" s="60">
        <f t="shared" si="24"/>
        <v>40240085</v>
      </c>
      <c r="CP69" s="244"/>
      <c r="CQ69" s="212"/>
      <c r="CR69" s="213"/>
      <c r="CS69" s="149"/>
      <c r="CT69" s="60"/>
      <c r="CU69" s="244"/>
      <c r="CV69" s="212"/>
      <c r="CW69" s="213"/>
      <c r="CX69" s="149"/>
      <c r="CY69" s="60"/>
      <c r="CZ69" s="244"/>
      <c r="DA69" s="212"/>
      <c r="DB69" s="213"/>
      <c r="DC69" s="149"/>
      <c r="DD69" s="60"/>
      <c r="DE69" s="244"/>
      <c r="DF69" s="212"/>
      <c r="DG69" s="213"/>
      <c r="DH69" s="149"/>
      <c r="DI69" s="60"/>
      <c r="DJ69" s="244"/>
      <c r="DK69" s="212"/>
      <c r="DL69" s="213"/>
      <c r="DM69" s="149"/>
      <c r="DN69" s="60"/>
      <c r="DO69" s="244"/>
      <c r="DP69" s="212">
        <v>43115000</v>
      </c>
      <c r="DQ69" s="213">
        <v>36670</v>
      </c>
      <c r="DR69" s="149">
        <f t="shared" si="8"/>
        <v>43151670</v>
      </c>
      <c r="DS69" s="60">
        <f t="shared" si="18"/>
        <v>43151670</v>
      </c>
      <c r="DT69" s="244"/>
      <c r="DU69" s="212">
        <v>0</v>
      </c>
      <c r="DV69" s="213">
        <v>0</v>
      </c>
      <c r="DW69" s="149">
        <f t="shared" si="9"/>
        <v>0</v>
      </c>
      <c r="DX69" s="60">
        <f t="shared" si="19"/>
        <v>0</v>
      </c>
      <c r="DY69" s="244"/>
      <c r="DZ69" s="212"/>
      <c r="EA69" s="213"/>
      <c r="EB69" s="149"/>
      <c r="EC69" s="60"/>
      <c r="ED69" s="247"/>
      <c r="EE69" s="212"/>
      <c r="EF69" s="213"/>
      <c r="EG69" s="149"/>
      <c r="EH69" s="60"/>
      <c r="EI69" s="182"/>
      <c r="EJ69" s="224">
        <f t="shared" si="31"/>
        <v>39748090.65857143</v>
      </c>
      <c r="EK69" s="221">
        <f t="shared" si="32"/>
        <v>23238529</v>
      </c>
      <c r="EL69" s="222" t="str">
        <f t="shared" si="34"/>
        <v>EDM EQUIPOS Y DISPOSITIVOS MEDICOS SAS</v>
      </c>
      <c r="EM69" s="221"/>
      <c r="EN69" s="220">
        <f>IFERROR(EM69/#REF!,0)</f>
        <v>0</v>
      </c>
      <c r="EO69" s="31">
        <f t="shared" si="20"/>
        <v>39748090.65857143</v>
      </c>
      <c r="EP69" s="31">
        <f t="shared" si="1"/>
        <v>39748090.65857143</v>
      </c>
      <c r="EQ69" s="225" t="str">
        <f t="shared" si="33"/>
        <v/>
      </c>
    </row>
    <row r="70" spans="1:147" s="14" customFormat="1" ht="28.5">
      <c r="A70" s="263">
        <f t="shared" si="13"/>
        <v>58</v>
      </c>
      <c r="B70" s="102"/>
      <c r="C70" s="248" t="s">
        <v>786</v>
      </c>
      <c r="D70" s="273" t="s">
        <v>57</v>
      </c>
      <c r="E70" s="264" t="s">
        <v>1445</v>
      </c>
      <c r="F70" s="273">
        <v>1</v>
      </c>
      <c r="G70" s="102"/>
      <c r="H70" s="103"/>
      <c r="I70" s="210"/>
      <c r="J70" s="280"/>
      <c r="K70" s="206"/>
      <c r="L70" s="71">
        <f t="shared" si="3"/>
        <v>0</v>
      </c>
      <c r="M70" s="209">
        <f t="shared" si="4"/>
        <v>0</v>
      </c>
      <c r="O70" s="275"/>
      <c r="P70" s="275"/>
      <c r="Q70" s="149"/>
      <c r="R70" s="60"/>
      <c r="S70" s="182"/>
      <c r="T70" s="275"/>
      <c r="U70" s="275"/>
      <c r="V70" s="149"/>
      <c r="W70" s="60"/>
      <c r="X70" s="182"/>
      <c r="Y70" s="275"/>
      <c r="Z70" s="275"/>
      <c r="AA70" s="149"/>
      <c r="AB70" s="60"/>
      <c r="AC70" s="244"/>
      <c r="AD70" s="275"/>
      <c r="AE70" s="275"/>
      <c r="AF70" s="149"/>
      <c r="AG70" s="60"/>
      <c r="AH70" s="244"/>
      <c r="AI70" s="275"/>
      <c r="AJ70" s="275"/>
      <c r="AK70" s="149"/>
      <c r="AL70" s="60"/>
      <c r="AM70" s="244"/>
      <c r="AN70" s="275">
        <v>21862920</v>
      </c>
      <c r="AO70" s="275">
        <v>0</v>
      </c>
      <c r="AP70" s="149">
        <f t="shared" si="5"/>
        <v>21862920</v>
      </c>
      <c r="AQ70" s="60">
        <f t="shared" si="0"/>
        <v>21862920</v>
      </c>
      <c r="AR70" s="244"/>
      <c r="AS70" s="275"/>
      <c r="AT70" s="275"/>
      <c r="AU70" s="149"/>
      <c r="AV70" s="60"/>
      <c r="AW70" s="244"/>
      <c r="AX70" s="212"/>
      <c r="AY70" s="213"/>
      <c r="AZ70" s="149"/>
      <c r="BA70" s="60"/>
      <c r="BB70" s="244"/>
      <c r="BC70" s="212"/>
      <c r="BD70" s="213"/>
      <c r="BE70" s="149"/>
      <c r="BF70" s="60"/>
      <c r="BG70" s="244"/>
      <c r="BH70" s="275"/>
      <c r="BI70" s="275"/>
      <c r="BJ70" s="149"/>
      <c r="BK70" s="60"/>
      <c r="BL70" s="244"/>
      <c r="BM70" s="212"/>
      <c r="BN70" s="213"/>
      <c r="BO70" s="149"/>
      <c r="BP70" s="60"/>
      <c r="BQ70" s="244"/>
      <c r="BR70" s="212"/>
      <c r="BS70" s="213"/>
      <c r="BT70" s="149"/>
      <c r="BU70" s="60"/>
      <c r="BV70" s="244"/>
      <c r="BW70" s="212"/>
      <c r="BX70" s="213"/>
      <c r="BY70" s="149"/>
      <c r="BZ70" s="60"/>
      <c r="CA70" s="244"/>
      <c r="CB70" s="277"/>
      <c r="CC70" s="277"/>
      <c r="CD70" s="149"/>
      <c r="CE70" s="60"/>
      <c r="CF70" s="244"/>
      <c r="CG70" s="212"/>
      <c r="CH70" s="213"/>
      <c r="CI70" s="149"/>
      <c r="CJ70" s="60"/>
      <c r="CK70" s="244"/>
      <c r="CL70" s="212"/>
      <c r="CM70" s="213"/>
      <c r="CN70" s="149"/>
      <c r="CO70" s="60"/>
      <c r="CP70" s="244"/>
      <c r="CQ70" s="212"/>
      <c r="CR70" s="213"/>
      <c r="CS70" s="149"/>
      <c r="CT70" s="60"/>
      <c r="CU70" s="244"/>
      <c r="CV70" s="212"/>
      <c r="CW70" s="213"/>
      <c r="CX70" s="149"/>
      <c r="CY70" s="60"/>
      <c r="CZ70" s="244"/>
      <c r="DA70" s="212"/>
      <c r="DB70" s="213"/>
      <c r="DC70" s="149"/>
      <c r="DD70" s="60"/>
      <c r="DE70" s="244"/>
      <c r="DF70" s="212"/>
      <c r="DG70" s="213"/>
      <c r="DH70" s="149"/>
      <c r="DI70" s="60"/>
      <c r="DJ70" s="244"/>
      <c r="DK70" s="212"/>
      <c r="DL70" s="213"/>
      <c r="DM70" s="149"/>
      <c r="DN70" s="60"/>
      <c r="DO70" s="244"/>
      <c r="DP70" s="212">
        <v>15426000</v>
      </c>
      <c r="DQ70" s="213">
        <v>45505</v>
      </c>
      <c r="DR70" s="149">
        <f t="shared" si="8"/>
        <v>15471505</v>
      </c>
      <c r="DS70" s="60">
        <f t="shared" si="18"/>
        <v>15471505</v>
      </c>
      <c r="DT70" s="244"/>
      <c r="DU70" s="212">
        <v>0</v>
      </c>
      <c r="DV70" s="213">
        <v>0</v>
      </c>
      <c r="DW70" s="149">
        <f t="shared" si="9"/>
        <v>0</v>
      </c>
      <c r="DX70" s="60">
        <f t="shared" si="19"/>
        <v>0</v>
      </c>
      <c r="DY70" s="244"/>
      <c r="DZ70" s="212"/>
      <c r="EA70" s="213"/>
      <c r="EB70" s="149"/>
      <c r="EC70" s="60"/>
      <c r="ED70" s="247"/>
      <c r="EE70" s="212"/>
      <c r="EF70" s="213"/>
      <c r="EG70" s="149"/>
      <c r="EH70" s="60"/>
      <c r="EI70" s="182"/>
      <c r="EJ70" s="224">
        <f t="shared" si="31"/>
        <v>18667212.5</v>
      </c>
      <c r="EK70" s="221">
        <f t="shared" si="32"/>
        <v>15471505</v>
      </c>
      <c r="EL70" s="222" t="str">
        <f t="shared" si="34"/>
        <v>SMITH &amp; NEPHEW</v>
      </c>
      <c r="EM70" s="221"/>
      <c r="EN70" s="220">
        <f>IFERROR(EM70/#REF!,0)</f>
        <v>0</v>
      </c>
      <c r="EO70" s="31">
        <f t="shared" si="20"/>
        <v>18667212.5</v>
      </c>
      <c r="EP70" s="31">
        <f t="shared" si="1"/>
        <v>18667212.5</v>
      </c>
      <c r="EQ70" s="225" t="str">
        <f t="shared" si="33"/>
        <v/>
      </c>
    </row>
    <row r="71" spans="1:147" s="14" customFormat="1" ht="36">
      <c r="A71" s="263">
        <f t="shared" si="13"/>
        <v>59</v>
      </c>
      <c r="B71" s="102"/>
      <c r="C71" s="248" t="s">
        <v>787</v>
      </c>
      <c r="D71" s="273" t="s">
        <v>57</v>
      </c>
      <c r="E71" s="264" t="s">
        <v>1445</v>
      </c>
      <c r="F71" s="273">
        <v>1</v>
      </c>
      <c r="G71" s="102"/>
      <c r="H71" s="103"/>
      <c r="I71" s="210"/>
      <c r="J71" s="280"/>
      <c r="K71" s="206"/>
      <c r="L71" s="71">
        <f t="shared" si="3"/>
        <v>0</v>
      </c>
      <c r="M71" s="209">
        <f t="shared" si="4"/>
        <v>0</v>
      </c>
      <c r="O71" s="275"/>
      <c r="P71" s="275"/>
      <c r="Q71" s="149"/>
      <c r="R71" s="60"/>
      <c r="S71" s="182"/>
      <c r="T71" s="275"/>
      <c r="U71" s="275"/>
      <c r="V71" s="149"/>
      <c r="W71" s="60"/>
      <c r="X71" s="182"/>
      <c r="Y71" s="275"/>
      <c r="Z71" s="275"/>
      <c r="AA71" s="149"/>
      <c r="AB71" s="60"/>
      <c r="AC71" s="244"/>
      <c r="AD71" s="275"/>
      <c r="AE71" s="275"/>
      <c r="AF71" s="149"/>
      <c r="AG71" s="60"/>
      <c r="AH71" s="244"/>
      <c r="AI71" s="275"/>
      <c r="AJ71" s="275"/>
      <c r="AK71" s="149"/>
      <c r="AL71" s="60"/>
      <c r="AM71" s="244"/>
      <c r="AN71" s="275"/>
      <c r="AO71" s="275"/>
      <c r="AP71" s="149">
        <f t="shared" si="5"/>
        <v>0</v>
      </c>
      <c r="AQ71" s="60">
        <f t="shared" si="0"/>
        <v>0</v>
      </c>
      <c r="AR71" s="244"/>
      <c r="AS71" s="275"/>
      <c r="AT71" s="275"/>
      <c r="AU71" s="149"/>
      <c r="AV71" s="60"/>
      <c r="AW71" s="244"/>
      <c r="AX71" s="212"/>
      <c r="AY71" s="213"/>
      <c r="AZ71" s="149"/>
      <c r="BA71" s="60"/>
      <c r="BB71" s="244"/>
      <c r="BC71" s="212"/>
      <c r="BD71" s="213"/>
      <c r="BE71" s="149"/>
      <c r="BF71" s="60"/>
      <c r="BG71" s="244"/>
      <c r="BH71" s="275"/>
      <c r="BI71" s="275"/>
      <c r="BJ71" s="149"/>
      <c r="BK71" s="60"/>
      <c r="BL71" s="244"/>
      <c r="BM71" s="212"/>
      <c r="BN71" s="213"/>
      <c r="BO71" s="149"/>
      <c r="BP71" s="60"/>
      <c r="BQ71" s="244"/>
      <c r="BR71" s="212"/>
      <c r="BS71" s="213"/>
      <c r="BT71" s="149"/>
      <c r="BU71" s="60"/>
      <c r="BV71" s="244"/>
      <c r="BW71" s="212"/>
      <c r="BX71" s="213"/>
      <c r="BY71" s="149"/>
      <c r="BZ71" s="60"/>
      <c r="CA71" s="244"/>
      <c r="CB71" s="277"/>
      <c r="CC71" s="277"/>
      <c r="CD71" s="149"/>
      <c r="CE71" s="60"/>
      <c r="CF71" s="244"/>
      <c r="CG71" s="212">
        <v>71339639</v>
      </c>
      <c r="CH71" s="213">
        <v>0</v>
      </c>
      <c r="CI71" s="149">
        <f t="shared" si="6"/>
        <v>71339639</v>
      </c>
      <c r="CJ71" s="60">
        <f t="shared" si="21"/>
        <v>71339639</v>
      </c>
      <c r="CK71" s="244"/>
      <c r="CL71" s="212"/>
      <c r="CM71" s="213"/>
      <c r="CN71" s="149"/>
      <c r="CO71" s="60"/>
      <c r="CP71" s="244"/>
      <c r="CQ71" s="212"/>
      <c r="CR71" s="213"/>
      <c r="CS71" s="149"/>
      <c r="CT71" s="60"/>
      <c r="CU71" s="244"/>
      <c r="CV71" s="212"/>
      <c r="CW71" s="213"/>
      <c r="CX71" s="149"/>
      <c r="CY71" s="60"/>
      <c r="CZ71" s="244"/>
      <c r="DA71" s="212"/>
      <c r="DB71" s="213"/>
      <c r="DC71" s="149"/>
      <c r="DD71" s="60"/>
      <c r="DE71" s="244"/>
      <c r="DF71" s="212"/>
      <c r="DG71" s="213"/>
      <c r="DH71" s="149"/>
      <c r="DI71" s="60"/>
      <c r="DJ71" s="244"/>
      <c r="DK71" s="212"/>
      <c r="DL71" s="213"/>
      <c r="DM71" s="149"/>
      <c r="DN71" s="60"/>
      <c r="DO71" s="244"/>
      <c r="DP71" s="212"/>
      <c r="DQ71" s="213"/>
      <c r="DR71" s="149">
        <f t="shared" si="8"/>
        <v>0</v>
      </c>
      <c r="DS71" s="60">
        <f t="shared" si="18"/>
        <v>0</v>
      </c>
      <c r="DT71" s="244"/>
      <c r="DU71" s="212">
        <v>0</v>
      </c>
      <c r="DV71" s="213">
        <v>0</v>
      </c>
      <c r="DW71" s="149">
        <f t="shared" si="9"/>
        <v>0</v>
      </c>
      <c r="DX71" s="60">
        <f t="shared" si="19"/>
        <v>0</v>
      </c>
      <c r="DY71" s="244"/>
      <c r="DZ71" s="212"/>
      <c r="EA71" s="213"/>
      <c r="EB71" s="149"/>
      <c r="EC71" s="60"/>
      <c r="ED71" s="247"/>
      <c r="EE71" s="212"/>
      <c r="EF71" s="213"/>
      <c r="EG71" s="149"/>
      <c r="EH71" s="60"/>
      <c r="EI71" s="182"/>
      <c r="EJ71" s="224">
        <f t="shared" si="31"/>
        <v>71339639</v>
      </c>
      <c r="EK71" s="221">
        <f t="shared" si="32"/>
        <v>71339639</v>
      </c>
      <c r="EL71" s="222" t="str">
        <f t="shared" si="34"/>
        <v>EDM EQUIPOS Y DISPOSITIVOS MEDICOS SAS</v>
      </c>
      <c r="EM71" s="221"/>
      <c r="EN71" s="220">
        <f>IFERROR(EM71/#REF!,0)</f>
        <v>0</v>
      </c>
      <c r="EO71" s="31">
        <f t="shared" si="20"/>
        <v>71339639</v>
      </c>
      <c r="EP71" s="31">
        <f t="shared" si="1"/>
        <v>71339639</v>
      </c>
      <c r="EQ71" s="225" t="str">
        <f t="shared" si="33"/>
        <v/>
      </c>
    </row>
    <row r="72" spans="1:147" s="14" customFormat="1" ht="36">
      <c r="A72" s="263">
        <f t="shared" si="13"/>
        <v>60</v>
      </c>
      <c r="B72" s="102"/>
      <c r="C72" s="248" t="s">
        <v>788</v>
      </c>
      <c r="D72" s="273" t="s">
        <v>57</v>
      </c>
      <c r="E72" s="264" t="s">
        <v>1445</v>
      </c>
      <c r="F72" s="273">
        <v>1</v>
      </c>
      <c r="G72" s="102"/>
      <c r="H72" s="103"/>
      <c r="I72" s="210"/>
      <c r="J72" s="280"/>
      <c r="K72" s="206"/>
      <c r="L72" s="71">
        <f t="shared" si="3"/>
        <v>0</v>
      </c>
      <c r="M72" s="209">
        <f t="shared" si="4"/>
        <v>0</v>
      </c>
      <c r="O72" s="275"/>
      <c r="P72" s="275"/>
      <c r="Q72" s="149"/>
      <c r="R72" s="60"/>
      <c r="S72" s="182"/>
      <c r="T72" s="275"/>
      <c r="U72" s="275"/>
      <c r="V72" s="149"/>
      <c r="W72" s="60"/>
      <c r="X72" s="182"/>
      <c r="Y72" s="275"/>
      <c r="Z72" s="275"/>
      <c r="AA72" s="149"/>
      <c r="AB72" s="60"/>
      <c r="AC72" s="244"/>
      <c r="AD72" s="275"/>
      <c r="AE72" s="275"/>
      <c r="AF72" s="149"/>
      <c r="AG72" s="60"/>
      <c r="AH72" s="244"/>
      <c r="AI72" s="275"/>
      <c r="AJ72" s="275"/>
      <c r="AK72" s="149"/>
      <c r="AL72" s="60"/>
      <c r="AM72" s="244"/>
      <c r="AN72" s="275"/>
      <c r="AO72" s="275"/>
      <c r="AP72" s="149">
        <f t="shared" si="5"/>
        <v>0</v>
      </c>
      <c r="AQ72" s="60">
        <f t="shared" si="0"/>
        <v>0</v>
      </c>
      <c r="AR72" s="244"/>
      <c r="AS72" s="275"/>
      <c r="AT72" s="275"/>
      <c r="AU72" s="149"/>
      <c r="AV72" s="60"/>
      <c r="AW72" s="244"/>
      <c r="AX72" s="212"/>
      <c r="AY72" s="213"/>
      <c r="AZ72" s="149"/>
      <c r="BA72" s="60"/>
      <c r="BB72" s="244"/>
      <c r="BC72" s="212"/>
      <c r="BD72" s="213"/>
      <c r="BE72" s="149"/>
      <c r="BF72" s="60"/>
      <c r="BG72" s="244"/>
      <c r="BH72" s="275"/>
      <c r="BI72" s="275"/>
      <c r="BJ72" s="149"/>
      <c r="BK72" s="60"/>
      <c r="BL72" s="244"/>
      <c r="BM72" s="212"/>
      <c r="BN72" s="213"/>
      <c r="BO72" s="149"/>
      <c r="BP72" s="60"/>
      <c r="BQ72" s="244"/>
      <c r="BR72" s="212"/>
      <c r="BS72" s="213"/>
      <c r="BT72" s="149"/>
      <c r="BU72" s="60"/>
      <c r="BV72" s="244"/>
      <c r="BW72" s="212"/>
      <c r="BX72" s="213"/>
      <c r="BY72" s="149"/>
      <c r="BZ72" s="60"/>
      <c r="CA72" s="244"/>
      <c r="CB72" s="277"/>
      <c r="CC72" s="277"/>
      <c r="CD72" s="149"/>
      <c r="CE72" s="60"/>
      <c r="CF72" s="244"/>
      <c r="CG72" s="212">
        <v>32102242</v>
      </c>
      <c r="CH72" s="213">
        <v>58947.5</v>
      </c>
      <c r="CI72" s="149">
        <f t="shared" si="6"/>
        <v>32161189.5</v>
      </c>
      <c r="CJ72" s="60">
        <f t="shared" si="21"/>
        <v>32161189.5</v>
      </c>
      <c r="CK72" s="244"/>
      <c r="CL72" s="212"/>
      <c r="CM72" s="213"/>
      <c r="CN72" s="149"/>
      <c r="CO72" s="60"/>
      <c r="CP72" s="244"/>
      <c r="CQ72" s="212"/>
      <c r="CR72" s="213"/>
      <c r="CS72" s="149"/>
      <c r="CT72" s="60"/>
      <c r="CU72" s="244"/>
      <c r="CV72" s="212"/>
      <c r="CW72" s="213"/>
      <c r="CX72" s="149"/>
      <c r="CY72" s="60"/>
      <c r="CZ72" s="244"/>
      <c r="DA72" s="212"/>
      <c r="DB72" s="213"/>
      <c r="DC72" s="149"/>
      <c r="DD72" s="60"/>
      <c r="DE72" s="244"/>
      <c r="DF72" s="212"/>
      <c r="DG72" s="213"/>
      <c r="DH72" s="149"/>
      <c r="DI72" s="60"/>
      <c r="DJ72" s="244"/>
      <c r="DK72" s="212"/>
      <c r="DL72" s="213"/>
      <c r="DM72" s="149"/>
      <c r="DN72" s="60"/>
      <c r="DO72" s="244"/>
      <c r="DP72" s="212"/>
      <c r="DQ72" s="213"/>
      <c r="DR72" s="149">
        <f t="shared" si="8"/>
        <v>0</v>
      </c>
      <c r="DS72" s="60">
        <f t="shared" si="18"/>
        <v>0</v>
      </c>
      <c r="DT72" s="244"/>
      <c r="DU72" s="212">
        <v>0</v>
      </c>
      <c r="DV72" s="213">
        <v>0</v>
      </c>
      <c r="DW72" s="149">
        <f t="shared" si="9"/>
        <v>0</v>
      </c>
      <c r="DX72" s="60">
        <f t="shared" si="19"/>
        <v>0</v>
      </c>
      <c r="DY72" s="244"/>
      <c r="DZ72" s="212"/>
      <c r="EA72" s="213"/>
      <c r="EB72" s="149"/>
      <c r="EC72" s="60"/>
      <c r="ED72" s="247"/>
      <c r="EE72" s="212"/>
      <c r="EF72" s="213"/>
      <c r="EG72" s="149"/>
      <c r="EH72" s="60"/>
      <c r="EI72" s="182"/>
      <c r="EJ72" s="224">
        <f t="shared" si="31"/>
        <v>32161189.5</v>
      </c>
      <c r="EK72" s="221">
        <f t="shared" si="32"/>
        <v>32161189.5</v>
      </c>
      <c r="EL72" s="222" t="str">
        <f t="shared" si="34"/>
        <v>EDM EQUIPOS Y DISPOSITIVOS MEDICOS SAS</v>
      </c>
      <c r="EM72" s="221"/>
      <c r="EN72" s="220">
        <f>IFERROR(EM72/#REF!,0)</f>
        <v>0</v>
      </c>
      <c r="EO72" s="31">
        <f t="shared" si="20"/>
        <v>32161189.5</v>
      </c>
      <c r="EP72" s="31">
        <f t="shared" si="1"/>
        <v>32161189.5</v>
      </c>
      <c r="EQ72" s="225" t="str">
        <f t="shared" si="33"/>
        <v/>
      </c>
    </row>
    <row r="73" spans="1:147" s="14" customFormat="1" ht="36">
      <c r="A73" s="263">
        <f t="shared" si="13"/>
        <v>61</v>
      </c>
      <c r="B73" s="102"/>
      <c r="C73" s="248" t="s">
        <v>789</v>
      </c>
      <c r="D73" s="273" t="s">
        <v>57</v>
      </c>
      <c r="E73" s="264" t="s">
        <v>1445</v>
      </c>
      <c r="F73" s="273">
        <v>1</v>
      </c>
      <c r="G73" s="102"/>
      <c r="H73" s="103"/>
      <c r="I73" s="210"/>
      <c r="J73" s="280"/>
      <c r="K73" s="206"/>
      <c r="L73" s="71">
        <f t="shared" ref="L73" si="35">+J73+K73</f>
        <v>0</v>
      </c>
      <c r="M73" s="209">
        <f t="shared" si="4"/>
        <v>0</v>
      </c>
      <c r="O73" s="275"/>
      <c r="P73" s="275"/>
      <c r="Q73" s="149"/>
      <c r="R73" s="60"/>
      <c r="S73" s="230"/>
      <c r="T73" s="275"/>
      <c r="U73" s="275"/>
      <c r="V73" s="149"/>
      <c r="W73" s="60"/>
      <c r="X73" s="230"/>
      <c r="Y73" s="275"/>
      <c r="Z73" s="275"/>
      <c r="AA73" s="149"/>
      <c r="AB73" s="60"/>
      <c r="AC73" s="244"/>
      <c r="AD73" s="275"/>
      <c r="AE73" s="275"/>
      <c r="AF73" s="149"/>
      <c r="AG73" s="60"/>
      <c r="AH73" s="244"/>
      <c r="AI73" s="275"/>
      <c r="AJ73" s="275"/>
      <c r="AK73" s="149"/>
      <c r="AL73" s="60"/>
      <c r="AM73" s="244"/>
      <c r="AN73" s="275">
        <v>115865220</v>
      </c>
      <c r="AO73" s="275">
        <v>125001</v>
      </c>
      <c r="AP73" s="149">
        <f t="shared" si="5"/>
        <v>115990221</v>
      </c>
      <c r="AQ73" s="60">
        <f t="shared" si="0"/>
        <v>115990221</v>
      </c>
      <c r="AR73" s="244"/>
      <c r="AS73" s="275"/>
      <c r="AT73" s="275"/>
      <c r="AU73" s="149"/>
      <c r="AV73" s="60"/>
      <c r="AW73" s="244"/>
      <c r="AX73" s="212"/>
      <c r="AY73" s="213"/>
      <c r="AZ73" s="149"/>
      <c r="BA73" s="60"/>
      <c r="BB73" s="244"/>
      <c r="BC73" s="212"/>
      <c r="BD73" s="213"/>
      <c r="BE73" s="149"/>
      <c r="BF73" s="60"/>
      <c r="BG73" s="244"/>
      <c r="BH73" s="275"/>
      <c r="BI73" s="275"/>
      <c r="BJ73" s="149"/>
      <c r="BK73" s="60"/>
      <c r="BL73" s="244"/>
      <c r="BM73" s="212"/>
      <c r="BN73" s="213"/>
      <c r="BO73" s="149"/>
      <c r="BP73" s="60"/>
      <c r="BQ73" s="244"/>
      <c r="BR73" s="212"/>
      <c r="BS73" s="213"/>
      <c r="BT73" s="149"/>
      <c r="BU73" s="60"/>
      <c r="BV73" s="244"/>
      <c r="BW73" s="212"/>
      <c r="BX73" s="213"/>
      <c r="BY73" s="149"/>
      <c r="BZ73" s="60"/>
      <c r="CA73" s="244"/>
      <c r="CB73" s="277"/>
      <c r="CC73" s="277"/>
      <c r="CD73" s="149"/>
      <c r="CE73" s="60"/>
      <c r="CF73" s="244"/>
      <c r="CG73" s="212">
        <v>40762675</v>
      </c>
      <c r="CH73" s="213">
        <v>0</v>
      </c>
      <c r="CI73" s="149">
        <f t="shared" si="6"/>
        <v>40762675</v>
      </c>
      <c r="CJ73" s="60">
        <f t="shared" si="21"/>
        <v>40762675</v>
      </c>
      <c r="CK73" s="244"/>
      <c r="CL73" s="212"/>
      <c r="CM73" s="213"/>
      <c r="CN73" s="149"/>
      <c r="CO73" s="60"/>
      <c r="CP73" s="244"/>
      <c r="CQ73" s="212"/>
      <c r="CR73" s="213"/>
      <c r="CS73" s="149"/>
      <c r="CT73" s="60"/>
      <c r="CU73" s="244"/>
      <c r="CV73" s="212"/>
      <c r="CW73" s="213"/>
      <c r="CX73" s="149"/>
      <c r="CY73" s="60"/>
      <c r="CZ73" s="244"/>
      <c r="DA73" s="212"/>
      <c r="DB73" s="213"/>
      <c r="DC73" s="149"/>
      <c r="DD73" s="60"/>
      <c r="DE73" s="244"/>
      <c r="DF73" s="212"/>
      <c r="DG73" s="213"/>
      <c r="DH73" s="149"/>
      <c r="DI73" s="60"/>
      <c r="DJ73" s="244"/>
      <c r="DK73" s="212"/>
      <c r="DL73" s="213"/>
      <c r="DM73" s="149"/>
      <c r="DN73" s="60"/>
      <c r="DO73" s="244"/>
      <c r="DP73" s="212"/>
      <c r="DQ73" s="213"/>
      <c r="DR73" s="149">
        <f t="shared" si="8"/>
        <v>0</v>
      </c>
      <c r="DS73" s="60">
        <f t="shared" si="18"/>
        <v>0</v>
      </c>
      <c r="DT73" s="244"/>
      <c r="DU73" s="212">
        <v>0</v>
      </c>
      <c r="DV73" s="213">
        <v>0</v>
      </c>
      <c r="DW73" s="149">
        <f t="shared" si="9"/>
        <v>0</v>
      </c>
      <c r="DX73" s="60">
        <f t="shared" si="19"/>
        <v>0</v>
      </c>
      <c r="DY73" s="244"/>
      <c r="DZ73" s="212"/>
      <c r="EA73" s="213"/>
      <c r="EB73" s="149"/>
      <c r="EC73" s="60"/>
      <c r="ED73" s="247"/>
      <c r="EE73" s="212"/>
      <c r="EF73" s="213"/>
      <c r="EG73" s="149"/>
      <c r="EH73" s="60"/>
      <c r="EI73" s="230"/>
      <c r="EJ73" s="224">
        <f t="shared" si="31"/>
        <v>78376448</v>
      </c>
      <c r="EK73" s="221">
        <f t="shared" si="32"/>
        <v>40762675</v>
      </c>
      <c r="EL73" s="222" t="str">
        <f t="shared" si="34"/>
        <v>EDM EQUIPOS Y DISPOSITIVOS MEDICOS SAS</v>
      </c>
      <c r="EM73" s="221"/>
      <c r="EN73" s="220">
        <f>IFERROR(EM73/#REF!,0)</f>
        <v>0</v>
      </c>
      <c r="EO73" s="31">
        <f t="shared" si="20"/>
        <v>78376448</v>
      </c>
      <c r="EP73" s="31">
        <f t="shared" si="1"/>
        <v>78376448</v>
      </c>
      <c r="EQ73" s="225" t="str">
        <f t="shared" si="33"/>
        <v/>
      </c>
    </row>
    <row r="74" spans="1:147" s="14" customFormat="1" ht="36">
      <c r="A74" s="263">
        <f t="shared" si="13"/>
        <v>62</v>
      </c>
      <c r="B74" s="102"/>
      <c r="C74" s="248" t="s">
        <v>790</v>
      </c>
      <c r="D74" s="273" t="s">
        <v>57</v>
      </c>
      <c r="E74" s="264" t="s">
        <v>1445</v>
      </c>
      <c r="F74" s="273">
        <v>1</v>
      </c>
      <c r="G74" s="102"/>
      <c r="H74" s="103"/>
      <c r="I74" s="210"/>
      <c r="J74" s="280"/>
      <c r="K74" s="206"/>
      <c r="L74" s="71">
        <f t="shared" ref="L74" si="36">+J74+K74</f>
        <v>0</v>
      </c>
      <c r="M74" s="209">
        <f t="shared" si="4"/>
        <v>0</v>
      </c>
      <c r="O74" s="275"/>
      <c r="P74" s="275"/>
      <c r="Q74" s="149"/>
      <c r="R74" s="60"/>
      <c r="S74" s="230"/>
      <c r="T74" s="275"/>
      <c r="U74" s="275"/>
      <c r="V74" s="149"/>
      <c r="W74" s="60"/>
      <c r="X74" s="230"/>
      <c r="Y74" s="275"/>
      <c r="Z74" s="275"/>
      <c r="AA74" s="149"/>
      <c r="AB74" s="60"/>
      <c r="AC74" s="244"/>
      <c r="AD74" s="275"/>
      <c r="AE74" s="275"/>
      <c r="AF74" s="149"/>
      <c r="AG74" s="60"/>
      <c r="AH74" s="244"/>
      <c r="AI74" s="275"/>
      <c r="AJ74" s="275"/>
      <c r="AK74" s="149"/>
      <c r="AL74" s="60"/>
      <c r="AM74" s="244"/>
      <c r="AN74" s="275">
        <v>115865220</v>
      </c>
      <c r="AO74" s="275">
        <v>125001</v>
      </c>
      <c r="AP74" s="149">
        <f t="shared" si="5"/>
        <v>115990221</v>
      </c>
      <c r="AQ74" s="60">
        <f t="shared" si="0"/>
        <v>115990221</v>
      </c>
      <c r="AR74" s="244"/>
      <c r="AS74" s="275"/>
      <c r="AT74" s="275"/>
      <c r="AU74" s="149"/>
      <c r="AV74" s="60"/>
      <c r="AW74" s="244"/>
      <c r="AX74" s="212"/>
      <c r="AY74" s="213"/>
      <c r="AZ74" s="149"/>
      <c r="BA74" s="60"/>
      <c r="BB74" s="244"/>
      <c r="BC74" s="212"/>
      <c r="BD74" s="213"/>
      <c r="BE74" s="149"/>
      <c r="BF74" s="60"/>
      <c r="BG74" s="244"/>
      <c r="BH74" s="275"/>
      <c r="BI74" s="275"/>
      <c r="BJ74" s="149"/>
      <c r="BK74" s="60"/>
      <c r="BL74" s="244"/>
      <c r="BM74" s="212"/>
      <c r="BN74" s="213"/>
      <c r="BO74" s="149"/>
      <c r="BP74" s="60"/>
      <c r="BQ74" s="244"/>
      <c r="BR74" s="212"/>
      <c r="BS74" s="213"/>
      <c r="BT74" s="149"/>
      <c r="BU74" s="60"/>
      <c r="BV74" s="244"/>
      <c r="BW74" s="212"/>
      <c r="BX74" s="213"/>
      <c r="BY74" s="149"/>
      <c r="BZ74" s="60"/>
      <c r="CA74" s="244"/>
      <c r="CB74" s="277"/>
      <c r="CC74" s="277"/>
      <c r="CD74" s="149"/>
      <c r="CE74" s="60"/>
      <c r="CF74" s="244"/>
      <c r="CG74" s="212">
        <v>38398866</v>
      </c>
      <c r="CH74" s="213">
        <v>0</v>
      </c>
      <c r="CI74" s="149">
        <f t="shared" si="6"/>
        <v>38398866</v>
      </c>
      <c r="CJ74" s="60">
        <f t="shared" si="21"/>
        <v>38398866</v>
      </c>
      <c r="CK74" s="244"/>
      <c r="CL74" s="212"/>
      <c r="CM74" s="213"/>
      <c r="CN74" s="149"/>
      <c r="CO74" s="60"/>
      <c r="CP74" s="244"/>
      <c r="CQ74" s="212"/>
      <c r="CR74" s="213"/>
      <c r="CS74" s="149"/>
      <c r="CT74" s="60"/>
      <c r="CU74" s="244"/>
      <c r="CV74" s="212"/>
      <c r="CW74" s="213"/>
      <c r="CX74" s="149"/>
      <c r="CY74" s="60"/>
      <c r="CZ74" s="244"/>
      <c r="DA74" s="212"/>
      <c r="DB74" s="213"/>
      <c r="DC74" s="149"/>
      <c r="DD74" s="60"/>
      <c r="DE74" s="244"/>
      <c r="DF74" s="212"/>
      <c r="DG74" s="213"/>
      <c r="DH74" s="149"/>
      <c r="DI74" s="60"/>
      <c r="DJ74" s="244"/>
      <c r="DK74" s="212"/>
      <c r="DL74" s="213"/>
      <c r="DM74" s="149"/>
      <c r="DN74" s="60"/>
      <c r="DO74" s="244"/>
      <c r="DP74" s="212">
        <v>48172500</v>
      </c>
      <c r="DQ74" s="213">
        <v>36670</v>
      </c>
      <c r="DR74" s="149">
        <f t="shared" si="8"/>
        <v>48209170</v>
      </c>
      <c r="DS74" s="60">
        <f t="shared" si="18"/>
        <v>48209170</v>
      </c>
      <c r="DT74" s="244"/>
      <c r="DU74" s="212">
        <v>0</v>
      </c>
      <c r="DV74" s="213">
        <v>0</v>
      </c>
      <c r="DW74" s="149">
        <f t="shared" si="9"/>
        <v>0</v>
      </c>
      <c r="DX74" s="60">
        <f t="shared" si="19"/>
        <v>0</v>
      </c>
      <c r="DY74" s="244"/>
      <c r="DZ74" s="212"/>
      <c r="EA74" s="213"/>
      <c r="EB74" s="149"/>
      <c r="EC74" s="60"/>
      <c r="ED74" s="247"/>
      <c r="EE74" s="212"/>
      <c r="EF74" s="213"/>
      <c r="EG74" s="149"/>
      <c r="EH74" s="60"/>
      <c r="EI74" s="230"/>
      <c r="EJ74" s="224">
        <f t="shared" si="31"/>
        <v>67532752.333333328</v>
      </c>
      <c r="EK74" s="221">
        <f t="shared" si="32"/>
        <v>38398866</v>
      </c>
      <c r="EL74" s="222" t="str">
        <f t="shared" si="34"/>
        <v>EDM EQUIPOS Y DISPOSITIVOS MEDICOS SAS</v>
      </c>
      <c r="EM74" s="221"/>
      <c r="EN74" s="220">
        <f>IFERROR(EM74/#REF!,0)</f>
        <v>0</v>
      </c>
      <c r="EO74" s="31">
        <f t="shared" si="20"/>
        <v>67532752.333333328</v>
      </c>
      <c r="EP74" s="31">
        <f t="shared" si="1"/>
        <v>67532752.333333328</v>
      </c>
      <c r="EQ74" s="225" t="str">
        <f t="shared" si="33"/>
        <v/>
      </c>
    </row>
    <row r="75" spans="1:147" s="14" customFormat="1" ht="36">
      <c r="A75" s="263">
        <f t="shared" si="13"/>
        <v>63</v>
      </c>
      <c r="B75" s="102"/>
      <c r="C75" s="248" t="s">
        <v>791</v>
      </c>
      <c r="D75" s="273" t="s">
        <v>57</v>
      </c>
      <c r="E75" s="264" t="s">
        <v>1445</v>
      </c>
      <c r="F75" s="273">
        <v>1</v>
      </c>
      <c r="G75" s="102"/>
      <c r="H75" s="103"/>
      <c r="I75" s="210"/>
      <c r="J75" s="280"/>
      <c r="K75" s="206"/>
      <c r="L75" s="71">
        <f t="shared" ref="L75" si="37">+J75+K75</f>
        <v>0</v>
      </c>
      <c r="M75" s="209">
        <f t="shared" si="4"/>
        <v>0</v>
      </c>
      <c r="O75" s="275"/>
      <c r="P75" s="275"/>
      <c r="Q75" s="149"/>
      <c r="R75" s="60"/>
      <c r="S75" s="244"/>
      <c r="T75" s="275"/>
      <c r="U75" s="275"/>
      <c r="V75" s="149"/>
      <c r="W75" s="60"/>
      <c r="X75" s="244"/>
      <c r="Y75" s="275"/>
      <c r="Z75" s="275"/>
      <c r="AA75" s="149"/>
      <c r="AB75" s="60"/>
      <c r="AC75" s="244"/>
      <c r="AD75" s="275"/>
      <c r="AE75" s="275"/>
      <c r="AF75" s="149"/>
      <c r="AG75" s="60"/>
      <c r="AH75" s="244"/>
      <c r="AI75" s="275"/>
      <c r="AJ75" s="275"/>
      <c r="AK75" s="149"/>
      <c r="AL75" s="60"/>
      <c r="AM75" s="244"/>
      <c r="AN75" s="275">
        <v>115865220</v>
      </c>
      <c r="AO75" s="275">
        <v>125001</v>
      </c>
      <c r="AP75" s="149">
        <f t="shared" si="5"/>
        <v>115990221</v>
      </c>
      <c r="AQ75" s="60">
        <f t="shared" si="0"/>
        <v>115990221</v>
      </c>
      <c r="AR75" s="244"/>
      <c r="AS75" s="275"/>
      <c r="AT75" s="275"/>
      <c r="AU75" s="149"/>
      <c r="AV75" s="60"/>
      <c r="AW75" s="244"/>
      <c r="AX75" s="212"/>
      <c r="AY75" s="213"/>
      <c r="AZ75" s="149"/>
      <c r="BA75" s="60"/>
      <c r="BB75" s="244"/>
      <c r="BC75" s="212"/>
      <c r="BD75" s="213"/>
      <c r="BE75" s="149"/>
      <c r="BF75" s="60"/>
      <c r="BG75" s="244"/>
      <c r="BH75" s="275"/>
      <c r="BI75" s="275"/>
      <c r="BJ75" s="149"/>
      <c r="BK75" s="60"/>
      <c r="BL75" s="244"/>
      <c r="BM75" s="212"/>
      <c r="BN75" s="213"/>
      <c r="BO75" s="149"/>
      <c r="BP75" s="60"/>
      <c r="BQ75" s="244"/>
      <c r="BR75" s="212"/>
      <c r="BS75" s="213"/>
      <c r="BT75" s="149"/>
      <c r="BU75" s="60"/>
      <c r="BV75" s="244"/>
      <c r="BW75" s="212"/>
      <c r="BX75" s="213"/>
      <c r="BY75" s="149"/>
      <c r="BZ75" s="60"/>
      <c r="CA75" s="244"/>
      <c r="CB75" s="277"/>
      <c r="CC75" s="277"/>
      <c r="CD75" s="149"/>
      <c r="CE75" s="60"/>
      <c r="CF75" s="244"/>
      <c r="CG75" s="212">
        <v>38709116</v>
      </c>
      <c r="CH75" s="213">
        <v>58947.5</v>
      </c>
      <c r="CI75" s="149">
        <f t="shared" si="6"/>
        <v>38768063.5</v>
      </c>
      <c r="CJ75" s="60">
        <f t="shared" si="21"/>
        <v>38768063.5</v>
      </c>
      <c r="CK75" s="244"/>
      <c r="CL75" s="212"/>
      <c r="CM75" s="213"/>
      <c r="CN75" s="149"/>
      <c r="CO75" s="60"/>
      <c r="CP75" s="244"/>
      <c r="CQ75" s="212"/>
      <c r="CR75" s="213"/>
      <c r="CS75" s="149"/>
      <c r="CT75" s="60"/>
      <c r="CU75" s="244"/>
      <c r="CV75" s="212"/>
      <c r="CW75" s="213"/>
      <c r="CX75" s="149"/>
      <c r="CY75" s="60"/>
      <c r="CZ75" s="244"/>
      <c r="DA75" s="212"/>
      <c r="DB75" s="213"/>
      <c r="DC75" s="149"/>
      <c r="DD75" s="60"/>
      <c r="DE75" s="244"/>
      <c r="DF75" s="212"/>
      <c r="DG75" s="213"/>
      <c r="DH75" s="149"/>
      <c r="DI75" s="60"/>
      <c r="DJ75" s="244"/>
      <c r="DK75" s="212"/>
      <c r="DL75" s="213"/>
      <c r="DM75" s="149"/>
      <c r="DN75" s="60"/>
      <c r="DO75" s="244"/>
      <c r="DP75" s="212">
        <v>71650500</v>
      </c>
      <c r="DQ75" s="213">
        <v>36670</v>
      </c>
      <c r="DR75" s="149">
        <f t="shared" si="8"/>
        <v>71687170</v>
      </c>
      <c r="DS75" s="60">
        <f t="shared" si="18"/>
        <v>71687170</v>
      </c>
      <c r="DT75" s="244"/>
      <c r="DU75" s="212">
        <v>0</v>
      </c>
      <c r="DV75" s="213">
        <v>0</v>
      </c>
      <c r="DW75" s="149">
        <f t="shared" si="9"/>
        <v>0</v>
      </c>
      <c r="DX75" s="60">
        <f t="shared" si="19"/>
        <v>0</v>
      </c>
      <c r="DY75" s="244"/>
      <c r="DZ75" s="212"/>
      <c r="EA75" s="213"/>
      <c r="EB75" s="149"/>
      <c r="EC75" s="60"/>
      <c r="ED75" s="247"/>
      <c r="EE75" s="212"/>
      <c r="EF75" s="213"/>
      <c r="EG75" s="149"/>
      <c r="EH75" s="60"/>
      <c r="EI75" s="244"/>
      <c r="EJ75" s="224">
        <f t="shared" ref="EJ75" si="38">IFERROR(AVERAGEIFS(O75:EI75,O$12:EI$12,"Valor Total Unitario",O75:EI75,"&lt;&gt;0"),0)</f>
        <v>75481818.166666672</v>
      </c>
      <c r="EK75" s="221">
        <f t="shared" ref="EK75" si="39">_xlfn.MINIFS(O75:EI75,O$12:EI$12,"Valor Total Unitario", O75:EI75, "&lt;&gt;0")</f>
        <v>38768063.5</v>
      </c>
      <c r="EL75" s="222" t="str">
        <f t="shared" ref="EL75" si="40">IF(EK75=0,"",INDEX(O$9:EI$9,MATCH(EK75,O75:EI75,0)))</f>
        <v>EDM EQUIPOS Y DISPOSITIVOS MEDICOS SAS</v>
      </c>
      <c r="EM75" s="221"/>
      <c r="EN75" s="220">
        <f>IFERROR(EM75/#REF!,0)</f>
        <v>0</v>
      </c>
      <c r="EO75" s="31">
        <f t="shared" ref="EO75" si="41">+EJ75</f>
        <v>75481818.166666672</v>
      </c>
      <c r="EP75" s="31">
        <f t="shared" si="1"/>
        <v>75481818.166666672</v>
      </c>
      <c r="EQ75" s="225" t="str">
        <f t="shared" si="33"/>
        <v/>
      </c>
    </row>
    <row r="76" spans="1:147" s="14" customFormat="1" ht="36">
      <c r="A76" s="263">
        <f t="shared" si="13"/>
        <v>64</v>
      </c>
      <c r="B76" s="102"/>
      <c r="C76" s="248" t="s">
        <v>792</v>
      </c>
      <c r="D76" s="273" t="s">
        <v>57</v>
      </c>
      <c r="E76" s="264" t="s">
        <v>1445</v>
      </c>
      <c r="F76" s="273">
        <v>1</v>
      </c>
      <c r="G76" s="102"/>
      <c r="H76" s="103"/>
      <c r="I76" s="210"/>
      <c r="J76" s="280"/>
      <c r="K76" s="206"/>
      <c r="L76" s="71">
        <f t="shared" ref="L76" si="42">+J76+K76</f>
        <v>0</v>
      </c>
      <c r="M76" s="209">
        <f t="shared" si="4"/>
        <v>0</v>
      </c>
      <c r="O76" s="275"/>
      <c r="P76" s="275"/>
      <c r="Q76" s="149"/>
      <c r="R76" s="60"/>
      <c r="S76" s="244"/>
      <c r="T76" s="275"/>
      <c r="U76" s="275"/>
      <c r="V76" s="149"/>
      <c r="W76" s="60"/>
      <c r="X76" s="244"/>
      <c r="Y76" s="275"/>
      <c r="Z76" s="275"/>
      <c r="AA76" s="149"/>
      <c r="AB76" s="60"/>
      <c r="AC76" s="244"/>
      <c r="AD76" s="275"/>
      <c r="AE76" s="275"/>
      <c r="AF76" s="149"/>
      <c r="AG76" s="60"/>
      <c r="AH76" s="244"/>
      <c r="AI76" s="275"/>
      <c r="AJ76" s="275"/>
      <c r="AK76" s="149"/>
      <c r="AL76" s="60"/>
      <c r="AM76" s="244"/>
      <c r="AN76" s="275">
        <v>13973280</v>
      </c>
      <c r="AO76" s="275">
        <v>0</v>
      </c>
      <c r="AP76" s="149">
        <f t="shared" si="5"/>
        <v>13973280</v>
      </c>
      <c r="AQ76" s="60">
        <f t="shared" si="0"/>
        <v>13973280</v>
      </c>
      <c r="AR76" s="244"/>
      <c r="AS76" s="275"/>
      <c r="AT76" s="275"/>
      <c r="AU76" s="149"/>
      <c r="AV76" s="60"/>
      <c r="AW76" s="244"/>
      <c r="AX76" s="212">
        <v>7517014</v>
      </c>
      <c r="AY76" s="213">
        <v>0</v>
      </c>
      <c r="AZ76" s="149">
        <f t="shared" si="16"/>
        <v>7517014</v>
      </c>
      <c r="BA76" s="60">
        <f t="shared" si="17"/>
        <v>7517014</v>
      </c>
      <c r="BB76" s="244"/>
      <c r="BC76" s="212"/>
      <c r="BD76" s="213"/>
      <c r="BE76" s="149"/>
      <c r="BF76" s="60"/>
      <c r="BG76" s="244"/>
      <c r="BH76" s="275"/>
      <c r="BI76" s="275"/>
      <c r="BJ76" s="149"/>
      <c r="BK76" s="60"/>
      <c r="BL76" s="244"/>
      <c r="BM76" s="212">
        <v>7037000</v>
      </c>
      <c r="BN76" s="213">
        <v>1219420</v>
      </c>
      <c r="BO76" s="149">
        <f t="shared" si="25"/>
        <v>8256420</v>
      </c>
      <c r="BP76" s="60">
        <f t="shared" si="26"/>
        <v>8256420</v>
      </c>
      <c r="BQ76" s="244"/>
      <c r="BR76" s="212"/>
      <c r="BS76" s="213"/>
      <c r="BT76" s="149"/>
      <c r="BU76" s="60"/>
      <c r="BV76" s="244"/>
      <c r="BW76" s="212"/>
      <c r="BX76" s="213"/>
      <c r="BY76" s="149"/>
      <c r="BZ76" s="60"/>
      <c r="CA76" s="244"/>
      <c r="CB76" s="277"/>
      <c r="CC76" s="277"/>
      <c r="CD76" s="149"/>
      <c r="CE76" s="60"/>
      <c r="CF76" s="244"/>
      <c r="CG76" s="212">
        <v>5626598</v>
      </c>
      <c r="CH76" s="213">
        <v>0</v>
      </c>
      <c r="CI76" s="149">
        <f t="shared" si="6"/>
        <v>5626598</v>
      </c>
      <c r="CJ76" s="60">
        <f t="shared" si="21"/>
        <v>5626598</v>
      </c>
      <c r="CK76" s="244"/>
      <c r="CL76" s="212"/>
      <c r="CM76" s="213"/>
      <c r="CN76" s="149"/>
      <c r="CO76" s="60"/>
      <c r="CP76" s="244"/>
      <c r="CQ76" s="212"/>
      <c r="CR76" s="213"/>
      <c r="CS76" s="149"/>
      <c r="CT76" s="60"/>
      <c r="CU76" s="244"/>
      <c r="CV76" s="212"/>
      <c r="CW76" s="213"/>
      <c r="CX76" s="149"/>
      <c r="CY76" s="60"/>
      <c r="CZ76" s="244"/>
      <c r="DA76" s="212"/>
      <c r="DB76" s="213"/>
      <c r="DC76" s="149"/>
      <c r="DD76" s="60"/>
      <c r="DE76" s="244"/>
      <c r="DF76" s="212"/>
      <c r="DG76" s="213"/>
      <c r="DH76" s="149"/>
      <c r="DI76" s="60"/>
      <c r="DJ76" s="244"/>
      <c r="DK76" s="212"/>
      <c r="DL76" s="213"/>
      <c r="DM76" s="149"/>
      <c r="DN76" s="60"/>
      <c r="DO76" s="244"/>
      <c r="DP76" s="212"/>
      <c r="DQ76" s="213"/>
      <c r="DR76" s="149">
        <f t="shared" si="8"/>
        <v>0</v>
      </c>
      <c r="DS76" s="60">
        <f t="shared" si="18"/>
        <v>0</v>
      </c>
      <c r="DT76" s="244"/>
      <c r="DU76" s="212">
        <v>0</v>
      </c>
      <c r="DV76" s="213">
        <v>0</v>
      </c>
      <c r="DW76" s="149">
        <f t="shared" si="9"/>
        <v>0</v>
      </c>
      <c r="DX76" s="60">
        <f t="shared" si="19"/>
        <v>0</v>
      </c>
      <c r="DY76" s="244"/>
      <c r="DZ76" s="212"/>
      <c r="EA76" s="213"/>
      <c r="EB76" s="149"/>
      <c r="EC76" s="60"/>
      <c r="ED76" s="247"/>
      <c r="EE76" s="212"/>
      <c r="EF76" s="213"/>
      <c r="EG76" s="149"/>
      <c r="EH76" s="60"/>
      <c r="EI76" s="244"/>
      <c r="EJ76" s="224">
        <f t="shared" ref="EJ76" si="43">IFERROR(AVERAGEIFS(O76:EI76,O$12:EI$12,"Valor Total Unitario",O76:EI76,"&lt;&gt;0"),0)</f>
        <v>8843328</v>
      </c>
      <c r="EK76" s="221">
        <f t="shared" ref="EK76" si="44">_xlfn.MINIFS(O76:EI76,O$12:EI$12,"Valor Total Unitario", O76:EI76, "&lt;&gt;0")</f>
        <v>5626598</v>
      </c>
      <c r="EL76" s="222" t="str">
        <f t="shared" ref="EL76" si="45">IF(EK76=0,"",INDEX(O$9:EI$9,MATCH(EK76,O76:EI76,0)))</f>
        <v>EDM EQUIPOS Y DISPOSITIVOS MEDICOS SAS</v>
      </c>
      <c r="EM76" s="221"/>
      <c r="EN76" s="220">
        <f>IFERROR(EM76/#REF!,0)</f>
        <v>0</v>
      </c>
      <c r="EO76" s="31">
        <f t="shared" ref="EO76" si="46">+EJ76</f>
        <v>8843328</v>
      </c>
      <c r="EP76" s="31">
        <f t="shared" si="1"/>
        <v>8843328</v>
      </c>
      <c r="EQ76" s="225" t="str">
        <f t="shared" si="33"/>
        <v/>
      </c>
    </row>
    <row r="77" spans="1:147" s="14" customFormat="1">
      <c r="A77" s="263">
        <f t="shared" si="13"/>
        <v>65</v>
      </c>
      <c r="B77" s="102"/>
      <c r="C77" s="249" t="s">
        <v>793</v>
      </c>
      <c r="D77" s="273" t="s">
        <v>57</v>
      </c>
      <c r="E77" s="265" t="s">
        <v>1445</v>
      </c>
      <c r="F77" s="273">
        <v>2</v>
      </c>
      <c r="G77" s="102"/>
      <c r="H77" s="103"/>
      <c r="I77" s="210"/>
      <c r="J77" s="280"/>
      <c r="K77" s="206"/>
      <c r="L77" s="71">
        <f t="shared" ref="L77" si="47">+J77+K77</f>
        <v>0</v>
      </c>
      <c r="M77" s="209">
        <f t="shared" si="4"/>
        <v>0</v>
      </c>
      <c r="O77" s="275"/>
      <c r="P77" s="275"/>
      <c r="Q77" s="149"/>
      <c r="R77" s="60"/>
      <c r="S77" s="244"/>
      <c r="T77" s="275"/>
      <c r="U77" s="275"/>
      <c r="V77" s="149"/>
      <c r="W77" s="60"/>
      <c r="X77" s="244"/>
      <c r="Y77" s="275"/>
      <c r="Z77" s="275"/>
      <c r="AA77" s="149"/>
      <c r="AB77" s="60"/>
      <c r="AC77" s="244"/>
      <c r="AD77" s="275"/>
      <c r="AE77" s="275"/>
      <c r="AF77" s="149"/>
      <c r="AG77" s="60"/>
      <c r="AH77" s="244"/>
      <c r="AI77" s="275"/>
      <c r="AJ77" s="275"/>
      <c r="AK77" s="149"/>
      <c r="AL77" s="60"/>
      <c r="AM77" s="244"/>
      <c r="AN77" s="275">
        <v>41932740</v>
      </c>
      <c r="AO77" s="275">
        <v>125001</v>
      </c>
      <c r="AP77" s="149">
        <f t="shared" si="5"/>
        <v>42057741</v>
      </c>
      <c r="AQ77" s="60">
        <f t="shared" ref="AQ77:AQ140" si="48">AP77*F77</f>
        <v>84115482</v>
      </c>
      <c r="AR77" s="244"/>
      <c r="AS77" s="275">
        <v>22566416</v>
      </c>
      <c r="AT77" s="275">
        <v>0</v>
      </c>
      <c r="AU77" s="149">
        <f t="shared" si="14"/>
        <v>22566416</v>
      </c>
      <c r="AV77" s="60">
        <f t="shared" si="15"/>
        <v>45132832</v>
      </c>
      <c r="AW77" s="244"/>
      <c r="AX77" s="212"/>
      <c r="AY77" s="213"/>
      <c r="AZ77" s="149"/>
      <c r="BA77" s="60"/>
      <c r="BB77" s="244"/>
      <c r="BC77" s="212"/>
      <c r="BD77" s="213"/>
      <c r="BE77" s="149"/>
      <c r="BF77" s="60"/>
      <c r="BG77" s="244"/>
      <c r="BH77" s="275">
        <v>20229001.688888885</v>
      </c>
      <c r="BI77" s="275">
        <v>120447</v>
      </c>
      <c r="BJ77" s="149">
        <f t="shared" ref="BJ77" si="49">+BH77+BI77</f>
        <v>20349448.688888885</v>
      </c>
      <c r="BK77" s="60">
        <f t="shared" ref="BK77:BK78" si="50">+BJ77*$F77</f>
        <v>40698897.37777777</v>
      </c>
      <c r="BL77" s="244"/>
      <c r="BM77" s="212"/>
      <c r="BN77" s="213"/>
      <c r="BO77" s="149"/>
      <c r="BP77" s="60"/>
      <c r="BQ77" s="244"/>
      <c r="BR77" s="212"/>
      <c r="BS77" s="213"/>
      <c r="BT77" s="149"/>
      <c r="BU77" s="60"/>
      <c r="BV77" s="244"/>
      <c r="BW77" s="212">
        <v>16580497.500000002</v>
      </c>
      <c r="BX77" s="213">
        <v>61136.775000000009</v>
      </c>
      <c r="BY77" s="149">
        <f t="shared" si="22"/>
        <v>16641634.275000002</v>
      </c>
      <c r="BZ77" s="60">
        <f t="shared" si="23"/>
        <v>33283268.550000004</v>
      </c>
      <c r="CA77" s="244"/>
      <c r="CB77" s="277"/>
      <c r="CC77" s="277"/>
      <c r="CD77" s="149"/>
      <c r="CE77" s="60"/>
      <c r="CF77" s="244"/>
      <c r="CG77" s="212">
        <v>23909844</v>
      </c>
      <c r="CH77" s="213">
        <v>0</v>
      </c>
      <c r="CI77" s="149">
        <f t="shared" si="6"/>
        <v>23909844</v>
      </c>
      <c r="CJ77" s="60">
        <f t="shared" si="21"/>
        <v>47819688</v>
      </c>
      <c r="CK77" s="244"/>
      <c r="CL77" s="212">
        <v>22809150</v>
      </c>
      <c r="CM77" s="213">
        <v>72400</v>
      </c>
      <c r="CN77" s="149">
        <f t="shared" si="7"/>
        <v>22881550</v>
      </c>
      <c r="CO77" s="60">
        <f t="shared" si="24"/>
        <v>45763100</v>
      </c>
      <c r="CP77" s="244"/>
      <c r="CQ77" s="212"/>
      <c r="CR77" s="213"/>
      <c r="CS77" s="149"/>
      <c r="CT77" s="60"/>
      <c r="CU77" s="244"/>
      <c r="CV77" s="212"/>
      <c r="CW77" s="213"/>
      <c r="CX77" s="149"/>
      <c r="CY77" s="60"/>
      <c r="CZ77" s="244"/>
      <c r="DA77" s="212"/>
      <c r="DB77" s="213"/>
      <c r="DC77" s="149"/>
      <c r="DD77" s="60"/>
      <c r="DE77" s="244"/>
      <c r="DF77" s="212"/>
      <c r="DG77" s="213"/>
      <c r="DH77" s="149"/>
      <c r="DI77" s="60"/>
      <c r="DJ77" s="244"/>
      <c r="DK77" s="212"/>
      <c r="DL77" s="213"/>
      <c r="DM77" s="149"/>
      <c r="DN77" s="60"/>
      <c r="DO77" s="244"/>
      <c r="DP77" s="212"/>
      <c r="DQ77" s="213"/>
      <c r="DR77" s="149">
        <f t="shared" si="8"/>
        <v>0</v>
      </c>
      <c r="DS77" s="60">
        <f t="shared" si="18"/>
        <v>0</v>
      </c>
      <c r="DT77" s="244"/>
      <c r="DU77" s="212">
        <v>0</v>
      </c>
      <c r="DV77" s="213">
        <v>0</v>
      </c>
      <c r="DW77" s="149">
        <f t="shared" si="9"/>
        <v>0</v>
      </c>
      <c r="DX77" s="60">
        <f t="shared" si="19"/>
        <v>0</v>
      </c>
      <c r="DY77" s="244"/>
      <c r="DZ77" s="212"/>
      <c r="EA77" s="213"/>
      <c r="EB77" s="149"/>
      <c r="EC77" s="60"/>
      <c r="ED77" s="247"/>
      <c r="EE77" s="212"/>
      <c r="EF77" s="213"/>
      <c r="EG77" s="149"/>
      <c r="EH77" s="60"/>
      <c r="EI77" s="244"/>
      <c r="EJ77" s="224">
        <f t="shared" ref="EJ77" si="51">IFERROR(AVERAGEIFS(O77:EI77,O$12:EI$12,"Valor Total Unitario",O77:EI77,"&lt;&gt;0"),0)</f>
        <v>24734438.993981481</v>
      </c>
      <c r="EK77" s="221">
        <f t="shared" ref="EK77" si="52">_xlfn.MINIFS(O77:EI77,O$12:EI$12,"Valor Total Unitario", O77:EI77, "&lt;&gt;0")</f>
        <v>16641634.275000002</v>
      </c>
      <c r="EL77" s="222" t="str">
        <f t="shared" ref="EL77" si="53">IF(EK77=0,"",INDEX(O$9:EI$9,MATCH(EK77,O77:EI77,0)))</f>
        <v>DIPROMEDICOS SAS</v>
      </c>
      <c r="EM77" s="221"/>
      <c r="EN77" s="220">
        <f>IFERROR(EM77/#REF!,0)</f>
        <v>0</v>
      </c>
      <c r="EO77" s="31">
        <f t="shared" ref="EO77" si="54">+EJ77</f>
        <v>24734438.993981481</v>
      </c>
      <c r="EP77" s="31">
        <f t="shared" ref="EP77:EP140" si="55">EJ77*F77</f>
        <v>49468877.987962961</v>
      </c>
      <c r="EQ77" s="225" t="str">
        <f t="shared" ref="EQ77:EQ108" si="56">IF(AND(C77="",SUM(O77:EI77)=0),"",IF(AND(C77&lt;&gt;"",SUM(O77:EI77)=0),"Ítem sin cotización",IF(COUNTIFS(O77:EI77,EK77,O$12:EI$12,"Valor Total Unitario")&gt;1,"Empate","")))</f>
        <v/>
      </c>
    </row>
    <row r="78" spans="1:147" s="14" customFormat="1" ht="28.5">
      <c r="A78" s="263">
        <f t="shared" si="13"/>
        <v>66</v>
      </c>
      <c r="B78" s="102"/>
      <c r="C78" s="249" t="s">
        <v>794</v>
      </c>
      <c r="D78" s="273" t="s">
        <v>57</v>
      </c>
      <c r="E78" s="265" t="s">
        <v>1445</v>
      </c>
      <c r="F78" s="273">
        <v>1</v>
      </c>
      <c r="G78" s="102"/>
      <c r="H78" s="103"/>
      <c r="I78" s="210"/>
      <c r="J78" s="280"/>
      <c r="K78" s="206"/>
      <c r="L78" s="71">
        <f t="shared" ref="L78" si="57">+J78+K78</f>
        <v>0</v>
      </c>
      <c r="M78" s="209">
        <f t="shared" ref="M78:M140" si="58">L78*F78</f>
        <v>0</v>
      </c>
      <c r="O78" s="275"/>
      <c r="P78" s="275"/>
      <c r="Q78" s="149"/>
      <c r="R78" s="60"/>
      <c r="S78" s="244"/>
      <c r="T78" s="275"/>
      <c r="U78" s="275"/>
      <c r="V78" s="149"/>
      <c r="W78" s="60"/>
      <c r="X78" s="244"/>
      <c r="Y78" s="275"/>
      <c r="Z78" s="275"/>
      <c r="AA78" s="149"/>
      <c r="AB78" s="60"/>
      <c r="AC78" s="244"/>
      <c r="AD78" s="275"/>
      <c r="AE78" s="275"/>
      <c r="AF78" s="149"/>
      <c r="AG78" s="60"/>
      <c r="AH78" s="244"/>
      <c r="AI78" s="275"/>
      <c r="AJ78" s="275"/>
      <c r="AK78" s="149"/>
      <c r="AL78" s="60"/>
      <c r="AM78" s="244"/>
      <c r="AN78" s="275">
        <v>41932740</v>
      </c>
      <c r="AO78" s="275">
        <v>125001</v>
      </c>
      <c r="AP78" s="149">
        <f t="shared" ref="AP78:AP140" si="59">AN78+AO78</f>
        <v>42057741</v>
      </c>
      <c r="AQ78" s="60">
        <f t="shared" si="48"/>
        <v>42057741</v>
      </c>
      <c r="AR78" s="244"/>
      <c r="AS78" s="275"/>
      <c r="AT78" s="275"/>
      <c r="AU78" s="149"/>
      <c r="AV78" s="60"/>
      <c r="AW78" s="244"/>
      <c r="AX78" s="212"/>
      <c r="AY78" s="213"/>
      <c r="AZ78" s="149"/>
      <c r="BA78" s="60"/>
      <c r="BB78" s="244"/>
      <c r="BC78" s="212"/>
      <c r="BD78" s="213"/>
      <c r="BE78" s="149"/>
      <c r="BF78" s="60"/>
      <c r="BG78" s="244"/>
      <c r="BH78" s="275">
        <v>20229002</v>
      </c>
      <c r="BI78" s="275">
        <v>120447</v>
      </c>
      <c r="BJ78" s="149">
        <f t="shared" ref="BJ78:BJ86" si="60">+BH78+BI78</f>
        <v>20349449</v>
      </c>
      <c r="BK78" s="60">
        <f t="shared" si="50"/>
        <v>20349449</v>
      </c>
      <c r="BL78" s="244"/>
      <c r="BM78" s="212"/>
      <c r="BN78" s="213"/>
      <c r="BO78" s="149"/>
      <c r="BP78" s="60"/>
      <c r="BQ78" s="244"/>
      <c r="BR78" s="212"/>
      <c r="BS78" s="213"/>
      <c r="BT78" s="149"/>
      <c r="BU78" s="60"/>
      <c r="BV78" s="244"/>
      <c r="BW78" s="212">
        <v>19136250</v>
      </c>
      <c r="BX78" s="213">
        <v>0</v>
      </c>
      <c r="BY78" s="149">
        <f t="shared" ref="BY78:BY83" si="61">+BW78+BX78</f>
        <v>19136250</v>
      </c>
      <c r="BZ78" s="60">
        <f t="shared" si="23"/>
        <v>19136250</v>
      </c>
      <c r="CA78" s="244"/>
      <c r="CB78" s="277"/>
      <c r="CC78" s="277"/>
      <c r="CD78" s="149"/>
      <c r="CE78" s="60"/>
      <c r="CF78" s="244"/>
      <c r="CG78" s="212">
        <v>23909844</v>
      </c>
      <c r="CH78" s="213">
        <v>0</v>
      </c>
      <c r="CI78" s="149">
        <f t="shared" ref="CI78:CI86" si="62">+CG78+CH78</f>
        <v>23909844</v>
      </c>
      <c r="CJ78" s="60">
        <f t="shared" si="21"/>
        <v>23909844</v>
      </c>
      <c r="CK78" s="244"/>
      <c r="CL78" s="212">
        <v>26730000</v>
      </c>
      <c r="CM78" s="213">
        <v>0</v>
      </c>
      <c r="CN78" s="149">
        <f t="shared" ref="CN78:CN85" si="63">+CL78+CM78</f>
        <v>26730000</v>
      </c>
      <c r="CO78" s="60">
        <f t="shared" si="24"/>
        <v>26730000</v>
      </c>
      <c r="CP78" s="244"/>
      <c r="CQ78" s="212"/>
      <c r="CR78" s="213"/>
      <c r="CS78" s="149"/>
      <c r="CT78" s="60"/>
      <c r="CU78" s="244"/>
      <c r="CV78" s="212"/>
      <c r="CW78" s="213"/>
      <c r="CX78" s="149"/>
      <c r="CY78" s="60"/>
      <c r="CZ78" s="244"/>
      <c r="DA78" s="212"/>
      <c r="DB78" s="213"/>
      <c r="DC78" s="149"/>
      <c r="DD78" s="60"/>
      <c r="DE78" s="244"/>
      <c r="DF78" s="212"/>
      <c r="DG78" s="213"/>
      <c r="DH78" s="149"/>
      <c r="DI78" s="60"/>
      <c r="DJ78" s="244"/>
      <c r="DK78" s="212"/>
      <c r="DL78" s="213"/>
      <c r="DM78" s="149"/>
      <c r="DN78" s="60"/>
      <c r="DO78" s="244"/>
      <c r="DP78" s="212"/>
      <c r="DQ78" s="213"/>
      <c r="DR78" s="149">
        <f t="shared" ref="DR78:DR140" si="64">+DP78+DQ78</f>
        <v>0</v>
      </c>
      <c r="DS78" s="60">
        <f t="shared" si="18"/>
        <v>0</v>
      </c>
      <c r="DT78" s="244"/>
      <c r="DU78" s="212">
        <v>0</v>
      </c>
      <c r="DV78" s="213">
        <v>0</v>
      </c>
      <c r="DW78" s="149">
        <f t="shared" ref="DW78:DW140" si="65">+DU78+DV78</f>
        <v>0</v>
      </c>
      <c r="DX78" s="60">
        <f t="shared" si="19"/>
        <v>0</v>
      </c>
      <c r="DY78" s="244"/>
      <c r="DZ78" s="212"/>
      <c r="EA78" s="213"/>
      <c r="EB78" s="149"/>
      <c r="EC78" s="60"/>
      <c r="ED78" s="247"/>
      <c r="EE78" s="212"/>
      <c r="EF78" s="213"/>
      <c r="EG78" s="149"/>
      <c r="EH78" s="60"/>
      <c r="EI78" s="244"/>
      <c r="EJ78" s="224">
        <f t="shared" ref="EJ78" si="66">IFERROR(AVERAGEIFS(O78:EI78,O$12:EI$12,"Valor Total Unitario",O78:EI78,"&lt;&gt;0"),0)</f>
        <v>26436656.800000001</v>
      </c>
      <c r="EK78" s="221">
        <f t="shared" ref="EK78" si="67">_xlfn.MINIFS(O78:EI78,O$12:EI$12,"Valor Total Unitario", O78:EI78, "&lt;&gt;0")</f>
        <v>19136250</v>
      </c>
      <c r="EL78" s="222" t="str">
        <f t="shared" ref="EL78" si="68">IF(EK78=0,"",INDEX(O$9:EI$9,MATCH(EK78,O78:EI78,0)))</f>
        <v>DIPROMEDICOS SAS</v>
      </c>
      <c r="EM78" s="221"/>
      <c r="EN78" s="220">
        <f>IFERROR(EM78/#REF!,0)</f>
        <v>0</v>
      </c>
      <c r="EO78" s="31">
        <f t="shared" ref="EO78" si="69">+EJ78</f>
        <v>26436656.800000001</v>
      </c>
      <c r="EP78" s="31">
        <f t="shared" si="55"/>
        <v>26436656.800000001</v>
      </c>
      <c r="EQ78" s="225" t="str">
        <f t="shared" si="56"/>
        <v/>
      </c>
    </row>
    <row r="79" spans="1:147" s="14" customFormat="1" ht="36">
      <c r="A79" s="263">
        <f t="shared" si="13"/>
        <v>67</v>
      </c>
      <c r="B79" s="102"/>
      <c r="C79" s="249" t="s">
        <v>795</v>
      </c>
      <c r="D79" s="273" t="s">
        <v>57</v>
      </c>
      <c r="E79" s="265" t="s">
        <v>1445</v>
      </c>
      <c r="F79" s="273">
        <v>1</v>
      </c>
      <c r="G79" s="102"/>
      <c r="H79" s="103"/>
      <c r="I79" s="210"/>
      <c r="J79" s="280"/>
      <c r="K79" s="206"/>
      <c r="L79" s="71">
        <f t="shared" ref="L79" si="70">+J79+K79</f>
        <v>0</v>
      </c>
      <c r="M79" s="209">
        <f t="shared" si="58"/>
        <v>0</v>
      </c>
      <c r="O79" s="275"/>
      <c r="P79" s="275"/>
      <c r="Q79" s="149"/>
      <c r="R79" s="60"/>
      <c r="S79" s="244"/>
      <c r="T79" s="275"/>
      <c r="U79" s="275"/>
      <c r="V79" s="149"/>
      <c r="W79" s="60"/>
      <c r="X79" s="244"/>
      <c r="Y79" s="275"/>
      <c r="Z79" s="275"/>
      <c r="AA79" s="149"/>
      <c r="AB79" s="60"/>
      <c r="AC79" s="244"/>
      <c r="AD79" s="275"/>
      <c r="AE79" s="275"/>
      <c r="AF79" s="149"/>
      <c r="AG79" s="60"/>
      <c r="AH79" s="244"/>
      <c r="AI79" s="275"/>
      <c r="AJ79" s="275"/>
      <c r="AK79" s="149"/>
      <c r="AL79" s="60"/>
      <c r="AM79" s="244"/>
      <c r="AN79" s="275">
        <v>41932740</v>
      </c>
      <c r="AO79" s="275">
        <v>125001</v>
      </c>
      <c r="AP79" s="149">
        <f t="shared" si="59"/>
        <v>42057741</v>
      </c>
      <c r="AQ79" s="60">
        <f t="shared" si="48"/>
        <v>42057741</v>
      </c>
      <c r="AR79" s="244"/>
      <c r="AS79" s="275"/>
      <c r="AT79" s="275"/>
      <c r="AU79" s="149"/>
      <c r="AV79" s="60"/>
      <c r="AW79" s="244"/>
      <c r="AX79" s="212"/>
      <c r="AY79" s="213"/>
      <c r="AZ79" s="149"/>
      <c r="BA79" s="60"/>
      <c r="BB79" s="244"/>
      <c r="BC79" s="212"/>
      <c r="BD79" s="213"/>
      <c r="BE79" s="149"/>
      <c r="BF79" s="60"/>
      <c r="BG79" s="244"/>
      <c r="BH79" s="275">
        <v>16525668</v>
      </c>
      <c r="BI79" s="275">
        <v>120447</v>
      </c>
      <c r="BJ79" s="149">
        <f t="shared" si="60"/>
        <v>16646115</v>
      </c>
      <c r="BK79" s="60">
        <f t="shared" ref="BK79:BK86" si="71">+BJ79*$F79</f>
        <v>16646115</v>
      </c>
      <c r="BL79" s="244"/>
      <c r="BM79" s="212"/>
      <c r="BN79" s="213"/>
      <c r="BO79" s="149"/>
      <c r="BP79" s="60"/>
      <c r="BQ79" s="244"/>
      <c r="BR79" s="212"/>
      <c r="BS79" s="213"/>
      <c r="BT79" s="149"/>
      <c r="BU79" s="60"/>
      <c r="BV79" s="244"/>
      <c r="BW79" s="212">
        <v>17435250.000000004</v>
      </c>
      <c r="BX79" s="213">
        <v>0</v>
      </c>
      <c r="BY79" s="149">
        <f t="shared" si="61"/>
        <v>17435250.000000004</v>
      </c>
      <c r="BZ79" s="60">
        <f t="shared" ref="BZ79:BZ83" si="72">+BY79*$F79</f>
        <v>17435250.000000004</v>
      </c>
      <c r="CA79" s="244"/>
      <c r="CB79" s="277"/>
      <c r="CC79" s="277"/>
      <c r="CD79" s="149"/>
      <c r="CE79" s="60"/>
      <c r="CF79" s="244"/>
      <c r="CG79" s="212">
        <v>13433910</v>
      </c>
      <c r="CH79" s="213">
        <v>0</v>
      </c>
      <c r="CI79" s="149">
        <f t="shared" si="62"/>
        <v>13433910</v>
      </c>
      <c r="CJ79" s="60">
        <f t="shared" ref="CJ79:CJ86" si="73">+CI79*$F79</f>
        <v>13433910</v>
      </c>
      <c r="CK79" s="244"/>
      <c r="CL79" s="212">
        <v>23985000</v>
      </c>
      <c r="CM79" s="213">
        <v>0</v>
      </c>
      <c r="CN79" s="149">
        <f t="shared" si="63"/>
        <v>23985000</v>
      </c>
      <c r="CO79" s="60">
        <f t="shared" ref="CO79:CO85" si="74">+CN79*$F79</f>
        <v>23985000</v>
      </c>
      <c r="CP79" s="244"/>
      <c r="CQ79" s="212"/>
      <c r="CR79" s="213"/>
      <c r="CS79" s="149"/>
      <c r="CT79" s="60"/>
      <c r="CU79" s="244"/>
      <c r="CV79" s="212"/>
      <c r="CW79" s="213"/>
      <c r="CX79" s="149"/>
      <c r="CY79" s="60"/>
      <c r="CZ79" s="244"/>
      <c r="DA79" s="212"/>
      <c r="DB79" s="213"/>
      <c r="DC79" s="149"/>
      <c r="DD79" s="60"/>
      <c r="DE79" s="244"/>
      <c r="DF79" s="212"/>
      <c r="DG79" s="213"/>
      <c r="DH79" s="149"/>
      <c r="DI79" s="60"/>
      <c r="DJ79" s="244"/>
      <c r="DK79" s="212"/>
      <c r="DL79" s="213"/>
      <c r="DM79" s="149"/>
      <c r="DN79" s="60"/>
      <c r="DO79" s="244"/>
      <c r="DP79" s="212"/>
      <c r="DQ79" s="213"/>
      <c r="DR79" s="149">
        <f t="shared" si="64"/>
        <v>0</v>
      </c>
      <c r="DS79" s="60">
        <f t="shared" ref="DS79:DS141" si="75">+DR79*$F79</f>
        <v>0</v>
      </c>
      <c r="DT79" s="244"/>
      <c r="DU79" s="212">
        <v>0</v>
      </c>
      <c r="DV79" s="213">
        <v>0</v>
      </c>
      <c r="DW79" s="149">
        <f t="shared" si="65"/>
        <v>0</v>
      </c>
      <c r="DX79" s="60">
        <f t="shared" ref="DX79:DX141" si="76">+DW79*$F79</f>
        <v>0</v>
      </c>
      <c r="DY79" s="244"/>
      <c r="DZ79" s="212"/>
      <c r="EA79" s="213"/>
      <c r="EB79" s="149"/>
      <c r="EC79" s="60"/>
      <c r="ED79" s="247"/>
      <c r="EE79" s="212"/>
      <c r="EF79" s="213"/>
      <c r="EG79" s="149"/>
      <c r="EH79" s="60"/>
      <c r="EI79" s="244"/>
      <c r="EJ79" s="224">
        <f t="shared" ref="EJ79" si="77">IFERROR(AVERAGEIFS(O79:EI79,O$12:EI$12,"Valor Total Unitario",O79:EI79,"&lt;&gt;0"),0)</f>
        <v>22711603.199999999</v>
      </c>
      <c r="EK79" s="221">
        <f t="shared" ref="EK79" si="78">_xlfn.MINIFS(O79:EI79,O$12:EI$12,"Valor Total Unitario", O79:EI79, "&lt;&gt;0")</f>
        <v>13433910</v>
      </c>
      <c r="EL79" s="222" t="str">
        <f t="shared" ref="EL79" si="79">IF(EK79=0,"",INDEX(O$9:EI$9,MATCH(EK79,O79:EI79,0)))</f>
        <v>EDM EQUIPOS Y DISPOSITIVOS MEDICOS SAS</v>
      </c>
      <c r="EM79" s="221"/>
      <c r="EN79" s="220">
        <f>IFERROR(EM79/#REF!,0)</f>
        <v>0</v>
      </c>
      <c r="EO79" s="31">
        <f t="shared" ref="EO79" si="80">+EJ79</f>
        <v>22711603.199999999</v>
      </c>
      <c r="EP79" s="31">
        <f t="shared" si="55"/>
        <v>22711603.199999999</v>
      </c>
      <c r="EQ79" s="225" t="str">
        <f t="shared" si="56"/>
        <v/>
      </c>
    </row>
    <row r="80" spans="1:147" s="14" customFormat="1" ht="28.5">
      <c r="A80" s="263">
        <v>68</v>
      </c>
      <c r="B80" s="102"/>
      <c r="C80" s="249" t="s">
        <v>796</v>
      </c>
      <c r="D80" s="273" t="s">
        <v>57</v>
      </c>
      <c r="E80" s="265" t="s">
        <v>1445</v>
      </c>
      <c r="F80" s="273">
        <v>1</v>
      </c>
      <c r="G80" s="102"/>
      <c r="H80" s="103"/>
      <c r="I80" s="210"/>
      <c r="J80" s="280"/>
      <c r="K80" s="206"/>
      <c r="L80" s="71">
        <f t="shared" ref="L80" si="81">+J80+K80</f>
        <v>0</v>
      </c>
      <c r="M80" s="209">
        <f t="shared" si="58"/>
        <v>0</v>
      </c>
      <c r="O80" s="275"/>
      <c r="P80" s="275"/>
      <c r="Q80" s="149"/>
      <c r="R80" s="60"/>
      <c r="S80" s="244"/>
      <c r="T80" s="275"/>
      <c r="U80" s="275"/>
      <c r="V80" s="149"/>
      <c r="W80" s="60"/>
      <c r="X80" s="244"/>
      <c r="Y80" s="275"/>
      <c r="Z80" s="275"/>
      <c r="AA80" s="149"/>
      <c r="AB80" s="60"/>
      <c r="AC80" s="244"/>
      <c r="AD80" s="275"/>
      <c r="AE80" s="275"/>
      <c r="AF80" s="149"/>
      <c r="AG80" s="60"/>
      <c r="AH80" s="244"/>
      <c r="AI80" s="275"/>
      <c r="AJ80" s="275"/>
      <c r="AK80" s="149"/>
      <c r="AL80" s="60"/>
      <c r="AM80" s="244"/>
      <c r="AN80" s="275">
        <v>46927620</v>
      </c>
      <c r="AO80" s="275">
        <v>125001</v>
      </c>
      <c r="AP80" s="149">
        <f t="shared" si="59"/>
        <v>47052621</v>
      </c>
      <c r="AQ80" s="60">
        <f t="shared" si="48"/>
        <v>47052621</v>
      </c>
      <c r="AR80" s="244"/>
      <c r="AS80" s="275"/>
      <c r="AT80" s="275"/>
      <c r="AU80" s="149"/>
      <c r="AV80" s="60"/>
      <c r="AW80" s="244"/>
      <c r="AX80" s="212"/>
      <c r="AY80" s="213"/>
      <c r="AZ80" s="149"/>
      <c r="BA80" s="60"/>
      <c r="BB80" s="244"/>
      <c r="BC80" s="212"/>
      <c r="BD80" s="213"/>
      <c r="BE80" s="149"/>
      <c r="BF80" s="60"/>
      <c r="BG80" s="244"/>
      <c r="BH80" s="275">
        <v>12149002</v>
      </c>
      <c r="BI80" s="275">
        <v>120447</v>
      </c>
      <c r="BJ80" s="149">
        <f t="shared" si="60"/>
        <v>12269449</v>
      </c>
      <c r="BK80" s="60">
        <f t="shared" si="71"/>
        <v>12269449</v>
      </c>
      <c r="BL80" s="244"/>
      <c r="BM80" s="212"/>
      <c r="BN80" s="213"/>
      <c r="BO80" s="149"/>
      <c r="BP80" s="60"/>
      <c r="BQ80" s="244"/>
      <c r="BR80" s="212"/>
      <c r="BS80" s="213"/>
      <c r="BT80" s="149"/>
      <c r="BU80" s="60"/>
      <c r="BV80" s="244"/>
      <c r="BW80" s="212">
        <v>23955750</v>
      </c>
      <c r="BX80" s="213">
        <v>0</v>
      </c>
      <c r="BY80" s="149">
        <f t="shared" si="61"/>
        <v>23955750</v>
      </c>
      <c r="BZ80" s="60">
        <f t="shared" si="72"/>
        <v>23955750</v>
      </c>
      <c r="CA80" s="244"/>
      <c r="CB80" s="277"/>
      <c r="CC80" s="277"/>
      <c r="CD80" s="149"/>
      <c r="CE80" s="60"/>
      <c r="CF80" s="244"/>
      <c r="CG80" s="212"/>
      <c r="CH80" s="213"/>
      <c r="CI80" s="149"/>
      <c r="CJ80" s="60"/>
      <c r="CK80" s="244"/>
      <c r="CL80" s="212">
        <v>32955000</v>
      </c>
      <c r="CM80" s="213">
        <v>0</v>
      </c>
      <c r="CN80" s="149">
        <f t="shared" si="63"/>
        <v>32955000</v>
      </c>
      <c r="CO80" s="60">
        <f t="shared" si="74"/>
        <v>32955000</v>
      </c>
      <c r="CP80" s="244"/>
      <c r="CQ80" s="212"/>
      <c r="CR80" s="213"/>
      <c r="CS80" s="149"/>
      <c r="CT80" s="60"/>
      <c r="CU80" s="244"/>
      <c r="CV80" s="212"/>
      <c r="CW80" s="213"/>
      <c r="CX80" s="149"/>
      <c r="CY80" s="60"/>
      <c r="CZ80" s="244"/>
      <c r="DA80" s="212"/>
      <c r="DB80" s="213"/>
      <c r="DC80" s="149"/>
      <c r="DD80" s="60"/>
      <c r="DE80" s="244"/>
      <c r="DF80" s="212"/>
      <c r="DG80" s="213"/>
      <c r="DH80" s="149"/>
      <c r="DI80" s="60"/>
      <c r="DJ80" s="244"/>
      <c r="DK80" s="212"/>
      <c r="DL80" s="213"/>
      <c r="DM80" s="149"/>
      <c r="DN80" s="60"/>
      <c r="DO80" s="244"/>
      <c r="DP80" s="212"/>
      <c r="DQ80" s="213"/>
      <c r="DR80" s="149">
        <f t="shared" si="64"/>
        <v>0</v>
      </c>
      <c r="DS80" s="60">
        <f t="shared" si="75"/>
        <v>0</v>
      </c>
      <c r="DT80" s="244"/>
      <c r="DU80" s="212">
        <v>0</v>
      </c>
      <c r="DV80" s="213">
        <v>0</v>
      </c>
      <c r="DW80" s="149">
        <f t="shared" si="65"/>
        <v>0</v>
      </c>
      <c r="DX80" s="60">
        <f t="shared" si="76"/>
        <v>0</v>
      </c>
      <c r="DY80" s="244"/>
      <c r="DZ80" s="212"/>
      <c r="EA80" s="213"/>
      <c r="EB80" s="149"/>
      <c r="EC80" s="60"/>
      <c r="ED80" s="247"/>
      <c r="EE80" s="212"/>
      <c r="EF80" s="213"/>
      <c r="EG80" s="149"/>
      <c r="EH80" s="60"/>
      <c r="EI80" s="244"/>
      <c r="EJ80" s="224">
        <f t="shared" ref="EJ80" si="82">IFERROR(AVERAGEIFS(O80:EI80,O$12:EI$12,"Valor Total Unitario",O80:EI80,"&lt;&gt;0"),0)</f>
        <v>29058205</v>
      </c>
      <c r="EK80" s="221">
        <f t="shared" ref="EK80" si="83">_xlfn.MINIFS(O80:EI80,O$12:EI$12,"Valor Total Unitario", O80:EI80, "&lt;&gt;0")</f>
        <v>12269449</v>
      </c>
      <c r="EL80" s="222" t="str">
        <f t="shared" ref="EL80" si="84">IF(EK80=0,"",INDEX(O$9:EI$9,MATCH(EK80,O80:EI80,0)))</f>
        <v>PIEMCA</v>
      </c>
      <c r="EM80" s="221"/>
      <c r="EN80" s="220">
        <f>IFERROR(EM80/#REF!,0)</f>
        <v>0</v>
      </c>
      <c r="EO80" s="31">
        <f t="shared" ref="EO80" si="85">+EJ80</f>
        <v>29058205</v>
      </c>
      <c r="EP80" s="31">
        <f t="shared" si="55"/>
        <v>29058205</v>
      </c>
      <c r="EQ80" s="225" t="str">
        <f t="shared" si="56"/>
        <v/>
      </c>
    </row>
    <row r="81" spans="1:147" s="14" customFormat="1" ht="28.5">
      <c r="A81" s="263">
        <f t="shared" si="13"/>
        <v>69</v>
      </c>
      <c r="B81" s="102"/>
      <c r="C81" s="249" t="s">
        <v>797</v>
      </c>
      <c r="D81" s="273" t="s">
        <v>57</v>
      </c>
      <c r="E81" s="265" t="s">
        <v>1445</v>
      </c>
      <c r="F81" s="273">
        <v>1</v>
      </c>
      <c r="G81" s="102"/>
      <c r="H81" s="103"/>
      <c r="I81" s="210"/>
      <c r="J81" s="280"/>
      <c r="K81" s="206"/>
      <c r="L81" s="71">
        <f t="shared" ref="L81" si="86">+J81+K81</f>
        <v>0</v>
      </c>
      <c r="M81" s="209">
        <f t="shared" si="58"/>
        <v>0</v>
      </c>
      <c r="O81" s="275"/>
      <c r="P81" s="275"/>
      <c r="Q81" s="149"/>
      <c r="R81" s="60"/>
      <c r="S81" s="244"/>
      <c r="T81" s="275"/>
      <c r="U81" s="275"/>
      <c r="V81" s="149"/>
      <c r="W81" s="60"/>
      <c r="X81" s="244"/>
      <c r="Y81" s="275"/>
      <c r="Z81" s="275"/>
      <c r="AA81" s="149"/>
      <c r="AB81" s="60"/>
      <c r="AC81" s="244"/>
      <c r="AD81" s="275"/>
      <c r="AE81" s="275"/>
      <c r="AF81" s="149"/>
      <c r="AG81" s="60"/>
      <c r="AH81" s="244"/>
      <c r="AI81" s="275"/>
      <c r="AJ81" s="275"/>
      <c r="AK81" s="149"/>
      <c r="AL81" s="60"/>
      <c r="AM81" s="244"/>
      <c r="AN81" s="275">
        <v>63591840</v>
      </c>
      <c r="AO81" s="275">
        <v>125001</v>
      </c>
      <c r="AP81" s="149">
        <f t="shared" si="59"/>
        <v>63716841</v>
      </c>
      <c r="AQ81" s="60">
        <f t="shared" si="48"/>
        <v>63716841</v>
      </c>
      <c r="AR81" s="244"/>
      <c r="AS81" s="275">
        <v>32117148</v>
      </c>
      <c r="AT81" s="275">
        <v>0</v>
      </c>
      <c r="AU81" s="149">
        <f t="shared" ref="AU81:AU140" si="87">+AS81+AT81</f>
        <v>32117148</v>
      </c>
      <c r="AV81" s="60">
        <f t="shared" ref="AV81:AV141" si="88">+AU81*$F81</f>
        <v>32117148</v>
      </c>
      <c r="AW81" s="244"/>
      <c r="AX81" s="212"/>
      <c r="AY81" s="213"/>
      <c r="AZ81" s="149"/>
      <c r="BA81" s="60"/>
      <c r="BB81" s="244"/>
      <c r="BC81" s="212"/>
      <c r="BD81" s="213"/>
      <c r="BE81" s="149"/>
      <c r="BF81" s="60"/>
      <c r="BG81" s="244"/>
      <c r="BH81" s="275">
        <v>20780614</v>
      </c>
      <c r="BI81" s="275">
        <v>240895</v>
      </c>
      <c r="BJ81" s="149">
        <f t="shared" si="60"/>
        <v>21021509</v>
      </c>
      <c r="BK81" s="60">
        <f t="shared" si="71"/>
        <v>21021509</v>
      </c>
      <c r="BL81" s="244"/>
      <c r="BM81" s="212"/>
      <c r="BN81" s="213"/>
      <c r="BO81" s="149"/>
      <c r="BP81" s="60"/>
      <c r="BQ81" s="244"/>
      <c r="BR81" s="212"/>
      <c r="BS81" s="213"/>
      <c r="BT81" s="149"/>
      <c r="BU81" s="60"/>
      <c r="BV81" s="244"/>
      <c r="BW81" s="212">
        <v>26365500</v>
      </c>
      <c r="BX81" s="213">
        <v>0</v>
      </c>
      <c r="BY81" s="149">
        <f t="shared" si="61"/>
        <v>26365500</v>
      </c>
      <c r="BZ81" s="60">
        <f t="shared" si="72"/>
        <v>26365500</v>
      </c>
      <c r="CA81" s="244"/>
      <c r="CB81" s="277"/>
      <c r="CC81" s="277"/>
      <c r="CD81" s="149"/>
      <c r="CE81" s="60"/>
      <c r="CF81" s="244"/>
      <c r="CG81" s="212">
        <v>25100189</v>
      </c>
      <c r="CH81" s="213">
        <v>0</v>
      </c>
      <c r="CI81" s="149">
        <f t="shared" si="62"/>
        <v>25100189</v>
      </c>
      <c r="CJ81" s="60">
        <f t="shared" si="73"/>
        <v>25100189</v>
      </c>
      <c r="CK81" s="244"/>
      <c r="CL81" s="212">
        <v>37572000</v>
      </c>
      <c r="CM81" s="213">
        <v>0</v>
      </c>
      <c r="CN81" s="149">
        <f t="shared" si="63"/>
        <v>37572000</v>
      </c>
      <c r="CO81" s="60">
        <f t="shared" si="74"/>
        <v>37572000</v>
      </c>
      <c r="CP81" s="244"/>
      <c r="CQ81" s="212"/>
      <c r="CR81" s="213"/>
      <c r="CS81" s="149"/>
      <c r="CT81" s="60"/>
      <c r="CU81" s="244"/>
      <c r="CV81" s="212"/>
      <c r="CW81" s="213"/>
      <c r="CX81" s="149"/>
      <c r="CY81" s="60"/>
      <c r="CZ81" s="244"/>
      <c r="DA81" s="212"/>
      <c r="DB81" s="213"/>
      <c r="DC81" s="149"/>
      <c r="DD81" s="60"/>
      <c r="DE81" s="244"/>
      <c r="DF81" s="212"/>
      <c r="DG81" s="213"/>
      <c r="DH81" s="149"/>
      <c r="DI81" s="60"/>
      <c r="DJ81" s="244"/>
      <c r="DK81" s="212"/>
      <c r="DL81" s="213"/>
      <c r="DM81" s="149"/>
      <c r="DN81" s="60"/>
      <c r="DO81" s="244"/>
      <c r="DP81" s="212"/>
      <c r="DQ81" s="213"/>
      <c r="DR81" s="149">
        <f t="shared" si="64"/>
        <v>0</v>
      </c>
      <c r="DS81" s="60">
        <f t="shared" si="75"/>
        <v>0</v>
      </c>
      <c r="DT81" s="244"/>
      <c r="DU81" s="212">
        <v>0</v>
      </c>
      <c r="DV81" s="213">
        <v>0</v>
      </c>
      <c r="DW81" s="149">
        <f t="shared" si="65"/>
        <v>0</v>
      </c>
      <c r="DX81" s="60">
        <f t="shared" si="76"/>
        <v>0</v>
      </c>
      <c r="DY81" s="244"/>
      <c r="DZ81" s="212"/>
      <c r="EA81" s="213"/>
      <c r="EB81" s="149"/>
      <c r="EC81" s="60"/>
      <c r="ED81" s="247"/>
      <c r="EE81" s="212"/>
      <c r="EF81" s="213"/>
      <c r="EG81" s="149"/>
      <c r="EH81" s="60"/>
      <c r="EI81" s="244"/>
      <c r="EJ81" s="224">
        <f t="shared" ref="EJ81" si="89">IFERROR(AVERAGEIFS(O81:EI81,O$12:EI$12,"Valor Total Unitario",O81:EI81,"&lt;&gt;0"),0)</f>
        <v>34315531.166666664</v>
      </c>
      <c r="EK81" s="221">
        <f t="shared" ref="EK81" si="90">_xlfn.MINIFS(O81:EI81,O$12:EI$12,"Valor Total Unitario", O81:EI81, "&lt;&gt;0")</f>
        <v>21021509</v>
      </c>
      <c r="EL81" s="222" t="str">
        <f t="shared" ref="EL81" si="91">IF(EK81=0,"",INDEX(O$9:EI$9,MATCH(EK81,O81:EI81,0)))</f>
        <v>PIEMCA</v>
      </c>
      <c r="EM81" s="221"/>
      <c r="EN81" s="220">
        <f>IFERROR(EM81/#REF!,0)</f>
        <v>0</v>
      </c>
      <c r="EO81" s="31">
        <f t="shared" ref="EO81" si="92">+EJ81</f>
        <v>34315531.166666664</v>
      </c>
      <c r="EP81" s="31">
        <f t="shared" si="55"/>
        <v>34315531.166666664</v>
      </c>
      <c r="EQ81" s="225" t="str">
        <f t="shared" si="56"/>
        <v/>
      </c>
    </row>
    <row r="82" spans="1:147" s="14" customFormat="1" ht="28.5">
      <c r="A82" s="263">
        <f t="shared" si="13"/>
        <v>70</v>
      </c>
      <c r="B82" s="102"/>
      <c r="C82" s="249" t="s">
        <v>798</v>
      </c>
      <c r="D82" s="273" t="s">
        <v>57</v>
      </c>
      <c r="E82" s="265" t="s">
        <v>1445</v>
      </c>
      <c r="F82" s="273">
        <v>1</v>
      </c>
      <c r="G82" s="102"/>
      <c r="H82" s="103"/>
      <c r="I82" s="210"/>
      <c r="J82" s="280"/>
      <c r="K82" s="206"/>
      <c r="L82" s="71">
        <f t="shared" ref="L82" si="93">+J82+K82</f>
        <v>0</v>
      </c>
      <c r="M82" s="209">
        <f t="shared" si="58"/>
        <v>0</v>
      </c>
      <c r="O82" s="275"/>
      <c r="P82" s="275"/>
      <c r="Q82" s="149"/>
      <c r="R82" s="60"/>
      <c r="S82" s="244"/>
      <c r="T82" s="275"/>
      <c r="U82" s="275"/>
      <c r="V82" s="149"/>
      <c r="W82" s="60"/>
      <c r="X82" s="244"/>
      <c r="Y82" s="275"/>
      <c r="Z82" s="275"/>
      <c r="AA82" s="149"/>
      <c r="AB82" s="60"/>
      <c r="AC82" s="244"/>
      <c r="AD82" s="275"/>
      <c r="AE82" s="275"/>
      <c r="AF82" s="149"/>
      <c r="AG82" s="60"/>
      <c r="AH82" s="244"/>
      <c r="AI82" s="275"/>
      <c r="AJ82" s="275"/>
      <c r="AK82" s="149"/>
      <c r="AL82" s="60"/>
      <c r="AM82" s="244"/>
      <c r="AN82" s="275">
        <v>70828740</v>
      </c>
      <c r="AO82" s="275">
        <v>125001</v>
      </c>
      <c r="AP82" s="149">
        <f t="shared" si="59"/>
        <v>70953741</v>
      </c>
      <c r="AQ82" s="60">
        <f t="shared" si="48"/>
        <v>70953741</v>
      </c>
      <c r="AR82" s="244"/>
      <c r="AS82" s="275">
        <v>32117148</v>
      </c>
      <c r="AT82" s="275">
        <v>0</v>
      </c>
      <c r="AU82" s="149">
        <f t="shared" si="87"/>
        <v>32117148</v>
      </c>
      <c r="AV82" s="60">
        <f t="shared" si="88"/>
        <v>32117148</v>
      </c>
      <c r="AW82" s="244"/>
      <c r="AX82" s="212"/>
      <c r="AY82" s="213"/>
      <c r="AZ82" s="149"/>
      <c r="BA82" s="60"/>
      <c r="BB82" s="244"/>
      <c r="BC82" s="212"/>
      <c r="BD82" s="213"/>
      <c r="BE82" s="149"/>
      <c r="BF82" s="60"/>
      <c r="BG82" s="244"/>
      <c r="BH82" s="275">
        <v>19516202</v>
      </c>
      <c r="BI82" s="275">
        <v>120447</v>
      </c>
      <c r="BJ82" s="149">
        <f t="shared" si="60"/>
        <v>19636649</v>
      </c>
      <c r="BK82" s="60">
        <f t="shared" si="71"/>
        <v>19636649</v>
      </c>
      <c r="BL82" s="244"/>
      <c r="BM82" s="212"/>
      <c r="BN82" s="213"/>
      <c r="BO82" s="149"/>
      <c r="BP82" s="60"/>
      <c r="BQ82" s="244"/>
      <c r="BR82" s="212"/>
      <c r="BS82" s="213"/>
      <c r="BT82" s="149"/>
      <c r="BU82" s="60"/>
      <c r="BV82" s="244"/>
      <c r="BW82" s="212">
        <v>29200500</v>
      </c>
      <c r="BX82" s="213">
        <v>0</v>
      </c>
      <c r="BY82" s="149">
        <f t="shared" si="61"/>
        <v>29200500</v>
      </c>
      <c r="BZ82" s="60">
        <f t="shared" si="72"/>
        <v>29200500</v>
      </c>
      <c r="CA82" s="244"/>
      <c r="CB82" s="277"/>
      <c r="CC82" s="277"/>
      <c r="CD82" s="149"/>
      <c r="CE82" s="60"/>
      <c r="CF82" s="244"/>
      <c r="CG82" s="212">
        <v>26258877</v>
      </c>
      <c r="CH82" s="213">
        <v>58947.5</v>
      </c>
      <c r="CI82" s="149">
        <f t="shared" si="62"/>
        <v>26317824.5</v>
      </c>
      <c r="CJ82" s="60">
        <f t="shared" si="73"/>
        <v>26317824.5</v>
      </c>
      <c r="CK82" s="244"/>
      <c r="CL82" s="212">
        <v>41612000</v>
      </c>
      <c r="CM82" s="213">
        <v>0</v>
      </c>
      <c r="CN82" s="149">
        <f t="shared" si="63"/>
        <v>41612000</v>
      </c>
      <c r="CO82" s="60">
        <f t="shared" si="74"/>
        <v>41612000</v>
      </c>
      <c r="CP82" s="244"/>
      <c r="CQ82" s="212"/>
      <c r="CR82" s="213"/>
      <c r="CS82" s="149"/>
      <c r="CT82" s="60"/>
      <c r="CU82" s="244"/>
      <c r="CV82" s="212"/>
      <c r="CW82" s="213"/>
      <c r="CX82" s="149"/>
      <c r="CY82" s="60"/>
      <c r="CZ82" s="244"/>
      <c r="DA82" s="212"/>
      <c r="DB82" s="213"/>
      <c r="DC82" s="149"/>
      <c r="DD82" s="60"/>
      <c r="DE82" s="244"/>
      <c r="DF82" s="212"/>
      <c r="DG82" s="213"/>
      <c r="DH82" s="149"/>
      <c r="DI82" s="60"/>
      <c r="DJ82" s="244"/>
      <c r="DK82" s="212"/>
      <c r="DL82" s="213"/>
      <c r="DM82" s="149"/>
      <c r="DN82" s="60"/>
      <c r="DO82" s="244"/>
      <c r="DP82" s="212"/>
      <c r="DQ82" s="213"/>
      <c r="DR82" s="149">
        <f t="shared" si="64"/>
        <v>0</v>
      </c>
      <c r="DS82" s="60">
        <f t="shared" si="75"/>
        <v>0</v>
      </c>
      <c r="DT82" s="244"/>
      <c r="DU82" s="212">
        <v>0</v>
      </c>
      <c r="DV82" s="213">
        <v>0</v>
      </c>
      <c r="DW82" s="149">
        <f t="shared" si="65"/>
        <v>0</v>
      </c>
      <c r="DX82" s="60">
        <f t="shared" si="76"/>
        <v>0</v>
      </c>
      <c r="DY82" s="244"/>
      <c r="DZ82" s="212"/>
      <c r="EA82" s="213"/>
      <c r="EB82" s="149"/>
      <c r="EC82" s="60"/>
      <c r="ED82" s="247"/>
      <c r="EE82" s="212"/>
      <c r="EF82" s="213"/>
      <c r="EG82" s="149"/>
      <c r="EH82" s="60"/>
      <c r="EI82" s="244"/>
      <c r="EJ82" s="224">
        <f t="shared" ref="EJ82" si="94">IFERROR(AVERAGEIFS(O82:EI82,O$12:EI$12,"Valor Total Unitario",O82:EI82,"&lt;&gt;0"),0)</f>
        <v>36639643.75</v>
      </c>
      <c r="EK82" s="221">
        <f t="shared" ref="EK82" si="95">_xlfn.MINIFS(O82:EI82,O$12:EI$12,"Valor Total Unitario", O82:EI82, "&lt;&gt;0")</f>
        <v>19636649</v>
      </c>
      <c r="EL82" s="222" t="str">
        <f t="shared" ref="EL82" si="96">IF(EK82=0,"",INDEX(O$9:EI$9,MATCH(EK82,O82:EI82,0)))</f>
        <v>PIEMCA</v>
      </c>
      <c r="EM82" s="221"/>
      <c r="EN82" s="220">
        <f>IFERROR(EM82/#REF!,0)</f>
        <v>0</v>
      </c>
      <c r="EO82" s="31">
        <f t="shared" ref="EO82" si="97">+EJ82</f>
        <v>36639643.75</v>
      </c>
      <c r="EP82" s="31">
        <f t="shared" si="55"/>
        <v>36639643.75</v>
      </c>
      <c r="EQ82" s="225" t="str">
        <f t="shared" si="56"/>
        <v/>
      </c>
    </row>
    <row r="83" spans="1:147" s="14" customFormat="1" ht="42.75">
      <c r="A83" s="263">
        <f t="shared" si="13"/>
        <v>71</v>
      </c>
      <c r="B83" s="102"/>
      <c r="C83" s="249" t="s">
        <v>799</v>
      </c>
      <c r="D83" s="273" t="s">
        <v>57</v>
      </c>
      <c r="E83" s="265" t="s">
        <v>1445</v>
      </c>
      <c r="F83" s="273">
        <v>1</v>
      </c>
      <c r="G83" s="102"/>
      <c r="H83" s="103"/>
      <c r="I83" s="210"/>
      <c r="J83" s="280"/>
      <c r="K83" s="206"/>
      <c r="L83" s="71">
        <f t="shared" ref="L83" si="98">+J83+K83</f>
        <v>0</v>
      </c>
      <c r="M83" s="209">
        <f t="shared" si="58"/>
        <v>0</v>
      </c>
      <c r="O83" s="275"/>
      <c r="P83" s="275"/>
      <c r="Q83" s="149"/>
      <c r="R83" s="60"/>
      <c r="S83" s="244"/>
      <c r="T83" s="275"/>
      <c r="U83" s="275"/>
      <c r="V83" s="149"/>
      <c r="W83" s="60"/>
      <c r="X83" s="244"/>
      <c r="Y83" s="275"/>
      <c r="Z83" s="275"/>
      <c r="AA83" s="149"/>
      <c r="AB83" s="60"/>
      <c r="AC83" s="244"/>
      <c r="AD83" s="275"/>
      <c r="AE83" s="275"/>
      <c r="AF83" s="149"/>
      <c r="AG83" s="60"/>
      <c r="AH83" s="244"/>
      <c r="AI83" s="275"/>
      <c r="AJ83" s="275"/>
      <c r="AK83" s="149"/>
      <c r="AL83" s="60"/>
      <c r="AM83" s="244"/>
      <c r="AN83" s="275">
        <v>69755460</v>
      </c>
      <c r="AO83" s="275">
        <v>125001</v>
      </c>
      <c r="AP83" s="149">
        <f t="shared" si="59"/>
        <v>69880461</v>
      </c>
      <c r="AQ83" s="60">
        <f t="shared" si="48"/>
        <v>69880461</v>
      </c>
      <c r="AR83" s="244"/>
      <c r="AS83" s="275"/>
      <c r="AT83" s="275"/>
      <c r="AU83" s="149"/>
      <c r="AV83" s="60"/>
      <c r="AW83" s="244"/>
      <c r="AX83" s="212"/>
      <c r="AY83" s="213"/>
      <c r="AZ83" s="149"/>
      <c r="BA83" s="60"/>
      <c r="BB83" s="244"/>
      <c r="BC83" s="212"/>
      <c r="BD83" s="213"/>
      <c r="BE83" s="149"/>
      <c r="BF83" s="60"/>
      <c r="BG83" s="244"/>
      <c r="BH83" s="275"/>
      <c r="BI83" s="275"/>
      <c r="BJ83" s="149"/>
      <c r="BK83" s="60"/>
      <c r="BL83" s="244"/>
      <c r="BM83" s="212"/>
      <c r="BN83" s="213"/>
      <c r="BO83" s="149"/>
      <c r="BP83" s="60"/>
      <c r="BQ83" s="244"/>
      <c r="BR83" s="212"/>
      <c r="BS83" s="213"/>
      <c r="BT83" s="149"/>
      <c r="BU83" s="60"/>
      <c r="BV83" s="244"/>
      <c r="BW83" s="212">
        <v>28633500</v>
      </c>
      <c r="BX83" s="213">
        <v>0</v>
      </c>
      <c r="BY83" s="149">
        <f t="shared" si="61"/>
        <v>28633500</v>
      </c>
      <c r="BZ83" s="60">
        <f t="shared" si="72"/>
        <v>28633500</v>
      </c>
      <c r="CA83" s="244"/>
      <c r="CB83" s="277"/>
      <c r="CC83" s="277"/>
      <c r="CD83" s="149"/>
      <c r="CE83" s="60"/>
      <c r="CF83" s="244"/>
      <c r="CG83" s="212"/>
      <c r="CH83" s="213"/>
      <c r="CI83" s="149"/>
      <c r="CJ83" s="60"/>
      <c r="CK83" s="244"/>
      <c r="CL83" s="212">
        <v>41006000</v>
      </c>
      <c r="CM83" s="213">
        <v>0</v>
      </c>
      <c r="CN83" s="149">
        <f t="shared" si="63"/>
        <v>41006000</v>
      </c>
      <c r="CO83" s="60">
        <f t="shared" si="74"/>
        <v>41006000</v>
      </c>
      <c r="CP83" s="244"/>
      <c r="CQ83" s="212"/>
      <c r="CR83" s="213"/>
      <c r="CS83" s="149"/>
      <c r="CT83" s="60"/>
      <c r="CU83" s="244"/>
      <c r="CV83" s="212"/>
      <c r="CW83" s="213"/>
      <c r="CX83" s="149"/>
      <c r="CY83" s="60"/>
      <c r="CZ83" s="244"/>
      <c r="DA83" s="212"/>
      <c r="DB83" s="213"/>
      <c r="DC83" s="149"/>
      <c r="DD83" s="60"/>
      <c r="DE83" s="244"/>
      <c r="DF83" s="212"/>
      <c r="DG83" s="213"/>
      <c r="DH83" s="149"/>
      <c r="DI83" s="60"/>
      <c r="DJ83" s="244"/>
      <c r="DK83" s="212"/>
      <c r="DL83" s="213"/>
      <c r="DM83" s="149"/>
      <c r="DN83" s="60"/>
      <c r="DO83" s="244"/>
      <c r="DP83" s="212"/>
      <c r="DQ83" s="213"/>
      <c r="DR83" s="149">
        <f t="shared" si="64"/>
        <v>0</v>
      </c>
      <c r="DS83" s="60">
        <f t="shared" si="75"/>
        <v>0</v>
      </c>
      <c r="DT83" s="244"/>
      <c r="DU83" s="212">
        <v>0</v>
      </c>
      <c r="DV83" s="213">
        <v>0</v>
      </c>
      <c r="DW83" s="149">
        <f t="shared" si="65"/>
        <v>0</v>
      </c>
      <c r="DX83" s="60">
        <f t="shared" si="76"/>
        <v>0</v>
      </c>
      <c r="DY83" s="244"/>
      <c r="DZ83" s="212"/>
      <c r="EA83" s="213"/>
      <c r="EB83" s="149"/>
      <c r="EC83" s="60"/>
      <c r="ED83" s="247"/>
      <c r="EE83" s="212"/>
      <c r="EF83" s="213"/>
      <c r="EG83" s="149"/>
      <c r="EH83" s="60"/>
      <c r="EI83" s="244"/>
      <c r="EJ83" s="224">
        <f t="shared" ref="EJ83" si="99">IFERROR(AVERAGEIFS(O83:EI83,O$12:EI$12,"Valor Total Unitario",O83:EI83,"&lt;&gt;0"),0)</f>
        <v>46506653.666666664</v>
      </c>
      <c r="EK83" s="221">
        <f t="shared" ref="EK83" si="100">_xlfn.MINIFS(O83:EI83,O$12:EI$12,"Valor Total Unitario", O83:EI83, "&lt;&gt;0")</f>
        <v>28633500</v>
      </c>
      <c r="EL83" s="222" t="str">
        <f t="shared" ref="EL83" si="101">IF(EK83=0,"",INDEX(O$9:EI$9,MATCH(EK83,O83:EI83,0)))</f>
        <v>DIPROMEDICOS SAS</v>
      </c>
      <c r="EM83" s="221"/>
      <c r="EN83" s="220">
        <f>IFERROR(EM83/#REF!,0)</f>
        <v>0</v>
      </c>
      <c r="EO83" s="31">
        <f t="shared" ref="EO83" si="102">+EJ83</f>
        <v>46506653.666666664</v>
      </c>
      <c r="EP83" s="31">
        <f t="shared" si="55"/>
        <v>46506653.666666664</v>
      </c>
      <c r="EQ83" s="225" t="str">
        <f t="shared" si="56"/>
        <v/>
      </c>
    </row>
    <row r="84" spans="1:147" s="14" customFormat="1" ht="36">
      <c r="A84" s="263">
        <f t="shared" si="13"/>
        <v>72</v>
      </c>
      <c r="B84" s="102"/>
      <c r="C84" s="248" t="s">
        <v>800</v>
      </c>
      <c r="D84" s="273" t="s">
        <v>57</v>
      </c>
      <c r="E84" s="264" t="s">
        <v>1445</v>
      </c>
      <c r="F84" s="273">
        <v>1</v>
      </c>
      <c r="G84" s="102"/>
      <c r="H84" s="103"/>
      <c r="I84" s="210"/>
      <c r="J84" s="280"/>
      <c r="K84" s="206"/>
      <c r="L84" s="71">
        <f t="shared" ref="L84" si="103">+J84+K84</f>
        <v>0</v>
      </c>
      <c r="M84" s="209">
        <f t="shared" si="58"/>
        <v>0</v>
      </c>
      <c r="O84" s="275"/>
      <c r="P84" s="275"/>
      <c r="Q84" s="149"/>
      <c r="R84" s="60"/>
      <c r="S84" s="244"/>
      <c r="T84" s="275"/>
      <c r="U84" s="275"/>
      <c r="V84" s="149"/>
      <c r="W84" s="60"/>
      <c r="X84" s="244"/>
      <c r="Y84" s="275"/>
      <c r="Z84" s="275"/>
      <c r="AA84" s="149"/>
      <c r="AB84" s="60"/>
      <c r="AC84" s="244"/>
      <c r="AD84" s="275"/>
      <c r="AE84" s="275"/>
      <c r="AF84" s="149"/>
      <c r="AG84" s="60"/>
      <c r="AH84" s="244"/>
      <c r="AI84" s="275"/>
      <c r="AJ84" s="275"/>
      <c r="AK84" s="149"/>
      <c r="AL84" s="60"/>
      <c r="AM84" s="244"/>
      <c r="AN84" s="275">
        <v>16628100</v>
      </c>
      <c r="AO84" s="275">
        <v>0</v>
      </c>
      <c r="AP84" s="149">
        <f t="shared" si="59"/>
        <v>16628100</v>
      </c>
      <c r="AQ84" s="60">
        <f t="shared" si="48"/>
        <v>16628100</v>
      </c>
      <c r="AR84" s="244"/>
      <c r="AS84" s="275"/>
      <c r="AT84" s="275"/>
      <c r="AU84" s="149"/>
      <c r="AV84" s="60"/>
      <c r="AW84" s="244"/>
      <c r="AX84" s="212">
        <v>7517014</v>
      </c>
      <c r="AY84" s="213">
        <v>0</v>
      </c>
      <c r="AZ84" s="149">
        <f t="shared" ref="AZ84:AZ140" si="104">+AX84+AY84</f>
        <v>7517014</v>
      </c>
      <c r="BA84" s="60">
        <f t="shared" ref="BA84:BA140" si="105">+AZ84*$F84</f>
        <v>7517014</v>
      </c>
      <c r="BB84" s="244"/>
      <c r="BC84" s="212"/>
      <c r="BD84" s="213"/>
      <c r="BE84" s="149"/>
      <c r="BF84" s="60"/>
      <c r="BG84" s="244"/>
      <c r="BH84" s="275"/>
      <c r="BI84" s="275"/>
      <c r="BJ84" s="149"/>
      <c r="BK84" s="60"/>
      <c r="BL84" s="244"/>
      <c r="BM84" s="212"/>
      <c r="BN84" s="213"/>
      <c r="BO84" s="149"/>
      <c r="BP84" s="60"/>
      <c r="BQ84" s="244"/>
      <c r="BR84" s="212"/>
      <c r="BS84" s="213"/>
      <c r="BT84" s="149"/>
      <c r="BU84" s="60"/>
      <c r="BV84" s="244"/>
      <c r="BW84" s="212"/>
      <c r="BX84" s="213"/>
      <c r="BY84" s="149"/>
      <c r="BZ84" s="60"/>
      <c r="CA84" s="244"/>
      <c r="CB84" s="277"/>
      <c r="CC84" s="277"/>
      <c r="CD84" s="149"/>
      <c r="CE84" s="60"/>
      <c r="CF84" s="244"/>
      <c r="CG84" s="212">
        <v>5626598</v>
      </c>
      <c r="CH84" s="213">
        <v>0</v>
      </c>
      <c r="CI84" s="149">
        <f t="shared" si="62"/>
        <v>5626598</v>
      </c>
      <c r="CJ84" s="60">
        <f t="shared" si="73"/>
        <v>5626598</v>
      </c>
      <c r="CK84" s="244"/>
      <c r="CL84" s="212"/>
      <c r="CM84" s="213"/>
      <c r="CN84" s="149"/>
      <c r="CO84" s="60"/>
      <c r="CP84" s="244"/>
      <c r="CQ84" s="212"/>
      <c r="CR84" s="213"/>
      <c r="CS84" s="149"/>
      <c r="CT84" s="60"/>
      <c r="CU84" s="244"/>
      <c r="CV84" s="212"/>
      <c r="CW84" s="213"/>
      <c r="CX84" s="149"/>
      <c r="CY84" s="60"/>
      <c r="CZ84" s="244"/>
      <c r="DA84" s="212"/>
      <c r="DB84" s="213"/>
      <c r="DC84" s="149"/>
      <c r="DD84" s="60"/>
      <c r="DE84" s="244"/>
      <c r="DF84" s="212"/>
      <c r="DG84" s="213"/>
      <c r="DH84" s="149"/>
      <c r="DI84" s="60"/>
      <c r="DJ84" s="244"/>
      <c r="DK84" s="212"/>
      <c r="DL84" s="213"/>
      <c r="DM84" s="149"/>
      <c r="DN84" s="60"/>
      <c r="DO84" s="244"/>
      <c r="DP84" s="212"/>
      <c r="DQ84" s="213"/>
      <c r="DR84" s="149">
        <f t="shared" si="64"/>
        <v>0</v>
      </c>
      <c r="DS84" s="60">
        <f t="shared" si="75"/>
        <v>0</v>
      </c>
      <c r="DT84" s="244"/>
      <c r="DU84" s="212">
        <v>0</v>
      </c>
      <c r="DV84" s="213">
        <v>0</v>
      </c>
      <c r="DW84" s="149">
        <f t="shared" si="65"/>
        <v>0</v>
      </c>
      <c r="DX84" s="60">
        <f t="shared" si="76"/>
        <v>0</v>
      </c>
      <c r="DY84" s="244"/>
      <c r="DZ84" s="212"/>
      <c r="EA84" s="213"/>
      <c r="EB84" s="149"/>
      <c r="EC84" s="60"/>
      <c r="ED84" s="247"/>
      <c r="EE84" s="212"/>
      <c r="EF84" s="213"/>
      <c r="EG84" s="149"/>
      <c r="EH84" s="60"/>
      <c r="EI84" s="244"/>
      <c r="EJ84" s="224">
        <f t="shared" ref="EJ84" si="106">IFERROR(AVERAGEIFS(O84:EI84,O$12:EI$12,"Valor Total Unitario",O84:EI84,"&lt;&gt;0"),0)</f>
        <v>9923904</v>
      </c>
      <c r="EK84" s="221">
        <f t="shared" ref="EK84" si="107">_xlfn.MINIFS(O84:EI84,O$12:EI$12,"Valor Total Unitario", O84:EI84, "&lt;&gt;0")</f>
        <v>5626598</v>
      </c>
      <c r="EL84" s="222" t="str">
        <f t="shared" ref="EL84" si="108">IF(EK84=0,"",INDEX(O$9:EI$9,MATCH(EK84,O84:EI84,0)))</f>
        <v>EDM EQUIPOS Y DISPOSITIVOS MEDICOS SAS</v>
      </c>
      <c r="EM84" s="221"/>
      <c r="EN84" s="220">
        <f>IFERROR(EM84/#REF!,0)</f>
        <v>0</v>
      </c>
      <c r="EO84" s="31">
        <f t="shared" ref="EO84" si="109">+EJ84</f>
        <v>9923904</v>
      </c>
      <c r="EP84" s="31">
        <f t="shared" si="55"/>
        <v>9923904</v>
      </c>
      <c r="EQ84" s="225" t="str">
        <f t="shared" si="56"/>
        <v/>
      </c>
    </row>
    <row r="85" spans="1:147" s="14" customFormat="1" ht="24">
      <c r="A85" s="263">
        <f t="shared" si="13"/>
        <v>73</v>
      </c>
      <c r="B85" s="102"/>
      <c r="C85" s="253" t="s">
        <v>801</v>
      </c>
      <c r="D85" s="273" t="s">
        <v>57</v>
      </c>
      <c r="E85" s="264" t="s">
        <v>1445</v>
      </c>
      <c r="F85" s="273">
        <v>1</v>
      </c>
      <c r="G85" s="102"/>
      <c r="H85" s="103"/>
      <c r="I85" s="210"/>
      <c r="J85" s="280"/>
      <c r="K85" s="206"/>
      <c r="L85" s="71">
        <f t="shared" ref="L85" si="110">+J85+K85</f>
        <v>0</v>
      </c>
      <c r="M85" s="209">
        <f t="shared" si="58"/>
        <v>0</v>
      </c>
      <c r="O85" s="275"/>
      <c r="P85" s="275"/>
      <c r="Q85" s="149"/>
      <c r="R85" s="60"/>
      <c r="S85" s="244"/>
      <c r="T85" s="275"/>
      <c r="U85" s="275"/>
      <c r="V85" s="149"/>
      <c r="W85" s="60"/>
      <c r="X85" s="244"/>
      <c r="Y85" s="275"/>
      <c r="Z85" s="275"/>
      <c r="AA85" s="149"/>
      <c r="AB85" s="60"/>
      <c r="AC85" s="244"/>
      <c r="AD85" s="275"/>
      <c r="AE85" s="275"/>
      <c r="AF85" s="149"/>
      <c r="AG85" s="60"/>
      <c r="AH85" s="244"/>
      <c r="AI85" s="275"/>
      <c r="AJ85" s="275"/>
      <c r="AK85" s="149"/>
      <c r="AL85" s="60"/>
      <c r="AM85" s="244"/>
      <c r="AN85" s="275"/>
      <c r="AO85" s="275"/>
      <c r="AP85" s="149">
        <f t="shared" si="59"/>
        <v>0</v>
      </c>
      <c r="AQ85" s="60">
        <f t="shared" si="48"/>
        <v>0</v>
      </c>
      <c r="AR85" s="244"/>
      <c r="AS85" s="275"/>
      <c r="AT85" s="275"/>
      <c r="AU85" s="149"/>
      <c r="AV85" s="60"/>
      <c r="AW85" s="244"/>
      <c r="AX85" s="212"/>
      <c r="AY85" s="213"/>
      <c r="AZ85" s="149"/>
      <c r="BA85" s="60"/>
      <c r="BB85" s="244"/>
      <c r="BC85" s="212"/>
      <c r="BD85" s="213"/>
      <c r="BE85" s="149"/>
      <c r="BF85" s="60"/>
      <c r="BG85" s="244"/>
      <c r="BH85" s="275"/>
      <c r="BI85" s="275"/>
      <c r="BJ85" s="149"/>
      <c r="BK85" s="60"/>
      <c r="BL85" s="244"/>
      <c r="BM85" s="212"/>
      <c r="BN85" s="213"/>
      <c r="BO85" s="149"/>
      <c r="BP85" s="60"/>
      <c r="BQ85" s="244"/>
      <c r="BR85" s="212"/>
      <c r="BS85" s="213"/>
      <c r="BT85" s="149"/>
      <c r="BU85" s="60"/>
      <c r="BV85" s="244"/>
      <c r="BW85" s="212"/>
      <c r="BX85" s="213"/>
      <c r="BY85" s="149"/>
      <c r="BZ85" s="60"/>
      <c r="CA85" s="244"/>
      <c r="CB85" s="277"/>
      <c r="CC85" s="277"/>
      <c r="CD85" s="149"/>
      <c r="CE85" s="60"/>
      <c r="CF85" s="244"/>
      <c r="CG85" s="212"/>
      <c r="CH85" s="213"/>
      <c r="CI85" s="149"/>
      <c r="CJ85" s="60"/>
      <c r="CK85" s="244"/>
      <c r="CL85" s="212">
        <v>25312500</v>
      </c>
      <c r="CM85" s="213">
        <v>0</v>
      </c>
      <c r="CN85" s="149">
        <f t="shared" si="63"/>
        <v>25312500</v>
      </c>
      <c r="CO85" s="60">
        <f t="shared" si="74"/>
        <v>25312500</v>
      </c>
      <c r="CP85" s="244"/>
      <c r="CQ85" s="212"/>
      <c r="CR85" s="213"/>
      <c r="CS85" s="149"/>
      <c r="CT85" s="60"/>
      <c r="CU85" s="244"/>
      <c r="CV85" s="212"/>
      <c r="CW85" s="213"/>
      <c r="CX85" s="149"/>
      <c r="CY85" s="60"/>
      <c r="CZ85" s="244"/>
      <c r="DA85" s="212"/>
      <c r="DB85" s="213"/>
      <c r="DC85" s="149"/>
      <c r="DD85" s="60"/>
      <c r="DE85" s="244"/>
      <c r="DF85" s="212"/>
      <c r="DG85" s="213"/>
      <c r="DH85" s="149"/>
      <c r="DI85" s="60"/>
      <c r="DJ85" s="244"/>
      <c r="DK85" s="212"/>
      <c r="DL85" s="213"/>
      <c r="DM85" s="149"/>
      <c r="DN85" s="60"/>
      <c r="DO85" s="244"/>
      <c r="DP85" s="212"/>
      <c r="DQ85" s="213"/>
      <c r="DR85" s="149">
        <f t="shared" si="64"/>
        <v>0</v>
      </c>
      <c r="DS85" s="60">
        <f t="shared" si="75"/>
        <v>0</v>
      </c>
      <c r="DT85" s="244"/>
      <c r="DU85" s="212">
        <v>0</v>
      </c>
      <c r="DV85" s="213">
        <v>0</v>
      </c>
      <c r="DW85" s="149">
        <f t="shared" si="65"/>
        <v>0</v>
      </c>
      <c r="DX85" s="60">
        <f t="shared" si="76"/>
        <v>0</v>
      </c>
      <c r="DY85" s="244"/>
      <c r="DZ85" s="212"/>
      <c r="EA85" s="213"/>
      <c r="EB85" s="149"/>
      <c r="EC85" s="60"/>
      <c r="ED85" s="247"/>
      <c r="EE85" s="212"/>
      <c r="EF85" s="213"/>
      <c r="EG85" s="149"/>
      <c r="EH85" s="60"/>
      <c r="EI85" s="244"/>
      <c r="EJ85" s="224">
        <f t="shared" ref="EJ85" si="111">IFERROR(AVERAGEIFS(O85:EI85,O$12:EI$12,"Valor Total Unitario",O85:EI85,"&lt;&gt;0"),0)</f>
        <v>25312500</v>
      </c>
      <c r="EK85" s="221">
        <f t="shared" ref="EK85" si="112">_xlfn.MINIFS(O85:EI85,O$12:EI$12,"Valor Total Unitario", O85:EI85, "&lt;&gt;0")</f>
        <v>25312500</v>
      </c>
      <c r="EL85" s="222" t="str">
        <f t="shared" ref="EL85" si="113">IF(EK85=0,"",INDEX(O$9:EI$9,MATCH(EK85,O85:EI85,0)))</f>
        <v>TIENDA MEDICA VIRTUAL CO</v>
      </c>
      <c r="EM85" s="221"/>
      <c r="EN85" s="220">
        <f>IFERROR(EM85/#REF!,0)</f>
        <v>0</v>
      </c>
      <c r="EO85" s="31">
        <f t="shared" ref="EO85" si="114">+EJ85</f>
        <v>25312500</v>
      </c>
      <c r="EP85" s="31">
        <f t="shared" si="55"/>
        <v>25312500</v>
      </c>
      <c r="EQ85" s="225" t="str">
        <f t="shared" si="56"/>
        <v/>
      </c>
    </row>
    <row r="86" spans="1:147" s="14" customFormat="1" ht="36">
      <c r="A86" s="263">
        <f t="shared" si="13"/>
        <v>74</v>
      </c>
      <c r="B86" s="102"/>
      <c r="C86" s="253" t="s">
        <v>802</v>
      </c>
      <c r="D86" s="273" t="s">
        <v>57</v>
      </c>
      <c r="E86" s="264" t="s">
        <v>37</v>
      </c>
      <c r="F86" s="273">
        <v>5</v>
      </c>
      <c r="G86" s="102"/>
      <c r="H86" s="103"/>
      <c r="I86" s="210"/>
      <c r="J86" s="280"/>
      <c r="K86" s="206"/>
      <c r="L86" s="71">
        <f t="shared" ref="L86" si="115">+J86+K86</f>
        <v>0</v>
      </c>
      <c r="M86" s="209">
        <f t="shared" si="58"/>
        <v>0</v>
      </c>
      <c r="O86" s="275"/>
      <c r="P86" s="275"/>
      <c r="Q86" s="149"/>
      <c r="R86" s="60"/>
      <c r="S86" s="244"/>
      <c r="T86" s="275"/>
      <c r="U86" s="275"/>
      <c r="V86" s="149"/>
      <c r="W86" s="60"/>
      <c r="X86" s="244"/>
      <c r="Y86" s="275"/>
      <c r="Z86" s="275"/>
      <c r="AA86" s="149"/>
      <c r="AB86" s="60"/>
      <c r="AC86" s="244"/>
      <c r="AD86" s="275"/>
      <c r="AE86" s="275"/>
      <c r="AF86" s="149"/>
      <c r="AG86" s="60"/>
      <c r="AH86" s="244"/>
      <c r="AI86" s="275"/>
      <c r="AJ86" s="275"/>
      <c r="AK86" s="149"/>
      <c r="AL86" s="60"/>
      <c r="AM86" s="244"/>
      <c r="AN86" s="275"/>
      <c r="AO86" s="275"/>
      <c r="AP86" s="149">
        <f t="shared" si="59"/>
        <v>0</v>
      </c>
      <c r="AQ86" s="60">
        <f t="shared" si="48"/>
        <v>0</v>
      </c>
      <c r="AR86" s="244"/>
      <c r="AS86" s="275">
        <v>1082813</v>
      </c>
      <c r="AT86" s="275">
        <v>0</v>
      </c>
      <c r="AU86" s="149">
        <f t="shared" si="87"/>
        <v>1082813</v>
      </c>
      <c r="AV86" s="60">
        <f t="shared" si="88"/>
        <v>5414065</v>
      </c>
      <c r="AW86" s="244"/>
      <c r="AX86" s="212">
        <v>452044</v>
      </c>
      <c r="AY86" s="213">
        <v>0</v>
      </c>
      <c r="AZ86" s="149">
        <f t="shared" si="104"/>
        <v>452044</v>
      </c>
      <c r="BA86" s="60">
        <f t="shared" si="105"/>
        <v>2260220</v>
      </c>
      <c r="BB86" s="244"/>
      <c r="BC86" s="212"/>
      <c r="BD86" s="213"/>
      <c r="BE86" s="149"/>
      <c r="BF86" s="60"/>
      <c r="BG86" s="244"/>
      <c r="BH86" s="275">
        <v>381780</v>
      </c>
      <c r="BI86" s="275">
        <v>0</v>
      </c>
      <c r="BJ86" s="149">
        <f t="shared" si="60"/>
        <v>381780</v>
      </c>
      <c r="BK86" s="60">
        <f t="shared" si="71"/>
        <v>1908900</v>
      </c>
      <c r="BL86" s="244"/>
      <c r="BM86" s="212">
        <v>549000</v>
      </c>
      <c r="BN86" s="213">
        <v>0</v>
      </c>
      <c r="BO86" s="149">
        <f t="shared" ref="BO86:BO140" si="116">+BM86+BN86</f>
        <v>549000</v>
      </c>
      <c r="BP86" s="60">
        <f t="shared" ref="BP86:BP141" si="117">+BO86*$F86</f>
        <v>2745000</v>
      </c>
      <c r="BQ86" s="244"/>
      <c r="BR86" s="212"/>
      <c r="BS86" s="213"/>
      <c r="BT86" s="149"/>
      <c r="BU86" s="60"/>
      <c r="BV86" s="244"/>
      <c r="BW86" s="212"/>
      <c r="BX86" s="213"/>
      <c r="BY86" s="149"/>
      <c r="BZ86" s="60"/>
      <c r="CA86" s="244"/>
      <c r="CB86" s="277"/>
      <c r="CC86" s="277"/>
      <c r="CD86" s="149"/>
      <c r="CE86" s="60"/>
      <c r="CF86" s="244"/>
      <c r="CG86" s="212">
        <v>366873</v>
      </c>
      <c r="CH86" s="213">
        <v>0</v>
      </c>
      <c r="CI86" s="149">
        <f t="shared" si="62"/>
        <v>366873</v>
      </c>
      <c r="CJ86" s="60">
        <f t="shared" si="73"/>
        <v>1834365</v>
      </c>
      <c r="CK86" s="244"/>
      <c r="CL86" s="212"/>
      <c r="CM86" s="213"/>
      <c r="CN86" s="149"/>
      <c r="CO86" s="60"/>
      <c r="CP86" s="244"/>
      <c r="CQ86" s="212">
        <v>430000</v>
      </c>
      <c r="CR86" s="213">
        <v>0</v>
      </c>
      <c r="CS86" s="149">
        <f t="shared" ref="CS86:CS139" si="118">+CQ86+CR86</f>
        <v>430000</v>
      </c>
      <c r="CT86" s="60">
        <f t="shared" ref="CT86:CT139" si="119">+CS86*$F86</f>
        <v>2150000</v>
      </c>
      <c r="CU86" s="244"/>
      <c r="CV86" s="212"/>
      <c r="CW86" s="213"/>
      <c r="CX86" s="149"/>
      <c r="CY86" s="60"/>
      <c r="CZ86" s="244"/>
      <c r="DA86" s="212"/>
      <c r="DB86" s="213"/>
      <c r="DC86" s="149"/>
      <c r="DD86" s="60"/>
      <c r="DE86" s="244"/>
      <c r="DF86" s="212"/>
      <c r="DG86" s="213"/>
      <c r="DH86" s="149"/>
      <c r="DI86" s="60"/>
      <c r="DJ86" s="244"/>
      <c r="DK86" s="212"/>
      <c r="DL86" s="213"/>
      <c r="DM86" s="149"/>
      <c r="DN86" s="60"/>
      <c r="DO86" s="244"/>
      <c r="DP86" s="212">
        <v>507000</v>
      </c>
      <c r="DQ86" s="213">
        <v>0</v>
      </c>
      <c r="DR86" s="149">
        <f t="shared" si="64"/>
        <v>507000</v>
      </c>
      <c r="DS86" s="60">
        <f t="shared" si="75"/>
        <v>2535000</v>
      </c>
      <c r="DT86" s="244"/>
      <c r="DU86" s="212">
        <v>0</v>
      </c>
      <c r="DV86" s="213">
        <v>0</v>
      </c>
      <c r="DW86" s="149">
        <f t="shared" si="65"/>
        <v>0</v>
      </c>
      <c r="DX86" s="60">
        <f t="shared" si="76"/>
        <v>0</v>
      </c>
      <c r="DY86" s="244"/>
      <c r="DZ86" s="212"/>
      <c r="EA86" s="213"/>
      <c r="EB86" s="149"/>
      <c r="EC86" s="60"/>
      <c r="ED86" s="247"/>
      <c r="EE86" s="212">
        <v>400000</v>
      </c>
      <c r="EF86" s="213">
        <v>0</v>
      </c>
      <c r="EG86" s="149">
        <f t="shared" ref="EG86:EG121" si="120">+EE86+EF86</f>
        <v>400000</v>
      </c>
      <c r="EH86" s="60">
        <f t="shared" ref="EH86:EH121" si="121">+EG86*$F86</f>
        <v>2000000</v>
      </c>
      <c r="EI86" s="244"/>
      <c r="EJ86" s="224">
        <f t="shared" ref="EJ86" si="122">IFERROR(AVERAGEIFS(O86:EI86,O$12:EI$12,"Valor Total Unitario",O86:EI86,"&lt;&gt;0"),0)</f>
        <v>521188.75</v>
      </c>
      <c r="EK86" s="221">
        <f t="shared" ref="EK86" si="123">_xlfn.MINIFS(O86:EI86,O$12:EI$12,"Valor Total Unitario", O86:EI86, "&lt;&gt;0")</f>
        <v>366873</v>
      </c>
      <c r="EL86" s="222" t="str">
        <f t="shared" ref="EL86" si="124">IF(EK86=0,"",INDEX(O$9:EI$9,MATCH(EK86,O86:EI86,0)))</f>
        <v>EDM EQUIPOS Y DISPOSITIVOS MEDICOS SAS</v>
      </c>
      <c r="EM86" s="221"/>
      <c r="EN86" s="220">
        <f>IFERROR(EM86/#REF!,0)</f>
        <v>0</v>
      </c>
      <c r="EO86" s="31">
        <f t="shared" ref="EO86" si="125">+EJ86</f>
        <v>521188.75</v>
      </c>
      <c r="EP86" s="31">
        <f t="shared" si="55"/>
        <v>2605943.75</v>
      </c>
      <c r="EQ86" s="225" t="str">
        <f t="shared" si="56"/>
        <v/>
      </c>
    </row>
    <row r="87" spans="1:147" s="14" customFormat="1">
      <c r="A87" s="263">
        <f t="shared" si="13"/>
        <v>75</v>
      </c>
      <c r="B87" s="102"/>
      <c r="C87" s="253" t="s">
        <v>803</v>
      </c>
      <c r="D87" s="273" t="s">
        <v>57</v>
      </c>
      <c r="E87" s="264" t="s">
        <v>37</v>
      </c>
      <c r="F87" s="273">
        <v>5</v>
      </c>
      <c r="G87" s="102"/>
      <c r="H87" s="103"/>
      <c r="I87" s="210"/>
      <c r="J87" s="280"/>
      <c r="K87" s="206"/>
      <c r="L87" s="71">
        <f t="shared" ref="L87" si="126">+J87+K87</f>
        <v>0</v>
      </c>
      <c r="M87" s="209">
        <f t="shared" si="58"/>
        <v>0</v>
      </c>
      <c r="O87" s="275"/>
      <c r="P87" s="275"/>
      <c r="Q87" s="149"/>
      <c r="R87" s="60"/>
      <c r="S87" s="244"/>
      <c r="T87" s="275"/>
      <c r="U87" s="275"/>
      <c r="V87" s="149"/>
      <c r="W87" s="60"/>
      <c r="X87" s="244"/>
      <c r="Y87" s="275"/>
      <c r="Z87" s="275"/>
      <c r="AA87" s="149"/>
      <c r="AB87" s="60"/>
      <c r="AC87" s="244"/>
      <c r="AD87" s="275"/>
      <c r="AE87" s="275"/>
      <c r="AF87" s="149"/>
      <c r="AG87" s="60"/>
      <c r="AH87" s="244"/>
      <c r="AI87" s="275"/>
      <c r="AJ87" s="275"/>
      <c r="AK87" s="149"/>
      <c r="AL87" s="60"/>
      <c r="AM87" s="244"/>
      <c r="AN87" s="275"/>
      <c r="AO87" s="275"/>
      <c r="AP87" s="149">
        <f t="shared" si="59"/>
        <v>0</v>
      </c>
      <c r="AQ87" s="60">
        <f t="shared" si="48"/>
        <v>0</v>
      </c>
      <c r="AR87" s="244"/>
      <c r="AS87" s="275">
        <v>1014062</v>
      </c>
      <c r="AT87" s="275">
        <v>0</v>
      </c>
      <c r="AU87" s="149">
        <f t="shared" si="87"/>
        <v>1014062</v>
      </c>
      <c r="AV87" s="60">
        <f t="shared" si="88"/>
        <v>5070310</v>
      </c>
      <c r="AW87" s="244"/>
      <c r="AX87" s="212">
        <v>324203</v>
      </c>
      <c r="AY87" s="213">
        <v>0</v>
      </c>
      <c r="AZ87" s="149">
        <f t="shared" si="104"/>
        <v>324203</v>
      </c>
      <c r="BA87" s="60">
        <f t="shared" si="105"/>
        <v>1621015</v>
      </c>
      <c r="BB87" s="244"/>
      <c r="BC87" s="212"/>
      <c r="BD87" s="213"/>
      <c r="BE87" s="149"/>
      <c r="BF87" s="60"/>
      <c r="BG87" s="244"/>
      <c r="BH87" s="275"/>
      <c r="BI87" s="275"/>
      <c r="BJ87" s="149"/>
      <c r="BK87" s="60"/>
      <c r="BL87" s="244"/>
      <c r="BM87" s="212">
        <v>349000</v>
      </c>
      <c r="BN87" s="213">
        <v>0</v>
      </c>
      <c r="BO87" s="149">
        <f t="shared" si="116"/>
        <v>349000</v>
      </c>
      <c r="BP87" s="60">
        <f t="shared" si="117"/>
        <v>1745000</v>
      </c>
      <c r="BQ87" s="244"/>
      <c r="BR87" s="212"/>
      <c r="BS87" s="213"/>
      <c r="BT87" s="149"/>
      <c r="BU87" s="60"/>
      <c r="BV87" s="244"/>
      <c r="BW87" s="212"/>
      <c r="BX87" s="213"/>
      <c r="BY87" s="149"/>
      <c r="BZ87" s="60"/>
      <c r="CA87" s="244"/>
      <c r="CB87" s="277"/>
      <c r="CC87" s="277"/>
      <c r="CD87" s="149"/>
      <c r="CE87" s="60"/>
      <c r="CF87" s="244"/>
      <c r="CG87" s="212"/>
      <c r="CH87" s="213"/>
      <c r="CI87" s="149"/>
      <c r="CJ87" s="60"/>
      <c r="CK87" s="244"/>
      <c r="CL87" s="212"/>
      <c r="CM87" s="213"/>
      <c r="CN87" s="149"/>
      <c r="CO87" s="60"/>
      <c r="CP87" s="244"/>
      <c r="CQ87" s="212">
        <v>222500</v>
      </c>
      <c r="CR87" s="213">
        <v>0</v>
      </c>
      <c r="CS87" s="149">
        <f t="shared" si="118"/>
        <v>222500</v>
      </c>
      <c r="CT87" s="60">
        <f t="shared" si="119"/>
        <v>1112500</v>
      </c>
      <c r="CU87" s="244"/>
      <c r="CV87" s="212"/>
      <c r="CW87" s="213"/>
      <c r="CX87" s="149"/>
      <c r="CY87" s="60"/>
      <c r="CZ87" s="244"/>
      <c r="DA87" s="212"/>
      <c r="DB87" s="213"/>
      <c r="DC87" s="149"/>
      <c r="DD87" s="60"/>
      <c r="DE87" s="244"/>
      <c r="DF87" s="212"/>
      <c r="DG87" s="213"/>
      <c r="DH87" s="149"/>
      <c r="DI87" s="60"/>
      <c r="DJ87" s="244"/>
      <c r="DK87" s="212"/>
      <c r="DL87" s="213"/>
      <c r="DM87" s="149"/>
      <c r="DN87" s="60"/>
      <c r="DO87" s="244"/>
      <c r="DP87" s="212">
        <v>664500</v>
      </c>
      <c r="DQ87" s="213">
        <v>0</v>
      </c>
      <c r="DR87" s="149">
        <f t="shared" si="64"/>
        <v>664500</v>
      </c>
      <c r="DS87" s="60">
        <f t="shared" si="75"/>
        <v>3322500</v>
      </c>
      <c r="DT87" s="244"/>
      <c r="DU87" s="212">
        <v>0</v>
      </c>
      <c r="DV87" s="213">
        <v>0</v>
      </c>
      <c r="DW87" s="149">
        <f t="shared" si="65"/>
        <v>0</v>
      </c>
      <c r="DX87" s="60">
        <f t="shared" si="76"/>
        <v>0</v>
      </c>
      <c r="DY87" s="244"/>
      <c r="DZ87" s="212"/>
      <c r="EA87" s="213"/>
      <c r="EB87" s="149"/>
      <c r="EC87" s="60"/>
      <c r="ED87" s="247"/>
      <c r="EE87" s="212">
        <v>290000</v>
      </c>
      <c r="EF87" s="213">
        <v>0</v>
      </c>
      <c r="EG87" s="149">
        <f t="shared" si="120"/>
        <v>290000</v>
      </c>
      <c r="EH87" s="60">
        <f t="shared" si="121"/>
        <v>1450000</v>
      </c>
      <c r="EI87" s="244"/>
      <c r="EJ87" s="224">
        <f t="shared" ref="EJ87" si="127">IFERROR(AVERAGEIFS(O87:EI87,O$12:EI$12,"Valor Total Unitario",O87:EI87,"&lt;&gt;0"),0)</f>
        <v>477377.5</v>
      </c>
      <c r="EK87" s="221">
        <f t="shared" ref="EK87" si="128">_xlfn.MINIFS(O87:EI87,O$12:EI$12,"Valor Total Unitario", O87:EI87, "&lt;&gt;0")</f>
        <v>222500</v>
      </c>
      <c r="EL87" s="222" t="str">
        <f t="shared" ref="EL87" si="129">IF(EK87=0,"",INDEX(O$9:EI$9,MATCH(EK87,O87:EI87,0)))</f>
        <v>IMPLAMEQ SAS</v>
      </c>
      <c r="EM87" s="221"/>
      <c r="EN87" s="220">
        <f>IFERROR(EM87/#REF!,0)</f>
        <v>0</v>
      </c>
      <c r="EO87" s="31">
        <f t="shared" ref="EO87" si="130">+EJ87</f>
        <v>477377.5</v>
      </c>
      <c r="EP87" s="31">
        <f t="shared" si="55"/>
        <v>2386887.5</v>
      </c>
      <c r="EQ87" s="225" t="str">
        <f t="shared" si="56"/>
        <v/>
      </c>
    </row>
    <row r="88" spans="1:147" s="14" customFormat="1" ht="28.5">
      <c r="A88" s="263">
        <f t="shared" si="13"/>
        <v>76</v>
      </c>
      <c r="B88" s="102"/>
      <c r="C88" s="248" t="s">
        <v>804</v>
      </c>
      <c r="D88" s="273" t="s">
        <v>57</v>
      </c>
      <c r="E88" s="264" t="s">
        <v>1445</v>
      </c>
      <c r="F88" s="273">
        <v>2</v>
      </c>
      <c r="G88" s="102"/>
      <c r="H88" s="103"/>
      <c r="I88" s="210"/>
      <c r="J88" s="280"/>
      <c r="K88" s="206"/>
      <c r="L88" s="71">
        <f t="shared" ref="L88" si="131">+J88+K88</f>
        <v>0</v>
      </c>
      <c r="M88" s="209">
        <f t="shared" si="58"/>
        <v>0</v>
      </c>
      <c r="O88" s="275"/>
      <c r="P88" s="275"/>
      <c r="Q88" s="149"/>
      <c r="R88" s="60"/>
      <c r="S88" s="244"/>
      <c r="T88" s="275"/>
      <c r="U88" s="275"/>
      <c r="V88" s="149"/>
      <c r="W88" s="60"/>
      <c r="X88" s="244"/>
      <c r="Y88" s="275"/>
      <c r="Z88" s="275"/>
      <c r="AA88" s="149"/>
      <c r="AB88" s="60"/>
      <c r="AC88" s="244"/>
      <c r="AD88" s="275"/>
      <c r="AE88" s="275"/>
      <c r="AF88" s="149"/>
      <c r="AG88" s="60"/>
      <c r="AH88" s="244"/>
      <c r="AI88" s="275"/>
      <c r="AJ88" s="275"/>
      <c r="AK88" s="149"/>
      <c r="AL88" s="60"/>
      <c r="AM88" s="244"/>
      <c r="AN88" s="275"/>
      <c r="AO88" s="275"/>
      <c r="AP88" s="149">
        <f t="shared" si="59"/>
        <v>0</v>
      </c>
      <c r="AQ88" s="60">
        <f t="shared" si="48"/>
        <v>0</v>
      </c>
      <c r="AR88" s="244"/>
      <c r="AS88" s="275"/>
      <c r="AT88" s="275"/>
      <c r="AU88" s="149"/>
      <c r="AV88" s="60"/>
      <c r="AW88" s="244"/>
      <c r="AX88" s="212"/>
      <c r="AY88" s="213"/>
      <c r="AZ88" s="149"/>
      <c r="BA88" s="60"/>
      <c r="BB88" s="244"/>
      <c r="BC88" s="212"/>
      <c r="BD88" s="213"/>
      <c r="BE88" s="149"/>
      <c r="BF88" s="60"/>
      <c r="BG88" s="244"/>
      <c r="BH88" s="275"/>
      <c r="BI88" s="275"/>
      <c r="BJ88" s="149"/>
      <c r="BK88" s="60"/>
      <c r="BL88" s="244"/>
      <c r="BM88" s="212">
        <v>1778000</v>
      </c>
      <c r="BN88" s="213">
        <v>0</v>
      </c>
      <c r="BO88" s="149">
        <f t="shared" si="116"/>
        <v>1778000</v>
      </c>
      <c r="BP88" s="60">
        <f t="shared" si="117"/>
        <v>3556000</v>
      </c>
      <c r="BQ88" s="244"/>
      <c r="BR88" s="212"/>
      <c r="BS88" s="213"/>
      <c r="BT88" s="149"/>
      <c r="BU88" s="60"/>
      <c r="BV88" s="244"/>
      <c r="BW88" s="212"/>
      <c r="BX88" s="213"/>
      <c r="BY88" s="149"/>
      <c r="BZ88" s="60"/>
      <c r="CA88" s="244"/>
      <c r="CB88" s="277"/>
      <c r="CC88" s="277"/>
      <c r="CD88" s="149"/>
      <c r="CE88" s="60"/>
      <c r="CF88" s="244"/>
      <c r="CG88" s="212"/>
      <c r="CH88" s="213"/>
      <c r="CI88" s="149"/>
      <c r="CJ88" s="60"/>
      <c r="CK88" s="244"/>
      <c r="CL88" s="212"/>
      <c r="CM88" s="213"/>
      <c r="CN88" s="149"/>
      <c r="CO88" s="60"/>
      <c r="CP88" s="244"/>
      <c r="CQ88" s="212"/>
      <c r="CR88" s="213"/>
      <c r="CS88" s="149"/>
      <c r="CT88" s="60"/>
      <c r="CU88" s="244"/>
      <c r="CV88" s="212"/>
      <c r="CW88" s="213"/>
      <c r="CX88" s="149"/>
      <c r="CY88" s="60"/>
      <c r="CZ88" s="244"/>
      <c r="DA88" s="212"/>
      <c r="DB88" s="213"/>
      <c r="DC88" s="149"/>
      <c r="DD88" s="60"/>
      <c r="DE88" s="244"/>
      <c r="DF88" s="212"/>
      <c r="DG88" s="213"/>
      <c r="DH88" s="149"/>
      <c r="DI88" s="60"/>
      <c r="DJ88" s="244"/>
      <c r="DK88" s="212"/>
      <c r="DL88" s="213"/>
      <c r="DM88" s="149"/>
      <c r="DN88" s="60"/>
      <c r="DO88" s="244"/>
      <c r="DP88" s="212">
        <v>2371500</v>
      </c>
      <c r="DQ88" s="213">
        <v>8835</v>
      </c>
      <c r="DR88" s="149">
        <f t="shared" si="64"/>
        <v>2380335</v>
      </c>
      <c r="DS88" s="60">
        <f t="shared" si="75"/>
        <v>4760670</v>
      </c>
      <c r="DT88" s="244"/>
      <c r="DU88" s="212">
        <v>0</v>
      </c>
      <c r="DV88" s="213">
        <v>0</v>
      </c>
      <c r="DW88" s="149">
        <f t="shared" si="65"/>
        <v>0</v>
      </c>
      <c r="DX88" s="60">
        <f t="shared" si="76"/>
        <v>0</v>
      </c>
      <c r="DY88" s="244"/>
      <c r="DZ88" s="212"/>
      <c r="EA88" s="213"/>
      <c r="EB88" s="149"/>
      <c r="EC88" s="60"/>
      <c r="ED88" s="247"/>
      <c r="EE88" s="212"/>
      <c r="EF88" s="213"/>
      <c r="EG88" s="149"/>
      <c r="EH88" s="60"/>
      <c r="EI88" s="244"/>
      <c r="EJ88" s="224">
        <f t="shared" ref="EJ88" si="132">IFERROR(AVERAGEIFS(O88:EI88,O$12:EI$12,"Valor Total Unitario",O88:EI88,"&lt;&gt;0"),0)</f>
        <v>2079167.5</v>
      </c>
      <c r="EK88" s="221">
        <f t="shared" ref="EK88" si="133">_xlfn.MINIFS(O88:EI88,O$12:EI$12,"Valor Total Unitario", O88:EI88, "&lt;&gt;0")</f>
        <v>1778000</v>
      </c>
      <c r="EL88" s="222" t="str">
        <f t="shared" ref="EL88" si="134">IF(EK88=0,"",INDEX(O$9:EI$9,MATCH(EK88,O88:EI88,0)))</f>
        <v>LH S.A.S</v>
      </c>
      <c r="EM88" s="221"/>
      <c r="EN88" s="220">
        <f>IFERROR(EM88/#REF!,0)</f>
        <v>0</v>
      </c>
      <c r="EO88" s="31">
        <f t="shared" ref="EO88" si="135">+EJ88</f>
        <v>2079167.5</v>
      </c>
      <c r="EP88" s="31">
        <f t="shared" si="55"/>
        <v>4158335</v>
      </c>
      <c r="EQ88" s="225" t="str">
        <f t="shared" si="56"/>
        <v/>
      </c>
    </row>
    <row r="89" spans="1:147" s="14" customFormat="1" ht="28.5">
      <c r="A89" s="263">
        <f t="shared" si="13"/>
        <v>77</v>
      </c>
      <c r="B89" s="102"/>
      <c r="C89" s="248" t="s">
        <v>805</v>
      </c>
      <c r="D89" s="273" t="s">
        <v>57</v>
      </c>
      <c r="E89" s="264" t="s">
        <v>1445</v>
      </c>
      <c r="F89" s="273">
        <v>1</v>
      </c>
      <c r="G89" s="102"/>
      <c r="H89" s="103"/>
      <c r="I89" s="210"/>
      <c r="J89" s="280"/>
      <c r="K89" s="206"/>
      <c r="L89" s="71">
        <f t="shared" ref="L89" si="136">+J89+K89</f>
        <v>0</v>
      </c>
      <c r="M89" s="209">
        <f t="shared" si="58"/>
        <v>0</v>
      </c>
      <c r="O89" s="275"/>
      <c r="P89" s="275"/>
      <c r="Q89" s="149"/>
      <c r="R89" s="60"/>
      <c r="S89" s="244"/>
      <c r="T89" s="275"/>
      <c r="U89" s="275"/>
      <c r="V89" s="149"/>
      <c r="W89" s="60"/>
      <c r="X89" s="244"/>
      <c r="Y89" s="275"/>
      <c r="Z89" s="275"/>
      <c r="AA89" s="149"/>
      <c r="AB89" s="60"/>
      <c r="AC89" s="244"/>
      <c r="AD89" s="275"/>
      <c r="AE89" s="275"/>
      <c r="AF89" s="149"/>
      <c r="AG89" s="60"/>
      <c r="AH89" s="244"/>
      <c r="AI89" s="275"/>
      <c r="AJ89" s="275"/>
      <c r="AK89" s="149"/>
      <c r="AL89" s="60"/>
      <c r="AM89" s="244"/>
      <c r="AN89" s="275"/>
      <c r="AO89" s="275"/>
      <c r="AP89" s="149">
        <f t="shared" si="59"/>
        <v>0</v>
      </c>
      <c r="AQ89" s="60">
        <f t="shared" si="48"/>
        <v>0</v>
      </c>
      <c r="AR89" s="244"/>
      <c r="AS89" s="275"/>
      <c r="AT89" s="275"/>
      <c r="AU89" s="149"/>
      <c r="AV89" s="60"/>
      <c r="AW89" s="244"/>
      <c r="AX89" s="212"/>
      <c r="AY89" s="213"/>
      <c r="AZ89" s="149"/>
      <c r="BA89" s="60"/>
      <c r="BB89" s="244"/>
      <c r="BC89" s="212"/>
      <c r="BD89" s="213"/>
      <c r="BE89" s="149"/>
      <c r="BF89" s="60"/>
      <c r="BG89" s="244"/>
      <c r="BH89" s="275"/>
      <c r="BI89" s="275"/>
      <c r="BJ89" s="149"/>
      <c r="BK89" s="60"/>
      <c r="BL89" s="244"/>
      <c r="BM89" s="212"/>
      <c r="BN89" s="213"/>
      <c r="BO89" s="149"/>
      <c r="BP89" s="60"/>
      <c r="BQ89" s="244"/>
      <c r="BR89" s="212"/>
      <c r="BS89" s="213"/>
      <c r="BT89" s="149"/>
      <c r="BU89" s="60"/>
      <c r="BV89" s="244"/>
      <c r="BW89" s="212"/>
      <c r="BX89" s="213"/>
      <c r="BY89" s="149"/>
      <c r="BZ89" s="60"/>
      <c r="CA89" s="244"/>
      <c r="CB89" s="277"/>
      <c r="CC89" s="277"/>
      <c r="CD89" s="149"/>
      <c r="CE89" s="60"/>
      <c r="CF89" s="244"/>
      <c r="CG89" s="212"/>
      <c r="CH89" s="213"/>
      <c r="CI89" s="149"/>
      <c r="CJ89" s="60"/>
      <c r="CK89" s="244"/>
      <c r="CL89" s="212"/>
      <c r="CM89" s="213"/>
      <c r="CN89" s="149"/>
      <c r="CO89" s="60"/>
      <c r="CP89" s="244"/>
      <c r="CQ89" s="212"/>
      <c r="CR89" s="213"/>
      <c r="CS89" s="149"/>
      <c r="CT89" s="60"/>
      <c r="CU89" s="244"/>
      <c r="CV89" s="212"/>
      <c r="CW89" s="213"/>
      <c r="CX89" s="149"/>
      <c r="CY89" s="60"/>
      <c r="CZ89" s="244"/>
      <c r="DA89" s="212"/>
      <c r="DB89" s="213"/>
      <c r="DC89" s="149"/>
      <c r="DD89" s="60"/>
      <c r="DE89" s="244"/>
      <c r="DF89" s="212"/>
      <c r="DG89" s="213"/>
      <c r="DH89" s="149"/>
      <c r="DI89" s="60"/>
      <c r="DJ89" s="244"/>
      <c r="DK89" s="212"/>
      <c r="DL89" s="213"/>
      <c r="DM89" s="149"/>
      <c r="DN89" s="60"/>
      <c r="DO89" s="244"/>
      <c r="DP89" s="212">
        <v>2371500</v>
      </c>
      <c r="DQ89" s="213">
        <v>8835</v>
      </c>
      <c r="DR89" s="149">
        <f t="shared" si="64"/>
        <v>2380335</v>
      </c>
      <c r="DS89" s="60">
        <f t="shared" si="75"/>
        <v>2380335</v>
      </c>
      <c r="DT89" s="244"/>
      <c r="DU89" s="212">
        <v>0</v>
      </c>
      <c r="DV89" s="213">
        <v>0</v>
      </c>
      <c r="DW89" s="149">
        <f t="shared" si="65"/>
        <v>0</v>
      </c>
      <c r="DX89" s="60">
        <f t="shared" si="76"/>
        <v>0</v>
      </c>
      <c r="DY89" s="244"/>
      <c r="DZ89" s="212"/>
      <c r="EA89" s="213"/>
      <c r="EB89" s="149"/>
      <c r="EC89" s="60"/>
      <c r="ED89" s="247"/>
      <c r="EE89" s="212"/>
      <c r="EF89" s="213"/>
      <c r="EG89" s="149"/>
      <c r="EH89" s="60"/>
      <c r="EI89" s="244"/>
      <c r="EJ89" s="224">
        <f t="shared" ref="EJ89" si="137">IFERROR(AVERAGEIFS(O89:EI89,O$12:EI$12,"Valor Total Unitario",O89:EI89,"&lt;&gt;0"),0)</f>
        <v>2380335</v>
      </c>
      <c r="EK89" s="221">
        <f t="shared" ref="EK89" si="138">_xlfn.MINIFS(O89:EI89,O$12:EI$12,"Valor Total Unitario", O89:EI89, "&lt;&gt;0")</f>
        <v>2380335</v>
      </c>
      <c r="EL89" s="222" t="str">
        <f t="shared" ref="EL89" si="139">IF(EK89=0,"",INDEX(O$9:EI$9,MATCH(EK89,O89:EI89,0)))</f>
        <v>SMITH &amp; NEPHEW</v>
      </c>
      <c r="EM89" s="221"/>
      <c r="EN89" s="220">
        <f>IFERROR(EM89/#REF!,0)</f>
        <v>0</v>
      </c>
      <c r="EO89" s="31">
        <f t="shared" ref="EO89" si="140">+EJ89</f>
        <v>2380335</v>
      </c>
      <c r="EP89" s="31">
        <f t="shared" si="55"/>
        <v>2380335</v>
      </c>
      <c r="EQ89" s="225" t="str">
        <f t="shared" si="56"/>
        <v/>
      </c>
    </row>
    <row r="90" spans="1:147" s="14" customFormat="1" ht="28.5">
      <c r="A90" s="263">
        <f t="shared" si="13"/>
        <v>78</v>
      </c>
      <c r="B90" s="102"/>
      <c r="C90" s="248" t="s">
        <v>806</v>
      </c>
      <c r="D90" s="273" t="s">
        <v>57</v>
      </c>
      <c r="E90" s="264" t="s">
        <v>1445</v>
      </c>
      <c r="F90" s="273">
        <v>1</v>
      </c>
      <c r="G90" s="102"/>
      <c r="H90" s="103"/>
      <c r="I90" s="210"/>
      <c r="J90" s="280"/>
      <c r="K90" s="206"/>
      <c r="L90" s="71">
        <f t="shared" ref="L90" si="141">+J90+K90</f>
        <v>0</v>
      </c>
      <c r="M90" s="209">
        <f t="shared" si="58"/>
        <v>0</v>
      </c>
      <c r="O90" s="275"/>
      <c r="P90" s="275"/>
      <c r="Q90" s="149"/>
      <c r="R90" s="60"/>
      <c r="S90" s="244"/>
      <c r="T90" s="275"/>
      <c r="U90" s="275"/>
      <c r="V90" s="149"/>
      <c r="W90" s="60"/>
      <c r="X90" s="244"/>
      <c r="Y90" s="275"/>
      <c r="Z90" s="275"/>
      <c r="AA90" s="149"/>
      <c r="AB90" s="60"/>
      <c r="AC90" s="244"/>
      <c r="AD90" s="275"/>
      <c r="AE90" s="275"/>
      <c r="AF90" s="149"/>
      <c r="AG90" s="60"/>
      <c r="AH90" s="244"/>
      <c r="AI90" s="275"/>
      <c r="AJ90" s="275"/>
      <c r="AK90" s="149"/>
      <c r="AL90" s="60"/>
      <c r="AM90" s="244"/>
      <c r="AN90" s="275"/>
      <c r="AO90" s="275"/>
      <c r="AP90" s="149">
        <f t="shared" si="59"/>
        <v>0</v>
      </c>
      <c r="AQ90" s="60">
        <f t="shared" si="48"/>
        <v>0</v>
      </c>
      <c r="AR90" s="244"/>
      <c r="AS90" s="275">
        <v>6073403</v>
      </c>
      <c r="AT90" s="275">
        <v>0</v>
      </c>
      <c r="AU90" s="149">
        <f t="shared" si="87"/>
        <v>6073403</v>
      </c>
      <c r="AV90" s="60">
        <f t="shared" si="88"/>
        <v>6073403</v>
      </c>
      <c r="AW90" s="244"/>
      <c r="AX90" s="212">
        <v>2857502</v>
      </c>
      <c r="AY90" s="213">
        <v>0</v>
      </c>
      <c r="AZ90" s="149">
        <f t="shared" si="104"/>
        <v>2857502</v>
      </c>
      <c r="BA90" s="60">
        <f t="shared" si="105"/>
        <v>2857502</v>
      </c>
      <c r="BB90" s="244"/>
      <c r="BC90" s="212"/>
      <c r="BD90" s="213"/>
      <c r="BE90" s="149"/>
      <c r="BF90" s="60"/>
      <c r="BG90" s="244"/>
      <c r="BH90" s="275"/>
      <c r="BI90" s="275"/>
      <c r="BJ90" s="149"/>
      <c r="BK90" s="60"/>
      <c r="BL90" s="244"/>
      <c r="BM90" s="212"/>
      <c r="BN90" s="213"/>
      <c r="BO90" s="149"/>
      <c r="BP90" s="60"/>
      <c r="BQ90" s="244"/>
      <c r="BR90" s="212">
        <v>8321935</v>
      </c>
      <c r="BS90" s="213">
        <v>1581167.65</v>
      </c>
      <c r="BT90" s="149">
        <f t="shared" ref="BT90:BT140" si="142">+BR90+BS90</f>
        <v>9903102.6500000004</v>
      </c>
      <c r="BU90" s="60">
        <f t="shared" ref="BU90:BU140" si="143">+BT90*$F90</f>
        <v>9903102.6500000004</v>
      </c>
      <c r="BV90" s="244"/>
      <c r="BW90" s="212"/>
      <c r="BX90" s="213"/>
      <c r="BY90" s="149"/>
      <c r="BZ90" s="60"/>
      <c r="CA90" s="244"/>
      <c r="CB90" s="277"/>
      <c r="CC90" s="277"/>
      <c r="CD90" s="149"/>
      <c r="CE90" s="60"/>
      <c r="CF90" s="244"/>
      <c r="CG90" s="212"/>
      <c r="CH90" s="213"/>
      <c r="CI90" s="149"/>
      <c r="CJ90" s="60"/>
      <c r="CK90" s="244"/>
      <c r="CL90" s="212"/>
      <c r="CM90" s="213"/>
      <c r="CN90" s="149"/>
      <c r="CO90" s="60"/>
      <c r="CP90" s="244"/>
      <c r="CQ90" s="212"/>
      <c r="CR90" s="213"/>
      <c r="CS90" s="149"/>
      <c r="CT90" s="60"/>
      <c r="CU90" s="244"/>
      <c r="CV90" s="212"/>
      <c r="CW90" s="213"/>
      <c r="CX90" s="149"/>
      <c r="CY90" s="60"/>
      <c r="CZ90" s="244"/>
      <c r="DA90" s="212"/>
      <c r="DB90" s="213"/>
      <c r="DC90" s="149"/>
      <c r="DD90" s="60"/>
      <c r="DE90" s="244"/>
      <c r="DF90" s="212"/>
      <c r="DG90" s="213"/>
      <c r="DH90" s="149"/>
      <c r="DI90" s="60"/>
      <c r="DJ90" s="244"/>
      <c r="DK90" s="212"/>
      <c r="DL90" s="213"/>
      <c r="DM90" s="149"/>
      <c r="DN90" s="60"/>
      <c r="DO90" s="244"/>
      <c r="DP90" s="212">
        <v>6031500</v>
      </c>
      <c r="DQ90" s="213">
        <v>77235</v>
      </c>
      <c r="DR90" s="149">
        <f t="shared" si="64"/>
        <v>6108735</v>
      </c>
      <c r="DS90" s="60">
        <f t="shared" si="75"/>
        <v>6108735</v>
      </c>
      <c r="DT90" s="244"/>
      <c r="DU90" s="212">
        <v>0</v>
      </c>
      <c r="DV90" s="213">
        <v>0</v>
      </c>
      <c r="DW90" s="149">
        <f t="shared" si="65"/>
        <v>0</v>
      </c>
      <c r="DX90" s="60">
        <f t="shared" si="76"/>
        <v>0</v>
      </c>
      <c r="DY90" s="244"/>
      <c r="DZ90" s="212"/>
      <c r="EA90" s="213"/>
      <c r="EB90" s="149"/>
      <c r="EC90" s="60"/>
      <c r="ED90" s="247"/>
      <c r="EE90" s="212"/>
      <c r="EF90" s="213"/>
      <c r="EG90" s="149"/>
      <c r="EH90" s="60"/>
      <c r="EI90" s="244"/>
      <c r="EJ90" s="224">
        <f t="shared" ref="EJ90" si="144">IFERROR(AVERAGEIFS(O90:EI90,O$12:EI$12,"Valor Total Unitario",O90:EI90,"&lt;&gt;0"),0)</f>
        <v>6235685.6624999996</v>
      </c>
      <c r="EK90" s="221">
        <f t="shared" ref="EK90" si="145">_xlfn.MINIFS(O90:EI90,O$12:EI$12,"Valor Total Unitario", O90:EI90, "&lt;&gt;0")</f>
        <v>2857502</v>
      </c>
      <c r="EL90" s="222" t="str">
        <f t="shared" ref="EL90" si="146">IF(EK90=0,"",INDEX(O$9:EI$9,MATCH(EK90,O90:EI90,0)))</f>
        <v>PROMED QUIRURGICOS</v>
      </c>
      <c r="EM90" s="221"/>
      <c r="EN90" s="220">
        <f>IFERROR(EM90/#REF!,0)</f>
        <v>0</v>
      </c>
      <c r="EO90" s="31">
        <f t="shared" ref="EO90" si="147">+EJ90</f>
        <v>6235685.6624999996</v>
      </c>
      <c r="EP90" s="31">
        <f t="shared" si="55"/>
        <v>6235685.6624999996</v>
      </c>
      <c r="EQ90" s="225" t="str">
        <f t="shared" si="56"/>
        <v/>
      </c>
    </row>
    <row r="91" spans="1:147" s="14" customFormat="1" ht="28.5">
      <c r="A91" s="263">
        <f t="shared" si="13"/>
        <v>79</v>
      </c>
      <c r="B91" s="102"/>
      <c r="C91" s="248" t="s">
        <v>807</v>
      </c>
      <c r="D91" s="273" t="s">
        <v>57</v>
      </c>
      <c r="E91" s="264" t="s">
        <v>1445</v>
      </c>
      <c r="F91" s="273">
        <v>1</v>
      </c>
      <c r="G91" s="102"/>
      <c r="H91" s="103"/>
      <c r="I91" s="210"/>
      <c r="J91" s="280"/>
      <c r="K91" s="206"/>
      <c r="L91" s="71">
        <f t="shared" ref="L91" si="148">+J91+K91</f>
        <v>0</v>
      </c>
      <c r="M91" s="209">
        <f t="shared" si="58"/>
        <v>0</v>
      </c>
      <c r="O91" s="275"/>
      <c r="P91" s="275"/>
      <c r="Q91" s="149"/>
      <c r="R91" s="60"/>
      <c r="S91" s="244"/>
      <c r="T91" s="275"/>
      <c r="U91" s="275"/>
      <c r="V91" s="149"/>
      <c r="W91" s="60"/>
      <c r="X91" s="244"/>
      <c r="Y91" s="275"/>
      <c r="Z91" s="275"/>
      <c r="AA91" s="149"/>
      <c r="AB91" s="60"/>
      <c r="AC91" s="244"/>
      <c r="AD91" s="275"/>
      <c r="AE91" s="275"/>
      <c r="AF91" s="149"/>
      <c r="AG91" s="60"/>
      <c r="AH91" s="244"/>
      <c r="AI91" s="275"/>
      <c r="AJ91" s="275"/>
      <c r="AK91" s="149"/>
      <c r="AL91" s="60"/>
      <c r="AM91" s="244"/>
      <c r="AN91" s="275"/>
      <c r="AO91" s="275"/>
      <c r="AP91" s="149">
        <f t="shared" si="59"/>
        <v>0</v>
      </c>
      <c r="AQ91" s="60">
        <f t="shared" si="48"/>
        <v>0</v>
      </c>
      <c r="AR91" s="244"/>
      <c r="AS91" s="275"/>
      <c r="AT91" s="275"/>
      <c r="AU91" s="149"/>
      <c r="AV91" s="60"/>
      <c r="AW91" s="244"/>
      <c r="AX91" s="212"/>
      <c r="AY91" s="213"/>
      <c r="AZ91" s="149"/>
      <c r="BA91" s="60"/>
      <c r="BB91" s="244"/>
      <c r="BC91" s="212"/>
      <c r="BD91" s="213"/>
      <c r="BE91" s="149"/>
      <c r="BF91" s="60"/>
      <c r="BG91" s="244"/>
      <c r="BH91" s="275"/>
      <c r="BI91" s="275"/>
      <c r="BJ91" s="149"/>
      <c r="BK91" s="60"/>
      <c r="BL91" s="244"/>
      <c r="BM91" s="212"/>
      <c r="BN91" s="213"/>
      <c r="BO91" s="149"/>
      <c r="BP91" s="60"/>
      <c r="BQ91" s="244"/>
      <c r="BR91" s="212"/>
      <c r="BS91" s="213"/>
      <c r="BT91" s="149"/>
      <c r="BU91" s="60"/>
      <c r="BV91" s="244"/>
      <c r="BW91" s="212"/>
      <c r="BX91" s="213"/>
      <c r="BY91" s="149"/>
      <c r="BZ91" s="60"/>
      <c r="CA91" s="244"/>
      <c r="CB91" s="277">
        <v>11347000</v>
      </c>
      <c r="CC91" s="277">
        <v>0</v>
      </c>
      <c r="CD91" s="149">
        <f t="shared" ref="CD91" si="149">+CB91+CC91</f>
        <v>11347000</v>
      </c>
      <c r="CE91" s="60">
        <f t="shared" ref="CE91" si="150">+CD91*$F91</f>
        <v>11347000</v>
      </c>
      <c r="CF91" s="244"/>
      <c r="CG91" s="212"/>
      <c r="CH91" s="213"/>
      <c r="CI91" s="149"/>
      <c r="CJ91" s="60"/>
      <c r="CK91" s="244"/>
      <c r="CL91" s="212"/>
      <c r="CM91" s="213"/>
      <c r="CN91" s="149"/>
      <c r="CO91" s="60"/>
      <c r="CP91" s="244"/>
      <c r="CQ91" s="212"/>
      <c r="CR91" s="213"/>
      <c r="CS91" s="149"/>
      <c r="CT91" s="60"/>
      <c r="CU91" s="244"/>
      <c r="CV91" s="212"/>
      <c r="CW91" s="213"/>
      <c r="CX91" s="149"/>
      <c r="CY91" s="60"/>
      <c r="CZ91" s="244"/>
      <c r="DA91" s="212"/>
      <c r="DB91" s="213"/>
      <c r="DC91" s="149"/>
      <c r="DD91" s="60"/>
      <c r="DE91" s="244"/>
      <c r="DF91" s="212"/>
      <c r="DG91" s="213"/>
      <c r="DH91" s="149"/>
      <c r="DI91" s="60"/>
      <c r="DJ91" s="244"/>
      <c r="DK91" s="212"/>
      <c r="DL91" s="213"/>
      <c r="DM91" s="149"/>
      <c r="DN91" s="60"/>
      <c r="DO91" s="244"/>
      <c r="DP91" s="212">
        <v>5093000</v>
      </c>
      <c r="DQ91" s="213">
        <v>0</v>
      </c>
      <c r="DR91" s="149">
        <f t="shared" si="64"/>
        <v>5093000</v>
      </c>
      <c r="DS91" s="60">
        <f t="shared" si="75"/>
        <v>5093000</v>
      </c>
      <c r="DT91" s="244"/>
      <c r="DU91" s="212">
        <v>0</v>
      </c>
      <c r="DV91" s="213">
        <v>0</v>
      </c>
      <c r="DW91" s="149">
        <f t="shared" si="65"/>
        <v>0</v>
      </c>
      <c r="DX91" s="60">
        <f t="shared" si="76"/>
        <v>0</v>
      </c>
      <c r="DY91" s="244"/>
      <c r="DZ91" s="212"/>
      <c r="EA91" s="213"/>
      <c r="EB91" s="149"/>
      <c r="EC91" s="60"/>
      <c r="ED91" s="247"/>
      <c r="EE91" s="212"/>
      <c r="EF91" s="213"/>
      <c r="EG91" s="149"/>
      <c r="EH91" s="60"/>
      <c r="EI91" s="244"/>
      <c r="EJ91" s="224">
        <f t="shared" ref="EJ91" si="151">IFERROR(AVERAGEIFS(O91:EI91,O$12:EI$12,"Valor Total Unitario",O91:EI91,"&lt;&gt;0"),0)</f>
        <v>8220000</v>
      </c>
      <c r="EK91" s="221">
        <f t="shared" ref="EK91" si="152">_xlfn.MINIFS(O91:EI91,O$12:EI$12,"Valor Total Unitario", O91:EI91, "&lt;&gt;0")</f>
        <v>5093000</v>
      </c>
      <c r="EL91" s="222" t="str">
        <f t="shared" ref="EL91" si="153">IF(EK91=0,"",INDEX(O$9:EI$9,MATCH(EK91,O91:EI91,0)))</f>
        <v>SMITH &amp; NEPHEW</v>
      </c>
      <c r="EM91" s="221"/>
      <c r="EN91" s="220">
        <f>IFERROR(EM91/#REF!,0)</f>
        <v>0</v>
      </c>
      <c r="EO91" s="31">
        <f t="shared" ref="EO91" si="154">+EJ91</f>
        <v>8220000</v>
      </c>
      <c r="EP91" s="31">
        <f t="shared" si="55"/>
        <v>8220000</v>
      </c>
      <c r="EQ91" s="225" t="str">
        <f t="shared" si="56"/>
        <v/>
      </c>
    </row>
    <row r="92" spans="1:147" s="14" customFormat="1" ht="57">
      <c r="A92" s="263">
        <f t="shared" si="13"/>
        <v>80</v>
      </c>
      <c r="B92" s="102"/>
      <c r="C92" s="248" t="s">
        <v>808</v>
      </c>
      <c r="D92" s="273" t="s">
        <v>57</v>
      </c>
      <c r="E92" s="264" t="s">
        <v>1445</v>
      </c>
      <c r="F92" s="273">
        <v>3</v>
      </c>
      <c r="G92" s="102"/>
      <c r="H92" s="103"/>
      <c r="I92" s="210"/>
      <c r="J92" s="280"/>
      <c r="K92" s="206"/>
      <c r="L92" s="71">
        <f t="shared" ref="L92" si="155">+J92+K92</f>
        <v>0</v>
      </c>
      <c r="M92" s="209">
        <f t="shared" si="58"/>
        <v>0</v>
      </c>
      <c r="O92" s="275"/>
      <c r="P92" s="275"/>
      <c r="Q92" s="149"/>
      <c r="R92" s="60"/>
      <c r="S92" s="244"/>
      <c r="T92" s="275"/>
      <c r="U92" s="275"/>
      <c r="V92" s="149"/>
      <c r="W92" s="60"/>
      <c r="X92" s="244"/>
      <c r="Y92" s="275"/>
      <c r="Z92" s="275"/>
      <c r="AA92" s="149"/>
      <c r="AB92" s="60"/>
      <c r="AC92" s="244"/>
      <c r="AD92" s="275"/>
      <c r="AE92" s="275"/>
      <c r="AF92" s="149"/>
      <c r="AG92" s="60"/>
      <c r="AH92" s="244"/>
      <c r="AI92" s="275"/>
      <c r="AJ92" s="275"/>
      <c r="AK92" s="149"/>
      <c r="AL92" s="60"/>
      <c r="AM92" s="244"/>
      <c r="AN92" s="275"/>
      <c r="AO92" s="275"/>
      <c r="AP92" s="149">
        <f t="shared" si="59"/>
        <v>0</v>
      </c>
      <c r="AQ92" s="60">
        <f t="shared" si="48"/>
        <v>0</v>
      </c>
      <c r="AR92" s="244"/>
      <c r="AS92" s="275"/>
      <c r="AT92" s="275"/>
      <c r="AU92" s="149"/>
      <c r="AV92" s="60"/>
      <c r="AW92" s="244"/>
      <c r="AX92" s="212"/>
      <c r="AY92" s="213"/>
      <c r="AZ92" s="149"/>
      <c r="BA92" s="60"/>
      <c r="BB92" s="244"/>
      <c r="BC92" s="212"/>
      <c r="BD92" s="213"/>
      <c r="BE92" s="149"/>
      <c r="BF92" s="60"/>
      <c r="BG92" s="244"/>
      <c r="BH92" s="275"/>
      <c r="BI92" s="275"/>
      <c r="BJ92" s="149"/>
      <c r="BK92" s="60"/>
      <c r="BL92" s="244"/>
      <c r="BM92" s="212"/>
      <c r="BN92" s="213"/>
      <c r="BO92" s="149"/>
      <c r="BP92" s="60"/>
      <c r="BQ92" s="244"/>
      <c r="BR92" s="212"/>
      <c r="BS92" s="213"/>
      <c r="BT92" s="149"/>
      <c r="BU92" s="60"/>
      <c r="BV92" s="244"/>
      <c r="BW92" s="212"/>
      <c r="BX92" s="213"/>
      <c r="BY92" s="149"/>
      <c r="BZ92" s="60"/>
      <c r="CA92" s="244"/>
      <c r="CB92" s="277"/>
      <c r="CC92" s="277"/>
      <c r="CD92" s="149"/>
      <c r="CE92" s="60"/>
      <c r="CF92" s="244"/>
      <c r="CG92" s="212"/>
      <c r="CH92" s="213"/>
      <c r="CI92" s="149"/>
      <c r="CJ92" s="60"/>
      <c r="CK92" s="244"/>
      <c r="CL92" s="212"/>
      <c r="CM92" s="213"/>
      <c r="CN92" s="149"/>
      <c r="CO92" s="60"/>
      <c r="CP92" s="244"/>
      <c r="CQ92" s="212"/>
      <c r="CR92" s="213"/>
      <c r="CS92" s="149"/>
      <c r="CT92" s="60"/>
      <c r="CU92" s="244"/>
      <c r="CV92" s="212"/>
      <c r="CW92" s="213"/>
      <c r="CX92" s="149"/>
      <c r="CY92" s="60"/>
      <c r="CZ92" s="244"/>
      <c r="DA92" s="212"/>
      <c r="DB92" s="213"/>
      <c r="DC92" s="149"/>
      <c r="DD92" s="60"/>
      <c r="DE92" s="244"/>
      <c r="DF92" s="212"/>
      <c r="DG92" s="213"/>
      <c r="DH92" s="149"/>
      <c r="DI92" s="60"/>
      <c r="DJ92" s="244"/>
      <c r="DK92" s="212"/>
      <c r="DL92" s="213"/>
      <c r="DM92" s="149"/>
      <c r="DN92" s="60"/>
      <c r="DO92" s="244"/>
      <c r="DP92" s="212">
        <v>6031500</v>
      </c>
      <c r="DQ92" s="213">
        <v>77235</v>
      </c>
      <c r="DR92" s="149">
        <f t="shared" si="64"/>
        <v>6108735</v>
      </c>
      <c r="DS92" s="60">
        <f t="shared" si="75"/>
        <v>18326205</v>
      </c>
      <c r="DT92" s="244"/>
      <c r="DU92" s="212">
        <v>0</v>
      </c>
      <c r="DV92" s="213">
        <v>0</v>
      </c>
      <c r="DW92" s="149">
        <f t="shared" si="65"/>
        <v>0</v>
      </c>
      <c r="DX92" s="60">
        <f t="shared" si="76"/>
        <v>0</v>
      </c>
      <c r="DY92" s="244"/>
      <c r="DZ92" s="212"/>
      <c r="EA92" s="213"/>
      <c r="EB92" s="149"/>
      <c r="EC92" s="60"/>
      <c r="ED92" s="247"/>
      <c r="EE92" s="212"/>
      <c r="EF92" s="213"/>
      <c r="EG92" s="149"/>
      <c r="EH92" s="60"/>
      <c r="EI92" s="244"/>
      <c r="EJ92" s="224">
        <f t="shared" ref="EJ92" si="156">IFERROR(AVERAGEIFS(O92:EI92,O$12:EI$12,"Valor Total Unitario",O92:EI92,"&lt;&gt;0"),0)</f>
        <v>6108735</v>
      </c>
      <c r="EK92" s="221">
        <f t="shared" ref="EK92" si="157">_xlfn.MINIFS(O92:EI92,O$12:EI$12,"Valor Total Unitario", O92:EI92, "&lt;&gt;0")</f>
        <v>6108735</v>
      </c>
      <c r="EL92" s="222" t="str">
        <f t="shared" ref="EL92" si="158">IF(EK92=0,"",INDEX(O$9:EI$9,MATCH(EK92,O92:EI92,0)))</f>
        <v>SMITH &amp; NEPHEW</v>
      </c>
      <c r="EM92" s="221"/>
      <c r="EN92" s="220">
        <f>IFERROR(EM92/#REF!,0)</f>
        <v>0</v>
      </c>
      <c r="EO92" s="31">
        <f t="shared" ref="EO92" si="159">+EJ92</f>
        <v>6108735</v>
      </c>
      <c r="EP92" s="31">
        <f t="shared" si="55"/>
        <v>18326205</v>
      </c>
      <c r="EQ92" s="225" t="str">
        <f t="shared" si="56"/>
        <v/>
      </c>
    </row>
    <row r="93" spans="1:147" s="14" customFormat="1" ht="85.5">
      <c r="A93" s="263">
        <f t="shared" si="13"/>
        <v>81</v>
      </c>
      <c r="B93" s="102"/>
      <c r="C93" s="248" t="s">
        <v>809</v>
      </c>
      <c r="D93" s="273" t="s">
        <v>57</v>
      </c>
      <c r="E93" s="264" t="s">
        <v>1445</v>
      </c>
      <c r="F93" s="273">
        <v>1</v>
      </c>
      <c r="G93" s="102"/>
      <c r="H93" s="103"/>
      <c r="I93" s="210"/>
      <c r="J93" s="280"/>
      <c r="K93" s="206"/>
      <c r="L93" s="71">
        <f t="shared" ref="L93" si="160">+J93+K93</f>
        <v>0</v>
      </c>
      <c r="M93" s="209">
        <f t="shared" si="58"/>
        <v>0</v>
      </c>
      <c r="O93" s="275"/>
      <c r="P93" s="275"/>
      <c r="Q93" s="149"/>
      <c r="R93" s="60"/>
      <c r="S93" s="244"/>
      <c r="T93" s="275"/>
      <c r="U93" s="275"/>
      <c r="V93" s="149"/>
      <c r="W93" s="60"/>
      <c r="X93" s="244"/>
      <c r="Y93" s="275"/>
      <c r="Z93" s="275"/>
      <c r="AA93" s="149"/>
      <c r="AB93" s="60"/>
      <c r="AC93" s="244"/>
      <c r="AD93" s="275"/>
      <c r="AE93" s="275"/>
      <c r="AF93" s="149"/>
      <c r="AG93" s="60"/>
      <c r="AH93" s="244"/>
      <c r="AI93" s="275"/>
      <c r="AJ93" s="275"/>
      <c r="AK93" s="149"/>
      <c r="AL93" s="60"/>
      <c r="AM93" s="244"/>
      <c r="AN93" s="275"/>
      <c r="AO93" s="275"/>
      <c r="AP93" s="149">
        <f t="shared" si="59"/>
        <v>0</v>
      </c>
      <c r="AQ93" s="60">
        <f t="shared" si="48"/>
        <v>0</v>
      </c>
      <c r="AR93" s="244"/>
      <c r="AS93" s="275"/>
      <c r="AT93" s="275"/>
      <c r="AU93" s="149"/>
      <c r="AV93" s="60"/>
      <c r="AW93" s="244"/>
      <c r="AX93" s="212"/>
      <c r="AY93" s="213"/>
      <c r="AZ93" s="149"/>
      <c r="BA93" s="60"/>
      <c r="BB93" s="244"/>
      <c r="BC93" s="212"/>
      <c r="BD93" s="213"/>
      <c r="BE93" s="149"/>
      <c r="BF93" s="60"/>
      <c r="BG93" s="244"/>
      <c r="BH93" s="275"/>
      <c r="BI93" s="275"/>
      <c r="BJ93" s="149"/>
      <c r="BK93" s="60"/>
      <c r="BL93" s="244"/>
      <c r="BM93" s="212"/>
      <c r="BN93" s="213"/>
      <c r="BO93" s="149"/>
      <c r="BP93" s="60"/>
      <c r="BQ93" s="244"/>
      <c r="BR93" s="212"/>
      <c r="BS93" s="213"/>
      <c r="BT93" s="149"/>
      <c r="BU93" s="60"/>
      <c r="BV93" s="244"/>
      <c r="BW93" s="212"/>
      <c r="BX93" s="213"/>
      <c r="BY93" s="149"/>
      <c r="BZ93" s="60"/>
      <c r="CA93" s="244"/>
      <c r="CB93" s="277"/>
      <c r="CC93" s="277"/>
      <c r="CD93" s="149"/>
      <c r="CE93" s="60"/>
      <c r="CF93" s="244"/>
      <c r="CG93" s="212"/>
      <c r="CH93" s="213"/>
      <c r="CI93" s="149"/>
      <c r="CJ93" s="60"/>
      <c r="CK93" s="244"/>
      <c r="CL93" s="212"/>
      <c r="CM93" s="213"/>
      <c r="CN93" s="149"/>
      <c r="CO93" s="60"/>
      <c r="CP93" s="244"/>
      <c r="CQ93" s="212"/>
      <c r="CR93" s="213"/>
      <c r="CS93" s="149"/>
      <c r="CT93" s="60"/>
      <c r="CU93" s="244"/>
      <c r="CV93" s="212"/>
      <c r="CW93" s="213"/>
      <c r="CX93" s="149"/>
      <c r="CY93" s="60"/>
      <c r="CZ93" s="244"/>
      <c r="DA93" s="212"/>
      <c r="DB93" s="213"/>
      <c r="DC93" s="149"/>
      <c r="DD93" s="60"/>
      <c r="DE93" s="244"/>
      <c r="DF93" s="212"/>
      <c r="DG93" s="213"/>
      <c r="DH93" s="149"/>
      <c r="DI93" s="60"/>
      <c r="DJ93" s="244"/>
      <c r="DK93" s="212"/>
      <c r="DL93" s="213"/>
      <c r="DM93" s="149"/>
      <c r="DN93" s="60"/>
      <c r="DO93" s="244"/>
      <c r="DP93" s="212">
        <v>6031500</v>
      </c>
      <c r="DQ93" s="213">
        <v>77235</v>
      </c>
      <c r="DR93" s="149">
        <f t="shared" si="64"/>
        <v>6108735</v>
      </c>
      <c r="DS93" s="60">
        <f t="shared" si="75"/>
        <v>6108735</v>
      </c>
      <c r="DT93" s="244"/>
      <c r="DU93" s="212">
        <v>0</v>
      </c>
      <c r="DV93" s="213">
        <v>0</v>
      </c>
      <c r="DW93" s="149">
        <f t="shared" si="65"/>
        <v>0</v>
      </c>
      <c r="DX93" s="60">
        <f t="shared" si="76"/>
        <v>0</v>
      </c>
      <c r="DY93" s="244"/>
      <c r="DZ93" s="212"/>
      <c r="EA93" s="213"/>
      <c r="EB93" s="149"/>
      <c r="EC93" s="60"/>
      <c r="ED93" s="247"/>
      <c r="EE93" s="212"/>
      <c r="EF93" s="213"/>
      <c r="EG93" s="149"/>
      <c r="EH93" s="60"/>
      <c r="EI93" s="244"/>
      <c r="EJ93" s="224">
        <f t="shared" ref="EJ93" si="161">IFERROR(AVERAGEIFS(O93:EI93,O$12:EI$12,"Valor Total Unitario",O93:EI93,"&lt;&gt;0"),0)</f>
        <v>6108735</v>
      </c>
      <c r="EK93" s="221">
        <f t="shared" ref="EK93" si="162">_xlfn.MINIFS(O93:EI93,O$12:EI$12,"Valor Total Unitario", O93:EI93, "&lt;&gt;0")</f>
        <v>6108735</v>
      </c>
      <c r="EL93" s="222" t="str">
        <f t="shared" ref="EL93" si="163">IF(EK93=0,"",INDEX(O$9:EI$9,MATCH(EK93,O93:EI93,0)))</f>
        <v>SMITH &amp; NEPHEW</v>
      </c>
      <c r="EM93" s="221"/>
      <c r="EN93" s="220">
        <f>IFERROR(EM93/#REF!,0)</f>
        <v>0</v>
      </c>
      <c r="EO93" s="31">
        <f t="shared" ref="EO93" si="164">+EJ93</f>
        <v>6108735</v>
      </c>
      <c r="EP93" s="31">
        <f t="shared" si="55"/>
        <v>6108735</v>
      </c>
      <c r="EQ93" s="225" t="str">
        <f t="shared" si="56"/>
        <v/>
      </c>
    </row>
    <row r="94" spans="1:147" s="14" customFormat="1" ht="28.5">
      <c r="A94" s="263">
        <f t="shared" si="13"/>
        <v>82</v>
      </c>
      <c r="B94" s="102"/>
      <c r="C94" s="249" t="s">
        <v>810</v>
      </c>
      <c r="D94" s="273" t="s">
        <v>57</v>
      </c>
      <c r="E94" s="265" t="s">
        <v>1445</v>
      </c>
      <c r="F94" s="273">
        <v>5</v>
      </c>
      <c r="G94" s="102"/>
      <c r="H94" s="103"/>
      <c r="I94" s="210"/>
      <c r="J94" s="280"/>
      <c r="K94" s="206"/>
      <c r="L94" s="71">
        <f t="shared" ref="L94" si="165">+J94+K94</f>
        <v>0</v>
      </c>
      <c r="M94" s="209">
        <f t="shared" si="58"/>
        <v>0</v>
      </c>
      <c r="O94" s="275"/>
      <c r="P94" s="275"/>
      <c r="Q94" s="149"/>
      <c r="R94" s="60"/>
      <c r="S94" s="244"/>
      <c r="T94" s="275"/>
      <c r="U94" s="275"/>
      <c r="V94" s="149"/>
      <c r="W94" s="60"/>
      <c r="X94" s="244"/>
      <c r="Y94" s="275"/>
      <c r="Z94" s="275"/>
      <c r="AA94" s="149"/>
      <c r="AB94" s="60"/>
      <c r="AC94" s="244"/>
      <c r="AD94" s="275">
        <v>4342435.2593785794</v>
      </c>
      <c r="AE94" s="275">
        <v>0</v>
      </c>
      <c r="AF94" s="149">
        <f t="shared" ref="AF94:AF140" si="166">+AD94+AE94</f>
        <v>4342435.2593785794</v>
      </c>
      <c r="AG94" s="60">
        <f t="shared" ref="AG94:AG140" si="167">+AF94*$F94</f>
        <v>21712176.296892896</v>
      </c>
      <c r="AH94" s="244"/>
      <c r="AI94" s="275"/>
      <c r="AJ94" s="275"/>
      <c r="AK94" s="149"/>
      <c r="AL94" s="60"/>
      <c r="AM94" s="244"/>
      <c r="AN94" s="275"/>
      <c r="AO94" s="275"/>
      <c r="AP94" s="149">
        <f t="shared" si="59"/>
        <v>0</v>
      </c>
      <c r="AQ94" s="60">
        <f t="shared" si="48"/>
        <v>0</v>
      </c>
      <c r="AR94" s="244"/>
      <c r="AS94" s="275">
        <v>4366800</v>
      </c>
      <c r="AT94" s="275">
        <v>0</v>
      </c>
      <c r="AU94" s="149">
        <f t="shared" si="87"/>
        <v>4366800</v>
      </c>
      <c r="AV94" s="60">
        <f t="shared" si="88"/>
        <v>21834000</v>
      </c>
      <c r="AW94" s="244"/>
      <c r="AX94" s="212">
        <v>2364755</v>
      </c>
      <c r="AY94" s="213">
        <v>0</v>
      </c>
      <c r="AZ94" s="149">
        <f t="shared" si="104"/>
        <v>2364755</v>
      </c>
      <c r="BA94" s="60">
        <f t="shared" si="105"/>
        <v>11823775</v>
      </c>
      <c r="BB94" s="244"/>
      <c r="BC94" s="212"/>
      <c r="BD94" s="213"/>
      <c r="BE94" s="149"/>
      <c r="BF94" s="60"/>
      <c r="BG94" s="244"/>
      <c r="BH94" s="275"/>
      <c r="BI94" s="275"/>
      <c r="BJ94" s="149"/>
      <c r="BK94" s="60"/>
      <c r="BL94" s="244"/>
      <c r="BM94" s="212">
        <v>3167000</v>
      </c>
      <c r="BN94" s="213">
        <v>0</v>
      </c>
      <c r="BO94" s="149">
        <f t="shared" si="116"/>
        <v>3167000</v>
      </c>
      <c r="BP94" s="60">
        <f t="shared" si="117"/>
        <v>15835000</v>
      </c>
      <c r="BQ94" s="244"/>
      <c r="BR94" s="212"/>
      <c r="BS94" s="213"/>
      <c r="BT94" s="149"/>
      <c r="BU94" s="60"/>
      <c r="BV94" s="244"/>
      <c r="BW94" s="212"/>
      <c r="BX94" s="213"/>
      <c r="BY94" s="149"/>
      <c r="BZ94" s="60"/>
      <c r="CA94" s="244"/>
      <c r="CB94" s="277"/>
      <c r="CC94" s="277"/>
      <c r="CD94" s="149"/>
      <c r="CE94" s="60"/>
      <c r="CF94" s="244"/>
      <c r="CG94" s="212"/>
      <c r="CH94" s="213"/>
      <c r="CI94" s="149"/>
      <c r="CJ94" s="60"/>
      <c r="CK94" s="244"/>
      <c r="CL94" s="212"/>
      <c r="CM94" s="213"/>
      <c r="CN94" s="149"/>
      <c r="CO94" s="60"/>
      <c r="CP94" s="244"/>
      <c r="CQ94" s="212"/>
      <c r="CR94" s="213"/>
      <c r="CS94" s="149"/>
      <c r="CT94" s="60"/>
      <c r="CU94" s="244"/>
      <c r="CV94" s="212"/>
      <c r="CW94" s="213"/>
      <c r="CX94" s="149"/>
      <c r="CY94" s="60"/>
      <c r="CZ94" s="244"/>
      <c r="DA94" s="212"/>
      <c r="DB94" s="213"/>
      <c r="DC94" s="149"/>
      <c r="DD94" s="60"/>
      <c r="DE94" s="244"/>
      <c r="DF94" s="212"/>
      <c r="DG94" s="213"/>
      <c r="DH94" s="149"/>
      <c r="DI94" s="60"/>
      <c r="DJ94" s="244"/>
      <c r="DK94" s="212">
        <v>9885000</v>
      </c>
      <c r="DL94" s="213">
        <v>0</v>
      </c>
      <c r="DM94" s="149">
        <f t="shared" ref="DM94:DM119" si="168">+DK94+DL94</f>
        <v>9885000</v>
      </c>
      <c r="DN94" s="60">
        <f t="shared" ref="DN94:DN119" si="169">+DM94*$F94</f>
        <v>49425000</v>
      </c>
      <c r="DO94" s="244"/>
      <c r="DP94" s="212">
        <v>3857500</v>
      </c>
      <c r="DQ94" s="213">
        <v>73625</v>
      </c>
      <c r="DR94" s="149">
        <f t="shared" si="64"/>
        <v>3931125</v>
      </c>
      <c r="DS94" s="60">
        <f t="shared" si="75"/>
        <v>19655625</v>
      </c>
      <c r="DT94" s="244"/>
      <c r="DU94" s="212">
        <v>0</v>
      </c>
      <c r="DV94" s="213">
        <v>0</v>
      </c>
      <c r="DW94" s="149">
        <f t="shared" si="65"/>
        <v>0</v>
      </c>
      <c r="DX94" s="60">
        <f t="shared" si="76"/>
        <v>0</v>
      </c>
      <c r="DY94" s="244"/>
      <c r="DZ94" s="212"/>
      <c r="EA94" s="213"/>
      <c r="EB94" s="149"/>
      <c r="EC94" s="60"/>
      <c r="ED94" s="247"/>
      <c r="EE94" s="212"/>
      <c r="EF94" s="213"/>
      <c r="EG94" s="149"/>
      <c r="EH94" s="60"/>
      <c r="EI94" s="244"/>
      <c r="EJ94" s="224">
        <f t="shared" ref="EJ94" si="170">IFERROR(AVERAGEIFS(O94:EI94,O$12:EI$12,"Valor Total Unitario",O94:EI94,"&lt;&gt;0"),0)</f>
        <v>4676185.8765630964</v>
      </c>
      <c r="EK94" s="221">
        <f t="shared" ref="EK94" si="171">_xlfn.MINIFS(O94:EI94,O$12:EI$12,"Valor Total Unitario", O94:EI94, "&lt;&gt;0")</f>
        <v>2364755</v>
      </c>
      <c r="EL94" s="222" t="str">
        <f t="shared" ref="EL94" si="172">IF(EK94=0,"",INDEX(O$9:EI$9,MATCH(EK94,O94:EI94,0)))</f>
        <v>PROMED QUIRURGICOS</v>
      </c>
      <c r="EM94" s="221"/>
      <c r="EN94" s="220">
        <f>IFERROR(EM94/#REF!,0)</f>
        <v>0</v>
      </c>
      <c r="EO94" s="31">
        <f t="shared" ref="EO94" si="173">+EJ94</f>
        <v>4676185.8765630964</v>
      </c>
      <c r="EP94" s="31">
        <f t="shared" si="55"/>
        <v>23380929.38281548</v>
      </c>
      <c r="EQ94" s="225" t="str">
        <f t="shared" si="56"/>
        <v/>
      </c>
    </row>
    <row r="95" spans="1:147" s="14" customFormat="1" ht="42.75">
      <c r="A95" s="263">
        <f t="shared" si="13"/>
        <v>83</v>
      </c>
      <c r="B95" s="102"/>
      <c r="C95" s="248" t="s">
        <v>811</v>
      </c>
      <c r="D95" s="273" t="s">
        <v>57</v>
      </c>
      <c r="E95" s="264" t="s">
        <v>1445</v>
      </c>
      <c r="F95" s="273">
        <v>5</v>
      </c>
      <c r="G95" s="102"/>
      <c r="H95" s="103"/>
      <c r="I95" s="210"/>
      <c r="J95" s="280"/>
      <c r="K95" s="206"/>
      <c r="L95" s="71">
        <f t="shared" ref="L95" si="174">+J95+K95</f>
        <v>0</v>
      </c>
      <c r="M95" s="209">
        <f t="shared" si="58"/>
        <v>0</v>
      </c>
      <c r="O95" s="275"/>
      <c r="P95" s="275"/>
      <c r="Q95" s="149"/>
      <c r="R95" s="60"/>
      <c r="S95" s="244"/>
      <c r="T95" s="275"/>
      <c r="U95" s="275"/>
      <c r="V95" s="149"/>
      <c r="W95" s="60"/>
      <c r="X95" s="244"/>
      <c r="Y95" s="275"/>
      <c r="Z95" s="275"/>
      <c r="AA95" s="149"/>
      <c r="AB95" s="60"/>
      <c r="AC95" s="244"/>
      <c r="AD95" s="275"/>
      <c r="AE95" s="275"/>
      <c r="AF95" s="149"/>
      <c r="AG95" s="60"/>
      <c r="AH95" s="244"/>
      <c r="AI95" s="275"/>
      <c r="AJ95" s="275"/>
      <c r="AK95" s="149"/>
      <c r="AL95" s="60"/>
      <c r="AM95" s="244"/>
      <c r="AN95" s="275"/>
      <c r="AO95" s="275"/>
      <c r="AP95" s="149">
        <f t="shared" si="59"/>
        <v>0</v>
      </c>
      <c r="AQ95" s="60">
        <f t="shared" si="48"/>
        <v>0</v>
      </c>
      <c r="AR95" s="244"/>
      <c r="AS95" s="275"/>
      <c r="AT95" s="275"/>
      <c r="AU95" s="149"/>
      <c r="AV95" s="60"/>
      <c r="AW95" s="244"/>
      <c r="AX95" s="212"/>
      <c r="AY95" s="213"/>
      <c r="AZ95" s="149"/>
      <c r="BA95" s="60"/>
      <c r="BB95" s="244"/>
      <c r="BC95" s="212"/>
      <c r="BD95" s="213"/>
      <c r="BE95" s="149"/>
      <c r="BF95" s="60"/>
      <c r="BG95" s="244"/>
      <c r="BH95" s="275"/>
      <c r="BI95" s="275"/>
      <c r="BJ95" s="149"/>
      <c r="BK95" s="60"/>
      <c r="BL95" s="244"/>
      <c r="BM95" s="212">
        <v>3167000</v>
      </c>
      <c r="BN95" s="213">
        <v>0</v>
      </c>
      <c r="BO95" s="149">
        <f t="shared" si="116"/>
        <v>3167000</v>
      </c>
      <c r="BP95" s="60">
        <f t="shared" si="117"/>
        <v>15835000</v>
      </c>
      <c r="BQ95" s="244"/>
      <c r="BR95" s="212"/>
      <c r="BS95" s="213"/>
      <c r="BT95" s="149"/>
      <c r="BU95" s="60"/>
      <c r="BV95" s="244"/>
      <c r="BW95" s="212"/>
      <c r="BX95" s="213"/>
      <c r="BY95" s="149"/>
      <c r="BZ95" s="60"/>
      <c r="CA95" s="244"/>
      <c r="CB95" s="277"/>
      <c r="CC95" s="277"/>
      <c r="CD95" s="149"/>
      <c r="CE95" s="60"/>
      <c r="CF95" s="244"/>
      <c r="CG95" s="212"/>
      <c r="CH95" s="213"/>
      <c r="CI95" s="149"/>
      <c r="CJ95" s="60"/>
      <c r="CK95" s="244"/>
      <c r="CL95" s="212"/>
      <c r="CM95" s="213"/>
      <c r="CN95" s="149"/>
      <c r="CO95" s="60"/>
      <c r="CP95" s="244"/>
      <c r="CQ95" s="212"/>
      <c r="CR95" s="213"/>
      <c r="CS95" s="149"/>
      <c r="CT95" s="60"/>
      <c r="CU95" s="244"/>
      <c r="CV95" s="212"/>
      <c r="CW95" s="213"/>
      <c r="CX95" s="149"/>
      <c r="CY95" s="60"/>
      <c r="CZ95" s="244"/>
      <c r="DA95" s="212"/>
      <c r="DB95" s="213"/>
      <c r="DC95" s="149"/>
      <c r="DD95" s="60"/>
      <c r="DE95" s="244"/>
      <c r="DF95" s="212"/>
      <c r="DG95" s="213"/>
      <c r="DH95" s="149"/>
      <c r="DI95" s="60"/>
      <c r="DJ95" s="244"/>
      <c r="DK95" s="212"/>
      <c r="DL95" s="213"/>
      <c r="DM95" s="149"/>
      <c r="DN95" s="60"/>
      <c r="DO95" s="244"/>
      <c r="DP95" s="212">
        <v>5107500</v>
      </c>
      <c r="DQ95" s="213">
        <v>311125</v>
      </c>
      <c r="DR95" s="149">
        <f t="shared" si="64"/>
        <v>5418625</v>
      </c>
      <c r="DS95" s="60">
        <f t="shared" si="75"/>
        <v>27093125</v>
      </c>
      <c r="DT95" s="244"/>
      <c r="DU95" s="212">
        <v>0</v>
      </c>
      <c r="DV95" s="213">
        <v>0</v>
      </c>
      <c r="DW95" s="149">
        <f t="shared" si="65"/>
        <v>0</v>
      </c>
      <c r="DX95" s="60">
        <f t="shared" si="76"/>
        <v>0</v>
      </c>
      <c r="DY95" s="244"/>
      <c r="DZ95" s="212"/>
      <c r="EA95" s="213"/>
      <c r="EB95" s="149"/>
      <c r="EC95" s="60"/>
      <c r="ED95" s="247"/>
      <c r="EE95" s="212"/>
      <c r="EF95" s="213"/>
      <c r="EG95" s="149"/>
      <c r="EH95" s="60"/>
      <c r="EI95" s="244"/>
      <c r="EJ95" s="224">
        <f t="shared" ref="EJ95" si="175">IFERROR(AVERAGEIFS(O95:EI95,O$12:EI$12,"Valor Total Unitario",O95:EI95,"&lt;&gt;0"),0)</f>
        <v>4292812.5</v>
      </c>
      <c r="EK95" s="221">
        <f t="shared" ref="EK95" si="176">_xlfn.MINIFS(O95:EI95,O$12:EI$12,"Valor Total Unitario", O95:EI95, "&lt;&gt;0")</f>
        <v>3167000</v>
      </c>
      <c r="EL95" s="222" t="str">
        <f t="shared" ref="EL95" si="177">IF(EK95=0,"",INDEX(O$9:EI$9,MATCH(EK95,O95:EI95,0)))</f>
        <v>LH S.A.S</v>
      </c>
      <c r="EM95" s="221"/>
      <c r="EN95" s="220">
        <f>IFERROR(EM95/#REF!,0)</f>
        <v>0</v>
      </c>
      <c r="EO95" s="31">
        <f t="shared" ref="EO95" si="178">+EJ95</f>
        <v>4292812.5</v>
      </c>
      <c r="EP95" s="31">
        <f t="shared" si="55"/>
        <v>21464062.5</v>
      </c>
      <c r="EQ95" s="225" t="str">
        <f t="shared" si="56"/>
        <v/>
      </c>
    </row>
    <row r="96" spans="1:147" s="14" customFormat="1" ht="28.5">
      <c r="A96" s="263">
        <f t="shared" si="13"/>
        <v>84</v>
      </c>
      <c r="B96" s="102"/>
      <c r="C96" s="249" t="s">
        <v>812</v>
      </c>
      <c r="D96" s="273" t="s">
        <v>57</v>
      </c>
      <c r="E96" s="265" t="s">
        <v>1445</v>
      </c>
      <c r="F96" s="273">
        <v>5</v>
      </c>
      <c r="G96" s="102"/>
      <c r="H96" s="103"/>
      <c r="I96" s="210"/>
      <c r="J96" s="280"/>
      <c r="K96" s="206"/>
      <c r="L96" s="71">
        <f t="shared" ref="L96" si="179">+J96+K96</f>
        <v>0</v>
      </c>
      <c r="M96" s="209">
        <f t="shared" si="58"/>
        <v>0</v>
      </c>
      <c r="O96" s="275"/>
      <c r="P96" s="275"/>
      <c r="Q96" s="149"/>
      <c r="R96" s="60"/>
      <c r="S96" s="244"/>
      <c r="T96" s="275"/>
      <c r="U96" s="275"/>
      <c r="V96" s="149"/>
      <c r="W96" s="60"/>
      <c r="X96" s="244"/>
      <c r="Y96" s="275">
        <v>5227004</v>
      </c>
      <c r="Z96" s="275">
        <v>0</v>
      </c>
      <c r="AA96" s="149">
        <f t="shared" ref="AA96" si="180">+Y96+Z96</f>
        <v>5227004</v>
      </c>
      <c r="AB96" s="60">
        <f t="shared" ref="AB96" si="181">+AA96*$F96</f>
        <v>26135020</v>
      </c>
      <c r="AC96" s="244"/>
      <c r="AD96" s="275">
        <v>4342435.2593785794</v>
      </c>
      <c r="AE96" s="275">
        <v>0</v>
      </c>
      <c r="AF96" s="149">
        <f t="shared" si="166"/>
        <v>4342435.2593785794</v>
      </c>
      <c r="AG96" s="60">
        <f t="shared" si="167"/>
        <v>21712176.296892896</v>
      </c>
      <c r="AH96" s="244"/>
      <c r="AI96" s="275"/>
      <c r="AJ96" s="275"/>
      <c r="AK96" s="149"/>
      <c r="AL96" s="60"/>
      <c r="AM96" s="244"/>
      <c r="AN96" s="275"/>
      <c r="AO96" s="275"/>
      <c r="AP96" s="149">
        <f t="shared" si="59"/>
        <v>0</v>
      </c>
      <c r="AQ96" s="60">
        <f t="shared" si="48"/>
        <v>0</v>
      </c>
      <c r="AR96" s="244"/>
      <c r="AS96" s="275"/>
      <c r="AT96" s="275"/>
      <c r="AU96" s="149"/>
      <c r="AV96" s="60"/>
      <c r="AW96" s="244"/>
      <c r="AX96" s="212">
        <v>2364755</v>
      </c>
      <c r="AY96" s="213">
        <v>0</v>
      </c>
      <c r="AZ96" s="149">
        <f t="shared" si="104"/>
        <v>2364755</v>
      </c>
      <c r="BA96" s="60">
        <f t="shared" si="105"/>
        <v>11823775</v>
      </c>
      <c r="BB96" s="244"/>
      <c r="BC96" s="212"/>
      <c r="BD96" s="213"/>
      <c r="BE96" s="149"/>
      <c r="BF96" s="60"/>
      <c r="BG96" s="244"/>
      <c r="BH96" s="275"/>
      <c r="BI96" s="275"/>
      <c r="BJ96" s="149"/>
      <c r="BK96" s="60"/>
      <c r="BL96" s="244"/>
      <c r="BM96" s="212"/>
      <c r="BN96" s="213"/>
      <c r="BO96" s="149"/>
      <c r="BP96" s="60"/>
      <c r="BQ96" s="244"/>
      <c r="BR96" s="212"/>
      <c r="BS96" s="213"/>
      <c r="BT96" s="149"/>
      <c r="BU96" s="60"/>
      <c r="BV96" s="244"/>
      <c r="BW96" s="212"/>
      <c r="BX96" s="213"/>
      <c r="BY96" s="149"/>
      <c r="BZ96" s="60"/>
      <c r="CA96" s="244"/>
      <c r="CB96" s="277"/>
      <c r="CC96" s="277"/>
      <c r="CD96" s="149"/>
      <c r="CE96" s="60"/>
      <c r="CF96" s="244"/>
      <c r="CG96" s="212"/>
      <c r="CH96" s="213"/>
      <c r="CI96" s="149"/>
      <c r="CJ96" s="60"/>
      <c r="CK96" s="244"/>
      <c r="CL96" s="212"/>
      <c r="CM96" s="213"/>
      <c r="CN96" s="149"/>
      <c r="CO96" s="60"/>
      <c r="CP96" s="244"/>
      <c r="CQ96" s="212">
        <v>2244990.0000000005</v>
      </c>
      <c r="CR96" s="213">
        <v>0</v>
      </c>
      <c r="CS96" s="149">
        <f t="shared" si="118"/>
        <v>2244990.0000000005</v>
      </c>
      <c r="CT96" s="60">
        <f t="shared" si="119"/>
        <v>11224950.000000002</v>
      </c>
      <c r="CU96" s="244"/>
      <c r="CV96" s="212">
        <v>4560000</v>
      </c>
      <c r="CW96" s="213">
        <v>0</v>
      </c>
      <c r="CX96" s="149">
        <f t="shared" ref="CX96:CX140" si="182">+CV96+CW96</f>
        <v>4560000</v>
      </c>
      <c r="CY96" s="60">
        <f t="shared" ref="CY96:CY141" si="183">+CX96*$F96</f>
        <v>22800000</v>
      </c>
      <c r="CZ96" s="244"/>
      <c r="DA96" s="212"/>
      <c r="DB96" s="213"/>
      <c r="DC96" s="149"/>
      <c r="DD96" s="60"/>
      <c r="DE96" s="244"/>
      <c r="DF96" s="212"/>
      <c r="DG96" s="213"/>
      <c r="DH96" s="149"/>
      <c r="DI96" s="60"/>
      <c r="DJ96" s="244"/>
      <c r="DK96" s="212">
        <v>9885000</v>
      </c>
      <c r="DL96" s="213">
        <v>0</v>
      </c>
      <c r="DM96" s="149">
        <f t="shared" si="168"/>
        <v>9885000</v>
      </c>
      <c r="DN96" s="60">
        <f t="shared" si="169"/>
        <v>49425000</v>
      </c>
      <c r="DO96" s="244"/>
      <c r="DP96" s="212">
        <v>3857500</v>
      </c>
      <c r="DQ96" s="213">
        <v>73625</v>
      </c>
      <c r="DR96" s="149">
        <f t="shared" si="64"/>
        <v>3931125</v>
      </c>
      <c r="DS96" s="60">
        <f t="shared" si="75"/>
        <v>19655625</v>
      </c>
      <c r="DT96" s="244"/>
      <c r="DU96" s="212">
        <v>0</v>
      </c>
      <c r="DV96" s="213">
        <v>0</v>
      </c>
      <c r="DW96" s="149">
        <f t="shared" si="65"/>
        <v>0</v>
      </c>
      <c r="DX96" s="60">
        <f t="shared" si="76"/>
        <v>0</v>
      </c>
      <c r="DY96" s="244"/>
      <c r="DZ96" s="212"/>
      <c r="EA96" s="213"/>
      <c r="EB96" s="149"/>
      <c r="EC96" s="60"/>
      <c r="ED96" s="247"/>
      <c r="EE96" s="212"/>
      <c r="EF96" s="213"/>
      <c r="EG96" s="149"/>
      <c r="EH96" s="60"/>
      <c r="EI96" s="244"/>
      <c r="EJ96" s="224">
        <f t="shared" ref="EJ96" si="184">IFERROR(AVERAGEIFS(O96:EI96,O$12:EI$12,"Valor Total Unitario",O96:EI96,"&lt;&gt;0"),0)</f>
        <v>4650758.4656255115</v>
      </c>
      <c r="EK96" s="221">
        <f t="shared" ref="EK96" si="185">_xlfn.MINIFS(O96:EI96,O$12:EI$12,"Valor Total Unitario", O96:EI96, "&lt;&gt;0")</f>
        <v>2244990.0000000005</v>
      </c>
      <c r="EL96" s="222" t="str">
        <f t="shared" ref="EL96" si="186">IF(EK96=0,"",INDEX(O$9:EI$9,MATCH(EK96,O96:EI96,0)))</f>
        <v>IMPLAMEQ SAS</v>
      </c>
      <c r="EM96" s="221"/>
      <c r="EN96" s="220">
        <f>IFERROR(EM96/#REF!,0)</f>
        <v>0</v>
      </c>
      <c r="EO96" s="31">
        <f t="shared" ref="EO96" si="187">+EJ96</f>
        <v>4650758.4656255115</v>
      </c>
      <c r="EP96" s="31">
        <f t="shared" si="55"/>
        <v>23253792.328127556</v>
      </c>
      <c r="EQ96" s="225" t="str">
        <f t="shared" si="56"/>
        <v/>
      </c>
    </row>
    <row r="97" spans="1:147" s="14" customFormat="1" ht="28.5">
      <c r="A97" s="263">
        <f t="shared" si="13"/>
        <v>85</v>
      </c>
      <c r="B97" s="102"/>
      <c r="C97" s="248" t="s">
        <v>813</v>
      </c>
      <c r="D97" s="273" t="s">
        <v>57</v>
      </c>
      <c r="E97" s="264" t="s">
        <v>1445</v>
      </c>
      <c r="F97" s="273">
        <v>2</v>
      </c>
      <c r="G97" s="102"/>
      <c r="H97" s="103"/>
      <c r="I97" s="210"/>
      <c r="J97" s="280"/>
      <c r="K97" s="206"/>
      <c r="L97" s="71">
        <f t="shared" ref="L97" si="188">+J97+K97</f>
        <v>0</v>
      </c>
      <c r="M97" s="209">
        <f t="shared" si="58"/>
        <v>0</v>
      </c>
      <c r="O97" s="275"/>
      <c r="P97" s="275"/>
      <c r="Q97" s="149"/>
      <c r="R97" s="60"/>
      <c r="S97" s="244"/>
      <c r="T97" s="275"/>
      <c r="U97" s="275"/>
      <c r="V97" s="149"/>
      <c r="W97" s="60"/>
      <c r="X97" s="244"/>
      <c r="Y97" s="275"/>
      <c r="Z97" s="275"/>
      <c r="AA97" s="149"/>
      <c r="AB97" s="60"/>
      <c r="AC97" s="244"/>
      <c r="AD97" s="275"/>
      <c r="AE97" s="275"/>
      <c r="AF97" s="149"/>
      <c r="AG97" s="60"/>
      <c r="AH97" s="244"/>
      <c r="AI97" s="275"/>
      <c r="AJ97" s="275"/>
      <c r="AK97" s="149"/>
      <c r="AL97" s="60"/>
      <c r="AM97" s="244"/>
      <c r="AN97" s="275"/>
      <c r="AO97" s="275"/>
      <c r="AP97" s="149">
        <f t="shared" si="59"/>
        <v>0</v>
      </c>
      <c r="AQ97" s="60">
        <f t="shared" si="48"/>
        <v>0</v>
      </c>
      <c r="AR97" s="244"/>
      <c r="AS97" s="275"/>
      <c r="AT97" s="275"/>
      <c r="AU97" s="149"/>
      <c r="AV97" s="60"/>
      <c r="AW97" s="244"/>
      <c r="AX97" s="212">
        <v>2364755</v>
      </c>
      <c r="AY97" s="213">
        <v>0</v>
      </c>
      <c r="AZ97" s="149">
        <f t="shared" si="104"/>
        <v>2364755</v>
      </c>
      <c r="BA97" s="60">
        <f t="shared" si="105"/>
        <v>4729510</v>
      </c>
      <c r="BB97" s="244"/>
      <c r="BC97" s="212"/>
      <c r="BD97" s="213"/>
      <c r="BE97" s="149"/>
      <c r="BF97" s="60"/>
      <c r="BG97" s="244"/>
      <c r="BH97" s="275"/>
      <c r="BI97" s="275"/>
      <c r="BJ97" s="149"/>
      <c r="BK97" s="60"/>
      <c r="BL97" s="244"/>
      <c r="BM97" s="212"/>
      <c r="BN97" s="213"/>
      <c r="BO97" s="149"/>
      <c r="BP97" s="60"/>
      <c r="BQ97" s="244"/>
      <c r="BR97" s="212"/>
      <c r="BS97" s="213"/>
      <c r="BT97" s="149"/>
      <c r="BU97" s="60"/>
      <c r="BV97" s="244"/>
      <c r="BW97" s="212"/>
      <c r="BX97" s="213"/>
      <c r="BY97" s="149"/>
      <c r="BZ97" s="60"/>
      <c r="CA97" s="244"/>
      <c r="CB97" s="277"/>
      <c r="CC97" s="277"/>
      <c r="CD97" s="149"/>
      <c r="CE97" s="60"/>
      <c r="CF97" s="244"/>
      <c r="CG97" s="212"/>
      <c r="CH97" s="213"/>
      <c r="CI97" s="149"/>
      <c r="CJ97" s="60"/>
      <c r="CK97" s="244"/>
      <c r="CL97" s="212"/>
      <c r="CM97" s="213"/>
      <c r="CN97" s="149"/>
      <c r="CO97" s="60"/>
      <c r="CP97" s="244"/>
      <c r="CQ97" s="212"/>
      <c r="CR97" s="213"/>
      <c r="CS97" s="149"/>
      <c r="CT97" s="60"/>
      <c r="CU97" s="244"/>
      <c r="CV97" s="212"/>
      <c r="CW97" s="213"/>
      <c r="CX97" s="149"/>
      <c r="CY97" s="60"/>
      <c r="CZ97" s="244"/>
      <c r="DA97" s="212"/>
      <c r="DB97" s="213"/>
      <c r="DC97" s="149"/>
      <c r="DD97" s="60"/>
      <c r="DE97" s="244"/>
      <c r="DF97" s="212"/>
      <c r="DG97" s="213"/>
      <c r="DH97" s="149"/>
      <c r="DI97" s="60"/>
      <c r="DJ97" s="244"/>
      <c r="DK97" s="212"/>
      <c r="DL97" s="213"/>
      <c r="DM97" s="149"/>
      <c r="DN97" s="60"/>
      <c r="DO97" s="244"/>
      <c r="DP97" s="212"/>
      <c r="DQ97" s="213"/>
      <c r="DR97" s="149">
        <f t="shared" si="64"/>
        <v>0</v>
      </c>
      <c r="DS97" s="60">
        <f t="shared" si="75"/>
        <v>0</v>
      </c>
      <c r="DT97" s="244"/>
      <c r="DU97" s="212">
        <v>0</v>
      </c>
      <c r="DV97" s="213">
        <v>0</v>
      </c>
      <c r="DW97" s="149">
        <f t="shared" si="65"/>
        <v>0</v>
      </c>
      <c r="DX97" s="60">
        <f t="shared" si="76"/>
        <v>0</v>
      </c>
      <c r="DY97" s="244"/>
      <c r="DZ97" s="212"/>
      <c r="EA97" s="213"/>
      <c r="EB97" s="149"/>
      <c r="EC97" s="60"/>
      <c r="ED97" s="247"/>
      <c r="EE97" s="212"/>
      <c r="EF97" s="213"/>
      <c r="EG97" s="149"/>
      <c r="EH97" s="60"/>
      <c r="EI97" s="244"/>
      <c r="EJ97" s="224">
        <f t="shared" ref="EJ97" si="189">IFERROR(AVERAGEIFS(O97:EI97,O$12:EI$12,"Valor Total Unitario",O97:EI97,"&lt;&gt;0"),0)</f>
        <v>2364755</v>
      </c>
      <c r="EK97" s="221">
        <f t="shared" ref="EK97" si="190">_xlfn.MINIFS(O97:EI97,O$12:EI$12,"Valor Total Unitario", O97:EI97, "&lt;&gt;0")</f>
        <v>2364755</v>
      </c>
      <c r="EL97" s="222" t="str">
        <f t="shared" ref="EL97" si="191">IF(EK97=0,"",INDEX(O$9:EI$9,MATCH(EK97,O97:EI97,0)))</f>
        <v>PROMED QUIRURGICOS</v>
      </c>
      <c r="EM97" s="221"/>
      <c r="EN97" s="220">
        <f>IFERROR(EM97/#REF!,0)</f>
        <v>0</v>
      </c>
      <c r="EO97" s="31">
        <f t="shared" ref="EO97" si="192">+EJ97</f>
        <v>2364755</v>
      </c>
      <c r="EP97" s="31">
        <f t="shared" si="55"/>
        <v>4729510</v>
      </c>
      <c r="EQ97" s="225" t="str">
        <f t="shared" si="56"/>
        <v/>
      </c>
    </row>
    <row r="98" spans="1:147" s="14" customFormat="1" ht="28.5">
      <c r="A98" s="263">
        <f t="shared" si="13"/>
        <v>86</v>
      </c>
      <c r="B98" s="102"/>
      <c r="C98" s="249" t="s">
        <v>814</v>
      </c>
      <c r="D98" s="273" t="s">
        <v>57</v>
      </c>
      <c r="E98" s="265" t="s">
        <v>1445</v>
      </c>
      <c r="F98" s="273">
        <v>2</v>
      </c>
      <c r="G98" s="102"/>
      <c r="H98" s="103"/>
      <c r="I98" s="210"/>
      <c r="J98" s="280"/>
      <c r="K98" s="206"/>
      <c r="L98" s="71">
        <f t="shared" ref="L98" si="193">+J98+K98</f>
        <v>0</v>
      </c>
      <c r="M98" s="209">
        <f t="shared" si="58"/>
        <v>0</v>
      </c>
      <c r="O98" s="275"/>
      <c r="P98" s="275"/>
      <c r="Q98" s="149"/>
      <c r="R98" s="60"/>
      <c r="S98" s="244"/>
      <c r="T98" s="275"/>
      <c r="U98" s="275"/>
      <c r="V98" s="149"/>
      <c r="W98" s="60"/>
      <c r="X98" s="244"/>
      <c r="Y98" s="275"/>
      <c r="Z98" s="275"/>
      <c r="AA98" s="149"/>
      <c r="AB98" s="60"/>
      <c r="AC98" s="244"/>
      <c r="AD98" s="275">
        <v>4342435.2593785794</v>
      </c>
      <c r="AE98" s="275">
        <v>0</v>
      </c>
      <c r="AF98" s="149">
        <f t="shared" si="166"/>
        <v>4342435.2593785794</v>
      </c>
      <c r="AG98" s="60">
        <f t="shared" si="167"/>
        <v>8684870.5187571589</v>
      </c>
      <c r="AH98" s="244"/>
      <c r="AI98" s="275"/>
      <c r="AJ98" s="275"/>
      <c r="AK98" s="149"/>
      <c r="AL98" s="60"/>
      <c r="AM98" s="244"/>
      <c r="AN98" s="275"/>
      <c r="AO98" s="275"/>
      <c r="AP98" s="149">
        <f t="shared" si="59"/>
        <v>0</v>
      </c>
      <c r="AQ98" s="60">
        <f t="shared" si="48"/>
        <v>0</v>
      </c>
      <c r="AR98" s="244"/>
      <c r="AS98" s="275"/>
      <c r="AT98" s="275"/>
      <c r="AU98" s="149"/>
      <c r="AV98" s="60"/>
      <c r="AW98" s="244"/>
      <c r="AX98" s="212"/>
      <c r="AY98" s="213"/>
      <c r="AZ98" s="149"/>
      <c r="BA98" s="60"/>
      <c r="BB98" s="244"/>
      <c r="BC98" s="212"/>
      <c r="BD98" s="213"/>
      <c r="BE98" s="149"/>
      <c r="BF98" s="60"/>
      <c r="BG98" s="244"/>
      <c r="BH98" s="275"/>
      <c r="BI98" s="275"/>
      <c r="BJ98" s="149"/>
      <c r="BK98" s="60"/>
      <c r="BL98" s="244"/>
      <c r="BM98" s="212"/>
      <c r="BN98" s="213"/>
      <c r="BO98" s="149"/>
      <c r="BP98" s="60"/>
      <c r="BQ98" s="244"/>
      <c r="BR98" s="212"/>
      <c r="BS98" s="213"/>
      <c r="BT98" s="149"/>
      <c r="BU98" s="60"/>
      <c r="BV98" s="244"/>
      <c r="BW98" s="212"/>
      <c r="BX98" s="213"/>
      <c r="BY98" s="149"/>
      <c r="BZ98" s="60"/>
      <c r="CA98" s="244"/>
      <c r="CB98" s="277"/>
      <c r="CC98" s="277"/>
      <c r="CD98" s="149"/>
      <c r="CE98" s="60"/>
      <c r="CF98" s="244"/>
      <c r="CG98" s="212"/>
      <c r="CH98" s="213"/>
      <c r="CI98" s="149"/>
      <c r="CJ98" s="60"/>
      <c r="CK98" s="244"/>
      <c r="CL98" s="212"/>
      <c r="CM98" s="213"/>
      <c r="CN98" s="149"/>
      <c r="CO98" s="60"/>
      <c r="CP98" s="244"/>
      <c r="CQ98" s="212"/>
      <c r="CR98" s="213"/>
      <c r="CS98" s="149"/>
      <c r="CT98" s="60"/>
      <c r="CU98" s="244"/>
      <c r="CV98" s="212"/>
      <c r="CW98" s="213"/>
      <c r="CX98" s="149"/>
      <c r="CY98" s="60"/>
      <c r="CZ98" s="244"/>
      <c r="DA98" s="212"/>
      <c r="DB98" s="213"/>
      <c r="DC98" s="149"/>
      <c r="DD98" s="60"/>
      <c r="DE98" s="244"/>
      <c r="DF98" s="212"/>
      <c r="DG98" s="213"/>
      <c r="DH98" s="149"/>
      <c r="DI98" s="60"/>
      <c r="DJ98" s="244"/>
      <c r="DK98" s="212">
        <v>9885000</v>
      </c>
      <c r="DL98" s="213">
        <v>0</v>
      </c>
      <c r="DM98" s="149">
        <f t="shared" si="168"/>
        <v>9885000</v>
      </c>
      <c r="DN98" s="60">
        <f t="shared" si="169"/>
        <v>19770000</v>
      </c>
      <c r="DO98" s="244"/>
      <c r="DP98" s="212">
        <v>5107500</v>
      </c>
      <c r="DQ98" s="213">
        <v>311125</v>
      </c>
      <c r="DR98" s="149">
        <f t="shared" si="64"/>
        <v>5418625</v>
      </c>
      <c r="DS98" s="60">
        <f t="shared" si="75"/>
        <v>10837250</v>
      </c>
      <c r="DT98" s="244"/>
      <c r="DU98" s="212">
        <v>0</v>
      </c>
      <c r="DV98" s="213">
        <v>0</v>
      </c>
      <c r="DW98" s="149">
        <f t="shared" si="65"/>
        <v>0</v>
      </c>
      <c r="DX98" s="60">
        <f t="shared" si="76"/>
        <v>0</v>
      </c>
      <c r="DY98" s="244"/>
      <c r="DZ98" s="212"/>
      <c r="EA98" s="213"/>
      <c r="EB98" s="149"/>
      <c r="EC98" s="60"/>
      <c r="ED98" s="247"/>
      <c r="EE98" s="212"/>
      <c r="EF98" s="213"/>
      <c r="EG98" s="149"/>
      <c r="EH98" s="60"/>
      <c r="EI98" s="244"/>
      <c r="EJ98" s="224">
        <f t="shared" ref="EJ98" si="194">IFERROR(AVERAGEIFS(O98:EI98,O$12:EI$12,"Valor Total Unitario",O98:EI98,"&lt;&gt;0"),0)</f>
        <v>6548686.7531261928</v>
      </c>
      <c r="EK98" s="221">
        <f t="shared" ref="EK98" si="195">_xlfn.MINIFS(O98:EI98,O$12:EI$12,"Valor Total Unitario", O98:EI98, "&lt;&gt;0")</f>
        <v>4342435.2593785794</v>
      </c>
      <c r="EL98" s="222" t="str">
        <f t="shared" ref="EL98" si="196">IF(EK98=0,"",INDEX(O$9:EI$9,MATCH(EK98,O98:EI98,0)))</f>
        <v>FIXMEDICAL SAS BIC</v>
      </c>
      <c r="EM98" s="221"/>
      <c r="EN98" s="220">
        <f>IFERROR(EM98/#REF!,0)</f>
        <v>0</v>
      </c>
      <c r="EO98" s="31">
        <f t="shared" ref="EO98" si="197">+EJ98</f>
        <v>6548686.7531261928</v>
      </c>
      <c r="EP98" s="31">
        <f t="shared" si="55"/>
        <v>13097373.506252386</v>
      </c>
      <c r="EQ98" s="225" t="str">
        <f t="shared" si="56"/>
        <v/>
      </c>
    </row>
    <row r="99" spans="1:147" s="14" customFormat="1" ht="42.75">
      <c r="A99" s="263">
        <f t="shared" si="13"/>
        <v>87</v>
      </c>
      <c r="B99" s="102"/>
      <c r="C99" s="249" t="s">
        <v>815</v>
      </c>
      <c r="D99" s="273" t="s">
        <v>57</v>
      </c>
      <c r="E99" s="265" t="s">
        <v>1445</v>
      </c>
      <c r="F99" s="273">
        <v>2</v>
      </c>
      <c r="G99" s="102"/>
      <c r="H99" s="103"/>
      <c r="I99" s="210"/>
      <c r="J99" s="280"/>
      <c r="K99" s="206"/>
      <c r="L99" s="71">
        <f t="shared" ref="L99" si="198">+J99+K99</f>
        <v>0</v>
      </c>
      <c r="M99" s="209">
        <f t="shared" si="58"/>
        <v>0</v>
      </c>
      <c r="O99" s="275"/>
      <c r="P99" s="275"/>
      <c r="Q99" s="149"/>
      <c r="R99" s="60"/>
      <c r="S99" s="244"/>
      <c r="T99" s="275"/>
      <c r="U99" s="275"/>
      <c r="V99" s="149"/>
      <c r="W99" s="60"/>
      <c r="X99" s="244"/>
      <c r="Y99" s="275"/>
      <c r="Z99" s="275"/>
      <c r="AA99" s="149"/>
      <c r="AB99" s="60"/>
      <c r="AC99" s="244"/>
      <c r="AD99" s="275">
        <v>4342435.2593785794</v>
      </c>
      <c r="AE99" s="275">
        <v>0</v>
      </c>
      <c r="AF99" s="149">
        <f t="shared" si="166"/>
        <v>4342435.2593785794</v>
      </c>
      <c r="AG99" s="60">
        <f t="shared" si="167"/>
        <v>8684870.5187571589</v>
      </c>
      <c r="AH99" s="244"/>
      <c r="AI99" s="275"/>
      <c r="AJ99" s="275"/>
      <c r="AK99" s="149"/>
      <c r="AL99" s="60"/>
      <c r="AM99" s="244"/>
      <c r="AN99" s="275"/>
      <c r="AO99" s="275"/>
      <c r="AP99" s="149">
        <f t="shared" si="59"/>
        <v>0</v>
      </c>
      <c r="AQ99" s="60">
        <f t="shared" si="48"/>
        <v>0</v>
      </c>
      <c r="AR99" s="244"/>
      <c r="AS99" s="275"/>
      <c r="AT99" s="275"/>
      <c r="AU99" s="149"/>
      <c r="AV99" s="60"/>
      <c r="AW99" s="244"/>
      <c r="AX99" s="212"/>
      <c r="AY99" s="213"/>
      <c r="AZ99" s="149"/>
      <c r="BA99" s="60"/>
      <c r="BB99" s="244"/>
      <c r="BC99" s="212"/>
      <c r="BD99" s="213"/>
      <c r="BE99" s="149"/>
      <c r="BF99" s="60"/>
      <c r="BG99" s="244"/>
      <c r="BH99" s="275"/>
      <c r="BI99" s="275"/>
      <c r="BJ99" s="149"/>
      <c r="BK99" s="60"/>
      <c r="BL99" s="244"/>
      <c r="BM99" s="212"/>
      <c r="BN99" s="213"/>
      <c r="BO99" s="149"/>
      <c r="BP99" s="60"/>
      <c r="BQ99" s="244"/>
      <c r="BR99" s="212">
        <v>7052959</v>
      </c>
      <c r="BS99" s="213">
        <v>0</v>
      </c>
      <c r="BT99" s="149">
        <f t="shared" si="142"/>
        <v>7052959</v>
      </c>
      <c r="BU99" s="60">
        <f t="shared" si="143"/>
        <v>14105918</v>
      </c>
      <c r="BV99" s="244"/>
      <c r="BW99" s="212"/>
      <c r="BX99" s="213"/>
      <c r="BY99" s="149"/>
      <c r="BZ99" s="60"/>
      <c r="CA99" s="244"/>
      <c r="CB99" s="277"/>
      <c r="CC99" s="277"/>
      <c r="CD99" s="149"/>
      <c r="CE99" s="60"/>
      <c r="CF99" s="244"/>
      <c r="CG99" s="212"/>
      <c r="CH99" s="213"/>
      <c r="CI99" s="149"/>
      <c r="CJ99" s="60"/>
      <c r="CK99" s="244"/>
      <c r="CL99" s="212"/>
      <c r="CM99" s="213"/>
      <c r="CN99" s="149"/>
      <c r="CO99" s="60"/>
      <c r="CP99" s="244"/>
      <c r="CQ99" s="212"/>
      <c r="CR99" s="213"/>
      <c r="CS99" s="149"/>
      <c r="CT99" s="60"/>
      <c r="CU99" s="244"/>
      <c r="CV99" s="212"/>
      <c r="CW99" s="213"/>
      <c r="CX99" s="149"/>
      <c r="CY99" s="60"/>
      <c r="CZ99" s="244"/>
      <c r="DA99" s="212"/>
      <c r="DB99" s="213"/>
      <c r="DC99" s="149"/>
      <c r="DD99" s="60"/>
      <c r="DE99" s="244"/>
      <c r="DF99" s="212"/>
      <c r="DG99" s="213"/>
      <c r="DH99" s="149"/>
      <c r="DI99" s="60"/>
      <c r="DJ99" s="244"/>
      <c r="DK99" s="212">
        <v>9885000</v>
      </c>
      <c r="DL99" s="213">
        <v>0</v>
      </c>
      <c r="DM99" s="149">
        <f t="shared" si="168"/>
        <v>9885000</v>
      </c>
      <c r="DN99" s="60">
        <f t="shared" si="169"/>
        <v>19770000</v>
      </c>
      <c r="DO99" s="244"/>
      <c r="DP99" s="212">
        <v>5107500</v>
      </c>
      <c r="DQ99" s="213">
        <v>311125</v>
      </c>
      <c r="DR99" s="149">
        <f t="shared" si="64"/>
        <v>5418625</v>
      </c>
      <c r="DS99" s="60">
        <f t="shared" si="75"/>
        <v>10837250</v>
      </c>
      <c r="DT99" s="244"/>
      <c r="DU99" s="212">
        <v>0</v>
      </c>
      <c r="DV99" s="213">
        <v>0</v>
      </c>
      <c r="DW99" s="149">
        <f t="shared" si="65"/>
        <v>0</v>
      </c>
      <c r="DX99" s="60">
        <f t="shared" si="76"/>
        <v>0</v>
      </c>
      <c r="DY99" s="244"/>
      <c r="DZ99" s="212"/>
      <c r="EA99" s="213"/>
      <c r="EB99" s="149"/>
      <c r="EC99" s="60"/>
      <c r="ED99" s="247"/>
      <c r="EE99" s="212"/>
      <c r="EF99" s="213"/>
      <c r="EG99" s="149"/>
      <c r="EH99" s="60"/>
      <c r="EI99" s="244"/>
      <c r="EJ99" s="224">
        <f t="shared" ref="EJ99" si="199">IFERROR(AVERAGEIFS(O99:EI99,O$12:EI$12,"Valor Total Unitario",O99:EI99,"&lt;&gt;0"),0)</f>
        <v>6674754.8148446446</v>
      </c>
      <c r="EK99" s="221">
        <f t="shared" ref="EK99" si="200">_xlfn.MINIFS(O99:EI99,O$12:EI$12,"Valor Total Unitario", O99:EI99, "&lt;&gt;0")</f>
        <v>4342435.2593785794</v>
      </c>
      <c r="EL99" s="222" t="str">
        <f t="shared" ref="EL99" si="201">IF(EK99=0,"",INDEX(O$9:EI$9,MATCH(EK99,O99:EI99,0)))</f>
        <v>FIXMEDICAL SAS BIC</v>
      </c>
      <c r="EM99" s="221"/>
      <c r="EN99" s="220">
        <f>IFERROR(EM99/#REF!,0)</f>
        <v>0</v>
      </c>
      <c r="EO99" s="31">
        <f t="shared" ref="EO99" si="202">+EJ99</f>
        <v>6674754.8148446446</v>
      </c>
      <c r="EP99" s="31">
        <f t="shared" si="55"/>
        <v>13349509.629689289</v>
      </c>
      <c r="EQ99" s="225" t="str">
        <f t="shared" si="56"/>
        <v/>
      </c>
    </row>
    <row r="100" spans="1:147" s="14" customFormat="1" ht="28.5">
      <c r="A100" s="263">
        <f t="shared" si="13"/>
        <v>88</v>
      </c>
      <c r="B100" s="102"/>
      <c r="C100" s="248" t="s">
        <v>816</v>
      </c>
      <c r="D100" s="273" t="s">
        <v>57</v>
      </c>
      <c r="E100" s="264" t="s">
        <v>1445</v>
      </c>
      <c r="F100" s="273">
        <v>3</v>
      </c>
      <c r="G100" s="102"/>
      <c r="H100" s="103"/>
      <c r="I100" s="210"/>
      <c r="J100" s="280"/>
      <c r="K100" s="206"/>
      <c r="L100" s="71">
        <f t="shared" ref="L100" si="203">+J100+K100</f>
        <v>0</v>
      </c>
      <c r="M100" s="209">
        <f t="shared" si="58"/>
        <v>0</v>
      </c>
      <c r="O100" s="275"/>
      <c r="P100" s="275"/>
      <c r="Q100" s="149"/>
      <c r="R100" s="60"/>
      <c r="S100" s="244"/>
      <c r="T100" s="275"/>
      <c r="U100" s="275"/>
      <c r="V100" s="149"/>
      <c r="W100" s="60"/>
      <c r="X100" s="244"/>
      <c r="Y100" s="275"/>
      <c r="Z100" s="275"/>
      <c r="AA100" s="149"/>
      <c r="AB100" s="60"/>
      <c r="AC100" s="244"/>
      <c r="AD100" s="275"/>
      <c r="AE100" s="275"/>
      <c r="AF100" s="149"/>
      <c r="AG100" s="60"/>
      <c r="AH100" s="244"/>
      <c r="AI100" s="275"/>
      <c r="AJ100" s="275"/>
      <c r="AK100" s="149"/>
      <c r="AL100" s="60"/>
      <c r="AM100" s="244"/>
      <c r="AN100" s="275"/>
      <c r="AO100" s="275"/>
      <c r="AP100" s="149">
        <f t="shared" si="59"/>
        <v>0</v>
      </c>
      <c r="AQ100" s="60">
        <f t="shared" si="48"/>
        <v>0</v>
      </c>
      <c r="AR100" s="244"/>
      <c r="AS100" s="275"/>
      <c r="AT100" s="275"/>
      <c r="AU100" s="149"/>
      <c r="AV100" s="60"/>
      <c r="AW100" s="244"/>
      <c r="AX100" s="212"/>
      <c r="AY100" s="213"/>
      <c r="AZ100" s="149"/>
      <c r="BA100" s="60"/>
      <c r="BB100" s="244"/>
      <c r="BC100" s="212"/>
      <c r="BD100" s="213"/>
      <c r="BE100" s="149"/>
      <c r="BF100" s="60"/>
      <c r="BG100" s="244"/>
      <c r="BH100" s="275"/>
      <c r="BI100" s="275"/>
      <c r="BJ100" s="149"/>
      <c r="BK100" s="60"/>
      <c r="BL100" s="244"/>
      <c r="BM100" s="212">
        <v>4066000</v>
      </c>
      <c r="BN100" s="213">
        <v>0</v>
      </c>
      <c r="BO100" s="149">
        <f t="shared" si="116"/>
        <v>4066000</v>
      </c>
      <c r="BP100" s="60">
        <f t="shared" si="117"/>
        <v>12198000</v>
      </c>
      <c r="BQ100" s="244"/>
      <c r="BR100" s="212"/>
      <c r="BS100" s="213"/>
      <c r="BT100" s="149"/>
      <c r="BU100" s="60"/>
      <c r="BV100" s="244"/>
      <c r="BW100" s="212"/>
      <c r="BX100" s="213"/>
      <c r="BY100" s="149"/>
      <c r="BZ100" s="60"/>
      <c r="CA100" s="244"/>
      <c r="CB100" s="277"/>
      <c r="CC100" s="277"/>
      <c r="CD100" s="149"/>
      <c r="CE100" s="60"/>
      <c r="CF100" s="244"/>
      <c r="CG100" s="212"/>
      <c r="CH100" s="213"/>
      <c r="CI100" s="149"/>
      <c r="CJ100" s="60"/>
      <c r="CK100" s="244"/>
      <c r="CL100" s="212"/>
      <c r="CM100" s="213"/>
      <c r="CN100" s="149"/>
      <c r="CO100" s="60"/>
      <c r="CP100" s="244"/>
      <c r="CQ100" s="212"/>
      <c r="CR100" s="213"/>
      <c r="CS100" s="149"/>
      <c r="CT100" s="60"/>
      <c r="CU100" s="244"/>
      <c r="CV100" s="212"/>
      <c r="CW100" s="213"/>
      <c r="CX100" s="149"/>
      <c r="CY100" s="60"/>
      <c r="CZ100" s="244"/>
      <c r="DA100" s="212"/>
      <c r="DB100" s="213"/>
      <c r="DC100" s="149"/>
      <c r="DD100" s="60"/>
      <c r="DE100" s="244"/>
      <c r="DF100" s="212"/>
      <c r="DG100" s="213"/>
      <c r="DH100" s="149"/>
      <c r="DI100" s="60"/>
      <c r="DJ100" s="244"/>
      <c r="DK100" s="212"/>
      <c r="DL100" s="213"/>
      <c r="DM100" s="149"/>
      <c r="DN100" s="60"/>
      <c r="DO100" s="244"/>
      <c r="DP100" s="212">
        <v>5107500</v>
      </c>
      <c r="DQ100" s="213">
        <v>311125</v>
      </c>
      <c r="DR100" s="149">
        <f t="shared" si="64"/>
        <v>5418625</v>
      </c>
      <c r="DS100" s="60">
        <f t="shared" si="75"/>
        <v>16255875</v>
      </c>
      <c r="DT100" s="244"/>
      <c r="DU100" s="212">
        <v>0</v>
      </c>
      <c r="DV100" s="213">
        <v>0</v>
      </c>
      <c r="DW100" s="149">
        <f t="shared" si="65"/>
        <v>0</v>
      </c>
      <c r="DX100" s="60">
        <f t="shared" si="76"/>
        <v>0</v>
      </c>
      <c r="DY100" s="244"/>
      <c r="DZ100" s="212"/>
      <c r="EA100" s="213"/>
      <c r="EB100" s="149"/>
      <c r="EC100" s="60"/>
      <c r="ED100" s="247"/>
      <c r="EE100" s="212"/>
      <c r="EF100" s="213"/>
      <c r="EG100" s="149"/>
      <c r="EH100" s="60"/>
      <c r="EI100" s="244"/>
      <c r="EJ100" s="224">
        <f t="shared" ref="EJ100" si="204">IFERROR(AVERAGEIFS(O100:EI100,O$12:EI$12,"Valor Total Unitario",O100:EI100,"&lt;&gt;0"),0)</f>
        <v>4742312.5</v>
      </c>
      <c r="EK100" s="221">
        <f t="shared" ref="EK100" si="205">_xlfn.MINIFS(O100:EI100,O$12:EI$12,"Valor Total Unitario", O100:EI100, "&lt;&gt;0")</f>
        <v>4066000</v>
      </c>
      <c r="EL100" s="222" t="str">
        <f t="shared" ref="EL100" si="206">IF(EK100=0,"",INDEX(O$9:EI$9,MATCH(EK100,O100:EI100,0)))</f>
        <v>LH S.A.S</v>
      </c>
      <c r="EM100" s="221"/>
      <c r="EN100" s="220">
        <f>IFERROR(EM100/#REF!,0)</f>
        <v>0</v>
      </c>
      <c r="EO100" s="31">
        <f t="shared" ref="EO100" si="207">+EJ100</f>
        <v>4742312.5</v>
      </c>
      <c r="EP100" s="31">
        <f t="shared" si="55"/>
        <v>14226937.5</v>
      </c>
      <c r="EQ100" s="225" t="str">
        <f t="shared" si="56"/>
        <v/>
      </c>
    </row>
    <row r="101" spans="1:147" s="14" customFormat="1" ht="28.5">
      <c r="A101" s="263">
        <f t="shared" si="13"/>
        <v>89</v>
      </c>
      <c r="B101" s="102"/>
      <c r="C101" s="248" t="s">
        <v>817</v>
      </c>
      <c r="D101" s="273" t="s">
        <v>57</v>
      </c>
      <c r="E101" s="264" t="s">
        <v>1445</v>
      </c>
      <c r="F101" s="273">
        <v>2</v>
      </c>
      <c r="G101" s="102"/>
      <c r="H101" s="103"/>
      <c r="I101" s="210"/>
      <c r="J101" s="280"/>
      <c r="K101" s="206"/>
      <c r="L101" s="71">
        <f t="shared" ref="L101" si="208">+J101+K101</f>
        <v>0</v>
      </c>
      <c r="M101" s="209">
        <f t="shared" si="58"/>
        <v>0</v>
      </c>
      <c r="O101" s="275"/>
      <c r="P101" s="275"/>
      <c r="Q101" s="149"/>
      <c r="R101" s="60"/>
      <c r="S101" s="244"/>
      <c r="T101" s="275"/>
      <c r="U101" s="275"/>
      <c r="V101" s="149"/>
      <c r="W101" s="60"/>
      <c r="X101" s="244"/>
      <c r="Y101" s="275">
        <v>18823530</v>
      </c>
      <c r="Z101" s="275">
        <v>0</v>
      </c>
      <c r="AA101" s="149">
        <f t="shared" ref="AA101" si="209">+Y101+Z101</f>
        <v>18823530</v>
      </c>
      <c r="AB101" s="60">
        <f t="shared" ref="AB101" si="210">+AA101*$F101</f>
        <v>37647060</v>
      </c>
      <c r="AC101" s="244"/>
      <c r="AD101" s="275"/>
      <c r="AE101" s="275"/>
      <c r="AF101" s="149"/>
      <c r="AG101" s="60"/>
      <c r="AH101" s="244"/>
      <c r="AI101" s="275"/>
      <c r="AJ101" s="275"/>
      <c r="AK101" s="149"/>
      <c r="AL101" s="60"/>
      <c r="AM101" s="244"/>
      <c r="AN101" s="275"/>
      <c r="AO101" s="275"/>
      <c r="AP101" s="149">
        <f t="shared" si="59"/>
        <v>0</v>
      </c>
      <c r="AQ101" s="60">
        <f t="shared" si="48"/>
        <v>0</v>
      </c>
      <c r="AR101" s="244"/>
      <c r="AS101" s="275"/>
      <c r="AT101" s="275"/>
      <c r="AU101" s="149"/>
      <c r="AV101" s="60"/>
      <c r="AW101" s="244"/>
      <c r="AX101" s="212"/>
      <c r="AY101" s="213"/>
      <c r="AZ101" s="149"/>
      <c r="BA101" s="60"/>
      <c r="BB101" s="244"/>
      <c r="BC101" s="212"/>
      <c r="BD101" s="213"/>
      <c r="BE101" s="149"/>
      <c r="BF101" s="60"/>
      <c r="BG101" s="244"/>
      <c r="BH101" s="275"/>
      <c r="BI101" s="275"/>
      <c r="BJ101" s="149"/>
      <c r="BK101" s="60"/>
      <c r="BL101" s="244"/>
      <c r="BM101" s="212">
        <v>9658000</v>
      </c>
      <c r="BN101" s="213">
        <v>0</v>
      </c>
      <c r="BO101" s="149">
        <f t="shared" si="116"/>
        <v>9658000</v>
      </c>
      <c r="BP101" s="60">
        <f t="shared" si="117"/>
        <v>19316000</v>
      </c>
      <c r="BQ101" s="244"/>
      <c r="BR101" s="212">
        <v>11561885</v>
      </c>
      <c r="BS101" s="213">
        <v>0</v>
      </c>
      <c r="BT101" s="149">
        <f t="shared" si="142"/>
        <v>11561885</v>
      </c>
      <c r="BU101" s="60">
        <f t="shared" si="143"/>
        <v>23123770</v>
      </c>
      <c r="BV101" s="244"/>
      <c r="BW101" s="212"/>
      <c r="BX101" s="213"/>
      <c r="BY101" s="149"/>
      <c r="BZ101" s="60"/>
      <c r="CA101" s="244"/>
      <c r="CB101" s="277"/>
      <c r="CC101" s="277"/>
      <c r="CD101" s="149"/>
      <c r="CE101" s="60"/>
      <c r="CF101" s="244"/>
      <c r="CG101" s="212"/>
      <c r="CH101" s="213"/>
      <c r="CI101" s="149"/>
      <c r="CJ101" s="60"/>
      <c r="CK101" s="244"/>
      <c r="CL101" s="212"/>
      <c r="CM101" s="213"/>
      <c r="CN101" s="149"/>
      <c r="CO101" s="60"/>
      <c r="CP101" s="244"/>
      <c r="CQ101" s="212"/>
      <c r="CR101" s="213"/>
      <c r="CS101" s="149"/>
      <c r="CT101" s="60"/>
      <c r="CU101" s="244"/>
      <c r="CV101" s="212"/>
      <c r="CW101" s="213"/>
      <c r="CX101" s="149"/>
      <c r="CY101" s="60"/>
      <c r="CZ101" s="244"/>
      <c r="DA101" s="212"/>
      <c r="DB101" s="213"/>
      <c r="DC101" s="149"/>
      <c r="DD101" s="60"/>
      <c r="DE101" s="244"/>
      <c r="DF101" s="212"/>
      <c r="DG101" s="213"/>
      <c r="DH101" s="149"/>
      <c r="DI101" s="60"/>
      <c r="DJ101" s="244"/>
      <c r="DK101" s="212"/>
      <c r="DL101" s="213"/>
      <c r="DM101" s="149"/>
      <c r="DN101" s="60"/>
      <c r="DO101" s="244"/>
      <c r="DP101" s="212"/>
      <c r="DQ101" s="213"/>
      <c r="DR101" s="149">
        <f t="shared" si="64"/>
        <v>0</v>
      </c>
      <c r="DS101" s="60">
        <f t="shared" si="75"/>
        <v>0</v>
      </c>
      <c r="DT101" s="244"/>
      <c r="DU101" s="212">
        <v>0</v>
      </c>
      <c r="DV101" s="213">
        <v>0</v>
      </c>
      <c r="DW101" s="149">
        <f t="shared" si="65"/>
        <v>0</v>
      </c>
      <c r="DX101" s="60">
        <f t="shared" si="76"/>
        <v>0</v>
      </c>
      <c r="DY101" s="244"/>
      <c r="DZ101" s="212"/>
      <c r="EA101" s="213"/>
      <c r="EB101" s="149"/>
      <c r="EC101" s="60"/>
      <c r="ED101" s="247"/>
      <c r="EE101" s="212"/>
      <c r="EF101" s="213"/>
      <c r="EG101" s="149"/>
      <c r="EH101" s="60"/>
      <c r="EI101" s="244"/>
      <c r="EJ101" s="224">
        <f t="shared" ref="EJ101" si="211">IFERROR(AVERAGEIFS(O101:EI101,O$12:EI$12,"Valor Total Unitario",O101:EI101,"&lt;&gt;0"),0)</f>
        <v>13347805</v>
      </c>
      <c r="EK101" s="221">
        <f t="shared" ref="EK101" si="212">_xlfn.MINIFS(O101:EI101,O$12:EI$12,"Valor Total Unitario", O101:EI101, "&lt;&gt;0")</f>
        <v>9658000</v>
      </c>
      <c r="EL101" s="222" t="str">
        <f t="shared" ref="EL101" si="213">IF(EK101=0,"",INDEX(O$9:EI$9,MATCH(EK101,O101:EI101,0)))</f>
        <v>LH S.A.S</v>
      </c>
      <c r="EM101" s="221"/>
      <c r="EN101" s="220">
        <f>IFERROR(EM101/#REF!,0)</f>
        <v>0</v>
      </c>
      <c r="EO101" s="31">
        <f t="shared" ref="EO101" si="214">+EJ101</f>
        <v>13347805</v>
      </c>
      <c r="EP101" s="31">
        <f t="shared" si="55"/>
        <v>26695610</v>
      </c>
      <c r="EQ101" s="225" t="str">
        <f t="shared" si="56"/>
        <v/>
      </c>
    </row>
    <row r="102" spans="1:147" s="14" customFormat="1" ht="42.75">
      <c r="A102" s="263">
        <f t="shared" si="13"/>
        <v>90</v>
      </c>
      <c r="B102" s="102"/>
      <c r="C102" s="248" t="s">
        <v>818</v>
      </c>
      <c r="D102" s="273" t="s">
        <v>57</v>
      </c>
      <c r="E102" s="264" t="s">
        <v>1445</v>
      </c>
      <c r="F102" s="273">
        <v>5</v>
      </c>
      <c r="G102" s="102"/>
      <c r="H102" s="103"/>
      <c r="I102" s="210"/>
      <c r="J102" s="280"/>
      <c r="K102" s="206"/>
      <c r="L102" s="71">
        <f t="shared" ref="L102" si="215">+J102+K102</f>
        <v>0</v>
      </c>
      <c r="M102" s="209">
        <f t="shared" si="58"/>
        <v>0</v>
      </c>
      <c r="O102" s="275"/>
      <c r="P102" s="275"/>
      <c r="Q102" s="149"/>
      <c r="R102" s="60"/>
      <c r="S102" s="244"/>
      <c r="T102" s="275"/>
      <c r="U102" s="275"/>
      <c r="V102" s="149"/>
      <c r="W102" s="60"/>
      <c r="X102" s="244"/>
      <c r="Y102" s="275"/>
      <c r="Z102" s="275"/>
      <c r="AA102" s="149"/>
      <c r="AB102" s="60"/>
      <c r="AC102" s="244"/>
      <c r="AD102" s="275">
        <v>4342435.2593785794</v>
      </c>
      <c r="AE102" s="275">
        <v>0</v>
      </c>
      <c r="AF102" s="149">
        <f t="shared" si="166"/>
        <v>4342435.2593785794</v>
      </c>
      <c r="AG102" s="60">
        <f t="shared" si="167"/>
        <v>21712176.296892896</v>
      </c>
      <c r="AH102" s="244"/>
      <c r="AI102" s="275"/>
      <c r="AJ102" s="275"/>
      <c r="AK102" s="149"/>
      <c r="AL102" s="60"/>
      <c r="AM102" s="244"/>
      <c r="AN102" s="275"/>
      <c r="AO102" s="275"/>
      <c r="AP102" s="149">
        <f t="shared" si="59"/>
        <v>0</v>
      </c>
      <c r="AQ102" s="60">
        <f t="shared" si="48"/>
        <v>0</v>
      </c>
      <c r="AR102" s="244"/>
      <c r="AS102" s="275"/>
      <c r="AT102" s="275"/>
      <c r="AU102" s="149"/>
      <c r="AV102" s="60"/>
      <c r="AW102" s="244"/>
      <c r="AX102" s="212">
        <v>2860859</v>
      </c>
      <c r="AY102" s="213">
        <v>0</v>
      </c>
      <c r="AZ102" s="149">
        <f t="shared" si="104"/>
        <v>2860859</v>
      </c>
      <c r="BA102" s="60">
        <f t="shared" si="105"/>
        <v>14304295</v>
      </c>
      <c r="BB102" s="244"/>
      <c r="BC102" s="212"/>
      <c r="BD102" s="213"/>
      <c r="BE102" s="149"/>
      <c r="BF102" s="60"/>
      <c r="BG102" s="244"/>
      <c r="BH102" s="275"/>
      <c r="BI102" s="275"/>
      <c r="BJ102" s="149"/>
      <c r="BK102" s="60"/>
      <c r="BL102" s="244"/>
      <c r="BM102" s="212">
        <v>4096000</v>
      </c>
      <c r="BN102" s="213">
        <v>47310</v>
      </c>
      <c r="BO102" s="149">
        <f t="shared" si="116"/>
        <v>4143310</v>
      </c>
      <c r="BP102" s="60">
        <f t="shared" si="117"/>
        <v>20716550</v>
      </c>
      <c r="BQ102" s="244"/>
      <c r="BR102" s="212">
        <v>11399669</v>
      </c>
      <c r="BS102" s="213">
        <v>0</v>
      </c>
      <c r="BT102" s="149">
        <f t="shared" si="142"/>
        <v>11399669</v>
      </c>
      <c r="BU102" s="60">
        <f t="shared" si="143"/>
        <v>56998345</v>
      </c>
      <c r="BV102" s="244"/>
      <c r="BW102" s="212"/>
      <c r="BX102" s="213"/>
      <c r="BY102" s="149"/>
      <c r="BZ102" s="60"/>
      <c r="CA102" s="244"/>
      <c r="CB102" s="277"/>
      <c r="CC102" s="277"/>
      <c r="CD102" s="149"/>
      <c r="CE102" s="60"/>
      <c r="CF102" s="244"/>
      <c r="CG102" s="212"/>
      <c r="CH102" s="213"/>
      <c r="CI102" s="149"/>
      <c r="CJ102" s="60"/>
      <c r="CK102" s="244"/>
      <c r="CL102" s="212"/>
      <c r="CM102" s="213"/>
      <c r="CN102" s="149"/>
      <c r="CO102" s="60"/>
      <c r="CP102" s="244"/>
      <c r="CQ102" s="212"/>
      <c r="CR102" s="213"/>
      <c r="CS102" s="149"/>
      <c r="CT102" s="60"/>
      <c r="CU102" s="244"/>
      <c r="CV102" s="212"/>
      <c r="CW102" s="213"/>
      <c r="CX102" s="149"/>
      <c r="CY102" s="60"/>
      <c r="CZ102" s="244"/>
      <c r="DA102" s="212"/>
      <c r="DB102" s="213"/>
      <c r="DC102" s="149"/>
      <c r="DD102" s="60"/>
      <c r="DE102" s="244"/>
      <c r="DF102" s="212"/>
      <c r="DG102" s="213"/>
      <c r="DH102" s="149"/>
      <c r="DI102" s="60"/>
      <c r="DJ102" s="244"/>
      <c r="DK102" s="212">
        <v>10820000</v>
      </c>
      <c r="DL102" s="213">
        <v>0</v>
      </c>
      <c r="DM102" s="149">
        <f t="shared" si="168"/>
        <v>10820000</v>
      </c>
      <c r="DN102" s="60">
        <f t="shared" si="169"/>
        <v>54100000</v>
      </c>
      <c r="DO102" s="244"/>
      <c r="DP102" s="212">
        <v>5107500</v>
      </c>
      <c r="DQ102" s="213">
        <v>311125</v>
      </c>
      <c r="DR102" s="149">
        <f t="shared" si="64"/>
        <v>5418625</v>
      </c>
      <c r="DS102" s="60">
        <f t="shared" si="75"/>
        <v>27093125</v>
      </c>
      <c r="DT102" s="244"/>
      <c r="DU102" s="212">
        <v>0</v>
      </c>
      <c r="DV102" s="213">
        <v>0</v>
      </c>
      <c r="DW102" s="149">
        <f t="shared" si="65"/>
        <v>0</v>
      </c>
      <c r="DX102" s="60">
        <f t="shared" si="76"/>
        <v>0</v>
      </c>
      <c r="DY102" s="244"/>
      <c r="DZ102" s="212"/>
      <c r="EA102" s="213"/>
      <c r="EB102" s="149"/>
      <c r="EC102" s="60"/>
      <c r="ED102" s="247"/>
      <c r="EE102" s="212"/>
      <c r="EF102" s="213"/>
      <c r="EG102" s="149"/>
      <c r="EH102" s="60"/>
      <c r="EI102" s="244"/>
      <c r="EJ102" s="224">
        <f t="shared" ref="EJ102" si="216">IFERROR(AVERAGEIFS(O102:EI102,O$12:EI$12,"Valor Total Unitario",O102:EI102,"&lt;&gt;0"),0)</f>
        <v>6497483.0432297634</v>
      </c>
      <c r="EK102" s="221">
        <f t="shared" ref="EK102" si="217">_xlfn.MINIFS(O102:EI102,O$12:EI$12,"Valor Total Unitario", O102:EI102, "&lt;&gt;0")</f>
        <v>2860859</v>
      </c>
      <c r="EL102" s="222" t="str">
        <f t="shared" ref="EL102" si="218">IF(EK102=0,"",INDEX(O$9:EI$9,MATCH(EK102,O102:EI102,0)))</f>
        <v>PROMED QUIRURGICOS</v>
      </c>
      <c r="EM102" s="221"/>
      <c r="EN102" s="220">
        <f>IFERROR(EM102/#REF!,0)</f>
        <v>0</v>
      </c>
      <c r="EO102" s="31">
        <f t="shared" ref="EO102" si="219">+EJ102</f>
        <v>6497483.0432297634</v>
      </c>
      <c r="EP102" s="31">
        <f t="shared" si="55"/>
        <v>32487415.216148816</v>
      </c>
      <c r="EQ102" s="225" t="str">
        <f t="shared" si="56"/>
        <v/>
      </c>
    </row>
    <row r="103" spans="1:147" s="14" customFormat="1" ht="28.5">
      <c r="A103" s="263">
        <f t="shared" si="13"/>
        <v>91</v>
      </c>
      <c r="B103" s="102"/>
      <c r="C103" s="248" t="s">
        <v>819</v>
      </c>
      <c r="D103" s="273" t="s">
        <v>57</v>
      </c>
      <c r="E103" s="264" t="s">
        <v>1445</v>
      </c>
      <c r="F103" s="273">
        <v>3</v>
      </c>
      <c r="G103" s="102"/>
      <c r="H103" s="103"/>
      <c r="I103" s="210"/>
      <c r="J103" s="280"/>
      <c r="K103" s="206"/>
      <c r="L103" s="71">
        <f t="shared" ref="L103" si="220">+J103+K103</f>
        <v>0</v>
      </c>
      <c r="M103" s="209">
        <f t="shared" si="58"/>
        <v>0</v>
      </c>
      <c r="O103" s="275"/>
      <c r="P103" s="275"/>
      <c r="Q103" s="149"/>
      <c r="R103" s="60"/>
      <c r="S103" s="244"/>
      <c r="T103" s="275"/>
      <c r="U103" s="275"/>
      <c r="V103" s="149"/>
      <c r="W103" s="60"/>
      <c r="X103" s="244"/>
      <c r="Y103" s="275"/>
      <c r="Z103" s="275"/>
      <c r="AA103" s="149"/>
      <c r="AB103" s="60"/>
      <c r="AC103" s="244"/>
      <c r="AD103" s="275">
        <v>4193633.4327505799</v>
      </c>
      <c r="AE103" s="275">
        <v>24232.031415610203</v>
      </c>
      <c r="AF103" s="149">
        <f t="shared" si="166"/>
        <v>4217865.4641661905</v>
      </c>
      <c r="AG103" s="60">
        <f t="shared" si="167"/>
        <v>12653596.392498571</v>
      </c>
      <c r="AH103" s="244"/>
      <c r="AI103" s="275"/>
      <c r="AJ103" s="275"/>
      <c r="AK103" s="149"/>
      <c r="AL103" s="60"/>
      <c r="AM103" s="244"/>
      <c r="AN103" s="275"/>
      <c r="AO103" s="275"/>
      <c r="AP103" s="149">
        <f t="shared" si="59"/>
        <v>0</v>
      </c>
      <c r="AQ103" s="60">
        <f t="shared" si="48"/>
        <v>0</v>
      </c>
      <c r="AR103" s="244"/>
      <c r="AS103" s="275">
        <v>4540644</v>
      </c>
      <c r="AT103" s="275">
        <v>0</v>
      </c>
      <c r="AU103" s="149">
        <f t="shared" si="87"/>
        <v>4540644</v>
      </c>
      <c r="AV103" s="60">
        <f t="shared" si="88"/>
        <v>13621932</v>
      </c>
      <c r="AW103" s="244"/>
      <c r="AX103" s="212">
        <v>3375329</v>
      </c>
      <c r="AY103" s="213">
        <v>0</v>
      </c>
      <c r="AZ103" s="149">
        <f t="shared" si="104"/>
        <v>3375329</v>
      </c>
      <c r="BA103" s="60">
        <f t="shared" si="105"/>
        <v>10125987</v>
      </c>
      <c r="BB103" s="244"/>
      <c r="BC103" s="212"/>
      <c r="BD103" s="213"/>
      <c r="BE103" s="149"/>
      <c r="BF103" s="60"/>
      <c r="BG103" s="244"/>
      <c r="BH103" s="275"/>
      <c r="BI103" s="275"/>
      <c r="BJ103" s="149"/>
      <c r="BK103" s="60"/>
      <c r="BL103" s="244"/>
      <c r="BM103" s="212">
        <v>3536000</v>
      </c>
      <c r="BN103" s="213">
        <v>0</v>
      </c>
      <c r="BO103" s="149">
        <f t="shared" si="116"/>
        <v>3536000</v>
      </c>
      <c r="BP103" s="60">
        <f t="shared" si="117"/>
        <v>10608000</v>
      </c>
      <c r="BQ103" s="244"/>
      <c r="BR103" s="212"/>
      <c r="BS103" s="213"/>
      <c r="BT103" s="149"/>
      <c r="BU103" s="60"/>
      <c r="BV103" s="244"/>
      <c r="BW103" s="212"/>
      <c r="BX103" s="213"/>
      <c r="BY103" s="149"/>
      <c r="BZ103" s="60"/>
      <c r="CA103" s="244"/>
      <c r="CB103" s="277"/>
      <c r="CC103" s="277"/>
      <c r="CD103" s="149"/>
      <c r="CE103" s="60"/>
      <c r="CF103" s="244"/>
      <c r="CG103" s="212"/>
      <c r="CH103" s="213"/>
      <c r="CI103" s="149"/>
      <c r="CJ103" s="60"/>
      <c r="CK103" s="244"/>
      <c r="CL103" s="212"/>
      <c r="CM103" s="213"/>
      <c r="CN103" s="149"/>
      <c r="CO103" s="60"/>
      <c r="CP103" s="244"/>
      <c r="CQ103" s="212"/>
      <c r="CR103" s="213">
        <v>0</v>
      </c>
      <c r="CS103" s="149">
        <f t="shared" si="118"/>
        <v>0</v>
      </c>
      <c r="CT103" s="60">
        <f t="shared" si="119"/>
        <v>0</v>
      </c>
      <c r="CU103" s="244"/>
      <c r="CV103" s="212">
        <v>4960000</v>
      </c>
      <c r="CW103" s="213">
        <v>0</v>
      </c>
      <c r="CX103" s="149">
        <f t="shared" si="182"/>
        <v>4960000</v>
      </c>
      <c r="CY103" s="60">
        <f t="shared" si="183"/>
        <v>14880000</v>
      </c>
      <c r="CZ103" s="244"/>
      <c r="DA103" s="212"/>
      <c r="DB103" s="213"/>
      <c r="DC103" s="149"/>
      <c r="DD103" s="60"/>
      <c r="DE103" s="244"/>
      <c r="DF103" s="212"/>
      <c r="DG103" s="213"/>
      <c r="DH103" s="149"/>
      <c r="DI103" s="60"/>
      <c r="DJ103" s="244"/>
      <c r="DK103" s="212">
        <v>9900000</v>
      </c>
      <c r="DL103" s="213">
        <v>0</v>
      </c>
      <c r="DM103" s="149">
        <f t="shared" si="168"/>
        <v>9900000</v>
      </c>
      <c r="DN103" s="60">
        <f t="shared" si="169"/>
        <v>29700000</v>
      </c>
      <c r="DO103" s="244"/>
      <c r="DP103" s="212">
        <v>6357500</v>
      </c>
      <c r="DQ103" s="213">
        <v>311125</v>
      </c>
      <c r="DR103" s="149">
        <f t="shared" si="64"/>
        <v>6668625</v>
      </c>
      <c r="DS103" s="60">
        <f t="shared" si="75"/>
        <v>20005875</v>
      </c>
      <c r="DT103" s="244"/>
      <c r="DU103" s="212">
        <v>0</v>
      </c>
      <c r="DV103" s="213">
        <v>0</v>
      </c>
      <c r="DW103" s="149">
        <f t="shared" si="65"/>
        <v>0</v>
      </c>
      <c r="DX103" s="60">
        <f t="shared" si="76"/>
        <v>0</v>
      </c>
      <c r="DY103" s="244"/>
      <c r="DZ103" s="212"/>
      <c r="EA103" s="213"/>
      <c r="EB103" s="149"/>
      <c r="EC103" s="60"/>
      <c r="ED103" s="247"/>
      <c r="EE103" s="212"/>
      <c r="EF103" s="213"/>
      <c r="EG103" s="149"/>
      <c r="EH103" s="60"/>
      <c r="EI103" s="244"/>
      <c r="EJ103" s="224">
        <f t="shared" ref="EJ103" si="221">IFERROR(AVERAGEIFS(O103:EI103,O$12:EI$12,"Valor Total Unitario",O103:EI103,"&lt;&gt;0"),0)</f>
        <v>5314066.2091665994</v>
      </c>
      <c r="EK103" s="221">
        <f t="shared" ref="EK103" si="222">_xlfn.MINIFS(O103:EI103,O$12:EI$12,"Valor Total Unitario", O103:EI103, "&lt;&gt;0")</f>
        <v>3375329</v>
      </c>
      <c r="EL103" s="222" t="str">
        <f t="shared" ref="EL103" si="223">IF(EK103=0,"",INDEX(O$9:EI$9,MATCH(EK103,O103:EI103,0)))</f>
        <v>PROMED QUIRURGICOS</v>
      </c>
      <c r="EM103" s="221"/>
      <c r="EN103" s="220">
        <f>IFERROR(EM103/#REF!,0)</f>
        <v>0</v>
      </c>
      <c r="EO103" s="31">
        <f t="shared" ref="EO103" si="224">+EJ103</f>
        <v>5314066.2091665994</v>
      </c>
      <c r="EP103" s="31">
        <f t="shared" si="55"/>
        <v>15942198.627499798</v>
      </c>
      <c r="EQ103" s="225" t="str">
        <f t="shared" si="56"/>
        <v/>
      </c>
    </row>
    <row r="104" spans="1:147" s="14" customFormat="1" ht="57">
      <c r="A104" s="263">
        <f t="shared" si="13"/>
        <v>92</v>
      </c>
      <c r="B104" s="102"/>
      <c r="C104" s="249" t="s">
        <v>820</v>
      </c>
      <c r="D104" s="273" t="s">
        <v>57</v>
      </c>
      <c r="E104" s="265" t="s">
        <v>1445</v>
      </c>
      <c r="F104" s="273">
        <v>2</v>
      </c>
      <c r="G104" s="102"/>
      <c r="H104" s="103"/>
      <c r="I104" s="210"/>
      <c r="J104" s="280"/>
      <c r="K104" s="206"/>
      <c r="L104" s="71">
        <f t="shared" ref="L104" si="225">+J104+K104</f>
        <v>0</v>
      </c>
      <c r="M104" s="209">
        <f t="shared" si="58"/>
        <v>0</v>
      </c>
      <c r="O104" s="275"/>
      <c r="P104" s="275"/>
      <c r="Q104" s="149"/>
      <c r="R104" s="60"/>
      <c r="S104" s="244"/>
      <c r="T104" s="275"/>
      <c r="U104" s="275"/>
      <c r="V104" s="149"/>
      <c r="W104" s="60"/>
      <c r="X104" s="244"/>
      <c r="Y104" s="275"/>
      <c r="Z104" s="275"/>
      <c r="AA104" s="149"/>
      <c r="AB104" s="60"/>
      <c r="AC104" s="244"/>
      <c r="AD104" s="275">
        <v>4193633.4327505799</v>
      </c>
      <c r="AE104" s="275">
        <v>24232.031415610203</v>
      </c>
      <c r="AF104" s="149">
        <f t="shared" si="166"/>
        <v>4217865.4641661905</v>
      </c>
      <c r="AG104" s="60">
        <f t="shared" si="167"/>
        <v>8435730.928332381</v>
      </c>
      <c r="AH104" s="244"/>
      <c r="AI104" s="275"/>
      <c r="AJ104" s="275"/>
      <c r="AK104" s="149"/>
      <c r="AL104" s="60"/>
      <c r="AM104" s="244"/>
      <c r="AN104" s="275"/>
      <c r="AO104" s="275"/>
      <c r="AP104" s="149">
        <f t="shared" si="59"/>
        <v>0</v>
      </c>
      <c r="AQ104" s="60">
        <f t="shared" si="48"/>
        <v>0</v>
      </c>
      <c r="AR104" s="244"/>
      <c r="AS104" s="275">
        <v>4540644</v>
      </c>
      <c r="AT104" s="275">
        <v>0</v>
      </c>
      <c r="AU104" s="149">
        <f t="shared" si="87"/>
        <v>4540644</v>
      </c>
      <c r="AV104" s="60">
        <f t="shared" si="88"/>
        <v>9081288</v>
      </c>
      <c r="AW104" s="244"/>
      <c r="AX104" s="212">
        <v>3375329</v>
      </c>
      <c r="AY104" s="213">
        <v>0</v>
      </c>
      <c r="AZ104" s="149">
        <f t="shared" si="104"/>
        <v>3375329</v>
      </c>
      <c r="BA104" s="60">
        <f t="shared" si="105"/>
        <v>6750658</v>
      </c>
      <c r="BB104" s="244"/>
      <c r="BC104" s="212"/>
      <c r="BD104" s="213"/>
      <c r="BE104" s="149"/>
      <c r="BF104" s="60"/>
      <c r="BG104" s="244"/>
      <c r="BH104" s="275"/>
      <c r="BI104" s="275"/>
      <c r="BJ104" s="149"/>
      <c r="BK104" s="60"/>
      <c r="BL104" s="244"/>
      <c r="BM104" s="212">
        <v>3536000</v>
      </c>
      <c r="BN104" s="213">
        <v>0</v>
      </c>
      <c r="BO104" s="149">
        <f t="shared" si="116"/>
        <v>3536000</v>
      </c>
      <c r="BP104" s="60">
        <f t="shared" si="117"/>
        <v>7072000</v>
      </c>
      <c r="BQ104" s="244"/>
      <c r="BR104" s="212"/>
      <c r="BS104" s="213"/>
      <c r="BT104" s="149"/>
      <c r="BU104" s="60"/>
      <c r="BV104" s="244"/>
      <c r="BW104" s="212"/>
      <c r="BX104" s="213"/>
      <c r="BY104" s="149"/>
      <c r="BZ104" s="60"/>
      <c r="CA104" s="244"/>
      <c r="CB104" s="277"/>
      <c r="CC104" s="277"/>
      <c r="CD104" s="149"/>
      <c r="CE104" s="60"/>
      <c r="CF104" s="244"/>
      <c r="CG104" s="212"/>
      <c r="CH104" s="213"/>
      <c r="CI104" s="149"/>
      <c r="CJ104" s="60"/>
      <c r="CK104" s="244"/>
      <c r="CL104" s="212"/>
      <c r="CM104" s="213"/>
      <c r="CN104" s="149"/>
      <c r="CO104" s="60"/>
      <c r="CP104" s="244"/>
      <c r="CQ104" s="212"/>
      <c r="CR104" s="213"/>
      <c r="CS104" s="149"/>
      <c r="CT104" s="60"/>
      <c r="CU104" s="244"/>
      <c r="CV104" s="212">
        <v>4960000</v>
      </c>
      <c r="CW104" s="213">
        <v>0</v>
      </c>
      <c r="CX104" s="149">
        <f t="shared" si="182"/>
        <v>4960000</v>
      </c>
      <c r="CY104" s="60">
        <f t="shared" si="183"/>
        <v>9920000</v>
      </c>
      <c r="CZ104" s="244"/>
      <c r="DA104" s="212"/>
      <c r="DB104" s="213"/>
      <c r="DC104" s="149"/>
      <c r="DD104" s="60"/>
      <c r="DE104" s="244"/>
      <c r="DF104" s="212"/>
      <c r="DG104" s="213"/>
      <c r="DH104" s="149"/>
      <c r="DI104" s="60"/>
      <c r="DJ104" s="244"/>
      <c r="DK104" s="212">
        <v>9900000</v>
      </c>
      <c r="DL104" s="213">
        <v>0</v>
      </c>
      <c r="DM104" s="149">
        <f t="shared" si="168"/>
        <v>9900000</v>
      </c>
      <c r="DN104" s="60">
        <f t="shared" si="169"/>
        <v>19800000</v>
      </c>
      <c r="DO104" s="244"/>
      <c r="DP104" s="212">
        <v>6357500</v>
      </c>
      <c r="DQ104" s="213">
        <v>311125</v>
      </c>
      <c r="DR104" s="149">
        <f t="shared" si="64"/>
        <v>6668625</v>
      </c>
      <c r="DS104" s="60">
        <f t="shared" si="75"/>
        <v>13337250</v>
      </c>
      <c r="DT104" s="244"/>
      <c r="DU104" s="212">
        <v>0</v>
      </c>
      <c r="DV104" s="213">
        <v>0</v>
      </c>
      <c r="DW104" s="149">
        <f t="shared" si="65"/>
        <v>0</v>
      </c>
      <c r="DX104" s="60">
        <f t="shared" si="76"/>
        <v>0</v>
      </c>
      <c r="DY104" s="244"/>
      <c r="DZ104" s="212"/>
      <c r="EA104" s="213"/>
      <c r="EB104" s="149"/>
      <c r="EC104" s="60"/>
      <c r="ED104" s="247"/>
      <c r="EE104" s="212"/>
      <c r="EF104" s="213"/>
      <c r="EG104" s="149"/>
      <c r="EH104" s="60"/>
      <c r="EI104" s="244"/>
      <c r="EJ104" s="224">
        <f t="shared" ref="EJ104" si="226">IFERROR(AVERAGEIFS(O104:EI104,O$12:EI$12,"Valor Total Unitario",O104:EI104,"&lt;&gt;0"),0)</f>
        <v>5314066.2091665994</v>
      </c>
      <c r="EK104" s="221">
        <f t="shared" ref="EK104" si="227">_xlfn.MINIFS(O104:EI104,O$12:EI$12,"Valor Total Unitario", O104:EI104, "&lt;&gt;0")</f>
        <v>3375329</v>
      </c>
      <c r="EL104" s="222" t="str">
        <f t="shared" ref="EL104" si="228">IF(EK104=0,"",INDEX(O$9:EI$9,MATCH(EK104,O104:EI104,0)))</f>
        <v>PROMED QUIRURGICOS</v>
      </c>
      <c r="EM104" s="221"/>
      <c r="EN104" s="220">
        <f>IFERROR(EM104/#REF!,0)</f>
        <v>0</v>
      </c>
      <c r="EO104" s="31">
        <f t="shared" ref="EO104" si="229">+EJ104</f>
        <v>5314066.2091665994</v>
      </c>
      <c r="EP104" s="31">
        <f t="shared" si="55"/>
        <v>10628132.418333199</v>
      </c>
      <c r="EQ104" s="225" t="str">
        <f t="shared" si="56"/>
        <v/>
      </c>
    </row>
    <row r="105" spans="1:147" s="14" customFormat="1" ht="42.75">
      <c r="A105" s="263">
        <f t="shared" si="13"/>
        <v>93</v>
      </c>
      <c r="B105" s="102"/>
      <c r="C105" s="249" t="s">
        <v>821</v>
      </c>
      <c r="D105" s="273" t="s">
        <v>57</v>
      </c>
      <c r="E105" s="265" t="s">
        <v>1445</v>
      </c>
      <c r="F105" s="273">
        <v>2</v>
      </c>
      <c r="G105" s="102"/>
      <c r="H105" s="103"/>
      <c r="I105" s="210"/>
      <c r="J105" s="280"/>
      <c r="K105" s="206"/>
      <c r="L105" s="71">
        <f t="shared" ref="L105" si="230">+J105+K105</f>
        <v>0</v>
      </c>
      <c r="M105" s="209">
        <f t="shared" si="58"/>
        <v>0</v>
      </c>
      <c r="O105" s="275"/>
      <c r="P105" s="275"/>
      <c r="Q105" s="149"/>
      <c r="R105" s="60"/>
      <c r="S105" s="244"/>
      <c r="T105" s="275"/>
      <c r="U105" s="275"/>
      <c r="V105" s="149"/>
      <c r="W105" s="60"/>
      <c r="X105" s="244"/>
      <c r="Y105" s="275">
        <v>6841235</v>
      </c>
      <c r="Z105" s="275">
        <v>0</v>
      </c>
      <c r="AA105" s="149">
        <f t="shared" ref="AA105" si="231">+Y105+Z105</f>
        <v>6841235</v>
      </c>
      <c r="AB105" s="60">
        <f t="shared" ref="AB105" si="232">+AA105*$F105</f>
        <v>13682470</v>
      </c>
      <c r="AC105" s="244"/>
      <c r="AD105" s="275">
        <v>4193633.4327505799</v>
      </c>
      <c r="AE105" s="275">
        <v>24232.031415610203</v>
      </c>
      <c r="AF105" s="149">
        <f t="shared" si="166"/>
        <v>4217865.4641661905</v>
      </c>
      <c r="AG105" s="60">
        <f t="shared" si="167"/>
        <v>8435730.928332381</v>
      </c>
      <c r="AH105" s="244"/>
      <c r="AI105" s="275"/>
      <c r="AJ105" s="275"/>
      <c r="AK105" s="149"/>
      <c r="AL105" s="60"/>
      <c r="AM105" s="244"/>
      <c r="AN105" s="275"/>
      <c r="AO105" s="275"/>
      <c r="AP105" s="149">
        <f t="shared" si="59"/>
        <v>0</v>
      </c>
      <c r="AQ105" s="60">
        <f t="shared" si="48"/>
        <v>0</v>
      </c>
      <c r="AR105" s="244"/>
      <c r="AS105" s="275">
        <v>4540644</v>
      </c>
      <c r="AT105" s="275">
        <v>0</v>
      </c>
      <c r="AU105" s="149">
        <f t="shared" si="87"/>
        <v>4540644</v>
      </c>
      <c r="AV105" s="60">
        <f t="shared" si="88"/>
        <v>9081288</v>
      </c>
      <c r="AW105" s="244"/>
      <c r="AX105" s="212">
        <v>3375329</v>
      </c>
      <c r="AY105" s="213">
        <v>0</v>
      </c>
      <c r="AZ105" s="149">
        <f t="shared" si="104"/>
        <v>3375329</v>
      </c>
      <c r="BA105" s="60">
        <f t="shared" si="105"/>
        <v>6750658</v>
      </c>
      <c r="BB105" s="244"/>
      <c r="BC105" s="212"/>
      <c r="BD105" s="213"/>
      <c r="BE105" s="149"/>
      <c r="BF105" s="60"/>
      <c r="BG105" s="244"/>
      <c r="BH105" s="275"/>
      <c r="BI105" s="275"/>
      <c r="BJ105" s="149"/>
      <c r="BK105" s="60"/>
      <c r="BL105" s="244"/>
      <c r="BM105" s="212">
        <v>4066000</v>
      </c>
      <c r="BN105" s="213">
        <v>0</v>
      </c>
      <c r="BO105" s="149">
        <f t="shared" si="116"/>
        <v>4066000</v>
      </c>
      <c r="BP105" s="60">
        <f t="shared" si="117"/>
        <v>8132000</v>
      </c>
      <c r="BQ105" s="244"/>
      <c r="BR105" s="212"/>
      <c r="BS105" s="213"/>
      <c r="BT105" s="149"/>
      <c r="BU105" s="60"/>
      <c r="BV105" s="244"/>
      <c r="BW105" s="212"/>
      <c r="BX105" s="213"/>
      <c r="BY105" s="149"/>
      <c r="BZ105" s="60"/>
      <c r="CA105" s="244"/>
      <c r="CB105" s="277"/>
      <c r="CC105" s="277"/>
      <c r="CD105" s="149"/>
      <c r="CE105" s="60"/>
      <c r="CF105" s="244"/>
      <c r="CG105" s="212"/>
      <c r="CH105" s="213"/>
      <c r="CI105" s="149"/>
      <c r="CJ105" s="60"/>
      <c r="CK105" s="244"/>
      <c r="CL105" s="212"/>
      <c r="CM105" s="213"/>
      <c r="CN105" s="149"/>
      <c r="CO105" s="60"/>
      <c r="CP105" s="244"/>
      <c r="CQ105" s="212">
        <v>3322770.0000000005</v>
      </c>
      <c r="CR105" s="213">
        <v>0</v>
      </c>
      <c r="CS105" s="149">
        <f t="shared" si="118"/>
        <v>3322770.0000000005</v>
      </c>
      <c r="CT105" s="60">
        <f t="shared" si="119"/>
        <v>6645540.0000000009</v>
      </c>
      <c r="CU105" s="244"/>
      <c r="CV105" s="212"/>
      <c r="CW105" s="213"/>
      <c r="CX105" s="149"/>
      <c r="CY105" s="60"/>
      <c r="CZ105" s="244"/>
      <c r="DA105" s="212"/>
      <c r="DB105" s="213"/>
      <c r="DC105" s="149"/>
      <c r="DD105" s="60"/>
      <c r="DE105" s="244"/>
      <c r="DF105" s="212"/>
      <c r="DG105" s="213"/>
      <c r="DH105" s="149"/>
      <c r="DI105" s="60"/>
      <c r="DJ105" s="244"/>
      <c r="DK105" s="212"/>
      <c r="DL105" s="213"/>
      <c r="DM105" s="149"/>
      <c r="DN105" s="60"/>
      <c r="DO105" s="244"/>
      <c r="DP105" s="212">
        <v>6357500</v>
      </c>
      <c r="DQ105" s="213">
        <v>311125</v>
      </c>
      <c r="DR105" s="149">
        <f t="shared" si="64"/>
        <v>6668625</v>
      </c>
      <c r="DS105" s="60">
        <f t="shared" si="75"/>
        <v>13337250</v>
      </c>
      <c r="DT105" s="244"/>
      <c r="DU105" s="212">
        <v>0</v>
      </c>
      <c r="DV105" s="213">
        <v>0</v>
      </c>
      <c r="DW105" s="149">
        <f t="shared" si="65"/>
        <v>0</v>
      </c>
      <c r="DX105" s="60">
        <f t="shared" si="76"/>
        <v>0</v>
      </c>
      <c r="DY105" s="244"/>
      <c r="DZ105" s="212"/>
      <c r="EA105" s="213"/>
      <c r="EB105" s="149"/>
      <c r="EC105" s="60"/>
      <c r="ED105" s="247"/>
      <c r="EE105" s="212"/>
      <c r="EF105" s="213"/>
      <c r="EG105" s="149"/>
      <c r="EH105" s="60"/>
      <c r="EI105" s="244"/>
      <c r="EJ105" s="224">
        <f t="shared" ref="EJ105" si="233">IFERROR(AVERAGEIFS(O105:EI105,O$12:EI$12,"Valor Total Unitario",O105:EI105,"&lt;&gt;0"),0)</f>
        <v>4718924.0663094558</v>
      </c>
      <c r="EK105" s="221">
        <f t="shared" ref="EK105" si="234">_xlfn.MINIFS(O105:EI105,O$12:EI$12,"Valor Total Unitario", O105:EI105, "&lt;&gt;0")</f>
        <v>3322770.0000000005</v>
      </c>
      <c r="EL105" s="222" t="str">
        <f t="shared" ref="EL105" si="235">IF(EK105=0,"",INDEX(O$9:EI$9,MATCH(EK105,O105:EI105,0)))</f>
        <v>IMPLAMEQ SAS</v>
      </c>
      <c r="EM105" s="221"/>
      <c r="EN105" s="220">
        <f>IFERROR(EM105/#REF!,0)</f>
        <v>0</v>
      </c>
      <c r="EO105" s="31">
        <f t="shared" ref="EO105" si="236">+EJ105</f>
        <v>4718924.0663094558</v>
      </c>
      <c r="EP105" s="31">
        <f t="shared" si="55"/>
        <v>9437848.1326189116</v>
      </c>
      <c r="EQ105" s="225" t="str">
        <f t="shared" si="56"/>
        <v/>
      </c>
    </row>
    <row r="106" spans="1:147" s="14" customFormat="1" ht="28.5">
      <c r="A106" s="263">
        <f t="shared" si="13"/>
        <v>94</v>
      </c>
      <c r="B106" s="102"/>
      <c r="C106" s="248" t="s">
        <v>822</v>
      </c>
      <c r="D106" s="273" t="s">
        <v>57</v>
      </c>
      <c r="E106" s="264" t="s">
        <v>1445</v>
      </c>
      <c r="F106" s="273">
        <v>2</v>
      </c>
      <c r="G106" s="102"/>
      <c r="H106" s="103"/>
      <c r="I106" s="210"/>
      <c r="J106" s="280"/>
      <c r="K106" s="206"/>
      <c r="L106" s="71">
        <f t="shared" ref="L106" si="237">+J106+K106</f>
        <v>0</v>
      </c>
      <c r="M106" s="209">
        <f t="shared" si="58"/>
        <v>0</v>
      </c>
      <c r="O106" s="275"/>
      <c r="P106" s="275"/>
      <c r="Q106" s="149"/>
      <c r="R106" s="60"/>
      <c r="S106" s="244"/>
      <c r="T106" s="275"/>
      <c r="U106" s="275"/>
      <c r="V106" s="149"/>
      <c r="W106" s="60"/>
      <c r="X106" s="244"/>
      <c r="Y106" s="275"/>
      <c r="Z106" s="275"/>
      <c r="AA106" s="149"/>
      <c r="AB106" s="60"/>
      <c r="AC106" s="244"/>
      <c r="AD106" s="275"/>
      <c r="AE106" s="275"/>
      <c r="AF106" s="149"/>
      <c r="AG106" s="60"/>
      <c r="AH106" s="244"/>
      <c r="AI106" s="275"/>
      <c r="AJ106" s="275"/>
      <c r="AK106" s="149"/>
      <c r="AL106" s="60"/>
      <c r="AM106" s="244"/>
      <c r="AN106" s="275"/>
      <c r="AO106" s="275"/>
      <c r="AP106" s="149">
        <f t="shared" si="59"/>
        <v>0</v>
      </c>
      <c r="AQ106" s="60">
        <f t="shared" si="48"/>
        <v>0</v>
      </c>
      <c r="AR106" s="244"/>
      <c r="AS106" s="275"/>
      <c r="AT106" s="275"/>
      <c r="AU106" s="149"/>
      <c r="AV106" s="60"/>
      <c r="AW106" s="244"/>
      <c r="AX106" s="212">
        <v>3690290</v>
      </c>
      <c r="AY106" s="213">
        <v>0</v>
      </c>
      <c r="AZ106" s="149">
        <f t="shared" si="104"/>
        <v>3690290</v>
      </c>
      <c r="BA106" s="60">
        <f t="shared" si="105"/>
        <v>7380580</v>
      </c>
      <c r="BB106" s="244"/>
      <c r="BC106" s="212"/>
      <c r="BD106" s="213"/>
      <c r="BE106" s="149"/>
      <c r="BF106" s="60"/>
      <c r="BG106" s="244"/>
      <c r="BH106" s="275"/>
      <c r="BI106" s="275"/>
      <c r="BJ106" s="149"/>
      <c r="BK106" s="60"/>
      <c r="BL106" s="244"/>
      <c r="BM106" s="212"/>
      <c r="BN106" s="213"/>
      <c r="BO106" s="149"/>
      <c r="BP106" s="60"/>
      <c r="BQ106" s="244"/>
      <c r="BR106" s="212"/>
      <c r="BS106" s="213"/>
      <c r="BT106" s="149"/>
      <c r="BU106" s="60"/>
      <c r="BV106" s="244"/>
      <c r="BW106" s="212"/>
      <c r="BX106" s="213"/>
      <c r="BY106" s="149"/>
      <c r="BZ106" s="60"/>
      <c r="CA106" s="244"/>
      <c r="CB106" s="277"/>
      <c r="CC106" s="277"/>
      <c r="CD106" s="149"/>
      <c r="CE106" s="60"/>
      <c r="CF106" s="244"/>
      <c r="CG106" s="212"/>
      <c r="CH106" s="213"/>
      <c r="CI106" s="149"/>
      <c r="CJ106" s="60"/>
      <c r="CK106" s="244"/>
      <c r="CL106" s="212"/>
      <c r="CM106" s="213"/>
      <c r="CN106" s="149"/>
      <c r="CO106" s="60"/>
      <c r="CP106" s="244"/>
      <c r="CQ106" s="212"/>
      <c r="CR106" s="213"/>
      <c r="CS106" s="149"/>
      <c r="CT106" s="60"/>
      <c r="CU106" s="244"/>
      <c r="CV106" s="212"/>
      <c r="CW106" s="213"/>
      <c r="CX106" s="149"/>
      <c r="CY106" s="60"/>
      <c r="CZ106" s="244"/>
      <c r="DA106" s="212"/>
      <c r="DB106" s="213"/>
      <c r="DC106" s="149"/>
      <c r="DD106" s="60"/>
      <c r="DE106" s="244"/>
      <c r="DF106" s="212"/>
      <c r="DG106" s="213"/>
      <c r="DH106" s="149"/>
      <c r="DI106" s="60"/>
      <c r="DJ106" s="244"/>
      <c r="DK106" s="212"/>
      <c r="DL106" s="213"/>
      <c r="DM106" s="149"/>
      <c r="DN106" s="60"/>
      <c r="DO106" s="244"/>
      <c r="DP106" s="212"/>
      <c r="DQ106" s="213"/>
      <c r="DR106" s="149">
        <f t="shared" si="64"/>
        <v>0</v>
      </c>
      <c r="DS106" s="60">
        <f t="shared" si="75"/>
        <v>0</v>
      </c>
      <c r="DT106" s="244"/>
      <c r="DU106" s="212">
        <v>0</v>
      </c>
      <c r="DV106" s="213">
        <v>0</v>
      </c>
      <c r="DW106" s="149">
        <f t="shared" si="65"/>
        <v>0</v>
      </c>
      <c r="DX106" s="60">
        <f t="shared" si="76"/>
        <v>0</v>
      </c>
      <c r="DY106" s="244"/>
      <c r="DZ106" s="212"/>
      <c r="EA106" s="213"/>
      <c r="EB106" s="149"/>
      <c r="EC106" s="60"/>
      <c r="ED106" s="247"/>
      <c r="EE106" s="212"/>
      <c r="EF106" s="213"/>
      <c r="EG106" s="149"/>
      <c r="EH106" s="60"/>
      <c r="EI106" s="244"/>
      <c r="EJ106" s="224">
        <f t="shared" ref="EJ106" si="238">IFERROR(AVERAGEIFS(O106:EI106,O$12:EI$12,"Valor Total Unitario",O106:EI106,"&lt;&gt;0"),0)</f>
        <v>3690290</v>
      </c>
      <c r="EK106" s="221">
        <f t="shared" ref="EK106" si="239">_xlfn.MINIFS(O106:EI106,O$12:EI$12,"Valor Total Unitario", O106:EI106, "&lt;&gt;0")</f>
        <v>3690290</v>
      </c>
      <c r="EL106" s="222" t="str">
        <f t="shared" ref="EL106" si="240">IF(EK106=0,"",INDEX(O$9:EI$9,MATCH(EK106,O106:EI106,0)))</f>
        <v>PROMED QUIRURGICOS</v>
      </c>
      <c r="EM106" s="221"/>
      <c r="EN106" s="220">
        <f>IFERROR(EM106/#REF!,0)</f>
        <v>0</v>
      </c>
      <c r="EO106" s="31">
        <f t="shared" ref="EO106" si="241">+EJ106</f>
        <v>3690290</v>
      </c>
      <c r="EP106" s="31">
        <f t="shared" si="55"/>
        <v>7380580</v>
      </c>
      <c r="EQ106" s="225" t="str">
        <f t="shared" si="56"/>
        <v/>
      </c>
    </row>
    <row r="107" spans="1:147" s="14" customFormat="1" ht="28.5">
      <c r="A107" s="263">
        <f t="shared" si="13"/>
        <v>95</v>
      </c>
      <c r="B107" s="102"/>
      <c r="C107" s="249" t="s">
        <v>823</v>
      </c>
      <c r="D107" s="273" t="s">
        <v>57</v>
      </c>
      <c r="E107" s="265" t="s">
        <v>1445</v>
      </c>
      <c r="F107" s="273">
        <v>3</v>
      </c>
      <c r="G107" s="102"/>
      <c r="H107" s="103"/>
      <c r="I107" s="210"/>
      <c r="J107" s="280"/>
      <c r="K107" s="206"/>
      <c r="L107" s="71">
        <f t="shared" ref="L107" si="242">+J107+K107</f>
        <v>0</v>
      </c>
      <c r="M107" s="209">
        <f t="shared" si="58"/>
        <v>0</v>
      </c>
      <c r="O107" s="275"/>
      <c r="P107" s="275"/>
      <c r="Q107" s="149"/>
      <c r="R107" s="60"/>
      <c r="S107" s="244"/>
      <c r="T107" s="275"/>
      <c r="U107" s="275"/>
      <c r="V107" s="149"/>
      <c r="W107" s="60"/>
      <c r="X107" s="244"/>
      <c r="Y107" s="275">
        <v>2609794</v>
      </c>
      <c r="Z107" s="275">
        <v>0</v>
      </c>
      <c r="AA107" s="149">
        <f t="shared" ref="AA107" si="243">+Y107+Z107</f>
        <v>2609794</v>
      </c>
      <c r="AB107" s="60">
        <f t="shared" ref="AB107" si="244">+AA107*$F107</f>
        <v>7829382</v>
      </c>
      <c r="AC107" s="244"/>
      <c r="AD107" s="275"/>
      <c r="AE107" s="275"/>
      <c r="AF107" s="149"/>
      <c r="AG107" s="60"/>
      <c r="AH107" s="244"/>
      <c r="AI107" s="275"/>
      <c r="AJ107" s="275"/>
      <c r="AK107" s="149"/>
      <c r="AL107" s="60"/>
      <c r="AM107" s="244"/>
      <c r="AN107" s="275"/>
      <c r="AO107" s="275"/>
      <c r="AP107" s="149">
        <f t="shared" si="59"/>
        <v>0</v>
      </c>
      <c r="AQ107" s="60">
        <f t="shared" si="48"/>
        <v>0</v>
      </c>
      <c r="AR107" s="244"/>
      <c r="AS107" s="275">
        <v>3859501</v>
      </c>
      <c r="AT107" s="275">
        <v>0</v>
      </c>
      <c r="AU107" s="149">
        <f t="shared" si="87"/>
        <v>3859501</v>
      </c>
      <c r="AV107" s="60">
        <f t="shared" si="88"/>
        <v>11578503</v>
      </c>
      <c r="AW107" s="244"/>
      <c r="AX107" s="212">
        <v>2711020</v>
      </c>
      <c r="AY107" s="213">
        <v>0</v>
      </c>
      <c r="AZ107" s="149">
        <f t="shared" si="104"/>
        <v>2711020</v>
      </c>
      <c r="BA107" s="60">
        <f t="shared" si="105"/>
        <v>8133060</v>
      </c>
      <c r="BB107" s="244"/>
      <c r="BC107" s="212"/>
      <c r="BD107" s="213"/>
      <c r="BE107" s="149"/>
      <c r="BF107" s="60"/>
      <c r="BG107" s="244"/>
      <c r="BH107" s="275"/>
      <c r="BI107" s="275"/>
      <c r="BJ107" s="149"/>
      <c r="BK107" s="60"/>
      <c r="BL107" s="244"/>
      <c r="BM107" s="212">
        <v>3824000</v>
      </c>
      <c r="BN107" s="213">
        <v>0</v>
      </c>
      <c r="BO107" s="149">
        <f t="shared" si="116"/>
        <v>3824000</v>
      </c>
      <c r="BP107" s="60">
        <f t="shared" si="117"/>
        <v>11472000</v>
      </c>
      <c r="BQ107" s="244"/>
      <c r="BR107" s="212">
        <v>15446333</v>
      </c>
      <c r="BS107" s="213">
        <v>0</v>
      </c>
      <c r="BT107" s="149">
        <f t="shared" si="142"/>
        <v>15446333</v>
      </c>
      <c r="BU107" s="60">
        <f t="shared" si="143"/>
        <v>46338999</v>
      </c>
      <c r="BV107" s="244"/>
      <c r="BW107" s="212"/>
      <c r="BX107" s="213"/>
      <c r="BY107" s="149"/>
      <c r="BZ107" s="60"/>
      <c r="CA107" s="244"/>
      <c r="CB107" s="277"/>
      <c r="CC107" s="277"/>
      <c r="CD107" s="149"/>
      <c r="CE107" s="60"/>
      <c r="CF107" s="244"/>
      <c r="CG107" s="212"/>
      <c r="CH107" s="213"/>
      <c r="CI107" s="149"/>
      <c r="CJ107" s="60"/>
      <c r="CK107" s="244"/>
      <c r="CL107" s="212"/>
      <c r="CM107" s="213"/>
      <c r="CN107" s="149"/>
      <c r="CO107" s="60"/>
      <c r="CP107" s="244"/>
      <c r="CQ107" s="212"/>
      <c r="CR107" s="213"/>
      <c r="CS107" s="149"/>
      <c r="CT107" s="60"/>
      <c r="CU107" s="244"/>
      <c r="CV107" s="212"/>
      <c r="CW107" s="213"/>
      <c r="CX107" s="149"/>
      <c r="CY107" s="60"/>
      <c r="CZ107" s="244"/>
      <c r="DA107" s="212"/>
      <c r="DB107" s="213"/>
      <c r="DC107" s="149"/>
      <c r="DD107" s="60"/>
      <c r="DE107" s="244"/>
      <c r="DF107" s="212"/>
      <c r="DG107" s="213"/>
      <c r="DH107" s="149"/>
      <c r="DI107" s="60"/>
      <c r="DJ107" s="244"/>
      <c r="DK107" s="212">
        <v>9900000</v>
      </c>
      <c r="DL107" s="213">
        <v>0</v>
      </c>
      <c r="DM107" s="149">
        <f t="shared" si="168"/>
        <v>9900000</v>
      </c>
      <c r="DN107" s="60">
        <f t="shared" si="169"/>
        <v>29700000</v>
      </c>
      <c r="DO107" s="244"/>
      <c r="DP107" s="212">
        <v>5732500</v>
      </c>
      <c r="DQ107" s="213">
        <v>311125</v>
      </c>
      <c r="DR107" s="149">
        <f t="shared" si="64"/>
        <v>6043625</v>
      </c>
      <c r="DS107" s="60">
        <f t="shared" si="75"/>
        <v>18130875</v>
      </c>
      <c r="DT107" s="244"/>
      <c r="DU107" s="212">
        <v>0</v>
      </c>
      <c r="DV107" s="213">
        <v>0</v>
      </c>
      <c r="DW107" s="149">
        <f t="shared" si="65"/>
        <v>0</v>
      </c>
      <c r="DX107" s="60">
        <f t="shared" si="76"/>
        <v>0</v>
      </c>
      <c r="DY107" s="244"/>
      <c r="DZ107" s="212"/>
      <c r="EA107" s="213"/>
      <c r="EB107" s="149"/>
      <c r="EC107" s="60"/>
      <c r="ED107" s="247"/>
      <c r="EE107" s="212"/>
      <c r="EF107" s="213"/>
      <c r="EG107" s="149"/>
      <c r="EH107" s="60"/>
      <c r="EI107" s="244"/>
      <c r="EJ107" s="224">
        <f t="shared" ref="EJ107" si="245">IFERROR(AVERAGEIFS(O107:EI107,O$12:EI$12,"Valor Total Unitario",O107:EI107,"&lt;&gt;0"),0)</f>
        <v>6342039</v>
      </c>
      <c r="EK107" s="221">
        <f t="shared" ref="EK107" si="246">_xlfn.MINIFS(O107:EI107,O$12:EI$12,"Valor Total Unitario", O107:EI107, "&lt;&gt;0")</f>
        <v>2609794</v>
      </c>
      <c r="EL107" s="222" t="str">
        <f t="shared" ref="EL107" si="247">IF(EK107=0,"",INDEX(O$9:EI$9,MATCH(EK107,O107:EI107,0)))</f>
        <v>Sampedro</v>
      </c>
      <c r="EM107" s="221"/>
      <c r="EN107" s="220">
        <f>IFERROR(EM107/#REF!,0)</f>
        <v>0</v>
      </c>
      <c r="EO107" s="31">
        <f t="shared" ref="EO107" si="248">+EJ107</f>
        <v>6342039</v>
      </c>
      <c r="EP107" s="31">
        <f t="shared" si="55"/>
        <v>19026117</v>
      </c>
      <c r="EQ107" s="225" t="str">
        <f t="shared" si="56"/>
        <v/>
      </c>
    </row>
    <row r="108" spans="1:147" s="14" customFormat="1" ht="28.5">
      <c r="A108" s="263">
        <f t="shared" si="13"/>
        <v>96</v>
      </c>
      <c r="B108" s="102"/>
      <c r="C108" s="248" t="s">
        <v>824</v>
      </c>
      <c r="D108" s="273" t="s">
        <v>57</v>
      </c>
      <c r="E108" s="264" t="s">
        <v>1445</v>
      </c>
      <c r="F108" s="273">
        <v>1</v>
      </c>
      <c r="G108" s="102"/>
      <c r="H108" s="103"/>
      <c r="I108" s="210"/>
      <c r="J108" s="280"/>
      <c r="K108" s="206"/>
      <c r="L108" s="71">
        <f t="shared" ref="L108" si="249">+J108+K108</f>
        <v>0</v>
      </c>
      <c r="M108" s="209">
        <f t="shared" si="58"/>
        <v>0</v>
      </c>
      <c r="O108" s="275"/>
      <c r="P108" s="275"/>
      <c r="Q108" s="149"/>
      <c r="R108" s="60"/>
      <c r="S108" s="244"/>
      <c r="T108" s="275"/>
      <c r="U108" s="275"/>
      <c r="V108" s="149"/>
      <c r="W108" s="60"/>
      <c r="X108" s="244"/>
      <c r="Y108" s="275"/>
      <c r="Z108" s="275"/>
      <c r="AA108" s="149"/>
      <c r="AB108" s="60"/>
      <c r="AC108" s="244"/>
      <c r="AD108" s="275"/>
      <c r="AE108" s="275"/>
      <c r="AF108" s="149"/>
      <c r="AG108" s="60"/>
      <c r="AH108" s="244"/>
      <c r="AI108" s="275"/>
      <c r="AJ108" s="275"/>
      <c r="AK108" s="149"/>
      <c r="AL108" s="60"/>
      <c r="AM108" s="244"/>
      <c r="AN108" s="275"/>
      <c r="AO108" s="275"/>
      <c r="AP108" s="149">
        <f t="shared" si="59"/>
        <v>0</v>
      </c>
      <c r="AQ108" s="60">
        <f t="shared" si="48"/>
        <v>0</v>
      </c>
      <c r="AR108" s="244"/>
      <c r="AS108" s="275"/>
      <c r="AT108" s="275"/>
      <c r="AU108" s="149"/>
      <c r="AV108" s="60"/>
      <c r="AW108" s="244"/>
      <c r="AX108" s="212"/>
      <c r="AY108" s="213"/>
      <c r="AZ108" s="149"/>
      <c r="BA108" s="60"/>
      <c r="BB108" s="244"/>
      <c r="BC108" s="212"/>
      <c r="BD108" s="213"/>
      <c r="BE108" s="149"/>
      <c r="BF108" s="60"/>
      <c r="BG108" s="244"/>
      <c r="BH108" s="275"/>
      <c r="BI108" s="275"/>
      <c r="BJ108" s="149"/>
      <c r="BK108" s="60"/>
      <c r="BL108" s="244"/>
      <c r="BM108" s="212">
        <v>5746000</v>
      </c>
      <c r="BN108" s="213">
        <v>0</v>
      </c>
      <c r="BO108" s="149">
        <f t="shared" si="116"/>
        <v>5746000</v>
      </c>
      <c r="BP108" s="60">
        <f t="shared" si="117"/>
        <v>5746000</v>
      </c>
      <c r="BQ108" s="244"/>
      <c r="BR108" s="212">
        <v>5705318</v>
      </c>
      <c r="BS108" s="213">
        <v>0</v>
      </c>
      <c r="BT108" s="149">
        <f t="shared" si="142"/>
        <v>5705318</v>
      </c>
      <c r="BU108" s="60">
        <f t="shared" si="143"/>
        <v>5705318</v>
      </c>
      <c r="BV108" s="244"/>
      <c r="BW108" s="212"/>
      <c r="BX108" s="213"/>
      <c r="BY108" s="149"/>
      <c r="BZ108" s="60"/>
      <c r="CA108" s="244"/>
      <c r="CB108" s="277"/>
      <c r="CC108" s="277"/>
      <c r="CD108" s="149"/>
      <c r="CE108" s="60"/>
      <c r="CF108" s="244"/>
      <c r="CG108" s="212"/>
      <c r="CH108" s="213"/>
      <c r="CI108" s="149"/>
      <c r="CJ108" s="60"/>
      <c r="CK108" s="244"/>
      <c r="CL108" s="212"/>
      <c r="CM108" s="213"/>
      <c r="CN108" s="149"/>
      <c r="CO108" s="60"/>
      <c r="CP108" s="244"/>
      <c r="CQ108" s="212"/>
      <c r="CR108" s="213"/>
      <c r="CS108" s="149"/>
      <c r="CT108" s="60"/>
      <c r="CU108" s="244"/>
      <c r="CV108" s="212"/>
      <c r="CW108" s="213"/>
      <c r="CX108" s="149"/>
      <c r="CY108" s="60"/>
      <c r="CZ108" s="244"/>
      <c r="DA108" s="212"/>
      <c r="DB108" s="213"/>
      <c r="DC108" s="149"/>
      <c r="DD108" s="60"/>
      <c r="DE108" s="244"/>
      <c r="DF108" s="212"/>
      <c r="DG108" s="213"/>
      <c r="DH108" s="149"/>
      <c r="DI108" s="60"/>
      <c r="DJ108" s="244"/>
      <c r="DK108" s="212"/>
      <c r="DL108" s="213"/>
      <c r="DM108" s="149"/>
      <c r="DN108" s="60"/>
      <c r="DO108" s="244"/>
      <c r="DP108" s="212">
        <v>6357500</v>
      </c>
      <c r="DQ108" s="213">
        <v>311125</v>
      </c>
      <c r="DR108" s="149">
        <f t="shared" si="64"/>
        <v>6668625</v>
      </c>
      <c r="DS108" s="60">
        <f t="shared" si="75"/>
        <v>6668625</v>
      </c>
      <c r="DT108" s="244"/>
      <c r="DU108" s="212">
        <v>0</v>
      </c>
      <c r="DV108" s="213">
        <v>0</v>
      </c>
      <c r="DW108" s="149">
        <f t="shared" si="65"/>
        <v>0</v>
      </c>
      <c r="DX108" s="60">
        <f t="shared" si="76"/>
        <v>0</v>
      </c>
      <c r="DY108" s="244"/>
      <c r="DZ108" s="212"/>
      <c r="EA108" s="213"/>
      <c r="EB108" s="149"/>
      <c r="EC108" s="60"/>
      <c r="ED108" s="247"/>
      <c r="EE108" s="212"/>
      <c r="EF108" s="213"/>
      <c r="EG108" s="149"/>
      <c r="EH108" s="60"/>
      <c r="EI108" s="244"/>
      <c r="EJ108" s="224">
        <f t="shared" ref="EJ108" si="250">IFERROR(AVERAGEIFS(O108:EI108,O$12:EI$12,"Valor Total Unitario",O108:EI108,"&lt;&gt;0"),0)</f>
        <v>6039981</v>
      </c>
      <c r="EK108" s="221">
        <f t="shared" ref="EK108" si="251">_xlfn.MINIFS(O108:EI108,O$12:EI$12,"Valor Total Unitario", O108:EI108, "&lt;&gt;0")</f>
        <v>5705318</v>
      </c>
      <c r="EL108" s="222" t="str">
        <f t="shared" ref="EL108" si="252">IF(EK108=0,"",INDEX(O$9:EI$9,MATCH(EK108,O108:EI108,0)))</f>
        <v>J&amp;J MEDTECH</v>
      </c>
      <c r="EM108" s="221"/>
      <c r="EN108" s="220">
        <f>IFERROR(EM108/#REF!,0)</f>
        <v>0</v>
      </c>
      <c r="EO108" s="31">
        <f t="shared" ref="EO108" si="253">+EJ108</f>
        <v>6039981</v>
      </c>
      <c r="EP108" s="31">
        <f t="shared" si="55"/>
        <v>6039981</v>
      </c>
      <c r="EQ108" s="225" t="str">
        <f t="shared" si="56"/>
        <v/>
      </c>
    </row>
    <row r="109" spans="1:147" s="14" customFormat="1" ht="42.75">
      <c r="A109" s="263">
        <f t="shared" si="13"/>
        <v>97</v>
      </c>
      <c r="B109" s="102"/>
      <c r="C109" s="249" t="s">
        <v>825</v>
      </c>
      <c r="D109" s="273" t="s">
        <v>57</v>
      </c>
      <c r="E109" s="265" t="s">
        <v>1445</v>
      </c>
      <c r="F109" s="273">
        <v>20</v>
      </c>
      <c r="G109" s="102"/>
      <c r="H109" s="103"/>
      <c r="I109" s="210"/>
      <c r="J109" s="280"/>
      <c r="K109" s="206"/>
      <c r="L109" s="71">
        <f t="shared" ref="L109" si="254">+J109+K109</f>
        <v>0</v>
      </c>
      <c r="M109" s="209">
        <f t="shared" si="58"/>
        <v>0</v>
      </c>
      <c r="O109" s="275"/>
      <c r="P109" s="275"/>
      <c r="Q109" s="149"/>
      <c r="R109" s="60"/>
      <c r="S109" s="244"/>
      <c r="T109" s="275"/>
      <c r="U109" s="275"/>
      <c r="V109" s="149"/>
      <c r="W109" s="60"/>
      <c r="X109" s="244"/>
      <c r="Y109" s="275"/>
      <c r="Z109" s="275"/>
      <c r="AA109" s="149"/>
      <c r="AB109" s="60"/>
      <c r="AC109" s="244"/>
      <c r="AD109" s="275">
        <v>4505118.6902993955</v>
      </c>
      <c r="AE109" s="275">
        <v>24232.031415610203</v>
      </c>
      <c r="AF109" s="149">
        <f t="shared" si="166"/>
        <v>4529350.721715006</v>
      </c>
      <c r="AG109" s="60">
        <f t="shared" si="167"/>
        <v>90587014.434300125</v>
      </c>
      <c r="AH109" s="244"/>
      <c r="AI109" s="275"/>
      <c r="AJ109" s="275"/>
      <c r="AK109" s="149"/>
      <c r="AL109" s="60"/>
      <c r="AM109" s="244"/>
      <c r="AN109" s="275"/>
      <c r="AO109" s="275"/>
      <c r="AP109" s="149">
        <f t="shared" si="59"/>
        <v>0</v>
      </c>
      <c r="AQ109" s="60">
        <f t="shared" si="48"/>
        <v>0</v>
      </c>
      <c r="AR109" s="244"/>
      <c r="AS109" s="275">
        <v>7139710</v>
      </c>
      <c r="AT109" s="275">
        <v>0</v>
      </c>
      <c r="AU109" s="149">
        <f t="shared" si="87"/>
        <v>7139710</v>
      </c>
      <c r="AV109" s="60">
        <f t="shared" si="88"/>
        <v>142794200</v>
      </c>
      <c r="AW109" s="244"/>
      <c r="AX109" s="212">
        <v>3690290</v>
      </c>
      <c r="AY109" s="213">
        <v>0</v>
      </c>
      <c r="AZ109" s="149">
        <f t="shared" si="104"/>
        <v>3690290</v>
      </c>
      <c r="BA109" s="60">
        <f t="shared" si="105"/>
        <v>73805800</v>
      </c>
      <c r="BB109" s="244"/>
      <c r="BC109" s="212"/>
      <c r="BD109" s="213"/>
      <c r="BE109" s="149"/>
      <c r="BF109" s="60"/>
      <c r="BG109" s="244"/>
      <c r="BH109" s="275"/>
      <c r="BI109" s="275"/>
      <c r="BJ109" s="149"/>
      <c r="BK109" s="60"/>
      <c r="BL109" s="244"/>
      <c r="BM109" s="212">
        <v>3536000</v>
      </c>
      <c r="BN109" s="213">
        <v>0</v>
      </c>
      <c r="BO109" s="149">
        <f t="shared" si="116"/>
        <v>3536000</v>
      </c>
      <c r="BP109" s="60">
        <f t="shared" si="117"/>
        <v>70720000</v>
      </c>
      <c r="BQ109" s="244"/>
      <c r="BR109" s="212"/>
      <c r="BS109" s="213"/>
      <c r="BT109" s="149"/>
      <c r="BU109" s="60"/>
      <c r="BV109" s="244"/>
      <c r="BW109" s="212"/>
      <c r="BX109" s="213"/>
      <c r="BY109" s="149"/>
      <c r="BZ109" s="60"/>
      <c r="CA109" s="244"/>
      <c r="CB109" s="277"/>
      <c r="CC109" s="277"/>
      <c r="CD109" s="149"/>
      <c r="CE109" s="60"/>
      <c r="CF109" s="244"/>
      <c r="CG109" s="212"/>
      <c r="CH109" s="213"/>
      <c r="CI109" s="149"/>
      <c r="CJ109" s="60"/>
      <c r="CK109" s="244"/>
      <c r="CL109" s="212"/>
      <c r="CM109" s="213"/>
      <c r="CN109" s="149"/>
      <c r="CO109" s="60"/>
      <c r="CP109" s="244"/>
      <c r="CQ109" s="212"/>
      <c r="CR109" s="213"/>
      <c r="CS109" s="149"/>
      <c r="CT109" s="60"/>
      <c r="CU109" s="244"/>
      <c r="CV109" s="212"/>
      <c r="CW109" s="213"/>
      <c r="CX109" s="149"/>
      <c r="CY109" s="60"/>
      <c r="CZ109" s="244"/>
      <c r="DA109" s="212"/>
      <c r="DB109" s="213"/>
      <c r="DC109" s="149"/>
      <c r="DD109" s="60"/>
      <c r="DE109" s="244"/>
      <c r="DF109" s="212"/>
      <c r="DG109" s="213"/>
      <c r="DH109" s="149"/>
      <c r="DI109" s="60"/>
      <c r="DJ109" s="244"/>
      <c r="DK109" s="212">
        <v>8290000</v>
      </c>
      <c r="DL109" s="213">
        <v>0</v>
      </c>
      <c r="DM109" s="149">
        <f t="shared" si="168"/>
        <v>8290000</v>
      </c>
      <c r="DN109" s="60">
        <f t="shared" si="169"/>
        <v>165800000</v>
      </c>
      <c r="DO109" s="244"/>
      <c r="DP109" s="212">
        <v>6262500</v>
      </c>
      <c r="DQ109" s="213">
        <v>73625</v>
      </c>
      <c r="DR109" s="149">
        <f t="shared" si="64"/>
        <v>6336125</v>
      </c>
      <c r="DS109" s="60">
        <f t="shared" si="75"/>
        <v>126722500</v>
      </c>
      <c r="DT109" s="244"/>
      <c r="DU109" s="212">
        <v>0</v>
      </c>
      <c r="DV109" s="213">
        <v>0</v>
      </c>
      <c r="DW109" s="149">
        <f t="shared" si="65"/>
        <v>0</v>
      </c>
      <c r="DX109" s="60">
        <f t="shared" si="76"/>
        <v>0</v>
      </c>
      <c r="DY109" s="244"/>
      <c r="DZ109" s="212"/>
      <c r="EA109" s="213"/>
      <c r="EB109" s="149"/>
      <c r="EC109" s="60"/>
      <c r="ED109" s="247"/>
      <c r="EE109" s="212"/>
      <c r="EF109" s="213"/>
      <c r="EG109" s="149"/>
      <c r="EH109" s="60"/>
      <c r="EI109" s="244"/>
      <c r="EJ109" s="224">
        <f t="shared" ref="EJ109" si="255">IFERROR(AVERAGEIFS(O109:EI109,O$12:EI$12,"Valor Total Unitario",O109:EI109,"&lt;&gt;0"),0)</f>
        <v>5586912.6202858342</v>
      </c>
      <c r="EK109" s="221">
        <f t="shared" ref="EK109" si="256">_xlfn.MINIFS(O109:EI109,O$12:EI$12,"Valor Total Unitario", O109:EI109, "&lt;&gt;0")</f>
        <v>3536000</v>
      </c>
      <c r="EL109" s="222" t="str">
        <f t="shared" ref="EL109" si="257">IF(EK109=0,"",INDEX(O$9:EI$9,MATCH(EK109,O109:EI109,0)))</f>
        <v>LH S.A.S</v>
      </c>
      <c r="EM109" s="221"/>
      <c r="EN109" s="220">
        <f>IFERROR(EM109/#REF!,0)</f>
        <v>0</v>
      </c>
      <c r="EO109" s="31">
        <f t="shared" ref="EO109" si="258">+EJ109</f>
        <v>5586912.6202858342</v>
      </c>
      <c r="EP109" s="31">
        <f t="shared" si="55"/>
        <v>111738252.40571669</v>
      </c>
      <c r="EQ109" s="225" t="str">
        <f t="shared" ref="EQ109:EQ121" si="259">IF(AND(C109="",SUM(O109:EI109)=0),"",IF(AND(C109&lt;&gt;"",SUM(O109:EI109)=0),"Ítem sin cotización",IF(COUNTIFS(O109:EI109,EK109,O$12:EI$12,"Valor Total Unitario")&gt;1,"Empate","")))</f>
        <v/>
      </c>
    </row>
    <row r="110" spans="1:147" s="14" customFormat="1" ht="57">
      <c r="A110" s="263">
        <f t="shared" si="13"/>
        <v>98</v>
      </c>
      <c r="B110" s="102"/>
      <c r="C110" s="248" t="s">
        <v>826</v>
      </c>
      <c r="D110" s="273" t="s">
        <v>57</v>
      </c>
      <c r="E110" s="264" t="s">
        <v>1445</v>
      </c>
      <c r="F110" s="273">
        <v>3</v>
      </c>
      <c r="G110" s="102"/>
      <c r="H110" s="103"/>
      <c r="I110" s="210"/>
      <c r="J110" s="280"/>
      <c r="K110" s="206"/>
      <c r="L110" s="71">
        <f t="shared" ref="L110" si="260">+J110+K110</f>
        <v>0</v>
      </c>
      <c r="M110" s="209">
        <f t="shared" si="58"/>
        <v>0</v>
      </c>
      <c r="O110" s="275"/>
      <c r="P110" s="275"/>
      <c r="Q110" s="149"/>
      <c r="R110" s="60"/>
      <c r="S110" s="244"/>
      <c r="T110" s="275"/>
      <c r="U110" s="275"/>
      <c r="V110" s="149"/>
      <c r="W110" s="60"/>
      <c r="X110" s="244"/>
      <c r="Y110" s="275"/>
      <c r="Z110" s="275"/>
      <c r="AA110" s="149"/>
      <c r="AB110" s="60"/>
      <c r="AC110" s="244"/>
      <c r="AD110" s="275"/>
      <c r="AE110" s="275"/>
      <c r="AF110" s="149"/>
      <c r="AG110" s="60"/>
      <c r="AH110" s="244"/>
      <c r="AI110" s="275"/>
      <c r="AJ110" s="275"/>
      <c r="AK110" s="149"/>
      <c r="AL110" s="60"/>
      <c r="AM110" s="244"/>
      <c r="AN110" s="275"/>
      <c r="AO110" s="275"/>
      <c r="AP110" s="149">
        <f t="shared" si="59"/>
        <v>0</v>
      </c>
      <c r="AQ110" s="60">
        <f t="shared" si="48"/>
        <v>0</v>
      </c>
      <c r="AR110" s="244"/>
      <c r="AS110" s="275"/>
      <c r="AT110" s="275"/>
      <c r="AU110" s="149"/>
      <c r="AV110" s="60"/>
      <c r="AW110" s="244"/>
      <c r="AX110" s="212"/>
      <c r="AY110" s="213"/>
      <c r="AZ110" s="149"/>
      <c r="BA110" s="60"/>
      <c r="BB110" s="244"/>
      <c r="BC110" s="212"/>
      <c r="BD110" s="213"/>
      <c r="BE110" s="149"/>
      <c r="BF110" s="60"/>
      <c r="BG110" s="244"/>
      <c r="BH110" s="275"/>
      <c r="BI110" s="275"/>
      <c r="BJ110" s="149"/>
      <c r="BK110" s="60"/>
      <c r="BL110" s="244"/>
      <c r="BM110" s="212"/>
      <c r="BN110" s="213"/>
      <c r="BO110" s="149"/>
      <c r="BP110" s="60"/>
      <c r="BQ110" s="244"/>
      <c r="BR110" s="212">
        <v>5550362</v>
      </c>
      <c r="BS110" s="213">
        <v>0</v>
      </c>
      <c r="BT110" s="149">
        <f t="shared" si="142"/>
        <v>5550362</v>
      </c>
      <c r="BU110" s="60">
        <f t="shared" si="143"/>
        <v>16651086</v>
      </c>
      <c r="BV110" s="244"/>
      <c r="BW110" s="212"/>
      <c r="BX110" s="213"/>
      <c r="BY110" s="149"/>
      <c r="BZ110" s="60"/>
      <c r="CA110" s="244"/>
      <c r="CB110" s="277"/>
      <c r="CC110" s="277"/>
      <c r="CD110" s="149"/>
      <c r="CE110" s="60"/>
      <c r="CF110" s="244"/>
      <c r="CG110" s="212"/>
      <c r="CH110" s="213"/>
      <c r="CI110" s="149"/>
      <c r="CJ110" s="60"/>
      <c r="CK110" s="244"/>
      <c r="CL110" s="212"/>
      <c r="CM110" s="213"/>
      <c r="CN110" s="149"/>
      <c r="CO110" s="60"/>
      <c r="CP110" s="244"/>
      <c r="CQ110" s="212"/>
      <c r="CR110" s="213"/>
      <c r="CS110" s="149"/>
      <c r="CT110" s="60"/>
      <c r="CU110" s="244"/>
      <c r="CV110" s="212"/>
      <c r="CW110" s="213"/>
      <c r="CX110" s="149"/>
      <c r="CY110" s="60"/>
      <c r="CZ110" s="244"/>
      <c r="DA110" s="212"/>
      <c r="DB110" s="213"/>
      <c r="DC110" s="149"/>
      <c r="DD110" s="60"/>
      <c r="DE110" s="244"/>
      <c r="DF110" s="212"/>
      <c r="DG110" s="213"/>
      <c r="DH110" s="149"/>
      <c r="DI110" s="60"/>
      <c r="DJ110" s="244"/>
      <c r="DK110" s="212"/>
      <c r="DL110" s="213"/>
      <c r="DM110" s="149"/>
      <c r="DN110" s="60"/>
      <c r="DO110" s="244"/>
      <c r="DP110" s="212">
        <v>6262500</v>
      </c>
      <c r="DQ110" s="213">
        <v>73625</v>
      </c>
      <c r="DR110" s="149">
        <f t="shared" si="64"/>
        <v>6336125</v>
      </c>
      <c r="DS110" s="60">
        <f t="shared" si="75"/>
        <v>19008375</v>
      </c>
      <c r="DT110" s="244"/>
      <c r="DU110" s="212">
        <v>0</v>
      </c>
      <c r="DV110" s="213">
        <v>0</v>
      </c>
      <c r="DW110" s="149">
        <f t="shared" si="65"/>
        <v>0</v>
      </c>
      <c r="DX110" s="60">
        <f t="shared" si="76"/>
        <v>0</v>
      </c>
      <c r="DY110" s="244"/>
      <c r="DZ110" s="212"/>
      <c r="EA110" s="213"/>
      <c r="EB110" s="149"/>
      <c r="EC110" s="60"/>
      <c r="ED110" s="247"/>
      <c r="EE110" s="212"/>
      <c r="EF110" s="213"/>
      <c r="EG110" s="149"/>
      <c r="EH110" s="60"/>
      <c r="EI110" s="244"/>
      <c r="EJ110" s="224">
        <f t="shared" ref="EJ110" si="261">IFERROR(AVERAGEIFS(O110:EI110,O$12:EI$12,"Valor Total Unitario",O110:EI110,"&lt;&gt;0"),0)</f>
        <v>5943243.5</v>
      </c>
      <c r="EK110" s="221">
        <f t="shared" ref="EK110" si="262">_xlfn.MINIFS(O110:EI110,O$12:EI$12,"Valor Total Unitario", O110:EI110, "&lt;&gt;0")</f>
        <v>5550362</v>
      </c>
      <c r="EL110" s="222" t="str">
        <f t="shared" ref="EL110" si="263">IF(EK110=0,"",INDEX(O$9:EI$9,MATCH(EK110,O110:EI110,0)))</f>
        <v>J&amp;J MEDTECH</v>
      </c>
      <c r="EM110" s="221"/>
      <c r="EN110" s="220">
        <f>IFERROR(EM110/#REF!,0)</f>
        <v>0</v>
      </c>
      <c r="EO110" s="31">
        <f t="shared" ref="EO110" si="264">+EJ110</f>
        <v>5943243.5</v>
      </c>
      <c r="EP110" s="31">
        <f t="shared" si="55"/>
        <v>17829730.5</v>
      </c>
      <c r="EQ110" s="225" t="str">
        <f t="shared" si="259"/>
        <v/>
      </c>
    </row>
    <row r="111" spans="1:147" s="14" customFormat="1" ht="57">
      <c r="A111" s="263">
        <f t="shared" si="13"/>
        <v>99</v>
      </c>
      <c r="B111" s="102"/>
      <c r="C111" s="248" t="s">
        <v>827</v>
      </c>
      <c r="D111" s="273" t="s">
        <v>57</v>
      </c>
      <c r="E111" s="264" t="s">
        <v>1445</v>
      </c>
      <c r="F111" s="273">
        <v>2</v>
      </c>
      <c r="G111" s="102"/>
      <c r="H111" s="103"/>
      <c r="I111" s="210"/>
      <c r="J111" s="280"/>
      <c r="K111" s="206"/>
      <c r="L111" s="71">
        <f t="shared" ref="L111" si="265">+J111+K111</f>
        <v>0</v>
      </c>
      <c r="M111" s="209">
        <f t="shared" si="58"/>
        <v>0</v>
      </c>
      <c r="O111" s="275"/>
      <c r="P111" s="275"/>
      <c r="Q111" s="149"/>
      <c r="R111" s="60"/>
      <c r="S111" s="244"/>
      <c r="T111" s="275"/>
      <c r="U111" s="275"/>
      <c r="V111" s="149"/>
      <c r="W111" s="60"/>
      <c r="X111" s="244"/>
      <c r="Y111" s="275"/>
      <c r="Z111" s="275"/>
      <c r="AA111" s="149"/>
      <c r="AB111" s="60"/>
      <c r="AC111" s="244"/>
      <c r="AD111" s="275">
        <v>4505118.6902993955</v>
      </c>
      <c r="AE111" s="275">
        <v>24232.031415610203</v>
      </c>
      <c r="AF111" s="149">
        <f t="shared" si="166"/>
        <v>4529350.721715006</v>
      </c>
      <c r="AG111" s="60">
        <f t="shared" si="167"/>
        <v>9058701.4434300121</v>
      </c>
      <c r="AH111" s="244"/>
      <c r="AI111" s="275"/>
      <c r="AJ111" s="275"/>
      <c r="AK111" s="149"/>
      <c r="AL111" s="60"/>
      <c r="AM111" s="244"/>
      <c r="AN111" s="275"/>
      <c r="AO111" s="275"/>
      <c r="AP111" s="149">
        <f t="shared" si="59"/>
        <v>0</v>
      </c>
      <c r="AQ111" s="60">
        <f t="shared" si="48"/>
        <v>0</v>
      </c>
      <c r="AR111" s="244"/>
      <c r="AS111" s="275"/>
      <c r="AT111" s="275"/>
      <c r="AU111" s="149"/>
      <c r="AV111" s="60"/>
      <c r="AW111" s="244"/>
      <c r="AX111" s="212"/>
      <c r="AY111" s="213"/>
      <c r="AZ111" s="149"/>
      <c r="BA111" s="60"/>
      <c r="BB111" s="244"/>
      <c r="BC111" s="212"/>
      <c r="BD111" s="213"/>
      <c r="BE111" s="149"/>
      <c r="BF111" s="60"/>
      <c r="BG111" s="244"/>
      <c r="BH111" s="275"/>
      <c r="BI111" s="275"/>
      <c r="BJ111" s="149"/>
      <c r="BK111" s="60"/>
      <c r="BL111" s="244"/>
      <c r="BM111" s="212">
        <v>5746000</v>
      </c>
      <c r="BN111" s="213">
        <v>0</v>
      </c>
      <c r="BO111" s="149">
        <f t="shared" si="116"/>
        <v>5746000</v>
      </c>
      <c r="BP111" s="60">
        <f t="shared" si="117"/>
        <v>11492000</v>
      </c>
      <c r="BQ111" s="244"/>
      <c r="BR111" s="212">
        <v>9247168</v>
      </c>
      <c r="BS111" s="213">
        <v>0</v>
      </c>
      <c r="BT111" s="149">
        <f t="shared" si="142"/>
        <v>9247168</v>
      </c>
      <c r="BU111" s="60">
        <f t="shared" si="143"/>
        <v>18494336</v>
      </c>
      <c r="BV111" s="244"/>
      <c r="BW111" s="212"/>
      <c r="BX111" s="213"/>
      <c r="BY111" s="149"/>
      <c r="BZ111" s="60"/>
      <c r="CA111" s="244"/>
      <c r="CB111" s="277"/>
      <c r="CC111" s="277"/>
      <c r="CD111" s="149"/>
      <c r="CE111" s="60"/>
      <c r="CF111" s="244"/>
      <c r="CG111" s="212"/>
      <c r="CH111" s="213"/>
      <c r="CI111" s="149"/>
      <c r="CJ111" s="60"/>
      <c r="CK111" s="244"/>
      <c r="CL111" s="212"/>
      <c r="CM111" s="213"/>
      <c r="CN111" s="149"/>
      <c r="CO111" s="60"/>
      <c r="CP111" s="244"/>
      <c r="CQ111" s="212"/>
      <c r="CR111" s="213"/>
      <c r="CS111" s="149"/>
      <c r="CT111" s="60"/>
      <c r="CU111" s="244"/>
      <c r="CV111" s="212"/>
      <c r="CW111" s="213"/>
      <c r="CX111" s="149"/>
      <c r="CY111" s="60"/>
      <c r="CZ111" s="244"/>
      <c r="DA111" s="212"/>
      <c r="DB111" s="213"/>
      <c r="DC111" s="149"/>
      <c r="DD111" s="60"/>
      <c r="DE111" s="244"/>
      <c r="DF111" s="212"/>
      <c r="DG111" s="213"/>
      <c r="DH111" s="149"/>
      <c r="DI111" s="60"/>
      <c r="DJ111" s="244"/>
      <c r="DK111" s="212"/>
      <c r="DL111" s="213"/>
      <c r="DM111" s="149"/>
      <c r="DN111" s="60"/>
      <c r="DO111" s="244"/>
      <c r="DP111" s="212">
        <v>6357500</v>
      </c>
      <c r="DQ111" s="213">
        <v>311125</v>
      </c>
      <c r="DR111" s="149">
        <f t="shared" si="64"/>
        <v>6668625</v>
      </c>
      <c r="DS111" s="60">
        <f t="shared" si="75"/>
        <v>13337250</v>
      </c>
      <c r="DT111" s="244"/>
      <c r="DU111" s="212">
        <v>0</v>
      </c>
      <c r="DV111" s="213">
        <v>0</v>
      </c>
      <c r="DW111" s="149">
        <f t="shared" si="65"/>
        <v>0</v>
      </c>
      <c r="DX111" s="60">
        <f t="shared" si="76"/>
        <v>0</v>
      </c>
      <c r="DY111" s="244"/>
      <c r="DZ111" s="212"/>
      <c r="EA111" s="213"/>
      <c r="EB111" s="149"/>
      <c r="EC111" s="60"/>
      <c r="ED111" s="247"/>
      <c r="EE111" s="212"/>
      <c r="EF111" s="213"/>
      <c r="EG111" s="149"/>
      <c r="EH111" s="60"/>
      <c r="EI111" s="244"/>
      <c r="EJ111" s="224">
        <f t="shared" ref="EJ111" si="266">IFERROR(AVERAGEIFS(O111:EI111,O$12:EI$12,"Valor Total Unitario",O111:EI111,"&lt;&gt;0"),0)</f>
        <v>6547785.9304287517</v>
      </c>
      <c r="EK111" s="221">
        <f t="shared" ref="EK111" si="267">_xlfn.MINIFS(O111:EI111,O$12:EI$12,"Valor Total Unitario", O111:EI111, "&lt;&gt;0")</f>
        <v>4529350.721715006</v>
      </c>
      <c r="EL111" s="222" t="str">
        <f t="shared" ref="EL111" si="268">IF(EK111=0,"",INDEX(O$9:EI$9,MATCH(EK111,O111:EI111,0)))</f>
        <v>FIXMEDICAL SAS BIC</v>
      </c>
      <c r="EM111" s="221"/>
      <c r="EN111" s="220">
        <f>IFERROR(EM111/#REF!,0)</f>
        <v>0</v>
      </c>
      <c r="EO111" s="31">
        <f t="shared" ref="EO111" si="269">+EJ111</f>
        <v>6547785.9304287517</v>
      </c>
      <c r="EP111" s="31">
        <f t="shared" si="55"/>
        <v>13095571.860857503</v>
      </c>
      <c r="EQ111" s="225" t="str">
        <f t="shared" si="259"/>
        <v/>
      </c>
    </row>
    <row r="112" spans="1:147" s="14" customFormat="1" ht="57">
      <c r="A112" s="263">
        <f t="shared" si="13"/>
        <v>100</v>
      </c>
      <c r="B112" s="102"/>
      <c r="C112" s="249" t="s">
        <v>828</v>
      </c>
      <c r="D112" s="273" t="s">
        <v>57</v>
      </c>
      <c r="E112" s="265" t="s">
        <v>1445</v>
      </c>
      <c r="F112" s="273">
        <v>5</v>
      </c>
      <c r="G112" s="102"/>
      <c r="H112" s="103"/>
      <c r="I112" s="210"/>
      <c r="J112" s="280"/>
      <c r="K112" s="206"/>
      <c r="L112" s="71">
        <f t="shared" ref="L112" si="270">+J112+K112</f>
        <v>0</v>
      </c>
      <c r="M112" s="209">
        <f t="shared" si="58"/>
        <v>0</v>
      </c>
      <c r="O112" s="275"/>
      <c r="P112" s="275"/>
      <c r="Q112" s="149"/>
      <c r="R112" s="60"/>
      <c r="S112" s="244"/>
      <c r="T112" s="275"/>
      <c r="U112" s="275"/>
      <c r="V112" s="149"/>
      <c r="W112" s="60"/>
      <c r="X112" s="244"/>
      <c r="Y112" s="275"/>
      <c r="Z112" s="275"/>
      <c r="AA112" s="149"/>
      <c r="AB112" s="60"/>
      <c r="AC112" s="244"/>
      <c r="AD112" s="275"/>
      <c r="AE112" s="275"/>
      <c r="AF112" s="149"/>
      <c r="AG112" s="60"/>
      <c r="AH112" s="244"/>
      <c r="AI112" s="275"/>
      <c r="AJ112" s="275"/>
      <c r="AK112" s="149"/>
      <c r="AL112" s="60"/>
      <c r="AM112" s="244"/>
      <c r="AN112" s="275"/>
      <c r="AO112" s="275"/>
      <c r="AP112" s="149">
        <f t="shared" si="59"/>
        <v>0</v>
      </c>
      <c r="AQ112" s="60">
        <f t="shared" si="48"/>
        <v>0</v>
      </c>
      <c r="AR112" s="244"/>
      <c r="AS112" s="275"/>
      <c r="AT112" s="275"/>
      <c r="AU112" s="149"/>
      <c r="AV112" s="60"/>
      <c r="AW112" s="244"/>
      <c r="AX112" s="212"/>
      <c r="AY112" s="213"/>
      <c r="AZ112" s="149"/>
      <c r="BA112" s="60"/>
      <c r="BB112" s="244"/>
      <c r="BC112" s="212"/>
      <c r="BD112" s="213"/>
      <c r="BE112" s="149"/>
      <c r="BF112" s="60"/>
      <c r="BG112" s="244"/>
      <c r="BH112" s="275"/>
      <c r="BI112" s="275"/>
      <c r="BJ112" s="149"/>
      <c r="BK112" s="60"/>
      <c r="BL112" s="244"/>
      <c r="BM112" s="212">
        <v>5746000</v>
      </c>
      <c r="BN112" s="213">
        <v>0</v>
      </c>
      <c r="BO112" s="149">
        <f t="shared" si="116"/>
        <v>5746000</v>
      </c>
      <c r="BP112" s="60">
        <f t="shared" si="117"/>
        <v>28730000</v>
      </c>
      <c r="BQ112" s="244"/>
      <c r="BR112" s="212"/>
      <c r="BS112" s="213"/>
      <c r="BT112" s="149"/>
      <c r="BU112" s="60"/>
      <c r="BV112" s="244"/>
      <c r="BW112" s="212"/>
      <c r="BX112" s="213"/>
      <c r="BY112" s="149"/>
      <c r="BZ112" s="60"/>
      <c r="CA112" s="244"/>
      <c r="CB112" s="277"/>
      <c r="CC112" s="277"/>
      <c r="CD112" s="149"/>
      <c r="CE112" s="60"/>
      <c r="CF112" s="244"/>
      <c r="CG112" s="212"/>
      <c r="CH112" s="213"/>
      <c r="CI112" s="149"/>
      <c r="CJ112" s="60"/>
      <c r="CK112" s="244"/>
      <c r="CL112" s="212"/>
      <c r="CM112" s="213"/>
      <c r="CN112" s="149"/>
      <c r="CO112" s="60"/>
      <c r="CP112" s="244"/>
      <c r="CQ112" s="212"/>
      <c r="CR112" s="213"/>
      <c r="CS112" s="149"/>
      <c r="CT112" s="60"/>
      <c r="CU112" s="244"/>
      <c r="CV112" s="212"/>
      <c r="CW112" s="213"/>
      <c r="CX112" s="149"/>
      <c r="CY112" s="60"/>
      <c r="CZ112" s="244"/>
      <c r="DA112" s="212"/>
      <c r="DB112" s="213"/>
      <c r="DC112" s="149"/>
      <c r="DD112" s="60"/>
      <c r="DE112" s="244"/>
      <c r="DF112" s="212"/>
      <c r="DG112" s="213"/>
      <c r="DH112" s="149"/>
      <c r="DI112" s="60"/>
      <c r="DJ112" s="244"/>
      <c r="DK112" s="212">
        <v>9900000</v>
      </c>
      <c r="DL112" s="213">
        <v>0</v>
      </c>
      <c r="DM112" s="149">
        <f t="shared" si="168"/>
        <v>9900000</v>
      </c>
      <c r="DN112" s="60">
        <f t="shared" si="169"/>
        <v>49500000</v>
      </c>
      <c r="DO112" s="244"/>
      <c r="DP112" s="212">
        <v>5732500</v>
      </c>
      <c r="DQ112" s="213">
        <v>311125</v>
      </c>
      <c r="DR112" s="149">
        <f t="shared" si="64"/>
        <v>6043625</v>
      </c>
      <c r="DS112" s="60">
        <f t="shared" si="75"/>
        <v>30218125</v>
      </c>
      <c r="DT112" s="244"/>
      <c r="DU112" s="212">
        <v>0</v>
      </c>
      <c r="DV112" s="213">
        <v>0</v>
      </c>
      <c r="DW112" s="149">
        <f t="shared" si="65"/>
        <v>0</v>
      </c>
      <c r="DX112" s="60">
        <f t="shared" si="76"/>
        <v>0</v>
      </c>
      <c r="DY112" s="244"/>
      <c r="DZ112" s="212"/>
      <c r="EA112" s="213"/>
      <c r="EB112" s="149"/>
      <c r="EC112" s="60"/>
      <c r="ED112" s="247"/>
      <c r="EE112" s="212"/>
      <c r="EF112" s="213"/>
      <c r="EG112" s="149"/>
      <c r="EH112" s="60"/>
      <c r="EI112" s="244"/>
      <c r="EJ112" s="224">
        <f t="shared" ref="EJ112" si="271">IFERROR(AVERAGEIFS(O112:EI112,O$12:EI$12,"Valor Total Unitario",O112:EI112,"&lt;&gt;0"),0)</f>
        <v>7229875</v>
      </c>
      <c r="EK112" s="221">
        <f t="shared" ref="EK112" si="272">_xlfn.MINIFS(O112:EI112,O$12:EI$12,"Valor Total Unitario", O112:EI112, "&lt;&gt;0")</f>
        <v>5746000</v>
      </c>
      <c r="EL112" s="222" t="str">
        <f t="shared" ref="EL112" si="273">IF(EK112=0,"",INDEX(O$9:EI$9,MATCH(EK112,O112:EI112,0)))</f>
        <v>LH S.A.S</v>
      </c>
      <c r="EM112" s="221"/>
      <c r="EN112" s="220">
        <f>IFERROR(EM112/#REF!,0)</f>
        <v>0</v>
      </c>
      <c r="EO112" s="31">
        <f t="shared" ref="EO112" si="274">+EJ112</f>
        <v>7229875</v>
      </c>
      <c r="EP112" s="31">
        <f t="shared" si="55"/>
        <v>36149375</v>
      </c>
      <c r="EQ112" s="225" t="str">
        <f t="shared" si="259"/>
        <v/>
      </c>
    </row>
    <row r="113" spans="1:147" s="14" customFormat="1" ht="28.5">
      <c r="A113" s="263">
        <f t="shared" si="13"/>
        <v>101</v>
      </c>
      <c r="B113" s="102"/>
      <c r="C113" s="249" t="s">
        <v>829</v>
      </c>
      <c r="D113" s="273" t="s">
        <v>57</v>
      </c>
      <c r="E113" s="265" t="s">
        <v>1445</v>
      </c>
      <c r="F113" s="273">
        <v>8</v>
      </c>
      <c r="G113" s="102"/>
      <c r="H113" s="103"/>
      <c r="I113" s="210"/>
      <c r="J113" s="280"/>
      <c r="K113" s="206"/>
      <c r="L113" s="71">
        <f t="shared" ref="L113" si="275">+J113+K113</f>
        <v>0</v>
      </c>
      <c r="M113" s="209">
        <f t="shared" si="58"/>
        <v>0</v>
      </c>
      <c r="O113" s="275"/>
      <c r="P113" s="275"/>
      <c r="Q113" s="149"/>
      <c r="R113" s="60"/>
      <c r="S113" s="244"/>
      <c r="T113" s="275"/>
      <c r="U113" s="275"/>
      <c r="V113" s="149"/>
      <c r="W113" s="60"/>
      <c r="X113" s="244"/>
      <c r="Y113" s="275">
        <v>6841235</v>
      </c>
      <c r="Z113" s="275">
        <v>0</v>
      </c>
      <c r="AA113" s="149">
        <f t="shared" ref="AA113" si="276">+Y113+Z113</f>
        <v>6841235</v>
      </c>
      <c r="AB113" s="60">
        <f t="shared" ref="AB113" si="277">+AA113*$F113</f>
        <v>54729880</v>
      </c>
      <c r="AC113" s="244"/>
      <c r="AD113" s="275"/>
      <c r="AE113" s="275"/>
      <c r="AF113" s="149"/>
      <c r="AG113" s="60"/>
      <c r="AH113" s="244"/>
      <c r="AI113" s="275"/>
      <c r="AJ113" s="275"/>
      <c r="AK113" s="149"/>
      <c r="AL113" s="60"/>
      <c r="AM113" s="244"/>
      <c r="AN113" s="275"/>
      <c r="AO113" s="275"/>
      <c r="AP113" s="149">
        <f t="shared" si="59"/>
        <v>0</v>
      </c>
      <c r="AQ113" s="60">
        <f t="shared" si="48"/>
        <v>0</v>
      </c>
      <c r="AR113" s="244"/>
      <c r="AS113" s="275">
        <v>7139710</v>
      </c>
      <c r="AT113" s="275">
        <v>0</v>
      </c>
      <c r="AU113" s="149">
        <f t="shared" si="87"/>
        <v>7139710</v>
      </c>
      <c r="AV113" s="60">
        <f t="shared" si="88"/>
        <v>57117680</v>
      </c>
      <c r="AW113" s="244"/>
      <c r="AX113" s="212"/>
      <c r="AY113" s="213"/>
      <c r="AZ113" s="149"/>
      <c r="BA113" s="60"/>
      <c r="BB113" s="244"/>
      <c r="BC113" s="212"/>
      <c r="BD113" s="213"/>
      <c r="BE113" s="149"/>
      <c r="BF113" s="60"/>
      <c r="BG113" s="244"/>
      <c r="BH113" s="275"/>
      <c r="BI113" s="275"/>
      <c r="BJ113" s="149"/>
      <c r="BK113" s="60"/>
      <c r="BL113" s="244"/>
      <c r="BM113" s="212"/>
      <c r="BN113" s="213"/>
      <c r="BO113" s="149"/>
      <c r="BP113" s="60"/>
      <c r="BQ113" s="244"/>
      <c r="BR113" s="212">
        <v>6034598</v>
      </c>
      <c r="BS113" s="213">
        <v>0</v>
      </c>
      <c r="BT113" s="149">
        <f t="shared" si="142"/>
        <v>6034598</v>
      </c>
      <c r="BU113" s="60">
        <f t="shared" si="143"/>
        <v>48276784</v>
      </c>
      <c r="BV113" s="244"/>
      <c r="BW113" s="212"/>
      <c r="BX113" s="213"/>
      <c r="BY113" s="149"/>
      <c r="BZ113" s="60"/>
      <c r="CA113" s="244"/>
      <c r="CB113" s="277"/>
      <c r="CC113" s="277"/>
      <c r="CD113" s="149"/>
      <c r="CE113" s="60"/>
      <c r="CF113" s="244"/>
      <c r="CG113" s="212"/>
      <c r="CH113" s="213"/>
      <c r="CI113" s="149"/>
      <c r="CJ113" s="60"/>
      <c r="CK113" s="244"/>
      <c r="CL113" s="212"/>
      <c r="CM113" s="213"/>
      <c r="CN113" s="149"/>
      <c r="CO113" s="60"/>
      <c r="CP113" s="244"/>
      <c r="CQ113" s="212"/>
      <c r="CR113" s="213"/>
      <c r="CS113" s="149"/>
      <c r="CT113" s="60"/>
      <c r="CU113" s="244"/>
      <c r="CV113" s="212"/>
      <c r="CW113" s="213"/>
      <c r="CX113" s="149"/>
      <c r="CY113" s="60"/>
      <c r="CZ113" s="244"/>
      <c r="DA113" s="212"/>
      <c r="DB113" s="213"/>
      <c r="DC113" s="149"/>
      <c r="DD113" s="60"/>
      <c r="DE113" s="244"/>
      <c r="DF113" s="212"/>
      <c r="DG113" s="213"/>
      <c r="DH113" s="149"/>
      <c r="DI113" s="60"/>
      <c r="DJ113" s="244"/>
      <c r="DK113" s="212">
        <v>8290000</v>
      </c>
      <c r="DL113" s="213">
        <v>0</v>
      </c>
      <c r="DM113" s="149">
        <f t="shared" si="168"/>
        <v>8290000</v>
      </c>
      <c r="DN113" s="60">
        <f t="shared" si="169"/>
        <v>66320000</v>
      </c>
      <c r="DO113" s="244"/>
      <c r="DP113" s="212">
        <v>6262500</v>
      </c>
      <c r="DQ113" s="213">
        <v>73625</v>
      </c>
      <c r="DR113" s="149">
        <f t="shared" si="64"/>
        <v>6336125</v>
      </c>
      <c r="DS113" s="60">
        <f t="shared" si="75"/>
        <v>50689000</v>
      </c>
      <c r="DT113" s="244"/>
      <c r="DU113" s="212">
        <v>0</v>
      </c>
      <c r="DV113" s="213">
        <v>0</v>
      </c>
      <c r="DW113" s="149">
        <f t="shared" si="65"/>
        <v>0</v>
      </c>
      <c r="DX113" s="60">
        <f t="shared" si="76"/>
        <v>0</v>
      </c>
      <c r="DY113" s="244"/>
      <c r="DZ113" s="212"/>
      <c r="EA113" s="213"/>
      <c r="EB113" s="149"/>
      <c r="EC113" s="60"/>
      <c r="ED113" s="247"/>
      <c r="EE113" s="212"/>
      <c r="EF113" s="213"/>
      <c r="EG113" s="149"/>
      <c r="EH113" s="60"/>
      <c r="EI113" s="244"/>
      <c r="EJ113" s="224">
        <f t="shared" ref="EJ113" si="278">IFERROR(AVERAGEIFS(O113:EI113,O$12:EI$12,"Valor Total Unitario",O113:EI113,"&lt;&gt;0"),0)</f>
        <v>6928333.5999999996</v>
      </c>
      <c r="EK113" s="221">
        <f t="shared" ref="EK113" si="279">_xlfn.MINIFS(O113:EI113,O$12:EI$12,"Valor Total Unitario", O113:EI113, "&lt;&gt;0")</f>
        <v>6034598</v>
      </c>
      <c r="EL113" s="222" t="str">
        <f t="shared" ref="EL113" si="280">IF(EK113=0,"",INDEX(O$9:EI$9,MATCH(EK113,O113:EI113,0)))</f>
        <v>J&amp;J MEDTECH</v>
      </c>
      <c r="EM113" s="221"/>
      <c r="EN113" s="220">
        <f>IFERROR(EM113/#REF!,0)</f>
        <v>0</v>
      </c>
      <c r="EO113" s="31">
        <f t="shared" ref="EO113" si="281">+EJ113</f>
        <v>6928333.5999999996</v>
      </c>
      <c r="EP113" s="31">
        <f t="shared" si="55"/>
        <v>55426668.799999997</v>
      </c>
      <c r="EQ113" s="225" t="str">
        <f t="shared" si="259"/>
        <v/>
      </c>
    </row>
    <row r="114" spans="1:147" s="14" customFormat="1" ht="57">
      <c r="A114" s="263">
        <f t="shared" si="13"/>
        <v>102</v>
      </c>
      <c r="B114" s="102"/>
      <c r="C114" s="249" t="s">
        <v>830</v>
      </c>
      <c r="D114" s="273" t="s">
        <v>57</v>
      </c>
      <c r="E114" s="265" t="s">
        <v>1445</v>
      </c>
      <c r="F114" s="273">
        <v>5</v>
      </c>
      <c r="G114" s="102"/>
      <c r="H114" s="103"/>
      <c r="I114" s="210"/>
      <c r="J114" s="280"/>
      <c r="K114" s="206"/>
      <c r="L114" s="71">
        <f t="shared" ref="L114" si="282">+J114+K114</f>
        <v>0</v>
      </c>
      <c r="M114" s="209">
        <f t="shared" si="58"/>
        <v>0</v>
      </c>
      <c r="O114" s="275"/>
      <c r="P114" s="275"/>
      <c r="Q114" s="149"/>
      <c r="R114" s="60"/>
      <c r="S114" s="244"/>
      <c r="T114" s="275"/>
      <c r="U114" s="275"/>
      <c r="V114" s="149"/>
      <c r="W114" s="60"/>
      <c r="X114" s="244"/>
      <c r="Y114" s="275"/>
      <c r="Z114" s="275"/>
      <c r="AA114" s="149"/>
      <c r="AB114" s="60"/>
      <c r="AC114" s="244"/>
      <c r="AD114" s="275">
        <v>4505118.6902993955</v>
      </c>
      <c r="AE114" s="275">
        <v>24232.031415610203</v>
      </c>
      <c r="AF114" s="149">
        <f t="shared" si="166"/>
        <v>4529350.721715006</v>
      </c>
      <c r="AG114" s="60">
        <f t="shared" si="167"/>
        <v>22646753.608575031</v>
      </c>
      <c r="AH114" s="244"/>
      <c r="AI114" s="275"/>
      <c r="AJ114" s="275"/>
      <c r="AK114" s="149"/>
      <c r="AL114" s="60"/>
      <c r="AM114" s="244"/>
      <c r="AN114" s="275"/>
      <c r="AO114" s="275"/>
      <c r="AP114" s="149">
        <f t="shared" si="59"/>
        <v>0</v>
      </c>
      <c r="AQ114" s="60">
        <f t="shared" si="48"/>
        <v>0</v>
      </c>
      <c r="AR114" s="244"/>
      <c r="AS114" s="275"/>
      <c r="AT114" s="275"/>
      <c r="AU114" s="149"/>
      <c r="AV114" s="60"/>
      <c r="AW114" s="244"/>
      <c r="AX114" s="212"/>
      <c r="AY114" s="213"/>
      <c r="AZ114" s="149"/>
      <c r="BA114" s="60"/>
      <c r="BB114" s="244"/>
      <c r="BC114" s="212"/>
      <c r="BD114" s="213"/>
      <c r="BE114" s="149"/>
      <c r="BF114" s="60"/>
      <c r="BG114" s="244"/>
      <c r="BH114" s="275"/>
      <c r="BI114" s="275"/>
      <c r="BJ114" s="149"/>
      <c r="BK114" s="60"/>
      <c r="BL114" s="244"/>
      <c r="BM114" s="212"/>
      <c r="BN114" s="213"/>
      <c r="BO114" s="149"/>
      <c r="BP114" s="60"/>
      <c r="BQ114" s="244"/>
      <c r="BR114" s="212">
        <v>6034598</v>
      </c>
      <c r="BS114" s="213">
        <v>0</v>
      </c>
      <c r="BT114" s="149">
        <f t="shared" si="142"/>
        <v>6034598</v>
      </c>
      <c r="BU114" s="60">
        <f t="shared" si="143"/>
        <v>30172990</v>
      </c>
      <c r="BV114" s="244"/>
      <c r="BW114" s="212"/>
      <c r="BX114" s="213"/>
      <c r="BY114" s="149"/>
      <c r="BZ114" s="60"/>
      <c r="CA114" s="244"/>
      <c r="CB114" s="277"/>
      <c r="CC114" s="277"/>
      <c r="CD114" s="149"/>
      <c r="CE114" s="60"/>
      <c r="CF114" s="244"/>
      <c r="CG114" s="212"/>
      <c r="CH114" s="213"/>
      <c r="CI114" s="149"/>
      <c r="CJ114" s="60"/>
      <c r="CK114" s="244"/>
      <c r="CL114" s="212"/>
      <c r="CM114" s="213"/>
      <c r="CN114" s="149"/>
      <c r="CO114" s="60"/>
      <c r="CP114" s="244"/>
      <c r="CQ114" s="212"/>
      <c r="CR114" s="213"/>
      <c r="CS114" s="149"/>
      <c r="CT114" s="60"/>
      <c r="CU114" s="244"/>
      <c r="CV114" s="212"/>
      <c r="CW114" s="213"/>
      <c r="CX114" s="149"/>
      <c r="CY114" s="60"/>
      <c r="CZ114" s="244"/>
      <c r="DA114" s="212"/>
      <c r="DB114" s="213"/>
      <c r="DC114" s="149"/>
      <c r="DD114" s="60"/>
      <c r="DE114" s="244"/>
      <c r="DF114" s="212"/>
      <c r="DG114" s="213"/>
      <c r="DH114" s="149"/>
      <c r="DI114" s="60"/>
      <c r="DJ114" s="244"/>
      <c r="DK114" s="212">
        <v>8290000</v>
      </c>
      <c r="DL114" s="213">
        <v>0</v>
      </c>
      <c r="DM114" s="149">
        <f t="shared" si="168"/>
        <v>8290000</v>
      </c>
      <c r="DN114" s="60">
        <f t="shared" si="169"/>
        <v>41450000</v>
      </c>
      <c r="DO114" s="244"/>
      <c r="DP114" s="212"/>
      <c r="DQ114" s="213"/>
      <c r="DR114" s="149">
        <f t="shared" si="64"/>
        <v>0</v>
      </c>
      <c r="DS114" s="60">
        <f t="shared" si="75"/>
        <v>0</v>
      </c>
      <c r="DT114" s="244"/>
      <c r="DU114" s="212">
        <v>0</v>
      </c>
      <c r="DV114" s="213">
        <v>0</v>
      </c>
      <c r="DW114" s="149">
        <f t="shared" si="65"/>
        <v>0</v>
      </c>
      <c r="DX114" s="60">
        <f t="shared" si="76"/>
        <v>0</v>
      </c>
      <c r="DY114" s="244"/>
      <c r="DZ114" s="212"/>
      <c r="EA114" s="213"/>
      <c r="EB114" s="149"/>
      <c r="EC114" s="60"/>
      <c r="ED114" s="247"/>
      <c r="EE114" s="212"/>
      <c r="EF114" s="213"/>
      <c r="EG114" s="149"/>
      <c r="EH114" s="60"/>
      <c r="EI114" s="244"/>
      <c r="EJ114" s="224">
        <f t="shared" ref="EJ114" si="283">IFERROR(AVERAGEIFS(O114:EI114,O$12:EI$12,"Valor Total Unitario",O114:EI114,"&lt;&gt;0"),0)</f>
        <v>6284649.5739050023</v>
      </c>
      <c r="EK114" s="221">
        <f t="shared" ref="EK114" si="284">_xlfn.MINIFS(O114:EI114,O$12:EI$12,"Valor Total Unitario", O114:EI114, "&lt;&gt;0")</f>
        <v>4529350.721715006</v>
      </c>
      <c r="EL114" s="222" t="str">
        <f t="shared" ref="EL114" si="285">IF(EK114=0,"",INDEX(O$9:EI$9,MATCH(EK114,O114:EI114,0)))</f>
        <v>FIXMEDICAL SAS BIC</v>
      </c>
      <c r="EM114" s="221"/>
      <c r="EN114" s="220">
        <f>IFERROR(EM114/#REF!,0)</f>
        <v>0</v>
      </c>
      <c r="EO114" s="31">
        <f t="shared" ref="EO114" si="286">+EJ114</f>
        <v>6284649.5739050023</v>
      </c>
      <c r="EP114" s="31">
        <f t="shared" si="55"/>
        <v>31423247.869525012</v>
      </c>
      <c r="EQ114" s="225" t="str">
        <f t="shared" si="259"/>
        <v/>
      </c>
    </row>
    <row r="115" spans="1:147" s="14" customFormat="1" ht="42.75">
      <c r="A115" s="263">
        <f t="shared" si="13"/>
        <v>103</v>
      </c>
      <c r="B115" s="102"/>
      <c r="C115" s="248" t="s">
        <v>831</v>
      </c>
      <c r="D115" s="273" t="s">
        <v>57</v>
      </c>
      <c r="E115" s="264" t="s">
        <v>1445</v>
      </c>
      <c r="F115" s="273">
        <v>4</v>
      </c>
      <c r="G115" s="102"/>
      <c r="H115" s="103"/>
      <c r="I115" s="210"/>
      <c r="J115" s="280"/>
      <c r="K115" s="206"/>
      <c r="L115" s="71">
        <f t="shared" ref="L115" si="287">+J115+K115</f>
        <v>0</v>
      </c>
      <c r="M115" s="209">
        <f t="shared" si="58"/>
        <v>0</v>
      </c>
      <c r="O115" s="275"/>
      <c r="P115" s="275"/>
      <c r="Q115" s="149"/>
      <c r="R115" s="60"/>
      <c r="S115" s="244"/>
      <c r="T115" s="275"/>
      <c r="U115" s="275"/>
      <c r="V115" s="149"/>
      <c r="W115" s="60"/>
      <c r="X115" s="244"/>
      <c r="Y115" s="275"/>
      <c r="Z115" s="275"/>
      <c r="AA115" s="149"/>
      <c r="AB115" s="60"/>
      <c r="AC115" s="244"/>
      <c r="AD115" s="275">
        <v>4505118.6902993955</v>
      </c>
      <c r="AE115" s="275">
        <v>24232.031415610203</v>
      </c>
      <c r="AF115" s="149">
        <f t="shared" si="166"/>
        <v>4529350.721715006</v>
      </c>
      <c r="AG115" s="60">
        <f t="shared" si="167"/>
        <v>18117402.886860024</v>
      </c>
      <c r="AH115" s="244"/>
      <c r="AI115" s="275"/>
      <c r="AJ115" s="275"/>
      <c r="AK115" s="149"/>
      <c r="AL115" s="60"/>
      <c r="AM115" s="244"/>
      <c r="AN115" s="275"/>
      <c r="AO115" s="275"/>
      <c r="AP115" s="149">
        <f t="shared" si="59"/>
        <v>0</v>
      </c>
      <c r="AQ115" s="60">
        <f t="shared" si="48"/>
        <v>0</v>
      </c>
      <c r="AR115" s="244"/>
      <c r="AS115" s="275"/>
      <c r="AT115" s="275"/>
      <c r="AU115" s="149"/>
      <c r="AV115" s="60"/>
      <c r="AW115" s="244"/>
      <c r="AX115" s="212"/>
      <c r="AY115" s="213"/>
      <c r="AZ115" s="149"/>
      <c r="BA115" s="60"/>
      <c r="BB115" s="244"/>
      <c r="BC115" s="212"/>
      <c r="BD115" s="213"/>
      <c r="BE115" s="149"/>
      <c r="BF115" s="60"/>
      <c r="BG115" s="244"/>
      <c r="BH115" s="275"/>
      <c r="BI115" s="275"/>
      <c r="BJ115" s="149"/>
      <c r="BK115" s="60"/>
      <c r="BL115" s="244"/>
      <c r="BM115" s="212"/>
      <c r="BN115" s="213"/>
      <c r="BO115" s="149"/>
      <c r="BP115" s="60"/>
      <c r="BQ115" s="244"/>
      <c r="BR115" s="212">
        <v>13000209</v>
      </c>
      <c r="BS115" s="213">
        <v>2470039.71</v>
      </c>
      <c r="BT115" s="149">
        <f t="shared" si="142"/>
        <v>15470248.710000001</v>
      </c>
      <c r="BU115" s="60">
        <f t="shared" si="143"/>
        <v>61880994.840000004</v>
      </c>
      <c r="BV115" s="244"/>
      <c r="BW115" s="212"/>
      <c r="BX115" s="213"/>
      <c r="BY115" s="149"/>
      <c r="BZ115" s="60"/>
      <c r="CA115" s="244"/>
      <c r="CB115" s="277"/>
      <c r="CC115" s="277"/>
      <c r="CD115" s="149"/>
      <c r="CE115" s="60"/>
      <c r="CF115" s="244"/>
      <c r="CG115" s="212"/>
      <c r="CH115" s="213"/>
      <c r="CI115" s="149"/>
      <c r="CJ115" s="60"/>
      <c r="CK115" s="244"/>
      <c r="CL115" s="212"/>
      <c r="CM115" s="213"/>
      <c r="CN115" s="149"/>
      <c r="CO115" s="60"/>
      <c r="CP115" s="244"/>
      <c r="CQ115" s="212"/>
      <c r="CR115" s="213"/>
      <c r="CS115" s="149"/>
      <c r="CT115" s="60"/>
      <c r="CU115" s="244"/>
      <c r="CV115" s="212"/>
      <c r="CW115" s="213"/>
      <c r="CX115" s="149"/>
      <c r="CY115" s="60"/>
      <c r="CZ115" s="244"/>
      <c r="DA115" s="212"/>
      <c r="DB115" s="213"/>
      <c r="DC115" s="149"/>
      <c r="DD115" s="60"/>
      <c r="DE115" s="244"/>
      <c r="DF115" s="212"/>
      <c r="DG115" s="213"/>
      <c r="DH115" s="149"/>
      <c r="DI115" s="60"/>
      <c r="DJ115" s="244"/>
      <c r="DK115" s="212"/>
      <c r="DL115" s="213"/>
      <c r="DM115" s="149"/>
      <c r="DN115" s="60"/>
      <c r="DO115" s="244"/>
      <c r="DP115" s="212"/>
      <c r="DQ115" s="213"/>
      <c r="DR115" s="149">
        <f t="shared" si="64"/>
        <v>0</v>
      </c>
      <c r="DS115" s="60">
        <f t="shared" si="75"/>
        <v>0</v>
      </c>
      <c r="DT115" s="244"/>
      <c r="DU115" s="212">
        <v>0</v>
      </c>
      <c r="DV115" s="213">
        <v>0</v>
      </c>
      <c r="DW115" s="149">
        <f t="shared" si="65"/>
        <v>0</v>
      </c>
      <c r="DX115" s="60">
        <f t="shared" si="76"/>
        <v>0</v>
      </c>
      <c r="DY115" s="244"/>
      <c r="DZ115" s="212"/>
      <c r="EA115" s="213"/>
      <c r="EB115" s="149"/>
      <c r="EC115" s="60"/>
      <c r="ED115" s="247"/>
      <c r="EE115" s="212"/>
      <c r="EF115" s="213"/>
      <c r="EG115" s="149"/>
      <c r="EH115" s="60"/>
      <c r="EI115" s="244"/>
      <c r="EJ115" s="224">
        <f t="shared" ref="EJ115" si="288">IFERROR(AVERAGEIFS(O115:EI115,O$12:EI$12,"Valor Total Unitario",O115:EI115,"&lt;&gt;0"),0)</f>
        <v>9999799.7158575039</v>
      </c>
      <c r="EK115" s="221">
        <f t="shared" ref="EK115" si="289">_xlfn.MINIFS(O115:EI115,O$12:EI$12,"Valor Total Unitario", O115:EI115, "&lt;&gt;0")</f>
        <v>4529350.721715006</v>
      </c>
      <c r="EL115" s="222" t="str">
        <f t="shared" ref="EL115" si="290">IF(EK115=0,"",INDEX(O$9:EI$9,MATCH(EK115,O115:EI115,0)))</f>
        <v>FIXMEDICAL SAS BIC</v>
      </c>
      <c r="EM115" s="221"/>
      <c r="EN115" s="220">
        <f>IFERROR(EM115/#REF!,0)</f>
        <v>0</v>
      </c>
      <c r="EO115" s="31">
        <f t="shared" ref="EO115" si="291">+EJ115</f>
        <v>9999799.7158575039</v>
      </c>
      <c r="EP115" s="31">
        <f t="shared" si="55"/>
        <v>39999198.863430016</v>
      </c>
      <c r="EQ115" s="225" t="str">
        <f t="shared" si="259"/>
        <v/>
      </c>
    </row>
    <row r="116" spans="1:147" s="14" customFormat="1" ht="28.5">
      <c r="A116" s="263">
        <f t="shared" si="13"/>
        <v>104</v>
      </c>
      <c r="B116" s="102"/>
      <c r="C116" s="248" t="s">
        <v>832</v>
      </c>
      <c r="D116" s="273" t="s">
        <v>57</v>
      </c>
      <c r="E116" s="264" t="s">
        <v>1445</v>
      </c>
      <c r="F116" s="273">
        <v>2</v>
      </c>
      <c r="G116" s="102"/>
      <c r="H116" s="103"/>
      <c r="I116" s="210"/>
      <c r="J116" s="280"/>
      <c r="K116" s="206"/>
      <c r="L116" s="71">
        <f t="shared" ref="L116" si="292">+J116+K116</f>
        <v>0</v>
      </c>
      <c r="M116" s="209">
        <f t="shared" si="58"/>
        <v>0</v>
      </c>
      <c r="O116" s="275"/>
      <c r="P116" s="275"/>
      <c r="Q116" s="149"/>
      <c r="R116" s="60"/>
      <c r="S116" s="244"/>
      <c r="T116" s="275"/>
      <c r="U116" s="275"/>
      <c r="V116" s="149"/>
      <c r="W116" s="60"/>
      <c r="X116" s="244"/>
      <c r="Y116" s="275"/>
      <c r="Z116" s="275"/>
      <c r="AA116" s="149"/>
      <c r="AB116" s="60"/>
      <c r="AC116" s="244"/>
      <c r="AD116" s="275">
        <v>4193633.4327505799</v>
      </c>
      <c r="AE116" s="275">
        <v>24232.031415610203</v>
      </c>
      <c r="AF116" s="149">
        <f t="shared" si="166"/>
        <v>4217865.4641661905</v>
      </c>
      <c r="AG116" s="60">
        <f t="shared" si="167"/>
        <v>8435730.928332381</v>
      </c>
      <c r="AH116" s="244"/>
      <c r="AI116" s="275"/>
      <c r="AJ116" s="275"/>
      <c r="AK116" s="149"/>
      <c r="AL116" s="60"/>
      <c r="AM116" s="244"/>
      <c r="AN116" s="275"/>
      <c r="AO116" s="275"/>
      <c r="AP116" s="149">
        <f t="shared" si="59"/>
        <v>0</v>
      </c>
      <c r="AQ116" s="60">
        <f t="shared" si="48"/>
        <v>0</v>
      </c>
      <c r="AR116" s="244"/>
      <c r="AS116" s="275"/>
      <c r="AT116" s="275"/>
      <c r="AU116" s="149"/>
      <c r="AV116" s="60"/>
      <c r="AW116" s="244"/>
      <c r="AX116" s="212">
        <v>3690290</v>
      </c>
      <c r="AY116" s="213">
        <v>0</v>
      </c>
      <c r="AZ116" s="149">
        <f t="shared" si="104"/>
        <v>3690290</v>
      </c>
      <c r="BA116" s="60">
        <f t="shared" si="105"/>
        <v>7380580</v>
      </c>
      <c r="BB116" s="244"/>
      <c r="BC116" s="212"/>
      <c r="BD116" s="213"/>
      <c r="BE116" s="149"/>
      <c r="BF116" s="60"/>
      <c r="BG116" s="244"/>
      <c r="BH116" s="275"/>
      <c r="BI116" s="275"/>
      <c r="BJ116" s="149"/>
      <c r="BK116" s="60"/>
      <c r="BL116" s="244"/>
      <c r="BM116" s="212"/>
      <c r="BN116" s="213"/>
      <c r="BO116" s="149"/>
      <c r="BP116" s="60"/>
      <c r="BQ116" s="244"/>
      <c r="BR116" s="212"/>
      <c r="BS116" s="213"/>
      <c r="BT116" s="149"/>
      <c r="BU116" s="60"/>
      <c r="BV116" s="244"/>
      <c r="BW116" s="212"/>
      <c r="BX116" s="213"/>
      <c r="BY116" s="149"/>
      <c r="BZ116" s="60"/>
      <c r="CA116" s="244"/>
      <c r="CB116" s="277"/>
      <c r="CC116" s="277"/>
      <c r="CD116" s="149"/>
      <c r="CE116" s="60"/>
      <c r="CF116" s="244"/>
      <c r="CG116" s="212"/>
      <c r="CH116" s="213"/>
      <c r="CI116" s="149"/>
      <c r="CJ116" s="60"/>
      <c r="CK116" s="244"/>
      <c r="CL116" s="212"/>
      <c r="CM116" s="213"/>
      <c r="CN116" s="149"/>
      <c r="CO116" s="60"/>
      <c r="CP116" s="244"/>
      <c r="CQ116" s="212"/>
      <c r="CR116" s="213"/>
      <c r="CS116" s="149"/>
      <c r="CT116" s="60"/>
      <c r="CU116" s="244"/>
      <c r="CV116" s="212"/>
      <c r="CW116" s="213"/>
      <c r="CX116" s="149"/>
      <c r="CY116" s="60"/>
      <c r="CZ116" s="244"/>
      <c r="DA116" s="212"/>
      <c r="DB116" s="213"/>
      <c r="DC116" s="149"/>
      <c r="DD116" s="60"/>
      <c r="DE116" s="244"/>
      <c r="DF116" s="212"/>
      <c r="DG116" s="213"/>
      <c r="DH116" s="149"/>
      <c r="DI116" s="60"/>
      <c r="DJ116" s="244"/>
      <c r="DK116" s="212"/>
      <c r="DL116" s="213"/>
      <c r="DM116" s="149"/>
      <c r="DN116" s="60"/>
      <c r="DO116" s="244"/>
      <c r="DP116" s="212">
        <v>6357500</v>
      </c>
      <c r="DQ116" s="213">
        <v>311125</v>
      </c>
      <c r="DR116" s="149">
        <f t="shared" si="64"/>
        <v>6668625</v>
      </c>
      <c r="DS116" s="60">
        <f t="shared" si="75"/>
        <v>13337250</v>
      </c>
      <c r="DT116" s="244"/>
      <c r="DU116" s="212">
        <v>0</v>
      </c>
      <c r="DV116" s="213">
        <v>0</v>
      </c>
      <c r="DW116" s="149">
        <f t="shared" si="65"/>
        <v>0</v>
      </c>
      <c r="DX116" s="60">
        <f t="shared" si="76"/>
        <v>0</v>
      </c>
      <c r="DY116" s="244"/>
      <c r="DZ116" s="212"/>
      <c r="EA116" s="213"/>
      <c r="EB116" s="149"/>
      <c r="EC116" s="60"/>
      <c r="ED116" s="247"/>
      <c r="EE116" s="212"/>
      <c r="EF116" s="213"/>
      <c r="EG116" s="149"/>
      <c r="EH116" s="60"/>
      <c r="EI116" s="244"/>
      <c r="EJ116" s="224">
        <f t="shared" ref="EJ116" si="293">IFERROR(AVERAGEIFS(O116:EI116,O$12:EI$12,"Valor Total Unitario",O116:EI116,"&lt;&gt;0"),0)</f>
        <v>4858926.8213887298</v>
      </c>
      <c r="EK116" s="221">
        <f t="shared" ref="EK116" si="294">_xlfn.MINIFS(O116:EI116,O$12:EI$12,"Valor Total Unitario", O116:EI116, "&lt;&gt;0")</f>
        <v>3690290</v>
      </c>
      <c r="EL116" s="222" t="str">
        <f t="shared" ref="EL116" si="295">IF(EK116=0,"",INDEX(O$9:EI$9,MATCH(EK116,O116:EI116,0)))</f>
        <v>PROMED QUIRURGICOS</v>
      </c>
      <c r="EM116" s="221"/>
      <c r="EN116" s="220">
        <f>IFERROR(EM116/#REF!,0)</f>
        <v>0</v>
      </c>
      <c r="EO116" s="31">
        <f t="shared" ref="EO116" si="296">+EJ116</f>
        <v>4858926.8213887298</v>
      </c>
      <c r="EP116" s="31">
        <f t="shared" si="55"/>
        <v>9717853.6427774597</v>
      </c>
      <c r="EQ116" s="225" t="str">
        <f t="shared" si="259"/>
        <v/>
      </c>
    </row>
    <row r="117" spans="1:147" s="14" customFormat="1" ht="28.5">
      <c r="A117" s="263">
        <f t="shared" si="13"/>
        <v>105</v>
      </c>
      <c r="B117" s="102"/>
      <c r="C117" s="248" t="s">
        <v>833</v>
      </c>
      <c r="D117" s="273" t="s">
        <v>57</v>
      </c>
      <c r="E117" s="264" t="s">
        <v>1445</v>
      </c>
      <c r="F117" s="273">
        <v>1</v>
      </c>
      <c r="G117" s="102"/>
      <c r="H117" s="103"/>
      <c r="I117" s="210"/>
      <c r="J117" s="280"/>
      <c r="K117" s="206"/>
      <c r="L117" s="71">
        <f t="shared" ref="L117" si="297">+J117+K117</f>
        <v>0</v>
      </c>
      <c r="M117" s="209">
        <f t="shared" si="58"/>
        <v>0</v>
      </c>
      <c r="O117" s="275"/>
      <c r="P117" s="275"/>
      <c r="Q117" s="149"/>
      <c r="R117" s="60"/>
      <c r="S117" s="244"/>
      <c r="T117" s="275"/>
      <c r="U117" s="275"/>
      <c r="V117" s="149"/>
      <c r="W117" s="60"/>
      <c r="X117" s="244"/>
      <c r="Y117" s="275"/>
      <c r="Z117" s="275"/>
      <c r="AA117" s="149"/>
      <c r="AB117" s="60"/>
      <c r="AC117" s="244"/>
      <c r="AD117" s="275">
        <v>4505118.6902993955</v>
      </c>
      <c r="AE117" s="275">
        <v>24232.031415610203</v>
      </c>
      <c r="AF117" s="149">
        <f t="shared" si="166"/>
        <v>4529350.721715006</v>
      </c>
      <c r="AG117" s="60">
        <f t="shared" si="167"/>
        <v>4529350.721715006</v>
      </c>
      <c r="AH117" s="244"/>
      <c r="AI117" s="275"/>
      <c r="AJ117" s="275"/>
      <c r="AK117" s="149"/>
      <c r="AL117" s="60"/>
      <c r="AM117" s="244"/>
      <c r="AN117" s="275"/>
      <c r="AO117" s="275"/>
      <c r="AP117" s="149">
        <f t="shared" si="59"/>
        <v>0</v>
      </c>
      <c r="AQ117" s="60">
        <f t="shared" si="48"/>
        <v>0</v>
      </c>
      <c r="AR117" s="244"/>
      <c r="AS117" s="275"/>
      <c r="AT117" s="275"/>
      <c r="AU117" s="149"/>
      <c r="AV117" s="60"/>
      <c r="AW117" s="244"/>
      <c r="AX117" s="212"/>
      <c r="AY117" s="213"/>
      <c r="AZ117" s="149"/>
      <c r="BA117" s="60"/>
      <c r="BB117" s="244"/>
      <c r="BC117" s="212"/>
      <c r="BD117" s="213"/>
      <c r="BE117" s="149"/>
      <c r="BF117" s="60"/>
      <c r="BG117" s="244"/>
      <c r="BH117" s="275"/>
      <c r="BI117" s="275"/>
      <c r="BJ117" s="149"/>
      <c r="BK117" s="60"/>
      <c r="BL117" s="244"/>
      <c r="BM117" s="212"/>
      <c r="BN117" s="213"/>
      <c r="BO117" s="149"/>
      <c r="BP117" s="60"/>
      <c r="BQ117" s="244"/>
      <c r="BR117" s="212"/>
      <c r="BS117" s="213"/>
      <c r="BT117" s="149"/>
      <c r="BU117" s="60"/>
      <c r="BV117" s="244"/>
      <c r="BW117" s="212"/>
      <c r="BX117" s="213"/>
      <c r="BY117" s="149"/>
      <c r="BZ117" s="60"/>
      <c r="CA117" s="244"/>
      <c r="CB117" s="277"/>
      <c r="CC117" s="277"/>
      <c r="CD117" s="149"/>
      <c r="CE117" s="60"/>
      <c r="CF117" s="244"/>
      <c r="CG117" s="212"/>
      <c r="CH117" s="213"/>
      <c r="CI117" s="149"/>
      <c r="CJ117" s="60"/>
      <c r="CK117" s="244"/>
      <c r="CL117" s="212"/>
      <c r="CM117" s="213"/>
      <c r="CN117" s="149"/>
      <c r="CO117" s="60"/>
      <c r="CP117" s="244"/>
      <c r="CQ117" s="212"/>
      <c r="CR117" s="213"/>
      <c r="CS117" s="149"/>
      <c r="CT117" s="60"/>
      <c r="CU117" s="244"/>
      <c r="CV117" s="212"/>
      <c r="CW117" s="213"/>
      <c r="CX117" s="149"/>
      <c r="CY117" s="60"/>
      <c r="CZ117" s="244"/>
      <c r="DA117" s="212"/>
      <c r="DB117" s="213"/>
      <c r="DC117" s="149"/>
      <c r="DD117" s="60"/>
      <c r="DE117" s="244"/>
      <c r="DF117" s="212"/>
      <c r="DG117" s="213"/>
      <c r="DH117" s="149"/>
      <c r="DI117" s="60"/>
      <c r="DJ117" s="244"/>
      <c r="DK117" s="212"/>
      <c r="DL117" s="213"/>
      <c r="DM117" s="149"/>
      <c r="DN117" s="60"/>
      <c r="DO117" s="244"/>
      <c r="DP117" s="212">
        <v>6262500</v>
      </c>
      <c r="DQ117" s="213">
        <v>73625</v>
      </c>
      <c r="DR117" s="149">
        <f t="shared" si="64"/>
        <v>6336125</v>
      </c>
      <c r="DS117" s="60">
        <f t="shared" si="75"/>
        <v>6336125</v>
      </c>
      <c r="DT117" s="244"/>
      <c r="DU117" s="212">
        <v>0</v>
      </c>
      <c r="DV117" s="213">
        <v>0</v>
      </c>
      <c r="DW117" s="149">
        <f t="shared" si="65"/>
        <v>0</v>
      </c>
      <c r="DX117" s="60">
        <f t="shared" si="76"/>
        <v>0</v>
      </c>
      <c r="DY117" s="244"/>
      <c r="DZ117" s="212"/>
      <c r="EA117" s="213"/>
      <c r="EB117" s="149"/>
      <c r="EC117" s="60"/>
      <c r="ED117" s="247"/>
      <c r="EE117" s="212"/>
      <c r="EF117" s="213"/>
      <c r="EG117" s="149"/>
      <c r="EH117" s="60"/>
      <c r="EI117" s="244"/>
      <c r="EJ117" s="224">
        <f t="shared" ref="EJ117" si="298">IFERROR(AVERAGEIFS(O117:EI117,O$12:EI$12,"Valor Total Unitario",O117:EI117,"&lt;&gt;0"),0)</f>
        <v>5432737.8608575035</v>
      </c>
      <c r="EK117" s="221">
        <f t="shared" ref="EK117" si="299">_xlfn.MINIFS(O117:EI117,O$12:EI$12,"Valor Total Unitario", O117:EI117, "&lt;&gt;0")</f>
        <v>4529350.721715006</v>
      </c>
      <c r="EL117" s="222" t="str">
        <f t="shared" ref="EL117" si="300">IF(EK117=0,"",INDEX(O$9:EI$9,MATCH(EK117,O117:EI117,0)))</f>
        <v>FIXMEDICAL SAS BIC</v>
      </c>
      <c r="EM117" s="221"/>
      <c r="EN117" s="220">
        <f>IFERROR(EM117/#REF!,0)</f>
        <v>0</v>
      </c>
      <c r="EO117" s="31">
        <f t="shared" ref="EO117" si="301">+EJ117</f>
        <v>5432737.8608575035</v>
      </c>
      <c r="EP117" s="31">
        <f t="shared" si="55"/>
        <v>5432737.8608575035</v>
      </c>
      <c r="EQ117" s="225" t="str">
        <f t="shared" si="259"/>
        <v/>
      </c>
    </row>
    <row r="118" spans="1:147" s="14" customFormat="1" ht="28.5">
      <c r="A118" s="263">
        <f t="shared" si="13"/>
        <v>106</v>
      </c>
      <c r="B118" s="102"/>
      <c r="C118" s="248" t="s">
        <v>834</v>
      </c>
      <c r="D118" s="273" t="s">
        <v>57</v>
      </c>
      <c r="E118" s="264" t="s">
        <v>1445</v>
      </c>
      <c r="F118" s="273">
        <v>3</v>
      </c>
      <c r="G118" s="102"/>
      <c r="H118" s="103"/>
      <c r="I118" s="210"/>
      <c r="J118" s="280"/>
      <c r="K118" s="206"/>
      <c r="L118" s="71">
        <f t="shared" ref="L118" si="302">+J118+K118</f>
        <v>0</v>
      </c>
      <c r="M118" s="209">
        <f t="shared" si="58"/>
        <v>0</v>
      </c>
      <c r="O118" s="275"/>
      <c r="P118" s="275"/>
      <c r="Q118" s="149"/>
      <c r="R118" s="60"/>
      <c r="S118" s="244"/>
      <c r="T118" s="275"/>
      <c r="U118" s="275"/>
      <c r="V118" s="149"/>
      <c r="W118" s="60"/>
      <c r="X118" s="244"/>
      <c r="Y118" s="275"/>
      <c r="Z118" s="275"/>
      <c r="AA118" s="149"/>
      <c r="AB118" s="60"/>
      <c r="AC118" s="244"/>
      <c r="AD118" s="275">
        <v>4505118.6902993955</v>
      </c>
      <c r="AE118" s="275">
        <v>24232.031415610203</v>
      </c>
      <c r="AF118" s="149">
        <f t="shared" si="166"/>
        <v>4529350.721715006</v>
      </c>
      <c r="AG118" s="60">
        <f t="shared" si="167"/>
        <v>13588052.165145017</v>
      </c>
      <c r="AH118" s="244"/>
      <c r="AI118" s="275"/>
      <c r="AJ118" s="275"/>
      <c r="AK118" s="149"/>
      <c r="AL118" s="60"/>
      <c r="AM118" s="244"/>
      <c r="AN118" s="275"/>
      <c r="AO118" s="275"/>
      <c r="AP118" s="149">
        <f t="shared" si="59"/>
        <v>0</v>
      </c>
      <c r="AQ118" s="60">
        <f t="shared" si="48"/>
        <v>0</v>
      </c>
      <c r="AR118" s="244"/>
      <c r="AS118" s="275"/>
      <c r="AT118" s="275"/>
      <c r="AU118" s="149"/>
      <c r="AV118" s="60"/>
      <c r="AW118" s="244"/>
      <c r="AX118" s="212"/>
      <c r="AY118" s="213"/>
      <c r="AZ118" s="149"/>
      <c r="BA118" s="60"/>
      <c r="BB118" s="244"/>
      <c r="BC118" s="212"/>
      <c r="BD118" s="213"/>
      <c r="BE118" s="149"/>
      <c r="BF118" s="60"/>
      <c r="BG118" s="244"/>
      <c r="BH118" s="275"/>
      <c r="BI118" s="275"/>
      <c r="BJ118" s="149"/>
      <c r="BK118" s="60"/>
      <c r="BL118" s="244"/>
      <c r="BM118" s="212"/>
      <c r="BN118" s="213"/>
      <c r="BO118" s="149"/>
      <c r="BP118" s="60"/>
      <c r="BQ118" s="244"/>
      <c r="BR118" s="212"/>
      <c r="BS118" s="213"/>
      <c r="BT118" s="149"/>
      <c r="BU118" s="60"/>
      <c r="BV118" s="244"/>
      <c r="BW118" s="212"/>
      <c r="BX118" s="213"/>
      <c r="BY118" s="149"/>
      <c r="BZ118" s="60"/>
      <c r="CA118" s="244"/>
      <c r="CB118" s="277"/>
      <c r="CC118" s="277"/>
      <c r="CD118" s="149"/>
      <c r="CE118" s="60"/>
      <c r="CF118" s="244"/>
      <c r="CG118" s="212"/>
      <c r="CH118" s="213"/>
      <c r="CI118" s="149"/>
      <c r="CJ118" s="60"/>
      <c r="CK118" s="244"/>
      <c r="CL118" s="212"/>
      <c r="CM118" s="213"/>
      <c r="CN118" s="149"/>
      <c r="CO118" s="60"/>
      <c r="CP118" s="244"/>
      <c r="CQ118" s="212"/>
      <c r="CR118" s="213"/>
      <c r="CS118" s="149"/>
      <c r="CT118" s="60"/>
      <c r="CU118" s="244"/>
      <c r="CV118" s="212"/>
      <c r="CW118" s="213"/>
      <c r="CX118" s="149"/>
      <c r="CY118" s="60"/>
      <c r="CZ118" s="244"/>
      <c r="DA118" s="212"/>
      <c r="DB118" s="213"/>
      <c r="DC118" s="149"/>
      <c r="DD118" s="60"/>
      <c r="DE118" s="244"/>
      <c r="DF118" s="212"/>
      <c r="DG118" s="213"/>
      <c r="DH118" s="149"/>
      <c r="DI118" s="60"/>
      <c r="DJ118" s="244"/>
      <c r="DK118" s="212"/>
      <c r="DL118" s="213"/>
      <c r="DM118" s="149"/>
      <c r="DN118" s="60"/>
      <c r="DO118" s="244"/>
      <c r="DP118" s="212">
        <v>6262500</v>
      </c>
      <c r="DQ118" s="213">
        <v>73625</v>
      </c>
      <c r="DR118" s="149">
        <f t="shared" si="64"/>
        <v>6336125</v>
      </c>
      <c r="DS118" s="60">
        <f t="shared" si="75"/>
        <v>19008375</v>
      </c>
      <c r="DT118" s="244"/>
      <c r="DU118" s="212">
        <v>0</v>
      </c>
      <c r="DV118" s="213">
        <v>0</v>
      </c>
      <c r="DW118" s="149">
        <f t="shared" si="65"/>
        <v>0</v>
      </c>
      <c r="DX118" s="60">
        <f t="shared" si="76"/>
        <v>0</v>
      </c>
      <c r="DY118" s="244"/>
      <c r="DZ118" s="212"/>
      <c r="EA118" s="213"/>
      <c r="EB118" s="149"/>
      <c r="EC118" s="60"/>
      <c r="ED118" s="247"/>
      <c r="EE118" s="212"/>
      <c r="EF118" s="213"/>
      <c r="EG118" s="149"/>
      <c r="EH118" s="60"/>
      <c r="EI118" s="244"/>
      <c r="EJ118" s="224">
        <f t="shared" ref="EJ118" si="303">IFERROR(AVERAGEIFS(O118:EI118,O$12:EI$12,"Valor Total Unitario",O118:EI118,"&lt;&gt;0"),0)</f>
        <v>5432737.8608575035</v>
      </c>
      <c r="EK118" s="221">
        <f t="shared" ref="EK118" si="304">_xlfn.MINIFS(O118:EI118,O$12:EI$12,"Valor Total Unitario", O118:EI118, "&lt;&gt;0")</f>
        <v>4529350.721715006</v>
      </c>
      <c r="EL118" s="222" t="str">
        <f t="shared" ref="EL118" si="305">IF(EK118=0,"",INDEX(O$9:EI$9,MATCH(EK118,O118:EI118,0)))</f>
        <v>FIXMEDICAL SAS BIC</v>
      </c>
      <c r="EM118" s="221"/>
      <c r="EN118" s="220">
        <f>IFERROR(EM118/#REF!,0)</f>
        <v>0</v>
      </c>
      <c r="EO118" s="31">
        <f t="shared" ref="EO118" si="306">+EJ118</f>
        <v>5432737.8608575035</v>
      </c>
      <c r="EP118" s="31">
        <f t="shared" si="55"/>
        <v>16298213.58257251</v>
      </c>
      <c r="EQ118" s="225" t="str">
        <f t="shared" si="259"/>
        <v/>
      </c>
    </row>
    <row r="119" spans="1:147" s="14" customFormat="1" ht="42.75">
      <c r="A119" s="263">
        <f t="shared" si="13"/>
        <v>107</v>
      </c>
      <c r="B119" s="102"/>
      <c r="C119" s="248" t="s">
        <v>835</v>
      </c>
      <c r="D119" s="273" t="s">
        <v>57</v>
      </c>
      <c r="E119" s="264" t="s">
        <v>1445</v>
      </c>
      <c r="F119" s="273">
        <v>5</v>
      </c>
      <c r="G119" s="102"/>
      <c r="H119" s="103"/>
      <c r="I119" s="210"/>
      <c r="J119" s="280"/>
      <c r="K119" s="206"/>
      <c r="L119" s="71">
        <f t="shared" ref="L119" si="307">+J119+K119</f>
        <v>0</v>
      </c>
      <c r="M119" s="209">
        <f t="shared" si="58"/>
        <v>0</v>
      </c>
      <c r="O119" s="275"/>
      <c r="P119" s="275"/>
      <c r="Q119" s="149"/>
      <c r="R119" s="60"/>
      <c r="S119" s="244"/>
      <c r="T119" s="275"/>
      <c r="U119" s="275"/>
      <c r="V119" s="149"/>
      <c r="W119" s="60"/>
      <c r="X119" s="244"/>
      <c r="Y119" s="275"/>
      <c r="Z119" s="275"/>
      <c r="AA119" s="149"/>
      <c r="AB119" s="60"/>
      <c r="AC119" s="244"/>
      <c r="AD119" s="275"/>
      <c r="AE119" s="275"/>
      <c r="AF119" s="149"/>
      <c r="AG119" s="60"/>
      <c r="AH119" s="244"/>
      <c r="AI119" s="275"/>
      <c r="AJ119" s="275"/>
      <c r="AK119" s="149"/>
      <c r="AL119" s="60"/>
      <c r="AM119" s="244"/>
      <c r="AN119" s="275"/>
      <c r="AO119" s="275"/>
      <c r="AP119" s="149">
        <f t="shared" si="59"/>
        <v>0</v>
      </c>
      <c r="AQ119" s="60">
        <f t="shared" si="48"/>
        <v>0</v>
      </c>
      <c r="AR119" s="244"/>
      <c r="AS119" s="275"/>
      <c r="AT119" s="275"/>
      <c r="AU119" s="149"/>
      <c r="AV119" s="60"/>
      <c r="AW119" s="244"/>
      <c r="AX119" s="212"/>
      <c r="AY119" s="213"/>
      <c r="AZ119" s="149"/>
      <c r="BA119" s="60"/>
      <c r="BB119" s="244"/>
      <c r="BC119" s="212"/>
      <c r="BD119" s="213"/>
      <c r="BE119" s="149"/>
      <c r="BF119" s="60"/>
      <c r="BG119" s="244"/>
      <c r="BH119" s="275"/>
      <c r="BI119" s="275"/>
      <c r="BJ119" s="149"/>
      <c r="BK119" s="60"/>
      <c r="BL119" s="244"/>
      <c r="BM119" s="212"/>
      <c r="BN119" s="213"/>
      <c r="BO119" s="149"/>
      <c r="BP119" s="60"/>
      <c r="BQ119" s="244"/>
      <c r="BR119" s="212"/>
      <c r="BS119" s="213"/>
      <c r="BT119" s="149"/>
      <c r="BU119" s="60"/>
      <c r="BV119" s="244"/>
      <c r="BW119" s="212"/>
      <c r="BX119" s="213"/>
      <c r="BY119" s="149"/>
      <c r="BZ119" s="60"/>
      <c r="CA119" s="244"/>
      <c r="CB119" s="277"/>
      <c r="CC119" s="277"/>
      <c r="CD119" s="149"/>
      <c r="CE119" s="60"/>
      <c r="CF119" s="244"/>
      <c r="CG119" s="212"/>
      <c r="CH119" s="213"/>
      <c r="CI119" s="149"/>
      <c r="CJ119" s="60"/>
      <c r="CK119" s="244"/>
      <c r="CL119" s="212"/>
      <c r="CM119" s="213"/>
      <c r="CN119" s="149"/>
      <c r="CO119" s="60"/>
      <c r="CP119" s="244"/>
      <c r="CQ119" s="212"/>
      <c r="CR119" s="213"/>
      <c r="CS119" s="149"/>
      <c r="CT119" s="60"/>
      <c r="CU119" s="244"/>
      <c r="CV119" s="212"/>
      <c r="CW119" s="213"/>
      <c r="CX119" s="149"/>
      <c r="CY119" s="60"/>
      <c r="CZ119" s="244"/>
      <c r="DA119" s="212"/>
      <c r="DB119" s="213"/>
      <c r="DC119" s="149"/>
      <c r="DD119" s="60"/>
      <c r="DE119" s="244"/>
      <c r="DF119" s="212"/>
      <c r="DG119" s="213"/>
      <c r="DH119" s="149"/>
      <c r="DI119" s="60"/>
      <c r="DJ119" s="244"/>
      <c r="DK119" s="212">
        <v>9900000</v>
      </c>
      <c r="DL119" s="213">
        <v>0</v>
      </c>
      <c r="DM119" s="149">
        <f t="shared" si="168"/>
        <v>9900000</v>
      </c>
      <c r="DN119" s="60">
        <f t="shared" si="169"/>
        <v>49500000</v>
      </c>
      <c r="DO119" s="244"/>
      <c r="DP119" s="212"/>
      <c r="DQ119" s="213"/>
      <c r="DR119" s="149">
        <f t="shared" si="64"/>
        <v>0</v>
      </c>
      <c r="DS119" s="60">
        <f t="shared" si="75"/>
        <v>0</v>
      </c>
      <c r="DT119" s="244"/>
      <c r="DU119" s="212">
        <v>0</v>
      </c>
      <c r="DV119" s="213">
        <v>0</v>
      </c>
      <c r="DW119" s="149">
        <f t="shared" si="65"/>
        <v>0</v>
      </c>
      <c r="DX119" s="60">
        <f t="shared" si="76"/>
        <v>0</v>
      </c>
      <c r="DY119" s="244"/>
      <c r="DZ119" s="212"/>
      <c r="EA119" s="213"/>
      <c r="EB119" s="149"/>
      <c r="EC119" s="60"/>
      <c r="ED119" s="247"/>
      <c r="EE119" s="212"/>
      <c r="EF119" s="213"/>
      <c r="EG119" s="149"/>
      <c r="EH119" s="60"/>
      <c r="EI119" s="244"/>
      <c r="EJ119" s="224">
        <f t="shared" ref="EJ119" si="308">IFERROR(AVERAGEIFS(O119:EI119,O$12:EI$12,"Valor Total Unitario",O119:EI119,"&lt;&gt;0"),0)</f>
        <v>9900000</v>
      </c>
      <c r="EK119" s="221">
        <f t="shared" ref="EK119" si="309">_xlfn.MINIFS(O119:EI119,O$12:EI$12,"Valor Total Unitario", O119:EI119, "&lt;&gt;0")</f>
        <v>9900000</v>
      </c>
      <c r="EL119" s="222" t="str">
        <f t="shared" ref="EL119" si="310">IF(EK119=0,"",INDEX(O$9:EI$9,MATCH(EK119,O119:EI119,0)))</f>
        <v>AMAREY NOVA MEDICAL S.A.</v>
      </c>
      <c r="EM119" s="221"/>
      <c r="EN119" s="220">
        <f>IFERROR(EM119/#REF!,0)</f>
        <v>0</v>
      </c>
      <c r="EO119" s="31">
        <f t="shared" ref="EO119" si="311">+EJ119</f>
        <v>9900000</v>
      </c>
      <c r="EP119" s="31">
        <f t="shared" si="55"/>
        <v>49500000</v>
      </c>
      <c r="EQ119" s="225" t="str">
        <f t="shared" si="259"/>
        <v/>
      </c>
    </row>
    <row r="120" spans="1:147" s="14" customFormat="1" ht="28.5">
      <c r="A120" s="263">
        <f t="shared" si="13"/>
        <v>108</v>
      </c>
      <c r="B120" s="102"/>
      <c r="C120" s="249" t="s">
        <v>836</v>
      </c>
      <c r="D120" s="273" t="s">
        <v>57</v>
      </c>
      <c r="E120" s="265" t="s">
        <v>1445</v>
      </c>
      <c r="F120" s="273">
        <v>1</v>
      </c>
      <c r="G120" s="102"/>
      <c r="H120" s="103"/>
      <c r="I120" s="210"/>
      <c r="J120" s="280"/>
      <c r="K120" s="206"/>
      <c r="L120" s="71">
        <f t="shared" ref="L120" si="312">+J120+K120</f>
        <v>0</v>
      </c>
      <c r="M120" s="209">
        <f t="shared" si="58"/>
        <v>0</v>
      </c>
      <c r="O120" s="275"/>
      <c r="P120" s="275"/>
      <c r="Q120" s="149"/>
      <c r="R120" s="60"/>
      <c r="S120" s="244"/>
      <c r="T120" s="275"/>
      <c r="U120" s="275"/>
      <c r="V120" s="149"/>
      <c r="W120" s="60"/>
      <c r="X120" s="244"/>
      <c r="Y120" s="275"/>
      <c r="Z120" s="275"/>
      <c r="AA120" s="149"/>
      <c r="AB120" s="60"/>
      <c r="AC120" s="244"/>
      <c r="AD120" s="275">
        <v>6953080.5445500007</v>
      </c>
      <c r="AE120" s="275">
        <v>0</v>
      </c>
      <c r="AF120" s="149">
        <f t="shared" si="166"/>
        <v>6953080.5445500007</v>
      </c>
      <c r="AG120" s="60">
        <f t="shared" si="167"/>
        <v>6953080.5445500007</v>
      </c>
      <c r="AH120" s="244"/>
      <c r="AI120" s="275"/>
      <c r="AJ120" s="275"/>
      <c r="AK120" s="149"/>
      <c r="AL120" s="60"/>
      <c r="AM120" s="244"/>
      <c r="AN120" s="275"/>
      <c r="AO120" s="275"/>
      <c r="AP120" s="149">
        <f t="shared" si="59"/>
        <v>0</v>
      </c>
      <c r="AQ120" s="60">
        <f t="shared" si="48"/>
        <v>0</v>
      </c>
      <c r="AR120" s="244"/>
      <c r="AS120" s="275"/>
      <c r="AT120" s="275"/>
      <c r="AU120" s="149"/>
      <c r="AV120" s="60"/>
      <c r="AW120" s="244"/>
      <c r="AX120" s="212"/>
      <c r="AY120" s="213"/>
      <c r="AZ120" s="149"/>
      <c r="BA120" s="60"/>
      <c r="BB120" s="244"/>
      <c r="BC120" s="212"/>
      <c r="BD120" s="213"/>
      <c r="BE120" s="149"/>
      <c r="BF120" s="60"/>
      <c r="BG120" s="244"/>
      <c r="BH120" s="275"/>
      <c r="BI120" s="275"/>
      <c r="BJ120" s="149"/>
      <c r="BK120" s="60"/>
      <c r="BL120" s="244"/>
      <c r="BM120" s="212"/>
      <c r="BN120" s="213"/>
      <c r="BO120" s="149"/>
      <c r="BP120" s="60"/>
      <c r="BQ120" s="244"/>
      <c r="BR120" s="212">
        <v>2815783</v>
      </c>
      <c r="BS120" s="213">
        <v>0</v>
      </c>
      <c r="BT120" s="149">
        <f t="shared" si="142"/>
        <v>2815783</v>
      </c>
      <c r="BU120" s="60">
        <f t="shared" si="143"/>
        <v>2815783</v>
      </c>
      <c r="BV120" s="244"/>
      <c r="BW120" s="212"/>
      <c r="BX120" s="213"/>
      <c r="BY120" s="149"/>
      <c r="BZ120" s="60"/>
      <c r="CA120" s="244"/>
      <c r="CB120" s="277"/>
      <c r="CC120" s="277"/>
      <c r="CD120" s="149"/>
      <c r="CE120" s="60"/>
      <c r="CF120" s="244"/>
      <c r="CG120" s="212"/>
      <c r="CH120" s="213"/>
      <c r="CI120" s="149"/>
      <c r="CJ120" s="60"/>
      <c r="CK120" s="244"/>
      <c r="CL120" s="212"/>
      <c r="CM120" s="213"/>
      <c r="CN120" s="149"/>
      <c r="CO120" s="60"/>
      <c r="CP120" s="244"/>
      <c r="CQ120" s="212"/>
      <c r="CR120" s="213"/>
      <c r="CS120" s="149"/>
      <c r="CT120" s="60"/>
      <c r="CU120" s="244"/>
      <c r="CV120" s="212"/>
      <c r="CW120" s="213"/>
      <c r="CX120" s="149"/>
      <c r="CY120" s="60"/>
      <c r="CZ120" s="244"/>
      <c r="DA120" s="212"/>
      <c r="DB120" s="213"/>
      <c r="DC120" s="149"/>
      <c r="DD120" s="60"/>
      <c r="DE120" s="244"/>
      <c r="DF120" s="212"/>
      <c r="DG120" s="213"/>
      <c r="DH120" s="149"/>
      <c r="DI120" s="60"/>
      <c r="DJ120" s="244"/>
      <c r="DK120" s="212"/>
      <c r="DL120" s="213"/>
      <c r="DM120" s="149"/>
      <c r="DN120" s="60"/>
      <c r="DO120" s="244"/>
      <c r="DP120" s="212"/>
      <c r="DQ120" s="213"/>
      <c r="DR120" s="149">
        <f t="shared" si="64"/>
        <v>0</v>
      </c>
      <c r="DS120" s="60">
        <f t="shared" si="75"/>
        <v>0</v>
      </c>
      <c r="DT120" s="244"/>
      <c r="DU120" s="212">
        <v>0</v>
      </c>
      <c r="DV120" s="213">
        <v>0</v>
      </c>
      <c r="DW120" s="149">
        <f t="shared" si="65"/>
        <v>0</v>
      </c>
      <c r="DX120" s="60">
        <f t="shared" si="76"/>
        <v>0</v>
      </c>
      <c r="DY120" s="244"/>
      <c r="DZ120" s="212"/>
      <c r="EA120" s="213"/>
      <c r="EB120" s="149"/>
      <c r="EC120" s="60"/>
      <c r="ED120" s="247"/>
      <c r="EE120" s="212">
        <v>2000000</v>
      </c>
      <c r="EF120" s="213">
        <v>0</v>
      </c>
      <c r="EG120" s="149">
        <f t="shared" si="120"/>
        <v>2000000</v>
      </c>
      <c r="EH120" s="60">
        <f t="shared" si="121"/>
        <v>2000000</v>
      </c>
      <c r="EI120" s="244"/>
      <c r="EJ120" s="224">
        <f t="shared" ref="EJ120" si="313">IFERROR(AVERAGEIFS(O120:EI120,O$12:EI$12,"Valor Total Unitario",O120:EI120,"&lt;&gt;0"),0)</f>
        <v>3922954.5148500004</v>
      </c>
      <c r="EK120" s="221">
        <f t="shared" ref="EK120" si="314">_xlfn.MINIFS(O120:EI120,O$12:EI$12,"Valor Total Unitario", O120:EI120, "&lt;&gt;0")</f>
        <v>2000000</v>
      </c>
      <c r="EL120" s="222" t="str">
        <f t="shared" ref="EL120" si="315">IF(EK120=0,"",INDEX(O$9:EI$9,MATCH(EK120,O120:EI120,0)))</f>
        <v>ENFISA</v>
      </c>
      <c r="EM120" s="221"/>
      <c r="EN120" s="220">
        <f>IFERROR(EM120/#REF!,0)</f>
        <v>0</v>
      </c>
      <c r="EO120" s="31">
        <f t="shared" ref="EO120" si="316">+EJ120</f>
        <v>3922954.5148500004</v>
      </c>
      <c r="EP120" s="31">
        <f t="shared" si="55"/>
        <v>3922954.5148500004</v>
      </c>
      <c r="EQ120" s="225" t="str">
        <f t="shared" si="259"/>
        <v/>
      </c>
    </row>
    <row r="121" spans="1:147" s="14" customFormat="1" ht="28.5">
      <c r="A121" s="263">
        <f t="shared" si="13"/>
        <v>109</v>
      </c>
      <c r="B121" s="102"/>
      <c r="C121" s="248" t="s">
        <v>837</v>
      </c>
      <c r="D121" s="273" t="s">
        <v>57</v>
      </c>
      <c r="E121" s="264" t="s">
        <v>1445</v>
      </c>
      <c r="F121" s="273">
        <v>3</v>
      </c>
      <c r="G121" s="102"/>
      <c r="H121" s="103"/>
      <c r="I121" s="210"/>
      <c r="J121" s="280"/>
      <c r="K121" s="206"/>
      <c r="L121" s="71">
        <f t="shared" ref="L121" si="317">+J121+K121</f>
        <v>0</v>
      </c>
      <c r="M121" s="209">
        <f t="shared" si="58"/>
        <v>0</v>
      </c>
      <c r="O121" s="275"/>
      <c r="P121" s="275"/>
      <c r="Q121" s="149"/>
      <c r="R121" s="60"/>
      <c r="S121" s="244"/>
      <c r="T121" s="275"/>
      <c r="U121" s="275"/>
      <c r="V121" s="149"/>
      <c r="W121" s="60"/>
      <c r="X121" s="244"/>
      <c r="Y121" s="275"/>
      <c r="Z121" s="275"/>
      <c r="AA121" s="149"/>
      <c r="AB121" s="60"/>
      <c r="AC121" s="244"/>
      <c r="AD121" s="275"/>
      <c r="AE121" s="275"/>
      <c r="AF121" s="149"/>
      <c r="AG121" s="60"/>
      <c r="AH121" s="244"/>
      <c r="AI121" s="275"/>
      <c r="AJ121" s="275"/>
      <c r="AK121" s="149"/>
      <c r="AL121" s="60"/>
      <c r="AM121" s="244"/>
      <c r="AN121" s="275"/>
      <c r="AO121" s="275"/>
      <c r="AP121" s="149">
        <f t="shared" si="59"/>
        <v>0</v>
      </c>
      <c r="AQ121" s="60">
        <f t="shared" si="48"/>
        <v>0</v>
      </c>
      <c r="AR121" s="244"/>
      <c r="AS121" s="275"/>
      <c r="AT121" s="275"/>
      <c r="AU121" s="149"/>
      <c r="AV121" s="60"/>
      <c r="AW121" s="244"/>
      <c r="AX121" s="212"/>
      <c r="AY121" s="213"/>
      <c r="AZ121" s="149"/>
      <c r="BA121" s="60"/>
      <c r="BB121" s="244"/>
      <c r="BC121" s="212"/>
      <c r="BD121" s="213"/>
      <c r="BE121" s="149"/>
      <c r="BF121" s="60"/>
      <c r="BG121" s="244"/>
      <c r="BH121" s="275"/>
      <c r="BI121" s="275"/>
      <c r="BJ121" s="149"/>
      <c r="BK121" s="60"/>
      <c r="BL121" s="244"/>
      <c r="BM121" s="212"/>
      <c r="BN121" s="213"/>
      <c r="BO121" s="149"/>
      <c r="BP121" s="60"/>
      <c r="BQ121" s="244"/>
      <c r="BR121" s="212">
        <v>16197490</v>
      </c>
      <c r="BS121" s="213">
        <v>3077523.1</v>
      </c>
      <c r="BT121" s="149">
        <f t="shared" si="142"/>
        <v>19275013.100000001</v>
      </c>
      <c r="BU121" s="60">
        <f t="shared" si="143"/>
        <v>57825039.300000004</v>
      </c>
      <c r="BV121" s="244"/>
      <c r="BW121" s="212"/>
      <c r="BX121" s="213"/>
      <c r="BY121" s="149"/>
      <c r="BZ121" s="60"/>
      <c r="CA121" s="244"/>
      <c r="CB121" s="277"/>
      <c r="CC121" s="277"/>
      <c r="CD121" s="149"/>
      <c r="CE121" s="60"/>
      <c r="CF121" s="244"/>
      <c r="CG121" s="212"/>
      <c r="CH121" s="213"/>
      <c r="CI121" s="149"/>
      <c r="CJ121" s="60"/>
      <c r="CK121" s="244"/>
      <c r="CL121" s="212"/>
      <c r="CM121" s="213"/>
      <c r="CN121" s="149"/>
      <c r="CO121" s="60"/>
      <c r="CP121" s="244"/>
      <c r="CQ121" s="212"/>
      <c r="CR121" s="213"/>
      <c r="CS121" s="149"/>
      <c r="CT121" s="60"/>
      <c r="CU121" s="244"/>
      <c r="CV121" s="212"/>
      <c r="CW121" s="213"/>
      <c r="CX121" s="149"/>
      <c r="CY121" s="60"/>
      <c r="CZ121" s="244"/>
      <c r="DA121" s="212"/>
      <c r="DB121" s="213"/>
      <c r="DC121" s="149"/>
      <c r="DD121" s="60"/>
      <c r="DE121" s="244"/>
      <c r="DF121" s="212"/>
      <c r="DG121" s="213"/>
      <c r="DH121" s="149"/>
      <c r="DI121" s="60"/>
      <c r="DJ121" s="244"/>
      <c r="DK121" s="212"/>
      <c r="DL121" s="213"/>
      <c r="DM121" s="149"/>
      <c r="DN121" s="60"/>
      <c r="DO121" s="244"/>
      <c r="DP121" s="212"/>
      <c r="DQ121" s="213"/>
      <c r="DR121" s="149">
        <f t="shared" si="64"/>
        <v>0</v>
      </c>
      <c r="DS121" s="60">
        <f t="shared" si="75"/>
        <v>0</v>
      </c>
      <c r="DT121" s="244"/>
      <c r="DU121" s="212">
        <v>0</v>
      </c>
      <c r="DV121" s="213">
        <v>0</v>
      </c>
      <c r="DW121" s="149">
        <f t="shared" si="65"/>
        <v>0</v>
      </c>
      <c r="DX121" s="60">
        <f t="shared" si="76"/>
        <v>0</v>
      </c>
      <c r="DY121" s="244"/>
      <c r="DZ121" s="212"/>
      <c r="EA121" s="213"/>
      <c r="EB121" s="149"/>
      <c r="EC121" s="60"/>
      <c r="ED121" s="247"/>
      <c r="EE121" s="212"/>
      <c r="EF121" s="213">
        <v>0</v>
      </c>
      <c r="EG121" s="149">
        <f t="shared" si="120"/>
        <v>0</v>
      </c>
      <c r="EH121" s="60">
        <f t="shared" si="121"/>
        <v>0</v>
      </c>
      <c r="EI121" s="244"/>
      <c r="EJ121" s="224">
        <f t="shared" ref="EJ121" si="318">IFERROR(AVERAGEIFS(O121:EI121,O$12:EI$12,"Valor Total Unitario",O121:EI121,"&lt;&gt;0"),0)</f>
        <v>19275013.100000001</v>
      </c>
      <c r="EK121" s="221">
        <f t="shared" ref="EK121" si="319">_xlfn.MINIFS(O121:EI121,O$12:EI$12,"Valor Total Unitario", O121:EI121, "&lt;&gt;0")</f>
        <v>19275013.100000001</v>
      </c>
      <c r="EL121" s="222" t="str">
        <f t="shared" ref="EL121" si="320">IF(EK121=0,"",INDEX(O$9:EI$9,MATCH(EK121,O121:EI121,0)))</f>
        <v>J&amp;J MEDTECH</v>
      </c>
      <c r="EM121" s="221"/>
      <c r="EN121" s="220">
        <f>IFERROR(EM121/#REF!,0)</f>
        <v>0</v>
      </c>
      <c r="EO121" s="31">
        <f t="shared" ref="EO121" si="321">+EJ121</f>
        <v>19275013.100000001</v>
      </c>
      <c r="EP121" s="31">
        <f t="shared" si="55"/>
        <v>57825039.300000004</v>
      </c>
      <c r="EQ121" s="225" t="str">
        <f t="shared" si="259"/>
        <v/>
      </c>
    </row>
    <row r="122" spans="1:147" s="14" customFormat="1">
      <c r="A122" s="263">
        <f t="shared" si="13"/>
        <v>110</v>
      </c>
      <c r="B122" s="102"/>
      <c r="C122" s="248" t="s">
        <v>838</v>
      </c>
      <c r="D122" s="273" t="s">
        <v>57</v>
      </c>
      <c r="E122" s="264" t="s">
        <v>1445</v>
      </c>
      <c r="F122" s="273">
        <v>3</v>
      </c>
      <c r="G122" s="102"/>
      <c r="H122" s="103"/>
      <c r="I122" s="210" t="s">
        <v>1503</v>
      </c>
      <c r="J122" s="280">
        <v>1347967</v>
      </c>
      <c r="K122" s="206"/>
      <c r="L122" s="71">
        <f t="shared" ref="L122" si="322">+J122+K122</f>
        <v>1347967</v>
      </c>
      <c r="M122" s="209">
        <f t="shared" si="58"/>
        <v>4043901</v>
      </c>
      <c r="O122" s="275"/>
      <c r="P122" s="275"/>
      <c r="Q122" s="149"/>
      <c r="R122" s="60"/>
      <c r="S122" s="244"/>
      <c r="T122" s="275"/>
      <c r="U122" s="275"/>
      <c r="V122" s="149"/>
      <c r="W122" s="60"/>
      <c r="X122" s="244"/>
      <c r="Y122" s="275"/>
      <c r="Z122" s="275"/>
      <c r="AA122" s="149"/>
      <c r="AB122" s="60"/>
      <c r="AC122" s="244"/>
      <c r="AD122" s="275"/>
      <c r="AE122" s="275"/>
      <c r="AF122" s="149"/>
      <c r="AG122" s="60"/>
      <c r="AH122" s="244"/>
      <c r="AI122" s="275"/>
      <c r="AJ122" s="275"/>
      <c r="AK122" s="149"/>
      <c r="AL122" s="60"/>
      <c r="AM122" s="244"/>
      <c r="AN122" s="275"/>
      <c r="AO122" s="275"/>
      <c r="AP122" s="149">
        <f t="shared" si="59"/>
        <v>0</v>
      </c>
      <c r="AQ122" s="60">
        <f t="shared" si="48"/>
        <v>0</v>
      </c>
      <c r="AR122" s="244"/>
      <c r="AS122" s="275"/>
      <c r="AT122" s="275"/>
      <c r="AU122" s="149"/>
      <c r="AV122" s="60"/>
      <c r="AW122" s="244"/>
      <c r="AX122" s="212"/>
      <c r="AY122" s="213"/>
      <c r="AZ122" s="149"/>
      <c r="BA122" s="60"/>
      <c r="BB122" s="244"/>
      <c r="BC122" s="212"/>
      <c r="BD122" s="213"/>
      <c r="BE122" s="149"/>
      <c r="BF122" s="60"/>
      <c r="BG122" s="244"/>
      <c r="BH122" s="275"/>
      <c r="BI122" s="275"/>
      <c r="BJ122" s="149"/>
      <c r="BK122" s="60"/>
      <c r="BL122" s="244"/>
      <c r="BM122" s="212"/>
      <c r="BN122" s="213"/>
      <c r="BO122" s="149"/>
      <c r="BP122" s="60"/>
      <c r="BQ122" s="244"/>
      <c r="BR122" s="212"/>
      <c r="BS122" s="213"/>
      <c r="BT122" s="149"/>
      <c r="BU122" s="60"/>
      <c r="BV122" s="244"/>
      <c r="BW122" s="212"/>
      <c r="BX122" s="213"/>
      <c r="BY122" s="149"/>
      <c r="BZ122" s="60"/>
      <c r="CA122" s="244"/>
      <c r="CB122" s="277"/>
      <c r="CC122" s="277"/>
      <c r="CD122" s="149"/>
      <c r="CE122" s="60"/>
      <c r="CF122" s="244"/>
      <c r="CG122" s="212"/>
      <c r="CH122" s="213"/>
      <c r="CI122" s="149"/>
      <c r="CJ122" s="60"/>
      <c r="CK122" s="244"/>
      <c r="CL122" s="212"/>
      <c r="CM122" s="213"/>
      <c r="CN122" s="149"/>
      <c r="CO122" s="60"/>
      <c r="CP122" s="244"/>
      <c r="CQ122" s="212"/>
      <c r="CR122" s="213"/>
      <c r="CS122" s="149"/>
      <c r="CT122" s="60"/>
      <c r="CU122" s="244"/>
      <c r="CV122" s="212"/>
      <c r="CW122" s="213"/>
      <c r="CX122" s="149"/>
      <c r="CY122" s="60"/>
      <c r="CZ122" s="244"/>
      <c r="DA122" s="212"/>
      <c r="DB122" s="213"/>
      <c r="DC122" s="149"/>
      <c r="DD122" s="60"/>
      <c r="DE122" s="244"/>
      <c r="DF122" s="212"/>
      <c r="DG122" s="213"/>
      <c r="DH122" s="149"/>
      <c r="DI122" s="60"/>
      <c r="DJ122" s="244"/>
      <c r="DK122" s="212"/>
      <c r="DL122" s="213"/>
      <c r="DM122" s="149"/>
      <c r="DN122" s="60"/>
      <c r="DO122" s="244"/>
      <c r="DP122" s="212"/>
      <c r="DQ122" s="213"/>
      <c r="DR122" s="149">
        <f t="shared" si="64"/>
        <v>0</v>
      </c>
      <c r="DS122" s="60">
        <f t="shared" si="75"/>
        <v>0</v>
      </c>
      <c r="DT122" s="244"/>
      <c r="DU122" s="212">
        <v>0</v>
      </c>
      <c r="DV122" s="213">
        <v>0</v>
      </c>
      <c r="DW122" s="149">
        <f t="shared" si="65"/>
        <v>0</v>
      </c>
      <c r="DX122" s="60">
        <f t="shared" si="76"/>
        <v>0</v>
      </c>
      <c r="DY122" s="244"/>
      <c r="DZ122" s="212"/>
      <c r="EA122" s="213"/>
      <c r="EB122" s="149"/>
      <c r="EC122" s="60"/>
      <c r="ED122" s="247"/>
      <c r="EE122" s="212"/>
      <c r="EF122" s="213"/>
      <c r="EG122" s="149"/>
      <c r="EH122" s="60"/>
      <c r="EI122" s="244"/>
      <c r="EJ122" s="224">
        <f>L122</f>
        <v>1347967</v>
      </c>
      <c r="EK122" s="221">
        <f t="shared" ref="EK122" si="323">_xlfn.MINIFS(O122:EI122,O$12:EI$12,"Valor Total Unitario", O122:EI122, "&lt;&gt;0")</f>
        <v>0</v>
      </c>
      <c r="EL122" s="222" t="s">
        <v>1513</v>
      </c>
      <c r="EM122" s="221"/>
      <c r="EN122" s="220">
        <f>IFERROR(EM122/#REF!,0)</f>
        <v>0</v>
      </c>
      <c r="EO122" s="31">
        <f t="shared" ref="EO122" si="324">+EJ122</f>
        <v>1347967</v>
      </c>
      <c r="EP122" s="31">
        <f t="shared" si="55"/>
        <v>4043901</v>
      </c>
      <c r="EQ122" s="281" t="s">
        <v>1513</v>
      </c>
    </row>
    <row r="123" spans="1:147" s="14" customFormat="1" ht="28.5">
      <c r="A123" s="263">
        <f t="shared" si="13"/>
        <v>111</v>
      </c>
      <c r="B123" s="102"/>
      <c r="C123" s="254" t="s">
        <v>839</v>
      </c>
      <c r="D123" s="273" t="s">
        <v>57</v>
      </c>
      <c r="E123" s="264" t="s">
        <v>1445</v>
      </c>
      <c r="F123" s="273">
        <v>5</v>
      </c>
      <c r="G123" s="102"/>
      <c r="H123" s="103"/>
      <c r="I123" s="210"/>
      <c r="J123" s="280"/>
      <c r="K123" s="206"/>
      <c r="L123" s="71">
        <f t="shared" ref="L123" si="325">+J123+K123</f>
        <v>0</v>
      </c>
      <c r="M123" s="209">
        <f t="shared" si="58"/>
        <v>0</v>
      </c>
      <c r="O123" s="275"/>
      <c r="P123" s="275"/>
      <c r="Q123" s="149"/>
      <c r="R123" s="60"/>
      <c r="S123" s="244"/>
      <c r="T123" s="275"/>
      <c r="U123" s="275"/>
      <c r="V123" s="149"/>
      <c r="W123" s="60"/>
      <c r="X123" s="244"/>
      <c r="Y123" s="275">
        <v>5217378</v>
      </c>
      <c r="Z123" s="275">
        <v>0</v>
      </c>
      <c r="AA123" s="149">
        <f t="shared" ref="AA123" si="326">+Y123+Z123</f>
        <v>5217378</v>
      </c>
      <c r="AB123" s="60">
        <f t="shared" ref="AB123" si="327">+AA123*$F123</f>
        <v>26086890</v>
      </c>
      <c r="AC123" s="244"/>
      <c r="AD123" s="275"/>
      <c r="AE123" s="275"/>
      <c r="AF123" s="149"/>
      <c r="AG123" s="60"/>
      <c r="AH123" s="244"/>
      <c r="AI123" s="275"/>
      <c r="AJ123" s="275"/>
      <c r="AK123" s="149"/>
      <c r="AL123" s="60"/>
      <c r="AM123" s="244"/>
      <c r="AN123" s="275"/>
      <c r="AO123" s="275"/>
      <c r="AP123" s="149">
        <f t="shared" si="59"/>
        <v>0</v>
      </c>
      <c r="AQ123" s="60">
        <f t="shared" si="48"/>
        <v>0</v>
      </c>
      <c r="AR123" s="244"/>
      <c r="AS123" s="275"/>
      <c r="AT123" s="275"/>
      <c r="AU123" s="149"/>
      <c r="AV123" s="60"/>
      <c r="AW123" s="244"/>
      <c r="AX123" s="212"/>
      <c r="AY123" s="213"/>
      <c r="AZ123" s="149"/>
      <c r="BA123" s="60"/>
      <c r="BB123" s="244"/>
      <c r="BC123" s="212"/>
      <c r="BD123" s="213"/>
      <c r="BE123" s="149"/>
      <c r="BF123" s="60"/>
      <c r="BG123" s="244"/>
      <c r="BH123" s="275"/>
      <c r="BI123" s="275"/>
      <c r="BJ123" s="149"/>
      <c r="BK123" s="60"/>
      <c r="BL123" s="244"/>
      <c r="BM123" s="212"/>
      <c r="BN123" s="213"/>
      <c r="BO123" s="149"/>
      <c r="BP123" s="60"/>
      <c r="BQ123" s="244"/>
      <c r="BR123" s="212"/>
      <c r="BS123" s="213"/>
      <c r="BT123" s="149"/>
      <c r="BU123" s="60"/>
      <c r="BV123" s="244"/>
      <c r="BW123" s="212"/>
      <c r="BX123" s="213"/>
      <c r="BY123" s="149"/>
      <c r="BZ123" s="60"/>
      <c r="CA123" s="244"/>
      <c r="CB123" s="277"/>
      <c r="CC123" s="277"/>
      <c r="CD123" s="149"/>
      <c r="CE123" s="60"/>
      <c r="CF123" s="244"/>
      <c r="CG123" s="212"/>
      <c r="CH123" s="213"/>
      <c r="CI123" s="149"/>
      <c r="CJ123" s="60"/>
      <c r="CK123" s="244"/>
      <c r="CL123" s="212"/>
      <c r="CM123" s="213"/>
      <c r="CN123" s="149"/>
      <c r="CO123" s="60"/>
      <c r="CP123" s="244"/>
      <c r="CQ123" s="212"/>
      <c r="CR123" s="213"/>
      <c r="CS123" s="149"/>
      <c r="CT123" s="60"/>
      <c r="CU123" s="244"/>
      <c r="CV123" s="212">
        <v>3070000</v>
      </c>
      <c r="CW123" s="213">
        <v>0</v>
      </c>
      <c r="CX123" s="149">
        <f t="shared" si="182"/>
        <v>3070000</v>
      </c>
      <c r="CY123" s="60">
        <f t="shared" si="183"/>
        <v>15350000</v>
      </c>
      <c r="CZ123" s="244"/>
      <c r="DA123" s="212"/>
      <c r="DB123" s="213"/>
      <c r="DC123" s="149"/>
      <c r="DD123" s="60"/>
      <c r="DE123" s="244"/>
      <c r="DF123" s="212"/>
      <c r="DG123" s="213"/>
      <c r="DH123" s="149"/>
      <c r="DI123" s="60"/>
      <c r="DJ123" s="244"/>
      <c r="DK123" s="212"/>
      <c r="DL123" s="213"/>
      <c r="DM123" s="149"/>
      <c r="DN123" s="60"/>
      <c r="DO123" s="244"/>
      <c r="DP123" s="212"/>
      <c r="DQ123" s="213"/>
      <c r="DR123" s="149">
        <f t="shared" si="64"/>
        <v>0</v>
      </c>
      <c r="DS123" s="60">
        <f t="shared" si="75"/>
        <v>0</v>
      </c>
      <c r="DT123" s="244"/>
      <c r="DU123" s="212">
        <v>0</v>
      </c>
      <c r="DV123" s="213">
        <v>0</v>
      </c>
      <c r="DW123" s="149">
        <f t="shared" si="65"/>
        <v>0</v>
      </c>
      <c r="DX123" s="60">
        <f t="shared" si="76"/>
        <v>0</v>
      </c>
      <c r="DY123" s="244"/>
      <c r="DZ123" s="212"/>
      <c r="EA123" s="213"/>
      <c r="EB123" s="149"/>
      <c r="EC123" s="60"/>
      <c r="ED123" s="247"/>
      <c r="EE123" s="212"/>
      <c r="EF123" s="213"/>
      <c r="EG123" s="149"/>
      <c r="EH123" s="60"/>
      <c r="EI123" s="244"/>
      <c r="EJ123" s="224">
        <f t="shared" ref="EJ123" si="328">IFERROR(AVERAGEIFS(O123:EI123,O$12:EI$12,"Valor Total Unitario",O123:EI123,"&lt;&gt;0"),0)</f>
        <v>4143689</v>
      </c>
      <c r="EK123" s="221">
        <f t="shared" ref="EK123" si="329">_xlfn.MINIFS(O123:EI123,O$12:EI$12,"Valor Total Unitario", O123:EI123, "&lt;&gt;0")</f>
        <v>3070000</v>
      </c>
      <c r="EL123" s="222" t="str">
        <f t="shared" ref="EL123" si="330">IF(EK123=0,"",INDEX(O$9:EI$9,MATCH(EK123,O123:EI123,0)))</f>
        <v>LOGYSMED</v>
      </c>
      <c r="EM123" s="221"/>
      <c r="EN123" s="220">
        <f>IFERROR(EM123/#REF!,0)</f>
        <v>0</v>
      </c>
      <c r="EO123" s="31">
        <f t="shared" ref="EO123" si="331">+EJ123</f>
        <v>4143689</v>
      </c>
      <c r="EP123" s="31">
        <f t="shared" si="55"/>
        <v>20718445</v>
      </c>
      <c r="EQ123" s="225" t="str">
        <f t="shared" ref="EQ123:EQ151" si="332">IF(AND(C123="",SUM(O123:EI123)=0),"",IF(AND(C123&lt;&gt;"",SUM(O123:EI123)=0),"Ítem sin cotización",IF(COUNTIFS(O123:EI123,EK123,O$12:EI$12,"Valor Total Unitario")&gt;1,"Empate","")))</f>
        <v/>
      </c>
    </row>
    <row r="124" spans="1:147" s="14" customFormat="1" ht="28.5">
      <c r="A124" s="263">
        <f t="shared" si="13"/>
        <v>112</v>
      </c>
      <c r="B124" s="102"/>
      <c r="C124" s="254" t="s">
        <v>840</v>
      </c>
      <c r="D124" s="273" t="s">
        <v>57</v>
      </c>
      <c r="E124" s="268" t="s">
        <v>1445</v>
      </c>
      <c r="F124" s="273">
        <v>1</v>
      </c>
      <c r="G124" s="102"/>
      <c r="H124" s="103"/>
      <c r="I124" s="210"/>
      <c r="J124" s="280"/>
      <c r="K124" s="206"/>
      <c r="L124" s="71">
        <f t="shared" ref="L124" si="333">+J124+K124</f>
        <v>0</v>
      </c>
      <c r="M124" s="209">
        <f t="shared" si="58"/>
        <v>0</v>
      </c>
      <c r="O124" s="275"/>
      <c r="P124" s="275"/>
      <c r="Q124" s="149"/>
      <c r="R124" s="60"/>
      <c r="S124" s="244"/>
      <c r="T124" s="275"/>
      <c r="U124" s="275"/>
      <c r="V124" s="149"/>
      <c r="W124" s="60"/>
      <c r="X124" s="244"/>
      <c r="Y124" s="275"/>
      <c r="Z124" s="275"/>
      <c r="AA124" s="149"/>
      <c r="AB124" s="60"/>
      <c r="AC124" s="244"/>
      <c r="AD124" s="275"/>
      <c r="AE124" s="275"/>
      <c r="AF124" s="149"/>
      <c r="AG124" s="60"/>
      <c r="AH124" s="244"/>
      <c r="AI124" s="275"/>
      <c r="AJ124" s="275"/>
      <c r="AK124" s="149"/>
      <c r="AL124" s="60"/>
      <c r="AM124" s="244"/>
      <c r="AN124" s="275"/>
      <c r="AO124" s="275"/>
      <c r="AP124" s="149">
        <f t="shared" si="59"/>
        <v>0</v>
      </c>
      <c r="AQ124" s="60">
        <f t="shared" si="48"/>
        <v>0</v>
      </c>
      <c r="AR124" s="244"/>
      <c r="AS124" s="275"/>
      <c r="AT124" s="275"/>
      <c r="AU124" s="149"/>
      <c r="AV124" s="60"/>
      <c r="AW124" s="244"/>
      <c r="AX124" s="212"/>
      <c r="AY124" s="213"/>
      <c r="AZ124" s="149"/>
      <c r="BA124" s="60"/>
      <c r="BB124" s="244"/>
      <c r="BC124" s="212"/>
      <c r="BD124" s="213"/>
      <c r="BE124" s="149"/>
      <c r="BF124" s="60"/>
      <c r="BG124" s="244"/>
      <c r="BH124" s="275"/>
      <c r="BI124" s="275"/>
      <c r="BJ124" s="149"/>
      <c r="BK124" s="60"/>
      <c r="BL124" s="244"/>
      <c r="BM124" s="212"/>
      <c r="BN124" s="213"/>
      <c r="BO124" s="149"/>
      <c r="BP124" s="60"/>
      <c r="BQ124" s="244"/>
      <c r="BR124" s="212"/>
      <c r="BS124" s="213"/>
      <c r="BT124" s="149"/>
      <c r="BU124" s="60"/>
      <c r="BV124" s="244"/>
      <c r="BW124" s="212"/>
      <c r="BX124" s="213"/>
      <c r="BY124" s="149"/>
      <c r="BZ124" s="60"/>
      <c r="CA124" s="244"/>
      <c r="CB124" s="277"/>
      <c r="CC124" s="277"/>
      <c r="CD124" s="149"/>
      <c r="CE124" s="60"/>
      <c r="CF124" s="244"/>
      <c r="CG124" s="212"/>
      <c r="CH124" s="213"/>
      <c r="CI124" s="149"/>
      <c r="CJ124" s="60"/>
      <c r="CK124" s="244"/>
      <c r="CL124" s="212"/>
      <c r="CM124" s="213"/>
      <c r="CN124" s="149"/>
      <c r="CO124" s="60"/>
      <c r="CP124" s="244"/>
      <c r="CQ124" s="212"/>
      <c r="CR124" s="213"/>
      <c r="CS124" s="149"/>
      <c r="CT124" s="60"/>
      <c r="CU124" s="244"/>
      <c r="CV124" s="212">
        <v>1930000</v>
      </c>
      <c r="CW124" s="213">
        <v>0</v>
      </c>
      <c r="CX124" s="149">
        <f t="shared" si="182"/>
        <v>1930000</v>
      </c>
      <c r="CY124" s="60">
        <f t="shared" si="183"/>
        <v>1930000</v>
      </c>
      <c r="CZ124" s="244"/>
      <c r="DA124" s="212"/>
      <c r="DB124" s="213"/>
      <c r="DC124" s="149"/>
      <c r="DD124" s="60"/>
      <c r="DE124" s="244"/>
      <c r="DF124" s="212"/>
      <c r="DG124" s="213"/>
      <c r="DH124" s="149"/>
      <c r="DI124" s="60"/>
      <c r="DJ124" s="244"/>
      <c r="DK124" s="212"/>
      <c r="DL124" s="213"/>
      <c r="DM124" s="149"/>
      <c r="DN124" s="60"/>
      <c r="DO124" s="244"/>
      <c r="DP124" s="212"/>
      <c r="DQ124" s="213"/>
      <c r="DR124" s="149">
        <f t="shared" si="64"/>
        <v>0</v>
      </c>
      <c r="DS124" s="60">
        <f t="shared" si="75"/>
        <v>0</v>
      </c>
      <c r="DT124" s="244"/>
      <c r="DU124" s="212">
        <v>0</v>
      </c>
      <c r="DV124" s="213">
        <v>0</v>
      </c>
      <c r="DW124" s="149">
        <f t="shared" si="65"/>
        <v>0</v>
      </c>
      <c r="DX124" s="60">
        <f t="shared" si="76"/>
        <v>0</v>
      </c>
      <c r="DY124" s="244"/>
      <c r="DZ124" s="212"/>
      <c r="EA124" s="213"/>
      <c r="EB124" s="149"/>
      <c r="EC124" s="60"/>
      <c r="ED124" s="247"/>
      <c r="EE124" s="212"/>
      <c r="EF124" s="213"/>
      <c r="EG124" s="149"/>
      <c r="EH124" s="60"/>
      <c r="EI124" s="244"/>
      <c r="EJ124" s="224">
        <f t="shared" ref="EJ124" si="334">IFERROR(AVERAGEIFS(O124:EI124,O$12:EI$12,"Valor Total Unitario",O124:EI124,"&lt;&gt;0"),0)</f>
        <v>1930000</v>
      </c>
      <c r="EK124" s="221">
        <f t="shared" ref="EK124" si="335">_xlfn.MINIFS(O124:EI124,O$12:EI$12,"Valor Total Unitario", O124:EI124, "&lt;&gt;0")</f>
        <v>1930000</v>
      </c>
      <c r="EL124" s="222" t="str">
        <f t="shared" ref="EL124" si="336">IF(EK124=0,"",INDEX(O$9:EI$9,MATCH(EK124,O124:EI124,0)))</f>
        <v>LOGYSMED</v>
      </c>
      <c r="EM124" s="221"/>
      <c r="EN124" s="220">
        <f>IFERROR(EM124/#REF!,0)</f>
        <v>0</v>
      </c>
      <c r="EO124" s="31">
        <f t="shared" ref="EO124" si="337">+EJ124</f>
        <v>1930000</v>
      </c>
      <c r="EP124" s="31">
        <f t="shared" si="55"/>
        <v>1930000</v>
      </c>
      <c r="EQ124" s="225" t="str">
        <f t="shared" si="332"/>
        <v/>
      </c>
    </row>
    <row r="125" spans="1:147" s="14" customFormat="1">
      <c r="A125" s="263">
        <f t="shared" si="13"/>
        <v>113</v>
      </c>
      <c r="B125" s="102"/>
      <c r="C125" s="255" t="s">
        <v>841</v>
      </c>
      <c r="D125" s="273" t="s">
        <v>57</v>
      </c>
      <c r="E125" s="264" t="s">
        <v>1445</v>
      </c>
      <c r="F125" s="273">
        <v>1</v>
      </c>
      <c r="G125" s="102"/>
      <c r="H125" s="103"/>
      <c r="I125" s="210"/>
      <c r="J125" s="280"/>
      <c r="K125" s="206"/>
      <c r="L125" s="71">
        <f t="shared" ref="L125" si="338">+J125+K125</f>
        <v>0</v>
      </c>
      <c r="M125" s="209">
        <f t="shared" si="58"/>
        <v>0</v>
      </c>
      <c r="O125" s="275"/>
      <c r="P125" s="275"/>
      <c r="Q125" s="149"/>
      <c r="R125" s="60"/>
      <c r="S125" s="244"/>
      <c r="T125" s="275"/>
      <c r="U125" s="275"/>
      <c r="V125" s="149"/>
      <c r="W125" s="60"/>
      <c r="X125" s="244"/>
      <c r="Y125" s="275"/>
      <c r="Z125" s="275"/>
      <c r="AA125" s="149"/>
      <c r="AB125" s="60"/>
      <c r="AC125" s="244"/>
      <c r="AD125" s="275"/>
      <c r="AE125" s="275"/>
      <c r="AF125" s="149"/>
      <c r="AG125" s="60"/>
      <c r="AH125" s="244"/>
      <c r="AI125" s="275"/>
      <c r="AJ125" s="275"/>
      <c r="AK125" s="149"/>
      <c r="AL125" s="60"/>
      <c r="AM125" s="244"/>
      <c r="AN125" s="275"/>
      <c r="AO125" s="275"/>
      <c r="AP125" s="149">
        <f t="shared" si="59"/>
        <v>0</v>
      </c>
      <c r="AQ125" s="60">
        <f t="shared" si="48"/>
        <v>0</v>
      </c>
      <c r="AR125" s="244"/>
      <c r="AS125" s="275"/>
      <c r="AT125" s="275"/>
      <c r="AU125" s="149"/>
      <c r="AV125" s="60"/>
      <c r="AW125" s="244"/>
      <c r="AX125" s="212"/>
      <c r="AY125" s="213"/>
      <c r="AZ125" s="149"/>
      <c r="BA125" s="60"/>
      <c r="BB125" s="244"/>
      <c r="BC125" s="212"/>
      <c r="BD125" s="213"/>
      <c r="BE125" s="149"/>
      <c r="BF125" s="60"/>
      <c r="BG125" s="244"/>
      <c r="BH125" s="275"/>
      <c r="BI125" s="275"/>
      <c r="BJ125" s="149"/>
      <c r="BK125" s="60"/>
      <c r="BL125" s="244"/>
      <c r="BM125" s="212"/>
      <c r="BN125" s="213"/>
      <c r="BO125" s="149"/>
      <c r="BP125" s="60"/>
      <c r="BQ125" s="244"/>
      <c r="BR125" s="212"/>
      <c r="BS125" s="213"/>
      <c r="BT125" s="149"/>
      <c r="BU125" s="60"/>
      <c r="BV125" s="244"/>
      <c r="BW125" s="212"/>
      <c r="BX125" s="213"/>
      <c r="BY125" s="149"/>
      <c r="BZ125" s="60"/>
      <c r="CA125" s="244"/>
      <c r="CB125" s="277"/>
      <c r="CC125" s="277"/>
      <c r="CD125" s="149"/>
      <c r="CE125" s="60"/>
      <c r="CF125" s="244"/>
      <c r="CG125" s="212"/>
      <c r="CH125" s="213"/>
      <c r="CI125" s="149"/>
      <c r="CJ125" s="60"/>
      <c r="CK125" s="244"/>
      <c r="CL125" s="212"/>
      <c r="CM125" s="213"/>
      <c r="CN125" s="149"/>
      <c r="CO125" s="60"/>
      <c r="CP125" s="244"/>
      <c r="CQ125" s="212"/>
      <c r="CR125" s="213"/>
      <c r="CS125" s="149"/>
      <c r="CT125" s="60"/>
      <c r="CU125" s="244"/>
      <c r="CV125" s="212">
        <v>2080000</v>
      </c>
      <c r="CW125" s="213">
        <v>0</v>
      </c>
      <c r="CX125" s="149">
        <f t="shared" si="182"/>
        <v>2080000</v>
      </c>
      <c r="CY125" s="60">
        <f t="shared" si="183"/>
        <v>2080000</v>
      </c>
      <c r="CZ125" s="244"/>
      <c r="DA125" s="212"/>
      <c r="DB125" s="213"/>
      <c r="DC125" s="149"/>
      <c r="DD125" s="60"/>
      <c r="DE125" s="244"/>
      <c r="DF125" s="212"/>
      <c r="DG125" s="213"/>
      <c r="DH125" s="149"/>
      <c r="DI125" s="60"/>
      <c r="DJ125" s="244"/>
      <c r="DK125" s="212"/>
      <c r="DL125" s="213"/>
      <c r="DM125" s="149"/>
      <c r="DN125" s="60"/>
      <c r="DO125" s="244"/>
      <c r="DP125" s="212"/>
      <c r="DQ125" s="213"/>
      <c r="DR125" s="149">
        <f t="shared" si="64"/>
        <v>0</v>
      </c>
      <c r="DS125" s="60">
        <f t="shared" si="75"/>
        <v>0</v>
      </c>
      <c r="DT125" s="244"/>
      <c r="DU125" s="212">
        <v>0</v>
      </c>
      <c r="DV125" s="213">
        <v>0</v>
      </c>
      <c r="DW125" s="149">
        <f t="shared" si="65"/>
        <v>0</v>
      </c>
      <c r="DX125" s="60">
        <f t="shared" si="76"/>
        <v>0</v>
      </c>
      <c r="DY125" s="244"/>
      <c r="DZ125" s="212"/>
      <c r="EA125" s="213"/>
      <c r="EB125" s="149"/>
      <c r="EC125" s="60"/>
      <c r="ED125" s="247"/>
      <c r="EE125" s="212"/>
      <c r="EF125" s="213"/>
      <c r="EG125" s="149"/>
      <c r="EH125" s="60"/>
      <c r="EI125" s="244"/>
      <c r="EJ125" s="224">
        <f t="shared" ref="EJ125" si="339">IFERROR(AVERAGEIFS(O125:EI125,O$12:EI$12,"Valor Total Unitario",O125:EI125,"&lt;&gt;0"),0)</f>
        <v>2080000</v>
      </c>
      <c r="EK125" s="221">
        <f t="shared" ref="EK125" si="340">_xlfn.MINIFS(O125:EI125,O$12:EI$12,"Valor Total Unitario", O125:EI125, "&lt;&gt;0")</f>
        <v>2080000</v>
      </c>
      <c r="EL125" s="222" t="str">
        <f t="shared" ref="EL125" si="341">IF(EK125=0,"",INDEX(O$9:EI$9,MATCH(EK125,O125:EI125,0)))</f>
        <v>LOGYSMED</v>
      </c>
      <c r="EM125" s="221"/>
      <c r="EN125" s="220">
        <f>IFERROR(EM125/#REF!,0)</f>
        <v>0</v>
      </c>
      <c r="EO125" s="31">
        <f t="shared" ref="EO125" si="342">+EJ125</f>
        <v>2080000</v>
      </c>
      <c r="EP125" s="31">
        <f t="shared" si="55"/>
        <v>2080000</v>
      </c>
      <c r="EQ125" s="225" t="str">
        <f t="shared" si="332"/>
        <v/>
      </c>
    </row>
    <row r="126" spans="1:147" s="14" customFormat="1">
      <c r="A126" s="263">
        <f t="shared" si="13"/>
        <v>114</v>
      </c>
      <c r="B126" s="102"/>
      <c r="C126" s="250" t="s">
        <v>842</v>
      </c>
      <c r="D126" s="273" t="s">
        <v>57</v>
      </c>
      <c r="E126" s="266" t="s">
        <v>1445</v>
      </c>
      <c r="F126" s="273">
        <v>3</v>
      </c>
      <c r="G126" s="102"/>
      <c r="H126" s="103"/>
      <c r="I126" s="210"/>
      <c r="J126" s="280"/>
      <c r="K126" s="206"/>
      <c r="L126" s="71">
        <f t="shared" ref="L126" si="343">+J126+K126</f>
        <v>0</v>
      </c>
      <c r="M126" s="209">
        <f t="shared" si="58"/>
        <v>0</v>
      </c>
      <c r="O126" s="275"/>
      <c r="P126" s="275"/>
      <c r="Q126" s="149"/>
      <c r="R126" s="60"/>
      <c r="S126" s="244"/>
      <c r="T126" s="275"/>
      <c r="U126" s="275"/>
      <c r="V126" s="149"/>
      <c r="W126" s="60"/>
      <c r="X126" s="244"/>
      <c r="Y126" s="275">
        <v>16470558</v>
      </c>
      <c r="Z126" s="275">
        <v>0</v>
      </c>
      <c r="AA126" s="149">
        <f t="shared" ref="AA126" si="344">+Y126+Z126</f>
        <v>16470558</v>
      </c>
      <c r="AB126" s="60">
        <f t="shared" ref="AB126" si="345">+AA126*$F126</f>
        <v>49411674</v>
      </c>
      <c r="AC126" s="244"/>
      <c r="AD126" s="275"/>
      <c r="AE126" s="275"/>
      <c r="AF126" s="149"/>
      <c r="AG126" s="60"/>
      <c r="AH126" s="244"/>
      <c r="AI126" s="275"/>
      <c r="AJ126" s="275"/>
      <c r="AK126" s="149"/>
      <c r="AL126" s="60"/>
      <c r="AM126" s="244"/>
      <c r="AN126" s="275"/>
      <c r="AO126" s="275"/>
      <c r="AP126" s="149">
        <f t="shared" si="59"/>
        <v>0</v>
      </c>
      <c r="AQ126" s="60">
        <f t="shared" si="48"/>
        <v>0</v>
      </c>
      <c r="AR126" s="244"/>
      <c r="AS126" s="275"/>
      <c r="AT126" s="275"/>
      <c r="AU126" s="149"/>
      <c r="AV126" s="60"/>
      <c r="AW126" s="244"/>
      <c r="AX126" s="212"/>
      <c r="AY126" s="213"/>
      <c r="AZ126" s="149"/>
      <c r="BA126" s="60"/>
      <c r="BB126" s="244"/>
      <c r="BC126" s="212"/>
      <c r="BD126" s="213"/>
      <c r="BE126" s="149"/>
      <c r="BF126" s="60"/>
      <c r="BG126" s="244"/>
      <c r="BH126" s="275"/>
      <c r="BI126" s="275"/>
      <c r="BJ126" s="149"/>
      <c r="BK126" s="60"/>
      <c r="BL126" s="244"/>
      <c r="BM126" s="212">
        <v>3327000</v>
      </c>
      <c r="BN126" s="213">
        <v>0</v>
      </c>
      <c r="BO126" s="149">
        <f t="shared" si="116"/>
        <v>3327000</v>
      </c>
      <c r="BP126" s="60">
        <f t="shared" si="117"/>
        <v>9981000</v>
      </c>
      <c r="BQ126" s="244"/>
      <c r="BR126" s="212"/>
      <c r="BS126" s="213"/>
      <c r="BT126" s="149"/>
      <c r="BU126" s="60"/>
      <c r="BV126" s="244"/>
      <c r="BW126" s="212"/>
      <c r="BX126" s="213"/>
      <c r="BY126" s="149"/>
      <c r="BZ126" s="60"/>
      <c r="CA126" s="244"/>
      <c r="CB126" s="277"/>
      <c r="CC126" s="277"/>
      <c r="CD126" s="149"/>
      <c r="CE126" s="60"/>
      <c r="CF126" s="244"/>
      <c r="CG126" s="212"/>
      <c r="CH126" s="213"/>
      <c r="CI126" s="149"/>
      <c r="CJ126" s="60"/>
      <c r="CK126" s="244"/>
      <c r="CL126" s="212"/>
      <c r="CM126" s="213"/>
      <c r="CN126" s="149"/>
      <c r="CO126" s="60"/>
      <c r="CP126" s="244"/>
      <c r="CQ126" s="212"/>
      <c r="CR126" s="213"/>
      <c r="CS126" s="149"/>
      <c r="CT126" s="60"/>
      <c r="CU126" s="244"/>
      <c r="CV126" s="212"/>
      <c r="CW126" s="213"/>
      <c r="CX126" s="149"/>
      <c r="CY126" s="60"/>
      <c r="CZ126" s="244"/>
      <c r="DA126" s="212"/>
      <c r="DB126" s="213"/>
      <c r="DC126" s="149"/>
      <c r="DD126" s="60"/>
      <c r="DE126" s="244"/>
      <c r="DF126" s="212"/>
      <c r="DG126" s="213"/>
      <c r="DH126" s="149"/>
      <c r="DI126" s="60"/>
      <c r="DJ126" s="244"/>
      <c r="DK126" s="212"/>
      <c r="DL126" s="213"/>
      <c r="DM126" s="149"/>
      <c r="DN126" s="60"/>
      <c r="DO126" s="244"/>
      <c r="DP126" s="212"/>
      <c r="DQ126" s="213"/>
      <c r="DR126" s="149">
        <f t="shared" si="64"/>
        <v>0</v>
      </c>
      <c r="DS126" s="60">
        <f t="shared" si="75"/>
        <v>0</v>
      </c>
      <c r="DT126" s="244"/>
      <c r="DU126" s="212">
        <v>0</v>
      </c>
      <c r="DV126" s="213">
        <v>0</v>
      </c>
      <c r="DW126" s="149">
        <f t="shared" si="65"/>
        <v>0</v>
      </c>
      <c r="DX126" s="60">
        <f t="shared" si="76"/>
        <v>0</v>
      </c>
      <c r="DY126" s="244"/>
      <c r="DZ126" s="212"/>
      <c r="EA126" s="213"/>
      <c r="EB126" s="149"/>
      <c r="EC126" s="60"/>
      <c r="ED126" s="247"/>
      <c r="EE126" s="212"/>
      <c r="EF126" s="213"/>
      <c r="EG126" s="149"/>
      <c r="EH126" s="60"/>
      <c r="EI126" s="244"/>
      <c r="EJ126" s="224">
        <f t="shared" ref="EJ126" si="346">IFERROR(AVERAGEIFS(O126:EI126,O$12:EI$12,"Valor Total Unitario",O126:EI126,"&lt;&gt;0"),0)</f>
        <v>9898779</v>
      </c>
      <c r="EK126" s="221">
        <f t="shared" ref="EK126" si="347">_xlfn.MINIFS(O126:EI126,O$12:EI$12,"Valor Total Unitario", O126:EI126, "&lt;&gt;0")</f>
        <v>3327000</v>
      </c>
      <c r="EL126" s="222" t="str">
        <f t="shared" ref="EL126" si="348">IF(EK126=0,"",INDEX(O$9:EI$9,MATCH(EK126,O126:EI126,0)))</f>
        <v>LH S.A.S</v>
      </c>
      <c r="EM126" s="221"/>
      <c r="EN126" s="220">
        <f>IFERROR(EM126/#REF!,0)</f>
        <v>0</v>
      </c>
      <c r="EO126" s="31">
        <f t="shared" ref="EO126" si="349">+EJ126</f>
        <v>9898779</v>
      </c>
      <c r="EP126" s="31">
        <f t="shared" si="55"/>
        <v>29696337</v>
      </c>
      <c r="EQ126" s="225" t="str">
        <f t="shared" si="332"/>
        <v/>
      </c>
    </row>
    <row r="127" spans="1:147" s="14" customFormat="1" ht="28.5">
      <c r="A127" s="263">
        <f t="shared" si="13"/>
        <v>115</v>
      </c>
      <c r="B127" s="102"/>
      <c r="C127" s="250" t="s">
        <v>843</v>
      </c>
      <c r="D127" s="273" t="s">
        <v>57</v>
      </c>
      <c r="E127" s="266" t="s">
        <v>1445</v>
      </c>
      <c r="F127" s="273">
        <v>3</v>
      </c>
      <c r="G127" s="102"/>
      <c r="H127" s="103"/>
      <c r="I127" s="210"/>
      <c r="J127" s="280"/>
      <c r="K127" s="206"/>
      <c r="L127" s="71">
        <f t="shared" ref="L127" si="350">+J127+K127</f>
        <v>0</v>
      </c>
      <c r="M127" s="209">
        <f t="shared" si="58"/>
        <v>0</v>
      </c>
      <c r="O127" s="275"/>
      <c r="P127" s="275"/>
      <c r="Q127" s="149"/>
      <c r="R127" s="60"/>
      <c r="S127" s="244"/>
      <c r="T127" s="275"/>
      <c r="U127" s="275"/>
      <c r="V127" s="149"/>
      <c r="W127" s="60"/>
      <c r="X127" s="244"/>
      <c r="Y127" s="275">
        <v>20000000</v>
      </c>
      <c r="Z127" s="275">
        <v>0</v>
      </c>
      <c r="AA127" s="149">
        <f t="shared" ref="AA127" si="351">+Y127+Z127</f>
        <v>20000000</v>
      </c>
      <c r="AB127" s="60">
        <f t="shared" ref="AB127" si="352">+AA127*$F127</f>
        <v>60000000</v>
      </c>
      <c r="AC127" s="244"/>
      <c r="AD127" s="275"/>
      <c r="AE127" s="275"/>
      <c r="AF127" s="149"/>
      <c r="AG127" s="60"/>
      <c r="AH127" s="244"/>
      <c r="AI127" s="275"/>
      <c r="AJ127" s="275"/>
      <c r="AK127" s="149"/>
      <c r="AL127" s="60"/>
      <c r="AM127" s="244"/>
      <c r="AN127" s="275"/>
      <c r="AO127" s="275"/>
      <c r="AP127" s="149">
        <f t="shared" si="59"/>
        <v>0</v>
      </c>
      <c r="AQ127" s="60">
        <f t="shared" si="48"/>
        <v>0</v>
      </c>
      <c r="AR127" s="244"/>
      <c r="AS127" s="275"/>
      <c r="AT127" s="275"/>
      <c r="AU127" s="149"/>
      <c r="AV127" s="60"/>
      <c r="AW127" s="244"/>
      <c r="AX127" s="212"/>
      <c r="AY127" s="213"/>
      <c r="AZ127" s="149"/>
      <c r="BA127" s="60"/>
      <c r="BB127" s="244"/>
      <c r="BC127" s="212"/>
      <c r="BD127" s="213"/>
      <c r="BE127" s="149"/>
      <c r="BF127" s="60"/>
      <c r="BG127" s="244"/>
      <c r="BH127" s="275"/>
      <c r="BI127" s="275"/>
      <c r="BJ127" s="149"/>
      <c r="BK127" s="60"/>
      <c r="BL127" s="244"/>
      <c r="BM127" s="212">
        <v>3327000</v>
      </c>
      <c r="BN127" s="213">
        <v>0</v>
      </c>
      <c r="BO127" s="149">
        <f t="shared" si="116"/>
        <v>3327000</v>
      </c>
      <c r="BP127" s="60">
        <f t="shared" si="117"/>
        <v>9981000</v>
      </c>
      <c r="BQ127" s="244"/>
      <c r="BR127" s="212"/>
      <c r="BS127" s="213"/>
      <c r="BT127" s="149"/>
      <c r="BU127" s="60"/>
      <c r="BV127" s="244"/>
      <c r="BW127" s="212"/>
      <c r="BX127" s="213"/>
      <c r="BY127" s="149"/>
      <c r="BZ127" s="60"/>
      <c r="CA127" s="244"/>
      <c r="CB127" s="277"/>
      <c r="CC127" s="277"/>
      <c r="CD127" s="149"/>
      <c r="CE127" s="60"/>
      <c r="CF127" s="244"/>
      <c r="CG127" s="212"/>
      <c r="CH127" s="213"/>
      <c r="CI127" s="149"/>
      <c r="CJ127" s="60"/>
      <c r="CK127" s="244"/>
      <c r="CL127" s="212"/>
      <c r="CM127" s="213"/>
      <c r="CN127" s="149"/>
      <c r="CO127" s="60"/>
      <c r="CP127" s="244"/>
      <c r="CQ127" s="212"/>
      <c r="CR127" s="213"/>
      <c r="CS127" s="149"/>
      <c r="CT127" s="60"/>
      <c r="CU127" s="244"/>
      <c r="CV127" s="212"/>
      <c r="CW127" s="213"/>
      <c r="CX127" s="149"/>
      <c r="CY127" s="60"/>
      <c r="CZ127" s="244"/>
      <c r="DA127" s="212"/>
      <c r="DB127" s="213"/>
      <c r="DC127" s="149"/>
      <c r="DD127" s="60"/>
      <c r="DE127" s="244"/>
      <c r="DF127" s="212"/>
      <c r="DG127" s="213"/>
      <c r="DH127" s="149"/>
      <c r="DI127" s="60"/>
      <c r="DJ127" s="244"/>
      <c r="DK127" s="212"/>
      <c r="DL127" s="213"/>
      <c r="DM127" s="149"/>
      <c r="DN127" s="60"/>
      <c r="DO127" s="244"/>
      <c r="DP127" s="212">
        <v>5872500</v>
      </c>
      <c r="DQ127" s="213">
        <v>387125</v>
      </c>
      <c r="DR127" s="149">
        <f t="shared" si="64"/>
        <v>6259625</v>
      </c>
      <c r="DS127" s="60">
        <f t="shared" si="75"/>
        <v>18778875</v>
      </c>
      <c r="DT127" s="244"/>
      <c r="DU127" s="212">
        <v>0</v>
      </c>
      <c r="DV127" s="213">
        <v>0</v>
      </c>
      <c r="DW127" s="149">
        <f t="shared" si="65"/>
        <v>0</v>
      </c>
      <c r="DX127" s="60">
        <f t="shared" si="76"/>
        <v>0</v>
      </c>
      <c r="DY127" s="244"/>
      <c r="DZ127" s="212"/>
      <c r="EA127" s="213"/>
      <c r="EB127" s="149"/>
      <c r="EC127" s="60"/>
      <c r="ED127" s="247"/>
      <c r="EE127" s="212"/>
      <c r="EF127" s="213"/>
      <c r="EG127" s="149"/>
      <c r="EH127" s="60"/>
      <c r="EI127" s="244"/>
      <c r="EJ127" s="224">
        <f t="shared" ref="EJ127" si="353">IFERROR(AVERAGEIFS(O127:EI127,O$12:EI$12,"Valor Total Unitario",O127:EI127,"&lt;&gt;0"),0)</f>
        <v>9862208.333333334</v>
      </c>
      <c r="EK127" s="221">
        <f t="shared" ref="EK127" si="354">_xlfn.MINIFS(O127:EI127,O$12:EI$12,"Valor Total Unitario", O127:EI127, "&lt;&gt;0")</f>
        <v>3327000</v>
      </c>
      <c r="EL127" s="222" t="str">
        <f t="shared" ref="EL127" si="355">IF(EK127=0,"",INDEX(O$9:EI$9,MATCH(EK127,O127:EI127,0)))</f>
        <v>LH S.A.S</v>
      </c>
      <c r="EM127" s="221"/>
      <c r="EN127" s="220">
        <f>IFERROR(EM127/#REF!,0)</f>
        <v>0</v>
      </c>
      <c r="EO127" s="31">
        <f t="shared" ref="EO127" si="356">+EJ127</f>
        <v>9862208.333333334</v>
      </c>
      <c r="EP127" s="31">
        <f t="shared" si="55"/>
        <v>29586625</v>
      </c>
      <c r="EQ127" s="225" t="str">
        <f t="shared" si="332"/>
        <v/>
      </c>
    </row>
    <row r="128" spans="1:147" s="14" customFormat="1" ht="57">
      <c r="A128" s="263">
        <f t="shared" si="13"/>
        <v>116</v>
      </c>
      <c r="B128" s="102"/>
      <c r="C128" s="250" t="s">
        <v>844</v>
      </c>
      <c r="D128" s="273" t="s">
        <v>57</v>
      </c>
      <c r="E128" s="266" t="s">
        <v>1445</v>
      </c>
      <c r="F128" s="273">
        <v>3</v>
      </c>
      <c r="G128" s="102"/>
      <c r="H128" s="103"/>
      <c r="I128" s="210"/>
      <c r="J128" s="280"/>
      <c r="K128" s="206"/>
      <c r="L128" s="71">
        <f t="shared" ref="L128" si="357">+J128+K128</f>
        <v>0</v>
      </c>
      <c r="M128" s="209">
        <f t="shared" si="58"/>
        <v>0</v>
      </c>
      <c r="O128" s="275"/>
      <c r="P128" s="275"/>
      <c r="Q128" s="149"/>
      <c r="R128" s="60"/>
      <c r="S128" s="244"/>
      <c r="T128" s="275"/>
      <c r="U128" s="275"/>
      <c r="V128" s="149"/>
      <c r="W128" s="60"/>
      <c r="X128" s="244"/>
      <c r="Y128" s="275">
        <v>4212000</v>
      </c>
      <c r="Z128" s="275">
        <v>0</v>
      </c>
      <c r="AA128" s="149">
        <f t="shared" ref="AA128" si="358">+Y128+Z128</f>
        <v>4212000</v>
      </c>
      <c r="AB128" s="60">
        <f t="shared" ref="AB128" si="359">+AA128*$F128</f>
        <v>12636000</v>
      </c>
      <c r="AC128" s="244"/>
      <c r="AD128" s="275"/>
      <c r="AE128" s="275"/>
      <c r="AF128" s="149"/>
      <c r="AG128" s="60"/>
      <c r="AH128" s="244"/>
      <c r="AI128" s="275"/>
      <c r="AJ128" s="275"/>
      <c r="AK128" s="149"/>
      <c r="AL128" s="60"/>
      <c r="AM128" s="244"/>
      <c r="AN128" s="275"/>
      <c r="AO128" s="275"/>
      <c r="AP128" s="149">
        <f t="shared" si="59"/>
        <v>0</v>
      </c>
      <c r="AQ128" s="60">
        <f t="shared" si="48"/>
        <v>0</v>
      </c>
      <c r="AR128" s="244"/>
      <c r="AS128" s="275">
        <v>4147213</v>
      </c>
      <c r="AT128" s="275">
        <v>0</v>
      </c>
      <c r="AU128" s="149">
        <f t="shared" si="87"/>
        <v>4147213</v>
      </c>
      <c r="AV128" s="60">
        <f t="shared" si="88"/>
        <v>12441639</v>
      </c>
      <c r="AW128" s="244"/>
      <c r="AX128" s="212"/>
      <c r="AY128" s="213"/>
      <c r="AZ128" s="149"/>
      <c r="BA128" s="60"/>
      <c r="BB128" s="244"/>
      <c r="BC128" s="212"/>
      <c r="BD128" s="213"/>
      <c r="BE128" s="149"/>
      <c r="BF128" s="60"/>
      <c r="BG128" s="244"/>
      <c r="BH128" s="275"/>
      <c r="BI128" s="275"/>
      <c r="BJ128" s="149"/>
      <c r="BK128" s="60"/>
      <c r="BL128" s="244"/>
      <c r="BM128" s="212"/>
      <c r="BN128" s="213"/>
      <c r="BO128" s="149"/>
      <c r="BP128" s="60"/>
      <c r="BQ128" s="244"/>
      <c r="BR128" s="212">
        <v>7982550</v>
      </c>
      <c r="BS128" s="213">
        <v>0</v>
      </c>
      <c r="BT128" s="149">
        <f t="shared" si="142"/>
        <v>7982550</v>
      </c>
      <c r="BU128" s="60">
        <f t="shared" si="143"/>
        <v>23947650</v>
      </c>
      <c r="BV128" s="244"/>
      <c r="BW128" s="212"/>
      <c r="BX128" s="213"/>
      <c r="BY128" s="149"/>
      <c r="BZ128" s="60"/>
      <c r="CA128" s="244"/>
      <c r="CB128" s="277"/>
      <c r="CC128" s="277"/>
      <c r="CD128" s="149"/>
      <c r="CE128" s="60"/>
      <c r="CF128" s="244"/>
      <c r="CG128" s="212"/>
      <c r="CH128" s="213"/>
      <c r="CI128" s="149"/>
      <c r="CJ128" s="60"/>
      <c r="CK128" s="244"/>
      <c r="CL128" s="212"/>
      <c r="CM128" s="213"/>
      <c r="CN128" s="149"/>
      <c r="CO128" s="60"/>
      <c r="CP128" s="244"/>
      <c r="CQ128" s="212"/>
      <c r="CR128" s="213"/>
      <c r="CS128" s="149"/>
      <c r="CT128" s="60"/>
      <c r="CU128" s="244"/>
      <c r="CV128" s="212"/>
      <c r="CW128" s="213"/>
      <c r="CX128" s="149"/>
      <c r="CY128" s="60"/>
      <c r="CZ128" s="244"/>
      <c r="DA128" s="212"/>
      <c r="DB128" s="213"/>
      <c r="DC128" s="149"/>
      <c r="DD128" s="60"/>
      <c r="DE128" s="244"/>
      <c r="DF128" s="212"/>
      <c r="DG128" s="213"/>
      <c r="DH128" s="149"/>
      <c r="DI128" s="60"/>
      <c r="DJ128" s="244"/>
      <c r="DK128" s="212"/>
      <c r="DL128" s="213"/>
      <c r="DM128" s="149"/>
      <c r="DN128" s="60"/>
      <c r="DO128" s="244"/>
      <c r="DP128" s="212"/>
      <c r="DQ128" s="213"/>
      <c r="DR128" s="149">
        <f t="shared" si="64"/>
        <v>0</v>
      </c>
      <c r="DS128" s="60">
        <f t="shared" si="75"/>
        <v>0</v>
      </c>
      <c r="DT128" s="244"/>
      <c r="DU128" s="212">
        <v>0</v>
      </c>
      <c r="DV128" s="213">
        <v>0</v>
      </c>
      <c r="DW128" s="149">
        <f t="shared" si="65"/>
        <v>0</v>
      </c>
      <c r="DX128" s="60">
        <f t="shared" si="76"/>
        <v>0</v>
      </c>
      <c r="DY128" s="244"/>
      <c r="DZ128" s="212"/>
      <c r="EA128" s="213"/>
      <c r="EB128" s="149"/>
      <c r="EC128" s="60"/>
      <c r="ED128" s="247"/>
      <c r="EE128" s="212"/>
      <c r="EF128" s="213"/>
      <c r="EG128" s="149"/>
      <c r="EH128" s="60"/>
      <c r="EI128" s="244"/>
      <c r="EJ128" s="224">
        <f t="shared" ref="EJ128" si="360">IFERROR(AVERAGEIFS(O128:EI128,O$12:EI$12,"Valor Total Unitario",O128:EI128,"&lt;&gt;0"),0)</f>
        <v>5447254.333333333</v>
      </c>
      <c r="EK128" s="221">
        <f t="shared" ref="EK128" si="361">_xlfn.MINIFS(O128:EI128,O$12:EI$12,"Valor Total Unitario", O128:EI128, "&lt;&gt;0")</f>
        <v>4147213</v>
      </c>
      <c r="EL128" s="222" t="str">
        <f t="shared" ref="EL128" si="362">IF(EK128=0,"",INDEX(O$9:EI$9,MATCH(EK128,O128:EI128,0)))</f>
        <v>FIJACION EXTERNA SAS</v>
      </c>
      <c r="EM128" s="221"/>
      <c r="EN128" s="220">
        <f>IFERROR(EM128/#REF!,0)</f>
        <v>0</v>
      </c>
      <c r="EO128" s="31">
        <f t="shared" ref="EO128" si="363">+EJ128</f>
        <v>5447254.333333333</v>
      </c>
      <c r="EP128" s="31">
        <f t="shared" si="55"/>
        <v>16341763</v>
      </c>
      <c r="EQ128" s="225" t="str">
        <f t="shared" si="332"/>
        <v/>
      </c>
    </row>
    <row r="129" spans="1:147" s="14" customFormat="1" ht="28.5">
      <c r="A129" s="263">
        <f t="shared" si="13"/>
        <v>117</v>
      </c>
      <c r="B129" s="102"/>
      <c r="C129" s="248" t="s">
        <v>845</v>
      </c>
      <c r="D129" s="273" t="s">
        <v>57</v>
      </c>
      <c r="E129" s="264" t="s">
        <v>1445</v>
      </c>
      <c r="F129" s="273">
        <v>2</v>
      </c>
      <c r="G129" s="102"/>
      <c r="H129" s="103"/>
      <c r="I129" s="210"/>
      <c r="J129" s="280"/>
      <c r="K129" s="206"/>
      <c r="L129" s="71">
        <f t="shared" ref="L129" si="364">+J129+K129</f>
        <v>0</v>
      </c>
      <c r="M129" s="209">
        <f t="shared" si="58"/>
        <v>0</v>
      </c>
      <c r="O129" s="275"/>
      <c r="P129" s="275"/>
      <c r="Q129" s="149"/>
      <c r="R129" s="60"/>
      <c r="S129" s="244"/>
      <c r="T129" s="275"/>
      <c r="U129" s="275"/>
      <c r="V129" s="149"/>
      <c r="W129" s="60"/>
      <c r="X129" s="244"/>
      <c r="Y129" s="275"/>
      <c r="Z129" s="275"/>
      <c r="AA129" s="149"/>
      <c r="AB129" s="60"/>
      <c r="AC129" s="244"/>
      <c r="AD129" s="275">
        <v>3664175.7705625803</v>
      </c>
      <c r="AE129" s="275">
        <v>24232.031415610203</v>
      </c>
      <c r="AF129" s="149">
        <f t="shared" si="166"/>
        <v>3688407.8019781904</v>
      </c>
      <c r="AG129" s="60">
        <f t="shared" si="167"/>
        <v>7376815.6039563809</v>
      </c>
      <c r="AH129" s="244"/>
      <c r="AI129" s="275"/>
      <c r="AJ129" s="275"/>
      <c r="AK129" s="149"/>
      <c r="AL129" s="60"/>
      <c r="AM129" s="244"/>
      <c r="AN129" s="275"/>
      <c r="AO129" s="275"/>
      <c r="AP129" s="149">
        <f t="shared" si="59"/>
        <v>0</v>
      </c>
      <c r="AQ129" s="60">
        <f t="shared" si="48"/>
        <v>0</v>
      </c>
      <c r="AR129" s="244"/>
      <c r="AS129" s="275">
        <v>4147213</v>
      </c>
      <c r="AT129" s="275">
        <v>0</v>
      </c>
      <c r="AU129" s="149">
        <f t="shared" si="87"/>
        <v>4147213</v>
      </c>
      <c r="AV129" s="60">
        <f t="shared" si="88"/>
        <v>8294426</v>
      </c>
      <c r="AW129" s="244"/>
      <c r="AX129" s="212"/>
      <c r="AY129" s="213"/>
      <c r="AZ129" s="149"/>
      <c r="BA129" s="60"/>
      <c r="BB129" s="244"/>
      <c r="BC129" s="212"/>
      <c r="BD129" s="213"/>
      <c r="BE129" s="149"/>
      <c r="BF129" s="60"/>
      <c r="BG129" s="244"/>
      <c r="BH129" s="275"/>
      <c r="BI129" s="275"/>
      <c r="BJ129" s="149"/>
      <c r="BK129" s="60"/>
      <c r="BL129" s="244"/>
      <c r="BM129" s="212"/>
      <c r="BN129" s="213"/>
      <c r="BO129" s="149"/>
      <c r="BP129" s="60"/>
      <c r="BQ129" s="244"/>
      <c r="BR129" s="212"/>
      <c r="BS129" s="213"/>
      <c r="BT129" s="149"/>
      <c r="BU129" s="60"/>
      <c r="BV129" s="244"/>
      <c r="BW129" s="212"/>
      <c r="BX129" s="213"/>
      <c r="BY129" s="149"/>
      <c r="BZ129" s="60"/>
      <c r="CA129" s="244"/>
      <c r="CB129" s="277"/>
      <c r="CC129" s="277"/>
      <c r="CD129" s="149"/>
      <c r="CE129" s="60"/>
      <c r="CF129" s="244"/>
      <c r="CG129" s="212"/>
      <c r="CH129" s="213"/>
      <c r="CI129" s="149"/>
      <c r="CJ129" s="60"/>
      <c r="CK129" s="244"/>
      <c r="CL129" s="212"/>
      <c r="CM129" s="213"/>
      <c r="CN129" s="149"/>
      <c r="CO129" s="60"/>
      <c r="CP129" s="244"/>
      <c r="CQ129" s="212"/>
      <c r="CR129" s="213"/>
      <c r="CS129" s="149"/>
      <c r="CT129" s="60"/>
      <c r="CU129" s="244"/>
      <c r="CV129" s="212"/>
      <c r="CW129" s="213"/>
      <c r="CX129" s="149"/>
      <c r="CY129" s="60"/>
      <c r="CZ129" s="244"/>
      <c r="DA129" s="212"/>
      <c r="DB129" s="213"/>
      <c r="DC129" s="149"/>
      <c r="DD129" s="60"/>
      <c r="DE129" s="244"/>
      <c r="DF129" s="212"/>
      <c r="DG129" s="213"/>
      <c r="DH129" s="149"/>
      <c r="DI129" s="60"/>
      <c r="DJ129" s="244"/>
      <c r="DK129" s="212"/>
      <c r="DL129" s="213"/>
      <c r="DM129" s="149"/>
      <c r="DN129" s="60"/>
      <c r="DO129" s="244"/>
      <c r="DP129" s="212"/>
      <c r="DQ129" s="213"/>
      <c r="DR129" s="149">
        <f t="shared" si="64"/>
        <v>0</v>
      </c>
      <c r="DS129" s="60">
        <f t="shared" si="75"/>
        <v>0</v>
      </c>
      <c r="DT129" s="244"/>
      <c r="DU129" s="212">
        <v>0</v>
      </c>
      <c r="DV129" s="213">
        <v>0</v>
      </c>
      <c r="DW129" s="149">
        <f t="shared" si="65"/>
        <v>0</v>
      </c>
      <c r="DX129" s="60">
        <f t="shared" si="76"/>
        <v>0</v>
      </c>
      <c r="DY129" s="244"/>
      <c r="DZ129" s="212"/>
      <c r="EA129" s="213"/>
      <c r="EB129" s="149"/>
      <c r="EC129" s="60"/>
      <c r="ED129" s="247"/>
      <c r="EE129" s="212"/>
      <c r="EF129" s="213"/>
      <c r="EG129" s="149"/>
      <c r="EH129" s="60"/>
      <c r="EI129" s="244"/>
      <c r="EJ129" s="224">
        <f t="shared" ref="EJ129" si="365">IFERROR(AVERAGEIFS(O129:EI129,O$12:EI$12,"Valor Total Unitario",O129:EI129,"&lt;&gt;0"),0)</f>
        <v>3917810.4009890952</v>
      </c>
      <c r="EK129" s="221">
        <f t="shared" ref="EK129" si="366">_xlfn.MINIFS(O129:EI129,O$12:EI$12,"Valor Total Unitario", O129:EI129, "&lt;&gt;0")</f>
        <v>3688407.8019781904</v>
      </c>
      <c r="EL129" s="222" t="str">
        <f t="shared" ref="EL129" si="367">IF(EK129=0,"",INDEX(O$9:EI$9,MATCH(EK129,O129:EI129,0)))</f>
        <v>FIXMEDICAL SAS BIC</v>
      </c>
      <c r="EM129" s="221"/>
      <c r="EN129" s="220">
        <f>IFERROR(EM129/#REF!,0)</f>
        <v>0</v>
      </c>
      <c r="EO129" s="31">
        <f t="shared" ref="EO129" si="368">+EJ129</f>
        <v>3917810.4009890952</v>
      </c>
      <c r="EP129" s="31">
        <f t="shared" si="55"/>
        <v>7835620.8019781904</v>
      </c>
      <c r="EQ129" s="225" t="str">
        <f t="shared" si="332"/>
        <v/>
      </c>
    </row>
    <row r="130" spans="1:147" s="14" customFormat="1" ht="42.75">
      <c r="A130" s="263">
        <f t="shared" si="13"/>
        <v>118</v>
      </c>
      <c r="B130" s="102"/>
      <c r="C130" s="248" t="s">
        <v>846</v>
      </c>
      <c r="D130" s="273" t="s">
        <v>57</v>
      </c>
      <c r="E130" s="264" t="s">
        <v>1445</v>
      </c>
      <c r="F130" s="273">
        <v>2</v>
      </c>
      <c r="G130" s="102"/>
      <c r="H130" s="103"/>
      <c r="I130" s="210"/>
      <c r="J130" s="280"/>
      <c r="K130" s="206"/>
      <c r="L130" s="71">
        <f t="shared" ref="L130" si="369">+J130+K130</f>
        <v>0</v>
      </c>
      <c r="M130" s="209">
        <f t="shared" si="58"/>
        <v>0</v>
      </c>
      <c r="O130" s="275"/>
      <c r="P130" s="275"/>
      <c r="Q130" s="149"/>
      <c r="R130" s="60"/>
      <c r="S130" s="244"/>
      <c r="T130" s="275"/>
      <c r="U130" s="275"/>
      <c r="V130" s="149"/>
      <c r="W130" s="60"/>
      <c r="X130" s="244"/>
      <c r="Y130" s="275"/>
      <c r="Z130" s="275"/>
      <c r="AA130" s="149"/>
      <c r="AB130" s="60"/>
      <c r="AC130" s="244"/>
      <c r="AD130" s="275"/>
      <c r="AE130" s="275"/>
      <c r="AF130" s="149"/>
      <c r="AG130" s="60"/>
      <c r="AH130" s="244"/>
      <c r="AI130" s="275"/>
      <c r="AJ130" s="275"/>
      <c r="AK130" s="149"/>
      <c r="AL130" s="60"/>
      <c r="AM130" s="244"/>
      <c r="AN130" s="275"/>
      <c r="AO130" s="275"/>
      <c r="AP130" s="149">
        <f t="shared" si="59"/>
        <v>0</v>
      </c>
      <c r="AQ130" s="60">
        <f t="shared" si="48"/>
        <v>0</v>
      </c>
      <c r="AR130" s="244"/>
      <c r="AS130" s="275">
        <v>4397213</v>
      </c>
      <c r="AT130" s="275">
        <v>0</v>
      </c>
      <c r="AU130" s="149">
        <f t="shared" si="87"/>
        <v>4397213</v>
      </c>
      <c r="AV130" s="60">
        <f t="shared" si="88"/>
        <v>8794426</v>
      </c>
      <c r="AW130" s="244"/>
      <c r="AX130" s="212">
        <v>2363154</v>
      </c>
      <c r="AY130" s="213">
        <v>0</v>
      </c>
      <c r="AZ130" s="149">
        <f t="shared" si="104"/>
        <v>2363154</v>
      </c>
      <c r="BA130" s="60">
        <f t="shared" si="105"/>
        <v>4726308</v>
      </c>
      <c r="BB130" s="244"/>
      <c r="BC130" s="212"/>
      <c r="BD130" s="213"/>
      <c r="BE130" s="149"/>
      <c r="BF130" s="60"/>
      <c r="BG130" s="244"/>
      <c r="BH130" s="275"/>
      <c r="BI130" s="275"/>
      <c r="BJ130" s="149"/>
      <c r="BK130" s="60"/>
      <c r="BL130" s="244"/>
      <c r="BM130" s="212"/>
      <c r="BN130" s="213"/>
      <c r="BO130" s="149"/>
      <c r="BP130" s="60"/>
      <c r="BQ130" s="244"/>
      <c r="BR130" s="212"/>
      <c r="BS130" s="213"/>
      <c r="BT130" s="149"/>
      <c r="BU130" s="60"/>
      <c r="BV130" s="244"/>
      <c r="BW130" s="212"/>
      <c r="BX130" s="213"/>
      <c r="BY130" s="149"/>
      <c r="BZ130" s="60"/>
      <c r="CA130" s="244"/>
      <c r="CB130" s="277"/>
      <c r="CC130" s="277"/>
      <c r="CD130" s="149"/>
      <c r="CE130" s="60"/>
      <c r="CF130" s="244"/>
      <c r="CG130" s="212"/>
      <c r="CH130" s="213"/>
      <c r="CI130" s="149"/>
      <c r="CJ130" s="60"/>
      <c r="CK130" s="244"/>
      <c r="CL130" s="212"/>
      <c r="CM130" s="213"/>
      <c r="CN130" s="149"/>
      <c r="CO130" s="60"/>
      <c r="CP130" s="244"/>
      <c r="CQ130" s="212"/>
      <c r="CR130" s="213"/>
      <c r="CS130" s="149"/>
      <c r="CT130" s="60"/>
      <c r="CU130" s="244"/>
      <c r="CV130" s="212"/>
      <c r="CW130" s="213"/>
      <c r="CX130" s="149"/>
      <c r="CY130" s="60"/>
      <c r="CZ130" s="244"/>
      <c r="DA130" s="212"/>
      <c r="DB130" s="213"/>
      <c r="DC130" s="149"/>
      <c r="DD130" s="60"/>
      <c r="DE130" s="244"/>
      <c r="DF130" s="212"/>
      <c r="DG130" s="213"/>
      <c r="DH130" s="149"/>
      <c r="DI130" s="60"/>
      <c r="DJ130" s="244"/>
      <c r="DK130" s="212"/>
      <c r="DL130" s="213"/>
      <c r="DM130" s="149"/>
      <c r="DN130" s="60"/>
      <c r="DO130" s="244"/>
      <c r="DP130" s="212">
        <v>5872500</v>
      </c>
      <c r="DQ130" s="213">
        <v>387125</v>
      </c>
      <c r="DR130" s="149">
        <f t="shared" si="64"/>
        <v>6259625</v>
      </c>
      <c r="DS130" s="60">
        <f t="shared" si="75"/>
        <v>12519250</v>
      </c>
      <c r="DT130" s="244"/>
      <c r="DU130" s="212">
        <v>0</v>
      </c>
      <c r="DV130" s="213">
        <v>0</v>
      </c>
      <c r="DW130" s="149">
        <f t="shared" si="65"/>
        <v>0</v>
      </c>
      <c r="DX130" s="60">
        <f t="shared" si="76"/>
        <v>0</v>
      </c>
      <c r="DY130" s="244"/>
      <c r="DZ130" s="212"/>
      <c r="EA130" s="213"/>
      <c r="EB130" s="149"/>
      <c r="EC130" s="60"/>
      <c r="ED130" s="247"/>
      <c r="EE130" s="212"/>
      <c r="EF130" s="213"/>
      <c r="EG130" s="149"/>
      <c r="EH130" s="60"/>
      <c r="EI130" s="244"/>
      <c r="EJ130" s="224">
        <f t="shared" ref="EJ130" si="370">IFERROR(AVERAGEIFS(O130:EI130,O$12:EI$12,"Valor Total Unitario",O130:EI130,"&lt;&gt;0"),0)</f>
        <v>4339997.333333333</v>
      </c>
      <c r="EK130" s="221">
        <f t="shared" ref="EK130" si="371">_xlfn.MINIFS(O130:EI130,O$12:EI$12,"Valor Total Unitario", O130:EI130, "&lt;&gt;0")</f>
        <v>2363154</v>
      </c>
      <c r="EL130" s="222" t="str">
        <f t="shared" ref="EL130" si="372">IF(EK130=0,"",INDEX(O$9:EI$9,MATCH(EK130,O130:EI130,0)))</f>
        <v>PROMED QUIRURGICOS</v>
      </c>
      <c r="EM130" s="221"/>
      <c r="EN130" s="220">
        <f>IFERROR(EM130/#REF!,0)</f>
        <v>0</v>
      </c>
      <c r="EO130" s="31">
        <f t="shared" ref="EO130" si="373">+EJ130</f>
        <v>4339997.333333333</v>
      </c>
      <c r="EP130" s="31">
        <f t="shared" si="55"/>
        <v>8679994.666666666</v>
      </c>
      <c r="EQ130" s="225" t="str">
        <f t="shared" si="332"/>
        <v/>
      </c>
    </row>
    <row r="131" spans="1:147" s="14" customFormat="1" ht="28.5">
      <c r="A131" s="263">
        <f t="shared" si="13"/>
        <v>119</v>
      </c>
      <c r="B131" s="102"/>
      <c r="C131" s="248" t="s">
        <v>847</v>
      </c>
      <c r="D131" s="273" t="s">
        <v>57</v>
      </c>
      <c r="E131" s="264" t="s">
        <v>1445</v>
      </c>
      <c r="F131" s="273">
        <v>50</v>
      </c>
      <c r="G131" s="102"/>
      <c r="H131" s="103"/>
      <c r="I131" s="210"/>
      <c r="J131" s="280"/>
      <c r="K131" s="206"/>
      <c r="L131" s="71">
        <f t="shared" ref="L131" si="374">+J131+K131</f>
        <v>0</v>
      </c>
      <c r="M131" s="209">
        <f t="shared" si="58"/>
        <v>0</v>
      </c>
      <c r="O131" s="275"/>
      <c r="P131" s="275"/>
      <c r="Q131" s="149"/>
      <c r="R131" s="60"/>
      <c r="S131" s="244"/>
      <c r="T131" s="275"/>
      <c r="U131" s="275"/>
      <c r="V131" s="149"/>
      <c r="W131" s="60"/>
      <c r="X131" s="244"/>
      <c r="Y131" s="275">
        <v>42094</v>
      </c>
      <c r="Z131" s="275">
        <v>0</v>
      </c>
      <c r="AA131" s="149">
        <f t="shared" ref="AA131" si="375">+Y131+Z131</f>
        <v>42094</v>
      </c>
      <c r="AB131" s="60">
        <f t="shared" ref="AB131" si="376">+AA131*$F131</f>
        <v>2104700</v>
      </c>
      <c r="AC131" s="244"/>
      <c r="AD131" s="275">
        <v>55625.756326522205</v>
      </c>
      <c r="AE131" s="275">
        <v>0</v>
      </c>
      <c r="AF131" s="149">
        <f t="shared" si="166"/>
        <v>55625.756326522205</v>
      </c>
      <c r="AG131" s="60">
        <f t="shared" si="167"/>
        <v>2781287.8163261102</v>
      </c>
      <c r="AH131" s="244"/>
      <c r="AI131" s="275"/>
      <c r="AJ131" s="275"/>
      <c r="AK131" s="149"/>
      <c r="AL131" s="60"/>
      <c r="AM131" s="244"/>
      <c r="AN131" s="275"/>
      <c r="AO131" s="275"/>
      <c r="AP131" s="149">
        <f t="shared" si="59"/>
        <v>0</v>
      </c>
      <c r="AQ131" s="60">
        <f t="shared" si="48"/>
        <v>0</v>
      </c>
      <c r="AR131" s="244"/>
      <c r="AS131" s="275">
        <v>49844</v>
      </c>
      <c r="AT131" s="275">
        <v>0</v>
      </c>
      <c r="AU131" s="149">
        <f t="shared" si="87"/>
        <v>49844</v>
      </c>
      <c r="AV131" s="60">
        <f t="shared" si="88"/>
        <v>2492200</v>
      </c>
      <c r="AW131" s="244"/>
      <c r="AX131" s="212"/>
      <c r="AY131" s="213"/>
      <c r="AZ131" s="149"/>
      <c r="BA131" s="60"/>
      <c r="BB131" s="244"/>
      <c r="BC131" s="212">
        <v>54000</v>
      </c>
      <c r="BD131" s="213">
        <v>0</v>
      </c>
      <c r="BE131" s="149">
        <f t="shared" ref="BE131" si="377">+BC131+BD131</f>
        <v>54000</v>
      </c>
      <c r="BF131" s="60">
        <f t="shared" ref="BF131" si="378">+BE131*$F131</f>
        <v>2700000</v>
      </c>
      <c r="BG131" s="244"/>
      <c r="BH131" s="275"/>
      <c r="BI131" s="275"/>
      <c r="BJ131" s="149"/>
      <c r="BK131" s="60"/>
      <c r="BL131" s="244"/>
      <c r="BM131" s="212"/>
      <c r="BN131" s="213"/>
      <c r="BO131" s="149"/>
      <c r="BP131" s="60"/>
      <c r="BQ131" s="244"/>
      <c r="BR131" s="212"/>
      <c r="BS131" s="213"/>
      <c r="BT131" s="149"/>
      <c r="BU131" s="60"/>
      <c r="BV131" s="244"/>
      <c r="BW131" s="212"/>
      <c r="BX131" s="213"/>
      <c r="BY131" s="149"/>
      <c r="BZ131" s="60"/>
      <c r="CA131" s="244"/>
      <c r="CB131" s="277"/>
      <c r="CC131" s="277"/>
      <c r="CD131" s="149"/>
      <c r="CE131" s="60"/>
      <c r="CF131" s="244"/>
      <c r="CG131" s="212"/>
      <c r="CH131" s="213"/>
      <c r="CI131" s="149"/>
      <c r="CJ131" s="60"/>
      <c r="CK131" s="244"/>
      <c r="CL131" s="212"/>
      <c r="CM131" s="213"/>
      <c r="CN131" s="149"/>
      <c r="CO131" s="60"/>
      <c r="CP131" s="244"/>
      <c r="CQ131" s="212"/>
      <c r="CR131" s="213"/>
      <c r="CS131" s="149"/>
      <c r="CT131" s="60"/>
      <c r="CU131" s="244"/>
      <c r="CV131" s="212"/>
      <c r="CW131" s="213"/>
      <c r="CX131" s="149"/>
      <c r="CY131" s="60"/>
      <c r="CZ131" s="244"/>
      <c r="DA131" s="212"/>
      <c r="DB131" s="213"/>
      <c r="DC131" s="149"/>
      <c r="DD131" s="60"/>
      <c r="DE131" s="244"/>
      <c r="DF131" s="212"/>
      <c r="DG131" s="213"/>
      <c r="DH131" s="149"/>
      <c r="DI131" s="60"/>
      <c r="DJ131" s="244"/>
      <c r="DK131" s="212"/>
      <c r="DL131" s="213"/>
      <c r="DM131" s="149"/>
      <c r="DN131" s="60"/>
      <c r="DO131" s="244"/>
      <c r="DP131" s="212">
        <v>413500</v>
      </c>
      <c r="DQ131" s="213">
        <v>78565</v>
      </c>
      <c r="DR131" s="149">
        <f t="shared" si="64"/>
        <v>492065</v>
      </c>
      <c r="DS131" s="60">
        <f t="shared" si="75"/>
        <v>24603250</v>
      </c>
      <c r="DT131" s="244"/>
      <c r="DU131" s="212">
        <v>0</v>
      </c>
      <c r="DV131" s="213">
        <v>0</v>
      </c>
      <c r="DW131" s="149">
        <f t="shared" si="65"/>
        <v>0</v>
      </c>
      <c r="DX131" s="60">
        <f t="shared" si="76"/>
        <v>0</v>
      </c>
      <c r="DY131" s="244"/>
      <c r="DZ131" s="212"/>
      <c r="EA131" s="213"/>
      <c r="EB131" s="149"/>
      <c r="EC131" s="60"/>
      <c r="ED131" s="247"/>
      <c r="EE131" s="212"/>
      <c r="EF131" s="213"/>
      <c r="EG131" s="149"/>
      <c r="EH131" s="60"/>
      <c r="EI131" s="244"/>
      <c r="EJ131" s="224">
        <f t="shared" ref="EJ131" si="379">IFERROR(AVERAGEIFS(O131:EI131,O$12:EI$12,"Valor Total Unitario",O131:EI131,"&lt;&gt;0"),0)</f>
        <v>138725.75126530445</v>
      </c>
      <c r="EK131" s="221">
        <f t="shared" ref="EK131" si="380">_xlfn.MINIFS(O131:EI131,O$12:EI$12,"Valor Total Unitario", O131:EI131, "&lt;&gt;0")</f>
        <v>42094</v>
      </c>
      <c r="EL131" s="222" t="str">
        <f t="shared" ref="EL131" si="381">IF(EK131=0,"",INDEX(O$9:EI$9,MATCH(EK131,O131:EI131,0)))</f>
        <v>Sampedro</v>
      </c>
      <c r="EM131" s="221"/>
      <c r="EN131" s="220">
        <f>IFERROR(EM131/#REF!,0)</f>
        <v>0</v>
      </c>
      <c r="EO131" s="31">
        <f t="shared" ref="EO131" si="382">+EJ131</f>
        <v>138725.75126530445</v>
      </c>
      <c r="EP131" s="31">
        <f t="shared" si="55"/>
        <v>6936287.5632652231</v>
      </c>
      <c r="EQ131" s="225" t="str">
        <f t="shared" si="332"/>
        <v/>
      </c>
    </row>
    <row r="132" spans="1:147" s="14" customFormat="1" ht="28.5">
      <c r="A132" s="263">
        <f t="shared" si="13"/>
        <v>120</v>
      </c>
      <c r="B132" s="102"/>
      <c r="C132" s="248" t="s">
        <v>848</v>
      </c>
      <c r="D132" s="273" t="s">
        <v>57</v>
      </c>
      <c r="E132" s="264" t="s">
        <v>1445</v>
      </c>
      <c r="F132" s="273">
        <v>48</v>
      </c>
      <c r="G132" s="102"/>
      <c r="H132" s="103"/>
      <c r="I132" s="210"/>
      <c r="J132" s="280"/>
      <c r="K132" s="206"/>
      <c r="L132" s="71">
        <f t="shared" ref="L132" si="383">+J132+K132</f>
        <v>0</v>
      </c>
      <c r="M132" s="209">
        <f t="shared" si="58"/>
        <v>0</v>
      </c>
      <c r="O132" s="275"/>
      <c r="P132" s="275"/>
      <c r="Q132" s="149"/>
      <c r="R132" s="60"/>
      <c r="S132" s="244"/>
      <c r="T132" s="275"/>
      <c r="U132" s="275"/>
      <c r="V132" s="149"/>
      <c r="W132" s="60"/>
      <c r="X132" s="244"/>
      <c r="Y132" s="275"/>
      <c r="Z132" s="275"/>
      <c r="AA132" s="149"/>
      <c r="AB132" s="60"/>
      <c r="AC132" s="244"/>
      <c r="AD132" s="275"/>
      <c r="AE132" s="275"/>
      <c r="AF132" s="149"/>
      <c r="AG132" s="60"/>
      <c r="AH132" s="244"/>
      <c r="AI132" s="275"/>
      <c r="AJ132" s="275"/>
      <c r="AK132" s="149"/>
      <c r="AL132" s="60"/>
      <c r="AM132" s="244"/>
      <c r="AN132" s="275"/>
      <c r="AO132" s="275"/>
      <c r="AP132" s="149">
        <f t="shared" si="59"/>
        <v>0</v>
      </c>
      <c r="AQ132" s="60">
        <f t="shared" si="48"/>
        <v>0</v>
      </c>
      <c r="AR132" s="244"/>
      <c r="AS132" s="275">
        <v>111719</v>
      </c>
      <c r="AT132" s="275">
        <v>0</v>
      </c>
      <c r="AU132" s="149">
        <f t="shared" si="87"/>
        <v>111719</v>
      </c>
      <c r="AV132" s="60">
        <f t="shared" si="88"/>
        <v>5362512</v>
      </c>
      <c r="AW132" s="244"/>
      <c r="AX132" s="212"/>
      <c r="AY132" s="213"/>
      <c r="AZ132" s="149"/>
      <c r="BA132" s="60"/>
      <c r="BB132" s="244"/>
      <c r="BC132" s="212"/>
      <c r="BD132" s="213"/>
      <c r="BE132" s="149"/>
      <c r="BF132" s="60"/>
      <c r="BG132" s="244"/>
      <c r="BH132" s="275"/>
      <c r="BI132" s="275"/>
      <c r="BJ132" s="149"/>
      <c r="BK132" s="60"/>
      <c r="BL132" s="244"/>
      <c r="BM132" s="212">
        <v>698000</v>
      </c>
      <c r="BN132" s="213">
        <v>0</v>
      </c>
      <c r="BO132" s="149">
        <f t="shared" si="116"/>
        <v>698000</v>
      </c>
      <c r="BP132" s="60">
        <f t="shared" si="117"/>
        <v>33504000</v>
      </c>
      <c r="BQ132" s="244"/>
      <c r="BR132" s="212"/>
      <c r="BS132" s="213"/>
      <c r="BT132" s="149"/>
      <c r="BU132" s="60"/>
      <c r="BV132" s="244"/>
      <c r="BW132" s="212"/>
      <c r="BX132" s="213"/>
      <c r="BY132" s="149"/>
      <c r="BZ132" s="60"/>
      <c r="CA132" s="244"/>
      <c r="CB132" s="277"/>
      <c r="CC132" s="277"/>
      <c r="CD132" s="149"/>
      <c r="CE132" s="60"/>
      <c r="CF132" s="244"/>
      <c r="CG132" s="212"/>
      <c r="CH132" s="213"/>
      <c r="CI132" s="149"/>
      <c r="CJ132" s="60"/>
      <c r="CK132" s="244"/>
      <c r="CL132" s="212"/>
      <c r="CM132" s="213"/>
      <c r="CN132" s="149"/>
      <c r="CO132" s="60"/>
      <c r="CP132" s="244"/>
      <c r="CQ132" s="212"/>
      <c r="CR132" s="213"/>
      <c r="CS132" s="149"/>
      <c r="CT132" s="60"/>
      <c r="CU132" s="244"/>
      <c r="CV132" s="212"/>
      <c r="CW132" s="213"/>
      <c r="CX132" s="149"/>
      <c r="CY132" s="60"/>
      <c r="CZ132" s="244"/>
      <c r="DA132" s="212"/>
      <c r="DB132" s="213"/>
      <c r="DC132" s="149"/>
      <c r="DD132" s="60"/>
      <c r="DE132" s="244"/>
      <c r="DF132" s="212"/>
      <c r="DG132" s="213"/>
      <c r="DH132" s="149"/>
      <c r="DI132" s="60"/>
      <c r="DJ132" s="244"/>
      <c r="DK132" s="212"/>
      <c r="DL132" s="213"/>
      <c r="DM132" s="149"/>
      <c r="DN132" s="60"/>
      <c r="DO132" s="244"/>
      <c r="DP132" s="212">
        <v>612500</v>
      </c>
      <c r="DQ132" s="213">
        <v>116375</v>
      </c>
      <c r="DR132" s="149">
        <f t="shared" si="64"/>
        <v>728875</v>
      </c>
      <c r="DS132" s="60">
        <f t="shared" si="75"/>
        <v>34986000</v>
      </c>
      <c r="DT132" s="244"/>
      <c r="DU132" s="212">
        <v>0</v>
      </c>
      <c r="DV132" s="213">
        <v>0</v>
      </c>
      <c r="DW132" s="149">
        <f t="shared" si="65"/>
        <v>0</v>
      </c>
      <c r="DX132" s="60">
        <f t="shared" si="76"/>
        <v>0</v>
      </c>
      <c r="DY132" s="244"/>
      <c r="DZ132" s="212"/>
      <c r="EA132" s="213"/>
      <c r="EB132" s="149"/>
      <c r="EC132" s="60"/>
      <c r="ED132" s="247"/>
      <c r="EE132" s="212"/>
      <c r="EF132" s="213"/>
      <c r="EG132" s="149"/>
      <c r="EH132" s="60"/>
      <c r="EI132" s="244"/>
      <c r="EJ132" s="224">
        <f t="shared" ref="EJ132" si="384">IFERROR(AVERAGEIFS(O132:EI132,O$12:EI$12,"Valor Total Unitario",O132:EI132,"&lt;&gt;0"),0)</f>
        <v>512864.66666666669</v>
      </c>
      <c r="EK132" s="221">
        <f t="shared" ref="EK132" si="385">_xlfn.MINIFS(O132:EI132,O$12:EI$12,"Valor Total Unitario", O132:EI132, "&lt;&gt;0")</f>
        <v>111719</v>
      </c>
      <c r="EL132" s="222" t="str">
        <f t="shared" ref="EL132" si="386">IF(EK132=0,"",INDEX(O$9:EI$9,MATCH(EK132,O132:EI132,0)))</f>
        <v>FIJACION EXTERNA SAS</v>
      </c>
      <c r="EM132" s="221"/>
      <c r="EN132" s="220">
        <f>IFERROR(EM132/#REF!,0)</f>
        <v>0</v>
      </c>
      <c r="EO132" s="31">
        <f t="shared" ref="EO132" si="387">+EJ132</f>
        <v>512864.66666666669</v>
      </c>
      <c r="EP132" s="31">
        <f t="shared" si="55"/>
        <v>24617504</v>
      </c>
      <c r="EQ132" s="225" t="str">
        <f t="shared" si="332"/>
        <v/>
      </c>
    </row>
    <row r="133" spans="1:147" s="14" customFormat="1" ht="28.5">
      <c r="A133" s="263">
        <f t="shared" si="13"/>
        <v>121</v>
      </c>
      <c r="B133" s="102"/>
      <c r="C133" s="249" t="s">
        <v>849</v>
      </c>
      <c r="D133" s="273" t="s">
        <v>57</v>
      </c>
      <c r="E133" s="265" t="s">
        <v>1445</v>
      </c>
      <c r="F133" s="273">
        <v>4</v>
      </c>
      <c r="G133" s="102"/>
      <c r="H133" s="103"/>
      <c r="I133" s="210"/>
      <c r="J133" s="280"/>
      <c r="K133" s="206"/>
      <c r="L133" s="71">
        <f t="shared" ref="L133" si="388">+J133+K133</f>
        <v>0</v>
      </c>
      <c r="M133" s="209">
        <f t="shared" si="58"/>
        <v>0</v>
      </c>
      <c r="O133" s="275"/>
      <c r="P133" s="275"/>
      <c r="Q133" s="149"/>
      <c r="R133" s="60"/>
      <c r="S133" s="244"/>
      <c r="T133" s="275"/>
      <c r="U133" s="275"/>
      <c r="V133" s="149"/>
      <c r="W133" s="60"/>
      <c r="X133" s="244"/>
      <c r="Y133" s="275">
        <v>1000000</v>
      </c>
      <c r="Z133" s="275">
        <v>0</v>
      </c>
      <c r="AA133" s="149">
        <f t="shared" ref="AA133" si="389">+Y133+Z133</f>
        <v>1000000</v>
      </c>
      <c r="AB133" s="60">
        <f t="shared" ref="AB133" si="390">+AA133*$F133</f>
        <v>4000000</v>
      </c>
      <c r="AC133" s="244"/>
      <c r="AD133" s="275"/>
      <c r="AE133" s="275"/>
      <c r="AF133" s="149"/>
      <c r="AG133" s="60"/>
      <c r="AH133" s="244"/>
      <c r="AI133" s="275"/>
      <c r="AJ133" s="275"/>
      <c r="AK133" s="149"/>
      <c r="AL133" s="60"/>
      <c r="AM133" s="244"/>
      <c r="AN133" s="275"/>
      <c r="AO133" s="275"/>
      <c r="AP133" s="149">
        <f t="shared" si="59"/>
        <v>0</v>
      </c>
      <c r="AQ133" s="60">
        <f t="shared" si="48"/>
        <v>0</v>
      </c>
      <c r="AR133" s="244"/>
      <c r="AS133" s="275">
        <v>1487578</v>
      </c>
      <c r="AT133" s="275">
        <v>0</v>
      </c>
      <c r="AU133" s="149">
        <f t="shared" si="87"/>
        <v>1487578</v>
      </c>
      <c r="AV133" s="60">
        <f t="shared" si="88"/>
        <v>5950312</v>
      </c>
      <c r="AW133" s="244"/>
      <c r="AX133" s="212"/>
      <c r="AY133" s="213"/>
      <c r="AZ133" s="149"/>
      <c r="BA133" s="60"/>
      <c r="BB133" s="244"/>
      <c r="BC133" s="212"/>
      <c r="BD133" s="213"/>
      <c r="BE133" s="149"/>
      <c r="BF133" s="60"/>
      <c r="BG133" s="244"/>
      <c r="BH133" s="275"/>
      <c r="BI133" s="275"/>
      <c r="BJ133" s="149"/>
      <c r="BK133" s="60"/>
      <c r="BL133" s="244"/>
      <c r="BM133" s="212">
        <v>2617000</v>
      </c>
      <c r="BN133" s="213">
        <v>0</v>
      </c>
      <c r="BO133" s="149">
        <f t="shared" si="116"/>
        <v>2617000</v>
      </c>
      <c r="BP133" s="60">
        <f t="shared" si="117"/>
        <v>10468000</v>
      </c>
      <c r="BQ133" s="244"/>
      <c r="BR133" s="212"/>
      <c r="BS133" s="213"/>
      <c r="BT133" s="149"/>
      <c r="BU133" s="60"/>
      <c r="BV133" s="244"/>
      <c r="BW133" s="212"/>
      <c r="BX133" s="213"/>
      <c r="BY133" s="149"/>
      <c r="BZ133" s="60"/>
      <c r="CA133" s="244"/>
      <c r="CB133" s="277"/>
      <c r="CC133" s="277"/>
      <c r="CD133" s="149"/>
      <c r="CE133" s="60"/>
      <c r="CF133" s="244"/>
      <c r="CG133" s="212"/>
      <c r="CH133" s="213"/>
      <c r="CI133" s="149"/>
      <c r="CJ133" s="60"/>
      <c r="CK133" s="244"/>
      <c r="CL133" s="212"/>
      <c r="CM133" s="213"/>
      <c r="CN133" s="149"/>
      <c r="CO133" s="60"/>
      <c r="CP133" s="244"/>
      <c r="CQ133" s="212">
        <v>483700</v>
      </c>
      <c r="CR133" s="213">
        <v>0</v>
      </c>
      <c r="CS133" s="149">
        <f t="shared" si="118"/>
        <v>483700</v>
      </c>
      <c r="CT133" s="60">
        <f t="shared" si="119"/>
        <v>1934800</v>
      </c>
      <c r="CU133" s="244"/>
      <c r="CV133" s="212">
        <v>850000</v>
      </c>
      <c r="CW133" s="213">
        <v>0</v>
      </c>
      <c r="CX133" s="149">
        <f t="shared" si="182"/>
        <v>850000</v>
      </c>
      <c r="CY133" s="60">
        <f t="shared" si="183"/>
        <v>3400000</v>
      </c>
      <c r="CZ133" s="244"/>
      <c r="DA133" s="212"/>
      <c r="DB133" s="213"/>
      <c r="DC133" s="149"/>
      <c r="DD133" s="60"/>
      <c r="DE133" s="244"/>
      <c r="DF133" s="212"/>
      <c r="DG133" s="213"/>
      <c r="DH133" s="149"/>
      <c r="DI133" s="60"/>
      <c r="DJ133" s="244"/>
      <c r="DK133" s="212"/>
      <c r="DL133" s="213"/>
      <c r="DM133" s="149"/>
      <c r="DN133" s="60"/>
      <c r="DO133" s="244"/>
      <c r="DP133" s="212"/>
      <c r="DQ133" s="213"/>
      <c r="DR133" s="149">
        <f t="shared" si="64"/>
        <v>0</v>
      </c>
      <c r="DS133" s="60">
        <f t="shared" si="75"/>
        <v>0</v>
      </c>
      <c r="DT133" s="244"/>
      <c r="DU133" s="212">
        <v>0</v>
      </c>
      <c r="DV133" s="213">
        <v>0</v>
      </c>
      <c r="DW133" s="149">
        <f t="shared" si="65"/>
        <v>0</v>
      </c>
      <c r="DX133" s="60">
        <f t="shared" si="76"/>
        <v>0</v>
      </c>
      <c r="DY133" s="244"/>
      <c r="DZ133" s="212"/>
      <c r="EA133" s="213"/>
      <c r="EB133" s="149"/>
      <c r="EC133" s="60"/>
      <c r="ED133" s="247"/>
      <c r="EE133" s="212"/>
      <c r="EF133" s="213"/>
      <c r="EG133" s="149"/>
      <c r="EH133" s="60"/>
      <c r="EI133" s="244"/>
      <c r="EJ133" s="224">
        <f t="shared" ref="EJ133" si="391">IFERROR(AVERAGEIFS(O133:EI133,O$12:EI$12,"Valor Total Unitario",O133:EI133,"&lt;&gt;0"),0)</f>
        <v>1287655.6000000001</v>
      </c>
      <c r="EK133" s="221">
        <f t="shared" ref="EK133" si="392">_xlfn.MINIFS(O133:EI133,O$12:EI$12,"Valor Total Unitario", O133:EI133, "&lt;&gt;0")</f>
        <v>483700</v>
      </c>
      <c r="EL133" s="222" t="str">
        <f t="shared" ref="EL133" si="393">IF(EK133=0,"",INDEX(O$9:EI$9,MATCH(EK133,O133:EI133,0)))</f>
        <v>IMPLAMEQ SAS</v>
      </c>
      <c r="EM133" s="221"/>
      <c r="EN133" s="220">
        <f>IFERROR(EM133/#REF!,0)</f>
        <v>0</v>
      </c>
      <c r="EO133" s="31">
        <f t="shared" ref="EO133" si="394">+EJ133</f>
        <v>1287655.6000000001</v>
      </c>
      <c r="EP133" s="31">
        <f t="shared" si="55"/>
        <v>5150622.4000000004</v>
      </c>
      <c r="EQ133" s="225" t="str">
        <f t="shared" si="332"/>
        <v/>
      </c>
    </row>
    <row r="134" spans="1:147" s="14" customFormat="1">
      <c r="A134" s="263">
        <f t="shared" si="13"/>
        <v>122</v>
      </c>
      <c r="B134" s="102"/>
      <c r="C134" s="249" t="s">
        <v>850</v>
      </c>
      <c r="D134" s="273" t="s">
        <v>57</v>
      </c>
      <c r="E134" s="265" t="s">
        <v>1445</v>
      </c>
      <c r="F134" s="273">
        <v>4</v>
      </c>
      <c r="G134" s="102"/>
      <c r="H134" s="103"/>
      <c r="I134" s="210"/>
      <c r="J134" s="280"/>
      <c r="K134" s="206"/>
      <c r="L134" s="71">
        <f t="shared" ref="L134" si="395">+J134+K134</f>
        <v>0</v>
      </c>
      <c r="M134" s="209">
        <f t="shared" si="58"/>
        <v>0</v>
      </c>
      <c r="O134" s="275"/>
      <c r="P134" s="275"/>
      <c r="Q134" s="149"/>
      <c r="R134" s="60"/>
      <c r="S134" s="244"/>
      <c r="T134" s="275"/>
      <c r="U134" s="275"/>
      <c r="V134" s="149"/>
      <c r="W134" s="60"/>
      <c r="X134" s="244"/>
      <c r="Y134" s="275"/>
      <c r="Z134" s="275"/>
      <c r="AA134" s="149"/>
      <c r="AB134" s="60"/>
      <c r="AC134" s="244"/>
      <c r="AD134" s="275"/>
      <c r="AE134" s="275"/>
      <c r="AF134" s="149"/>
      <c r="AG134" s="60"/>
      <c r="AH134" s="244"/>
      <c r="AI134" s="275"/>
      <c r="AJ134" s="275"/>
      <c r="AK134" s="149"/>
      <c r="AL134" s="60"/>
      <c r="AM134" s="244"/>
      <c r="AN134" s="275"/>
      <c r="AO134" s="275"/>
      <c r="AP134" s="149">
        <f t="shared" si="59"/>
        <v>0</v>
      </c>
      <c r="AQ134" s="60">
        <f t="shared" si="48"/>
        <v>0</v>
      </c>
      <c r="AR134" s="244"/>
      <c r="AS134" s="275">
        <v>3120840</v>
      </c>
      <c r="AT134" s="275">
        <v>0</v>
      </c>
      <c r="AU134" s="149">
        <f t="shared" si="87"/>
        <v>3120840</v>
      </c>
      <c r="AV134" s="60">
        <f t="shared" si="88"/>
        <v>12483360</v>
      </c>
      <c r="AW134" s="244"/>
      <c r="AX134" s="212"/>
      <c r="AY134" s="213"/>
      <c r="AZ134" s="149"/>
      <c r="BA134" s="60"/>
      <c r="BB134" s="244"/>
      <c r="BC134" s="212"/>
      <c r="BD134" s="213"/>
      <c r="BE134" s="149"/>
      <c r="BF134" s="60"/>
      <c r="BG134" s="244"/>
      <c r="BH134" s="275"/>
      <c r="BI134" s="275"/>
      <c r="BJ134" s="149"/>
      <c r="BK134" s="60"/>
      <c r="BL134" s="244"/>
      <c r="BM134" s="212">
        <v>2597000</v>
      </c>
      <c r="BN134" s="213">
        <v>0</v>
      </c>
      <c r="BO134" s="149">
        <f t="shared" si="116"/>
        <v>2597000</v>
      </c>
      <c r="BP134" s="60">
        <f t="shared" si="117"/>
        <v>10388000</v>
      </c>
      <c r="BQ134" s="244"/>
      <c r="BR134" s="212"/>
      <c r="BS134" s="213"/>
      <c r="BT134" s="149"/>
      <c r="BU134" s="60"/>
      <c r="BV134" s="244"/>
      <c r="BW134" s="212"/>
      <c r="BX134" s="213"/>
      <c r="BY134" s="149"/>
      <c r="BZ134" s="60"/>
      <c r="CA134" s="244"/>
      <c r="CB134" s="277"/>
      <c r="CC134" s="277"/>
      <c r="CD134" s="149"/>
      <c r="CE134" s="60"/>
      <c r="CF134" s="244"/>
      <c r="CG134" s="212"/>
      <c r="CH134" s="213"/>
      <c r="CI134" s="149"/>
      <c r="CJ134" s="60"/>
      <c r="CK134" s="244"/>
      <c r="CL134" s="212"/>
      <c r="CM134" s="213"/>
      <c r="CN134" s="149"/>
      <c r="CO134" s="60"/>
      <c r="CP134" s="244"/>
      <c r="CQ134" s="212"/>
      <c r="CR134" s="213"/>
      <c r="CS134" s="149"/>
      <c r="CT134" s="60"/>
      <c r="CU134" s="244"/>
      <c r="CV134" s="212">
        <v>850000</v>
      </c>
      <c r="CW134" s="213">
        <v>0</v>
      </c>
      <c r="CX134" s="149">
        <f t="shared" si="182"/>
        <v>850000</v>
      </c>
      <c r="CY134" s="60">
        <f t="shared" si="183"/>
        <v>3400000</v>
      </c>
      <c r="CZ134" s="244"/>
      <c r="DA134" s="212"/>
      <c r="DB134" s="213"/>
      <c r="DC134" s="149"/>
      <c r="DD134" s="60"/>
      <c r="DE134" s="244"/>
      <c r="DF134" s="212"/>
      <c r="DG134" s="213"/>
      <c r="DH134" s="149"/>
      <c r="DI134" s="60"/>
      <c r="DJ134" s="244"/>
      <c r="DK134" s="212"/>
      <c r="DL134" s="213"/>
      <c r="DM134" s="149"/>
      <c r="DN134" s="60"/>
      <c r="DO134" s="244"/>
      <c r="DP134" s="212"/>
      <c r="DQ134" s="213"/>
      <c r="DR134" s="149">
        <f t="shared" si="64"/>
        <v>0</v>
      </c>
      <c r="DS134" s="60">
        <f t="shared" si="75"/>
        <v>0</v>
      </c>
      <c r="DT134" s="244"/>
      <c r="DU134" s="212">
        <v>0</v>
      </c>
      <c r="DV134" s="213">
        <v>0</v>
      </c>
      <c r="DW134" s="149">
        <f t="shared" si="65"/>
        <v>0</v>
      </c>
      <c r="DX134" s="60">
        <f t="shared" si="76"/>
        <v>0</v>
      </c>
      <c r="DY134" s="244"/>
      <c r="DZ134" s="212"/>
      <c r="EA134" s="213"/>
      <c r="EB134" s="149"/>
      <c r="EC134" s="60"/>
      <c r="ED134" s="247"/>
      <c r="EE134" s="212"/>
      <c r="EF134" s="213"/>
      <c r="EG134" s="149"/>
      <c r="EH134" s="60"/>
      <c r="EI134" s="244"/>
      <c r="EJ134" s="224">
        <f t="shared" ref="EJ134" si="396">IFERROR(AVERAGEIFS(O134:EI134,O$12:EI$12,"Valor Total Unitario",O134:EI134,"&lt;&gt;0"),0)</f>
        <v>2189280</v>
      </c>
      <c r="EK134" s="221">
        <f t="shared" ref="EK134" si="397">_xlfn.MINIFS(O134:EI134,O$12:EI$12,"Valor Total Unitario", O134:EI134, "&lt;&gt;0")</f>
        <v>850000</v>
      </c>
      <c r="EL134" s="222" t="str">
        <f t="shared" ref="EL134" si="398">IF(EK134=0,"",INDEX(O$9:EI$9,MATCH(EK134,O134:EI134,0)))</f>
        <v>LOGYSMED</v>
      </c>
      <c r="EM134" s="221"/>
      <c r="EN134" s="220">
        <f>IFERROR(EM134/#REF!,0)</f>
        <v>0</v>
      </c>
      <c r="EO134" s="31">
        <f t="shared" ref="EO134" si="399">+EJ134</f>
        <v>2189280</v>
      </c>
      <c r="EP134" s="31">
        <f t="shared" si="55"/>
        <v>8757120</v>
      </c>
      <c r="EQ134" s="225" t="str">
        <f t="shared" si="332"/>
        <v/>
      </c>
    </row>
    <row r="135" spans="1:147" s="14" customFormat="1" ht="28.5">
      <c r="A135" s="263">
        <f t="shared" si="13"/>
        <v>123</v>
      </c>
      <c r="B135" s="102"/>
      <c r="C135" s="249" t="s">
        <v>851</v>
      </c>
      <c r="D135" s="273" t="s">
        <v>57</v>
      </c>
      <c r="E135" s="265" t="s">
        <v>1445</v>
      </c>
      <c r="F135" s="273">
        <v>4</v>
      </c>
      <c r="G135" s="102"/>
      <c r="H135" s="103"/>
      <c r="I135" s="210"/>
      <c r="J135" s="280"/>
      <c r="K135" s="206"/>
      <c r="L135" s="71">
        <f t="shared" ref="L135" si="400">+J135+K135</f>
        <v>0</v>
      </c>
      <c r="M135" s="209">
        <f t="shared" si="58"/>
        <v>0</v>
      </c>
      <c r="O135" s="275"/>
      <c r="P135" s="275"/>
      <c r="Q135" s="149"/>
      <c r="R135" s="60"/>
      <c r="S135" s="244"/>
      <c r="T135" s="275"/>
      <c r="U135" s="275"/>
      <c r="V135" s="149"/>
      <c r="W135" s="60"/>
      <c r="X135" s="244"/>
      <c r="Y135" s="275"/>
      <c r="Z135" s="275">
        <v>0</v>
      </c>
      <c r="AA135" s="149">
        <f t="shared" ref="AA135" si="401">+Y135+Z135</f>
        <v>0</v>
      </c>
      <c r="AB135" s="60">
        <f t="shared" ref="AB135" si="402">+AA135*$F135</f>
        <v>0</v>
      </c>
      <c r="AC135" s="244"/>
      <c r="AD135" s="275">
        <v>3789255.8176200008</v>
      </c>
      <c r="AE135" s="275">
        <v>0</v>
      </c>
      <c r="AF135" s="149">
        <f t="shared" si="166"/>
        <v>3789255.8176200008</v>
      </c>
      <c r="AG135" s="60">
        <f t="shared" si="167"/>
        <v>15157023.270480003</v>
      </c>
      <c r="AH135" s="244"/>
      <c r="AI135" s="275"/>
      <c r="AJ135" s="275"/>
      <c r="AK135" s="149"/>
      <c r="AL135" s="60"/>
      <c r="AM135" s="244"/>
      <c r="AN135" s="275"/>
      <c r="AO135" s="275"/>
      <c r="AP135" s="149">
        <f t="shared" si="59"/>
        <v>0</v>
      </c>
      <c r="AQ135" s="60">
        <f t="shared" si="48"/>
        <v>0</v>
      </c>
      <c r="AR135" s="244"/>
      <c r="AS135" s="275"/>
      <c r="AT135" s="275"/>
      <c r="AU135" s="149"/>
      <c r="AV135" s="60"/>
      <c r="AW135" s="244"/>
      <c r="AX135" s="212">
        <v>3046827</v>
      </c>
      <c r="AY135" s="213">
        <v>0</v>
      </c>
      <c r="AZ135" s="149">
        <f t="shared" si="104"/>
        <v>3046827</v>
      </c>
      <c r="BA135" s="60">
        <f t="shared" si="105"/>
        <v>12187308</v>
      </c>
      <c r="BB135" s="244"/>
      <c r="BC135" s="212"/>
      <c r="BD135" s="213"/>
      <c r="BE135" s="149"/>
      <c r="BF135" s="60"/>
      <c r="BG135" s="244"/>
      <c r="BH135" s="275"/>
      <c r="BI135" s="275"/>
      <c r="BJ135" s="149"/>
      <c r="BK135" s="60"/>
      <c r="BL135" s="244"/>
      <c r="BM135" s="212">
        <v>2597000</v>
      </c>
      <c r="BN135" s="213">
        <v>0</v>
      </c>
      <c r="BO135" s="149">
        <f t="shared" si="116"/>
        <v>2597000</v>
      </c>
      <c r="BP135" s="60">
        <f t="shared" si="117"/>
        <v>10388000</v>
      </c>
      <c r="BQ135" s="244"/>
      <c r="BR135" s="212">
        <v>4186741</v>
      </c>
      <c r="BS135" s="213">
        <v>0</v>
      </c>
      <c r="BT135" s="149">
        <f t="shared" si="142"/>
        <v>4186741</v>
      </c>
      <c r="BU135" s="60">
        <f t="shared" si="143"/>
        <v>16746964</v>
      </c>
      <c r="BV135" s="244"/>
      <c r="BW135" s="212"/>
      <c r="BX135" s="213"/>
      <c r="BY135" s="149"/>
      <c r="BZ135" s="60"/>
      <c r="CA135" s="244"/>
      <c r="CB135" s="277"/>
      <c r="CC135" s="277"/>
      <c r="CD135" s="149"/>
      <c r="CE135" s="60"/>
      <c r="CF135" s="244"/>
      <c r="CG135" s="212"/>
      <c r="CH135" s="213"/>
      <c r="CI135" s="149"/>
      <c r="CJ135" s="60"/>
      <c r="CK135" s="244"/>
      <c r="CL135" s="212"/>
      <c r="CM135" s="213"/>
      <c r="CN135" s="149"/>
      <c r="CO135" s="60"/>
      <c r="CP135" s="244"/>
      <c r="CQ135" s="212"/>
      <c r="CR135" s="213"/>
      <c r="CS135" s="149"/>
      <c r="CT135" s="60"/>
      <c r="CU135" s="244"/>
      <c r="CV135" s="212"/>
      <c r="CW135" s="213"/>
      <c r="CX135" s="149"/>
      <c r="CY135" s="60"/>
      <c r="CZ135" s="244"/>
      <c r="DA135" s="212">
        <v>1215000</v>
      </c>
      <c r="DB135" s="213">
        <v>0</v>
      </c>
      <c r="DC135" s="149">
        <f t="shared" ref="DC135:DC139" si="403">+DA135+DB135</f>
        <v>1215000</v>
      </c>
      <c r="DD135" s="60">
        <f t="shared" ref="DD135:DD139" si="404">+DC135*$F135</f>
        <v>4860000</v>
      </c>
      <c r="DE135" s="244"/>
      <c r="DF135" s="212"/>
      <c r="DG135" s="213"/>
      <c r="DH135" s="149"/>
      <c r="DI135" s="60"/>
      <c r="DJ135" s="244"/>
      <c r="DK135" s="212"/>
      <c r="DL135" s="213"/>
      <c r="DM135" s="149"/>
      <c r="DN135" s="60"/>
      <c r="DO135" s="244"/>
      <c r="DP135" s="212">
        <v>6326500</v>
      </c>
      <c r="DQ135" s="213">
        <v>8835</v>
      </c>
      <c r="DR135" s="149">
        <f t="shared" si="64"/>
        <v>6335335</v>
      </c>
      <c r="DS135" s="60">
        <f t="shared" si="75"/>
        <v>25341340</v>
      </c>
      <c r="DT135" s="244"/>
      <c r="DU135" s="212">
        <v>0</v>
      </c>
      <c r="DV135" s="213">
        <v>0</v>
      </c>
      <c r="DW135" s="149">
        <f t="shared" si="65"/>
        <v>0</v>
      </c>
      <c r="DX135" s="60">
        <f t="shared" si="76"/>
        <v>0</v>
      </c>
      <c r="DY135" s="244"/>
      <c r="DZ135" s="212"/>
      <c r="EA135" s="213"/>
      <c r="EB135" s="149"/>
      <c r="EC135" s="60"/>
      <c r="ED135" s="247"/>
      <c r="EE135" s="212"/>
      <c r="EF135" s="213"/>
      <c r="EG135" s="149"/>
      <c r="EH135" s="60"/>
      <c r="EI135" s="244"/>
      <c r="EJ135" s="224">
        <f t="shared" ref="EJ135" si="405">IFERROR(AVERAGEIFS(O135:EI135,O$12:EI$12,"Valor Total Unitario",O135:EI135,"&lt;&gt;0"),0)</f>
        <v>3528359.8029366671</v>
      </c>
      <c r="EK135" s="221">
        <f t="shared" ref="EK135" si="406">_xlfn.MINIFS(O135:EI135,O$12:EI$12,"Valor Total Unitario", O135:EI135, "&lt;&gt;0")</f>
        <v>1215000</v>
      </c>
      <c r="EL135" s="222" t="str">
        <f t="shared" ref="EL135" si="407">IF(EK135=0,"",INDEX(O$9:EI$9,MATCH(EK135,O135:EI135,0)))</f>
        <v>INNOMED S.A.</v>
      </c>
      <c r="EM135" s="221"/>
      <c r="EN135" s="220">
        <f>IFERROR(EM135/#REF!,0)</f>
        <v>0</v>
      </c>
      <c r="EO135" s="31">
        <f t="shared" ref="EO135" si="408">+EJ135</f>
        <v>3528359.8029366671</v>
      </c>
      <c r="EP135" s="31">
        <f t="shared" si="55"/>
        <v>14113439.211746668</v>
      </c>
      <c r="EQ135" s="225" t="str">
        <f t="shared" si="332"/>
        <v/>
      </c>
    </row>
    <row r="136" spans="1:147" s="14" customFormat="1" ht="42.75">
      <c r="A136" s="263">
        <f t="shared" si="13"/>
        <v>124</v>
      </c>
      <c r="B136" s="102"/>
      <c r="C136" s="249" t="s">
        <v>852</v>
      </c>
      <c r="D136" s="273" t="s">
        <v>57</v>
      </c>
      <c r="E136" s="265" t="s">
        <v>1445</v>
      </c>
      <c r="F136" s="273">
        <v>4</v>
      </c>
      <c r="G136" s="102"/>
      <c r="H136" s="103"/>
      <c r="I136" s="210"/>
      <c r="J136" s="280"/>
      <c r="K136" s="206"/>
      <c r="L136" s="71">
        <f t="shared" ref="L136" si="409">+J136+K136</f>
        <v>0</v>
      </c>
      <c r="M136" s="209">
        <f t="shared" si="58"/>
        <v>0</v>
      </c>
      <c r="O136" s="275"/>
      <c r="P136" s="275"/>
      <c r="Q136" s="149"/>
      <c r="R136" s="60"/>
      <c r="S136" s="244"/>
      <c r="T136" s="275"/>
      <c r="U136" s="275"/>
      <c r="V136" s="149"/>
      <c r="W136" s="60"/>
      <c r="X136" s="244"/>
      <c r="Y136" s="275"/>
      <c r="Z136" s="275">
        <v>0</v>
      </c>
      <c r="AA136" s="149">
        <f t="shared" ref="AA136" si="410">+Y136+Z136</f>
        <v>0</v>
      </c>
      <c r="AB136" s="60">
        <f t="shared" ref="AB136" si="411">+AA136*$F136</f>
        <v>0</v>
      </c>
      <c r="AC136" s="244"/>
      <c r="AD136" s="275"/>
      <c r="AE136" s="275"/>
      <c r="AF136" s="149"/>
      <c r="AG136" s="60"/>
      <c r="AH136" s="244"/>
      <c r="AI136" s="275"/>
      <c r="AJ136" s="275"/>
      <c r="AK136" s="149"/>
      <c r="AL136" s="60"/>
      <c r="AM136" s="244"/>
      <c r="AN136" s="275"/>
      <c r="AO136" s="275"/>
      <c r="AP136" s="149">
        <f t="shared" si="59"/>
        <v>0</v>
      </c>
      <c r="AQ136" s="60">
        <f t="shared" si="48"/>
        <v>0</v>
      </c>
      <c r="AR136" s="244"/>
      <c r="AS136" s="275"/>
      <c r="AT136" s="275"/>
      <c r="AU136" s="149"/>
      <c r="AV136" s="60"/>
      <c r="AW136" s="244"/>
      <c r="AX136" s="212">
        <v>3477326</v>
      </c>
      <c r="AY136" s="213">
        <v>0</v>
      </c>
      <c r="AZ136" s="149">
        <f t="shared" si="104"/>
        <v>3477326</v>
      </c>
      <c r="BA136" s="60">
        <f t="shared" si="105"/>
        <v>13909304</v>
      </c>
      <c r="BB136" s="244"/>
      <c r="BC136" s="212"/>
      <c r="BD136" s="213"/>
      <c r="BE136" s="149"/>
      <c r="BF136" s="60"/>
      <c r="BG136" s="244"/>
      <c r="BH136" s="275"/>
      <c r="BI136" s="275"/>
      <c r="BJ136" s="149"/>
      <c r="BK136" s="60"/>
      <c r="BL136" s="244"/>
      <c r="BM136" s="212">
        <v>2886000</v>
      </c>
      <c r="BN136" s="213">
        <v>0</v>
      </c>
      <c r="BO136" s="149">
        <f t="shared" si="116"/>
        <v>2886000</v>
      </c>
      <c r="BP136" s="60">
        <f t="shared" si="117"/>
        <v>11544000</v>
      </c>
      <c r="BQ136" s="244"/>
      <c r="BR136" s="212">
        <v>4714845</v>
      </c>
      <c r="BS136" s="213">
        <v>895820.55</v>
      </c>
      <c r="BT136" s="149">
        <f t="shared" si="142"/>
        <v>5610665.5499999998</v>
      </c>
      <c r="BU136" s="60">
        <f t="shared" si="143"/>
        <v>22442662.199999999</v>
      </c>
      <c r="BV136" s="244"/>
      <c r="BW136" s="212"/>
      <c r="BX136" s="213"/>
      <c r="BY136" s="149"/>
      <c r="BZ136" s="60"/>
      <c r="CA136" s="244"/>
      <c r="CB136" s="277"/>
      <c r="CC136" s="277"/>
      <c r="CD136" s="149"/>
      <c r="CE136" s="60"/>
      <c r="CF136" s="244"/>
      <c r="CG136" s="212"/>
      <c r="CH136" s="213"/>
      <c r="CI136" s="149"/>
      <c r="CJ136" s="60"/>
      <c r="CK136" s="244"/>
      <c r="CL136" s="212"/>
      <c r="CM136" s="213"/>
      <c r="CN136" s="149"/>
      <c r="CO136" s="60"/>
      <c r="CP136" s="244"/>
      <c r="CQ136" s="212"/>
      <c r="CR136" s="213"/>
      <c r="CS136" s="149"/>
      <c r="CT136" s="60"/>
      <c r="CU136" s="244"/>
      <c r="CV136" s="212"/>
      <c r="CW136" s="213"/>
      <c r="CX136" s="149"/>
      <c r="CY136" s="60"/>
      <c r="CZ136" s="244"/>
      <c r="DA136" s="212"/>
      <c r="DB136" s="213"/>
      <c r="DC136" s="149"/>
      <c r="DD136" s="60"/>
      <c r="DE136" s="244"/>
      <c r="DF136" s="212"/>
      <c r="DG136" s="213"/>
      <c r="DH136" s="149"/>
      <c r="DI136" s="60"/>
      <c r="DJ136" s="244"/>
      <c r="DK136" s="212"/>
      <c r="DL136" s="213"/>
      <c r="DM136" s="149"/>
      <c r="DN136" s="60"/>
      <c r="DO136" s="244"/>
      <c r="DP136" s="212">
        <v>6421500</v>
      </c>
      <c r="DQ136" s="213">
        <v>8835</v>
      </c>
      <c r="DR136" s="149">
        <f t="shared" si="64"/>
        <v>6430335</v>
      </c>
      <c r="DS136" s="60">
        <f t="shared" si="75"/>
        <v>25721340</v>
      </c>
      <c r="DT136" s="244"/>
      <c r="DU136" s="212">
        <v>0</v>
      </c>
      <c r="DV136" s="213">
        <v>0</v>
      </c>
      <c r="DW136" s="149">
        <f t="shared" si="65"/>
        <v>0</v>
      </c>
      <c r="DX136" s="60">
        <f t="shared" si="76"/>
        <v>0</v>
      </c>
      <c r="DY136" s="244"/>
      <c r="DZ136" s="212"/>
      <c r="EA136" s="213"/>
      <c r="EB136" s="149"/>
      <c r="EC136" s="60"/>
      <c r="ED136" s="247"/>
      <c r="EE136" s="212"/>
      <c r="EF136" s="213"/>
      <c r="EG136" s="149"/>
      <c r="EH136" s="60"/>
      <c r="EI136" s="244"/>
      <c r="EJ136" s="224">
        <f t="shared" ref="EJ136" si="412">IFERROR(AVERAGEIFS(O136:EI136,O$12:EI$12,"Valor Total Unitario",O136:EI136,"&lt;&gt;0"),0)</f>
        <v>4601081.6375000002</v>
      </c>
      <c r="EK136" s="221">
        <f t="shared" ref="EK136" si="413">_xlfn.MINIFS(O136:EI136,O$12:EI$12,"Valor Total Unitario", O136:EI136, "&lt;&gt;0")</f>
        <v>2886000</v>
      </c>
      <c r="EL136" s="222" t="str">
        <f t="shared" ref="EL136" si="414">IF(EK136=0,"",INDEX(O$9:EI$9,MATCH(EK136,O136:EI136,0)))</f>
        <v>LH S.A.S</v>
      </c>
      <c r="EM136" s="221"/>
      <c r="EN136" s="220">
        <f>IFERROR(EM136/#REF!,0)</f>
        <v>0</v>
      </c>
      <c r="EO136" s="31">
        <f t="shared" ref="EO136" si="415">+EJ136</f>
        <v>4601081.6375000002</v>
      </c>
      <c r="EP136" s="31">
        <f t="shared" si="55"/>
        <v>18404326.550000001</v>
      </c>
      <c r="EQ136" s="225" t="str">
        <f t="shared" si="332"/>
        <v/>
      </c>
    </row>
    <row r="137" spans="1:147" s="14" customFormat="1" ht="42.75">
      <c r="A137" s="263">
        <f t="shared" si="13"/>
        <v>125</v>
      </c>
      <c r="B137" s="102"/>
      <c r="C137" s="249" t="s">
        <v>853</v>
      </c>
      <c r="D137" s="273" t="s">
        <v>57</v>
      </c>
      <c r="E137" s="265" t="s">
        <v>1445</v>
      </c>
      <c r="F137" s="273">
        <v>4</v>
      </c>
      <c r="G137" s="102"/>
      <c r="H137" s="103"/>
      <c r="I137" s="210"/>
      <c r="J137" s="280"/>
      <c r="K137" s="206"/>
      <c r="L137" s="71">
        <f t="shared" ref="L137" si="416">+J137+K137</f>
        <v>0</v>
      </c>
      <c r="M137" s="209">
        <f t="shared" si="58"/>
        <v>0</v>
      </c>
      <c r="O137" s="275"/>
      <c r="P137" s="275"/>
      <c r="Q137" s="149"/>
      <c r="R137" s="60"/>
      <c r="S137" s="244"/>
      <c r="T137" s="275"/>
      <c r="U137" s="275"/>
      <c r="V137" s="149"/>
      <c r="W137" s="60"/>
      <c r="X137" s="244"/>
      <c r="Y137" s="275">
        <v>4842604</v>
      </c>
      <c r="Z137" s="275">
        <v>0</v>
      </c>
      <c r="AA137" s="149">
        <f t="shared" ref="AA137" si="417">+Y137+Z137</f>
        <v>4842604</v>
      </c>
      <c r="AB137" s="60">
        <f t="shared" ref="AB137" si="418">+AA137*$F137</f>
        <v>19370416</v>
      </c>
      <c r="AC137" s="244"/>
      <c r="AD137" s="275"/>
      <c r="AE137" s="275"/>
      <c r="AF137" s="149"/>
      <c r="AG137" s="60"/>
      <c r="AH137" s="244"/>
      <c r="AI137" s="275"/>
      <c r="AJ137" s="275"/>
      <c r="AK137" s="149"/>
      <c r="AL137" s="60"/>
      <c r="AM137" s="244"/>
      <c r="AN137" s="275"/>
      <c r="AO137" s="275"/>
      <c r="AP137" s="149">
        <f t="shared" si="59"/>
        <v>0</v>
      </c>
      <c r="AQ137" s="60">
        <f t="shared" si="48"/>
        <v>0</v>
      </c>
      <c r="AR137" s="244"/>
      <c r="AS137" s="275"/>
      <c r="AT137" s="275"/>
      <c r="AU137" s="149"/>
      <c r="AV137" s="60"/>
      <c r="AW137" s="244"/>
      <c r="AX137" s="212"/>
      <c r="AY137" s="213"/>
      <c r="AZ137" s="149"/>
      <c r="BA137" s="60"/>
      <c r="BB137" s="244"/>
      <c r="BC137" s="212"/>
      <c r="BD137" s="213"/>
      <c r="BE137" s="149"/>
      <c r="BF137" s="60"/>
      <c r="BG137" s="244"/>
      <c r="BH137" s="275"/>
      <c r="BI137" s="275"/>
      <c r="BJ137" s="149"/>
      <c r="BK137" s="60"/>
      <c r="BL137" s="244"/>
      <c r="BM137" s="212">
        <v>2617000</v>
      </c>
      <c r="BN137" s="213">
        <v>0</v>
      </c>
      <c r="BO137" s="149">
        <f t="shared" si="116"/>
        <v>2617000</v>
      </c>
      <c r="BP137" s="60">
        <f t="shared" si="117"/>
        <v>10468000</v>
      </c>
      <c r="BQ137" s="244"/>
      <c r="BR137" s="212">
        <v>4246179</v>
      </c>
      <c r="BS137" s="213">
        <v>0</v>
      </c>
      <c r="BT137" s="149">
        <f t="shared" si="142"/>
        <v>4246179</v>
      </c>
      <c r="BU137" s="60">
        <f t="shared" si="143"/>
        <v>16984716</v>
      </c>
      <c r="BV137" s="244"/>
      <c r="BW137" s="212"/>
      <c r="BX137" s="213"/>
      <c r="BY137" s="149"/>
      <c r="BZ137" s="60"/>
      <c r="CA137" s="244"/>
      <c r="CB137" s="277"/>
      <c r="CC137" s="277"/>
      <c r="CD137" s="149"/>
      <c r="CE137" s="60"/>
      <c r="CF137" s="244"/>
      <c r="CG137" s="212"/>
      <c r="CH137" s="213"/>
      <c r="CI137" s="149"/>
      <c r="CJ137" s="60"/>
      <c r="CK137" s="244"/>
      <c r="CL137" s="212"/>
      <c r="CM137" s="213"/>
      <c r="CN137" s="149"/>
      <c r="CO137" s="60"/>
      <c r="CP137" s="244"/>
      <c r="CQ137" s="212"/>
      <c r="CR137" s="213"/>
      <c r="CS137" s="149"/>
      <c r="CT137" s="60"/>
      <c r="CU137" s="244"/>
      <c r="CV137" s="212"/>
      <c r="CW137" s="213"/>
      <c r="CX137" s="149"/>
      <c r="CY137" s="60"/>
      <c r="CZ137" s="244"/>
      <c r="DA137" s="212"/>
      <c r="DB137" s="213"/>
      <c r="DC137" s="149"/>
      <c r="DD137" s="60"/>
      <c r="DE137" s="244"/>
      <c r="DF137" s="212"/>
      <c r="DG137" s="213"/>
      <c r="DH137" s="149"/>
      <c r="DI137" s="60"/>
      <c r="DJ137" s="244"/>
      <c r="DK137" s="212"/>
      <c r="DL137" s="213"/>
      <c r="DM137" s="149"/>
      <c r="DN137" s="60"/>
      <c r="DO137" s="244"/>
      <c r="DP137" s="212">
        <v>6326500</v>
      </c>
      <c r="DQ137" s="213">
        <v>8835</v>
      </c>
      <c r="DR137" s="149">
        <f t="shared" si="64"/>
        <v>6335335</v>
      </c>
      <c r="DS137" s="60">
        <f t="shared" si="75"/>
        <v>25341340</v>
      </c>
      <c r="DT137" s="244"/>
      <c r="DU137" s="212">
        <v>0</v>
      </c>
      <c r="DV137" s="213">
        <v>0</v>
      </c>
      <c r="DW137" s="149">
        <f t="shared" si="65"/>
        <v>0</v>
      </c>
      <c r="DX137" s="60">
        <f t="shared" si="76"/>
        <v>0</v>
      </c>
      <c r="DY137" s="244"/>
      <c r="DZ137" s="212"/>
      <c r="EA137" s="213"/>
      <c r="EB137" s="149"/>
      <c r="EC137" s="60"/>
      <c r="ED137" s="247"/>
      <c r="EE137" s="212"/>
      <c r="EF137" s="213"/>
      <c r="EG137" s="149"/>
      <c r="EH137" s="60"/>
      <c r="EI137" s="244"/>
      <c r="EJ137" s="224">
        <f t="shared" ref="EJ137" si="419">IFERROR(AVERAGEIFS(O137:EI137,O$12:EI$12,"Valor Total Unitario",O137:EI137,"&lt;&gt;0"),0)</f>
        <v>4510279.5</v>
      </c>
      <c r="EK137" s="221">
        <f t="shared" ref="EK137" si="420">_xlfn.MINIFS(O137:EI137,O$12:EI$12,"Valor Total Unitario", O137:EI137, "&lt;&gt;0")</f>
        <v>2617000</v>
      </c>
      <c r="EL137" s="222" t="str">
        <f t="shared" ref="EL137" si="421">IF(EK137=0,"",INDEX(O$9:EI$9,MATCH(EK137,O137:EI137,0)))</f>
        <v>LH S.A.S</v>
      </c>
      <c r="EM137" s="221"/>
      <c r="EN137" s="220">
        <f>IFERROR(EM137/#REF!,0)</f>
        <v>0</v>
      </c>
      <c r="EO137" s="31">
        <f t="shared" ref="EO137" si="422">+EJ137</f>
        <v>4510279.5</v>
      </c>
      <c r="EP137" s="31">
        <f t="shared" si="55"/>
        <v>18041118</v>
      </c>
      <c r="EQ137" s="225" t="str">
        <f t="shared" si="332"/>
        <v/>
      </c>
    </row>
    <row r="138" spans="1:147" s="14" customFormat="1" ht="28.5">
      <c r="A138" s="263">
        <f t="shared" si="13"/>
        <v>126</v>
      </c>
      <c r="B138" s="102"/>
      <c r="C138" s="249" t="s">
        <v>854</v>
      </c>
      <c r="D138" s="273" t="s">
        <v>57</v>
      </c>
      <c r="E138" s="265" t="s">
        <v>1445</v>
      </c>
      <c r="F138" s="273">
        <v>4</v>
      </c>
      <c r="G138" s="102"/>
      <c r="H138" s="103"/>
      <c r="I138" s="210"/>
      <c r="J138" s="280"/>
      <c r="K138" s="206"/>
      <c r="L138" s="71">
        <f t="shared" ref="L138" si="423">+J138+K138</f>
        <v>0</v>
      </c>
      <c r="M138" s="209">
        <f t="shared" si="58"/>
        <v>0</v>
      </c>
      <c r="O138" s="275"/>
      <c r="P138" s="275"/>
      <c r="Q138" s="149"/>
      <c r="R138" s="60"/>
      <c r="S138" s="244"/>
      <c r="T138" s="275"/>
      <c r="U138" s="275"/>
      <c r="V138" s="149"/>
      <c r="W138" s="60"/>
      <c r="X138" s="244"/>
      <c r="Y138" s="275"/>
      <c r="Z138" s="275">
        <v>0</v>
      </c>
      <c r="AA138" s="149">
        <f t="shared" ref="AA138" si="424">+Y138+Z138</f>
        <v>0</v>
      </c>
      <c r="AB138" s="60">
        <f t="shared" ref="AB138" si="425">+AA138*$F138</f>
        <v>0</v>
      </c>
      <c r="AC138" s="244"/>
      <c r="AD138" s="275"/>
      <c r="AE138" s="275"/>
      <c r="AF138" s="149"/>
      <c r="AG138" s="60"/>
      <c r="AH138" s="244"/>
      <c r="AI138" s="275"/>
      <c r="AJ138" s="275"/>
      <c r="AK138" s="149"/>
      <c r="AL138" s="60"/>
      <c r="AM138" s="244"/>
      <c r="AN138" s="275"/>
      <c r="AO138" s="275"/>
      <c r="AP138" s="149">
        <f t="shared" si="59"/>
        <v>0</v>
      </c>
      <c r="AQ138" s="60">
        <f t="shared" si="48"/>
        <v>0</v>
      </c>
      <c r="AR138" s="244"/>
      <c r="AS138" s="275"/>
      <c r="AT138" s="275"/>
      <c r="AU138" s="149"/>
      <c r="AV138" s="60"/>
      <c r="AW138" s="244"/>
      <c r="AX138" s="212"/>
      <c r="AY138" s="213"/>
      <c r="AZ138" s="149"/>
      <c r="BA138" s="60"/>
      <c r="BB138" s="244"/>
      <c r="BC138" s="212"/>
      <c r="BD138" s="213"/>
      <c r="BE138" s="149"/>
      <c r="BF138" s="60"/>
      <c r="BG138" s="244"/>
      <c r="BH138" s="275"/>
      <c r="BI138" s="275"/>
      <c r="BJ138" s="149"/>
      <c r="BK138" s="60"/>
      <c r="BL138" s="244"/>
      <c r="BM138" s="212">
        <v>2507000</v>
      </c>
      <c r="BN138" s="213">
        <v>0</v>
      </c>
      <c r="BO138" s="149">
        <f t="shared" si="116"/>
        <v>2507000</v>
      </c>
      <c r="BP138" s="60">
        <f t="shared" si="117"/>
        <v>10028000</v>
      </c>
      <c r="BQ138" s="244"/>
      <c r="BR138" s="212">
        <v>4883586</v>
      </c>
      <c r="BS138" s="213">
        <v>927881.34</v>
      </c>
      <c r="BT138" s="149">
        <f t="shared" si="142"/>
        <v>5811467.3399999999</v>
      </c>
      <c r="BU138" s="60">
        <f t="shared" si="143"/>
        <v>23245869.359999999</v>
      </c>
      <c r="BV138" s="244"/>
      <c r="BW138" s="212"/>
      <c r="BX138" s="213"/>
      <c r="BY138" s="149"/>
      <c r="BZ138" s="60"/>
      <c r="CA138" s="244"/>
      <c r="CB138" s="277"/>
      <c r="CC138" s="277"/>
      <c r="CD138" s="149"/>
      <c r="CE138" s="60"/>
      <c r="CF138" s="244"/>
      <c r="CG138" s="212"/>
      <c r="CH138" s="213"/>
      <c r="CI138" s="149"/>
      <c r="CJ138" s="60"/>
      <c r="CK138" s="244"/>
      <c r="CL138" s="212"/>
      <c r="CM138" s="213"/>
      <c r="CN138" s="149"/>
      <c r="CO138" s="60"/>
      <c r="CP138" s="244"/>
      <c r="CQ138" s="212"/>
      <c r="CR138" s="213"/>
      <c r="CS138" s="149"/>
      <c r="CT138" s="60"/>
      <c r="CU138" s="244"/>
      <c r="CV138" s="212"/>
      <c r="CW138" s="213"/>
      <c r="CX138" s="149"/>
      <c r="CY138" s="60"/>
      <c r="CZ138" s="244"/>
      <c r="DA138" s="212">
        <v>1225000</v>
      </c>
      <c r="DB138" s="213">
        <v>0</v>
      </c>
      <c r="DC138" s="149">
        <f t="shared" si="403"/>
        <v>1225000</v>
      </c>
      <c r="DD138" s="60">
        <f t="shared" si="404"/>
        <v>4900000</v>
      </c>
      <c r="DE138" s="244"/>
      <c r="DF138" s="212"/>
      <c r="DG138" s="213"/>
      <c r="DH138" s="149"/>
      <c r="DI138" s="60"/>
      <c r="DJ138" s="244"/>
      <c r="DK138" s="212"/>
      <c r="DL138" s="213"/>
      <c r="DM138" s="149"/>
      <c r="DN138" s="60"/>
      <c r="DO138" s="244"/>
      <c r="DP138" s="212">
        <v>6326500</v>
      </c>
      <c r="DQ138" s="213">
        <v>8835</v>
      </c>
      <c r="DR138" s="149">
        <f t="shared" si="64"/>
        <v>6335335</v>
      </c>
      <c r="DS138" s="60">
        <f t="shared" si="75"/>
        <v>25341340</v>
      </c>
      <c r="DT138" s="244"/>
      <c r="DU138" s="212">
        <v>0</v>
      </c>
      <c r="DV138" s="213">
        <v>0</v>
      </c>
      <c r="DW138" s="149">
        <f t="shared" si="65"/>
        <v>0</v>
      </c>
      <c r="DX138" s="60">
        <f t="shared" si="76"/>
        <v>0</v>
      </c>
      <c r="DY138" s="244"/>
      <c r="DZ138" s="212"/>
      <c r="EA138" s="213"/>
      <c r="EB138" s="149"/>
      <c r="EC138" s="60"/>
      <c r="ED138" s="247"/>
      <c r="EE138" s="212"/>
      <c r="EF138" s="213"/>
      <c r="EG138" s="149"/>
      <c r="EH138" s="60"/>
      <c r="EI138" s="244"/>
      <c r="EJ138" s="224">
        <f t="shared" ref="EJ138" si="426">IFERROR(AVERAGEIFS(O138:EI138,O$12:EI$12,"Valor Total Unitario",O138:EI138,"&lt;&gt;0"),0)</f>
        <v>3969700.585</v>
      </c>
      <c r="EK138" s="221">
        <f t="shared" ref="EK138" si="427">_xlfn.MINIFS(O138:EI138,O$12:EI$12,"Valor Total Unitario", O138:EI138, "&lt;&gt;0")</f>
        <v>1225000</v>
      </c>
      <c r="EL138" s="222" t="str">
        <f t="shared" ref="EL138" si="428">IF(EK138=0,"",INDEX(O$9:EI$9,MATCH(EK138,O138:EI138,0)))</f>
        <v>INNOMED S.A.</v>
      </c>
      <c r="EM138" s="221"/>
      <c r="EN138" s="220">
        <f>IFERROR(EM138/#REF!,0)</f>
        <v>0</v>
      </c>
      <c r="EO138" s="31">
        <f t="shared" ref="EO138" si="429">+EJ138</f>
        <v>3969700.585</v>
      </c>
      <c r="EP138" s="31">
        <f t="shared" si="55"/>
        <v>15878802.34</v>
      </c>
      <c r="EQ138" s="225" t="str">
        <f t="shared" si="332"/>
        <v/>
      </c>
    </row>
    <row r="139" spans="1:147" s="14" customFormat="1" ht="28.5">
      <c r="A139" s="263">
        <f t="shared" si="13"/>
        <v>127</v>
      </c>
      <c r="B139" s="102"/>
      <c r="C139" s="249" t="s">
        <v>855</v>
      </c>
      <c r="D139" s="273" t="s">
        <v>57</v>
      </c>
      <c r="E139" s="265" t="s">
        <v>1445</v>
      </c>
      <c r="F139" s="273">
        <v>4</v>
      </c>
      <c r="G139" s="102"/>
      <c r="H139" s="103"/>
      <c r="I139" s="210"/>
      <c r="J139" s="280"/>
      <c r="K139" s="206"/>
      <c r="L139" s="71">
        <f t="shared" ref="L139" si="430">+J139+K139</f>
        <v>0</v>
      </c>
      <c r="M139" s="209">
        <f t="shared" si="58"/>
        <v>0</v>
      </c>
      <c r="O139" s="275"/>
      <c r="P139" s="275"/>
      <c r="Q139" s="149"/>
      <c r="R139" s="60"/>
      <c r="S139" s="244"/>
      <c r="T139" s="275"/>
      <c r="U139" s="275"/>
      <c r="V139" s="149"/>
      <c r="W139" s="60"/>
      <c r="X139" s="244"/>
      <c r="Y139" s="275">
        <v>4842604</v>
      </c>
      <c r="Z139" s="275">
        <v>0</v>
      </c>
      <c r="AA139" s="149">
        <f t="shared" ref="AA139" si="431">+Y139+Z139</f>
        <v>4842604</v>
      </c>
      <c r="AB139" s="60">
        <f t="shared" ref="AB139" si="432">+AA139*$F139</f>
        <v>19370416</v>
      </c>
      <c r="AC139" s="244"/>
      <c r="AD139" s="275">
        <v>3789255.8176200008</v>
      </c>
      <c r="AE139" s="275">
        <v>0</v>
      </c>
      <c r="AF139" s="149">
        <f t="shared" si="166"/>
        <v>3789255.8176200008</v>
      </c>
      <c r="AG139" s="60">
        <f t="shared" si="167"/>
        <v>15157023.270480003</v>
      </c>
      <c r="AH139" s="244"/>
      <c r="AI139" s="275"/>
      <c r="AJ139" s="275"/>
      <c r="AK139" s="149"/>
      <c r="AL139" s="60"/>
      <c r="AM139" s="244"/>
      <c r="AN139" s="275"/>
      <c r="AO139" s="275"/>
      <c r="AP139" s="149">
        <f t="shared" si="59"/>
        <v>0</v>
      </c>
      <c r="AQ139" s="60">
        <f t="shared" si="48"/>
        <v>0</v>
      </c>
      <c r="AR139" s="244"/>
      <c r="AS139" s="275">
        <v>4006385</v>
      </c>
      <c r="AT139" s="275">
        <v>0</v>
      </c>
      <c r="AU139" s="149">
        <f t="shared" si="87"/>
        <v>4006385</v>
      </c>
      <c r="AV139" s="60">
        <f t="shared" si="88"/>
        <v>16025540</v>
      </c>
      <c r="AW139" s="244"/>
      <c r="AX139" s="212">
        <v>3046827</v>
      </c>
      <c r="AY139" s="213">
        <v>0</v>
      </c>
      <c r="AZ139" s="149">
        <f t="shared" si="104"/>
        <v>3046827</v>
      </c>
      <c r="BA139" s="60">
        <f t="shared" si="105"/>
        <v>12187308</v>
      </c>
      <c r="BB139" s="244"/>
      <c r="BC139" s="212"/>
      <c r="BD139" s="213"/>
      <c r="BE139" s="149"/>
      <c r="BF139" s="60"/>
      <c r="BG139" s="244"/>
      <c r="BH139" s="275"/>
      <c r="BI139" s="275"/>
      <c r="BJ139" s="149"/>
      <c r="BK139" s="60"/>
      <c r="BL139" s="244"/>
      <c r="BM139" s="212">
        <v>3136000</v>
      </c>
      <c r="BN139" s="213">
        <v>0</v>
      </c>
      <c r="BO139" s="149">
        <f t="shared" si="116"/>
        <v>3136000</v>
      </c>
      <c r="BP139" s="60">
        <f t="shared" si="117"/>
        <v>12544000</v>
      </c>
      <c r="BQ139" s="244"/>
      <c r="BR139" s="212">
        <v>4271953</v>
      </c>
      <c r="BS139" s="213">
        <v>811671.07000000007</v>
      </c>
      <c r="BT139" s="149">
        <f t="shared" si="142"/>
        <v>5083624.07</v>
      </c>
      <c r="BU139" s="60">
        <f t="shared" si="143"/>
        <v>20334496.280000001</v>
      </c>
      <c r="BV139" s="244"/>
      <c r="BW139" s="212"/>
      <c r="BX139" s="213"/>
      <c r="BY139" s="149"/>
      <c r="BZ139" s="60"/>
      <c r="CA139" s="244"/>
      <c r="CB139" s="277"/>
      <c r="CC139" s="277"/>
      <c r="CD139" s="149"/>
      <c r="CE139" s="60"/>
      <c r="CF139" s="244"/>
      <c r="CG139" s="212"/>
      <c r="CH139" s="213"/>
      <c r="CI139" s="149"/>
      <c r="CJ139" s="60"/>
      <c r="CK139" s="244"/>
      <c r="CL139" s="212"/>
      <c r="CM139" s="213"/>
      <c r="CN139" s="149"/>
      <c r="CO139" s="60"/>
      <c r="CP139" s="244"/>
      <c r="CQ139" s="212">
        <v>1807960</v>
      </c>
      <c r="CR139" s="213">
        <v>0</v>
      </c>
      <c r="CS139" s="149">
        <f t="shared" si="118"/>
        <v>1807960</v>
      </c>
      <c r="CT139" s="60">
        <f t="shared" si="119"/>
        <v>7231840</v>
      </c>
      <c r="CU139" s="244"/>
      <c r="CV139" s="212">
        <v>3260000</v>
      </c>
      <c r="CW139" s="213">
        <v>0</v>
      </c>
      <c r="CX139" s="149">
        <f t="shared" si="182"/>
        <v>3260000</v>
      </c>
      <c r="CY139" s="60">
        <f t="shared" si="183"/>
        <v>13040000</v>
      </c>
      <c r="CZ139" s="244"/>
      <c r="DA139" s="212">
        <v>1215000</v>
      </c>
      <c r="DB139" s="213">
        <v>0</v>
      </c>
      <c r="DC139" s="149">
        <f t="shared" si="403"/>
        <v>1215000</v>
      </c>
      <c r="DD139" s="60">
        <f t="shared" si="404"/>
        <v>4860000</v>
      </c>
      <c r="DE139" s="244"/>
      <c r="DF139" s="212"/>
      <c r="DG139" s="213"/>
      <c r="DH139" s="149"/>
      <c r="DI139" s="60"/>
      <c r="DJ139" s="244"/>
      <c r="DK139" s="212"/>
      <c r="DL139" s="213"/>
      <c r="DM139" s="149"/>
      <c r="DN139" s="60"/>
      <c r="DO139" s="244"/>
      <c r="DP139" s="212">
        <v>6326500</v>
      </c>
      <c r="DQ139" s="213">
        <v>8835</v>
      </c>
      <c r="DR139" s="149">
        <f t="shared" si="64"/>
        <v>6335335</v>
      </c>
      <c r="DS139" s="60">
        <f t="shared" si="75"/>
        <v>25341340</v>
      </c>
      <c r="DT139" s="244"/>
      <c r="DU139" s="212">
        <v>0</v>
      </c>
      <c r="DV139" s="213">
        <v>0</v>
      </c>
      <c r="DW139" s="149">
        <f t="shared" si="65"/>
        <v>0</v>
      </c>
      <c r="DX139" s="60">
        <f t="shared" si="76"/>
        <v>0</v>
      </c>
      <c r="DY139" s="244"/>
      <c r="DZ139" s="212"/>
      <c r="EA139" s="213"/>
      <c r="EB139" s="149"/>
      <c r="EC139" s="60"/>
      <c r="ED139" s="247"/>
      <c r="EE139" s="212"/>
      <c r="EF139" s="213"/>
      <c r="EG139" s="149"/>
      <c r="EH139" s="60"/>
      <c r="EI139" s="244"/>
      <c r="EJ139" s="224">
        <f t="shared" ref="EJ139" si="433">IFERROR(AVERAGEIFS(O139:EI139,O$12:EI$12,"Valor Total Unitario",O139:EI139,"&lt;&gt;0"),0)</f>
        <v>3652299.0887620002</v>
      </c>
      <c r="EK139" s="221">
        <f t="shared" ref="EK139" si="434">_xlfn.MINIFS(O139:EI139,O$12:EI$12,"Valor Total Unitario", O139:EI139, "&lt;&gt;0")</f>
        <v>1215000</v>
      </c>
      <c r="EL139" s="222" t="str">
        <f t="shared" ref="EL139" si="435">IF(EK139=0,"",INDEX(O$9:EI$9,MATCH(EK139,O139:EI139,0)))</f>
        <v>INNOMED S.A.</v>
      </c>
      <c r="EM139" s="221"/>
      <c r="EN139" s="220">
        <f>IFERROR(EM139/#REF!,0)</f>
        <v>0</v>
      </c>
      <c r="EO139" s="31">
        <f t="shared" ref="EO139" si="436">+EJ139</f>
        <v>3652299.0887620002</v>
      </c>
      <c r="EP139" s="31">
        <f t="shared" si="55"/>
        <v>14609196.355048001</v>
      </c>
      <c r="EQ139" s="225" t="str">
        <f t="shared" si="332"/>
        <v/>
      </c>
    </row>
    <row r="140" spans="1:147" s="14" customFormat="1" ht="28.5">
      <c r="A140" s="263">
        <f t="shared" si="13"/>
        <v>128</v>
      </c>
      <c r="B140" s="102"/>
      <c r="C140" s="249" t="s">
        <v>856</v>
      </c>
      <c r="D140" s="273" t="s">
        <v>57</v>
      </c>
      <c r="E140" s="265" t="s">
        <v>1445</v>
      </c>
      <c r="F140" s="273">
        <v>4</v>
      </c>
      <c r="G140" s="102"/>
      <c r="H140" s="103"/>
      <c r="I140" s="210"/>
      <c r="J140" s="280"/>
      <c r="K140" s="206"/>
      <c r="L140" s="71">
        <f t="shared" ref="L140" si="437">+J140+K140</f>
        <v>0</v>
      </c>
      <c r="M140" s="209">
        <f t="shared" si="58"/>
        <v>0</v>
      </c>
      <c r="O140" s="275"/>
      <c r="P140" s="275"/>
      <c r="Q140" s="149"/>
      <c r="R140" s="60"/>
      <c r="S140" s="244"/>
      <c r="T140" s="275"/>
      <c r="U140" s="275"/>
      <c r="V140" s="149"/>
      <c r="W140" s="60"/>
      <c r="X140" s="244"/>
      <c r="Y140" s="275"/>
      <c r="Z140" s="275"/>
      <c r="AA140" s="149"/>
      <c r="AB140" s="60"/>
      <c r="AC140" s="244"/>
      <c r="AD140" s="275">
        <v>6696082.198259999</v>
      </c>
      <c r="AE140" s="275">
        <v>0</v>
      </c>
      <c r="AF140" s="149">
        <f t="shared" si="166"/>
        <v>6696082.198259999</v>
      </c>
      <c r="AG140" s="60">
        <f t="shared" si="167"/>
        <v>26784328.793039996</v>
      </c>
      <c r="AH140" s="244"/>
      <c r="AI140" s="275"/>
      <c r="AJ140" s="275"/>
      <c r="AK140" s="149"/>
      <c r="AL140" s="60"/>
      <c r="AM140" s="244"/>
      <c r="AN140" s="275"/>
      <c r="AO140" s="275"/>
      <c r="AP140" s="149">
        <f t="shared" si="59"/>
        <v>0</v>
      </c>
      <c r="AQ140" s="60">
        <f t="shared" si="48"/>
        <v>0</v>
      </c>
      <c r="AR140" s="244"/>
      <c r="AS140" s="275">
        <v>4292580</v>
      </c>
      <c r="AT140" s="275">
        <v>0</v>
      </c>
      <c r="AU140" s="149">
        <f t="shared" si="87"/>
        <v>4292580</v>
      </c>
      <c r="AV140" s="60">
        <f t="shared" si="88"/>
        <v>17170320</v>
      </c>
      <c r="AW140" s="244"/>
      <c r="AX140" s="212">
        <v>2480877</v>
      </c>
      <c r="AY140" s="213">
        <v>0</v>
      </c>
      <c r="AZ140" s="149">
        <f t="shared" si="104"/>
        <v>2480877</v>
      </c>
      <c r="BA140" s="60">
        <f t="shared" si="105"/>
        <v>9923508</v>
      </c>
      <c r="BB140" s="244"/>
      <c r="BC140" s="212"/>
      <c r="BD140" s="213"/>
      <c r="BE140" s="149"/>
      <c r="BF140" s="60"/>
      <c r="BG140" s="244"/>
      <c r="BH140" s="275"/>
      <c r="BI140" s="275"/>
      <c r="BJ140" s="149"/>
      <c r="BK140" s="60"/>
      <c r="BL140" s="244"/>
      <c r="BM140" s="212">
        <v>2537000</v>
      </c>
      <c r="BN140" s="213">
        <v>0</v>
      </c>
      <c r="BO140" s="149">
        <f t="shared" si="116"/>
        <v>2537000</v>
      </c>
      <c r="BP140" s="60">
        <f t="shared" si="117"/>
        <v>10148000</v>
      </c>
      <c r="BQ140" s="244"/>
      <c r="BR140" s="212">
        <v>3659803</v>
      </c>
      <c r="BS140" s="213">
        <v>695362.57000000007</v>
      </c>
      <c r="BT140" s="149">
        <f t="shared" si="142"/>
        <v>4355165.57</v>
      </c>
      <c r="BU140" s="60">
        <f t="shared" si="143"/>
        <v>17420662.280000001</v>
      </c>
      <c r="BV140" s="244"/>
      <c r="BW140" s="212"/>
      <c r="BX140" s="213"/>
      <c r="BY140" s="149"/>
      <c r="BZ140" s="60"/>
      <c r="CA140" s="244"/>
      <c r="CB140" s="277"/>
      <c r="CC140" s="277"/>
      <c r="CD140" s="149"/>
      <c r="CE140" s="60"/>
      <c r="CF140" s="244"/>
      <c r="CG140" s="212"/>
      <c r="CH140" s="213"/>
      <c r="CI140" s="149"/>
      <c r="CJ140" s="60"/>
      <c r="CK140" s="244"/>
      <c r="CL140" s="212"/>
      <c r="CM140" s="213"/>
      <c r="CN140" s="149"/>
      <c r="CO140" s="60"/>
      <c r="CP140" s="244"/>
      <c r="CQ140" s="212"/>
      <c r="CR140" s="213"/>
      <c r="CS140" s="149"/>
      <c r="CT140" s="60"/>
      <c r="CU140" s="244"/>
      <c r="CV140" s="212">
        <v>3260000</v>
      </c>
      <c r="CW140" s="213">
        <v>0</v>
      </c>
      <c r="CX140" s="149">
        <f t="shared" si="182"/>
        <v>3260000</v>
      </c>
      <c r="CY140" s="60">
        <f t="shared" si="183"/>
        <v>13040000</v>
      </c>
      <c r="CZ140" s="244"/>
      <c r="DA140" s="212"/>
      <c r="DB140" s="213"/>
      <c r="DC140" s="149"/>
      <c r="DD140" s="60"/>
      <c r="DE140" s="244"/>
      <c r="DF140" s="212"/>
      <c r="DG140" s="213"/>
      <c r="DH140" s="149"/>
      <c r="DI140" s="60"/>
      <c r="DJ140" s="244"/>
      <c r="DK140" s="212"/>
      <c r="DL140" s="213"/>
      <c r="DM140" s="149"/>
      <c r="DN140" s="60"/>
      <c r="DO140" s="244"/>
      <c r="DP140" s="212">
        <v>6826500</v>
      </c>
      <c r="DQ140" s="213">
        <v>8835</v>
      </c>
      <c r="DR140" s="149">
        <f t="shared" si="64"/>
        <v>6835335</v>
      </c>
      <c r="DS140" s="60">
        <f t="shared" si="75"/>
        <v>27341340</v>
      </c>
      <c r="DT140" s="244"/>
      <c r="DU140" s="212">
        <v>0</v>
      </c>
      <c r="DV140" s="213">
        <v>0</v>
      </c>
      <c r="DW140" s="149">
        <f t="shared" si="65"/>
        <v>0</v>
      </c>
      <c r="DX140" s="60">
        <f t="shared" si="76"/>
        <v>0</v>
      </c>
      <c r="DY140" s="244"/>
      <c r="DZ140" s="212"/>
      <c r="EA140" s="213"/>
      <c r="EB140" s="149"/>
      <c r="EC140" s="60"/>
      <c r="ED140" s="247"/>
      <c r="EE140" s="212"/>
      <c r="EF140" s="213"/>
      <c r="EG140" s="149"/>
      <c r="EH140" s="60"/>
      <c r="EI140" s="244"/>
      <c r="EJ140" s="224">
        <f t="shared" ref="EJ140" si="438">IFERROR(AVERAGEIFS(O140:EI140,O$12:EI$12,"Valor Total Unitario",O140:EI140,"&lt;&gt;0"),0)</f>
        <v>4351005.6811799994</v>
      </c>
      <c r="EK140" s="221">
        <f t="shared" ref="EK140" si="439">_xlfn.MINIFS(O140:EI140,O$12:EI$12,"Valor Total Unitario", O140:EI140, "&lt;&gt;0")</f>
        <v>2480877</v>
      </c>
      <c r="EL140" s="222" t="str">
        <f t="shared" ref="EL140" si="440">IF(EK140=0,"",INDEX(O$9:EI$9,MATCH(EK140,O140:EI140,0)))</f>
        <v>PROMED QUIRURGICOS</v>
      </c>
      <c r="EM140" s="221"/>
      <c r="EN140" s="220">
        <f>IFERROR(EM140/#REF!,0)</f>
        <v>0</v>
      </c>
      <c r="EO140" s="31">
        <f t="shared" ref="EO140" si="441">+EJ140</f>
        <v>4351005.6811799994</v>
      </c>
      <c r="EP140" s="31">
        <f t="shared" si="55"/>
        <v>17404022.724719997</v>
      </c>
      <c r="EQ140" s="225" t="str">
        <f t="shared" si="332"/>
        <v/>
      </c>
    </row>
    <row r="141" spans="1:147" s="14" customFormat="1" ht="28.5">
      <c r="A141" s="263">
        <f t="shared" si="13"/>
        <v>129</v>
      </c>
      <c r="B141" s="102"/>
      <c r="C141" s="249" t="s">
        <v>857</v>
      </c>
      <c r="D141" s="273" t="s">
        <v>57</v>
      </c>
      <c r="E141" s="265" t="s">
        <v>1445</v>
      </c>
      <c r="F141" s="273">
        <v>4</v>
      </c>
      <c r="G141" s="102"/>
      <c r="H141" s="103"/>
      <c r="I141" s="210"/>
      <c r="J141" s="280"/>
      <c r="K141" s="206"/>
      <c r="L141" s="71">
        <f t="shared" ref="L141" si="442">+J141+K141</f>
        <v>0</v>
      </c>
      <c r="M141" s="209">
        <f t="shared" ref="M141:M203" si="443">L141*F141</f>
        <v>0</v>
      </c>
      <c r="O141" s="275"/>
      <c r="P141" s="275"/>
      <c r="Q141" s="149"/>
      <c r="R141" s="60"/>
      <c r="S141" s="244"/>
      <c r="T141" s="275"/>
      <c r="U141" s="275"/>
      <c r="V141" s="149"/>
      <c r="W141" s="60"/>
      <c r="X141" s="244"/>
      <c r="Y141" s="275"/>
      <c r="Z141" s="275"/>
      <c r="AA141" s="149"/>
      <c r="AB141" s="60"/>
      <c r="AC141" s="244"/>
      <c r="AD141" s="275"/>
      <c r="AE141" s="275"/>
      <c r="AF141" s="149"/>
      <c r="AG141" s="60"/>
      <c r="AH141" s="244"/>
      <c r="AI141" s="275"/>
      <c r="AJ141" s="275"/>
      <c r="AK141" s="149"/>
      <c r="AL141" s="60"/>
      <c r="AM141" s="244"/>
      <c r="AN141" s="275"/>
      <c r="AO141" s="275"/>
      <c r="AP141" s="149">
        <f t="shared" ref="AP141:AP203" si="444">AN141+AO141</f>
        <v>0</v>
      </c>
      <c r="AQ141" s="60">
        <f t="shared" ref="AQ141:AQ204" si="445">AP141*F141</f>
        <v>0</v>
      </c>
      <c r="AR141" s="244"/>
      <c r="AS141" s="275">
        <v>4270319</v>
      </c>
      <c r="AT141" s="275">
        <v>0</v>
      </c>
      <c r="AU141" s="149">
        <f t="shared" ref="AU141:AU203" si="446">+AS141+AT141</f>
        <v>4270319</v>
      </c>
      <c r="AV141" s="60">
        <f t="shared" si="88"/>
        <v>17081276</v>
      </c>
      <c r="AW141" s="244"/>
      <c r="AX141" s="212"/>
      <c r="AY141" s="213"/>
      <c r="AZ141" s="149"/>
      <c r="BA141" s="60"/>
      <c r="BB141" s="244"/>
      <c r="BC141" s="212"/>
      <c r="BD141" s="213"/>
      <c r="BE141" s="149"/>
      <c r="BF141" s="60"/>
      <c r="BG141" s="244"/>
      <c r="BH141" s="275"/>
      <c r="BI141" s="275"/>
      <c r="BJ141" s="149"/>
      <c r="BK141" s="60"/>
      <c r="BL141" s="244"/>
      <c r="BM141" s="212">
        <v>2696000</v>
      </c>
      <c r="BN141" s="213">
        <v>0</v>
      </c>
      <c r="BO141" s="149">
        <f t="shared" ref="BO141:BO192" si="447">+BM141+BN141</f>
        <v>2696000</v>
      </c>
      <c r="BP141" s="60">
        <f t="shared" si="117"/>
        <v>10784000</v>
      </c>
      <c r="BQ141" s="244"/>
      <c r="BR141" s="212"/>
      <c r="BS141" s="213"/>
      <c r="BT141" s="149"/>
      <c r="BU141" s="60"/>
      <c r="BV141" s="244"/>
      <c r="BW141" s="212"/>
      <c r="BX141" s="213"/>
      <c r="BY141" s="149"/>
      <c r="BZ141" s="60"/>
      <c r="CA141" s="244"/>
      <c r="CB141" s="277"/>
      <c r="CC141" s="277"/>
      <c r="CD141" s="149"/>
      <c r="CE141" s="60"/>
      <c r="CF141" s="244"/>
      <c r="CG141" s="212"/>
      <c r="CH141" s="213"/>
      <c r="CI141" s="149"/>
      <c r="CJ141" s="60"/>
      <c r="CK141" s="244"/>
      <c r="CL141" s="212"/>
      <c r="CM141" s="213"/>
      <c r="CN141" s="149"/>
      <c r="CO141" s="60"/>
      <c r="CP141" s="244"/>
      <c r="CQ141" s="212"/>
      <c r="CR141" s="213"/>
      <c r="CS141" s="149"/>
      <c r="CT141" s="60"/>
      <c r="CU141" s="244"/>
      <c r="CV141" s="212">
        <v>3260000</v>
      </c>
      <c r="CW141" s="213">
        <v>0</v>
      </c>
      <c r="CX141" s="149">
        <f t="shared" ref="CX141:CX200" si="448">+CV141+CW141</f>
        <v>3260000</v>
      </c>
      <c r="CY141" s="60">
        <f t="shared" si="183"/>
        <v>13040000</v>
      </c>
      <c r="CZ141" s="244"/>
      <c r="DA141" s="212"/>
      <c r="DB141" s="213"/>
      <c r="DC141" s="149"/>
      <c r="DD141" s="60"/>
      <c r="DE141" s="244"/>
      <c r="DF141" s="212"/>
      <c r="DG141" s="213"/>
      <c r="DH141" s="149"/>
      <c r="DI141" s="60"/>
      <c r="DJ141" s="244"/>
      <c r="DK141" s="212"/>
      <c r="DL141" s="213"/>
      <c r="DM141" s="149"/>
      <c r="DN141" s="60"/>
      <c r="DO141" s="244"/>
      <c r="DP141" s="212">
        <v>6326500</v>
      </c>
      <c r="DQ141" s="213">
        <v>8835</v>
      </c>
      <c r="DR141" s="149">
        <f t="shared" ref="DR141:DR203" si="449">+DP141+DQ141</f>
        <v>6335335</v>
      </c>
      <c r="DS141" s="60">
        <f t="shared" si="75"/>
        <v>25341340</v>
      </c>
      <c r="DT141" s="244"/>
      <c r="DU141" s="212">
        <v>0</v>
      </c>
      <c r="DV141" s="213">
        <v>0</v>
      </c>
      <c r="DW141" s="149">
        <f t="shared" ref="DW141:DW203" si="450">+DU141+DV141</f>
        <v>0</v>
      </c>
      <c r="DX141" s="60">
        <f t="shared" si="76"/>
        <v>0</v>
      </c>
      <c r="DY141" s="244"/>
      <c r="DZ141" s="212"/>
      <c r="EA141" s="213"/>
      <c r="EB141" s="149"/>
      <c r="EC141" s="60"/>
      <c r="ED141" s="247"/>
      <c r="EE141" s="212"/>
      <c r="EF141" s="213"/>
      <c r="EG141" s="149"/>
      <c r="EH141" s="60"/>
      <c r="EI141" s="244"/>
      <c r="EJ141" s="224">
        <f t="shared" ref="EJ141" si="451">IFERROR(AVERAGEIFS(O141:EI141,O$12:EI$12,"Valor Total Unitario",O141:EI141,"&lt;&gt;0"),0)</f>
        <v>4140413.5</v>
      </c>
      <c r="EK141" s="221">
        <f t="shared" ref="EK141" si="452">_xlfn.MINIFS(O141:EI141,O$12:EI$12,"Valor Total Unitario", O141:EI141, "&lt;&gt;0")</f>
        <v>2696000</v>
      </c>
      <c r="EL141" s="222" t="str">
        <f t="shared" ref="EL141" si="453">IF(EK141=0,"",INDEX(O$9:EI$9,MATCH(EK141,O141:EI141,0)))</f>
        <v>LH S.A.S</v>
      </c>
      <c r="EM141" s="221"/>
      <c r="EN141" s="220">
        <f>IFERROR(EM141/#REF!,0)</f>
        <v>0</v>
      </c>
      <c r="EO141" s="31">
        <f t="shared" ref="EO141" si="454">+EJ141</f>
        <v>4140413.5</v>
      </c>
      <c r="EP141" s="31">
        <f t="shared" ref="EP141:EP204" si="455">EJ141*F141</f>
        <v>16561654</v>
      </c>
      <c r="EQ141" s="225" t="str">
        <f t="shared" si="332"/>
        <v/>
      </c>
    </row>
    <row r="142" spans="1:147" s="14" customFormat="1" ht="28.5">
      <c r="A142" s="263">
        <f t="shared" si="13"/>
        <v>130</v>
      </c>
      <c r="B142" s="102"/>
      <c r="C142" s="249" t="s">
        <v>858</v>
      </c>
      <c r="D142" s="273" t="s">
        <v>57</v>
      </c>
      <c r="E142" s="265" t="s">
        <v>1445</v>
      </c>
      <c r="F142" s="273">
        <v>3</v>
      </c>
      <c r="G142" s="102"/>
      <c r="H142" s="103"/>
      <c r="I142" s="210"/>
      <c r="J142" s="280"/>
      <c r="K142" s="206"/>
      <c r="L142" s="71">
        <f t="shared" ref="L142" si="456">+J142+K142</f>
        <v>0</v>
      </c>
      <c r="M142" s="209">
        <f t="shared" si="443"/>
        <v>0</v>
      </c>
      <c r="O142" s="275"/>
      <c r="P142" s="275"/>
      <c r="Q142" s="149"/>
      <c r="R142" s="60"/>
      <c r="S142" s="244"/>
      <c r="T142" s="275"/>
      <c r="U142" s="275"/>
      <c r="V142" s="149"/>
      <c r="W142" s="60"/>
      <c r="X142" s="244"/>
      <c r="Y142" s="275">
        <v>5666182</v>
      </c>
      <c r="Z142" s="275">
        <v>0</v>
      </c>
      <c r="AA142" s="149">
        <f t="shared" ref="AA142" si="457">+Y142+Z142</f>
        <v>5666182</v>
      </c>
      <c r="AB142" s="60">
        <f t="shared" ref="AB142" si="458">+AA142*$F142</f>
        <v>16998546</v>
      </c>
      <c r="AC142" s="244"/>
      <c r="AD142" s="275">
        <v>3754650.7416600003</v>
      </c>
      <c r="AE142" s="275">
        <v>0</v>
      </c>
      <c r="AF142" s="149">
        <f t="shared" ref="AF142:AF192" si="459">+AD142+AE142</f>
        <v>3754650.7416600003</v>
      </c>
      <c r="AG142" s="60">
        <f t="shared" ref="AG142:AG192" si="460">+AF142*$F142</f>
        <v>11263952.22498</v>
      </c>
      <c r="AH142" s="244"/>
      <c r="AI142" s="275"/>
      <c r="AJ142" s="275"/>
      <c r="AK142" s="149"/>
      <c r="AL142" s="60"/>
      <c r="AM142" s="244"/>
      <c r="AN142" s="275"/>
      <c r="AO142" s="275"/>
      <c r="AP142" s="149">
        <f t="shared" si="444"/>
        <v>0</v>
      </c>
      <c r="AQ142" s="60">
        <f t="shared" si="445"/>
        <v>0</v>
      </c>
      <c r="AR142" s="244"/>
      <c r="AS142" s="275">
        <v>3883832</v>
      </c>
      <c r="AT142" s="275">
        <v>0</v>
      </c>
      <c r="AU142" s="149">
        <f t="shared" si="446"/>
        <v>3883832</v>
      </c>
      <c r="AV142" s="60">
        <f t="shared" ref="AV142:AV203" si="461">+AU142*$F142</f>
        <v>11651496</v>
      </c>
      <c r="AW142" s="244"/>
      <c r="AX142" s="212"/>
      <c r="AY142" s="213"/>
      <c r="AZ142" s="149"/>
      <c r="BA142" s="60"/>
      <c r="BB142" s="244"/>
      <c r="BC142" s="212"/>
      <c r="BD142" s="213"/>
      <c r="BE142" s="149"/>
      <c r="BF142" s="60"/>
      <c r="BG142" s="244"/>
      <c r="BH142" s="275"/>
      <c r="BI142" s="275"/>
      <c r="BJ142" s="149"/>
      <c r="BK142" s="60"/>
      <c r="BL142" s="244"/>
      <c r="BM142" s="212">
        <v>1337000</v>
      </c>
      <c r="BN142" s="213">
        <v>0</v>
      </c>
      <c r="BO142" s="149">
        <f t="shared" si="447"/>
        <v>1337000</v>
      </c>
      <c r="BP142" s="60">
        <f t="shared" ref="BP142:BP192" si="462">+BO142*$F142</f>
        <v>4011000</v>
      </c>
      <c r="BQ142" s="244"/>
      <c r="BR142" s="212">
        <v>11118599</v>
      </c>
      <c r="BS142" s="213">
        <v>0</v>
      </c>
      <c r="BT142" s="149">
        <f t="shared" ref="BT142:BT200" si="463">+BR142+BS142</f>
        <v>11118599</v>
      </c>
      <c r="BU142" s="60">
        <f t="shared" ref="BU142:BU200" si="464">+BT142*$F142</f>
        <v>33355797</v>
      </c>
      <c r="BV142" s="244"/>
      <c r="BW142" s="212">
        <v>1457190</v>
      </c>
      <c r="BX142" s="213">
        <v>0</v>
      </c>
      <c r="BY142" s="149">
        <f t="shared" ref="BY142:BY185" si="465">+BW142+BX142</f>
        <v>1457190</v>
      </c>
      <c r="BZ142" s="60">
        <f t="shared" ref="BZ142:BZ185" si="466">+BY142*$F142</f>
        <v>4371570</v>
      </c>
      <c r="CA142" s="244"/>
      <c r="CB142" s="277"/>
      <c r="CC142" s="277"/>
      <c r="CD142" s="149"/>
      <c r="CE142" s="60"/>
      <c r="CF142" s="244"/>
      <c r="CG142" s="212"/>
      <c r="CH142" s="213"/>
      <c r="CI142" s="149"/>
      <c r="CJ142" s="60"/>
      <c r="CK142" s="244"/>
      <c r="CL142" s="212"/>
      <c r="CM142" s="213"/>
      <c r="CN142" s="149"/>
      <c r="CO142" s="60"/>
      <c r="CP142" s="244"/>
      <c r="CQ142" s="212">
        <v>2300760</v>
      </c>
      <c r="CR142" s="213">
        <v>0</v>
      </c>
      <c r="CS142" s="149">
        <f t="shared" ref="CS142:CS195" si="467">+CQ142+CR142</f>
        <v>2300760</v>
      </c>
      <c r="CT142" s="60">
        <f t="shared" ref="CT142:CT195" si="468">+CS142*$F142</f>
        <v>6902280</v>
      </c>
      <c r="CU142" s="244"/>
      <c r="CV142" s="212"/>
      <c r="CW142" s="213"/>
      <c r="CX142" s="149"/>
      <c r="CY142" s="60"/>
      <c r="CZ142" s="244"/>
      <c r="DA142" s="212">
        <v>1189000</v>
      </c>
      <c r="DB142" s="213">
        <v>0</v>
      </c>
      <c r="DC142" s="149">
        <f t="shared" ref="DC142:DC196" si="469">+DA142+DB142</f>
        <v>1189000</v>
      </c>
      <c r="DD142" s="60">
        <f t="shared" ref="DD142:DD196" si="470">+DC142*$F142</f>
        <v>3567000</v>
      </c>
      <c r="DE142" s="244"/>
      <c r="DF142" s="212"/>
      <c r="DG142" s="213"/>
      <c r="DH142" s="149"/>
      <c r="DI142" s="60"/>
      <c r="DJ142" s="244"/>
      <c r="DK142" s="212"/>
      <c r="DL142" s="213"/>
      <c r="DM142" s="149"/>
      <c r="DN142" s="60"/>
      <c r="DO142" s="244"/>
      <c r="DP142" s="212">
        <v>5655000</v>
      </c>
      <c r="DQ142" s="213">
        <v>0</v>
      </c>
      <c r="DR142" s="149">
        <f t="shared" si="449"/>
        <v>5655000</v>
      </c>
      <c r="DS142" s="60">
        <f t="shared" ref="DS142:DS204" si="471">+DR142*$F142</f>
        <v>16965000</v>
      </c>
      <c r="DT142" s="244"/>
      <c r="DU142" s="212">
        <v>0</v>
      </c>
      <c r="DV142" s="213">
        <v>0</v>
      </c>
      <c r="DW142" s="149">
        <f t="shared" si="450"/>
        <v>0</v>
      </c>
      <c r="DX142" s="60">
        <f t="shared" ref="DX142:DX204" si="472">+DW142*$F142</f>
        <v>0</v>
      </c>
      <c r="DY142" s="244"/>
      <c r="DZ142" s="212"/>
      <c r="EA142" s="213"/>
      <c r="EB142" s="149"/>
      <c r="EC142" s="60"/>
      <c r="ED142" s="247"/>
      <c r="EE142" s="212"/>
      <c r="EF142" s="213"/>
      <c r="EG142" s="149"/>
      <c r="EH142" s="60"/>
      <c r="EI142" s="244"/>
      <c r="EJ142" s="224">
        <f t="shared" ref="EJ142" si="473">IFERROR(AVERAGEIFS(O142:EI142,O$12:EI$12,"Valor Total Unitario",O142:EI142,"&lt;&gt;0"),0)</f>
        <v>4040245.9712955556</v>
      </c>
      <c r="EK142" s="221">
        <f t="shared" ref="EK142" si="474">_xlfn.MINIFS(O142:EI142,O$12:EI$12,"Valor Total Unitario", O142:EI142, "&lt;&gt;0")</f>
        <v>1189000</v>
      </c>
      <c r="EL142" s="222" t="str">
        <f t="shared" ref="EL142" si="475">IF(EK142=0,"",INDEX(O$9:EI$9,MATCH(EK142,O142:EI142,0)))</f>
        <v>INNOMED S.A.</v>
      </c>
      <c r="EM142" s="221"/>
      <c r="EN142" s="220">
        <f>IFERROR(EM142/#REF!,0)</f>
        <v>0</v>
      </c>
      <c r="EO142" s="31">
        <f t="shared" ref="EO142" si="476">+EJ142</f>
        <v>4040245.9712955556</v>
      </c>
      <c r="EP142" s="31">
        <f t="shared" si="455"/>
        <v>12120737.913886666</v>
      </c>
      <c r="EQ142" s="225" t="str">
        <f t="shared" si="332"/>
        <v/>
      </c>
    </row>
    <row r="143" spans="1:147" s="14" customFormat="1" ht="42.75">
      <c r="A143" s="263">
        <f t="shared" si="13"/>
        <v>131</v>
      </c>
      <c r="B143" s="102"/>
      <c r="C143" s="249" t="s">
        <v>859</v>
      </c>
      <c r="D143" s="273" t="s">
        <v>57</v>
      </c>
      <c r="E143" s="265" t="s">
        <v>1445</v>
      </c>
      <c r="F143" s="273">
        <v>2</v>
      </c>
      <c r="G143" s="102"/>
      <c r="H143" s="103"/>
      <c r="I143" s="210"/>
      <c r="J143" s="280"/>
      <c r="K143" s="206"/>
      <c r="L143" s="71">
        <f t="shared" ref="L143" si="477">+J143+K143</f>
        <v>0</v>
      </c>
      <c r="M143" s="209">
        <f t="shared" si="443"/>
        <v>0</v>
      </c>
      <c r="O143" s="275"/>
      <c r="P143" s="275"/>
      <c r="Q143" s="149"/>
      <c r="R143" s="60"/>
      <c r="S143" s="244"/>
      <c r="T143" s="275"/>
      <c r="U143" s="275"/>
      <c r="V143" s="149"/>
      <c r="W143" s="60"/>
      <c r="X143" s="244"/>
      <c r="Y143" s="275">
        <v>4842604</v>
      </c>
      <c r="Z143" s="275">
        <v>0</v>
      </c>
      <c r="AA143" s="149">
        <f t="shared" ref="AA143" si="478">+Y143+Z143</f>
        <v>4842604</v>
      </c>
      <c r="AB143" s="60">
        <f t="shared" ref="AB143" si="479">+AA143*$F143</f>
        <v>9685208</v>
      </c>
      <c r="AC143" s="244"/>
      <c r="AD143" s="275"/>
      <c r="AE143" s="275"/>
      <c r="AF143" s="149"/>
      <c r="AG143" s="60"/>
      <c r="AH143" s="244"/>
      <c r="AI143" s="275"/>
      <c r="AJ143" s="275"/>
      <c r="AK143" s="149"/>
      <c r="AL143" s="60"/>
      <c r="AM143" s="244"/>
      <c r="AN143" s="275"/>
      <c r="AO143" s="275"/>
      <c r="AP143" s="149">
        <f t="shared" si="444"/>
        <v>0</v>
      </c>
      <c r="AQ143" s="60">
        <f t="shared" si="445"/>
        <v>0</v>
      </c>
      <c r="AR143" s="244"/>
      <c r="AS143" s="275">
        <v>4217715</v>
      </c>
      <c r="AT143" s="275">
        <v>0</v>
      </c>
      <c r="AU143" s="149">
        <f t="shared" si="446"/>
        <v>4217715</v>
      </c>
      <c r="AV143" s="60">
        <f t="shared" si="461"/>
        <v>8435430</v>
      </c>
      <c r="AW143" s="244"/>
      <c r="AX143" s="212"/>
      <c r="AY143" s="213"/>
      <c r="AZ143" s="149"/>
      <c r="BA143" s="60"/>
      <c r="BB143" s="244"/>
      <c r="BC143" s="212"/>
      <c r="BD143" s="213"/>
      <c r="BE143" s="149"/>
      <c r="BF143" s="60"/>
      <c r="BG143" s="244"/>
      <c r="BH143" s="275"/>
      <c r="BI143" s="275"/>
      <c r="BJ143" s="149"/>
      <c r="BK143" s="60"/>
      <c r="BL143" s="244"/>
      <c r="BM143" s="212"/>
      <c r="BN143" s="213"/>
      <c r="BO143" s="149"/>
      <c r="BP143" s="60"/>
      <c r="BQ143" s="244"/>
      <c r="BR143" s="212">
        <v>3616987</v>
      </c>
      <c r="BS143" s="213">
        <v>0</v>
      </c>
      <c r="BT143" s="149">
        <f t="shared" si="463"/>
        <v>3616987</v>
      </c>
      <c r="BU143" s="60">
        <f t="shared" si="464"/>
        <v>7233974</v>
      </c>
      <c r="BV143" s="244"/>
      <c r="BW143" s="212"/>
      <c r="BX143" s="213"/>
      <c r="BY143" s="149"/>
      <c r="BZ143" s="60"/>
      <c r="CA143" s="244"/>
      <c r="CB143" s="277"/>
      <c r="CC143" s="277"/>
      <c r="CD143" s="149"/>
      <c r="CE143" s="60"/>
      <c r="CF143" s="244"/>
      <c r="CG143" s="212"/>
      <c r="CH143" s="213"/>
      <c r="CI143" s="149"/>
      <c r="CJ143" s="60"/>
      <c r="CK143" s="244"/>
      <c r="CL143" s="212"/>
      <c r="CM143" s="213"/>
      <c r="CN143" s="149"/>
      <c r="CO143" s="60"/>
      <c r="CP143" s="244"/>
      <c r="CQ143" s="212">
        <v>1602370</v>
      </c>
      <c r="CR143" s="213">
        <v>0</v>
      </c>
      <c r="CS143" s="149">
        <f t="shared" si="467"/>
        <v>1602370</v>
      </c>
      <c r="CT143" s="60">
        <f t="shared" si="468"/>
        <v>3204740</v>
      </c>
      <c r="CU143" s="244"/>
      <c r="CV143" s="212">
        <v>3260000</v>
      </c>
      <c r="CW143" s="213">
        <v>0</v>
      </c>
      <c r="CX143" s="149">
        <f t="shared" si="448"/>
        <v>3260000</v>
      </c>
      <c r="CY143" s="60">
        <f t="shared" ref="CY143:CY200" si="480">+CX143*$F143</f>
        <v>6520000</v>
      </c>
      <c r="CZ143" s="244"/>
      <c r="DA143" s="212"/>
      <c r="DB143" s="213"/>
      <c r="DC143" s="149"/>
      <c r="DD143" s="60"/>
      <c r="DE143" s="244"/>
      <c r="DF143" s="212"/>
      <c r="DG143" s="213"/>
      <c r="DH143" s="149"/>
      <c r="DI143" s="60"/>
      <c r="DJ143" s="244"/>
      <c r="DK143" s="212"/>
      <c r="DL143" s="213"/>
      <c r="DM143" s="149"/>
      <c r="DN143" s="60"/>
      <c r="DO143" s="244"/>
      <c r="DP143" s="212">
        <v>6826500</v>
      </c>
      <c r="DQ143" s="213">
        <v>8835</v>
      </c>
      <c r="DR143" s="149">
        <f t="shared" si="449"/>
        <v>6835335</v>
      </c>
      <c r="DS143" s="60">
        <f t="shared" si="471"/>
        <v>13670670</v>
      </c>
      <c r="DT143" s="244"/>
      <c r="DU143" s="212">
        <v>0</v>
      </c>
      <c r="DV143" s="213">
        <v>0</v>
      </c>
      <c r="DW143" s="149">
        <f t="shared" si="450"/>
        <v>0</v>
      </c>
      <c r="DX143" s="60">
        <f t="shared" si="472"/>
        <v>0</v>
      </c>
      <c r="DY143" s="244"/>
      <c r="DZ143" s="212"/>
      <c r="EA143" s="213"/>
      <c r="EB143" s="149"/>
      <c r="EC143" s="60"/>
      <c r="ED143" s="247"/>
      <c r="EE143" s="212"/>
      <c r="EF143" s="213"/>
      <c r="EG143" s="149"/>
      <c r="EH143" s="60"/>
      <c r="EI143" s="244"/>
      <c r="EJ143" s="224">
        <f t="shared" ref="EJ143" si="481">IFERROR(AVERAGEIFS(O143:EI143,O$12:EI$12,"Valor Total Unitario",O143:EI143,"&lt;&gt;0"),0)</f>
        <v>4062501.8333333335</v>
      </c>
      <c r="EK143" s="221">
        <f t="shared" ref="EK143" si="482">_xlfn.MINIFS(O143:EI143,O$12:EI$12,"Valor Total Unitario", O143:EI143, "&lt;&gt;0")</f>
        <v>1602370</v>
      </c>
      <c r="EL143" s="222" t="str">
        <f t="shared" ref="EL143" si="483">IF(EK143=0,"",INDEX(O$9:EI$9,MATCH(EK143,O143:EI143,0)))</f>
        <v>IMPLAMEQ SAS</v>
      </c>
      <c r="EM143" s="221"/>
      <c r="EN143" s="220">
        <f>IFERROR(EM143/#REF!,0)</f>
        <v>0</v>
      </c>
      <c r="EO143" s="31">
        <f t="shared" ref="EO143" si="484">+EJ143</f>
        <v>4062501.8333333335</v>
      </c>
      <c r="EP143" s="31">
        <f t="shared" si="455"/>
        <v>8125003.666666667</v>
      </c>
      <c r="EQ143" s="225" t="str">
        <f t="shared" si="332"/>
        <v/>
      </c>
    </row>
    <row r="144" spans="1:147" s="14" customFormat="1" ht="42.75">
      <c r="A144" s="263">
        <f t="shared" si="13"/>
        <v>132</v>
      </c>
      <c r="B144" s="102"/>
      <c r="C144" s="249" t="s">
        <v>860</v>
      </c>
      <c r="D144" s="273" t="s">
        <v>57</v>
      </c>
      <c r="E144" s="265" t="s">
        <v>1445</v>
      </c>
      <c r="F144" s="273">
        <v>1</v>
      </c>
      <c r="G144" s="102"/>
      <c r="H144" s="103"/>
      <c r="I144" s="210"/>
      <c r="J144" s="280"/>
      <c r="K144" s="206"/>
      <c r="L144" s="71">
        <f t="shared" ref="L144" si="485">+J144+K144</f>
        <v>0</v>
      </c>
      <c r="M144" s="209">
        <f t="shared" si="443"/>
        <v>0</v>
      </c>
      <c r="O144" s="275"/>
      <c r="P144" s="275"/>
      <c r="Q144" s="149"/>
      <c r="R144" s="60"/>
      <c r="S144" s="244"/>
      <c r="T144" s="275"/>
      <c r="U144" s="275"/>
      <c r="V144" s="149"/>
      <c r="W144" s="60"/>
      <c r="X144" s="244"/>
      <c r="Y144" s="275">
        <v>4842604</v>
      </c>
      <c r="Z144" s="275">
        <v>0</v>
      </c>
      <c r="AA144" s="149">
        <f t="shared" ref="AA144" si="486">+Y144+Z144</f>
        <v>4842604</v>
      </c>
      <c r="AB144" s="60">
        <f t="shared" ref="AB144" si="487">+AA144*$F144</f>
        <v>4842604</v>
      </c>
      <c r="AC144" s="244"/>
      <c r="AD144" s="275">
        <v>6696082.198259999</v>
      </c>
      <c r="AE144" s="275">
        <v>0</v>
      </c>
      <c r="AF144" s="149">
        <f t="shared" si="459"/>
        <v>6696082.198259999</v>
      </c>
      <c r="AG144" s="60">
        <f t="shared" si="460"/>
        <v>6696082.198259999</v>
      </c>
      <c r="AH144" s="244"/>
      <c r="AI144" s="275"/>
      <c r="AJ144" s="275"/>
      <c r="AK144" s="149"/>
      <c r="AL144" s="60"/>
      <c r="AM144" s="244"/>
      <c r="AN144" s="275"/>
      <c r="AO144" s="275"/>
      <c r="AP144" s="149">
        <f t="shared" si="444"/>
        <v>0</v>
      </c>
      <c r="AQ144" s="60">
        <f t="shared" si="445"/>
        <v>0</v>
      </c>
      <c r="AR144" s="244"/>
      <c r="AS144" s="275">
        <v>2929519</v>
      </c>
      <c r="AT144" s="275">
        <v>0</v>
      </c>
      <c r="AU144" s="149">
        <f t="shared" si="446"/>
        <v>2929519</v>
      </c>
      <c r="AV144" s="60">
        <f t="shared" si="461"/>
        <v>2929519</v>
      </c>
      <c r="AW144" s="244"/>
      <c r="AX144" s="212"/>
      <c r="AY144" s="213"/>
      <c r="AZ144" s="149"/>
      <c r="BA144" s="60"/>
      <c r="BB144" s="244"/>
      <c r="BC144" s="212"/>
      <c r="BD144" s="213"/>
      <c r="BE144" s="149"/>
      <c r="BF144" s="60"/>
      <c r="BG144" s="244"/>
      <c r="BH144" s="275"/>
      <c r="BI144" s="275"/>
      <c r="BJ144" s="149"/>
      <c r="BK144" s="60"/>
      <c r="BL144" s="244"/>
      <c r="BM144" s="212">
        <v>3163000</v>
      </c>
      <c r="BN144" s="213">
        <v>0</v>
      </c>
      <c r="BO144" s="149">
        <f t="shared" si="447"/>
        <v>3163000</v>
      </c>
      <c r="BP144" s="60">
        <f t="shared" si="462"/>
        <v>3163000</v>
      </c>
      <c r="BQ144" s="244"/>
      <c r="BR144" s="212"/>
      <c r="BS144" s="213"/>
      <c r="BT144" s="149"/>
      <c r="BU144" s="60"/>
      <c r="BV144" s="244"/>
      <c r="BW144" s="212"/>
      <c r="BX144" s="213"/>
      <c r="BY144" s="149"/>
      <c r="BZ144" s="60"/>
      <c r="CA144" s="244"/>
      <c r="CB144" s="277"/>
      <c r="CC144" s="277"/>
      <c r="CD144" s="149"/>
      <c r="CE144" s="60"/>
      <c r="CF144" s="244"/>
      <c r="CG144" s="212"/>
      <c r="CH144" s="213"/>
      <c r="CI144" s="149"/>
      <c r="CJ144" s="60"/>
      <c r="CK144" s="244"/>
      <c r="CL144" s="212"/>
      <c r="CM144" s="213"/>
      <c r="CN144" s="149"/>
      <c r="CO144" s="60"/>
      <c r="CP144" s="244"/>
      <c r="CQ144" s="212"/>
      <c r="CR144" s="213"/>
      <c r="CS144" s="149"/>
      <c r="CT144" s="60"/>
      <c r="CU144" s="244"/>
      <c r="CV144" s="212">
        <v>3260000</v>
      </c>
      <c r="CW144" s="213">
        <v>0</v>
      </c>
      <c r="CX144" s="149">
        <f t="shared" si="448"/>
        <v>3260000</v>
      </c>
      <c r="CY144" s="60">
        <f t="shared" si="480"/>
        <v>3260000</v>
      </c>
      <c r="CZ144" s="244"/>
      <c r="DA144" s="212"/>
      <c r="DB144" s="213"/>
      <c r="DC144" s="149"/>
      <c r="DD144" s="60"/>
      <c r="DE144" s="244"/>
      <c r="DF144" s="212"/>
      <c r="DG144" s="213"/>
      <c r="DH144" s="149"/>
      <c r="DI144" s="60"/>
      <c r="DJ144" s="244"/>
      <c r="DK144" s="212"/>
      <c r="DL144" s="213"/>
      <c r="DM144" s="149"/>
      <c r="DN144" s="60"/>
      <c r="DO144" s="244"/>
      <c r="DP144" s="212">
        <v>6326500</v>
      </c>
      <c r="DQ144" s="213">
        <v>8835</v>
      </c>
      <c r="DR144" s="149">
        <f t="shared" si="449"/>
        <v>6335335</v>
      </c>
      <c r="DS144" s="60">
        <f t="shared" si="471"/>
        <v>6335335</v>
      </c>
      <c r="DT144" s="244"/>
      <c r="DU144" s="212">
        <v>0</v>
      </c>
      <c r="DV144" s="213">
        <v>0</v>
      </c>
      <c r="DW144" s="149">
        <f t="shared" si="450"/>
        <v>0</v>
      </c>
      <c r="DX144" s="60">
        <f t="shared" si="472"/>
        <v>0</v>
      </c>
      <c r="DY144" s="244"/>
      <c r="DZ144" s="212"/>
      <c r="EA144" s="213"/>
      <c r="EB144" s="149"/>
      <c r="EC144" s="60"/>
      <c r="ED144" s="247"/>
      <c r="EE144" s="212"/>
      <c r="EF144" s="213"/>
      <c r="EG144" s="149"/>
      <c r="EH144" s="60"/>
      <c r="EI144" s="244"/>
      <c r="EJ144" s="224">
        <f t="shared" ref="EJ144" si="488">IFERROR(AVERAGEIFS(O144:EI144,O$12:EI$12,"Valor Total Unitario",O144:EI144,"&lt;&gt;0"),0)</f>
        <v>4537756.6997099994</v>
      </c>
      <c r="EK144" s="221">
        <f t="shared" ref="EK144" si="489">_xlfn.MINIFS(O144:EI144,O$12:EI$12,"Valor Total Unitario", O144:EI144, "&lt;&gt;0")</f>
        <v>2929519</v>
      </c>
      <c r="EL144" s="222" t="str">
        <f t="shared" ref="EL144" si="490">IF(EK144=0,"",INDEX(O$9:EI$9,MATCH(EK144,O144:EI144,0)))</f>
        <v>FIJACION EXTERNA SAS</v>
      </c>
      <c r="EM144" s="221"/>
      <c r="EN144" s="220">
        <f>IFERROR(EM144/#REF!,0)</f>
        <v>0</v>
      </c>
      <c r="EO144" s="31">
        <f t="shared" ref="EO144" si="491">+EJ144</f>
        <v>4537756.6997099994</v>
      </c>
      <c r="EP144" s="31">
        <f t="shared" si="455"/>
        <v>4537756.6997099994</v>
      </c>
      <c r="EQ144" s="225" t="str">
        <f t="shared" si="332"/>
        <v/>
      </c>
    </row>
    <row r="145" spans="1:147" s="14" customFormat="1" ht="42.75">
      <c r="A145" s="263">
        <f t="shared" si="13"/>
        <v>133</v>
      </c>
      <c r="B145" s="102"/>
      <c r="C145" s="249" t="s">
        <v>861</v>
      </c>
      <c r="D145" s="273" t="s">
        <v>57</v>
      </c>
      <c r="E145" s="265" t="s">
        <v>1445</v>
      </c>
      <c r="F145" s="273">
        <v>1</v>
      </c>
      <c r="G145" s="102"/>
      <c r="H145" s="103"/>
      <c r="I145" s="210"/>
      <c r="J145" s="280"/>
      <c r="K145" s="206"/>
      <c r="L145" s="71">
        <f t="shared" ref="L145" si="492">+J145+K145</f>
        <v>0</v>
      </c>
      <c r="M145" s="209">
        <f t="shared" si="443"/>
        <v>0</v>
      </c>
      <c r="O145" s="275"/>
      <c r="P145" s="275"/>
      <c r="Q145" s="149"/>
      <c r="R145" s="60"/>
      <c r="S145" s="244"/>
      <c r="T145" s="275"/>
      <c r="U145" s="275"/>
      <c r="V145" s="149"/>
      <c r="W145" s="60"/>
      <c r="X145" s="244"/>
      <c r="Y145" s="275"/>
      <c r="Z145" s="275"/>
      <c r="AA145" s="149"/>
      <c r="AB145" s="60"/>
      <c r="AC145" s="244"/>
      <c r="AD145" s="275"/>
      <c r="AE145" s="275"/>
      <c r="AF145" s="149"/>
      <c r="AG145" s="60"/>
      <c r="AH145" s="244"/>
      <c r="AI145" s="275"/>
      <c r="AJ145" s="275"/>
      <c r="AK145" s="149"/>
      <c r="AL145" s="60"/>
      <c r="AM145" s="244"/>
      <c r="AN145" s="275"/>
      <c r="AO145" s="275"/>
      <c r="AP145" s="149">
        <f t="shared" si="444"/>
        <v>0</v>
      </c>
      <c r="AQ145" s="60">
        <f t="shared" si="445"/>
        <v>0</v>
      </c>
      <c r="AR145" s="244"/>
      <c r="AS145" s="275">
        <v>2929519</v>
      </c>
      <c r="AT145" s="275">
        <v>0</v>
      </c>
      <c r="AU145" s="149">
        <f t="shared" si="446"/>
        <v>2929519</v>
      </c>
      <c r="AV145" s="60">
        <f t="shared" si="461"/>
        <v>2929519</v>
      </c>
      <c r="AW145" s="244"/>
      <c r="AX145" s="212"/>
      <c r="AY145" s="213"/>
      <c r="AZ145" s="149"/>
      <c r="BA145" s="60"/>
      <c r="BB145" s="244"/>
      <c r="BC145" s="212"/>
      <c r="BD145" s="213"/>
      <c r="BE145" s="149"/>
      <c r="BF145" s="60"/>
      <c r="BG145" s="244"/>
      <c r="BH145" s="275"/>
      <c r="BI145" s="275"/>
      <c r="BJ145" s="149"/>
      <c r="BK145" s="60"/>
      <c r="BL145" s="244"/>
      <c r="BM145" s="212">
        <v>3163000</v>
      </c>
      <c r="BN145" s="213">
        <v>0</v>
      </c>
      <c r="BO145" s="149">
        <f t="shared" si="447"/>
        <v>3163000</v>
      </c>
      <c r="BP145" s="60">
        <f t="shared" si="462"/>
        <v>3163000</v>
      </c>
      <c r="BQ145" s="244"/>
      <c r="BR145" s="212"/>
      <c r="BS145" s="213"/>
      <c r="BT145" s="149"/>
      <c r="BU145" s="60"/>
      <c r="BV145" s="244"/>
      <c r="BW145" s="212"/>
      <c r="BX145" s="213"/>
      <c r="BY145" s="149"/>
      <c r="BZ145" s="60"/>
      <c r="CA145" s="244"/>
      <c r="CB145" s="277"/>
      <c r="CC145" s="277"/>
      <c r="CD145" s="149"/>
      <c r="CE145" s="60"/>
      <c r="CF145" s="244"/>
      <c r="CG145" s="212"/>
      <c r="CH145" s="213"/>
      <c r="CI145" s="149"/>
      <c r="CJ145" s="60"/>
      <c r="CK145" s="244"/>
      <c r="CL145" s="212"/>
      <c r="CM145" s="213"/>
      <c r="CN145" s="149"/>
      <c r="CO145" s="60"/>
      <c r="CP145" s="244"/>
      <c r="CQ145" s="212"/>
      <c r="CR145" s="213"/>
      <c r="CS145" s="149"/>
      <c r="CT145" s="60"/>
      <c r="CU145" s="244"/>
      <c r="CV145" s="212"/>
      <c r="CW145" s="213"/>
      <c r="CX145" s="149"/>
      <c r="CY145" s="60"/>
      <c r="CZ145" s="244"/>
      <c r="DA145" s="212"/>
      <c r="DB145" s="213"/>
      <c r="DC145" s="149"/>
      <c r="DD145" s="60"/>
      <c r="DE145" s="244"/>
      <c r="DF145" s="212"/>
      <c r="DG145" s="213"/>
      <c r="DH145" s="149"/>
      <c r="DI145" s="60"/>
      <c r="DJ145" s="244"/>
      <c r="DK145" s="212"/>
      <c r="DL145" s="213"/>
      <c r="DM145" s="149"/>
      <c r="DN145" s="60"/>
      <c r="DO145" s="244"/>
      <c r="DP145" s="212">
        <v>6326500</v>
      </c>
      <c r="DQ145" s="213">
        <v>8835</v>
      </c>
      <c r="DR145" s="149">
        <f t="shared" si="449"/>
        <v>6335335</v>
      </c>
      <c r="DS145" s="60">
        <f t="shared" si="471"/>
        <v>6335335</v>
      </c>
      <c r="DT145" s="244"/>
      <c r="DU145" s="212">
        <v>0</v>
      </c>
      <c r="DV145" s="213">
        <v>0</v>
      </c>
      <c r="DW145" s="149">
        <f t="shared" si="450"/>
        <v>0</v>
      </c>
      <c r="DX145" s="60">
        <f t="shared" si="472"/>
        <v>0</v>
      </c>
      <c r="DY145" s="244"/>
      <c r="DZ145" s="212"/>
      <c r="EA145" s="213"/>
      <c r="EB145" s="149"/>
      <c r="EC145" s="60"/>
      <c r="ED145" s="247"/>
      <c r="EE145" s="212"/>
      <c r="EF145" s="213"/>
      <c r="EG145" s="149"/>
      <c r="EH145" s="60"/>
      <c r="EI145" s="244"/>
      <c r="EJ145" s="224">
        <f t="shared" ref="EJ145" si="493">IFERROR(AVERAGEIFS(O145:EI145,O$12:EI$12,"Valor Total Unitario",O145:EI145,"&lt;&gt;0"),0)</f>
        <v>4142618</v>
      </c>
      <c r="EK145" s="221">
        <f t="shared" ref="EK145" si="494">_xlfn.MINIFS(O145:EI145,O$12:EI$12,"Valor Total Unitario", O145:EI145, "&lt;&gt;0")</f>
        <v>2929519</v>
      </c>
      <c r="EL145" s="222" t="str">
        <f t="shared" ref="EL145" si="495">IF(EK145=0,"",INDEX(O$9:EI$9,MATCH(EK145,O145:EI145,0)))</f>
        <v>FIJACION EXTERNA SAS</v>
      </c>
      <c r="EM145" s="221"/>
      <c r="EN145" s="220">
        <f>IFERROR(EM145/#REF!,0)</f>
        <v>0</v>
      </c>
      <c r="EO145" s="31">
        <f t="shared" ref="EO145" si="496">+EJ145</f>
        <v>4142618</v>
      </c>
      <c r="EP145" s="31">
        <f t="shared" si="455"/>
        <v>4142618</v>
      </c>
      <c r="EQ145" s="225" t="str">
        <f t="shared" si="332"/>
        <v/>
      </c>
    </row>
    <row r="146" spans="1:147" s="14" customFormat="1" ht="28.5">
      <c r="A146" s="263">
        <f t="shared" si="13"/>
        <v>134</v>
      </c>
      <c r="B146" s="102"/>
      <c r="C146" s="248" t="s">
        <v>862</v>
      </c>
      <c r="D146" s="273" t="s">
        <v>57</v>
      </c>
      <c r="E146" s="264" t="s">
        <v>1445</v>
      </c>
      <c r="F146" s="273">
        <v>1</v>
      </c>
      <c r="G146" s="102"/>
      <c r="H146" s="103"/>
      <c r="I146" s="210"/>
      <c r="J146" s="280"/>
      <c r="K146" s="206"/>
      <c r="L146" s="71">
        <f t="shared" ref="L146" si="497">+J146+K146</f>
        <v>0</v>
      </c>
      <c r="M146" s="209">
        <f t="shared" si="443"/>
        <v>0</v>
      </c>
      <c r="O146" s="275"/>
      <c r="P146" s="275"/>
      <c r="Q146" s="149"/>
      <c r="R146" s="60"/>
      <c r="S146" s="244"/>
      <c r="T146" s="275"/>
      <c r="U146" s="275"/>
      <c r="V146" s="149"/>
      <c r="W146" s="60"/>
      <c r="X146" s="244"/>
      <c r="Y146" s="275"/>
      <c r="Z146" s="275"/>
      <c r="AA146" s="149"/>
      <c r="AB146" s="60"/>
      <c r="AC146" s="244"/>
      <c r="AD146" s="275"/>
      <c r="AE146" s="275"/>
      <c r="AF146" s="149"/>
      <c r="AG146" s="60"/>
      <c r="AH146" s="244"/>
      <c r="AI146" s="275"/>
      <c r="AJ146" s="275"/>
      <c r="AK146" s="149"/>
      <c r="AL146" s="60"/>
      <c r="AM146" s="244"/>
      <c r="AN146" s="275"/>
      <c r="AO146" s="275"/>
      <c r="AP146" s="149">
        <f t="shared" si="444"/>
        <v>0</v>
      </c>
      <c r="AQ146" s="60">
        <f t="shared" si="445"/>
        <v>0</v>
      </c>
      <c r="AR146" s="244"/>
      <c r="AS146" s="275"/>
      <c r="AT146" s="275">
        <v>0</v>
      </c>
      <c r="AU146" s="149">
        <f t="shared" si="446"/>
        <v>0</v>
      </c>
      <c r="AV146" s="60">
        <f t="shared" si="461"/>
        <v>0</v>
      </c>
      <c r="AW146" s="244"/>
      <c r="AX146" s="212"/>
      <c r="AY146" s="213"/>
      <c r="AZ146" s="149"/>
      <c r="BA146" s="60"/>
      <c r="BB146" s="244"/>
      <c r="BC146" s="212"/>
      <c r="BD146" s="213"/>
      <c r="BE146" s="149"/>
      <c r="BF146" s="60"/>
      <c r="BG146" s="244"/>
      <c r="BH146" s="275"/>
      <c r="BI146" s="275"/>
      <c r="BJ146" s="149"/>
      <c r="BK146" s="60"/>
      <c r="BL146" s="244"/>
      <c r="BM146" s="212">
        <v>1187000</v>
      </c>
      <c r="BN146" s="213">
        <v>0</v>
      </c>
      <c r="BO146" s="149">
        <f t="shared" si="447"/>
        <v>1187000</v>
      </c>
      <c r="BP146" s="60">
        <f t="shared" si="462"/>
        <v>1187000</v>
      </c>
      <c r="BQ146" s="244"/>
      <c r="BR146" s="212">
        <v>12625995</v>
      </c>
      <c r="BS146" s="213">
        <v>2398939.0499999998</v>
      </c>
      <c r="BT146" s="149">
        <f t="shared" si="463"/>
        <v>15024934.050000001</v>
      </c>
      <c r="BU146" s="60">
        <f t="shared" si="464"/>
        <v>15024934.050000001</v>
      </c>
      <c r="BV146" s="244"/>
      <c r="BW146" s="212"/>
      <c r="BX146" s="213"/>
      <c r="BY146" s="149"/>
      <c r="BZ146" s="60"/>
      <c r="CA146" s="244"/>
      <c r="CB146" s="277"/>
      <c r="CC146" s="277"/>
      <c r="CD146" s="149"/>
      <c r="CE146" s="60"/>
      <c r="CF146" s="244"/>
      <c r="CG146" s="212"/>
      <c r="CH146" s="213"/>
      <c r="CI146" s="149"/>
      <c r="CJ146" s="60"/>
      <c r="CK146" s="244"/>
      <c r="CL146" s="212"/>
      <c r="CM146" s="213"/>
      <c r="CN146" s="149"/>
      <c r="CO146" s="60"/>
      <c r="CP146" s="244"/>
      <c r="CQ146" s="212"/>
      <c r="CR146" s="213"/>
      <c r="CS146" s="149"/>
      <c r="CT146" s="60"/>
      <c r="CU146" s="244"/>
      <c r="CV146" s="212"/>
      <c r="CW146" s="213"/>
      <c r="CX146" s="149"/>
      <c r="CY146" s="60"/>
      <c r="CZ146" s="244"/>
      <c r="DA146" s="212"/>
      <c r="DB146" s="213"/>
      <c r="DC146" s="149"/>
      <c r="DD146" s="60"/>
      <c r="DE146" s="244"/>
      <c r="DF146" s="212"/>
      <c r="DG146" s="213"/>
      <c r="DH146" s="149"/>
      <c r="DI146" s="60"/>
      <c r="DJ146" s="244"/>
      <c r="DK146" s="212"/>
      <c r="DL146" s="213"/>
      <c r="DM146" s="149"/>
      <c r="DN146" s="60"/>
      <c r="DO146" s="244"/>
      <c r="DP146" s="212"/>
      <c r="DQ146" s="213"/>
      <c r="DR146" s="149">
        <f t="shared" si="449"/>
        <v>0</v>
      </c>
      <c r="DS146" s="60">
        <f t="shared" si="471"/>
        <v>0</v>
      </c>
      <c r="DT146" s="244"/>
      <c r="DU146" s="212">
        <v>0</v>
      </c>
      <c r="DV146" s="213">
        <v>0</v>
      </c>
      <c r="DW146" s="149">
        <f t="shared" si="450"/>
        <v>0</v>
      </c>
      <c r="DX146" s="60">
        <f t="shared" si="472"/>
        <v>0</v>
      </c>
      <c r="DY146" s="244"/>
      <c r="DZ146" s="212"/>
      <c r="EA146" s="213"/>
      <c r="EB146" s="149"/>
      <c r="EC146" s="60"/>
      <c r="ED146" s="247"/>
      <c r="EE146" s="212"/>
      <c r="EF146" s="213"/>
      <c r="EG146" s="149"/>
      <c r="EH146" s="60"/>
      <c r="EI146" s="244"/>
      <c r="EJ146" s="224">
        <f t="shared" ref="EJ146" si="498">IFERROR(AVERAGEIFS(O146:EI146,O$12:EI$12,"Valor Total Unitario",O146:EI146,"&lt;&gt;0"),0)</f>
        <v>8105967.0250000004</v>
      </c>
      <c r="EK146" s="221">
        <f t="shared" ref="EK146" si="499">_xlfn.MINIFS(O146:EI146,O$12:EI$12,"Valor Total Unitario", O146:EI146, "&lt;&gt;0")</f>
        <v>1187000</v>
      </c>
      <c r="EL146" s="222" t="str">
        <f t="shared" ref="EL146" si="500">IF(EK146=0,"",INDEX(O$9:EI$9,MATCH(EK146,O146:EI146,0)))</f>
        <v>LH S.A.S</v>
      </c>
      <c r="EM146" s="221"/>
      <c r="EN146" s="220">
        <f>IFERROR(EM146/#REF!,0)</f>
        <v>0</v>
      </c>
      <c r="EO146" s="31">
        <f t="shared" ref="EO146" si="501">+EJ146</f>
        <v>8105967.0250000004</v>
      </c>
      <c r="EP146" s="31">
        <f t="shared" si="455"/>
        <v>8105967.0250000004</v>
      </c>
      <c r="EQ146" s="225" t="str">
        <f t="shared" si="332"/>
        <v/>
      </c>
    </row>
    <row r="147" spans="1:147" s="14" customFormat="1" ht="28.5">
      <c r="A147" s="263">
        <f t="shared" si="13"/>
        <v>135</v>
      </c>
      <c r="B147" s="102"/>
      <c r="C147" s="248" t="s">
        <v>863</v>
      </c>
      <c r="D147" s="273" t="s">
        <v>57</v>
      </c>
      <c r="E147" s="266" t="s">
        <v>1445</v>
      </c>
      <c r="F147" s="273">
        <v>1</v>
      </c>
      <c r="G147" s="102"/>
      <c r="H147" s="103"/>
      <c r="I147" s="210"/>
      <c r="J147" s="280"/>
      <c r="K147" s="206"/>
      <c r="L147" s="71">
        <f t="shared" ref="L147" si="502">+J147+K147</f>
        <v>0</v>
      </c>
      <c r="M147" s="209">
        <f t="shared" si="443"/>
        <v>0</v>
      </c>
      <c r="O147" s="275"/>
      <c r="P147" s="275"/>
      <c r="Q147" s="149"/>
      <c r="R147" s="60"/>
      <c r="S147" s="244"/>
      <c r="T147" s="275"/>
      <c r="U147" s="275"/>
      <c r="V147" s="149"/>
      <c r="W147" s="60"/>
      <c r="X147" s="244"/>
      <c r="Y147" s="275"/>
      <c r="Z147" s="275"/>
      <c r="AA147" s="149"/>
      <c r="AB147" s="60"/>
      <c r="AC147" s="244"/>
      <c r="AD147" s="275"/>
      <c r="AE147" s="275"/>
      <c r="AF147" s="149"/>
      <c r="AG147" s="60"/>
      <c r="AH147" s="244"/>
      <c r="AI147" s="275"/>
      <c r="AJ147" s="275"/>
      <c r="AK147" s="149"/>
      <c r="AL147" s="60"/>
      <c r="AM147" s="244"/>
      <c r="AN147" s="275"/>
      <c r="AO147" s="275"/>
      <c r="AP147" s="149">
        <f t="shared" si="444"/>
        <v>0</v>
      </c>
      <c r="AQ147" s="60">
        <f t="shared" si="445"/>
        <v>0</v>
      </c>
      <c r="AR147" s="244"/>
      <c r="AS147" s="275">
        <v>4399457</v>
      </c>
      <c r="AT147" s="275">
        <v>0</v>
      </c>
      <c r="AU147" s="149">
        <f t="shared" si="446"/>
        <v>4399457</v>
      </c>
      <c r="AV147" s="60">
        <f t="shared" si="461"/>
        <v>4399457</v>
      </c>
      <c r="AW147" s="244"/>
      <c r="AX147" s="212"/>
      <c r="AY147" s="213"/>
      <c r="AZ147" s="149"/>
      <c r="BA147" s="60"/>
      <c r="BB147" s="244"/>
      <c r="BC147" s="212"/>
      <c r="BD147" s="213"/>
      <c r="BE147" s="149"/>
      <c r="BF147" s="60"/>
      <c r="BG147" s="244"/>
      <c r="BH147" s="275"/>
      <c r="BI147" s="275"/>
      <c r="BJ147" s="149"/>
      <c r="BK147" s="60"/>
      <c r="BL147" s="244"/>
      <c r="BM147" s="212">
        <v>1137000</v>
      </c>
      <c r="BN147" s="213">
        <v>0</v>
      </c>
      <c r="BO147" s="149">
        <f t="shared" si="447"/>
        <v>1137000</v>
      </c>
      <c r="BP147" s="60">
        <f t="shared" si="462"/>
        <v>1137000</v>
      </c>
      <c r="BQ147" s="244"/>
      <c r="BR147" s="212">
        <v>7102345</v>
      </c>
      <c r="BS147" s="213">
        <v>1349445.55</v>
      </c>
      <c r="BT147" s="149">
        <f t="shared" si="463"/>
        <v>8451790.5500000007</v>
      </c>
      <c r="BU147" s="60">
        <f t="shared" si="464"/>
        <v>8451790.5500000007</v>
      </c>
      <c r="BV147" s="244"/>
      <c r="BW147" s="212"/>
      <c r="BX147" s="213"/>
      <c r="BY147" s="149"/>
      <c r="BZ147" s="60"/>
      <c r="CA147" s="244"/>
      <c r="CB147" s="277"/>
      <c r="CC147" s="277"/>
      <c r="CD147" s="149"/>
      <c r="CE147" s="60"/>
      <c r="CF147" s="244"/>
      <c r="CG147" s="212"/>
      <c r="CH147" s="213"/>
      <c r="CI147" s="149"/>
      <c r="CJ147" s="60"/>
      <c r="CK147" s="244"/>
      <c r="CL147" s="212"/>
      <c r="CM147" s="213"/>
      <c r="CN147" s="149"/>
      <c r="CO147" s="60"/>
      <c r="CP147" s="244"/>
      <c r="CQ147" s="212"/>
      <c r="CR147" s="213"/>
      <c r="CS147" s="149"/>
      <c r="CT147" s="60"/>
      <c r="CU147" s="244"/>
      <c r="CV147" s="212">
        <v>2960000</v>
      </c>
      <c r="CW147" s="213">
        <v>0</v>
      </c>
      <c r="CX147" s="149">
        <f t="shared" si="448"/>
        <v>2960000</v>
      </c>
      <c r="CY147" s="60">
        <f t="shared" si="480"/>
        <v>2960000</v>
      </c>
      <c r="CZ147" s="244"/>
      <c r="DA147" s="212"/>
      <c r="DB147" s="213"/>
      <c r="DC147" s="149"/>
      <c r="DD147" s="60"/>
      <c r="DE147" s="244"/>
      <c r="DF147" s="212"/>
      <c r="DG147" s="213"/>
      <c r="DH147" s="149"/>
      <c r="DI147" s="60"/>
      <c r="DJ147" s="244"/>
      <c r="DK147" s="212">
        <v>8020000</v>
      </c>
      <c r="DL147" s="213">
        <v>0</v>
      </c>
      <c r="DM147" s="149">
        <f t="shared" ref="DM147:DM195" si="503">+DK147+DL147</f>
        <v>8020000</v>
      </c>
      <c r="DN147" s="60">
        <f t="shared" ref="DN147:DN195" si="504">+DM147*$F147</f>
        <v>8020000</v>
      </c>
      <c r="DO147" s="244"/>
      <c r="DP147" s="212">
        <v>5655000</v>
      </c>
      <c r="DQ147" s="213">
        <v>0</v>
      </c>
      <c r="DR147" s="149">
        <f t="shared" si="449"/>
        <v>5655000</v>
      </c>
      <c r="DS147" s="60">
        <f t="shared" si="471"/>
        <v>5655000</v>
      </c>
      <c r="DT147" s="244"/>
      <c r="DU147" s="212">
        <v>0</v>
      </c>
      <c r="DV147" s="213">
        <v>0</v>
      </c>
      <c r="DW147" s="149">
        <f t="shared" si="450"/>
        <v>0</v>
      </c>
      <c r="DX147" s="60">
        <f t="shared" si="472"/>
        <v>0</v>
      </c>
      <c r="DY147" s="244"/>
      <c r="DZ147" s="212"/>
      <c r="EA147" s="213"/>
      <c r="EB147" s="149"/>
      <c r="EC147" s="60"/>
      <c r="ED147" s="247"/>
      <c r="EE147" s="212"/>
      <c r="EF147" s="213"/>
      <c r="EG147" s="149"/>
      <c r="EH147" s="60"/>
      <c r="EI147" s="244"/>
      <c r="EJ147" s="224">
        <f t="shared" ref="EJ147" si="505">IFERROR(AVERAGEIFS(O147:EI147,O$12:EI$12,"Valor Total Unitario",O147:EI147,"&lt;&gt;0"),0)</f>
        <v>5103874.5916666668</v>
      </c>
      <c r="EK147" s="221">
        <f t="shared" ref="EK147" si="506">_xlfn.MINIFS(O147:EI147,O$12:EI$12,"Valor Total Unitario", O147:EI147, "&lt;&gt;0")</f>
        <v>1137000</v>
      </c>
      <c r="EL147" s="222" t="str">
        <f t="shared" ref="EL147" si="507">IF(EK147=0,"",INDEX(O$9:EI$9,MATCH(EK147,O147:EI147,0)))</f>
        <v>LH S.A.S</v>
      </c>
      <c r="EM147" s="221"/>
      <c r="EN147" s="220">
        <f>IFERROR(EM147/#REF!,0)</f>
        <v>0</v>
      </c>
      <c r="EO147" s="31">
        <f t="shared" ref="EO147" si="508">+EJ147</f>
        <v>5103874.5916666668</v>
      </c>
      <c r="EP147" s="31">
        <f t="shared" si="455"/>
        <v>5103874.5916666668</v>
      </c>
      <c r="EQ147" s="225" t="str">
        <f t="shared" si="332"/>
        <v/>
      </c>
    </row>
    <row r="148" spans="1:147" s="14" customFormat="1" ht="71.25">
      <c r="A148" s="263">
        <f t="shared" si="13"/>
        <v>136</v>
      </c>
      <c r="B148" s="102"/>
      <c r="C148" s="254" t="s">
        <v>864</v>
      </c>
      <c r="D148" s="273" t="s">
        <v>57</v>
      </c>
      <c r="E148" s="268" t="s">
        <v>1445</v>
      </c>
      <c r="F148" s="273">
        <v>1</v>
      </c>
      <c r="G148" s="102"/>
      <c r="H148" s="103"/>
      <c r="I148" s="210"/>
      <c r="J148" s="280"/>
      <c r="K148" s="206"/>
      <c r="L148" s="71">
        <f t="shared" ref="L148" si="509">+J148+K148</f>
        <v>0</v>
      </c>
      <c r="M148" s="209">
        <f t="shared" si="443"/>
        <v>0</v>
      </c>
      <c r="O148" s="275"/>
      <c r="P148" s="275"/>
      <c r="Q148" s="149"/>
      <c r="R148" s="60"/>
      <c r="S148" s="244"/>
      <c r="T148" s="275"/>
      <c r="U148" s="275"/>
      <c r="V148" s="149"/>
      <c r="W148" s="60"/>
      <c r="X148" s="244"/>
      <c r="Y148" s="275"/>
      <c r="Z148" s="275"/>
      <c r="AA148" s="149"/>
      <c r="AB148" s="60"/>
      <c r="AC148" s="244"/>
      <c r="AD148" s="275"/>
      <c r="AE148" s="275"/>
      <c r="AF148" s="149"/>
      <c r="AG148" s="60"/>
      <c r="AH148" s="244"/>
      <c r="AI148" s="275"/>
      <c r="AJ148" s="275"/>
      <c r="AK148" s="149"/>
      <c r="AL148" s="60"/>
      <c r="AM148" s="244"/>
      <c r="AN148" s="275"/>
      <c r="AO148" s="275"/>
      <c r="AP148" s="149">
        <f t="shared" si="444"/>
        <v>0</v>
      </c>
      <c r="AQ148" s="60">
        <f t="shared" si="445"/>
        <v>0</v>
      </c>
      <c r="AR148" s="244"/>
      <c r="AS148" s="275"/>
      <c r="AT148" s="275"/>
      <c r="AU148" s="149"/>
      <c r="AV148" s="60"/>
      <c r="AW148" s="244"/>
      <c r="AX148" s="212"/>
      <c r="AY148" s="213"/>
      <c r="AZ148" s="149"/>
      <c r="BA148" s="60"/>
      <c r="BB148" s="244"/>
      <c r="BC148" s="212"/>
      <c r="BD148" s="213"/>
      <c r="BE148" s="149"/>
      <c r="BF148" s="60"/>
      <c r="BG148" s="244"/>
      <c r="BH148" s="275"/>
      <c r="BI148" s="275"/>
      <c r="BJ148" s="149"/>
      <c r="BK148" s="60"/>
      <c r="BL148" s="244"/>
      <c r="BM148" s="212"/>
      <c r="BN148" s="213"/>
      <c r="BO148" s="149"/>
      <c r="BP148" s="60"/>
      <c r="BQ148" s="244"/>
      <c r="BR148" s="212">
        <v>7102345</v>
      </c>
      <c r="BS148" s="213">
        <v>1349445.55</v>
      </c>
      <c r="BT148" s="149">
        <f t="shared" si="463"/>
        <v>8451790.5500000007</v>
      </c>
      <c r="BU148" s="60">
        <f t="shared" si="464"/>
        <v>8451790.5500000007</v>
      </c>
      <c r="BV148" s="244"/>
      <c r="BW148" s="212"/>
      <c r="BX148" s="213"/>
      <c r="BY148" s="149"/>
      <c r="BZ148" s="60"/>
      <c r="CA148" s="244"/>
      <c r="CB148" s="277"/>
      <c r="CC148" s="277"/>
      <c r="CD148" s="149"/>
      <c r="CE148" s="60"/>
      <c r="CF148" s="244"/>
      <c r="CG148" s="212"/>
      <c r="CH148" s="213"/>
      <c r="CI148" s="149"/>
      <c r="CJ148" s="60"/>
      <c r="CK148" s="244"/>
      <c r="CL148" s="212"/>
      <c r="CM148" s="213"/>
      <c r="CN148" s="149"/>
      <c r="CO148" s="60"/>
      <c r="CP148" s="244"/>
      <c r="CQ148" s="212"/>
      <c r="CR148" s="213"/>
      <c r="CS148" s="149"/>
      <c r="CT148" s="60"/>
      <c r="CU148" s="244"/>
      <c r="CV148" s="212"/>
      <c r="CW148" s="213"/>
      <c r="CX148" s="149"/>
      <c r="CY148" s="60"/>
      <c r="CZ148" s="244"/>
      <c r="DA148" s="212"/>
      <c r="DB148" s="213"/>
      <c r="DC148" s="149"/>
      <c r="DD148" s="60"/>
      <c r="DE148" s="244"/>
      <c r="DF148" s="212"/>
      <c r="DG148" s="213"/>
      <c r="DH148" s="149"/>
      <c r="DI148" s="60"/>
      <c r="DJ148" s="244"/>
      <c r="DK148" s="212"/>
      <c r="DL148" s="213"/>
      <c r="DM148" s="149"/>
      <c r="DN148" s="60"/>
      <c r="DO148" s="244"/>
      <c r="DP148" s="212">
        <v>5655000</v>
      </c>
      <c r="DQ148" s="213">
        <v>0</v>
      </c>
      <c r="DR148" s="149">
        <f t="shared" si="449"/>
        <v>5655000</v>
      </c>
      <c r="DS148" s="60">
        <f t="shared" si="471"/>
        <v>5655000</v>
      </c>
      <c r="DT148" s="244"/>
      <c r="DU148" s="212">
        <v>0</v>
      </c>
      <c r="DV148" s="213">
        <v>0</v>
      </c>
      <c r="DW148" s="149">
        <f t="shared" si="450"/>
        <v>0</v>
      </c>
      <c r="DX148" s="60">
        <f t="shared" si="472"/>
        <v>0</v>
      </c>
      <c r="DY148" s="244"/>
      <c r="DZ148" s="212"/>
      <c r="EA148" s="213"/>
      <c r="EB148" s="149"/>
      <c r="EC148" s="60"/>
      <c r="ED148" s="247"/>
      <c r="EE148" s="212"/>
      <c r="EF148" s="213"/>
      <c r="EG148" s="149"/>
      <c r="EH148" s="60"/>
      <c r="EI148" s="244"/>
      <c r="EJ148" s="224">
        <f t="shared" ref="EJ148" si="510">IFERROR(AVERAGEIFS(O148:EI148,O$12:EI$12,"Valor Total Unitario",O148:EI148,"&lt;&gt;0"),0)</f>
        <v>7053395.2750000004</v>
      </c>
      <c r="EK148" s="221">
        <f t="shared" ref="EK148" si="511">_xlfn.MINIFS(O148:EI148,O$12:EI$12,"Valor Total Unitario", O148:EI148, "&lt;&gt;0")</f>
        <v>5655000</v>
      </c>
      <c r="EL148" s="222" t="str">
        <f t="shared" ref="EL148" si="512">IF(EK148=0,"",INDEX(O$9:EI$9,MATCH(EK148,O148:EI148,0)))</f>
        <v>SMITH &amp; NEPHEW</v>
      </c>
      <c r="EM148" s="221"/>
      <c r="EN148" s="220">
        <f>IFERROR(EM148/#REF!,0)</f>
        <v>0</v>
      </c>
      <c r="EO148" s="31">
        <f t="shared" ref="EO148" si="513">+EJ148</f>
        <v>7053395.2750000004</v>
      </c>
      <c r="EP148" s="31">
        <f t="shared" si="455"/>
        <v>7053395.2750000004</v>
      </c>
      <c r="EQ148" s="225" t="str">
        <f t="shared" si="332"/>
        <v/>
      </c>
    </row>
    <row r="149" spans="1:147" s="14" customFormat="1" ht="28.5">
      <c r="A149" s="263">
        <f t="shared" si="13"/>
        <v>137</v>
      </c>
      <c r="B149" s="102"/>
      <c r="C149" s="249" t="s">
        <v>865</v>
      </c>
      <c r="D149" s="273" t="s">
        <v>57</v>
      </c>
      <c r="E149" s="265" t="s">
        <v>1445</v>
      </c>
      <c r="F149" s="273">
        <v>1</v>
      </c>
      <c r="G149" s="102"/>
      <c r="H149" s="103"/>
      <c r="I149" s="210"/>
      <c r="J149" s="280"/>
      <c r="K149" s="206"/>
      <c r="L149" s="71">
        <f t="shared" ref="L149" si="514">+J149+K149</f>
        <v>0</v>
      </c>
      <c r="M149" s="209">
        <f t="shared" si="443"/>
        <v>0</v>
      </c>
      <c r="O149" s="275"/>
      <c r="P149" s="275"/>
      <c r="Q149" s="149"/>
      <c r="R149" s="60"/>
      <c r="S149" s="244"/>
      <c r="T149" s="275"/>
      <c r="U149" s="275"/>
      <c r="V149" s="149"/>
      <c r="W149" s="60"/>
      <c r="X149" s="244"/>
      <c r="Y149" s="275"/>
      <c r="Z149" s="275"/>
      <c r="AA149" s="149"/>
      <c r="AB149" s="60"/>
      <c r="AC149" s="244"/>
      <c r="AD149" s="275">
        <v>2889523.8426600005</v>
      </c>
      <c r="AE149" s="275">
        <v>0</v>
      </c>
      <c r="AF149" s="149">
        <f t="shared" si="459"/>
        <v>2889523.8426600005</v>
      </c>
      <c r="AG149" s="60">
        <f t="shared" si="460"/>
        <v>2889523.8426600005</v>
      </c>
      <c r="AH149" s="244"/>
      <c r="AI149" s="275"/>
      <c r="AJ149" s="275"/>
      <c r="AK149" s="149"/>
      <c r="AL149" s="60"/>
      <c r="AM149" s="244"/>
      <c r="AN149" s="275"/>
      <c r="AO149" s="275"/>
      <c r="AP149" s="149">
        <f t="shared" si="444"/>
        <v>0</v>
      </c>
      <c r="AQ149" s="60">
        <f t="shared" si="445"/>
        <v>0</v>
      </c>
      <c r="AR149" s="244"/>
      <c r="AS149" s="275">
        <v>4227582</v>
      </c>
      <c r="AT149" s="275">
        <v>0</v>
      </c>
      <c r="AU149" s="149">
        <f t="shared" si="446"/>
        <v>4227582</v>
      </c>
      <c r="AV149" s="60">
        <f t="shared" si="461"/>
        <v>4227582</v>
      </c>
      <c r="AW149" s="244"/>
      <c r="AX149" s="212">
        <v>1443331</v>
      </c>
      <c r="AY149" s="213">
        <v>0</v>
      </c>
      <c r="AZ149" s="149">
        <f t="shared" ref="AZ149:AZ192" si="515">+AX149+AY149</f>
        <v>1443331</v>
      </c>
      <c r="BA149" s="60">
        <f t="shared" ref="BA149:BA192" si="516">+AZ149*$F149</f>
        <v>1443331</v>
      </c>
      <c r="BB149" s="244"/>
      <c r="BC149" s="212"/>
      <c r="BD149" s="213"/>
      <c r="BE149" s="149"/>
      <c r="BF149" s="60"/>
      <c r="BG149" s="244"/>
      <c r="BH149" s="275"/>
      <c r="BI149" s="275"/>
      <c r="BJ149" s="149"/>
      <c r="BK149" s="60"/>
      <c r="BL149" s="244"/>
      <c r="BM149" s="212"/>
      <c r="BN149" s="213"/>
      <c r="BO149" s="149"/>
      <c r="BP149" s="60"/>
      <c r="BQ149" s="244"/>
      <c r="BR149" s="212"/>
      <c r="BS149" s="213"/>
      <c r="BT149" s="149"/>
      <c r="BU149" s="60"/>
      <c r="BV149" s="244"/>
      <c r="BW149" s="212"/>
      <c r="BX149" s="213"/>
      <c r="BY149" s="149"/>
      <c r="BZ149" s="60"/>
      <c r="CA149" s="244"/>
      <c r="CB149" s="277"/>
      <c r="CC149" s="277"/>
      <c r="CD149" s="149"/>
      <c r="CE149" s="60"/>
      <c r="CF149" s="244"/>
      <c r="CG149" s="212"/>
      <c r="CH149" s="213"/>
      <c r="CI149" s="149"/>
      <c r="CJ149" s="60"/>
      <c r="CK149" s="244"/>
      <c r="CL149" s="212"/>
      <c r="CM149" s="213"/>
      <c r="CN149" s="149"/>
      <c r="CO149" s="60"/>
      <c r="CP149" s="244"/>
      <c r="CQ149" s="212"/>
      <c r="CR149" s="213"/>
      <c r="CS149" s="149"/>
      <c r="CT149" s="60"/>
      <c r="CU149" s="244"/>
      <c r="CV149" s="212">
        <v>1900000</v>
      </c>
      <c r="CW149" s="213">
        <v>0</v>
      </c>
      <c r="CX149" s="149">
        <f t="shared" si="448"/>
        <v>1900000</v>
      </c>
      <c r="CY149" s="60">
        <f t="shared" si="480"/>
        <v>1900000</v>
      </c>
      <c r="CZ149" s="244"/>
      <c r="DA149" s="212">
        <v>629000</v>
      </c>
      <c r="DB149" s="213">
        <v>0</v>
      </c>
      <c r="DC149" s="149">
        <f t="shared" si="469"/>
        <v>629000</v>
      </c>
      <c r="DD149" s="60">
        <f t="shared" si="470"/>
        <v>629000</v>
      </c>
      <c r="DE149" s="244"/>
      <c r="DF149" s="212"/>
      <c r="DG149" s="213"/>
      <c r="DH149" s="149"/>
      <c r="DI149" s="60"/>
      <c r="DJ149" s="244"/>
      <c r="DK149" s="212"/>
      <c r="DL149" s="213"/>
      <c r="DM149" s="149"/>
      <c r="DN149" s="60"/>
      <c r="DO149" s="244"/>
      <c r="DP149" s="212">
        <v>1796000</v>
      </c>
      <c r="DQ149" s="213">
        <v>0</v>
      </c>
      <c r="DR149" s="149">
        <f t="shared" si="449"/>
        <v>1796000</v>
      </c>
      <c r="DS149" s="60">
        <f t="shared" si="471"/>
        <v>1796000</v>
      </c>
      <c r="DT149" s="244"/>
      <c r="DU149" s="212">
        <v>0</v>
      </c>
      <c r="DV149" s="213">
        <v>0</v>
      </c>
      <c r="DW149" s="149">
        <f t="shared" si="450"/>
        <v>0</v>
      </c>
      <c r="DX149" s="60">
        <f t="shared" si="472"/>
        <v>0</v>
      </c>
      <c r="DY149" s="244"/>
      <c r="DZ149" s="212"/>
      <c r="EA149" s="213"/>
      <c r="EB149" s="149"/>
      <c r="EC149" s="60"/>
      <c r="ED149" s="247"/>
      <c r="EE149" s="212"/>
      <c r="EF149" s="213"/>
      <c r="EG149" s="149"/>
      <c r="EH149" s="60"/>
      <c r="EI149" s="244"/>
      <c r="EJ149" s="224">
        <f t="shared" ref="EJ149" si="517">IFERROR(AVERAGEIFS(O149:EI149,O$12:EI$12,"Valor Total Unitario",O149:EI149,"&lt;&gt;0"),0)</f>
        <v>2147572.8071099999</v>
      </c>
      <c r="EK149" s="221">
        <f t="shared" ref="EK149" si="518">_xlfn.MINIFS(O149:EI149,O$12:EI$12,"Valor Total Unitario", O149:EI149, "&lt;&gt;0")</f>
        <v>629000</v>
      </c>
      <c r="EL149" s="222" t="str">
        <f t="shared" ref="EL149" si="519">IF(EK149=0,"",INDEX(O$9:EI$9,MATCH(EK149,O149:EI149,0)))</f>
        <v>INNOMED S.A.</v>
      </c>
      <c r="EM149" s="221"/>
      <c r="EN149" s="220">
        <f>IFERROR(EM149/#REF!,0)</f>
        <v>0</v>
      </c>
      <c r="EO149" s="31">
        <f t="shared" ref="EO149" si="520">+EJ149</f>
        <v>2147572.8071099999</v>
      </c>
      <c r="EP149" s="31">
        <f t="shared" si="455"/>
        <v>2147572.8071099999</v>
      </c>
      <c r="EQ149" s="225" t="str">
        <f t="shared" si="332"/>
        <v/>
      </c>
    </row>
    <row r="150" spans="1:147" s="14" customFormat="1" ht="42.75">
      <c r="A150" s="263">
        <f t="shared" si="13"/>
        <v>138</v>
      </c>
      <c r="B150" s="102"/>
      <c r="C150" s="248" t="s">
        <v>866</v>
      </c>
      <c r="D150" s="273" t="s">
        <v>57</v>
      </c>
      <c r="E150" s="264" t="s">
        <v>1445</v>
      </c>
      <c r="F150" s="273">
        <v>1</v>
      </c>
      <c r="G150" s="102"/>
      <c r="H150" s="103"/>
      <c r="I150" s="210"/>
      <c r="J150" s="280"/>
      <c r="K150" s="206"/>
      <c r="L150" s="71">
        <f t="shared" ref="L150" si="521">+J150+K150</f>
        <v>0</v>
      </c>
      <c r="M150" s="209">
        <f t="shared" si="443"/>
        <v>0</v>
      </c>
      <c r="O150" s="275"/>
      <c r="P150" s="275"/>
      <c r="Q150" s="149"/>
      <c r="R150" s="60"/>
      <c r="S150" s="244"/>
      <c r="T150" s="275"/>
      <c r="U150" s="275"/>
      <c r="V150" s="149"/>
      <c r="W150" s="60"/>
      <c r="X150" s="244"/>
      <c r="Y150" s="275"/>
      <c r="Z150" s="275"/>
      <c r="AA150" s="149"/>
      <c r="AB150" s="60"/>
      <c r="AC150" s="244"/>
      <c r="AD150" s="275"/>
      <c r="AE150" s="275"/>
      <c r="AF150" s="149"/>
      <c r="AG150" s="60"/>
      <c r="AH150" s="244"/>
      <c r="AI150" s="275"/>
      <c r="AJ150" s="275"/>
      <c r="AK150" s="149"/>
      <c r="AL150" s="60"/>
      <c r="AM150" s="244"/>
      <c r="AN150" s="275"/>
      <c r="AO150" s="275"/>
      <c r="AP150" s="149">
        <f t="shared" si="444"/>
        <v>0</v>
      </c>
      <c r="AQ150" s="60">
        <f t="shared" si="445"/>
        <v>0</v>
      </c>
      <c r="AR150" s="244"/>
      <c r="AS150" s="275"/>
      <c r="AT150" s="275"/>
      <c r="AU150" s="149"/>
      <c r="AV150" s="60"/>
      <c r="AW150" s="244"/>
      <c r="AX150" s="212">
        <v>1443331</v>
      </c>
      <c r="AY150" s="213">
        <v>0</v>
      </c>
      <c r="AZ150" s="149">
        <f t="shared" si="515"/>
        <v>1443331</v>
      </c>
      <c r="BA150" s="60">
        <f t="shared" si="516"/>
        <v>1443331</v>
      </c>
      <c r="BB150" s="244"/>
      <c r="BC150" s="212"/>
      <c r="BD150" s="213"/>
      <c r="BE150" s="149"/>
      <c r="BF150" s="60"/>
      <c r="BG150" s="244"/>
      <c r="BH150" s="275"/>
      <c r="BI150" s="275"/>
      <c r="BJ150" s="149"/>
      <c r="BK150" s="60"/>
      <c r="BL150" s="244"/>
      <c r="BM150" s="212"/>
      <c r="BN150" s="213"/>
      <c r="BO150" s="149"/>
      <c r="BP150" s="60"/>
      <c r="BQ150" s="244"/>
      <c r="BR150" s="212"/>
      <c r="BS150" s="213"/>
      <c r="BT150" s="149"/>
      <c r="BU150" s="60"/>
      <c r="BV150" s="244"/>
      <c r="BW150" s="212"/>
      <c r="BX150" s="213"/>
      <c r="BY150" s="149"/>
      <c r="BZ150" s="60"/>
      <c r="CA150" s="244"/>
      <c r="CB150" s="277"/>
      <c r="CC150" s="277"/>
      <c r="CD150" s="149"/>
      <c r="CE150" s="60"/>
      <c r="CF150" s="244"/>
      <c r="CG150" s="212"/>
      <c r="CH150" s="213"/>
      <c r="CI150" s="149"/>
      <c r="CJ150" s="60"/>
      <c r="CK150" s="244"/>
      <c r="CL150" s="212"/>
      <c r="CM150" s="213"/>
      <c r="CN150" s="149"/>
      <c r="CO150" s="60"/>
      <c r="CP150" s="244"/>
      <c r="CQ150" s="212">
        <v>1209890</v>
      </c>
      <c r="CR150" s="213">
        <v>0</v>
      </c>
      <c r="CS150" s="149">
        <f t="shared" si="467"/>
        <v>1209890</v>
      </c>
      <c r="CT150" s="60">
        <f t="shared" si="468"/>
        <v>1209890</v>
      </c>
      <c r="CU150" s="244"/>
      <c r="CV150" s="212">
        <v>1790000</v>
      </c>
      <c r="CW150" s="213">
        <v>0</v>
      </c>
      <c r="CX150" s="149">
        <f t="shared" si="448"/>
        <v>1790000</v>
      </c>
      <c r="CY150" s="60">
        <f t="shared" si="480"/>
        <v>1790000</v>
      </c>
      <c r="CZ150" s="244"/>
      <c r="DA150" s="212"/>
      <c r="DB150" s="213"/>
      <c r="DC150" s="149"/>
      <c r="DD150" s="60"/>
      <c r="DE150" s="244"/>
      <c r="DF150" s="212"/>
      <c r="DG150" s="213"/>
      <c r="DH150" s="149"/>
      <c r="DI150" s="60"/>
      <c r="DJ150" s="244"/>
      <c r="DK150" s="212"/>
      <c r="DL150" s="213"/>
      <c r="DM150" s="149"/>
      <c r="DN150" s="60"/>
      <c r="DO150" s="244"/>
      <c r="DP150" s="212">
        <v>1796000</v>
      </c>
      <c r="DQ150" s="213">
        <v>0</v>
      </c>
      <c r="DR150" s="149">
        <f t="shared" si="449"/>
        <v>1796000</v>
      </c>
      <c r="DS150" s="60">
        <f t="shared" si="471"/>
        <v>1796000</v>
      </c>
      <c r="DT150" s="244"/>
      <c r="DU150" s="212">
        <v>0</v>
      </c>
      <c r="DV150" s="213">
        <v>0</v>
      </c>
      <c r="DW150" s="149">
        <f t="shared" si="450"/>
        <v>0</v>
      </c>
      <c r="DX150" s="60">
        <f t="shared" si="472"/>
        <v>0</v>
      </c>
      <c r="DY150" s="244"/>
      <c r="DZ150" s="212"/>
      <c r="EA150" s="213"/>
      <c r="EB150" s="149"/>
      <c r="EC150" s="60"/>
      <c r="ED150" s="247"/>
      <c r="EE150" s="212"/>
      <c r="EF150" s="213"/>
      <c r="EG150" s="149"/>
      <c r="EH150" s="60"/>
      <c r="EI150" s="244"/>
      <c r="EJ150" s="224">
        <f t="shared" ref="EJ150" si="522">IFERROR(AVERAGEIFS(O150:EI150,O$12:EI$12,"Valor Total Unitario",O150:EI150,"&lt;&gt;0"),0)</f>
        <v>1559805.25</v>
      </c>
      <c r="EK150" s="221">
        <f t="shared" ref="EK150" si="523">_xlfn.MINIFS(O150:EI150,O$12:EI$12,"Valor Total Unitario", O150:EI150, "&lt;&gt;0")</f>
        <v>1209890</v>
      </c>
      <c r="EL150" s="222" t="str">
        <f t="shared" ref="EL150" si="524">IF(EK150=0,"",INDEX(O$9:EI$9,MATCH(EK150,O150:EI150,0)))</f>
        <v>IMPLAMEQ SAS</v>
      </c>
      <c r="EM150" s="221"/>
      <c r="EN150" s="220">
        <f>IFERROR(EM150/#REF!,0)</f>
        <v>0</v>
      </c>
      <c r="EO150" s="31">
        <f t="shared" ref="EO150" si="525">+EJ150</f>
        <v>1559805.25</v>
      </c>
      <c r="EP150" s="31">
        <f t="shared" si="455"/>
        <v>1559805.25</v>
      </c>
      <c r="EQ150" s="225" t="str">
        <f t="shared" si="332"/>
        <v/>
      </c>
    </row>
    <row r="151" spans="1:147" s="14" customFormat="1" ht="42.75">
      <c r="A151" s="263">
        <f t="shared" si="13"/>
        <v>139</v>
      </c>
      <c r="B151" s="102"/>
      <c r="C151" s="248" t="s">
        <v>867</v>
      </c>
      <c r="D151" s="273" t="s">
        <v>57</v>
      </c>
      <c r="E151" s="264" t="s">
        <v>1445</v>
      </c>
      <c r="F151" s="273">
        <v>1</v>
      </c>
      <c r="G151" s="102"/>
      <c r="H151" s="103"/>
      <c r="I151" s="210"/>
      <c r="J151" s="280"/>
      <c r="K151" s="206"/>
      <c r="L151" s="71">
        <f t="shared" ref="L151" si="526">+J151+K151</f>
        <v>0</v>
      </c>
      <c r="M151" s="209">
        <f t="shared" si="443"/>
        <v>0</v>
      </c>
      <c r="O151" s="275"/>
      <c r="P151" s="275"/>
      <c r="Q151" s="149"/>
      <c r="R151" s="60"/>
      <c r="S151" s="244"/>
      <c r="T151" s="275"/>
      <c r="U151" s="275"/>
      <c r="V151" s="149"/>
      <c r="W151" s="60"/>
      <c r="X151" s="244"/>
      <c r="Y151" s="275">
        <v>5666182</v>
      </c>
      <c r="Z151" s="275">
        <v>0</v>
      </c>
      <c r="AA151" s="149">
        <f t="shared" ref="AA151" si="527">+Y151+Z151</f>
        <v>5666182</v>
      </c>
      <c r="AB151" s="60">
        <f t="shared" ref="AB151" si="528">+AA151*$F151</f>
        <v>5666182</v>
      </c>
      <c r="AC151" s="244"/>
      <c r="AD151" s="275">
        <v>3754650.7416600003</v>
      </c>
      <c r="AE151" s="275">
        <v>0</v>
      </c>
      <c r="AF151" s="149">
        <f t="shared" si="459"/>
        <v>3754650.7416600003</v>
      </c>
      <c r="AG151" s="60">
        <f t="shared" si="460"/>
        <v>3754650.7416600003</v>
      </c>
      <c r="AH151" s="244"/>
      <c r="AI151" s="275"/>
      <c r="AJ151" s="275"/>
      <c r="AK151" s="149"/>
      <c r="AL151" s="60"/>
      <c r="AM151" s="244"/>
      <c r="AN151" s="275"/>
      <c r="AO151" s="275"/>
      <c r="AP151" s="149">
        <f t="shared" si="444"/>
        <v>0</v>
      </c>
      <c r="AQ151" s="60">
        <f t="shared" si="445"/>
        <v>0</v>
      </c>
      <c r="AR151" s="244"/>
      <c r="AS151" s="275">
        <v>4399457</v>
      </c>
      <c r="AT151" s="275">
        <v>0</v>
      </c>
      <c r="AU151" s="149">
        <f t="shared" si="446"/>
        <v>4399457</v>
      </c>
      <c r="AV151" s="60">
        <f t="shared" si="461"/>
        <v>4399457</v>
      </c>
      <c r="AW151" s="244"/>
      <c r="AX151" s="212">
        <v>2479285</v>
      </c>
      <c r="AY151" s="213">
        <v>0</v>
      </c>
      <c r="AZ151" s="149">
        <f t="shared" si="515"/>
        <v>2479285</v>
      </c>
      <c r="BA151" s="60">
        <f t="shared" si="516"/>
        <v>2479285</v>
      </c>
      <c r="BB151" s="244"/>
      <c r="BC151" s="212"/>
      <c r="BD151" s="213"/>
      <c r="BE151" s="149"/>
      <c r="BF151" s="60"/>
      <c r="BG151" s="244"/>
      <c r="BH151" s="275"/>
      <c r="BI151" s="275"/>
      <c r="BJ151" s="149"/>
      <c r="BK151" s="60"/>
      <c r="BL151" s="244"/>
      <c r="BM151" s="212"/>
      <c r="BN151" s="213"/>
      <c r="BO151" s="149"/>
      <c r="BP151" s="60"/>
      <c r="BQ151" s="244"/>
      <c r="BR151" s="212"/>
      <c r="BS151" s="213"/>
      <c r="BT151" s="149"/>
      <c r="BU151" s="60"/>
      <c r="BV151" s="244"/>
      <c r="BW151" s="212"/>
      <c r="BX151" s="213"/>
      <c r="BY151" s="149"/>
      <c r="BZ151" s="60"/>
      <c r="CA151" s="244"/>
      <c r="CB151" s="277"/>
      <c r="CC151" s="277"/>
      <c r="CD151" s="149"/>
      <c r="CE151" s="60"/>
      <c r="CF151" s="244"/>
      <c r="CG151" s="212"/>
      <c r="CH151" s="213"/>
      <c r="CI151" s="149"/>
      <c r="CJ151" s="60"/>
      <c r="CK151" s="244"/>
      <c r="CL151" s="212"/>
      <c r="CM151" s="213"/>
      <c r="CN151" s="149"/>
      <c r="CO151" s="60"/>
      <c r="CP151" s="244"/>
      <c r="CQ151" s="212"/>
      <c r="CR151" s="213"/>
      <c r="CS151" s="149"/>
      <c r="CT151" s="60"/>
      <c r="CU151" s="244"/>
      <c r="CV151" s="212"/>
      <c r="CW151" s="213"/>
      <c r="CX151" s="149"/>
      <c r="CY151" s="60"/>
      <c r="CZ151" s="244"/>
      <c r="DA151" s="212">
        <v>629000</v>
      </c>
      <c r="DB151" s="213">
        <v>0</v>
      </c>
      <c r="DC151" s="149">
        <f t="shared" si="469"/>
        <v>629000</v>
      </c>
      <c r="DD151" s="60">
        <f t="shared" si="470"/>
        <v>629000</v>
      </c>
      <c r="DE151" s="244"/>
      <c r="DF151" s="212"/>
      <c r="DG151" s="213"/>
      <c r="DH151" s="149"/>
      <c r="DI151" s="60"/>
      <c r="DJ151" s="244"/>
      <c r="DK151" s="212"/>
      <c r="DL151" s="213"/>
      <c r="DM151" s="149"/>
      <c r="DN151" s="60"/>
      <c r="DO151" s="244"/>
      <c r="DP151" s="212">
        <v>1796000</v>
      </c>
      <c r="DQ151" s="213">
        <v>0</v>
      </c>
      <c r="DR151" s="149">
        <f t="shared" si="449"/>
        <v>1796000</v>
      </c>
      <c r="DS151" s="60">
        <f t="shared" si="471"/>
        <v>1796000</v>
      </c>
      <c r="DT151" s="244"/>
      <c r="DU151" s="212">
        <v>0</v>
      </c>
      <c r="DV151" s="213">
        <v>0</v>
      </c>
      <c r="DW151" s="149">
        <f t="shared" si="450"/>
        <v>0</v>
      </c>
      <c r="DX151" s="60">
        <f t="shared" si="472"/>
        <v>0</v>
      </c>
      <c r="DY151" s="244"/>
      <c r="DZ151" s="212"/>
      <c r="EA151" s="213"/>
      <c r="EB151" s="149"/>
      <c r="EC151" s="60"/>
      <c r="ED151" s="247"/>
      <c r="EE151" s="212"/>
      <c r="EF151" s="213"/>
      <c r="EG151" s="149"/>
      <c r="EH151" s="60"/>
      <c r="EI151" s="244"/>
      <c r="EJ151" s="224">
        <f t="shared" ref="EJ151" si="529">IFERROR(AVERAGEIFS(O151:EI151,O$12:EI$12,"Valor Total Unitario",O151:EI151,"&lt;&gt;0"),0)</f>
        <v>3120762.4569433331</v>
      </c>
      <c r="EK151" s="221">
        <f t="shared" ref="EK151" si="530">_xlfn.MINIFS(O151:EI151,O$12:EI$12,"Valor Total Unitario", O151:EI151, "&lt;&gt;0")</f>
        <v>629000</v>
      </c>
      <c r="EL151" s="222" t="str">
        <f t="shared" ref="EL151" si="531">IF(EK151=0,"",INDEX(O$9:EI$9,MATCH(EK151,O151:EI151,0)))</f>
        <v>INNOMED S.A.</v>
      </c>
      <c r="EM151" s="221"/>
      <c r="EN151" s="220">
        <f>IFERROR(EM151/#REF!,0)</f>
        <v>0</v>
      </c>
      <c r="EO151" s="31">
        <f t="shared" ref="EO151" si="532">+EJ151</f>
        <v>3120762.4569433331</v>
      </c>
      <c r="EP151" s="31">
        <f t="shared" si="455"/>
        <v>3120762.4569433331</v>
      </c>
      <c r="EQ151" s="225" t="str">
        <f t="shared" si="332"/>
        <v/>
      </c>
    </row>
    <row r="152" spans="1:147" s="14" customFormat="1" ht="42.75">
      <c r="A152" s="263">
        <f t="shared" si="13"/>
        <v>140</v>
      </c>
      <c r="B152" s="102"/>
      <c r="C152" s="248" t="s">
        <v>868</v>
      </c>
      <c r="D152" s="273" t="s">
        <v>57</v>
      </c>
      <c r="E152" s="264" t="s">
        <v>1445</v>
      </c>
      <c r="F152" s="273">
        <v>1</v>
      </c>
      <c r="G152" s="102"/>
      <c r="H152" s="103"/>
      <c r="I152" s="210" t="s">
        <v>1504</v>
      </c>
      <c r="J152" s="280">
        <v>5111233</v>
      </c>
      <c r="K152" s="206"/>
      <c r="L152" s="71">
        <f t="shared" ref="L152" si="533">+J152+K152</f>
        <v>5111233</v>
      </c>
      <c r="M152" s="209">
        <f t="shared" si="443"/>
        <v>5111233</v>
      </c>
      <c r="O152" s="275"/>
      <c r="P152" s="275"/>
      <c r="Q152" s="149"/>
      <c r="R152" s="60"/>
      <c r="S152" s="244"/>
      <c r="T152" s="275"/>
      <c r="U152" s="275"/>
      <c r="V152" s="149"/>
      <c r="W152" s="60"/>
      <c r="X152" s="244"/>
      <c r="Y152" s="275"/>
      <c r="Z152" s="275"/>
      <c r="AA152" s="149"/>
      <c r="AB152" s="60"/>
      <c r="AC152" s="244"/>
      <c r="AD152" s="275"/>
      <c r="AE152" s="275"/>
      <c r="AF152" s="149"/>
      <c r="AG152" s="60"/>
      <c r="AH152" s="244"/>
      <c r="AI152" s="275"/>
      <c r="AJ152" s="275"/>
      <c r="AK152" s="149"/>
      <c r="AL152" s="60"/>
      <c r="AM152" s="244"/>
      <c r="AN152" s="275"/>
      <c r="AO152" s="275"/>
      <c r="AP152" s="149">
        <f t="shared" si="444"/>
        <v>0</v>
      </c>
      <c r="AQ152" s="60">
        <f t="shared" si="445"/>
        <v>0</v>
      </c>
      <c r="AR152" s="244"/>
      <c r="AS152" s="275"/>
      <c r="AT152" s="275"/>
      <c r="AU152" s="149"/>
      <c r="AV152" s="60"/>
      <c r="AW152" s="244"/>
      <c r="AX152" s="212"/>
      <c r="AY152" s="213"/>
      <c r="AZ152" s="149"/>
      <c r="BA152" s="60"/>
      <c r="BB152" s="244"/>
      <c r="BC152" s="212"/>
      <c r="BD152" s="213"/>
      <c r="BE152" s="149"/>
      <c r="BF152" s="60"/>
      <c r="BG152" s="244"/>
      <c r="BH152" s="275"/>
      <c r="BI152" s="275"/>
      <c r="BJ152" s="149"/>
      <c r="BK152" s="60"/>
      <c r="BL152" s="244"/>
      <c r="BM152" s="212"/>
      <c r="BN152" s="213"/>
      <c r="BO152" s="149"/>
      <c r="BP152" s="60"/>
      <c r="BQ152" s="244"/>
      <c r="BR152" s="212"/>
      <c r="BS152" s="213"/>
      <c r="BT152" s="149"/>
      <c r="BU152" s="60"/>
      <c r="BV152" s="244"/>
      <c r="BW152" s="212"/>
      <c r="BX152" s="213"/>
      <c r="BY152" s="149"/>
      <c r="BZ152" s="60"/>
      <c r="CA152" s="244"/>
      <c r="CB152" s="277"/>
      <c r="CC152" s="277"/>
      <c r="CD152" s="149"/>
      <c r="CE152" s="60"/>
      <c r="CF152" s="244"/>
      <c r="CG152" s="212"/>
      <c r="CH152" s="213"/>
      <c r="CI152" s="149"/>
      <c r="CJ152" s="60"/>
      <c r="CK152" s="244"/>
      <c r="CL152" s="212"/>
      <c r="CM152" s="213"/>
      <c r="CN152" s="149"/>
      <c r="CO152" s="60"/>
      <c r="CP152" s="244"/>
      <c r="CQ152" s="212"/>
      <c r="CR152" s="213"/>
      <c r="CS152" s="149"/>
      <c r="CT152" s="60"/>
      <c r="CU152" s="244"/>
      <c r="CV152" s="212"/>
      <c r="CW152" s="213"/>
      <c r="CX152" s="149"/>
      <c r="CY152" s="60"/>
      <c r="CZ152" s="244"/>
      <c r="DA152" s="212"/>
      <c r="DB152" s="213"/>
      <c r="DC152" s="149"/>
      <c r="DD152" s="60"/>
      <c r="DE152" s="244"/>
      <c r="DF152" s="212"/>
      <c r="DG152" s="213"/>
      <c r="DH152" s="149"/>
      <c r="DI152" s="60"/>
      <c r="DJ152" s="244"/>
      <c r="DK152" s="212"/>
      <c r="DL152" s="213"/>
      <c r="DM152" s="149"/>
      <c r="DN152" s="60"/>
      <c r="DO152" s="244"/>
      <c r="DP152" s="212"/>
      <c r="DQ152" s="213"/>
      <c r="DR152" s="149">
        <f t="shared" si="449"/>
        <v>0</v>
      </c>
      <c r="DS152" s="60">
        <f t="shared" si="471"/>
        <v>0</v>
      </c>
      <c r="DT152" s="244"/>
      <c r="DU152" s="212">
        <v>0</v>
      </c>
      <c r="DV152" s="213">
        <v>0</v>
      </c>
      <c r="DW152" s="149">
        <f t="shared" si="450"/>
        <v>0</v>
      </c>
      <c r="DX152" s="60">
        <f t="shared" si="472"/>
        <v>0</v>
      </c>
      <c r="DY152" s="244"/>
      <c r="DZ152" s="212"/>
      <c r="EA152" s="213"/>
      <c r="EB152" s="149"/>
      <c r="EC152" s="60"/>
      <c r="ED152" s="247"/>
      <c r="EE152" s="212"/>
      <c r="EF152" s="213"/>
      <c r="EG152" s="149"/>
      <c r="EH152" s="60"/>
      <c r="EI152" s="244"/>
      <c r="EJ152" s="224">
        <f>L152</f>
        <v>5111233</v>
      </c>
      <c r="EK152" s="221">
        <f t="shared" ref="EK152" si="534">_xlfn.MINIFS(O152:EI152,O$12:EI$12,"Valor Total Unitario", O152:EI152, "&lt;&gt;0")</f>
        <v>0</v>
      </c>
      <c r="EL152" s="222" t="s">
        <v>1513</v>
      </c>
      <c r="EM152" s="221"/>
      <c r="EN152" s="220">
        <f>IFERROR(EM152/#REF!,0)</f>
        <v>0</v>
      </c>
      <c r="EO152" s="31">
        <f t="shared" ref="EO152" si="535">+EJ152</f>
        <v>5111233</v>
      </c>
      <c r="EP152" s="31">
        <f t="shared" si="455"/>
        <v>5111233</v>
      </c>
      <c r="EQ152" s="281" t="s">
        <v>1513</v>
      </c>
    </row>
    <row r="153" spans="1:147" s="14" customFormat="1" ht="57">
      <c r="A153" s="263">
        <f t="shared" si="13"/>
        <v>141</v>
      </c>
      <c r="B153" s="102"/>
      <c r="C153" s="248" t="s">
        <v>869</v>
      </c>
      <c r="D153" s="273" t="s">
        <v>57</v>
      </c>
      <c r="E153" s="264" t="s">
        <v>1445</v>
      </c>
      <c r="F153" s="273">
        <v>1</v>
      </c>
      <c r="G153" s="102"/>
      <c r="H153" s="103"/>
      <c r="I153" s="210"/>
      <c r="J153" s="280"/>
      <c r="K153" s="206"/>
      <c r="L153" s="71">
        <f t="shared" ref="L153" si="536">+J153+K153</f>
        <v>0</v>
      </c>
      <c r="M153" s="209">
        <f t="shared" si="443"/>
        <v>0</v>
      </c>
      <c r="O153" s="275"/>
      <c r="P153" s="275"/>
      <c r="Q153" s="149"/>
      <c r="R153" s="60"/>
      <c r="S153" s="244"/>
      <c r="T153" s="275"/>
      <c r="U153" s="275"/>
      <c r="V153" s="149"/>
      <c r="W153" s="60"/>
      <c r="X153" s="244"/>
      <c r="Y153" s="275"/>
      <c r="Z153" s="275"/>
      <c r="AA153" s="149"/>
      <c r="AB153" s="60"/>
      <c r="AC153" s="244"/>
      <c r="AD153" s="275"/>
      <c r="AE153" s="275"/>
      <c r="AF153" s="149"/>
      <c r="AG153" s="60"/>
      <c r="AH153" s="244"/>
      <c r="AI153" s="275"/>
      <c r="AJ153" s="275"/>
      <c r="AK153" s="149"/>
      <c r="AL153" s="60"/>
      <c r="AM153" s="244"/>
      <c r="AN153" s="275"/>
      <c r="AO153" s="275"/>
      <c r="AP153" s="149">
        <f t="shared" si="444"/>
        <v>0</v>
      </c>
      <c r="AQ153" s="60">
        <f t="shared" si="445"/>
        <v>0</v>
      </c>
      <c r="AR153" s="244"/>
      <c r="AS153" s="275"/>
      <c r="AT153" s="275"/>
      <c r="AU153" s="149"/>
      <c r="AV153" s="60"/>
      <c r="AW153" s="244"/>
      <c r="AX153" s="212"/>
      <c r="AY153" s="213"/>
      <c r="AZ153" s="149"/>
      <c r="BA153" s="60"/>
      <c r="BB153" s="244"/>
      <c r="BC153" s="212"/>
      <c r="BD153" s="213"/>
      <c r="BE153" s="149"/>
      <c r="BF153" s="60"/>
      <c r="BG153" s="244"/>
      <c r="BH153" s="275"/>
      <c r="BI153" s="275"/>
      <c r="BJ153" s="149"/>
      <c r="BK153" s="60"/>
      <c r="BL153" s="244"/>
      <c r="BM153" s="212"/>
      <c r="BN153" s="213"/>
      <c r="BO153" s="149"/>
      <c r="BP153" s="60"/>
      <c r="BQ153" s="244"/>
      <c r="BR153" s="212">
        <v>4229557</v>
      </c>
      <c r="BS153" s="213">
        <v>803615.83</v>
      </c>
      <c r="BT153" s="149">
        <f t="shared" si="463"/>
        <v>5033172.83</v>
      </c>
      <c r="BU153" s="60">
        <f t="shared" si="464"/>
        <v>5033172.83</v>
      </c>
      <c r="BV153" s="244"/>
      <c r="BW153" s="212"/>
      <c r="BX153" s="213"/>
      <c r="BY153" s="149"/>
      <c r="BZ153" s="60"/>
      <c r="CA153" s="244"/>
      <c r="CB153" s="277"/>
      <c r="CC153" s="277"/>
      <c r="CD153" s="149"/>
      <c r="CE153" s="60"/>
      <c r="CF153" s="244"/>
      <c r="CG153" s="212"/>
      <c r="CH153" s="213"/>
      <c r="CI153" s="149"/>
      <c r="CJ153" s="60"/>
      <c r="CK153" s="244"/>
      <c r="CL153" s="212"/>
      <c r="CM153" s="213"/>
      <c r="CN153" s="149"/>
      <c r="CO153" s="60"/>
      <c r="CP153" s="244"/>
      <c r="CQ153" s="212"/>
      <c r="CR153" s="213"/>
      <c r="CS153" s="149"/>
      <c r="CT153" s="60"/>
      <c r="CU153" s="244"/>
      <c r="CV153" s="212"/>
      <c r="CW153" s="213"/>
      <c r="CX153" s="149"/>
      <c r="CY153" s="60"/>
      <c r="CZ153" s="244"/>
      <c r="DA153" s="212"/>
      <c r="DB153" s="213"/>
      <c r="DC153" s="149"/>
      <c r="DD153" s="60"/>
      <c r="DE153" s="244"/>
      <c r="DF153" s="212"/>
      <c r="DG153" s="213"/>
      <c r="DH153" s="149"/>
      <c r="DI153" s="60"/>
      <c r="DJ153" s="244"/>
      <c r="DK153" s="212"/>
      <c r="DL153" s="213"/>
      <c r="DM153" s="149"/>
      <c r="DN153" s="60"/>
      <c r="DO153" s="244"/>
      <c r="DP153" s="212"/>
      <c r="DQ153" s="213"/>
      <c r="DR153" s="149">
        <f t="shared" si="449"/>
        <v>0</v>
      </c>
      <c r="DS153" s="60">
        <f t="shared" si="471"/>
        <v>0</v>
      </c>
      <c r="DT153" s="244"/>
      <c r="DU153" s="212">
        <v>0</v>
      </c>
      <c r="DV153" s="213">
        <v>0</v>
      </c>
      <c r="DW153" s="149">
        <f t="shared" si="450"/>
        <v>0</v>
      </c>
      <c r="DX153" s="60">
        <f t="shared" si="472"/>
        <v>0</v>
      </c>
      <c r="DY153" s="244"/>
      <c r="DZ153" s="212"/>
      <c r="EA153" s="213"/>
      <c r="EB153" s="149"/>
      <c r="EC153" s="60"/>
      <c r="ED153" s="247"/>
      <c r="EE153" s="212"/>
      <c r="EF153" s="213"/>
      <c r="EG153" s="149"/>
      <c r="EH153" s="60"/>
      <c r="EI153" s="244"/>
      <c r="EJ153" s="224">
        <f t="shared" ref="EJ153" si="537">IFERROR(AVERAGEIFS(O153:EI153,O$12:EI$12,"Valor Total Unitario",O153:EI153,"&lt;&gt;0"),0)</f>
        <v>5033172.83</v>
      </c>
      <c r="EK153" s="221">
        <f t="shared" ref="EK153" si="538">_xlfn.MINIFS(O153:EI153,O$12:EI$12,"Valor Total Unitario", O153:EI153, "&lt;&gt;0")</f>
        <v>5033172.83</v>
      </c>
      <c r="EL153" s="222" t="str">
        <f t="shared" ref="EL153" si="539">IF(EK153=0,"",INDEX(O$9:EI$9,MATCH(EK153,O153:EI153,0)))</f>
        <v>J&amp;J MEDTECH</v>
      </c>
      <c r="EM153" s="221"/>
      <c r="EN153" s="220">
        <f>IFERROR(EM153/#REF!,0)</f>
        <v>0</v>
      </c>
      <c r="EO153" s="31">
        <f t="shared" ref="EO153" si="540">+EJ153</f>
        <v>5033172.83</v>
      </c>
      <c r="EP153" s="31">
        <f t="shared" si="455"/>
        <v>5033172.83</v>
      </c>
      <c r="EQ153" s="225" t="str">
        <f t="shared" ref="EQ153:EQ200" si="541">IF(AND(C153="",SUM(O153:EI153)=0),"",IF(AND(C153&lt;&gt;"",SUM(O153:EI153)=0),"Ítem sin cotización",IF(COUNTIFS(O153:EI153,EK153,O$12:EI$12,"Valor Total Unitario")&gt;1,"Empate","")))</f>
        <v/>
      </c>
    </row>
    <row r="154" spans="1:147" s="14" customFormat="1">
      <c r="A154" s="263">
        <f t="shared" si="13"/>
        <v>142</v>
      </c>
      <c r="B154" s="102"/>
      <c r="C154" s="248" t="s">
        <v>870</v>
      </c>
      <c r="D154" s="273" t="s">
        <v>57</v>
      </c>
      <c r="E154" s="264" t="s">
        <v>1445</v>
      </c>
      <c r="F154" s="273">
        <v>1</v>
      </c>
      <c r="G154" s="102"/>
      <c r="H154" s="103"/>
      <c r="I154" s="210"/>
      <c r="J154" s="280"/>
      <c r="K154" s="206"/>
      <c r="L154" s="71">
        <f t="shared" ref="L154" si="542">+J154+K154</f>
        <v>0</v>
      </c>
      <c r="M154" s="209">
        <f t="shared" si="443"/>
        <v>0</v>
      </c>
      <c r="O154" s="275"/>
      <c r="P154" s="275"/>
      <c r="Q154" s="149"/>
      <c r="R154" s="60"/>
      <c r="S154" s="244"/>
      <c r="T154" s="275"/>
      <c r="U154" s="275"/>
      <c r="V154" s="149"/>
      <c r="W154" s="60"/>
      <c r="X154" s="244"/>
      <c r="Y154" s="275"/>
      <c r="Z154" s="275"/>
      <c r="AA154" s="149"/>
      <c r="AB154" s="60"/>
      <c r="AC154" s="244"/>
      <c r="AD154" s="275"/>
      <c r="AE154" s="275"/>
      <c r="AF154" s="149"/>
      <c r="AG154" s="60"/>
      <c r="AH154" s="244"/>
      <c r="AI154" s="275"/>
      <c r="AJ154" s="275"/>
      <c r="AK154" s="149"/>
      <c r="AL154" s="60"/>
      <c r="AM154" s="244"/>
      <c r="AN154" s="275"/>
      <c r="AO154" s="275"/>
      <c r="AP154" s="149">
        <f t="shared" si="444"/>
        <v>0</v>
      </c>
      <c r="AQ154" s="60">
        <f t="shared" si="445"/>
        <v>0</v>
      </c>
      <c r="AR154" s="244"/>
      <c r="AS154" s="275">
        <v>4182266</v>
      </c>
      <c r="AT154" s="275">
        <v>0</v>
      </c>
      <c r="AU154" s="149">
        <f t="shared" si="446"/>
        <v>4182266</v>
      </c>
      <c r="AV154" s="60">
        <f t="shared" si="461"/>
        <v>4182266</v>
      </c>
      <c r="AW154" s="244"/>
      <c r="AX154" s="212"/>
      <c r="AY154" s="213"/>
      <c r="AZ154" s="149"/>
      <c r="BA154" s="60"/>
      <c r="BB154" s="244"/>
      <c r="BC154" s="212"/>
      <c r="BD154" s="213"/>
      <c r="BE154" s="149"/>
      <c r="BF154" s="60"/>
      <c r="BG154" s="244"/>
      <c r="BH154" s="275"/>
      <c r="BI154" s="275"/>
      <c r="BJ154" s="149"/>
      <c r="BK154" s="60"/>
      <c r="BL154" s="244"/>
      <c r="BM154" s="212"/>
      <c r="BN154" s="213"/>
      <c r="BO154" s="149"/>
      <c r="BP154" s="60"/>
      <c r="BQ154" s="244"/>
      <c r="BR154" s="212"/>
      <c r="BS154" s="213"/>
      <c r="BT154" s="149"/>
      <c r="BU154" s="60"/>
      <c r="BV154" s="244"/>
      <c r="BW154" s="212"/>
      <c r="BX154" s="213"/>
      <c r="BY154" s="149"/>
      <c r="BZ154" s="60"/>
      <c r="CA154" s="244"/>
      <c r="CB154" s="277"/>
      <c r="CC154" s="277"/>
      <c r="CD154" s="149"/>
      <c r="CE154" s="60"/>
      <c r="CF154" s="244"/>
      <c r="CG154" s="212"/>
      <c r="CH154" s="213"/>
      <c r="CI154" s="149"/>
      <c r="CJ154" s="60"/>
      <c r="CK154" s="244"/>
      <c r="CL154" s="212"/>
      <c r="CM154" s="213"/>
      <c r="CN154" s="149"/>
      <c r="CO154" s="60"/>
      <c r="CP154" s="244"/>
      <c r="CQ154" s="212"/>
      <c r="CR154" s="213"/>
      <c r="CS154" s="149"/>
      <c r="CT154" s="60"/>
      <c r="CU154" s="244"/>
      <c r="CV154" s="212"/>
      <c r="CW154" s="213"/>
      <c r="CX154" s="149"/>
      <c r="CY154" s="60"/>
      <c r="CZ154" s="244"/>
      <c r="DA154" s="212"/>
      <c r="DB154" s="213"/>
      <c r="DC154" s="149"/>
      <c r="DD154" s="60"/>
      <c r="DE154" s="244"/>
      <c r="DF154" s="212"/>
      <c r="DG154" s="213"/>
      <c r="DH154" s="149"/>
      <c r="DI154" s="60"/>
      <c r="DJ154" s="244"/>
      <c r="DK154" s="212"/>
      <c r="DL154" s="213"/>
      <c r="DM154" s="149"/>
      <c r="DN154" s="60"/>
      <c r="DO154" s="244"/>
      <c r="DP154" s="212"/>
      <c r="DQ154" s="213"/>
      <c r="DR154" s="149">
        <f t="shared" si="449"/>
        <v>0</v>
      </c>
      <c r="DS154" s="60">
        <f t="shared" si="471"/>
        <v>0</v>
      </c>
      <c r="DT154" s="244"/>
      <c r="DU154" s="212">
        <v>0</v>
      </c>
      <c r="DV154" s="213">
        <v>0</v>
      </c>
      <c r="DW154" s="149">
        <f t="shared" si="450"/>
        <v>0</v>
      </c>
      <c r="DX154" s="60">
        <f t="shared" si="472"/>
        <v>0</v>
      </c>
      <c r="DY154" s="244"/>
      <c r="DZ154" s="212"/>
      <c r="EA154" s="213"/>
      <c r="EB154" s="149"/>
      <c r="EC154" s="60"/>
      <c r="ED154" s="247"/>
      <c r="EE154" s="212"/>
      <c r="EF154" s="213"/>
      <c r="EG154" s="149"/>
      <c r="EH154" s="60"/>
      <c r="EI154" s="244"/>
      <c r="EJ154" s="224">
        <f t="shared" ref="EJ154" si="543">IFERROR(AVERAGEIFS(O154:EI154,O$12:EI$12,"Valor Total Unitario",O154:EI154,"&lt;&gt;0"),0)</f>
        <v>4182266</v>
      </c>
      <c r="EK154" s="221">
        <f t="shared" ref="EK154" si="544">_xlfn.MINIFS(O154:EI154,O$12:EI$12,"Valor Total Unitario", O154:EI154, "&lt;&gt;0")</f>
        <v>4182266</v>
      </c>
      <c r="EL154" s="222" t="str">
        <f t="shared" ref="EL154" si="545">IF(EK154=0,"",INDEX(O$9:EI$9,MATCH(EK154,O154:EI154,0)))</f>
        <v>FIJACION EXTERNA SAS</v>
      </c>
      <c r="EM154" s="221"/>
      <c r="EN154" s="220">
        <f>IFERROR(EM154/#REF!,0)</f>
        <v>0</v>
      </c>
      <c r="EO154" s="31">
        <f t="shared" ref="EO154" si="546">+EJ154</f>
        <v>4182266</v>
      </c>
      <c r="EP154" s="31">
        <f t="shared" si="455"/>
        <v>4182266</v>
      </c>
      <c r="EQ154" s="225" t="str">
        <f t="shared" si="541"/>
        <v/>
      </c>
    </row>
    <row r="155" spans="1:147" s="14" customFormat="1">
      <c r="A155" s="263">
        <f t="shared" si="13"/>
        <v>143</v>
      </c>
      <c r="B155" s="102"/>
      <c r="C155" s="248" t="s">
        <v>871</v>
      </c>
      <c r="D155" s="273" t="s">
        <v>57</v>
      </c>
      <c r="E155" s="264" t="s">
        <v>1445</v>
      </c>
      <c r="F155" s="273">
        <v>1</v>
      </c>
      <c r="G155" s="102"/>
      <c r="H155" s="103"/>
      <c r="I155" s="210"/>
      <c r="J155" s="280"/>
      <c r="K155" s="206"/>
      <c r="L155" s="71">
        <f t="shared" ref="L155" si="547">+J155+K155</f>
        <v>0</v>
      </c>
      <c r="M155" s="209">
        <f t="shared" si="443"/>
        <v>0</v>
      </c>
      <c r="O155" s="275"/>
      <c r="P155" s="275"/>
      <c r="Q155" s="149"/>
      <c r="R155" s="60"/>
      <c r="S155" s="244"/>
      <c r="T155" s="275"/>
      <c r="U155" s="275"/>
      <c r="V155" s="149"/>
      <c r="W155" s="60"/>
      <c r="X155" s="244"/>
      <c r="Y155" s="275"/>
      <c r="Z155" s="275"/>
      <c r="AA155" s="149"/>
      <c r="AB155" s="60"/>
      <c r="AC155" s="244"/>
      <c r="AD155" s="275"/>
      <c r="AE155" s="275"/>
      <c r="AF155" s="149"/>
      <c r="AG155" s="60"/>
      <c r="AH155" s="244"/>
      <c r="AI155" s="275"/>
      <c r="AJ155" s="275"/>
      <c r="AK155" s="149"/>
      <c r="AL155" s="60"/>
      <c r="AM155" s="244"/>
      <c r="AN155" s="275"/>
      <c r="AO155" s="275"/>
      <c r="AP155" s="149">
        <f t="shared" si="444"/>
        <v>0</v>
      </c>
      <c r="AQ155" s="60">
        <f t="shared" si="445"/>
        <v>0</v>
      </c>
      <c r="AR155" s="244"/>
      <c r="AS155" s="275">
        <v>3346613</v>
      </c>
      <c r="AT155" s="275">
        <v>0</v>
      </c>
      <c r="AU155" s="149">
        <f t="shared" si="446"/>
        <v>3346613</v>
      </c>
      <c r="AV155" s="60">
        <f t="shared" si="461"/>
        <v>3346613</v>
      </c>
      <c r="AW155" s="244"/>
      <c r="AX155" s="212"/>
      <c r="AY155" s="213"/>
      <c r="AZ155" s="149"/>
      <c r="BA155" s="60"/>
      <c r="BB155" s="244"/>
      <c r="BC155" s="212"/>
      <c r="BD155" s="213"/>
      <c r="BE155" s="149"/>
      <c r="BF155" s="60"/>
      <c r="BG155" s="244"/>
      <c r="BH155" s="275"/>
      <c r="BI155" s="275"/>
      <c r="BJ155" s="149"/>
      <c r="BK155" s="60"/>
      <c r="BL155" s="244"/>
      <c r="BM155" s="212"/>
      <c r="BN155" s="213"/>
      <c r="BO155" s="149"/>
      <c r="BP155" s="60"/>
      <c r="BQ155" s="244"/>
      <c r="BR155" s="212"/>
      <c r="BS155" s="213"/>
      <c r="BT155" s="149"/>
      <c r="BU155" s="60"/>
      <c r="BV155" s="244"/>
      <c r="BW155" s="212"/>
      <c r="BX155" s="213"/>
      <c r="BY155" s="149"/>
      <c r="BZ155" s="60"/>
      <c r="CA155" s="244"/>
      <c r="CB155" s="277"/>
      <c r="CC155" s="277"/>
      <c r="CD155" s="149"/>
      <c r="CE155" s="60"/>
      <c r="CF155" s="244"/>
      <c r="CG155" s="212"/>
      <c r="CH155" s="213"/>
      <c r="CI155" s="149"/>
      <c r="CJ155" s="60"/>
      <c r="CK155" s="244"/>
      <c r="CL155" s="212"/>
      <c r="CM155" s="213"/>
      <c r="CN155" s="149"/>
      <c r="CO155" s="60"/>
      <c r="CP155" s="244"/>
      <c r="CQ155" s="212"/>
      <c r="CR155" s="213"/>
      <c r="CS155" s="149"/>
      <c r="CT155" s="60"/>
      <c r="CU155" s="244"/>
      <c r="CV155" s="212"/>
      <c r="CW155" s="213"/>
      <c r="CX155" s="149"/>
      <c r="CY155" s="60"/>
      <c r="CZ155" s="244"/>
      <c r="DA155" s="212"/>
      <c r="DB155" s="213"/>
      <c r="DC155" s="149"/>
      <c r="DD155" s="60"/>
      <c r="DE155" s="244"/>
      <c r="DF155" s="212"/>
      <c r="DG155" s="213"/>
      <c r="DH155" s="149"/>
      <c r="DI155" s="60"/>
      <c r="DJ155" s="244"/>
      <c r="DK155" s="212"/>
      <c r="DL155" s="213"/>
      <c r="DM155" s="149"/>
      <c r="DN155" s="60"/>
      <c r="DO155" s="244"/>
      <c r="DP155" s="212"/>
      <c r="DQ155" s="213"/>
      <c r="DR155" s="149">
        <f t="shared" si="449"/>
        <v>0</v>
      </c>
      <c r="DS155" s="60">
        <f t="shared" si="471"/>
        <v>0</v>
      </c>
      <c r="DT155" s="244"/>
      <c r="DU155" s="212">
        <v>0</v>
      </c>
      <c r="DV155" s="213">
        <v>0</v>
      </c>
      <c r="DW155" s="149">
        <f t="shared" si="450"/>
        <v>0</v>
      </c>
      <c r="DX155" s="60">
        <f t="shared" si="472"/>
        <v>0</v>
      </c>
      <c r="DY155" s="244"/>
      <c r="DZ155" s="212"/>
      <c r="EA155" s="213"/>
      <c r="EB155" s="149"/>
      <c r="EC155" s="60"/>
      <c r="ED155" s="247"/>
      <c r="EE155" s="212"/>
      <c r="EF155" s="213"/>
      <c r="EG155" s="149"/>
      <c r="EH155" s="60"/>
      <c r="EI155" s="244"/>
      <c r="EJ155" s="224">
        <f t="shared" ref="EJ155" si="548">IFERROR(AVERAGEIFS(O155:EI155,O$12:EI$12,"Valor Total Unitario",O155:EI155,"&lt;&gt;0"),0)</f>
        <v>3346613</v>
      </c>
      <c r="EK155" s="221">
        <f t="shared" ref="EK155" si="549">_xlfn.MINIFS(O155:EI155,O$12:EI$12,"Valor Total Unitario", O155:EI155, "&lt;&gt;0")</f>
        <v>3346613</v>
      </c>
      <c r="EL155" s="222" t="str">
        <f t="shared" ref="EL155" si="550">IF(EK155=0,"",INDEX(O$9:EI$9,MATCH(EK155,O155:EI155,0)))</f>
        <v>FIJACION EXTERNA SAS</v>
      </c>
      <c r="EM155" s="221"/>
      <c r="EN155" s="220">
        <f>IFERROR(EM155/#REF!,0)</f>
        <v>0</v>
      </c>
      <c r="EO155" s="31">
        <f t="shared" ref="EO155" si="551">+EJ155</f>
        <v>3346613</v>
      </c>
      <c r="EP155" s="31">
        <f t="shared" si="455"/>
        <v>3346613</v>
      </c>
      <c r="EQ155" s="225" t="str">
        <f t="shared" si="541"/>
        <v/>
      </c>
    </row>
    <row r="156" spans="1:147" s="14" customFormat="1" ht="42.75">
      <c r="A156" s="263">
        <f t="shared" si="13"/>
        <v>144</v>
      </c>
      <c r="B156" s="102"/>
      <c r="C156" s="248" t="s">
        <v>872</v>
      </c>
      <c r="D156" s="273" t="s">
        <v>57</v>
      </c>
      <c r="E156" s="264" t="s">
        <v>1445</v>
      </c>
      <c r="F156" s="273">
        <v>6</v>
      </c>
      <c r="G156" s="102"/>
      <c r="H156" s="103"/>
      <c r="I156" s="210"/>
      <c r="J156" s="280"/>
      <c r="K156" s="206"/>
      <c r="L156" s="71">
        <f t="shared" ref="L156" si="552">+J156+K156</f>
        <v>0</v>
      </c>
      <c r="M156" s="209">
        <f t="shared" si="443"/>
        <v>0</v>
      </c>
      <c r="O156" s="275"/>
      <c r="P156" s="275"/>
      <c r="Q156" s="149"/>
      <c r="R156" s="60"/>
      <c r="S156" s="244"/>
      <c r="T156" s="275"/>
      <c r="U156" s="275"/>
      <c r="V156" s="149"/>
      <c r="W156" s="60"/>
      <c r="X156" s="244"/>
      <c r="Y156" s="275"/>
      <c r="Z156" s="275"/>
      <c r="AA156" s="149"/>
      <c r="AB156" s="60"/>
      <c r="AC156" s="244"/>
      <c r="AD156" s="275">
        <v>2889523.8426600005</v>
      </c>
      <c r="AE156" s="275">
        <v>0</v>
      </c>
      <c r="AF156" s="149">
        <f t="shared" si="459"/>
        <v>2889523.8426600005</v>
      </c>
      <c r="AG156" s="60">
        <f t="shared" si="460"/>
        <v>17337143.055960003</v>
      </c>
      <c r="AH156" s="244"/>
      <c r="AI156" s="275"/>
      <c r="AJ156" s="275"/>
      <c r="AK156" s="149"/>
      <c r="AL156" s="60"/>
      <c r="AM156" s="244"/>
      <c r="AN156" s="275"/>
      <c r="AO156" s="275"/>
      <c r="AP156" s="149">
        <f t="shared" si="444"/>
        <v>0</v>
      </c>
      <c r="AQ156" s="60">
        <f t="shared" si="445"/>
        <v>0</v>
      </c>
      <c r="AR156" s="244"/>
      <c r="AS156" s="275"/>
      <c r="AT156" s="275"/>
      <c r="AU156" s="149"/>
      <c r="AV156" s="60"/>
      <c r="AW156" s="244"/>
      <c r="AX156" s="212">
        <v>3557757</v>
      </c>
      <c r="AY156" s="213">
        <v>0</v>
      </c>
      <c r="AZ156" s="149">
        <f t="shared" si="515"/>
        <v>3557757</v>
      </c>
      <c r="BA156" s="60">
        <f t="shared" si="516"/>
        <v>21346542</v>
      </c>
      <c r="BB156" s="244"/>
      <c r="BC156" s="212"/>
      <c r="BD156" s="213"/>
      <c r="BE156" s="149"/>
      <c r="BF156" s="60"/>
      <c r="BG156" s="244"/>
      <c r="BH156" s="275"/>
      <c r="BI156" s="275"/>
      <c r="BJ156" s="149"/>
      <c r="BK156" s="60"/>
      <c r="BL156" s="244"/>
      <c r="BM156" s="212"/>
      <c r="BN156" s="213"/>
      <c r="BO156" s="149"/>
      <c r="BP156" s="60"/>
      <c r="BQ156" s="244"/>
      <c r="BR156" s="212"/>
      <c r="BS156" s="213"/>
      <c r="BT156" s="149"/>
      <c r="BU156" s="60"/>
      <c r="BV156" s="244"/>
      <c r="BW156" s="212"/>
      <c r="BX156" s="213"/>
      <c r="BY156" s="149"/>
      <c r="BZ156" s="60"/>
      <c r="CA156" s="244"/>
      <c r="CB156" s="277"/>
      <c r="CC156" s="277"/>
      <c r="CD156" s="149"/>
      <c r="CE156" s="60"/>
      <c r="CF156" s="244"/>
      <c r="CG156" s="212"/>
      <c r="CH156" s="213"/>
      <c r="CI156" s="149"/>
      <c r="CJ156" s="60"/>
      <c r="CK156" s="244"/>
      <c r="CL156" s="212"/>
      <c r="CM156" s="213"/>
      <c r="CN156" s="149"/>
      <c r="CO156" s="60"/>
      <c r="CP156" s="244"/>
      <c r="CQ156" s="212"/>
      <c r="CR156" s="213"/>
      <c r="CS156" s="149"/>
      <c r="CT156" s="60"/>
      <c r="CU156" s="244"/>
      <c r="CV156" s="212"/>
      <c r="CW156" s="213"/>
      <c r="CX156" s="149"/>
      <c r="CY156" s="60"/>
      <c r="CZ156" s="244"/>
      <c r="DA156" s="212"/>
      <c r="DB156" s="213"/>
      <c r="DC156" s="149"/>
      <c r="DD156" s="60"/>
      <c r="DE156" s="244"/>
      <c r="DF156" s="212"/>
      <c r="DG156" s="213"/>
      <c r="DH156" s="149"/>
      <c r="DI156" s="60"/>
      <c r="DJ156" s="244"/>
      <c r="DK156" s="212"/>
      <c r="DL156" s="213"/>
      <c r="DM156" s="149"/>
      <c r="DN156" s="60"/>
      <c r="DO156" s="244"/>
      <c r="DP156" s="212">
        <v>5311500</v>
      </c>
      <c r="DQ156" s="213">
        <v>8835</v>
      </c>
      <c r="DR156" s="149">
        <f t="shared" si="449"/>
        <v>5320335</v>
      </c>
      <c r="DS156" s="60">
        <f t="shared" si="471"/>
        <v>31922010</v>
      </c>
      <c r="DT156" s="244"/>
      <c r="DU156" s="212">
        <v>0</v>
      </c>
      <c r="DV156" s="213">
        <v>0</v>
      </c>
      <c r="DW156" s="149">
        <f t="shared" si="450"/>
        <v>0</v>
      </c>
      <c r="DX156" s="60">
        <f t="shared" si="472"/>
        <v>0</v>
      </c>
      <c r="DY156" s="244"/>
      <c r="DZ156" s="212"/>
      <c r="EA156" s="213"/>
      <c r="EB156" s="149"/>
      <c r="EC156" s="60"/>
      <c r="ED156" s="247"/>
      <c r="EE156" s="212"/>
      <c r="EF156" s="213"/>
      <c r="EG156" s="149"/>
      <c r="EH156" s="60"/>
      <c r="EI156" s="244"/>
      <c r="EJ156" s="224">
        <f t="shared" ref="EJ156" si="553">IFERROR(AVERAGEIFS(O156:EI156,O$12:EI$12,"Valor Total Unitario",O156:EI156,"&lt;&gt;0"),0)</f>
        <v>3922538.6142200003</v>
      </c>
      <c r="EK156" s="221">
        <f t="shared" ref="EK156" si="554">_xlfn.MINIFS(O156:EI156,O$12:EI$12,"Valor Total Unitario", O156:EI156, "&lt;&gt;0")</f>
        <v>2889523.8426600005</v>
      </c>
      <c r="EL156" s="222" t="str">
        <f t="shared" ref="EL156" si="555">IF(EK156=0,"",INDEX(O$9:EI$9,MATCH(EK156,O156:EI156,0)))</f>
        <v>FIXMEDICAL SAS BIC</v>
      </c>
      <c r="EM156" s="221"/>
      <c r="EN156" s="220">
        <f>IFERROR(EM156/#REF!,0)</f>
        <v>0</v>
      </c>
      <c r="EO156" s="31">
        <f t="shared" ref="EO156" si="556">+EJ156</f>
        <v>3922538.6142200003</v>
      </c>
      <c r="EP156" s="31">
        <f t="shared" si="455"/>
        <v>23535231.685320001</v>
      </c>
      <c r="EQ156" s="225" t="str">
        <f t="shared" si="541"/>
        <v/>
      </c>
    </row>
    <row r="157" spans="1:147" s="14" customFormat="1">
      <c r="A157" s="263">
        <v>145</v>
      </c>
      <c r="B157" s="102"/>
      <c r="C157" s="248" t="s">
        <v>873</v>
      </c>
      <c r="D157" s="273" t="s">
        <v>57</v>
      </c>
      <c r="E157" s="264" t="s">
        <v>1445</v>
      </c>
      <c r="F157" s="273">
        <v>5</v>
      </c>
      <c r="G157" s="102"/>
      <c r="H157" s="103"/>
      <c r="I157" s="210"/>
      <c r="J157" s="280"/>
      <c r="K157" s="206"/>
      <c r="L157" s="71">
        <f t="shared" ref="L157" si="557">+J157+K157</f>
        <v>0</v>
      </c>
      <c r="M157" s="209">
        <f t="shared" si="443"/>
        <v>0</v>
      </c>
      <c r="O157" s="275"/>
      <c r="P157" s="275"/>
      <c r="Q157" s="149"/>
      <c r="R157" s="60"/>
      <c r="S157" s="244"/>
      <c r="T157" s="275"/>
      <c r="U157" s="275"/>
      <c r="V157" s="149"/>
      <c r="W157" s="60"/>
      <c r="X157" s="244"/>
      <c r="Y157" s="275"/>
      <c r="Z157" s="275"/>
      <c r="AA157" s="149"/>
      <c r="AB157" s="60"/>
      <c r="AC157" s="244"/>
      <c r="AD157" s="275"/>
      <c r="AE157" s="275"/>
      <c r="AF157" s="149"/>
      <c r="AG157" s="60"/>
      <c r="AH157" s="244"/>
      <c r="AI157" s="275"/>
      <c r="AJ157" s="275"/>
      <c r="AK157" s="149"/>
      <c r="AL157" s="60"/>
      <c r="AM157" s="244"/>
      <c r="AN157" s="275"/>
      <c r="AO157" s="275"/>
      <c r="AP157" s="149">
        <f t="shared" si="444"/>
        <v>0</v>
      </c>
      <c r="AQ157" s="60">
        <f t="shared" si="445"/>
        <v>0</v>
      </c>
      <c r="AR157" s="244"/>
      <c r="AS157" s="275"/>
      <c r="AT157" s="275"/>
      <c r="AU157" s="149"/>
      <c r="AV157" s="60"/>
      <c r="AW157" s="244"/>
      <c r="AX157" s="212"/>
      <c r="AY157" s="213"/>
      <c r="AZ157" s="149"/>
      <c r="BA157" s="60"/>
      <c r="BB157" s="244"/>
      <c r="BC157" s="212"/>
      <c r="BD157" s="213"/>
      <c r="BE157" s="149"/>
      <c r="BF157" s="60"/>
      <c r="BG157" s="244"/>
      <c r="BH157" s="275"/>
      <c r="BI157" s="275"/>
      <c r="BJ157" s="149"/>
      <c r="BK157" s="60"/>
      <c r="BL157" s="244"/>
      <c r="BM157" s="212">
        <v>2437000</v>
      </c>
      <c r="BN157" s="213">
        <v>0</v>
      </c>
      <c r="BO157" s="149">
        <f t="shared" si="447"/>
        <v>2437000</v>
      </c>
      <c r="BP157" s="60">
        <f t="shared" si="462"/>
        <v>12185000</v>
      </c>
      <c r="BQ157" s="244"/>
      <c r="BR157" s="212">
        <v>1027649</v>
      </c>
      <c r="BS157" s="213">
        <v>0</v>
      </c>
      <c r="BT157" s="149">
        <f t="shared" si="463"/>
        <v>1027649</v>
      </c>
      <c r="BU157" s="60">
        <f t="shared" si="464"/>
        <v>5138245</v>
      </c>
      <c r="BV157" s="244"/>
      <c r="BW157" s="212"/>
      <c r="BX157" s="213"/>
      <c r="BY157" s="149"/>
      <c r="BZ157" s="60"/>
      <c r="CA157" s="244"/>
      <c r="CB157" s="277"/>
      <c r="CC157" s="277"/>
      <c r="CD157" s="149"/>
      <c r="CE157" s="60"/>
      <c r="CF157" s="244"/>
      <c r="CG157" s="212"/>
      <c r="CH157" s="213"/>
      <c r="CI157" s="149"/>
      <c r="CJ157" s="60"/>
      <c r="CK157" s="244"/>
      <c r="CL157" s="212"/>
      <c r="CM157" s="213"/>
      <c r="CN157" s="149"/>
      <c r="CO157" s="60"/>
      <c r="CP157" s="244"/>
      <c r="CQ157" s="212"/>
      <c r="CR157" s="213"/>
      <c r="CS157" s="149"/>
      <c r="CT157" s="60"/>
      <c r="CU157" s="244"/>
      <c r="CV157" s="212">
        <v>580000</v>
      </c>
      <c r="CW157" s="213">
        <v>0</v>
      </c>
      <c r="CX157" s="149">
        <f t="shared" si="448"/>
        <v>580000</v>
      </c>
      <c r="CY157" s="60">
        <f t="shared" si="480"/>
        <v>2900000</v>
      </c>
      <c r="CZ157" s="244"/>
      <c r="DA157" s="212"/>
      <c r="DB157" s="213"/>
      <c r="DC157" s="149"/>
      <c r="DD157" s="60"/>
      <c r="DE157" s="244"/>
      <c r="DF157" s="212"/>
      <c r="DG157" s="213"/>
      <c r="DH157" s="149"/>
      <c r="DI157" s="60"/>
      <c r="DJ157" s="244"/>
      <c r="DK157" s="212">
        <v>5465000</v>
      </c>
      <c r="DL157" s="213">
        <v>0</v>
      </c>
      <c r="DM157" s="149">
        <f t="shared" si="503"/>
        <v>5465000</v>
      </c>
      <c r="DN157" s="60">
        <f t="shared" si="504"/>
        <v>27325000</v>
      </c>
      <c r="DO157" s="244"/>
      <c r="DP157" s="212"/>
      <c r="DQ157" s="213"/>
      <c r="DR157" s="149">
        <f t="shared" si="449"/>
        <v>0</v>
      </c>
      <c r="DS157" s="60">
        <f t="shared" si="471"/>
        <v>0</v>
      </c>
      <c r="DT157" s="244"/>
      <c r="DU157" s="212">
        <v>0</v>
      </c>
      <c r="DV157" s="213">
        <v>0</v>
      </c>
      <c r="DW157" s="149">
        <f t="shared" si="450"/>
        <v>0</v>
      </c>
      <c r="DX157" s="60">
        <f t="shared" si="472"/>
        <v>0</v>
      </c>
      <c r="DY157" s="244"/>
      <c r="DZ157" s="212"/>
      <c r="EA157" s="213"/>
      <c r="EB157" s="149"/>
      <c r="EC157" s="60"/>
      <c r="ED157" s="247"/>
      <c r="EE157" s="212"/>
      <c r="EF157" s="213"/>
      <c r="EG157" s="149"/>
      <c r="EH157" s="60"/>
      <c r="EI157" s="244"/>
      <c r="EJ157" s="224">
        <f t="shared" ref="EJ157" si="558">IFERROR(AVERAGEIFS(O157:EI157,O$12:EI$12,"Valor Total Unitario",O157:EI157,"&lt;&gt;0"),0)</f>
        <v>2377412.25</v>
      </c>
      <c r="EK157" s="221">
        <f t="shared" ref="EK157" si="559">_xlfn.MINIFS(O157:EI157,O$12:EI$12,"Valor Total Unitario", O157:EI157, "&lt;&gt;0")</f>
        <v>580000</v>
      </c>
      <c r="EL157" s="222" t="str">
        <f t="shared" ref="EL157" si="560">IF(EK157=0,"",INDEX(O$9:EI$9,MATCH(EK157,O157:EI157,0)))</f>
        <v>LOGYSMED</v>
      </c>
      <c r="EM157" s="221"/>
      <c r="EN157" s="220">
        <f>IFERROR(EM157/#REF!,0)</f>
        <v>0</v>
      </c>
      <c r="EO157" s="31">
        <f t="shared" ref="EO157" si="561">+EJ157</f>
        <v>2377412.25</v>
      </c>
      <c r="EP157" s="31">
        <f t="shared" si="455"/>
        <v>11887061.25</v>
      </c>
      <c r="EQ157" s="225" t="str">
        <f t="shared" si="541"/>
        <v/>
      </c>
    </row>
    <row r="158" spans="1:147" s="14" customFormat="1">
      <c r="A158" s="263">
        <f t="shared" si="13"/>
        <v>146</v>
      </c>
      <c r="B158" s="102"/>
      <c r="C158" s="248" t="s">
        <v>874</v>
      </c>
      <c r="D158" s="273" t="s">
        <v>57</v>
      </c>
      <c r="E158" s="264" t="s">
        <v>1445</v>
      </c>
      <c r="F158" s="273">
        <v>5</v>
      </c>
      <c r="G158" s="102"/>
      <c r="H158" s="103"/>
      <c r="I158" s="210"/>
      <c r="J158" s="280"/>
      <c r="K158" s="206"/>
      <c r="L158" s="71">
        <f t="shared" ref="L158" si="562">+J158+K158</f>
        <v>0</v>
      </c>
      <c r="M158" s="209">
        <f t="shared" si="443"/>
        <v>0</v>
      </c>
      <c r="O158" s="275"/>
      <c r="P158" s="275"/>
      <c r="Q158" s="149"/>
      <c r="R158" s="60"/>
      <c r="S158" s="244"/>
      <c r="T158" s="275"/>
      <c r="U158" s="275"/>
      <c r="V158" s="149"/>
      <c r="W158" s="60"/>
      <c r="X158" s="244"/>
      <c r="Y158" s="275"/>
      <c r="Z158" s="275"/>
      <c r="AA158" s="149"/>
      <c r="AB158" s="60"/>
      <c r="AC158" s="244"/>
      <c r="AD158" s="275"/>
      <c r="AE158" s="275"/>
      <c r="AF158" s="149"/>
      <c r="AG158" s="60"/>
      <c r="AH158" s="244"/>
      <c r="AI158" s="275"/>
      <c r="AJ158" s="275"/>
      <c r="AK158" s="149"/>
      <c r="AL158" s="60"/>
      <c r="AM158" s="244"/>
      <c r="AN158" s="275"/>
      <c r="AO158" s="275"/>
      <c r="AP158" s="149">
        <f t="shared" si="444"/>
        <v>0</v>
      </c>
      <c r="AQ158" s="60">
        <f t="shared" si="445"/>
        <v>0</v>
      </c>
      <c r="AR158" s="244"/>
      <c r="AS158" s="275"/>
      <c r="AT158" s="275"/>
      <c r="AU158" s="149"/>
      <c r="AV158" s="60"/>
      <c r="AW158" s="244"/>
      <c r="AX158" s="212"/>
      <c r="AY158" s="213"/>
      <c r="AZ158" s="149"/>
      <c r="BA158" s="60"/>
      <c r="BB158" s="244"/>
      <c r="BC158" s="212"/>
      <c r="BD158" s="213"/>
      <c r="BE158" s="149"/>
      <c r="BF158" s="60"/>
      <c r="BG158" s="244"/>
      <c r="BH158" s="275"/>
      <c r="BI158" s="275"/>
      <c r="BJ158" s="149"/>
      <c r="BK158" s="60"/>
      <c r="BL158" s="244"/>
      <c r="BM158" s="212">
        <v>2517000</v>
      </c>
      <c r="BN158" s="213">
        <v>0</v>
      </c>
      <c r="BO158" s="149">
        <f t="shared" si="447"/>
        <v>2517000</v>
      </c>
      <c r="BP158" s="60">
        <f t="shared" si="462"/>
        <v>12585000</v>
      </c>
      <c r="BQ158" s="244"/>
      <c r="BR158" s="212">
        <v>3051561</v>
      </c>
      <c r="BS158" s="213">
        <v>0</v>
      </c>
      <c r="BT158" s="149">
        <f t="shared" si="463"/>
        <v>3051561</v>
      </c>
      <c r="BU158" s="60">
        <f t="shared" si="464"/>
        <v>15257805</v>
      </c>
      <c r="BV158" s="244"/>
      <c r="BW158" s="212"/>
      <c r="BX158" s="213"/>
      <c r="BY158" s="149"/>
      <c r="BZ158" s="60"/>
      <c r="CA158" s="244"/>
      <c r="CB158" s="277"/>
      <c r="CC158" s="277"/>
      <c r="CD158" s="149"/>
      <c r="CE158" s="60"/>
      <c r="CF158" s="244"/>
      <c r="CG158" s="212"/>
      <c r="CH158" s="213"/>
      <c r="CI158" s="149"/>
      <c r="CJ158" s="60"/>
      <c r="CK158" s="244"/>
      <c r="CL158" s="212"/>
      <c r="CM158" s="213"/>
      <c r="CN158" s="149"/>
      <c r="CO158" s="60"/>
      <c r="CP158" s="244"/>
      <c r="CQ158" s="212">
        <v>1209890</v>
      </c>
      <c r="CR158" s="213">
        <v>0</v>
      </c>
      <c r="CS158" s="149">
        <f t="shared" si="467"/>
        <v>1209890</v>
      </c>
      <c r="CT158" s="60">
        <f t="shared" si="468"/>
        <v>6049450</v>
      </c>
      <c r="CU158" s="244"/>
      <c r="CV158" s="212">
        <v>1680000</v>
      </c>
      <c r="CW158" s="213">
        <v>0</v>
      </c>
      <c r="CX158" s="149">
        <f t="shared" si="448"/>
        <v>1680000</v>
      </c>
      <c r="CY158" s="60">
        <f t="shared" si="480"/>
        <v>8400000</v>
      </c>
      <c r="CZ158" s="244"/>
      <c r="DA158" s="212"/>
      <c r="DB158" s="213"/>
      <c r="DC158" s="149"/>
      <c r="DD158" s="60"/>
      <c r="DE158" s="244"/>
      <c r="DF158" s="212"/>
      <c r="DG158" s="213"/>
      <c r="DH158" s="149"/>
      <c r="DI158" s="60"/>
      <c r="DJ158" s="244"/>
      <c r="DK158" s="212">
        <v>6465000</v>
      </c>
      <c r="DL158" s="213">
        <v>0</v>
      </c>
      <c r="DM158" s="149">
        <f t="shared" si="503"/>
        <v>6465000</v>
      </c>
      <c r="DN158" s="60">
        <f t="shared" si="504"/>
        <v>32325000</v>
      </c>
      <c r="DO158" s="244"/>
      <c r="DP158" s="212"/>
      <c r="DQ158" s="213"/>
      <c r="DR158" s="149">
        <f t="shared" si="449"/>
        <v>0</v>
      </c>
      <c r="DS158" s="60">
        <f t="shared" si="471"/>
        <v>0</v>
      </c>
      <c r="DT158" s="244"/>
      <c r="DU158" s="212">
        <v>0</v>
      </c>
      <c r="DV158" s="213">
        <v>0</v>
      </c>
      <c r="DW158" s="149">
        <f t="shared" si="450"/>
        <v>0</v>
      </c>
      <c r="DX158" s="60">
        <f t="shared" si="472"/>
        <v>0</v>
      </c>
      <c r="DY158" s="244"/>
      <c r="DZ158" s="212"/>
      <c r="EA158" s="213"/>
      <c r="EB158" s="149"/>
      <c r="EC158" s="60"/>
      <c r="ED158" s="247"/>
      <c r="EE158" s="212"/>
      <c r="EF158" s="213"/>
      <c r="EG158" s="149"/>
      <c r="EH158" s="60"/>
      <c r="EI158" s="244"/>
      <c r="EJ158" s="224">
        <f t="shared" ref="EJ158" si="563">IFERROR(AVERAGEIFS(O158:EI158,O$12:EI$12,"Valor Total Unitario",O158:EI158,"&lt;&gt;0"),0)</f>
        <v>2984690.2</v>
      </c>
      <c r="EK158" s="221">
        <f t="shared" ref="EK158" si="564">_xlfn.MINIFS(O158:EI158,O$12:EI$12,"Valor Total Unitario", O158:EI158, "&lt;&gt;0")</f>
        <v>1209890</v>
      </c>
      <c r="EL158" s="222" t="str">
        <f t="shared" ref="EL158" si="565">IF(EK158=0,"",INDEX(O$9:EI$9,MATCH(EK158,O158:EI158,0)))</f>
        <v>IMPLAMEQ SAS</v>
      </c>
      <c r="EM158" s="221"/>
      <c r="EN158" s="220">
        <f>IFERROR(EM158/#REF!,0)</f>
        <v>0</v>
      </c>
      <c r="EO158" s="31">
        <f t="shared" ref="EO158" si="566">+EJ158</f>
        <v>2984690.2</v>
      </c>
      <c r="EP158" s="31">
        <f t="shared" si="455"/>
        <v>14923451</v>
      </c>
      <c r="EQ158" s="225" t="str">
        <f t="shared" si="541"/>
        <v/>
      </c>
    </row>
    <row r="159" spans="1:147" s="14" customFormat="1" ht="28.5">
      <c r="A159" s="263">
        <f t="shared" si="13"/>
        <v>147</v>
      </c>
      <c r="B159" s="102"/>
      <c r="C159" s="248" t="s">
        <v>875</v>
      </c>
      <c r="D159" s="273" t="s">
        <v>57</v>
      </c>
      <c r="E159" s="264" t="s">
        <v>1445</v>
      </c>
      <c r="F159" s="273">
        <v>4</v>
      </c>
      <c r="G159" s="102"/>
      <c r="H159" s="103"/>
      <c r="I159" s="210"/>
      <c r="J159" s="280"/>
      <c r="K159" s="206"/>
      <c r="L159" s="71">
        <f t="shared" ref="L159" si="567">+J159+K159</f>
        <v>0</v>
      </c>
      <c r="M159" s="209">
        <f t="shared" si="443"/>
        <v>0</v>
      </c>
      <c r="O159" s="275"/>
      <c r="P159" s="275"/>
      <c r="Q159" s="149"/>
      <c r="R159" s="60"/>
      <c r="S159" s="244"/>
      <c r="T159" s="275"/>
      <c r="U159" s="275"/>
      <c r="V159" s="149"/>
      <c r="W159" s="60"/>
      <c r="X159" s="244"/>
      <c r="Y159" s="275">
        <v>5514192</v>
      </c>
      <c r="Z159" s="275">
        <v>0</v>
      </c>
      <c r="AA159" s="149">
        <f t="shared" ref="AA159" si="568">+Y159+Z159</f>
        <v>5514192</v>
      </c>
      <c r="AB159" s="60">
        <f t="shared" ref="AB159" si="569">+AA159*$F159</f>
        <v>22056768</v>
      </c>
      <c r="AC159" s="244"/>
      <c r="AD159" s="275"/>
      <c r="AE159" s="275"/>
      <c r="AF159" s="149"/>
      <c r="AG159" s="60"/>
      <c r="AH159" s="244"/>
      <c r="AI159" s="275"/>
      <c r="AJ159" s="275"/>
      <c r="AK159" s="149"/>
      <c r="AL159" s="60"/>
      <c r="AM159" s="244"/>
      <c r="AN159" s="275"/>
      <c r="AO159" s="275"/>
      <c r="AP159" s="149">
        <f t="shared" si="444"/>
        <v>0</v>
      </c>
      <c r="AQ159" s="60">
        <f t="shared" si="445"/>
        <v>0</v>
      </c>
      <c r="AR159" s="244"/>
      <c r="AS159" s="275"/>
      <c r="AT159" s="275"/>
      <c r="AU159" s="149"/>
      <c r="AV159" s="60"/>
      <c r="AW159" s="244"/>
      <c r="AX159" s="212">
        <v>3938837</v>
      </c>
      <c r="AY159" s="213">
        <v>0</v>
      </c>
      <c r="AZ159" s="149">
        <f t="shared" si="515"/>
        <v>3938837</v>
      </c>
      <c r="BA159" s="60">
        <f t="shared" si="516"/>
        <v>15755348</v>
      </c>
      <c r="BB159" s="244"/>
      <c r="BC159" s="212"/>
      <c r="BD159" s="213"/>
      <c r="BE159" s="149"/>
      <c r="BF159" s="60"/>
      <c r="BG159" s="244"/>
      <c r="BH159" s="275"/>
      <c r="BI159" s="275"/>
      <c r="BJ159" s="149"/>
      <c r="BK159" s="60"/>
      <c r="BL159" s="244"/>
      <c r="BM159" s="212">
        <v>2696000</v>
      </c>
      <c r="BN159" s="213">
        <v>0</v>
      </c>
      <c r="BO159" s="149">
        <f t="shared" si="447"/>
        <v>2696000</v>
      </c>
      <c r="BP159" s="60">
        <f t="shared" si="462"/>
        <v>10784000</v>
      </c>
      <c r="BQ159" s="244"/>
      <c r="BR159" s="212"/>
      <c r="BS159" s="213"/>
      <c r="BT159" s="149"/>
      <c r="BU159" s="60"/>
      <c r="BV159" s="244"/>
      <c r="BW159" s="212"/>
      <c r="BX159" s="213"/>
      <c r="BY159" s="149"/>
      <c r="BZ159" s="60"/>
      <c r="CA159" s="244"/>
      <c r="CB159" s="277"/>
      <c r="CC159" s="277"/>
      <c r="CD159" s="149"/>
      <c r="CE159" s="60"/>
      <c r="CF159" s="244"/>
      <c r="CG159" s="212"/>
      <c r="CH159" s="213"/>
      <c r="CI159" s="149"/>
      <c r="CJ159" s="60"/>
      <c r="CK159" s="244"/>
      <c r="CL159" s="212"/>
      <c r="CM159" s="213"/>
      <c r="CN159" s="149"/>
      <c r="CO159" s="60"/>
      <c r="CP159" s="244"/>
      <c r="CQ159" s="212"/>
      <c r="CR159" s="213"/>
      <c r="CS159" s="149"/>
      <c r="CT159" s="60"/>
      <c r="CU159" s="244"/>
      <c r="CV159" s="212">
        <v>2670000</v>
      </c>
      <c r="CW159" s="213">
        <v>0</v>
      </c>
      <c r="CX159" s="149">
        <f t="shared" si="448"/>
        <v>2670000</v>
      </c>
      <c r="CY159" s="60">
        <f t="shared" si="480"/>
        <v>10680000</v>
      </c>
      <c r="CZ159" s="244"/>
      <c r="DA159" s="212"/>
      <c r="DB159" s="213"/>
      <c r="DC159" s="149"/>
      <c r="DD159" s="60"/>
      <c r="DE159" s="244"/>
      <c r="DF159" s="212"/>
      <c r="DG159" s="213"/>
      <c r="DH159" s="149"/>
      <c r="DI159" s="60"/>
      <c r="DJ159" s="244"/>
      <c r="DK159" s="212"/>
      <c r="DL159" s="213"/>
      <c r="DM159" s="149"/>
      <c r="DN159" s="60"/>
      <c r="DO159" s="244"/>
      <c r="DP159" s="212"/>
      <c r="DQ159" s="213"/>
      <c r="DR159" s="149">
        <f t="shared" si="449"/>
        <v>0</v>
      </c>
      <c r="DS159" s="60">
        <f t="shared" si="471"/>
        <v>0</v>
      </c>
      <c r="DT159" s="244"/>
      <c r="DU159" s="212">
        <v>0</v>
      </c>
      <c r="DV159" s="213">
        <v>0</v>
      </c>
      <c r="DW159" s="149">
        <f t="shared" si="450"/>
        <v>0</v>
      </c>
      <c r="DX159" s="60">
        <f t="shared" si="472"/>
        <v>0</v>
      </c>
      <c r="DY159" s="244"/>
      <c r="DZ159" s="212"/>
      <c r="EA159" s="213"/>
      <c r="EB159" s="149"/>
      <c r="EC159" s="60"/>
      <c r="ED159" s="247"/>
      <c r="EE159" s="212"/>
      <c r="EF159" s="213"/>
      <c r="EG159" s="149"/>
      <c r="EH159" s="60"/>
      <c r="EI159" s="244"/>
      <c r="EJ159" s="224">
        <f t="shared" ref="EJ159" si="570">IFERROR(AVERAGEIFS(O159:EI159,O$12:EI$12,"Valor Total Unitario",O159:EI159,"&lt;&gt;0"),0)</f>
        <v>3704757.25</v>
      </c>
      <c r="EK159" s="221">
        <f t="shared" ref="EK159" si="571">_xlfn.MINIFS(O159:EI159,O$12:EI$12,"Valor Total Unitario", O159:EI159, "&lt;&gt;0")</f>
        <v>2670000</v>
      </c>
      <c r="EL159" s="222" t="str">
        <f t="shared" ref="EL159" si="572">IF(EK159=0,"",INDEX(O$9:EI$9,MATCH(EK159,O159:EI159,0)))</f>
        <v>LOGYSMED</v>
      </c>
      <c r="EM159" s="221"/>
      <c r="EN159" s="220">
        <f>IFERROR(EM159/#REF!,0)</f>
        <v>0</v>
      </c>
      <c r="EO159" s="31">
        <f t="shared" ref="EO159" si="573">+EJ159</f>
        <v>3704757.25</v>
      </c>
      <c r="EP159" s="31">
        <f t="shared" si="455"/>
        <v>14819029</v>
      </c>
      <c r="EQ159" s="225" t="str">
        <f t="shared" si="541"/>
        <v/>
      </c>
    </row>
    <row r="160" spans="1:147" s="14" customFormat="1" ht="28.5">
      <c r="A160" s="263">
        <f t="shared" si="13"/>
        <v>148</v>
      </c>
      <c r="B160" s="102"/>
      <c r="C160" s="249" t="s">
        <v>876</v>
      </c>
      <c r="D160" s="273" t="s">
        <v>57</v>
      </c>
      <c r="E160" s="265" t="s">
        <v>1445</v>
      </c>
      <c r="F160" s="273">
        <v>2</v>
      </c>
      <c r="G160" s="102"/>
      <c r="H160" s="103"/>
      <c r="I160" s="210"/>
      <c r="J160" s="280"/>
      <c r="K160" s="206"/>
      <c r="L160" s="71">
        <f t="shared" ref="L160" si="574">+J160+K160</f>
        <v>0</v>
      </c>
      <c r="M160" s="209">
        <f t="shared" si="443"/>
        <v>0</v>
      </c>
      <c r="O160" s="275"/>
      <c r="P160" s="275"/>
      <c r="Q160" s="149"/>
      <c r="R160" s="60"/>
      <c r="S160" s="244"/>
      <c r="T160" s="275"/>
      <c r="U160" s="275"/>
      <c r="V160" s="149"/>
      <c r="W160" s="60"/>
      <c r="X160" s="244"/>
      <c r="Y160" s="275">
        <v>3343558</v>
      </c>
      <c r="Z160" s="275">
        <v>0</v>
      </c>
      <c r="AA160" s="149">
        <f t="shared" ref="AA160" si="575">+Y160+Z160</f>
        <v>3343558</v>
      </c>
      <c r="AB160" s="60">
        <f t="shared" ref="AB160" si="576">+AA160*$F160</f>
        <v>6687116</v>
      </c>
      <c r="AC160" s="244"/>
      <c r="AD160" s="275">
        <v>3979583.7354000001</v>
      </c>
      <c r="AE160" s="275">
        <v>0</v>
      </c>
      <c r="AF160" s="149">
        <f t="shared" si="459"/>
        <v>3979583.7354000001</v>
      </c>
      <c r="AG160" s="60">
        <f t="shared" si="460"/>
        <v>7959167.4708000002</v>
      </c>
      <c r="AH160" s="244"/>
      <c r="AI160" s="275"/>
      <c r="AJ160" s="275"/>
      <c r="AK160" s="149"/>
      <c r="AL160" s="60"/>
      <c r="AM160" s="244"/>
      <c r="AN160" s="275"/>
      <c r="AO160" s="275"/>
      <c r="AP160" s="149">
        <f t="shared" si="444"/>
        <v>0</v>
      </c>
      <c r="AQ160" s="60">
        <f t="shared" si="445"/>
        <v>0</v>
      </c>
      <c r="AR160" s="244"/>
      <c r="AS160" s="275">
        <v>1992032</v>
      </c>
      <c r="AT160" s="275">
        <v>0</v>
      </c>
      <c r="AU160" s="149">
        <f t="shared" si="446"/>
        <v>1992032</v>
      </c>
      <c r="AV160" s="60">
        <f t="shared" si="461"/>
        <v>3984064</v>
      </c>
      <c r="AW160" s="244"/>
      <c r="AX160" s="212"/>
      <c r="AY160" s="213"/>
      <c r="AZ160" s="149"/>
      <c r="BA160" s="60"/>
      <c r="BB160" s="244"/>
      <c r="BC160" s="212"/>
      <c r="BD160" s="213"/>
      <c r="BE160" s="149"/>
      <c r="BF160" s="60"/>
      <c r="BG160" s="244"/>
      <c r="BH160" s="275"/>
      <c r="BI160" s="275"/>
      <c r="BJ160" s="149"/>
      <c r="BK160" s="60"/>
      <c r="BL160" s="244"/>
      <c r="BM160" s="212"/>
      <c r="BN160" s="213"/>
      <c r="BO160" s="149"/>
      <c r="BP160" s="60"/>
      <c r="BQ160" s="244"/>
      <c r="BR160" s="212">
        <v>5306963</v>
      </c>
      <c r="BS160" s="213">
        <v>0</v>
      </c>
      <c r="BT160" s="149">
        <f t="shared" si="463"/>
        <v>5306963</v>
      </c>
      <c r="BU160" s="60">
        <f t="shared" si="464"/>
        <v>10613926</v>
      </c>
      <c r="BV160" s="244"/>
      <c r="BW160" s="212">
        <v>1457190</v>
      </c>
      <c r="BX160" s="213">
        <v>0</v>
      </c>
      <c r="BY160" s="149">
        <f t="shared" si="465"/>
        <v>1457190</v>
      </c>
      <c r="BZ160" s="60">
        <f t="shared" si="466"/>
        <v>2914380</v>
      </c>
      <c r="CA160" s="244"/>
      <c r="CB160" s="277"/>
      <c r="CC160" s="277"/>
      <c r="CD160" s="149"/>
      <c r="CE160" s="60"/>
      <c r="CF160" s="244"/>
      <c r="CG160" s="212"/>
      <c r="CH160" s="213"/>
      <c r="CI160" s="149"/>
      <c r="CJ160" s="60"/>
      <c r="CK160" s="244"/>
      <c r="CL160" s="212">
        <v>2086840</v>
      </c>
      <c r="CM160" s="213">
        <v>0</v>
      </c>
      <c r="CN160" s="149">
        <f t="shared" ref="CN160:CN177" si="577">+CL160+CM160</f>
        <v>2086840</v>
      </c>
      <c r="CO160" s="60">
        <f t="shared" ref="CO160:CO177" si="578">+CN160*$F160</f>
        <v>4173680</v>
      </c>
      <c r="CP160" s="244"/>
      <c r="CQ160" s="212">
        <v>1802020.0000000002</v>
      </c>
      <c r="CR160" s="213">
        <v>0</v>
      </c>
      <c r="CS160" s="149">
        <f t="shared" si="467"/>
        <v>1802020.0000000002</v>
      </c>
      <c r="CT160" s="60">
        <f t="shared" si="468"/>
        <v>3604040.0000000005</v>
      </c>
      <c r="CU160" s="244"/>
      <c r="CV160" s="212">
        <v>2800000</v>
      </c>
      <c r="CW160" s="213">
        <v>0</v>
      </c>
      <c r="CX160" s="149">
        <f t="shared" si="448"/>
        <v>2800000</v>
      </c>
      <c r="CY160" s="60">
        <f t="shared" si="480"/>
        <v>5600000</v>
      </c>
      <c r="CZ160" s="244"/>
      <c r="DA160" s="212">
        <v>1103000</v>
      </c>
      <c r="DB160" s="213">
        <v>0</v>
      </c>
      <c r="DC160" s="149">
        <f t="shared" si="469"/>
        <v>1103000</v>
      </c>
      <c r="DD160" s="60">
        <f t="shared" si="470"/>
        <v>2206000</v>
      </c>
      <c r="DE160" s="244"/>
      <c r="DF160" s="212"/>
      <c r="DG160" s="213"/>
      <c r="DH160" s="149"/>
      <c r="DI160" s="60"/>
      <c r="DJ160" s="244"/>
      <c r="DK160" s="212">
        <v>9055000</v>
      </c>
      <c r="DL160" s="213">
        <v>0</v>
      </c>
      <c r="DM160" s="149">
        <f t="shared" si="503"/>
        <v>9055000</v>
      </c>
      <c r="DN160" s="60">
        <f t="shared" si="504"/>
        <v>18110000</v>
      </c>
      <c r="DO160" s="244"/>
      <c r="DP160" s="212"/>
      <c r="DQ160" s="213"/>
      <c r="DR160" s="149">
        <f t="shared" si="449"/>
        <v>0</v>
      </c>
      <c r="DS160" s="60">
        <f t="shared" si="471"/>
        <v>0</v>
      </c>
      <c r="DT160" s="244"/>
      <c r="DU160" s="212">
        <v>0</v>
      </c>
      <c r="DV160" s="213">
        <v>0</v>
      </c>
      <c r="DW160" s="149">
        <f t="shared" si="450"/>
        <v>0</v>
      </c>
      <c r="DX160" s="60">
        <f t="shared" si="472"/>
        <v>0</v>
      </c>
      <c r="DY160" s="244"/>
      <c r="DZ160" s="212"/>
      <c r="EA160" s="213"/>
      <c r="EB160" s="149"/>
      <c r="EC160" s="60"/>
      <c r="ED160" s="247"/>
      <c r="EE160" s="212"/>
      <c r="EF160" s="213"/>
      <c r="EG160" s="149"/>
      <c r="EH160" s="60"/>
      <c r="EI160" s="244"/>
      <c r="EJ160" s="224">
        <f t="shared" ref="EJ160" si="579">IFERROR(AVERAGEIFS(O160:EI160,O$12:EI$12,"Valor Total Unitario",O160:EI160,"&lt;&gt;0"),0)</f>
        <v>3292618.6735399999</v>
      </c>
      <c r="EK160" s="221">
        <f t="shared" ref="EK160" si="580">_xlfn.MINIFS(O160:EI160,O$12:EI$12,"Valor Total Unitario", O160:EI160, "&lt;&gt;0")</f>
        <v>1103000</v>
      </c>
      <c r="EL160" s="222" t="str">
        <f t="shared" ref="EL160" si="581">IF(EK160=0,"",INDEX(O$9:EI$9,MATCH(EK160,O160:EI160,0)))</f>
        <v>INNOMED S.A.</v>
      </c>
      <c r="EM160" s="221"/>
      <c r="EN160" s="220">
        <f>IFERROR(EM160/#REF!,0)</f>
        <v>0</v>
      </c>
      <c r="EO160" s="31">
        <f t="shared" ref="EO160" si="582">+EJ160</f>
        <v>3292618.6735399999</v>
      </c>
      <c r="EP160" s="31">
        <f t="shared" si="455"/>
        <v>6585237.3470799997</v>
      </c>
      <c r="EQ160" s="225" t="str">
        <f t="shared" si="541"/>
        <v/>
      </c>
    </row>
    <row r="161" spans="1:147" s="14" customFormat="1" ht="28.5">
      <c r="A161" s="263">
        <f t="shared" si="13"/>
        <v>149</v>
      </c>
      <c r="B161" s="102"/>
      <c r="C161" s="249" t="s">
        <v>877</v>
      </c>
      <c r="D161" s="273" t="s">
        <v>57</v>
      </c>
      <c r="E161" s="265" t="s">
        <v>1445</v>
      </c>
      <c r="F161" s="273">
        <v>2</v>
      </c>
      <c r="G161" s="102"/>
      <c r="H161" s="103"/>
      <c r="I161" s="210"/>
      <c r="J161" s="280"/>
      <c r="K161" s="206"/>
      <c r="L161" s="71">
        <f t="shared" ref="L161" si="583">+J161+K161</f>
        <v>0</v>
      </c>
      <c r="M161" s="209">
        <f t="shared" si="443"/>
        <v>0</v>
      </c>
      <c r="O161" s="275"/>
      <c r="P161" s="275"/>
      <c r="Q161" s="149"/>
      <c r="R161" s="60"/>
      <c r="S161" s="244"/>
      <c r="T161" s="275"/>
      <c r="U161" s="275"/>
      <c r="V161" s="149"/>
      <c r="W161" s="60"/>
      <c r="X161" s="244"/>
      <c r="Y161" s="275"/>
      <c r="Z161" s="275"/>
      <c r="AA161" s="149"/>
      <c r="AB161" s="60"/>
      <c r="AC161" s="244"/>
      <c r="AD161" s="275"/>
      <c r="AE161" s="275"/>
      <c r="AF161" s="149"/>
      <c r="AG161" s="60"/>
      <c r="AH161" s="244"/>
      <c r="AI161" s="275"/>
      <c r="AJ161" s="275"/>
      <c r="AK161" s="149"/>
      <c r="AL161" s="60"/>
      <c r="AM161" s="244"/>
      <c r="AN161" s="275"/>
      <c r="AO161" s="275"/>
      <c r="AP161" s="149">
        <f t="shared" si="444"/>
        <v>0</v>
      </c>
      <c r="AQ161" s="60">
        <f t="shared" si="445"/>
        <v>0</v>
      </c>
      <c r="AR161" s="244"/>
      <c r="AS161" s="275">
        <v>3630021</v>
      </c>
      <c r="AT161" s="275">
        <v>0</v>
      </c>
      <c r="AU161" s="149">
        <f t="shared" si="446"/>
        <v>3630021</v>
      </c>
      <c r="AV161" s="60">
        <f t="shared" si="461"/>
        <v>7260042</v>
      </c>
      <c r="AW161" s="244"/>
      <c r="AX161" s="212"/>
      <c r="AY161" s="213"/>
      <c r="AZ161" s="149"/>
      <c r="BA161" s="60"/>
      <c r="BB161" s="244"/>
      <c r="BC161" s="212"/>
      <c r="BD161" s="213"/>
      <c r="BE161" s="149"/>
      <c r="BF161" s="60"/>
      <c r="BG161" s="244"/>
      <c r="BH161" s="275"/>
      <c r="BI161" s="275"/>
      <c r="BJ161" s="149"/>
      <c r="BK161" s="60"/>
      <c r="BL161" s="244"/>
      <c r="BM161" s="212"/>
      <c r="BN161" s="213"/>
      <c r="BO161" s="149"/>
      <c r="BP161" s="60"/>
      <c r="BQ161" s="244"/>
      <c r="BR161" s="212">
        <v>1515895</v>
      </c>
      <c r="BS161" s="213">
        <v>0</v>
      </c>
      <c r="BT161" s="149">
        <f t="shared" si="463"/>
        <v>1515895</v>
      </c>
      <c r="BU161" s="60">
        <f t="shared" si="464"/>
        <v>3031790</v>
      </c>
      <c r="BV161" s="244"/>
      <c r="BW161" s="212"/>
      <c r="BX161" s="213"/>
      <c r="BY161" s="149"/>
      <c r="BZ161" s="60"/>
      <c r="CA161" s="244"/>
      <c r="CB161" s="277"/>
      <c r="CC161" s="277"/>
      <c r="CD161" s="149"/>
      <c r="CE161" s="60"/>
      <c r="CF161" s="244"/>
      <c r="CG161" s="212"/>
      <c r="CH161" s="213"/>
      <c r="CI161" s="149"/>
      <c r="CJ161" s="60"/>
      <c r="CK161" s="244"/>
      <c r="CL161" s="212"/>
      <c r="CM161" s="213"/>
      <c r="CN161" s="149"/>
      <c r="CO161" s="60"/>
      <c r="CP161" s="244"/>
      <c r="CQ161" s="212"/>
      <c r="CR161" s="213"/>
      <c r="CS161" s="149"/>
      <c r="CT161" s="60"/>
      <c r="CU161" s="244"/>
      <c r="CV161" s="212">
        <v>3010000</v>
      </c>
      <c r="CW161" s="213">
        <v>0</v>
      </c>
      <c r="CX161" s="149">
        <f t="shared" si="448"/>
        <v>3010000</v>
      </c>
      <c r="CY161" s="60">
        <f t="shared" si="480"/>
        <v>6020000</v>
      </c>
      <c r="CZ161" s="244"/>
      <c r="DA161" s="212">
        <v>996000</v>
      </c>
      <c r="DB161" s="213">
        <v>0</v>
      </c>
      <c r="DC161" s="149">
        <f t="shared" si="469"/>
        <v>996000</v>
      </c>
      <c r="DD161" s="60">
        <f t="shared" si="470"/>
        <v>1992000</v>
      </c>
      <c r="DE161" s="244"/>
      <c r="DF161" s="212"/>
      <c r="DG161" s="213"/>
      <c r="DH161" s="149"/>
      <c r="DI161" s="60"/>
      <c r="DJ161" s="244"/>
      <c r="DK161" s="212"/>
      <c r="DL161" s="213"/>
      <c r="DM161" s="149"/>
      <c r="DN161" s="60"/>
      <c r="DO161" s="244"/>
      <c r="DP161" s="212">
        <v>5719500</v>
      </c>
      <c r="DQ161" s="213">
        <v>0</v>
      </c>
      <c r="DR161" s="149">
        <f t="shared" si="449"/>
        <v>5719500</v>
      </c>
      <c r="DS161" s="60">
        <f t="shared" si="471"/>
        <v>11439000</v>
      </c>
      <c r="DT161" s="244"/>
      <c r="DU161" s="212">
        <v>0</v>
      </c>
      <c r="DV161" s="213">
        <v>0</v>
      </c>
      <c r="DW161" s="149">
        <f t="shared" si="450"/>
        <v>0</v>
      </c>
      <c r="DX161" s="60">
        <f t="shared" si="472"/>
        <v>0</v>
      </c>
      <c r="DY161" s="244"/>
      <c r="DZ161" s="212"/>
      <c r="EA161" s="213"/>
      <c r="EB161" s="149"/>
      <c r="EC161" s="60"/>
      <c r="ED161" s="247"/>
      <c r="EE161" s="212"/>
      <c r="EF161" s="213"/>
      <c r="EG161" s="149"/>
      <c r="EH161" s="60"/>
      <c r="EI161" s="244"/>
      <c r="EJ161" s="224">
        <f t="shared" ref="EJ161" si="584">IFERROR(AVERAGEIFS(O161:EI161,O$12:EI$12,"Valor Total Unitario",O161:EI161,"&lt;&gt;0"),0)</f>
        <v>2974283.2</v>
      </c>
      <c r="EK161" s="221">
        <f t="shared" ref="EK161" si="585">_xlfn.MINIFS(O161:EI161,O$12:EI$12,"Valor Total Unitario", O161:EI161, "&lt;&gt;0")</f>
        <v>996000</v>
      </c>
      <c r="EL161" s="222" t="str">
        <f t="shared" ref="EL161" si="586">IF(EK161=0,"",INDEX(O$9:EI$9,MATCH(EK161,O161:EI161,0)))</f>
        <v>INNOMED S.A.</v>
      </c>
      <c r="EM161" s="221"/>
      <c r="EN161" s="220">
        <f>IFERROR(EM161/#REF!,0)</f>
        <v>0</v>
      </c>
      <c r="EO161" s="31">
        <f t="shared" ref="EO161" si="587">+EJ161</f>
        <v>2974283.2</v>
      </c>
      <c r="EP161" s="31">
        <f t="shared" si="455"/>
        <v>5948566.4000000004</v>
      </c>
      <c r="EQ161" s="225" t="str">
        <f t="shared" si="541"/>
        <v/>
      </c>
    </row>
    <row r="162" spans="1:147" s="14" customFormat="1" ht="24">
      <c r="A162" s="263">
        <f t="shared" si="13"/>
        <v>150</v>
      </c>
      <c r="B162" s="102"/>
      <c r="C162" s="248" t="s">
        <v>878</v>
      </c>
      <c r="D162" s="273" t="s">
        <v>57</v>
      </c>
      <c r="E162" s="269" t="s">
        <v>1445</v>
      </c>
      <c r="F162" s="273">
        <v>6</v>
      </c>
      <c r="G162" s="102"/>
      <c r="H162" s="103"/>
      <c r="I162" s="210"/>
      <c r="J162" s="280"/>
      <c r="K162" s="206"/>
      <c r="L162" s="71">
        <f t="shared" ref="L162" si="588">+J162+K162</f>
        <v>0</v>
      </c>
      <c r="M162" s="209">
        <f t="shared" si="443"/>
        <v>0</v>
      </c>
      <c r="O162" s="275"/>
      <c r="P162" s="275"/>
      <c r="Q162" s="149"/>
      <c r="R162" s="60"/>
      <c r="S162" s="244"/>
      <c r="T162" s="275"/>
      <c r="U162" s="275"/>
      <c r="V162" s="149"/>
      <c r="W162" s="60"/>
      <c r="X162" s="244"/>
      <c r="Y162" s="275">
        <v>5291158</v>
      </c>
      <c r="Z162" s="275">
        <v>0</v>
      </c>
      <c r="AA162" s="149">
        <f t="shared" ref="AA162" si="589">+Y162+Z162</f>
        <v>5291158</v>
      </c>
      <c r="AB162" s="60">
        <f t="shared" ref="AB162" si="590">+AA162*$F162</f>
        <v>31746948</v>
      </c>
      <c r="AC162" s="244"/>
      <c r="AD162" s="275"/>
      <c r="AE162" s="275"/>
      <c r="AF162" s="149"/>
      <c r="AG162" s="60"/>
      <c r="AH162" s="244"/>
      <c r="AI162" s="275"/>
      <c r="AJ162" s="275"/>
      <c r="AK162" s="149"/>
      <c r="AL162" s="60"/>
      <c r="AM162" s="244"/>
      <c r="AN162" s="275"/>
      <c r="AO162" s="275"/>
      <c r="AP162" s="149">
        <f t="shared" si="444"/>
        <v>0</v>
      </c>
      <c r="AQ162" s="60">
        <f t="shared" si="445"/>
        <v>0</v>
      </c>
      <c r="AR162" s="244"/>
      <c r="AS162" s="275">
        <v>3386103</v>
      </c>
      <c r="AT162" s="275">
        <v>0</v>
      </c>
      <c r="AU162" s="149">
        <f t="shared" si="446"/>
        <v>3386103</v>
      </c>
      <c r="AV162" s="60">
        <f t="shared" si="461"/>
        <v>20316618</v>
      </c>
      <c r="AW162" s="244"/>
      <c r="AX162" s="212">
        <v>3534964</v>
      </c>
      <c r="AY162" s="213">
        <v>0</v>
      </c>
      <c r="AZ162" s="149">
        <f t="shared" si="515"/>
        <v>3534964</v>
      </c>
      <c r="BA162" s="60">
        <f t="shared" si="516"/>
        <v>21209784</v>
      </c>
      <c r="BB162" s="244"/>
      <c r="BC162" s="212"/>
      <c r="BD162" s="213"/>
      <c r="BE162" s="149"/>
      <c r="BF162" s="60"/>
      <c r="BG162" s="244"/>
      <c r="BH162" s="275"/>
      <c r="BI162" s="275"/>
      <c r="BJ162" s="149"/>
      <c r="BK162" s="60"/>
      <c r="BL162" s="244"/>
      <c r="BM162" s="212"/>
      <c r="BN162" s="213"/>
      <c r="BO162" s="149"/>
      <c r="BP162" s="60"/>
      <c r="BQ162" s="244"/>
      <c r="BR162" s="212"/>
      <c r="BS162" s="213"/>
      <c r="BT162" s="149"/>
      <c r="BU162" s="60"/>
      <c r="BV162" s="244"/>
      <c r="BW162" s="212"/>
      <c r="BX162" s="213"/>
      <c r="BY162" s="149"/>
      <c r="BZ162" s="60"/>
      <c r="CA162" s="244"/>
      <c r="CB162" s="277"/>
      <c r="CC162" s="277"/>
      <c r="CD162" s="149"/>
      <c r="CE162" s="60"/>
      <c r="CF162" s="244"/>
      <c r="CG162" s="212"/>
      <c r="CH162" s="213"/>
      <c r="CI162" s="149"/>
      <c r="CJ162" s="60"/>
      <c r="CK162" s="244"/>
      <c r="CL162" s="212">
        <v>2086840</v>
      </c>
      <c r="CM162" s="213">
        <v>0</v>
      </c>
      <c r="CN162" s="149">
        <f t="shared" si="577"/>
        <v>2086840</v>
      </c>
      <c r="CO162" s="60">
        <f t="shared" si="578"/>
        <v>12521040</v>
      </c>
      <c r="CP162" s="244"/>
      <c r="CQ162" s="212"/>
      <c r="CR162" s="213"/>
      <c r="CS162" s="149"/>
      <c r="CT162" s="60"/>
      <c r="CU162" s="244"/>
      <c r="CV162" s="212">
        <v>2670000</v>
      </c>
      <c r="CW162" s="213">
        <v>0</v>
      </c>
      <c r="CX162" s="149">
        <f t="shared" si="448"/>
        <v>2670000</v>
      </c>
      <c r="CY162" s="60">
        <f t="shared" si="480"/>
        <v>16020000</v>
      </c>
      <c r="CZ162" s="244"/>
      <c r="DA162" s="212"/>
      <c r="DB162" s="213"/>
      <c r="DC162" s="149"/>
      <c r="DD162" s="60"/>
      <c r="DE162" s="244"/>
      <c r="DF162" s="212"/>
      <c r="DG162" s="213"/>
      <c r="DH162" s="149"/>
      <c r="DI162" s="60"/>
      <c r="DJ162" s="244"/>
      <c r="DK162" s="212">
        <v>9055000</v>
      </c>
      <c r="DL162" s="213">
        <v>0</v>
      </c>
      <c r="DM162" s="149">
        <f t="shared" si="503"/>
        <v>9055000</v>
      </c>
      <c r="DN162" s="60">
        <f t="shared" si="504"/>
        <v>54330000</v>
      </c>
      <c r="DO162" s="244"/>
      <c r="DP162" s="212">
        <v>5030000</v>
      </c>
      <c r="DQ162" s="213">
        <v>0</v>
      </c>
      <c r="DR162" s="149">
        <f t="shared" si="449"/>
        <v>5030000</v>
      </c>
      <c r="DS162" s="60">
        <f t="shared" si="471"/>
        <v>30180000</v>
      </c>
      <c r="DT162" s="244"/>
      <c r="DU162" s="212">
        <v>0</v>
      </c>
      <c r="DV162" s="213">
        <v>0</v>
      </c>
      <c r="DW162" s="149">
        <f t="shared" si="450"/>
        <v>0</v>
      </c>
      <c r="DX162" s="60">
        <f t="shared" si="472"/>
        <v>0</v>
      </c>
      <c r="DY162" s="244"/>
      <c r="DZ162" s="212"/>
      <c r="EA162" s="213"/>
      <c r="EB162" s="149"/>
      <c r="EC162" s="60"/>
      <c r="ED162" s="247"/>
      <c r="EE162" s="212"/>
      <c r="EF162" s="213"/>
      <c r="EG162" s="149"/>
      <c r="EH162" s="60"/>
      <c r="EI162" s="244"/>
      <c r="EJ162" s="224">
        <f t="shared" ref="EJ162" si="591">IFERROR(AVERAGEIFS(O162:EI162,O$12:EI$12,"Valor Total Unitario",O162:EI162,"&lt;&gt;0"),0)</f>
        <v>4436295</v>
      </c>
      <c r="EK162" s="221">
        <f t="shared" ref="EK162" si="592">_xlfn.MINIFS(O162:EI162,O$12:EI$12,"Valor Total Unitario", O162:EI162, "&lt;&gt;0")</f>
        <v>2086840</v>
      </c>
      <c r="EL162" s="222" t="str">
        <f t="shared" ref="EL162" si="593">IF(EK162=0,"",INDEX(O$9:EI$9,MATCH(EK162,O162:EI162,0)))</f>
        <v>TIENDA MEDICA VIRTUAL CO</v>
      </c>
      <c r="EM162" s="221"/>
      <c r="EN162" s="220">
        <f>IFERROR(EM162/#REF!,0)</f>
        <v>0</v>
      </c>
      <c r="EO162" s="31">
        <f t="shared" ref="EO162" si="594">+EJ162</f>
        <v>4436295</v>
      </c>
      <c r="EP162" s="31">
        <f t="shared" si="455"/>
        <v>26617770</v>
      </c>
      <c r="EQ162" s="225" t="str">
        <f t="shared" si="541"/>
        <v/>
      </c>
    </row>
    <row r="163" spans="1:147" s="14" customFormat="1" ht="42.75">
      <c r="A163" s="263">
        <f t="shared" si="13"/>
        <v>151</v>
      </c>
      <c r="B163" s="102"/>
      <c r="C163" s="248" t="s">
        <v>879</v>
      </c>
      <c r="D163" s="273" t="s">
        <v>57</v>
      </c>
      <c r="E163" s="269" t="s">
        <v>1445</v>
      </c>
      <c r="F163" s="273">
        <v>3</v>
      </c>
      <c r="G163" s="102"/>
      <c r="H163" s="103"/>
      <c r="I163" s="210"/>
      <c r="J163" s="280"/>
      <c r="K163" s="206"/>
      <c r="L163" s="71">
        <f t="shared" ref="L163" si="595">+J163+K163</f>
        <v>0</v>
      </c>
      <c r="M163" s="209">
        <f t="shared" si="443"/>
        <v>0</v>
      </c>
      <c r="O163" s="275"/>
      <c r="P163" s="275"/>
      <c r="Q163" s="149"/>
      <c r="R163" s="60"/>
      <c r="S163" s="244"/>
      <c r="T163" s="275"/>
      <c r="U163" s="275"/>
      <c r="V163" s="149"/>
      <c r="W163" s="60"/>
      <c r="X163" s="244"/>
      <c r="Y163" s="275">
        <v>5291158</v>
      </c>
      <c r="Z163" s="275">
        <v>0</v>
      </c>
      <c r="AA163" s="149">
        <f t="shared" ref="AA163" si="596">+Y163+Z163</f>
        <v>5291158</v>
      </c>
      <c r="AB163" s="60">
        <f t="shared" ref="AB163" si="597">+AA163*$F163</f>
        <v>15873474</v>
      </c>
      <c r="AC163" s="244"/>
      <c r="AD163" s="275">
        <v>2526170.5450800005</v>
      </c>
      <c r="AE163" s="275">
        <v>0</v>
      </c>
      <c r="AF163" s="149">
        <f t="shared" si="459"/>
        <v>2526170.5450800005</v>
      </c>
      <c r="AG163" s="60">
        <f t="shared" si="460"/>
        <v>7578511.6352400016</v>
      </c>
      <c r="AH163" s="244"/>
      <c r="AI163" s="275"/>
      <c r="AJ163" s="275"/>
      <c r="AK163" s="149"/>
      <c r="AL163" s="60"/>
      <c r="AM163" s="244"/>
      <c r="AN163" s="275"/>
      <c r="AO163" s="275"/>
      <c r="AP163" s="149">
        <f t="shared" si="444"/>
        <v>0</v>
      </c>
      <c r="AQ163" s="60">
        <f t="shared" si="445"/>
        <v>0</v>
      </c>
      <c r="AR163" s="244"/>
      <c r="AS163" s="275">
        <v>3386103</v>
      </c>
      <c r="AT163" s="275">
        <v>0</v>
      </c>
      <c r="AU163" s="149">
        <f t="shared" si="446"/>
        <v>3386103</v>
      </c>
      <c r="AV163" s="60">
        <f t="shared" si="461"/>
        <v>10158309</v>
      </c>
      <c r="AW163" s="244"/>
      <c r="AX163" s="212"/>
      <c r="AY163" s="213"/>
      <c r="AZ163" s="149"/>
      <c r="BA163" s="60"/>
      <c r="BB163" s="244"/>
      <c r="BC163" s="212"/>
      <c r="BD163" s="213"/>
      <c r="BE163" s="149"/>
      <c r="BF163" s="60"/>
      <c r="BG163" s="244"/>
      <c r="BH163" s="275"/>
      <c r="BI163" s="275"/>
      <c r="BJ163" s="149"/>
      <c r="BK163" s="60"/>
      <c r="BL163" s="244"/>
      <c r="BM163" s="212"/>
      <c r="BN163" s="213"/>
      <c r="BO163" s="149"/>
      <c r="BP163" s="60"/>
      <c r="BQ163" s="244"/>
      <c r="BR163" s="212"/>
      <c r="BS163" s="213"/>
      <c r="BT163" s="149"/>
      <c r="BU163" s="60"/>
      <c r="BV163" s="244"/>
      <c r="BW163" s="212"/>
      <c r="BX163" s="213"/>
      <c r="BY163" s="149"/>
      <c r="BZ163" s="60"/>
      <c r="CA163" s="244"/>
      <c r="CB163" s="277"/>
      <c r="CC163" s="277"/>
      <c r="CD163" s="149"/>
      <c r="CE163" s="60"/>
      <c r="CF163" s="244"/>
      <c r="CG163" s="212"/>
      <c r="CH163" s="213"/>
      <c r="CI163" s="149"/>
      <c r="CJ163" s="60"/>
      <c r="CK163" s="244"/>
      <c r="CL163" s="212"/>
      <c r="CM163" s="213"/>
      <c r="CN163" s="149"/>
      <c r="CO163" s="60"/>
      <c r="CP163" s="244"/>
      <c r="CQ163" s="212"/>
      <c r="CR163" s="213"/>
      <c r="CS163" s="149"/>
      <c r="CT163" s="60"/>
      <c r="CU163" s="244"/>
      <c r="CV163" s="212"/>
      <c r="CW163" s="213"/>
      <c r="CX163" s="149"/>
      <c r="CY163" s="60"/>
      <c r="CZ163" s="244"/>
      <c r="DA163" s="212">
        <v>839000</v>
      </c>
      <c r="DB163" s="213">
        <v>0</v>
      </c>
      <c r="DC163" s="149">
        <f t="shared" si="469"/>
        <v>839000</v>
      </c>
      <c r="DD163" s="60">
        <f t="shared" si="470"/>
        <v>2517000</v>
      </c>
      <c r="DE163" s="244"/>
      <c r="DF163" s="212"/>
      <c r="DG163" s="213"/>
      <c r="DH163" s="149"/>
      <c r="DI163" s="60"/>
      <c r="DJ163" s="244"/>
      <c r="DK163" s="212"/>
      <c r="DL163" s="213"/>
      <c r="DM163" s="149"/>
      <c r="DN163" s="60"/>
      <c r="DO163" s="244"/>
      <c r="DP163" s="212"/>
      <c r="DQ163" s="213"/>
      <c r="DR163" s="149">
        <f t="shared" si="449"/>
        <v>0</v>
      </c>
      <c r="DS163" s="60">
        <f t="shared" si="471"/>
        <v>0</v>
      </c>
      <c r="DT163" s="244"/>
      <c r="DU163" s="212">
        <v>0</v>
      </c>
      <c r="DV163" s="213">
        <v>0</v>
      </c>
      <c r="DW163" s="149">
        <f t="shared" si="450"/>
        <v>0</v>
      </c>
      <c r="DX163" s="60">
        <f t="shared" si="472"/>
        <v>0</v>
      </c>
      <c r="DY163" s="244"/>
      <c r="DZ163" s="212"/>
      <c r="EA163" s="213"/>
      <c r="EB163" s="149"/>
      <c r="EC163" s="60"/>
      <c r="ED163" s="247"/>
      <c r="EE163" s="212"/>
      <c r="EF163" s="213"/>
      <c r="EG163" s="149"/>
      <c r="EH163" s="60"/>
      <c r="EI163" s="244"/>
      <c r="EJ163" s="224">
        <f t="shared" ref="EJ163" si="598">IFERROR(AVERAGEIFS(O163:EI163,O$12:EI$12,"Valor Total Unitario",O163:EI163,"&lt;&gt;0"),0)</f>
        <v>3010607.8862700001</v>
      </c>
      <c r="EK163" s="221">
        <f t="shared" ref="EK163" si="599">_xlfn.MINIFS(O163:EI163,O$12:EI$12,"Valor Total Unitario", O163:EI163, "&lt;&gt;0")</f>
        <v>839000</v>
      </c>
      <c r="EL163" s="222" t="str">
        <f t="shared" ref="EL163" si="600">IF(EK163=0,"",INDEX(O$9:EI$9,MATCH(EK163,O163:EI163,0)))</f>
        <v>INNOMED S.A.</v>
      </c>
      <c r="EM163" s="221"/>
      <c r="EN163" s="220">
        <f>IFERROR(EM163/#REF!,0)</f>
        <v>0</v>
      </c>
      <c r="EO163" s="31">
        <f t="shared" ref="EO163" si="601">+EJ163</f>
        <v>3010607.8862700001</v>
      </c>
      <c r="EP163" s="31">
        <f t="shared" si="455"/>
        <v>9031823.6588100009</v>
      </c>
      <c r="EQ163" s="225" t="str">
        <f t="shared" si="541"/>
        <v/>
      </c>
    </row>
    <row r="164" spans="1:147" s="14" customFormat="1" ht="42.75">
      <c r="A164" s="263">
        <f t="shared" si="13"/>
        <v>152</v>
      </c>
      <c r="B164" s="102"/>
      <c r="C164" s="248" t="s">
        <v>880</v>
      </c>
      <c r="D164" s="273" t="s">
        <v>57</v>
      </c>
      <c r="E164" s="269" t="s">
        <v>1445</v>
      </c>
      <c r="F164" s="273">
        <v>3</v>
      </c>
      <c r="G164" s="102"/>
      <c r="H164" s="103"/>
      <c r="I164" s="210"/>
      <c r="J164" s="280"/>
      <c r="K164" s="206"/>
      <c r="L164" s="71">
        <f t="shared" ref="L164" si="602">+J164+K164</f>
        <v>0</v>
      </c>
      <c r="M164" s="209">
        <f t="shared" si="443"/>
        <v>0</v>
      </c>
      <c r="O164" s="275"/>
      <c r="P164" s="275"/>
      <c r="Q164" s="149"/>
      <c r="R164" s="60"/>
      <c r="S164" s="244"/>
      <c r="T164" s="275"/>
      <c r="U164" s="275"/>
      <c r="V164" s="149"/>
      <c r="W164" s="60"/>
      <c r="X164" s="244"/>
      <c r="Y164" s="275">
        <v>5514192</v>
      </c>
      <c r="Z164" s="275">
        <v>0</v>
      </c>
      <c r="AA164" s="149">
        <f t="shared" ref="AA164" si="603">+Y164+Z164</f>
        <v>5514192</v>
      </c>
      <c r="AB164" s="60">
        <f t="shared" ref="AB164" si="604">+AA164*$F164</f>
        <v>16542576</v>
      </c>
      <c r="AC164" s="244"/>
      <c r="AD164" s="275"/>
      <c r="AE164" s="275"/>
      <c r="AF164" s="149"/>
      <c r="AG164" s="60"/>
      <c r="AH164" s="244"/>
      <c r="AI164" s="275"/>
      <c r="AJ164" s="275"/>
      <c r="AK164" s="149"/>
      <c r="AL164" s="60"/>
      <c r="AM164" s="244"/>
      <c r="AN164" s="275"/>
      <c r="AO164" s="275"/>
      <c r="AP164" s="149">
        <f t="shared" si="444"/>
        <v>0</v>
      </c>
      <c r="AQ164" s="60">
        <f t="shared" si="445"/>
        <v>0</v>
      </c>
      <c r="AR164" s="244"/>
      <c r="AS164" s="275"/>
      <c r="AT164" s="275"/>
      <c r="AU164" s="149"/>
      <c r="AV164" s="60"/>
      <c r="AW164" s="244"/>
      <c r="AX164" s="212"/>
      <c r="AY164" s="213"/>
      <c r="AZ164" s="149"/>
      <c r="BA164" s="60"/>
      <c r="BB164" s="244"/>
      <c r="BC164" s="212"/>
      <c r="BD164" s="213"/>
      <c r="BE164" s="149"/>
      <c r="BF164" s="60"/>
      <c r="BG164" s="244"/>
      <c r="BH164" s="275"/>
      <c r="BI164" s="275"/>
      <c r="BJ164" s="149"/>
      <c r="BK164" s="60"/>
      <c r="BL164" s="244"/>
      <c r="BM164" s="212">
        <v>2178000</v>
      </c>
      <c r="BN164" s="213">
        <v>0</v>
      </c>
      <c r="BO164" s="149">
        <f t="shared" si="447"/>
        <v>2178000</v>
      </c>
      <c r="BP164" s="60">
        <f t="shared" si="462"/>
        <v>6534000</v>
      </c>
      <c r="BQ164" s="244"/>
      <c r="BR164" s="212"/>
      <c r="BS164" s="213"/>
      <c r="BT164" s="149"/>
      <c r="BU164" s="60"/>
      <c r="BV164" s="244"/>
      <c r="BW164" s="212"/>
      <c r="BX164" s="213"/>
      <c r="BY164" s="149"/>
      <c r="BZ164" s="60"/>
      <c r="CA164" s="244"/>
      <c r="CB164" s="277"/>
      <c r="CC164" s="277"/>
      <c r="CD164" s="149"/>
      <c r="CE164" s="60"/>
      <c r="CF164" s="244"/>
      <c r="CG164" s="212"/>
      <c r="CH164" s="213"/>
      <c r="CI164" s="149"/>
      <c r="CJ164" s="60"/>
      <c r="CK164" s="244"/>
      <c r="CL164" s="212"/>
      <c r="CM164" s="213"/>
      <c r="CN164" s="149"/>
      <c r="CO164" s="60"/>
      <c r="CP164" s="244"/>
      <c r="CQ164" s="212">
        <v>1975050.0000000002</v>
      </c>
      <c r="CR164" s="213">
        <v>0</v>
      </c>
      <c r="CS164" s="149">
        <f t="shared" si="467"/>
        <v>1975050.0000000002</v>
      </c>
      <c r="CT164" s="60">
        <f t="shared" si="468"/>
        <v>5925150.0000000009</v>
      </c>
      <c r="CU164" s="244"/>
      <c r="CV164" s="212"/>
      <c r="CW164" s="213"/>
      <c r="CX164" s="149"/>
      <c r="CY164" s="60"/>
      <c r="CZ164" s="244"/>
      <c r="DA164" s="212"/>
      <c r="DB164" s="213"/>
      <c r="DC164" s="149"/>
      <c r="DD164" s="60"/>
      <c r="DE164" s="244"/>
      <c r="DF164" s="212"/>
      <c r="DG164" s="213"/>
      <c r="DH164" s="149"/>
      <c r="DI164" s="60"/>
      <c r="DJ164" s="244"/>
      <c r="DK164" s="212"/>
      <c r="DL164" s="213"/>
      <c r="DM164" s="149"/>
      <c r="DN164" s="60"/>
      <c r="DO164" s="244"/>
      <c r="DP164" s="212"/>
      <c r="DQ164" s="213"/>
      <c r="DR164" s="149">
        <f t="shared" si="449"/>
        <v>0</v>
      </c>
      <c r="DS164" s="60">
        <f t="shared" si="471"/>
        <v>0</v>
      </c>
      <c r="DT164" s="244"/>
      <c r="DU164" s="212">
        <v>0</v>
      </c>
      <c r="DV164" s="213">
        <v>0</v>
      </c>
      <c r="DW164" s="149">
        <f t="shared" si="450"/>
        <v>0</v>
      </c>
      <c r="DX164" s="60">
        <f t="shared" si="472"/>
        <v>0</v>
      </c>
      <c r="DY164" s="244"/>
      <c r="DZ164" s="212"/>
      <c r="EA164" s="213"/>
      <c r="EB164" s="149"/>
      <c r="EC164" s="60"/>
      <c r="ED164" s="247"/>
      <c r="EE164" s="212"/>
      <c r="EF164" s="213"/>
      <c r="EG164" s="149"/>
      <c r="EH164" s="60"/>
      <c r="EI164" s="244"/>
      <c r="EJ164" s="224">
        <f t="shared" ref="EJ164" si="605">IFERROR(AVERAGEIFS(O164:EI164,O$12:EI$12,"Valor Total Unitario",O164:EI164,"&lt;&gt;0"),0)</f>
        <v>3222414</v>
      </c>
      <c r="EK164" s="221">
        <f t="shared" ref="EK164" si="606">_xlfn.MINIFS(O164:EI164,O$12:EI$12,"Valor Total Unitario", O164:EI164, "&lt;&gt;0")</f>
        <v>1975050.0000000002</v>
      </c>
      <c r="EL164" s="222" t="str">
        <f t="shared" ref="EL164" si="607">IF(EK164=0,"",INDEX(O$9:EI$9,MATCH(EK164,O164:EI164,0)))</f>
        <v>IMPLAMEQ SAS</v>
      </c>
      <c r="EM164" s="221"/>
      <c r="EN164" s="220">
        <f>IFERROR(EM164/#REF!,0)</f>
        <v>0</v>
      </c>
      <c r="EO164" s="31">
        <f t="shared" ref="EO164" si="608">+EJ164</f>
        <v>3222414</v>
      </c>
      <c r="EP164" s="31">
        <f t="shared" si="455"/>
        <v>9667242</v>
      </c>
      <c r="EQ164" s="225" t="str">
        <f t="shared" si="541"/>
        <v/>
      </c>
    </row>
    <row r="165" spans="1:147" s="14" customFormat="1" ht="28.5">
      <c r="A165" s="263">
        <f t="shared" si="13"/>
        <v>153</v>
      </c>
      <c r="B165" s="102"/>
      <c r="C165" s="248" t="s">
        <v>881</v>
      </c>
      <c r="D165" s="273" t="s">
        <v>57</v>
      </c>
      <c r="E165" s="269" t="s">
        <v>1445</v>
      </c>
      <c r="F165" s="273">
        <v>3</v>
      </c>
      <c r="G165" s="102"/>
      <c r="H165" s="103"/>
      <c r="I165" s="210"/>
      <c r="J165" s="280"/>
      <c r="K165" s="206"/>
      <c r="L165" s="71">
        <f t="shared" ref="L165" si="609">+J165+K165</f>
        <v>0</v>
      </c>
      <c r="M165" s="209">
        <f t="shared" si="443"/>
        <v>0</v>
      </c>
      <c r="O165" s="275"/>
      <c r="P165" s="275"/>
      <c r="Q165" s="149"/>
      <c r="R165" s="60"/>
      <c r="S165" s="244"/>
      <c r="T165" s="275"/>
      <c r="U165" s="275"/>
      <c r="V165" s="149"/>
      <c r="W165" s="60"/>
      <c r="X165" s="244"/>
      <c r="Y165" s="275"/>
      <c r="Z165" s="275"/>
      <c r="AA165" s="149"/>
      <c r="AB165" s="60"/>
      <c r="AC165" s="244"/>
      <c r="AD165" s="275"/>
      <c r="AE165" s="275"/>
      <c r="AF165" s="149"/>
      <c r="AG165" s="60"/>
      <c r="AH165" s="244"/>
      <c r="AI165" s="275"/>
      <c r="AJ165" s="275"/>
      <c r="AK165" s="149"/>
      <c r="AL165" s="60"/>
      <c r="AM165" s="244"/>
      <c r="AN165" s="275"/>
      <c r="AO165" s="275"/>
      <c r="AP165" s="149">
        <f t="shared" si="444"/>
        <v>0</v>
      </c>
      <c r="AQ165" s="60">
        <f t="shared" si="445"/>
        <v>0</v>
      </c>
      <c r="AR165" s="244"/>
      <c r="AS165" s="275"/>
      <c r="AT165" s="275"/>
      <c r="AU165" s="149"/>
      <c r="AV165" s="60"/>
      <c r="AW165" s="244"/>
      <c r="AX165" s="212"/>
      <c r="AY165" s="213"/>
      <c r="AZ165" s="149"/>
      <c r="BA165" s="60"/>
      <c r="BB165" s="244"/>
      <c r="BC165" s="212"/>
      <c r="BD165" s="213"/>
      <c r="BE165" s="149"/>
      <c r="BF165" s="60"/>
      <c r="BG165" s="244"/>
      <c r="BH165" s="275"/>
      <c r="BI165" s="275"/>
      <c r="BJ165" s="149"/>
      <c r="BK165" s="60"/>
      <c r="BL165" s="244"/>
      <c r="BM165" s="212"/>
      <c r="BN165" s="213"/>
      <c r="BO165" s="149"/>
      <c r="BP165" s="60"/>
      <c r="BQ165" s="244"/>
      <c r="BR165" s="212"/>
      <c r="BS165" s="213"/>
      <c r="BT165" s="149"/>
      <c r="BU165" s="60"/>
      <c r="BV165" s="244"/>
      <c r="BW165" s="212"/>
      <c r="BX165" s="213"/>
      <c r="BY165" s="149"/>
      <c r="BZ165" s="60"/>
      <c r="CA165" s="244"/>
      <c r="CB165" s="277"/>
      <c r="CC165" s="277"/>
      <c r="CD165" s="149"/>
      <c r="CE165" s="60"/>
      <c r="CF165" s="244"/>
      <c r="CG165" s="212"/>
      <c r="CH165" s="213"/>
      <c r="CI165" s="149"/>
      <c r="CJ165" s="60"/>
      <c r="CK165" s="244"/>
      <c r="CL165" s="212"/>
      <c r="CM165" s="213"/>
      <c r="CN165" s="149"/>
      <c r="CO165" s="60"/>
      <c r="CP165" s="244"/>
      <c r="CQ165" s="212"/>
      <c r="CR165" s="213"/>
      <c r="CS165" s="149"/>
      <c r="CT165" s="60"/>
      <c r="CU165" s="244"/>
      <c r="CV165" s="212"/>
      <c r="CW165" s="213"/>
      <c r="CX165" s="149"/>
      <c r="CY165" s="60"/>
      <c r="CZ165" s="244"/>
      <c r="DA165" s="212"/>
      <c r="DB165" s="213"/>
      <c r="DC165" s="149"/>
      <c r="DD165" s="60"/>
      <c r="DE165" s="244"/>
      <c r="DF165" s="212"/>
      <c r="DG165" s="213"/>
      <c r="DH165" s="149"/>
      <c r="DI165" s="60"/>
      <c r="DJ165" s="244"/>
      <c r="DK165" s="212">
        <v>9055000</v>
      </c>
      <c r="DL165" s="213">
        <v>0</v>
      </c>
      <c r="DM165" s="149">
        <f t="shared" si="503"/>
        <v>9055000</v>
      </c>
      <c r="DN165" s="60">
        <f t="shared" si="504"/>
        <v>27165000</v>
      </c>
      <c r="DO165" s="244"/>
      <c r="DP165" s="212">
        <v>5030000</v>
      </c>
      <c r="DQ165" s="213">
        <v>0</v>
      </c>
      <c r="DR165" s="149">
        <f t="shared" si="449"/>
        <v>5030000</v>
      </c>
      <c r="DS165" s="60">
        <f t="shared" si="471"/>
        <v>15090000</v>
      </c>
      <c r="DT165" s="244"/>
      <c r="DU165" s="212">
        <v>0</v>
      </c>
      <c r="DV165" s="213">
        <v>0</v>
      </c>
      <c r="DW165" s="149">
        <f t="shared" si="450"/>
        <v>0</v>
      </c>
      <c r="DX165" s="60">
        <f t="shared" si="472"/>
        <v>0</v>
      </c>
      <c r="DY165" s="244"/>
      <c r="DZ165" s="212"/>
      <c r="EA165" s="213"/>
      <c r="EB165" s="149"/>
      <c r="EC165" s="60"/>
      <c r="ED165" s="247"/>
      <c r="EE165" s="212"/>
      <c r="EF165" s="213"/>
      <c r="EG165" s="149"/>
      <c r="EH165" s="60"/>
      <c r="EI165" s="244"/>
      <c r="EJ165" s="224">
        <f t="shared" ref="EJ165" si="610">IFERROR(AVERAGEIFS(O165:EI165,O$12:EI$12,"Valor Total Unitario",O165:EI165,"&lt;&gt;0"),0)</f>
        <v>7042500</v>
      </c>
      <c r="EK165" s="221">
        <f t="shared" ref="EK165" si="611">_xlfn.MINIFS(O165:EI165,O$12:EI$12,"Valor Total Unitario", O165:EI165, "&lt;&gt;0")</f>
        <v>5030000</v>
      </c>
      <c r="EL165" s="222" t="str">
        <f t="shared" ref="EL165" si="612">IF(EK165=0,"",INDEX(O$9:EI$9,MATCH(EK165,O165:EI165,0)))</f>
        <v>SMITH &amp; NEPHEW</v>
      </c>
      <c r="EM165" s="221"/>
      <c r="EN165" s="220">
        <f>IFERROR(EM165/#REF!,0)</f>
        <v>0</v>
      </c>
      <c r="EO165" s="31">
        <f t="shared" ref="EO165" si="613">+EJ165</f>
        <v>7042500</v>
      </c>
      <c r="EP165" s="31">
        <f t="shared" si="455"/>
        <v>21127500</v>
      </c>
      <c r="EQ165" s="225" t="str">
        <f t="shared" si="541"/>
        <v/>
      </c>
    </row>
    <row r="166" spans="1:147" s="14" customFormat="1" ht="42.75">
      <c r="A166" s="263">
        <f t="shared" si="13"/>
        <v>154</v>
      </c>
      <c r="B166" s="102"/>
      <c r="C166" s="248" t="s">
        <v>882</v>
      </c>
      <c r="D166" s="273" t="s">
        <v>57</v>
      </c>
      <c r="E166" s="269" t="s">
        <v>1445</v>
      </c>
      <c r="F166" s="273">
        <v>4</v>
      </c>
      <c r="G166" s="102"/>
      <c r="H166" s="103"/>
      <c r="I166" s="210"/>
      <c r="J166" s="280"/>
      <c r="K166" s="206"/>
      <c r="L166" s="71">
        <f t="shared" ref="L166" si="614">+J166+K166</f>
        <v>0</v>
      </c>
      <c r="M166" s="209">
        <f t="shared" si="443"/>
        <v>0</v>
      </c>
      <c r="O166" s="275"/>
      <c r="P166" s="275"/>
      <c r="Q166" s="149"/>
      <c r="R166" s="60"/>
      <c r="S166" s="244"/>
      <c r="T166" s="275"/>
      <c r="U166" s="275"/>
      <c r="V166" s="149"/>
      <c r="W166" s="60"/>
      <c r="X166" s="244"/>
      <c r="Y166" s="275"/>
      <c r="Z166" s="275"/>
      <c r="AA166" s="149"/>
      <c r="AB166" s="60"/>
      <c r="AC166" s="244"/>
      <c r="AD166" s="275"/>
      <c r="AE166" s="275"/>
      <c r="AF166" s="149"/>
      <c r="AG166" s="60"/>
      <c r="AH166" s="244"/>
      <c r="AI166" s="275"/>
      <c r="AJ166" s="275"/>
      <c r="AK166" s="149"/>
      <c r="AL166" s="60"/>
      <c r="AM166" s="244"/>
      <c r="AN166" s="275"/>
      <c r="AO166" s="275"/>
      <c r="AP166" s="149">
        <f t="shared" si="444"/>
        <v>0</v>
      </c>
      <c r="AQ166" s="60">
        <f t="shared" si="445"/>
        <v>0</v>
      </c>
      <c r="AR166" s="244"/>
      <c r="AS166" s="275">
        <v>2867478</v>
      </c>
      <c r="AT166" s="275">
        <v>0</v>
      </c>
      <c r="AU166" s="149">
        <f t="shared" si="446"/>
        <v>2867478</v>
      </c>
      <c r="AV166" s="60">
        <f t="shared" si="461"/>
        <v>11469912</v>
      </c>
      <c r="AW166" s="244"/>
      <c r="AX166" s="212"/>
      <c r="AY166" s="213"/>
      <c r="AZ166" s="149"/>
      <c r="BA166" s="60"/>
      <c r="BB166" s="244"/>
      <c r="BC166" s="212"/>
      <c r="BD166" s="213"/>
      <c r="BE166" s="149"/>
      <c r="BF166" s="60"/>
      <c r="BG166" s="244"/>
      <c r="BH166" s="275"/>
      <c r="BI166" s="275"/>
      <c r="BJ166" s="149"/>
      <c r="BK166" s="60"/>
      <c r="BL166" s="244"/>
      <c r="BM166" s="212"/>
      <c r="BN166" s="213"/>
      <c r="BO166" s="149"/>
      <c r="BP166" s="60"/>
      <c r="BQ166" s="244"/>
      <c r="BR166" s="212">
        <v>4312309</v>
      </c>
      <c r="BS166" s="213">
        <v>819338.71</v>
      </c>
      <c r="BT166" s="149">
        <f t="shared" si="463"/>
        <v>5131647.71</v>
      </c>
      <c r="BU166" s="60">
        <f t="shared" si="464"/>
        <v>20526590.84</v>
      </c>
      <c r="BV166" s="244"/>
      <c r="BW166" s="212"/>
      <c r="BX166" s="213"/>
      <c r="BY166" s="149"/>
      <c r="BZ166" s="60"/>
      <c r="CA166" s="244"/>
      <c r="CB166" s="277"/>
      <c r="CC166" s="277"/>
      <c r="CD166" s="149"/>
      <c r="CE166" s="60"/>
      <c r="CF166" s="244"/>
      <c r="CG166" s="212"/>
      <c r="CH166" s="213"/>
      <c r="CI166" s="149"/>
      <c r="CJ166" s="60"/>
      <c r="CK166" s="244"/>
      <c r="CL166" s="212"/>
      <c r="CM166" s="213"/>
      <c r="CN166" s="149"/>
      <c r="CO166" s="60"/>
      <c r="CP166" s="244"/>
      <c r="CQ166" s="212"/>
      <c r="CR166" s="213"/>
      <c r="CS166" s="149"/>
      <c r="CT166" s="60"/>
      <c r="CU166" s="244"/>
      <c r="CV166" s="212"/>
      <c r="CW166" s="213"/>
      <c r="CX166" s="149"/>
      <c r="CY166" s="60"/>
      <c r="CZ166" s="244"/>
      <c r="DA166" s="212"/>
      <c r="DB166" s="213"/>
      <c r="DC166" s="149"/>
      <c r="DD166" s="60"/>
      <c r="DE166" s="244"/>
      <c r="DF166" s="212"/>
      <c r="DG166" s="213"/>
      <c r="DH166" s="149"/>
      <c r="DI166" s="60"/>
      <c r="DJ166" s="244"/>
      <c r="DK166" s="212">
        <v>9055000</v>
      </c>
      <c r="DL166" s="213">
        <v>0</v>
      </c>
      <c r="DM166" s="149">
        <f t="shared" si="503"/>
        <v>9055000</v>
      </c>
      <c r="DN166" s="60">
        <f t="shared" si="504"/>
        <v>36220000</v>
      </c>
      <c r="DO166" s="244"/>
      <c r="DP166" s="212">
        <v>5030000</v>
      </c>
      <c r="DQ166" s="213">
        <v>0</v>
      </c>
      <c r="DR166" s="149">
        <f t="shared" si="449"/>
        <v>5030000</v>
      </c>
      <c r="DS166" s="60">
        <f t="shared" si="471"/>
        <v>20120000</v>
      </c>
      <c r="DT166" s="244"/>
      <c r="DU166" s="212">
        <v>0</v>
      </c>
      <c r="DV166" s="213">
        <v>0</v>
      </c>
      <c r="DW166" s="149">
        <f t="shared" si="450"/>
        <v>0</v>
      </c>
      <c r="DX166" s="60">
        <f t="shared" si="472"/>
        <v>0</v>
      </c>
      <c r="DY166" s="244"/>
      <c r="DZ166" s="212"/>
      <c r="EA166" s="213"/>
      <c r="EB166" s="149"/>
      <c r="EC166" s="60"/>
      <c r="ED166" s="247"/>
      <c r="EE166" s="212"/>
      <c r="EF166" s="213"/>
      <c r="EG166" s="149"/>
      <c r="EH166" s="60"/>
      <c r="EI166" s="244"/>
      <c r="EJ166" s="224">
        <f t="shared" ref="EJ166" si="615">IFERROR(AVERAGEIFS(O166:EI166,O$12:EI$12,"Valor Total Unitario",O166:EI166,"&lt;&gt;0"),0)</f>
        <v>5521031.4275000002</v>
      </c>
      <c r="EK166" s="221">
        <f t="shared" ref="EK166" si="616">_xlfn.MINIFS(O166:EI166,O$12:EI$12,"Valor Total Unitario", O166:EI166, "&lt;&gt;0")</f>
        <v>2867478</v>
      </c>
      <c r="EL166" s="222" t="str">
        <f t="shared" ref="EL166" si="617">IF(EK166=0,"",INDEX(O$9:EI$9,MATCH(EK166,O166:EI166,0)))</f>
        <v>FIJACION EXTERNA SAS</v>
      </c>
      <c r="EM166" s="221"/>
      <c r="EN166" s="220">
        <f>IFERROR(EM166/#REF!,0)</f>
        <v>0</v>
      </c>
      <c r="EO166" s="31">
        <f t="shared" ref="EO166" si="618">+EJ166</f>
        <v>5521031.4275000002</v>
      </c>
      <c r="EP166" s="31">
        <f t="shared" si="455"/>
        <v>22084125.710000001</v>
      </c>
      <c r="EQ166" s="225" t="str">
        <f t="shared" si="541"/>
        <v/>
      </c>
    </row>
    <row r="167" spans="1:147" s="14" customFormat="1" ht="28.5">
      <c r="A167" s="263">
        <f t="shared" si="13"/>
        <v>155</v>
      </c>
      <c r="B167" s="102"/>
      <c r="C167" s="249" t="s">
        <v>883</v>
      </c>
      <c r="D167" s="273" t="s">
        <v>57</v>
      </c>
      <c r="E167" s="265" t="s">
        <v>1445</v>
      </c>
      <c r="F167" s="273">
        <v>4</v>
      </c>
      <c r="G167" s="102"/>
      <c r="H167" s="103"/>
      <c r="I167" s="210"/>
      <c r="J167" s="280"/>
      <c r="K167" s="206"/>
      <c r="L167" s="71">
        <f t="shared" ref="L167" si="619">+J167+K167</f>
        <v>0</v>
      </c>
      <c r="M167" s="209">
        <f t="shared" si="443"/>
        <v>0</v>
      </c>
      <c r="O167" s="275"/>
      <c r="P167" s="275"/>
      <c r="Q167" s="149"/>
      <c r="R167" s="60"/>
      <c r="S167" s="244"/>
      <c r="T167" s="275"/>
      <c r="U167" s="275"/>
      <c r="V167" s="149"/>
      <c r="W167" s="60"/>
      <c r="X167" s="244"/>
      <c r="Y167" s="275"/>
      <c r="Z167" s="275"/>
      <c r="AA167" s="149"/>
      <c r="AB167" s="60"/>
      <c r="AC167" s="244"/>
      <c r="AD167" s="275"/>
      <c r="AE167" s="275"/>
      <c r="AF167" s="149"/>
      <c r="AG167" s="60"/>
      <c r="AH167" s="244"/>
      <c r="AI167" s="275"/>
      <c r="AJ167" s="275"/>
      <c r="AK167" s="149"/>
      <c r="AL167" s="60"/>
      <c r="AM167" s="244"/>
      <c r="AN167" s="275"/>
      <c r="AO167" s="275"/>
      <c r="AP167" s="149">
        <f t="shared" si="444"/>
        <v>0</v>
      </c>
      <c r="AQ167" s="60">
        <f t="shared" si="445"/>
        <v>0</v>
      </c>
      <c r="AR167" s="244"/>
      <c r="AS167" s="275">
        <v>270818</v>
      </c>
      <c r="AT167" s="275">
        <v>0</v>
      </c>
      <c r="AU167" s="149">
        <f t="shared" si="446"/>
        <v>270818</v>
      </c>
      <c r="AV167" s="60">
        <f t="shared" si="461"/>
        <v>1083272</v>
      </c>
      <c r="AW167" s="244"/>
      <c r="AX167" s="212">
        <v>3534964</v>
      </c>
      <c r="AY167" s="213">
        <v>0</v>
      </c>
      <c r="AZ167" s="149">
        <f t="shared" si="515"/>
        <v>3534964</v>
      </c>
      <c r="BA167" s="60">
        <f t="shared" si="516"/>
        <v>14139856</v>
      </c>
      <c r="BB167" s="244"/>
      <c r="BC167" s="212"/>
      <c r="BD167" s="213"/>
      <c r="BE167" s="149"/>
      <c r="BF167" s="60"/>
      <c r="BG167" s="244"/>
      <c r="BH167" s="275"/>
      <c r="BI167" s="275"/>
      <c r="BJ167" s="149"/>
      <c r="BK167" s="60"/>
      <c r="BL167" s="244"/>
      <c r="BM167" s="212"/>
      <c r="BN167" s="213"/>
      <c r="BO167" s="149"/>
      <c r="BP167" s="60"/>
      <c r="BQ167" s="244"/>
      <c r="BR167" s="212"/>
      <c r="BS167" s="213"/>
      <c r="BT167" s="149"/>
      <c r="BU167" s="60"/>
      <c r="BV167" s="244"/>
      <c r="BW167" s="212">
        <v>1457190</v>
      </c>
      <c r="BX167" s="213">
        <v>0</v>
      </c>
      <c r="BY167" s="149">
        <f t="shared" si="465"/>
        <v>1457190</v>
      </c>
      <c r="BZ167" s="60">
        <f t="shared" si="466"/>
        <v>5828760</v>
      </c>
      <c r="CA167" s="244"/>
      <c r="CB167" s="277"/>
      <c r="CC167" s="277"/>
      <c r="CD167" s="149"/>
      <c r="CE167" s="60"/>
      <c r="CF167" s="244"/>
      <c r="CG167" s="212"/>
      <c r="CH167" s="213"/>
      <c r="CI167" s="149"/>
      <c r="CJ167" s="60"/>
      <c r="CK167" s="244"/>
      <c r="CL167" s="212"/>
      <c r="CM167" s="213"/>
      <c r="CN167" s="149"/>
      <c r="CO167" s="60"/>
      <c r="CP167" s="244"/>
      <c r="CQ167" s="212">
        <v>1525920</v>
      </c>
      <c r="CR167" s="213">
        <v>0</v>
      </c>
      <c r="CS167" s="149">
        <f t="shared" si="467"/>
        <v>1525920</v>
      </c>
      <c r="CT167" s="60">
        <f t="shared" si="468"/>
        <v>6103680</v>
      </c>
      <c r="CU167" s="244"/>
      <c r="CV167" s="212">
        <v>2670000</v>
      </c>
      <c r="CW167" s="213">
        <v>0</v>
      </c>
      <c r="CX167" s="149">
        <f t="shared" si="448"/>
        <v>2670000</v>
      </c>
      <c r="CY167" s="60">
        <f t="shared" si="480"/>
        <v>10680000</v>
      </c>
      <c r="CZ167" s="244"/>
      <c r="DA167" s="212">
        <v>839000</v>
      </c>
      <c r="DB167" s="213">
        <v>0</v>
      </c>
      <c r="DC167" s="149">
        <f t="shared" si="469"/>
        <v>839000</v>
      </c>
      <c r="DD167" s="60">
        <f t="shared" si="470"/>
        <v>3356000</v>
      </c>
      <c r="DE167" s="244"/>
      <c r="DF167" s="212"/>
      <c r="DG167" s="213"/>
      <c r="DH167" s="149"/>
      <c r="DI167" s="60"/>
      <c r="DJ167" s="244"/>
      <c r="DK167" s="212">
        <v>9055000</v>
      </c>
      <c r="DL167" s="213">
        <v>0</v>
      </c>
      <c r="DM167" s="149">
        <f t="shared" si="503"/>
        <v>9055000</v>
      </c>
      <c r="DN167" s="60">
        <f t="shared" si="504"/>
        <v>36220000</v>
      </c>
      <c r="DO167" s="244"/>
      <c r="DP167" s="212">
        <v>5030000</v>
      </c>
      <c r="DQ167" s="213">
        <v>0</v>
      </c>
      <c r="DR167" s="149">
        <f t="shared" si="449"/>
        <v>5030000</v>
      </c>
      <c r="DS167" s="60">
        <f t="shared" si="471"/>
        <v>20120000</v>
      </c>
      <c r="DT167" s="244"/>
      <c r="DU167" s="212">
        <v>0</v>
      </c>
      <c r="DV167" s="213">
        <v>0</v>
      </c>
      <c r="DW167" s="149">
        <f t="shared" si="450"/>
        <v>0</v>
      </c>
      <c r="DX167" s="60">
        <f t="shared" si="472"/>
        <v>0</v>
      </c>
      <c r="DY167" s="244"/>
      <c r="DZ167" s="212"/>
      <c r="EA167" s="213"/>
      <c r="EB167" s="149"/>
      <c r="EC167" s="60"/>
      <c r="ED167" s="247"/>
      <c r="EE167" s="212"/>
      <c r="EF167" s="213"/>
      <c r="EG167" s="149"/>
      <c r="EH167" s="60"/>
      <c r="EI167" s="244"/>
      <c r="EJ167" s="224">
        <f t="shared" ref="EJ167" si="620">IFERROR(AVERAGEIFS(O167:EI167,O$12:EI$12,"Valor Total Unitario",O167:EI167,"&lt;&gt;0"),0)</f>
        <v>3047861.5</v>
      </c>
      <c r="EK167" s="221">
        <f t="shared" ref="EK167" si="621">_xlfn.MINIFS(O167:EI167,O$12:EI$12,"Valor Total Unitario", O167:EI167, "&lt;&gt;0")</f>
        <v>270818</v>
      </c>
      <c r="EL167" s="222" t="str">
        <f t="shared" ref="EL167" si="622">IF(EK167=0,"",INDEX(O$9:EI$9,MATCH(EK167,O167:EI167,0)))</f>
        <v>FIJACION EXTERNA SAS</v>
      </c>
      <c r="EM167" s="221"/>
      <c r="EN167" s="220">
        <f>IFERROR(EM167/#REF!,0)</f>
        <v>0</v>
      </c>
      <c r="EO167" s="31">
        <f t="shared" ref="EO167" si="623">+EJ167</f>
        <v>3047861.5</v>
      </c>
      <c r="EP167" s="31">
        <f t="shared" si="455"/>
        <v>12191446</v>
      </c>
      <c r="EQ167" s="225" t="str">
        <f t="shared" si="541"/>
        <v/>
      </c>
    </row>
    <row r="168" spans="1:147" s="14" customFormat="1">
      <c r="A168" s="263">
        <f t="shared" si="13"/>
        <v>156</v>
      </c>
      <c r="B168" s="102"/>
      <c r="C168" s="256" t="s">
        <v>884</v>
      </c>
      <c r="D168" s="273" t="s">
        <v>57</v>
      </c>
      <c r="E168" s="270" t="s">
        <v>1445</v>
      </c>
      <c r="F168" s="273">
        <v>1</v>
      </c>
      <c r="G168" s="102"/>
      <c r="H168" s="103"/>
      <c r="I168" s="210"/>
      <c r="J168" s="280"/>
      <c r="K168" s="206"/>
      <c r="L168" s="71">
        <f t="shared" ref="L168" si="624">+J168+K168</f>
        <v>0</v>
      </c>
      <c r="M168" s="209">
        <f t="shared" si="443"/>
        <v>0</v>
      </c>
      <c r="O168" s="275"/>
      <c r="P168" s="275"/>
      <c r="Q168" s="149"/>
      <c r="R168" s="60"/>
      <c r="S168" s="244"/>
      <c r="T168" s="275"/>
      <c r="U168" s="275"/>
      <c r="V168" s="149"/>
      <c r="W168" s="60"/>
      <c r="X168" s="244"/>
      <c r="Y168" s="275"/>
      <c r="Z168" s="275"/>
      <c r="AA168" s="149"/>
      <c r="AB168" s="60"/>
      <c r="AC168" s="244"/>
      <c r="AD168" s="275"/>
      <c r="AE168" s="275"/>
      <c r="AF168" s="149"/>
      <c r="AG168" s="60"/>
      <c r="AH168" s="244"/>
      <c r="AI168" s="275"/>
      <c r="AJ168" s="275"/>
      <c r="AK168" s="149"/>
      <c r="AL168" s="60"/>
      <c r="AM168" s="244"/>
      <c r="AN168" s="275"/>
      <c r="AO168" s="275"/>
      <c r="AP168" s="149">
        <f t="shared" si="444"/>
        <v>0</v>
      </c>
      <c r="AQ168" s="60">
        <f t="shared" si="445"/>
        <v>0</v>
      </c>
      <c r="AR168" s="244"/>
      <c r="AS168" s="275"/>
      <c r="AT168" s="275"/>
      <c r="AU168" s="149"/>
      <c r="AV168" s="60"/>
      <c r="AW168" s="244"/>
      <c r="AX168" s="212">
        <v>6441109</v>
      </c>
      <c r="AY168" s="213">
        <v>0</v>
      </c>
      <c r="AZ168" s="149">
        <f t="shared" si="515"/>
        <v>6441109</v>
      </c>
      <c r="BA168" s="60">
        <f t="shared" si="516"/>
        <v>6441109</v>
      </c>
      <c r="BB168" s="244"/>
      <c r="BC168" s="212"/>
      <c r="BD168" s="213"/>
      <c r="BE168" s="149"/>
      <c r="BF168" s="60"/>
      <c r="BG168" s="244"/>
      <c r="BH168" s="275"/>
      <c r="BI168" s="275"/>
      <c r="BJ168" s="149"/>
      <c r="BK168" s="60"/>
      <c r="BL168" s="244"/>
      <c r="BM168" s="212"/>
      <c r="BN168" s="213"/>
      <c r="BO168" s="149"/>
      <c r="BP168" s="60"/>
      <c r="BQ168" s="244"/>
      <c r="BR168" s="212"/>
      <c r="BS168" s="213"/>
      <c r="BT168" s="149"/>
      <c r="BU168" s="60"/>
      <c r="BV168" s="244"/>
      <c r="BW168" s="212"/>
      <c r="BX168" s="213"/>
      <c r="BY168" s="149"/>
      <c r="BZ168" s="60"/>
      <c r="CA168" s="244"/>
      <c r="CB168" s="277"/>
      <c r="CC168" s="277"/>
      <c r="CD168" s="149"/>
      <c r="CE168" s="60"/>
      <c r="CF168" s="244"/>
      <c r="CG168" s="212">
        <v>10569843</v>
      </c>
      <c r="CH168" s="213">
        <v>0</v>
      </c>
      <c r="CI168" s="149">
        <f t="shared" ref="CI168:CI169" si="625">+CG168+CH168</f>
        <v>10569843</v>
      </c>
      <c r="CJ168" s="60">
        <f t="shared" ref="CJ168:CJ169" si="626">+CI168*$F168</f>
        <v>10569843</v>
      </c>
      <c r="CK168" s="244"/>
      <c r="CL168" s="212"/>
      <c r="CM168" s="213"/>
      <c r="CN168" s="149"/>
      <c r="CO168" s="60"/>
      <c r="CP168" s="244"/>
      <c r="CQ168" s="212"/>
      <c r="CR168" s="213"/>
      <c r="CS168" s="149"/>
      <c r="CT168" s="60"/>
      <c r="CU168" s="244"/>
      <c r="CV168" s="212"/>
      <c r="CW168" s="213"/>
      <c r="CX168" s="149"/>
      <c r="CY168" s="60"/>
      <c r="CZ168" s="244"/>
      <c r="DA168" s="212"/>
      <c r="DB168" s="213"/>
      <c r="DC168" s="149"/>
      <c r="DD168" s="60"/>
      <c r="DE168" s="244"/>
      <c r="DF168" s="212"/>
      <c r="DG168" s="213"/>
      <c r="DH168" s="149"/>
      <c r="DI168" s="60"/>
      <c r="DJ168" s="244"/>
      <c r="DK168" s="212"/>
      <c r="DL168" s="213"/>
      <c r="DM168" s="149"/>
      <c r="DN168" s="60"/>
      <c r="DO168" s="244"/>
      <c r="DP168" s="212"/>
      <c r="DQ168" s="213"/>
      <c r="DR168" s="149">
        <f t="shared" si="449"/>
        <v>0</v>
      </c>
      <c r="DS168" s="60">
        <f t="shared" si="471"/>
        <v>0</v>
      </c>
      <c r="DT168" s="244"/>
      <c r="DU168" s="212">
        <v>0</v>
      </c>
      <c r="DV168" s="213">
        <v>0</v>
      </c>
      <c r="DW168" s="149">
        <f t="shared" si="450"/>
        <v>0</v>
      </c>
      <c r="DX168" s="60">
        <f t="shared" si="472"/>
        <v>0</v>
      </c>
      <c r="DY168" s="244"/>
      <c r="DZ168" s="212"/>
      <c r="EA168" s="213"/>
      <c r="EB168" s="149"/>
      <c r="EC168" s="60"/>
      <c r="ED168" s="247"/>
      <c r="EE168" s="212"/>
      <c r="EF168" s="213"/>
      <c r="EG168" s="149"/>
      <c r="EH168" s="60"/>
      <c r="EI168" s="244"/>
      <c r="EJ168" s="224">
        <f t="shared" ref="EJ168" si="627">IFERROR(AVERAGEIFS(O168:EI168,O$12:EI$12,"Valor Total Unitario",O168:EI168,"&lt;&gt;0"),0)</f>
        <v>8505476</v>
      </c>
      <c r="EK168" s="221">
        <f t="shared" ref="EK168" si="628">_xlfn.MINIFS(O168:EI168,O$12:EI$12,"Valor Total Unitario", O168:EI168, "&lt;&gt;0")</f>
        <v>6441109</v>
      </c>
      <c r="EL168" s="222" t="str">
        <f t="shared" ref="EL168" si="629">IF(EK168=0,"",INDEX(O$9:EI$9,MATCH(EK168,O168:EI168,0)))</f>
        <v>PROMED QUIRURGICOS</v>
      </c>
      <c r="EM168" s="221"/>
      <c r="EN168" s="220">
        <f>IFERROR(EM168/#REF!,0)</f>
        <v>0</v>
      </c>
      <c r="EO168" s="31">
        <f t="shared" ref="EO168" si="630">+EJ168</f>
        <v>8505476</v>
      </c>
      <c r="EP168" s="31">
        <f t="shared" si="455"/>
        <v>8505476</v>
      </c>
      <c r="EQ168" s="225" t="str">
        <f t="shared" si="541"/>
        <v/>
      </c>
    </row>
    <row r="169" spans="1:147" s="14" customFormat="1" ht="28.5">
      <c r="A169" s="263">
        <f t="shared" si="13"/>
        <v>157</v>
      </c>
      <c r="B169" s="102"/>
      <c r="C169" s="257" t="s">
        <v>885</v>
      </c>
      <c r="D169" s="273" t="s">
        <v>57</v>
      </c>
      <c r="E169" s="265" t="s">
        <v>1445</v>
      </c>
      <c r="F169" s="273">
        <v>1</v>
      </c>
      <c r="G169" s="102"/>
      <c r="H169" s="103"/>
      <c r="I169" s="210"/>
      <c r="J169" s="280"/>
      <c r="K169" s="206"/>
      <c r="L169" s="71">
        <f t="shared" ref="L169" si="631">+J169+K169</f>
        <v>0</v>
      </c>
      <c r="M169" s="209">
        <f t="shared" si="443"/>
        <v>0</v>
      </c>
      <c r="O169" s="275"/>
      <c r="P169" s="275"/>
      <c r="Q169" s="149"/>
      <c r="R169" s="60"/>
      <c r="S169" s="244"/>
      <c r="T169" s="275"/>
      <c r="U169" s="275"/>
      <c r="V169" s="149"/>
      <c r="W169" s="60"/>
      <c r="X169" s="244"/>
      <c r="Y169" s="275"/>
      <c r="Z169" s="275"/>
      <c r="AA169" s="149"/>
      <c r="AB169" s="60"/>
      <c r="AC169" s="244"/>
      <c r="AD169" s="275"/>
      <c r="AE169" s="275"/>
      <c r="AF169" s="149"/>
      <c r="AG169" s="60"/>
      <c r="AH169" s="244"/>
      <c r="AI169" s="275"/>
      <c r="AJ169" s="275"/>
      <c r="AK169" s="149"/>
      <c r="AL169" s="60"/>
      <c r="AM169" s="244"/>
      <c r="AN169" s="275">
        <v>23204520</v>
      </c>
      <c r="AO169" s="275">
        <v>0</v>
      </c>
      <c r="AP169" s="149">
        <f t="shared" si="444"/>
        <v>23204520</v>
      </c>
      <c r="AQ169" s="60">
        <f t="shared" si="445"/>
        <v>23204520</v>
      </c>
      <c r="AR169" s="244"/>
      <c r="AS169" s="275"/>
      <c r="AT169" s="275"/>
      <c r="AU169" s="149"/>
      <c r="AV169" s="60"/>
      <c r="AW169" s="244"/>
      <c r="AX169" s="212"/>
      <c r="AY169" s="213"/>
      <c r="AZ169" s="149"/>
      <c r="BA169" s="60"/>
      <c r="BB169" s="244"/>
      <c r="BC169" s="212"/>
      <c r="BD169" s="213"/>
      <c r="BE169" s="149"/>
      <c r="BF169" s="60"/>
      <c r="BG169" s="244"/>
      <c r="BH169" s="275"/>
      <c r="BI169" s="275"/>
      <c r="BJ169" s="149"/>
      <c r="BK169" s="60"/>
      <c r="BL169" s="244"/>
      <c r="BM169" s="212">
        <v>2387000</v>
      </c>
      <c r="BN169" s="213">
        <v>0</v>
      </c>
      <c r="BO169" s="149">
        <f t="shared" si="447"/>
        <v>2387000</v>
      </c>
      <c r="BP169" s="60">
        <f t="shared" si="462"/>
        <v>2387000</v>
      </c>
      <c r="BQ169" s="244"/>
      <c r="BR169" s="212"/>
      <c r="BS169" s="213"/>
      <c r="BT169" s="149"/>
      <c r="BU169" s="60"/>
      <c r="BV169" s="244"/>
      <c r="BW169" s="212"/>
      <c r="BX169" s="213"/>
      <c r="BY169" s="149"/>
      <c r="BZ169" s="60"/>
      <c r="CA169" s="244"/>
      <c r="CB169" s="277"/>
      <c r="CC169" s="277"/>
      <c r="CD169" s="149"/>
      <c r="CE169" s="60"/>
      <c r="CF169" s="244"/>
      <c r="CG169" s="212">
        <v>10373020</v>
      </c>
      <c r="CH169" s="213">
        <v>0</v>
      </c>
      <c r="CI169" s="149">
        <f t="shared" si="625"/>
        <v>10373020</v>
      </c>
      <c r="CJ169" s="60">
        <f t="shared" si="626"/>
        <v>10373020</v>
      </c>
      <c r="CK169" s="244"/>
      <c r="CL169" s="212"/>
      <c r="CM169" s="213"/>
      <c r="CN169" s="149"/>
      <c r="CO169" s="60"/>
      <c r="CP169" s="244"/>
      <c r="CQ169" s="212"/>
      <c r="CR169" s="213"/>
      <c r="CS169" s="149"/>
      <c r="CT169" s="60"/>
      <c r="CU169" s="244"/>
      <c r="CV169" s="212"/>
      <c r="CW169" s="213"/>
      <c r="CX169" s="149"/>
      <c r="CY169" s="60"/>
      <c r="CZ169" s="244"/>
      <c r="DA169" s="212"/>
      <c r="DB169" s="213"/>
      <c r="DC169" s="149"/>
      <c r="DD169" s="60"/>
      <c r="DE169" s="244"/>
      <c r="DF169" s="212"/>
      <c r="DG169" s="213"/>
      <c r="DH169" s="149"/>
      <c r="DI169" s="60"/>
      <c r="DJ169" s="244"/>
      <c r="DK169" s="212"/>
      <c r="DL169" s="213"/>
      <c r="DM169" s="149"/>
      <c r="DN169" s="60"/>
      <c r="DO169" s="244"/>
      <c r="DP169" s="212"/>
      <c r="DQ169" s="213"/>
      <c r="DR169" s="149">
        <f t="shared" si="449"/>
        <v>0</v>
      </c>
      <c r="DS169" s="60">
        <f t="shared" si="471"/>
        <v>0</v>
      </c>
      <c r="DT169" s="244"/>
      <c r="DU169" s="212">
        <v>0</v>
      </c>
      <c r="DV169" s="213">
        <v>0</v>
      </c>
      <c r="DW169" s="149">
        <f t="shared" si="450"/>
        <v>0</v>
      </c>
      <c r="DX169" s="60">
        <f t="shared" si="472"/>
        <v>0</v>
      </c>
      <c r="DY169" s="244"/>
      <c r="DZ169" s="212"/>
      <c r="EA169" s="213"/>
      <c r="EB169" s="149"/>
      <c r="EC169" s="60"/>
      <c r="ED169" s="247"/>
      <c r="EE169" s="212"/>
      <c r="EF169" s="213"/>
      <c r="EG169" s="149"/>
      <c r="EH169" s="60"/>
      <c r="EI169" s="244"/>
      <c r="EJ169" s="224">
        <f t="shared" ref="EJ169" si="632">IFERROR(AVERAGEIFS(O169:EI169,O$12:EI$12,"Valor Total Unitario",O169:EI169,"&lt;&gt;0"),0)</f>
        <v>11988180</v>
      </c>
      <c r="EK169" s="221">
        <f t="shared" ref="EK169" si="633">_xlfn.MINIFS(O169:EI169,O$12:EI$12,"Valor Total Unitario", O169:EI169, "&lt;&gt;0")</f>
        <v>2387000</v>
      </c>
      <c r="EL169" s="222" t="str">
        <f t="shared" ref="EL169" si="634">IF(EK169=0,"",INDEX(O$9:EI$9,MATCH(EK169,O169:EI169,0)))</f>
        <v>LH S.A.S</v>
      </c>
      <c r="EM169" s="221"/>
      <c r="EN169" s="220">
        <f>IFERROR(EM169/#REF!,0)</f>
        <v>0</v>
      </c>
      <c r="EO169" s="31">
        <f t="shared" ref="EO169" si="635">+EJ169</f>
        <v>11988180</v>
      </c>
      <c r="EP169" s="31">
        <f t="shared" si="455"/>
        <v>11988180</v>
      </c>
      <c r="EQ169" s="225" t="str">
        <f t="shared" si="541"/>
        <v/>
      </c>
    </row>
    <row r="170" spans="1:147" s="14" customFormat="1" ht="28.5">
      <c r="A170" s="263">
        <f t="shared" si="13"/>
        <v>158</v>
      </c>
      <c r="B170" s="102"/>
      <c r="C170" s="258" t="s">
        <v>886</v>
      </c>
      <c r="D170" s="273" t="s">
        <v>57</v>
      </c>
      <c r="E170" s="264" t="s">
        <v>1445</v>
      </c>
      <c r="F170" s="273">
        <v>1</v>
      </c>
      <c r="G170" s="102"/>
      <c r="H170" s="103"/>
      <c r="I170" s="210"/>
      <c r="J170" s="280"/>
      <c r="K170" s="206"/>
      <c r="L170" s="71">
        <f t="shared" ref="L170" si="636">+J170+K170</f>
        <v>0</v>
      </c>
      <c r="M170" s="209">
        <f t="shared" si="443"/>
        <v>0</v>
      </c>
      <c r="O170" s="275"/>
      <c r="P170" s="275"/>
      <c r="Q170" s="149"/>
      <c r="R170" s="60"/>
      <c r="S170" s="244"/>
      <c r="T170" s="275"/>
      <c r="U170" s="275"/>
      <c r="V170" s="149"/>
      <c r="W170" s="60"/>
      <c r="X170" s="244"/>
      <c r="Y170" s="275"/>
      <c r="Z170" s="275"/>
      <c r="AA170" s="149"/>
      <c r="AB170" s="60"/>
      <c r="AC170" s="244"/>
      <c r="AD170" s="275">
        <v>4637080.1786400005</v>
      </c>
      <c r="AE170" s="275">
        <v>0</v>
      </c>
      <c r="AF170" s="149">
        <f t="shared" si="459"/>
        <v>4637080.1786400005</v>
      </c>
      <c r="AG170" s="60">
        <f t="shared" si="460"/>
        <v>4637080.1786400005</v>
      </c>
      <c r="AH170" s="244"/>
      <c r="AI170" s="275"/>
      <c r="AJ170" s="275"/>
      <c r="AK170" s="149"/>
      <c r="AL170" s="60"/>
      <c r="AM170" s="244"/>
      <c r="AN170" s="275"/>
      <c r="AO170" s="275"/>
      <c r="AP170" s="149">
        <f t="shared" si="444"/>
        <v>0</v>
      </c>
      <c r="AQ170" s="60">
        <f t="shared" si="445"/>
        <v>0</v>
      </c>
      <c r="AR170" s="244"/>
      <c r="AS170" s="275"/>
      <c r="AT170" s="275"/>
      <c r="AU170" s="149"/>
      <c r="AV170" s="60"/>
      <c r="AW170" s="244"/>
      <c r="AX170" s="212"/>
      <c r="AY170" s="213"/>
      <c r="AZ170" s="149"/>
      <c r="BA170" s="60"/>
      <c r="BB170" s="244"/>
      <c r="BC170" s="212"/>
      <c r="BD170" s="213"/>
      <c r="BE170" s="149"/>
      <c r="BF170" s="60"/>
      <c r="BG170" s="244"/>
      <c r="BH170" s="275"/>
      <c r="BI170" s="275"/>
      <c r="BJ170" s="149"/>
      <c r="BK170" s="60"/>
      <c r="BL170" s="244"/>
      <c r="BM170" s="212"/>
      <c r="BN170" s="213"/>
      <c r="BO170" s="149"/>
      <c r="BP170" s="60"/>
      <c r="BQ170" s="244"/>
      <c r="BR170" s="212"/>
      <c r="BS170" s="213"/>
      <c r="BT170" s="149"/>
      <c r="BU170" s="60"/>
      <c r="BV170" s="244"/>
      <c r="BW170" s="212"/>
      <c r="BX170" s="213"/>
      <c r="BY170" s="149"/>
      <c r="BZ170" s="60"/>
      <c r="CA170" s="244"/>
      <c r="CB170" s="277"/>
      <c r="CC170" s="277"/>
      <c r="CD170" s="149"/>
      <c r="CE170" s="60"/>
      <c r="CF170" s="244"/>
      <c r="CG170" s="212"/>
      <c r="CH170" s="213"/>
      <c r="CI170" s="149"/>
      <c r="CJ170" s="60"/>
      <c r="CK170" s="244"/>
      <c r="CL170" s="212"/>
      <c r="CM170" s="213"/>
      <c r="CN170" s="149"/>
      <c r="CO170" s="60"/>
      <c r="CP170" s="244"/>
      <c r="CQ170" s="212"/>
      <c r="CR170" s="213"/>
      <c r="CS170" s="149"/>
      <c r="CT170" s="60"/>
      <c r="CU170" s="244"/>
      <c r="CV170" s="212"/>
      <c r="CW170" s="213"/>
      <c r="CX170" s="149"/>
      <c r="CY170" s="60"/>
      <c r="CZ170" s="244"/>
      <c r="DA170" s="212"/>
      <c r="DB170" s="213"/>
      <c r="DC170" s="149"/>
      <c r="DD170" s="60"/>
      <c r="DE170" s="244"/>
      <c r="DF170" s="212"/>
      <c r="DG170" s="213"/>
      <c r="DH170" s="149"/>
      <c r="DI170" s="60"/>
      <c r="DJ170" s="244"/>
      <c r="DK170" s="212"/>
      <c r="DL170" s="213"/>
      <c r="DM170" s="149"/>
      <c r="DN170" s="60"/>
      <c r="DO170" s="244"/>
      <c r="DP170" s="212"/>
      <c r="DQ170" s="213"/>
      <c r="DR170" s="149">
        <f t="shared" si="449"/>
        <v>0</v>
      </c>
      <c r="DS170" s="60">
        <f t="shared" si="471"/>
        <v>0</v>
      </c>
      <c r="DT170" s="244"/>
      <c r="DU170" s="212">
        <v>0</v>
      </c>
      <c r="DV170" s="213">
        <v>0</v>
      </c>
      <c r="DW170" s="149">
        <f t="shared" si="450"/>
        <v>0</v>
      </c>
      <c r="DX170" s="60">
        <f t="shared" si="472"/>
        <v>0</v>
      </c>
      <c r="DY170" s="244"/>
      <c r="DZ170" s="212"/>
      <c r="EA170" s="213"/>
      <c r="EB170" s="149"/>
      <c r="EC170" s="60"/>
      <c r="ED170" s="247"/>
      <c r="EE170" s="212"/>
      <c r="EF170" s="213"/>
      <c r="EG170" s="149"/>
      <c r="EH170" s="60"/>
      <c r="EI170" s="244"/>
      <c r="EJ170" s="224">
        <f t="shared" ref="EJ170" si="637">IFERROR(AVERAGEIFS(O170:EI170,O$12:EI$12,"Valor Total Unitario",O170:EI170,"&lt;&gt;0"),0)</f>
        <v>4637080.1786400005</v>
      </c>
      <c r="EK170" s="221">
        <f t="shared" ref="EK170" si="638">_xlfn.MINIFS(O170:EI170,O$12:EI$12,"Valor Total Unitario", O170:EI170, "&lt;&gt;0")</f>
        <v>4637080.1786400005</v>
      </c>
      <c r="EL170" s="222" t="str">
        <f t="shared" ref="EL170" si="639">IF(EK170=0,"",INDEX(O$9:EI$9,MATCH(EK170,O170:EI170,0)))</f>
        <v>FIXMEDICAL SAS BIC</v>
      </c>
      <c r="EM170" s="221"/>
      <c r="EN170" s="220">
        <f>IFERROR(EM170/#REF!,0)</f>
        <v>0</v>
      </c>
      <c r="EO170" s="31">
        <f t="shared" ref="EO170" si="640">+EJ170</f>
        <v>4637080.1786400005</v>
      </c>
      <c r="EP170" s="31">
        <f t="shared" si="455"/>
        <v>4637080.1786400005</v>
      </c>
      <c r="EQ170" s="225" t="str">
        <f t="shared" si="541"/>
        <v/>
      </c>
    </row>
    <row r="171" spans="1:147" s="14" customFormat="1">
      <c r="A171" s="263">
        <f t="shared" si="13"/>
        <v>159</v>
      </c>
      <c r="B171" s="102"/>
      <c r="C171" s="248" t="s">
        <v>887</v>
      </c>
      <c r="D171" s="273" t="s">
        <v>57</v>
      </c>
      <c r="E171" s="264" t="s">
        <v>1445</v>
      </c>
      <c r="F171" s="273">
        <v>1</v>
      </c>
      <c r="G171" s="102"/>
      <c r="H171" s="103"/>
      <c r="I171" s="210"/>
      <c r="J171" s="280"/>
      <c r="K171" s="206"/>
      <c r="L171" s="71">
        <f t="shared" ref="L171" si="641">+J171+K171</f>
        <v>0</v>
      </c>
      <c r="M171" s="209">
        <f t="shared" si="443"/>
        <v>0</v>
      </c>
      <c r="O171" s="275"/>
      <c r="P171" s="275"/>
      <c r="Q171" s="149"/>
      <c r="R171" s="60"/>
      <c r="S171" s="244"/>
      <c r="T171" s="275"/>
      <c r="U171" s="275"/>
      <c r="V171" s="149"/>
      <c r="W171" s="60"/>
      <c r="X171" s="244"/>
      <c r="Y171" s="275"/>
      <c r="Z171" s="275"/>
      <c r="AA171" s="149"/>
      <c r="AB171" s="60"/>
      <c r="AC171" s="244"/>
      <c r="AD171" s="275"/>
      <c r="AE171" s="275"/>
      <c r="AF171" s="149"/>
      <c r="AG171" s="60"/>
      <c r="AH171" s="244"/>
      <c r="AI171" s="275"/>
      <c r="AJ171" s="275"/>
      <c r="AK171" s="149"/>
      <c r="AL171" s="60"/>
      <c r="AM171" s="244"/>
      <c r="AN171" s="275"/>
      <c r="AO171" s="275"/>
      <c r="AP171" s="149">
        <f t="shared" si="444"/>
        <v>0</v>
      </c>
      <c r="AQ171" s="60">
        <f t="shared" si="445"/>
        <v>0</v>
      </c>
      <c r="AR171" s="244"/>
      <c r="AS171" s="275">
        <v>3695118</v>
      </c>
      <c r="AT171" s="275">
        <v>0</v>
      </c>
      <c r="AU171" s="149">
        <f t="shared" si="446"/>
        <v>3695118</v>
      </c>
      <c r="AV171" s="60">
        <f t="shared" si="461"/>
        <v>3695118</v>
      </c>
      <c r="AW171" s="244"/>
      <c r="AX171" s="212">
        <v>6276450</v>
      </c>
      <c r="AY171" s="213">
        <v>0</v>
      </c>
      <c r="AZ171" s="149">
        <f t="shared" si="515"/>
        <v>6276450</v>
      </c>
      <c r="BA171" s="60">
        <f t="shared" si="516"/>
        <v>6276450</v>
      </c>
      <c r="BB171" s="244"/>
      <c r="BC171" s="212"/>
      <c r="BD171" s="213"/>
      <c r="BE171" s="149"/>
      <c r="BF171" s="60"/>
      <c r="BG171" s="244"/>
      <c r="BH171" s="275"/>
      <c r="BI171" s="275"/>
      <c r="BJ171" s="149"/>
      <c r="BK171" s="60"/>
      <c r="BL171" s="244"/>
      <c r="BM171" s="212">
        <v>2266000</v>
      </c>
      <c r="BN171" s="213">
        <v>0</v>
      </c>
      <c r="BO171" s="149">
        <f t="shared" si="447"/>
        <v>2266000</v>
      </c>
      <c r="BP171" s="60">
        <f t="shared" si="462"/>
        <v>2266000</v>
      </c>
      <c r="BQ171" s="244"/>
      <c r="BR171" s="212"/>
      <c r="BS171" s="213"/>
      <c r="BT171" s="149"/>
      <c r="BU171" s="60"/>
      <c r="BV171" s="244"/>
      <c r="BW171" s="212"/>
      <c r="BX171" s="213"/>
      <c r="BY171" s="149"/>
      <c r="BZ171" s="60"/>
      <c r="CA171" s="244"/>
      <c r="CB171" s="277"/>
      <c r="CC171" s="277"/>
      <c r="CD171" s="149"/>
      <c r="CE171" s="60"/>
      <c r="CF171" s="244"/>
      <c r="CG171" s="212"/>
      <c r="CH171" s="213"/>
      <c r="CI171" s="149"/>
      <c r="CJ171" s="60"/>
      <c r="CK171" s="244"/>
      <c r="CL171" s="212"/>
      <c r="CM171" s="213"/>
      <c r="CN171" s="149"/>
      <c r="CO171" s="60"/>
      <c r="CP171" s="244"/>
      <c r="CQ171" s="212"/>
      <c r="CR171" s="213"/>
      <c r="CS171" s="149"/>
      <c r="CT171" s="60"/>
      <c r="CU171" s="244"/>
      <c r="CV171" s="212"/>
      <c r="CW171" s="213"/>
      <c r="CX171" s="149"/>
      <c r="CY171" s="60"/>
      <c r="CZ171" s="244"/>
      <c r="DA171" s="212"/>
      <c r="DB171" s="213"/>
      <c r="DC171" s="149"/>
      <c r="DD171" s="60"/>
      <c r="DE171" s="244"/>
      <c r="DF171" s="212"/>
      <c r="DG171" s="213"/>
      <c r="DH171" s="149"/>
      <c r="DI171" s="60"/>
      <c r="DJ171" s="244"/>
      <c r="DK171" s="212"/>
      <c r="DL171" s="213"/>
      <c r="DM171" s="149"/>
      <c r="DN171" s="60"/>
      <c r="DO171" s="244"/>
      <c r="DP171" s="212"/>
      <c r="DQ171" s="213"/>
      <c r="DR171" s="149">
        <f t="shared" si="449"/>
        <v>0</v>
      </c>
      <c r="DS171" s="60">
        <f t="shared" si="471"/>
        <v>0</v>
      </c>
      <c r="DT171" s="244"/>
      <c r="DU171" s="212">
        <v>0</v>
      </c>
      <c r="DV171" s="213">
        <v>0</v>
      </c>
      <c r="DW171" s="149">
        <f t="shared" si="450"/>
        <v>0</v>
      </c>
      <c r="DX171" s="60">
        <f t="shared" si="472"/>
        <v>0</v>
      </c>
      <c r="DY171" s="244"/>
      <c r="DZ171" s="212"/>
      <c r="EA171" s="213"/>
      <c r="EB171" s="149"/>
      <c r="EC171" s="60"/>
      <c r="ED171" s="247"/>
      <c r="EE171" s="212"/>
      <c r="EF171" s="213"/>
      <c r="EG171" s="149"/>
      <c r="EH171" s="60"/>
      <c r="EI171" s="244"/>
      <c r="EJ171" s="224">
        <f t="shared" ref="EJ171" si="642">IFERROR(AVERAGEIFS(O171:EI171,O$12:EI$12,"Valor Total Unitario",O171:EI171,"&lt;&gt;0"),0)</f>
        <v>4079189.3333333335</v>
      </c>
      <c r="EK171" s="221">
        <f t="shared" ref="EK171" si="643">_xlfn.MINIFS(O171:EI171,O$12:EI$12,"Valor Total Unitario", O171:EI171, "&lt;&gt;0")</f>
        <v>2266000</v>
      </c>
      <c r="EL171" s="222" t="str">
        <f t="shared" ref="EL171" si="644">IF(EK171=0,"",INDEX(O$9:EI$9,MATCH(EK171,O171:EI171,0)))</f>
        <v>LH S.A.S</v>
      </c>
      <c r="EM171" s="221"/>
      <c r="EN171" s="220">
        <f>IFERROR(EM171/#REF!,0)</f>
        <v>0</v>
      </c>
      <c r="EO171" s="31">
        <f t="shared" ref="EO171" si="645">+EJ171</f>
        <v>4079189.3333333335</v>
      </c>
      <c r="EP171" s="31">
        <f t="shared" si="455"/>
        <v>4079189.3333333335</v>
      </c>
      <c r="EQ171" s="225" t="str">
        <f t="shared" si="541"/>
        <v/>
      </c>
    </row>
    <row r="172" spans="1:147" s="14" customFormat="1">
      <c r="A172" s="263">
        <f t="shared" si="13"/>
        <v>160</v>
      </c>
      <c r="B172" s="102"/>
      <c r="C172" s="248" t="s">
        <v>888</v>
      </c>
      <c r="D172" s="273" t="s">
        <v>57</v>
      </c>
      <c r="E172" s="264" t="s">
        <v>1445</v>
      </c>
      <c r="F172" s="273">
        <v>5</v>
      </c>
      <c r="G172" s="102"/>
      <c r="H172" s="103"/>
      <c r="I172" s="210"/>
      <c r="J172" s="280"/>
      <c r="K172" s="206"/>
      <c r="L172" s="71">
        <f t="shared" ref="L172" si="646">+J172+K172</f>
        <v>0</v>
      </c>
      <c r="M172" s="209">
        <f t="shared" si="443"/>
        <v>0</v>
      </c>
      <c r="O172" s="275"/>
      <c r="P172" s="275"/>
      <c r="Q172" s="149"/>
      <c r="R172" s="60"/>
      <c r="S172" s="244"/>
      <c r="T172" s="275"/>
      <c r="U172" s="275"/>
      <c r="V172" s="149"/>
      <c r="W172" s="60"/>
      <c r="X172" s="244"/>
      <c r="Y172" s="275"/>
      <c r="Z172" s="275"/>
      <c r="AA172" s="149"/>
      <c r="AB172" s="60"/>
      <c r="AC172" s="244"/>
      <c r="AD172" s="275"/>
      <c r="AE172" s="275"/>
      <c r="AF172" s="149"/>
      <c r="AG172" s="60"/>
      <c r="AH172" s="244"/>
      <c r="AI172" s="275"/>
      <c r="AJ172" s="275"/>
      <c r="AK172" s="149"/>
      <c r="AL172" s="60"/>
      <c r="AM172" s="244"/>
      <c r="AN172" s="275">
        <v>26088960</v>
      </c>
      <c r="AO172" s="275">
        <v>0</v>
      </c>
      <c r="AP172" s="149">
        <f t="shared" si="444"/>
        <v>26088960</v>
      </c>
      <c r="AQ172" s="60">
        <f t="shared" si="445"/>
        <v>130444800</v>
      </c>
      <c r="AR172" s="244"/>
      <c r="AS172" s="275">
        <v>3621211</v>
      </c>
      <c r="AT172" s="275">
        <v>0</v>
      </c>
      <c r="AU172" s="149">
        <f t="shared" si="446"/>
        <v>3621211</v>
      </c>
      <c r="AV172" s="60">
        <f t="shared" si="461"/>
        <v>18106055</v>
      </c>
      <c r="AW172" s="244"/>
      <c r="AX172" s="212">
        <v>4120575</v>
      </c>
      <c r="AY172" s="213">
        <v>0</v>
      </c>
      <c r="AZ172" s="149">
        <f t="shared" si="515"/>
        <v>4120575</v>
      </c>
      <c r="BA172" s="60">
        <f t="shared" si="516"/>
        <v>20602875</v>
      </c>
      <c r="BB172" s="244"/>
      <c r="BC172" s="212"/>
      <c r="BD172" s="213"/>
      <c r="BE172" s="149"/>
      <c r="BF172" s="60"/>
      <c r="BG172" s="244"/>
      <c r="BH172" s="275"/>
      <c r="BI172" s="275"/>
      <c r="BJ172" s="149"/>
      <c r="BK172" s="60"/>
      <c r="BL172" s="244"/>
      <c r="BM172" s="212">
        <v>1407000</v>
      </c>
      <c r="BN172" s="213">
        <v>0</v>
      </c>
      <c r="BO172" s="149">
        <f t="shared" si="447"/>
        <v>1407000</v>
      </c>
      <c r="BP172" s="60">
        <f t="shared" si="462"/>
        <v>7035000</v>
      </c>
      <c r="BQ172" s="244"/>
      <c r="BR172" s="212"/>
      <c r="BS172" s="213"/>
      <c r="BT172" s="149"/>
      <c r="BU172" s="60"/>
      <c r="BV172" s="244"/>
      <c r="BW172" s="212"/>
      <c r="BX172" s="213"/>
      <c r="BY172" s="149"/>
      <c r="BZ172" s="60"/>
      <c r="CA172" s="244"/>
      <c r="CB172" s="277"/>
      <c r="CC172" s="277"/>
      <c r="CD172" s="149"/>
      <c r="CE172" s="60"/>
      <c r="CF172" s="244"/>
      <c r="CG172" s="212"/>
      <c r="CH172" s="213"/>
      <c r="CI172" s="149"/>
      <c r="CJ172" s="60"/>
      <c r="CK172" s="244"/>
      <c r="CL172" s="212"/>
      <c r="CM172" s="213"/>
      <c r="CN172" s="149"/>
      <c r="CO172" s="60"/>
      <c r="CP172" s="244"/>
      <c r="CQ172" s="212"/>
      <c r="CR172" s="213"/>
      <c r="CS172" s="149"/>
      <c r="CT172" s="60"/>
      <c r="CU172" s="244"/>
      <c r="CV172" s="212"/>
      <c r="CW172" s="213"/>
      <c r="CX172" s="149"/>
      <c r="CY172" s="60"/>
      <c r="CZ172" s="244"/>
      <c r="DA172" s="212"/>
      <c r="DB172" s="213"/>
      <c r="DC172" s="149"/>
      <c r="DD172" s="60"/>
      <c r="DE172" s="244"/>
      <c r="DF172" s="212"/>
      <c r="DG172" s="213"/>
      <c r="DH172" s="149"/>
      <c r="DI172" s="60"/>
      <c r="DJ172" s="244"/>
      <c r="DK172" s="212"/>
      <c r="DL172" s="213"/>
      <c r="DM172" s="149"/>
      <c r="DN172" s="60"/>
      <c r="DO172" s="244"/>
      <c r="DP172" s="212">
        <v>6326500</v>
      </c>
      <c r="DQ172" s="213">
        <v>8835</v>
      </c>
      <c r="DR172" s="149">
        <f t="shared" si="449"/>
        <v>6335335</v>
      </c>
      <c r="DS172" s="60">
        <f t="shared" si="471"/>
        <v>31676675</v>
      </c>
      <c r="DT172" s="244"/>
      <c r="DU172" s="212">
        <v>0</v>
      </c>
      <c r="DV172" s="213">
        <v>0</v>
      </c>
      <c r="DW172" s="149">
        <f t="shared" si="450"/>
        <v>0</v>
      </c>
      <c r="DX172" s="60">
        <f t="shared" si="472"/>
        <v>0</v>
      </c>
      <c r="DY172" s="244"/>
      <c r="DZ172" s="212"/>
      <c r="EA172" s="213"/>
      <c r="EB172" s="149"/>
      <c r="EC172" s="60"/>
      <c r="ED172" s="247"/>
      <c r="EE172" s="212"/>
      <c r="EF172" s="213"/>
      <c r="EG172" s="149"/>
      <c r="EH172" s="60"/>
      <c r="EI172" s="244"/>
      <c r="EJ172" s="224">
        <f t="shared" ref="EJ172" si="647">IFERROR(AVERAGEIFS(O172:EI172,O$12:EI$12,"Valor Total Unitario",O172:EI172,"&lt;&gt;0"),0)</f>
        <v>8314616.2000000002</v>
      </c>
      <c r="EK172" s="221">
        <f t="shared" ref="EK172" si="648">_xlfn.MINIFS(O172:EI172,O$12:EI$12,"Valor Total Unitario", O172:EI172, "&lt;&gt;0")</f>
        <v>1407000</v>
      </c>
      <c r="EL172" s="222" t="str">
        <f t="shared" ref="EL172" si="649">IF(EK172=0,"",INDEX(O$9:EI$9,MATCH(EK172,O172:EI172,0)))</f>
        <v>LH S.A.S</v>
      </c>
      <c r="EM172" s="221"/>
      <c r="EN172" s="220">
        <f>IFERROR(EM172/#REF!,0)</f>
        <v>0</v>
      </c>
      <c r="EO172" s="31">
        <f t="shared" ref="EO172" si="650">+EJ172</f>
        <v>8314616.2000000002</v>
      </c>
      <c r="EP172" s="31">
        <f t="shared" si="455"/>
        <v>41573081</v>
      </c>
      <c r="EQ172" s="225" t="str">
        <f t="shared" si="541"/>
        <v/>
      </c>
    </row>
    <row r="173" spans="1:147" s="14" customFormat="1" ht="42.75">
      <c r="A173" s="263">
        <f t="shared" si="13"/>
        <v>161</v>
      </c>
      <c r="B173" s="102"/>
      <c r="C173" s="249" t="s">
        <v>889</v>
      </c>
      <c r="D173" s="273" t="s">
        <v>57</v>
      </c>
      <c r="E173" s="265" t="s">
        <v>1445</v>
      </c>
      <c r="F173" s="273">
        <v>5</v>
      </c>
      <c r="G173" s="102"/>
      <c r="H173" s="103"/>
      <c r="I173" s="210"/>
      <c r="J173" s="280"/>
      <c r="K173" s="206"/>
      <c r="L173" s="71">
        <f t="shared" ref="L173" si="651">+J173+K173</f>
        <v>0</v>
      </c>
      <c r="M173" s="209">
        <f t="shared" si="443"/>
        <v>0</v>
      </c>
      <c r="O173" s="275"/>
      <c r="P173" s="275"/>
      <c r="Q173" s="149"/>
      <c r="R173" s="60"/>
      <c r="S173" s="244"/>
      <c r="T173" s="275"/>
      <c r="U173" s="275"/>
      <c r="V173" s="149"/>
      <c r="W173" s="60"/>
      <c r="X173" s="244"/>
      <c r="Y173" s="275">
        <v>4272690</v>
      </c>
      <c r="Z173" s="275">
        <v>0</v>
      </c>
      <c r="AA173" s="149">
        <f t="shared" ref="AA173" si="652">+Y173+Z173</f>
        <v>4272690</v>
      </c>
      <c r="AB173" s="60">
        <f t="shared" ref="AB173" si="653">+AA173*$F173</f>
        <v>21363450</v>
      </c>
      <c r="AC173" s="244"/>
      <c r="AD173" s="275">
        <v>3572974.0928700007</v>
      </c>
      <c r="AE173" s="275">
        <v>0</v>
      </c>
      <c r="AF173" s="149">
        <f t="shared" si="459"/>
        <v>3572974.0928700007</v>
      </c>
      <c r="AG173" s="60">
        <f t="shared" si="460"/>
        <v>17864870.464350004</v>
      </c>
      <c r="AH173" s="244"/>
      <c r="AI173" s="275"/>
      <c r="AJ173" s="275"/>
      <c r="AK173" s="149"/>
      <c r="AL173" s="60"/>
      <c r="AM173" s="244"/>
      <c r="AN173" s="275"/>
      <c r="AO173" s="275"/>
      <c r="AP173" s="149">
        <f t="shared" si="444"/>
        <v>0</v>
      </c>
      <c r="AQ173" s="60">
        <f t="shared" si="445"/>
        <v>0</v>
      </c>
      <c r="AR173" s="244"/>
      <c r="AS173" s="275">
        <v>3621211</v>
      </c>
      <c r="AT173" s="275">
        <v>0</v>
      </c>
      <c r="AU173" s="149">
        <f t="shared" si="446"/>
        <v>3621211</v>
      </c>
      <c r="AV173" s="60">
        <f t="shared" si="461"/>
        <v>18106055</v>
      </c>
      <c r="AW173" s="244"/>
      <c r="AX173" s="212">
        <v>4120575</v>
      </c>
      <c r="AY173" s="213">
        <v>0</v>
      </c>
      <c r="AZ173" s="149">
        <f t="shared" si="515"/>
        <v>4120575</v>
      </c>
      <c r="BA173" s="60">
        <f t="shared" si="516"/>
        <v>20602875</v>
      </c>
      <c r="BB173" s="244"/>
      <c r="BC173" s="212"/>
      <c r="BD173" s="213"/>
      <c r="BE173" s="149"/>
      <c r="BF173" s="60"/>
      <c r="BG173" s="244"/>
      <c r="BH173" s="275"/>
      <c r="BI173" s="275"/>
      <c r="BJ173" s="149"/>
      <c r="BK173" s="60"/>
      <c r="BL173" s="244"/>
      <c r="BM173" s="212">
        <v>2266000</v>
      </c>
      <c r="BN173" s="213">
        <v>0</v>
      </c>
      <c r="BO173" s="149">
        <f t="shared" si="447"/>
        <v>2266000</v>
      </c>
      <c r="BP173" s="60">
        <f t="shared" si="462"/>
        <v>11330000</v>
      </c>
      <c r="BQ173" s="244"/>
      <c r="BR173" s="212"/>
      <c r="BS173" s="213"/>
      <c r="BT173" s="149"/>
      <c r="BU173" s="60"/>
      <c r="BV173" s="244"/>
      <c r="BW173" s="212"/>
      <c r="BX173" s="213"/>
      <c r="BY173" s="149"/>
      <c r="BZ173" s="60"/>
      <c r="CA173" s="244"/>
      <c r="CB173" s="277"/>
      <c r="CC173" s="277"/>
      <c r="CD173" s="149"/>
      <c r="CE173" s="60"/>
      <c r="CF173" s="244"/>
      <c r="CG173" s="212"/>
      <c r="CH173" s="213"/>
      <c r="CI173" s="149"/>
      <c r="CJ173" s="60"/>
      <c r="CK173" s="244"/>
      <c r="CL173" s="212"/>
      <c r="CM173" s="213"/>
      <c r="CN173" s="149"/>
      <c r="CO173" s="60"/>
      <c r="CP173" s="244"/>
      <c r="CQ173" s="212">
        <v>1695540.0000000002</v>
      </c>
      <c r="CR173" s="213">
        <v>0</v>
      </c>
      <c r="CS173" s="149">
        <f t="shared" si="467"/>
        <v>1695540.0000000002</v>
      </c>
      <c r="CT173" s="60">
        <f t="shared" si="468"/>
        <v>8477700.0000000019</v>
      </c>
      <c r="CU173" s="244"/>
      <c r="CV173" s="212"/>
      <c r="CW173" s="213"/>
      <c r="CX173" s="149"/>
      <c r="CY173" s="60"/>
      <c r="CZ173" s="244"/>
      <c r="DA173" s="212"/>
      <c r="DB173" s="213"/>
      <c r="DC173" s="149"/>
      <c r="DD173" s="60"/>
      <c r="DE173" s="244"/>
      <c r="DF173" s="212"/>
      <c r="DG173" s="213"/>
      <c r="DH173" s="149"/>
      <c r="DI173" s="60"/>
      <c r="DJ173" s="244"/>
      <c r="DK173" s="212">
        <v>14475000</v>
      </c>
      <c r="DL173" s="213">
        <v>0</v>
      </c>
      <c r="DM173" s="149">
        <f t="shared" si="503"/>
        <v>14475000</v>
      </c>
      <c r="DN173" s="60">
        <f t="shared" si="504"/>
        <v>72375000</v>
      </c>
      <c r="DO173" s="244"/>
      <c r="DP173" s="212">
        <v>6326500</v>
      </c>
      <c r="DQ173" s="213">
        <v>8835</v>
      </c>
      <c r="DR173" s="149">
        <f t="shared" si="449"/>
        <v>6335335</v>
      </c>
      <c r="DS173" s="60">
        <f t="shared" si="471"/>
        <v>31676675</v>
      </c>
      <c r="DT173" s="244"/>
      <c r="DU173" s="212">
        <v>0</v>
      </c>
      <c r="DV173" s="213">
        <v>0</v>
      </c>
      <c r="DW173" s="149">
        <f t="shared" si="450"/>
        <v>0</v>
      </c>
      <c r="DX173" s="60">
        <f t="shared" si="472"/>
        <v>0</v>
      </c>
      <c r="DY173" s="244"/>
      <c r="DZ173" s="212"/>
      <c r="EA173" s="213"/>
      <c r="EB173" s="149"/>
      <c r="EC173" s="60"/>
      <c r="ED173" s="247"/>
      <c r="EE173" s="212"/>
      <c r="EF173" s="213"/>
      <c r="EG173" s="149"/>
      <c r="EH173" s="60"/>
      <c r="EI173" s="244"/>
      <c r="EJ173" s="224">
        <f t="shared" ref="EJ173" si="654">IFERROR(AVERAGEIFS(O173:EI173,O$12:EI$12,"Valor Total Unitario",O173:EI173,"&lt;&gt;0"),0)</f>
        <v>5044915.6366087496</v>
      </c>
      <c r="EK173" s="221">
        <f t="shared" ref="EK173" si="655">_xlfn.MINIFS(O173:EI173,O$12:EI$12,"Valor Total Unitario", O173:EI173, "&lt;&gt;0")</f>
        <v>1695540.0000000002</v>
      </c>
      <c r="EL173" s="222" t="str">
        <f t="shared" ref="EL173" si="656">IF(EK173=0,"",INDEX(O$9:EI$9,MATCH(EK173,O173:EI173,0)))</f>
        <v>IMPLAMEQ SAS</v>
      </c>
      <c r="EM173" s="221"/>
      <c r="EN173" s="220">
        <f>IFERROR(EM173/#REF!,0)</f>
        <v>0</v>
      </c>
      <c r="EO173" s="31">
        <f t="shared" ref="EO173" si="657">+EJ173</f>
        <v>5044915.6366087496</v>
      </c>
      <c r="EP173" s="31">
        <f t="shared" si="455"/>
        <v>25224578.183043748</v>
      </c>
      <c r="EQ173" s="225" t="str">
        <f t="shared" si="541"/>
        <v/>
      </c>
    </row>
    <row r="174" spans="1:147" s="14" customFormat="1" ht="42.75">
      <c r="A174" s="263">
        <f t="shared" si="13"/>
        <v>162</v>
      </c>
      <c r="B174" s="102"/>
      <c r="C174" s="248" t="s">
        <v>890</v>
      </c>
      <c r="D174" s="273" t="s">
        <v>57</v>
      </c>
      <c r="E174" s="264" t="s">
        <v>1445</v>
      </c>
      <c r="F174" s="273">
        <v>5</v>
      </c>
      <c r="G174" s="102"/>
      <c r="H174" s="103"/>
      <c r="I174" s="210"/>
      <c r="J174" s="280"/>
      <c r="K174" s="206"/>
      <c r="L174" s="71">
        <f t="shared" ref="L174" si="658">+J174+K174</f>
        <v>0</v>
      </c>
      <c r="M174" s="209">
        <f t="shared" si="443"/>
        <v>0</v>
      </c>
      <c r="O174" s="275"/>
      <c r="P174" s="275"/>
      <c r="Q174" s="149"/>
      <c r="R174" s="60"/>
      <c r="S174" s="244"/>
      <c r="T174" s="275"/>
      <c r="U174" s="275"/>
      <c r="V174" s="149"/>
      <c r="W174" s="60"/>
      <c r="X174" s="244"/>
      <c r="Y174" s="275"/>
      <c r="Z174" s="275"/>
      <c r="AA174" s="149"/>
      <c r="AB174" s="60"/>
      <c r="AC174" s="244"/>
      <c r="AD174" s="275"/>
      <c r="AE174" s="275"/>
      <c r="AF174" s="149"/>
      <c r="AG174" s="60"/>
      <c r="AH174" s="244"/>
      <c r="AI174" s="275"/>
      <c r="AJ174" s="275"/>
      <c r="AK174" s="149"/>
      <c r="AL174" s="60"/>
      <c r="AM174" s="244"/>
      <c r="AN174" s="275"/>
      <c r="AO174" s="275"/>
      <c r="AP174" s="149">
        <f t="shared" si="444"/>
        <v>0</v>
      </c>
      <c r="AQ174" s="60">
        <f t="shared" si="445"/>
        <v>0</v>
      </c>
      <c r="AR174" s="244"/>
      <c r="AS174" s="275">
        <v>1907555</v>
      </c>
      <c r="AT174" s="275">
        <v>0</v>
      </c>
      <c r="AU174" s="149">
        <f t="shared" si="446"/>
        <v>1907555</v>
      </c>
      <c r="AV174" s="60">
        <f t="shared" si="461"/>
        <v>9537775</v>
      </c>
      <c r="AW174" s="244"/>
      <c r="AX174" s="212"/>
      <c r="AY174" s="213"/>
      <c r="AZ174" s="149"/>
      <c r="BA174" s="60"/>
      <c r="BB174" s="244"/>
      <c r="BC174" s="212"/>
      <c r="BD174" s="213"/>
      <c r="BE174" s="149"/>
      <c r="BF174" s="60"/>
      <c r="BG174" s="244"/>
      <c r="BH174" s="275"/>
      <c r="BI174" s="275"/>
      <c r="BJ174" s="149"/>
      <c r="BK174" s="60"/>
      <c r="BL174" s="244"/>
      <c r="BM174" s="212"/>
      <c r="BN174" s="213"/>
      <c r="BO174" s="149"/>
      <c r="BP174" s="60"/>
      <c r="BQ174" s="244"/>
      <c r="BR174" s="212"/>
      <c r="BS174" s="213"/>
      <c r="BT174" s="149"/>
      <c r="BU174" s="60"/>
      <c r="BV174" s="244"/>
      <c r="BW174" s="212"/>
      <c r="BX174" s="213"/>
      <c r="BY174" s="149"/>
      <c r="BZ174" s="60"/>
      <c r="CA174" s="244"/>
      <c r="CB174" s="277"/>
      <c r="CC174" s="277"/>
      <c r="CD174" s="149"/>
      <c r="CE174" s="60"/>
      <c r="CF174" s="244"/>
      <c r="CG174" s="212"/>
      <c r="CH174" s="213"/>
      <c r="CI174" s="149"/>
      <c r="CJ174" s="60"/>
      <c r="CK174" s="244"/>
      <c r="CL174" s="212"/>
      <c r="CM174" s="213"/>
      <c r="CN174" s="149"/>
      <c r="CO174" s="60"/>
      <c r="CP174" s="244"/>
      <c r="CQ174" s="212"/>
      <c r="CR174" s="213"/>
      <c r="CS174" s="149"/>
      <c r="CT174" s="60"/>
      <c r="CU174" s="244"/>
      <c r="CV174" s="212"/>
      <c r="CW174" s="213"/>
      <c r="CX174" s="149"/>
      <c r="CY174" s="60"/>
      <c r="CZ174" s="244"/>
      <c r="DA174" s="212"/>
      <c r="DB174" s="213"/>
      <c r="DC174" s="149"/>
      <c r="DD174" s="60"/>
      <c r="DE174" s="244"/>
      <c r="DF174" s="212"/>
      <c r="DG174" s="213"/>
      <c r="DH174" s="149"/>
      <c r="DI174" s="60"/>
      <c r="DJ174" s="244"/>
      <c r="DK174" s="212"/>
      <c r="DL174" s="213"/>
      <c r="DM174" s="149"/>
      <c r="DN174" s="60"/>
      <c r="DO174" s="244"/>
      <c r="DP174" s="212">
        <v>2546500</v>
      </c>
      <c r="DQ174" s="213">
        <v>8835</v>
      </c>
      <c r="DR174" s="149">
        <f t="shared" si="449"/>
        <v>2555335</v>
      </c>
      <c r="DS174" s="60">
        <f t="shared" si="471"/>
        <v>12776675</v>
      </c>
      <c r="DT174" s="244"/>
      <c r="DU174" s="212">
        <v>0</v>
      </c>
      <c r="DV174" s="213">
        <v>0</v>
      </c>
      <c r="DW174" s="149">
        <f t="shared" si="450"/>
        <v>0</v>
      </c>
      <c r="DX174" s="60">
        <f t="shared" si="472"/>
        <v>0</v>
      </c>
      <c r="DY174" s="244"/>
      <c r="DZ174" s="212"/>
      <c r="EA174" s="213"/>
      <c r="EB174" s="149"/>
      <c r="EC174" s="60"/>
      <c r="ED174" s="247"/>
      <c r="EE174" s="212"/>
      <c r="EF174" s="213"/>
      <c r="EG174" s="149"/>
      <c r="EH174" s="60"/>
      <c r="EI174" s="244"/>
      <c r="EJ174" s="224">
        <f t="shared" ref="EJ174" si="659">IFERROR(AVERAGEIFS(O174:EI174,O$12:EI$12,"Valor Total Unitario",O174:EI174,"&lt;&gt;0"),0)</f>
        <v>2231445</v>
      </c>
      <c r="EK174" s="221">
        <f t="shared" ref="EK174" si="660">_xlfn.MINIFS(O174:EI174,O$12:EI$12,"Valor Total Unitario", O174:EI174, "&lt;&gt;0")</f>
        <v>1907555</v>
      </c>
      <c r="EL174" s="222" t="str">
        <f t="shared" ref="EL174" si="661">IF(EK174=0,"",INDEX(O$9:EI$9,MATCH(EK174,O174:EI174,0)))</f>
        <v>FIJACION EXTERNA SAS</v>
      </c>
      <c r="EM174" s="221"/>
      <c r="EN174" s="220">
        <f>IFERROR(EM174/#REF!,0)</f>
        <v>0</v>
      </c>
      <c r="EO174" s="31">
        <f t="shared" ref="EO174" si="662">+EJ174</f>
        <v>2231445</v>
      </c>
      <c r="EP174" s="31">
        <f t="shared" si="455"/>
        <v>11157225</v>
      </c>
      <c r="EQ174" s="225" t="str">
        <f t="shared" si="541"/>
        <v/>
      </c>
    </row>
    <row r="175" spans="1:147" s="14" customFormat="1" ht="42.75">
      <c r="A175" s="263">
        <f t="shared" si="13"/>
        <v>163</v>
      </c>
      <c r="B175" s="102"/>
      <c r="C175" s="249" t="s">
        <v>891</v>
      </c>
      <c r="D175" s="273" t="s">
        <v>57</v>
      </c>
      <c r="E175" s="265" t="s">
        <v>1445</v>
      </c>
      <c r="F175" s="273">
        <v>3</v>
      </c>
      <c r="G175" s="102"/>
      <c r="H175" s="103"/>
      <c r="I175" s="210"/>
      <c r="J175" s="280"/>
      <c r="K175" s="206"/>
      <c r="L175" s="71">
        <f t="shared" ref="L175" si="663">+J175+K175</f>
        <v>0</v>
      </c>
      <c r="M175" s="209">
        <f t="shared" si="443"/>
        <v>0</v>
      </c>
      <c r="O175" s="275"/>
      <c r="P175" s="275"/>
      <c r="Q175" s="149"/>
      <c r="R175" s="60"/>
      <c r="S175" s="244"/>
      <c r="T175" s="275"/>
      <c r="U175" s="275"/>
      <c r="V175" s="149"/>
      <c r="W175" s="60"/>
      <c r="X175" s="244"/>
      <c r="Y175" s="275"/>
      <c r="Z175" s="275"/>
      <c r="AA175" s="149"/>
      <c r="AB175" s="60"/>
      <c r="AC175" s="244"/>
      <c r="AD175" s="275">
        <v>4637080.1786400005</v>
      </c>
      <c r="AE175" s="275">
        <v>0</v>
      </c>
      <c r="AF175" s="149">
        <f t="shared" si="459"/>
        <v>4637080.1786400005</v>
      </c>
      <c r="AG175" s="60">
        <f t="shared" si="460"/>
        <v>13911240.535920002</v>
      </c>
      <c r="AH175" s="244"/>
      <c r="AI175" s="275"/>
      <c r="AJ175" s="275"/>
      <c r="AK175" s="149"/>
      <c r="AL175" s="60"/>
      <c r="AM175" s="244"/>
      <c r="AN175" s="275">
        <v>17142964.800000001</v>
      </c>
      <c r="AO175" s="275">
        <v>0</v>
      </c>
      <c r="AP175" s="149">
        <f t="shared" si="444"/>
        <v>17142964.800000001</v>
      </c>
      <c r="AQ175" s="60">
        <f t="shared" si="445"/>
        <v>51428894.400000006</v>
      </c>
      <c r="AR175" s="244"/>
      <c r="AS175" s="275">
        <v>2251305</v>
      </c>
      <c r="AT175" s="275">
        <v>0</v>
      </c>
      <c r="AU175" s="149">
        <f t="shared" si="446"/>
        <v>2251305</v>
      </c>
      <c r="AV175" s="60">
        <f t="shared" si="461"/>
        <v>6753915</v>
      </c>
      <c r="AW175" s="244"/>
      <c r="AX175" s="212">
        <v>1720148</v>
      </c>
      <c r="AY175" s="213">
        <v>0</v>
      </c>
      <c r="AZ175" s="149">
        <f t="shared" si="515"/>
        <v>1720148</v>
      </c>
      <c r="BA175" s="60">
        <f t="shared" si="516"/>
        <v>5160444</v>
      </c>
      <c r="BB175" s="244"/>
      <c r="BC175" s="212"/>
      <c r="BD175" s="213"/>
      <c r="BE175" s="149"/>
      <c r="BF175" s="60"/>
      <c r="BG175" s="244"/>
      <c r="BH175" s="275"/>
      <c r="BI175" s="275"/>
      <c r="BJ175" s="149"/>
      <c r="BK175" s="60"/>
      <c r="BL175" s="244"/>
      <c r="BM175" s="212"/>
      <c r="BN175" s="213"/>
      <c r="BO175" s="149"/>
      <c r="BP175" s="60"/>
      <c r="BQ175" s="244"/>
      <c r="BR175" s="212"/>
      <c r="BS175" s="213"/>
      <c r="BT175" s="149"/>
      <c r="BU175" s="60"/>
      <c r="BV175" s="244"/>
      <c r="BW175" s="212"/>
      <c r="BX175" s="213"/>
      <c r="BY175" s="149"/>
      <c r="BZ175" s="60"/>
      <c r="CA175" s="244"/>
      <c r="CB175" s="277"/>
      <c r="CC175" s="277"/>
      <c r="CD175" s="149"/>
      <c r="CE175" s="60"/>
      <c r="CF175" s="244"/>
      <c r="CG175" s="212"/>
      <c r="CH175" s="213"/>
      <c r="CI175" s="149"/>
      <c r="CJ175" s="60"/>
      <c r="CK175" s="244"/>
      <c r="CL175" s="212"/>
      <c r="CM175" s="213"/>
      <c r="CN175" s="149"/>
      <c r="CO175" s="60"/>
      <c r="CP175" s="244"/>
      <c r="CQ175" s="212"/>
      <c r="CR175" s="213"/>
      <c r="CS175" s="149"/>
      <c r="CT175" s="60"/>
      <c r="CU175" s="244"/>
      <c r="CV175" s="212"/>
      <c r="CW175" s="213"/>
      <c r="CX175" s="149"/>
      <c r="CY175" s="60"/>
      <c r="CZ175" s="244"/>
      <c r="DA175" s="212"/>
      <c r="DB175" s="213"/>
      <c r="DC175" s="149"/>
      <c r="DD175" s="60"/>
      <c r="DE175" s="244"/>
      <c r="DF175" s="212"/>
      <c r="DG175" s="213"/>
      <c r="DH175" s="149"/>
      <c r="DI175" s="60"/>
      <c r="DJ175" s="244"/>
      <c r="DK175" s="212"/>
      <c r="DL175" s="213"/>
      <c r="DM175" s="149"/>
      <c r="DN175" s="60"/>
      <c r="DO175" s="244"/>
      <c r="DP175" s="212">
        <v>2371500</v>
      </c>
      <c r="DQ175" s="213">
        <v>8835</v>
      </c>
      <c r="DR175" s="149">
        <f t="shared" si="449"/>
        <v>2380335</v>
      </c>
      <c r="DS175" s="60">
        <f t="shared" si="471"/>
        <v>7141005</v>
      </c>
      <c r="DT175" s="244"/>
      <c r="DU175" s="212">
        <v>0</v>
      </c>
      <c r="DV175" s="213">
        <v>0</v>
      </c>
      <c r="DW175" s="149">
        <f t="shared" si="450"/>
        <v>0</v>
      </c>
      <c r="DX175" s="60">
        <f t="shared" si="472"/>
        <v>0</v>
      </c>
      <c r="DY175" s="244"/>
      <c r="DZ175" s="212"/>
      <c r="EA175" s="213"/>
      <c r="EB175" s="149"/>
      <c r="EC175" s="60"/>
      <c r="ED175" s="247"/>
      <c r="EE175" s="212"/>
      <c r="EF175" s="213"/>
      <c r="EG175" s="149"/>
      <c r="EH175" s="60"/>
      <c r="EI175" s="244"/>
      <c r="EJ175" s="224">
        <f t="shared" ref="EJ175" si="664">IFERROR(AVERAGEIFS(O175:EI175,O$12:EI$12,"Valor Total Unitario",O175:EI175,"&lt;&gt;0"),0)</f>
        <v>5626366.5957280006</v>
      </c>
      <c r="EK175" s="221">
        <f t="shared" ref="EK175" si="665">_xlfn.MINIFS(O175:EI175,O$12:EI$12,"Valor Total Unitario", O175:EI175, "&lt;&gt;0")</f>
        <v>1720148</v>
      </c>
      <c r="EL175" s="222" t="str">
        <f t="shared" ref="EL175" si="666">IF(EK175=0,"",INDEX(O$9:EI$9,MATCH(EK175,O175:EI175,0)))</f>
        <v>PROMED QUIRURGICOS</v>
      </c>
      <c r="EM175" s="221"/>
      <c r="EN175" s="220">
        <f>IFERROR(EM175/#REF!,0)</f>
        <v>0</v>
      </c>
      <c r="EO175" s="31">
        <f t="shared" ref="EO175" si="667">+EJ175</f>
        <v>5626366.5957280006</v>
      </c>
      <c r="EP175" s="31">
        <f t="shared" si="455"/>
        <v>16879099.787184</v>
      </c>
      <c r="EQ175" s="225" t="str">
        <f t="shared" si="541"/>
        <v/>
      </c>
    </row>
    <row r="176" spans="1:147" s="14" customFormat="1" ht="42.75">
      <c r="A176" s="263">
        <f t="shared" si="13"/>
        <v>164</v>
      </c>
      <c r="B176" s="102"/>
      <c r="C176" s="249" t="s">
        <v>892</v>
      </c>
      <c r="D176" s="273" t="s">
        <v>57</v>
      </c>
      <c r="E176" s="265" t="s">
        <v>1445</v>
      </c>
      <c r="F176" s="273">
        <v>10</v>
      </c>
      <c r="G176" s="102"/>
      <c r="H176" s="103"/>
      <c r="I176" s="210"/>
      <c r="J176" s="280"/>
      <c r="K176" s="206"/>
      <c r="L176" s="71">
        <f t="shared" ref="L176" si="668">+J176+K176</f>
        <v>0</v>
      </c>
      <c r="M176" s="209">
        <f t="shared" si="443"/>
        <v>0</v>
      </c>
      <c r="O176" s="275"/>
      <c r="P176" s="275"/>
      <c r="Q176" s="149"/>
      <c r="R176" s="60"/>
      <c r="S176" s="244"/>
      <c r="T176" s="275"/>
      <c r="U176" s="275"/>
      <c r="V176" s="149"/>
      <c r="W176" s="60"/>
      <c r="X176" s="244"/>
      <c r="Y176" s="275">
        <v>4499806</v>
      </c>
      <c r="Z176" s="275">
        <v>0</v>
      </c>
      <c r="AA176" s="149">
        <f t="shared" ref="AA176" si="669">+Y176+Z176</f>
        <v>4499806</v>
      </c>
      <c r="AB176" s="60">
        <f t="shared" ref="AB176" si="670">+AA176*$F176</f>
        <v>44998060</v>
      </c>
      <c r="AC176" s="244"/>
      <c r="AD176" s="275">
        <v>2560775.6210400006</v>
      </c>
      <c r="AE176" s="275">
        <v>0</v>
      </c>
      <c r="AF176" s="149">
        <f t="shared" si="459"/>
        <v>2560775.6210400006</v>
      </c>
      <c r="AG176" s="60">
        <f t="shared" si="460"/>
        <v>25607756.210400008</v>
      </c>
      <c r="AH176" s="244"/>
      <c r="AI176" s="275"/>
      <c r="AJ176" s="275"/>
      <c r="AK176" s="149"/>
      <c r="AL176" s="60"/>
      <c r="AM176" s="244"/>
      <c r="AN176" s="275">
        <v>28191660</v>
      </c>
      <c r="AO176" s="275">
        <v>0</v>
      </c>
      <c r="AP176" s="149">
        <f t="shared" si="444"/>
        <v>28191660</v>
      </c>
      <c r="AQ176" s="60">
        <f t="shared" si="445"/>
        <v>281916600</v>
      </c>
      <c r="AR176" s="244"/>
      <c r="AS176" s="275"/>
      <c r="AT176" s="275"/>
      <c r="AU176" s="149"/>
      <c r="AV176" s="60"/>
      <c r="AW176" s="244"/>
      <c r="AX176" s="212"/>
      <c r="AY176" s="213"/>
      <c r="AZ176" s="149"/>
      <c r="BA176" s="60"/>
      <c r="BB176" s="244"/>
      <c r="BC176" s="212">
        <v>27254000</v>
      </c>
      <c r="BD176" s="213">
        <v>0</v>
      </c>
      <c r="BE176" s="149">
        <f t="shared" ref="BE176:BE202" si="671">+BC176+BD176</f>
        <v>27254000</v>
      </c>
      <c r="BF176" s="60">
        <f t="shared" ref="BF176:BF202" si="672">+BE176*$F176</f>
        <v>272540000</v>
      </c>
      <c r="BG176" s="244"/>
      <c r="BH176" s="275"/>
      <c r="BI176" s="275"/>
      <c r="BJ176" s="149"/>
      <c r="BK176" s="60"/>
      <c r="BL176" s="244"/>
      <c r="BM176" s="212"/>
      <c r="BN176" s="213"/>
      <c r="BO176" s="149"/>
      <c r="BP176" s="60"/>
      <c r="BQ176" s="244"/>
      <c r="BR176" s="212"/>
      <c r="BS176" s="213"/>
      <c r="BT176" s="149"/>
      <c r="BU176" s="60"/>
      <c r="BV176" s="244"/>
      <c r="BW176" s="212"/>
      <c r="BX176" s="213"/>
      <c r="BY176" s="149"/>
      <c r="BZ176" s="60"/>
      <c r="CA176" s="244"/>
      <c r="CB176" s="277"/>
      <c r="CC176" s="277"/>
      <c r="CD176" s="149"/>
      <c r="CE176" s="60"/>
      <c r="CF176" s="244"/>
      <c r="CG176" s="212"/>
      <c r="CH176" s="213"/>
      <c r="CI176" s="149"/>
      <c r="CJ176" s="60"/>
      <c r="CK176" s="244"/>
      <c r="CL176" s="212"/>
      <c r="CM176" s="213"/>
      <c r="CN176" s="149"/>
      <c r="CO176" s="60"/>
      <c r="CP176" s="244"/>
      <c r="CQ176" s="212"/>
      <c r="CR176" s="213"/>
      <c r="CS176" s="149"/>
      <c r="CT176" s="60"/>
      <c r="CU176" s="244"/>
      <c r="CV176" s="212"/>
      <c r="CW176" s="213"/>
      <c r="CX176" s="149"/>
      <c r="CY176" s="60"/>
      <c r="CZ176" s="244"/>
      <c r="DA176" s="212"/>
      <c r="DB176" s="213"/>
      <c r="DC176" s="149"/>
      <c r="DD176" s="60"/>
      <c r="DE176" s="244"/>
      <c r="DF176" s="212"/>
      <c r="DG176" s="213"/>
      <c r="DH176" s="149"/>
      <c r="DI176" s="60"/>
      <c r="DJ176" s="244"/>
      <c r="DK176" s="212"/>
      <c r="DL176" s="213"/>
      <c r="DM176" s="149"/>
      <c r="DN176" s="60"/>
      <c r="DO176" s="244"/>
      <c r="DP176" s="212"/>
      <c r="DQ176" s="213"/>
      <c r="DR176" s="149">
        <f t="shared" si="449"/>
        <v>0</v>
      </c>
      <c r="DS176" s="60">
        <f t="shared" si="471"/>
        <v>0</v>
      </c>
      <c r="DT176" s="244"/>
      <c r="DU176" s="212">
        <v>0</v>
      </c>
      <c r="DV176" s="213">
        <v>0</v>
      </c>
      <c r="DW176" s="149">
        <f t="shared" si="450"/>
        <v>0</v>
      </c>
      <c r="DX176" s="60">
        <f t="shared" si="472"/>
        <v>0</v>
      </c>
      <c r="DY176" s="244"/>
      <c r="DZ176" s="212"/>
      <c r="EA176" s="213"/>
      <c r="EB176" s="149"/>
      <c r="EC176" s="60"/>
      <c r="ED176" s="247"/>
      <c r="EE176" s="212"/>
      <c r="EF176" s="213"/>
      <c r="EG176" s="149"/>
      <c r="EH176" s="60"/>
      <c r="EI176" s="244"/>
      <c r="EJ176" s="224">
        <f t="shared" ref="EJ176" si="673">IFERROR(AVERAGEIFS(O176:EI176,O$12:EI$12,"Valor Total Unitario",O176:EI176,"&lt;&gt;0"),0)</f>
        <v>15626560.40526</v>
      </c>
      <c r="EK176" s="221">
        <f t="shared" ref="EK176" si="674">_xlfn.MINIFS(O176:EI176,O$12:EI$12,"Valor Total Unitario", O176:EI176, "&lt;&gt;0")</f>
        <v>2560775.6210400006</v>
      </c>
      <c r="EL176" s="222" t="str">
        <f t="shared" ref="EL176" si="675">IF(EK176=0,"",INDEX(O$9:EI$9,MATCH(EK176,O176:EI176,0)))</f>
        <v>FIXMEDICAL SAS BIC</v>
      </c>
      <c r="EM176" s="221"/>
      <c r="EN176" s="220">
        <f>IFERROR(EM176/#REF!,0)</f>
        <v>0</v>
      </c>
      <c r="EO176" s="31">
        <f t="shared" ref="EO176" si="676">+EJ176</f>
        <v>15626560.40526</v>
      </c>
      <c r="EP176" s="31">
        <f t="shared" si="455"/>
        <v>156265604.0526</v>
      </c>
      <c r="EQ176" s="225" t="str">
        <f t="shared" si="541"/>
        <v/>
      </c>
    </row>
    <row r="177" spans="1:147" s="14" customFormat="1" ht="28.5">
      <c r="A177" s="263">
        <f t="shared" si="13"/>
        <v>165</v>
      </c>
      <c r="B177" s="102"/>
      <c r="C177" s="249" t="s">
        <v>893</v>
      </c>
      <c r="D177" s="273" t="s">
        <v>57</v>
      </c>
      <c r="E177" s="265" t="s">
        <v>1445</v>
      </c>
      <c r="F177" s="273">
        <v>6</v>
      </c>
      <c r="G177" s="102"/>
      <c r="H177" s="103"/>
      <c r="I177" s="210"/>
      <c r="J177" s="280"/>
      <c r="K177" s="206"/>
      <c r="L177" s="71">
        <f t="shared" ref="L177" si="677">+J177+K177</f>
        <v>0</v>
      </c>
      <c r="M177" s="209">
        <f t="shared" si="443"/>
        <v>0</v>
      </c>
      <c r="O177" s="275"/>
      <c r="P177" s="275"/>
      <c r="Q177" s="149"/>
      <c r="R177" s="60"/>
      <c r="S177" s="244"/>
      <c r="T177" s="275"/>
      <c r="U177" s="275"/>
      <c r="V177" s="149"/>
      <c r="W177" s="60"/>
      <c r="X177" s="244"/>
      <c r="Y177" s="275">
        <v>4499806</v>
      </c>
      <c r="Z177" s="275">
        <v>0</v>
      </c>
      <c r="AA177" s="149">
        <f t="shared" ref="AA177" si="678">+Y177+Z177</f>
        <v>4499806</v>
      </c>
      <c r="AB177" s="60">
        <f t="shared" ref="AB177" si="679">+AA177*$F177</f>
        <v>26998836</v>
      </c>
      <c r="AC177" s="244"/>
      <c r="AD177" s="275">
        <v>2560775.6210400006</v>
      </c>
      <c r="AE177" s="275">
        <v>0</v>
      </c>
      <c r="AF177" s="149">
        <f t="shared" si="459"/>
        <v>2560775.6210400006</v>
      </c>
      <c r="AG177" s="60">
        <f t="shared" si="460"/>
        <v>15364653.726240003</v>
      </c>
      <c r="AH177" s="244"/>
      <c r="AI177" s="275"/>
      <c r="AJ177" s="275"/>
      <c r="AK177" s="149"/>
      <c r="AL177" s="60"/>
      <c r="AM177" s="244"/>
      <c r="AN177" s="275">
        <v>12505260</v>
      </c>
      <c r="AO177" s="275">
        <v>0</v>
      </c>
      <c r="AP177" s="149">
        <f t="shared" si="444"/>
        <v>12505260</v>
      </c>
      <c r="AQ177" s="60">
        <f t="shared" si="445"/>
        <v>75031560</v>
      </c>
      <c r="AR177" s="244"/>
      <c r="AS177" s="275">
        <v>2386382</v>
      </c>
      <c r="AT177" s="275">
        <v>0</v>
      </c>
      <c r="AU177" s="149">
        <f t="shared" si="446"/>
        <v>2386382</v>
      </c>
      <c r="AV177" s="60">
        <f t="shared" si="461"/>
        <v>14318292</v>
      </c>
      <c r="AW177" s="244"/>
      <c r="AX177" s="212">
        <v>1272006</v>
      </c>
      <c r="AY177" s="213">
        <v>0</v>
      </c>
      <c r="AZ177" s="149">
        <f t="shared" si="515"/>
        <v>1272006</v>
      </c>
      <c r="BA177" s="60">
        <f t="shared" si="516"/>
        <v>7632036</v>
      </c>
      <c r="BB177" s="244"/>
      <c r="BC177" s="212">
        <v>8333000</v>
      </c>
      <c r="BD177" s="213">
        <v>0</v>
      </c>
      <c r="BE177" s="149">
        <f t="shared" si="671"/>
        <v>8333000</v>
      </c>
      <c r="BF177" s="60">
        <f t="shared" si="672"/>
        <v>49998000</v>
      </c>
      <c r="BG177" s="244"/>
      <c r="BH177" s="275"/>
      <c r="BI177" s="275"/>
      <c r="BJ177" s="149"/>
      <c r="BK177" s="60"/>
      <c r="BL177" s="244"/>
      <c r="BM177" s="212"/>
      <c r="BN177" s="213"/>
      <c r="BO177" s="149"/>
      <c r="BP177" s="60"/>
      <c r="BQ177" s="244"/>
      <c r="BR177" s="212">
        <v>4481830</v>
      </c>
      <c r="BS177" s="213">
        <v>0</v>
      </c>
      <c r="BT177" s="149">
        <f t="shared" si="463"/>
        <v>4481830</v>
      </c>
      <c r="BU177" s="60">
        <f t="shared" si="464"/>
        <v>26890980</v>
      </c>
      <c r="BV177" s="244"/>
      <c r="BW177" s="212">
        <v>1499715</v>
      </c>
      <c r="BX177" s="213">
        <v>0</v>
      </c>
      <c r="BY177" s="149">
        <f t="shared" si="465"/>
        <v>1499715</v>
      </c>
      <c r="BZ177" s="60">
        <f t="shared" si="466"/>
        <v>8998290</v>
      </c>
      <c r="CA177" s="244"/>
      <c r="CB177" s="277">
        <v>4114800</v>
      </c>
      <c r="CC177" s="277">
        <v>0</v>
      </c>
      <c r="CD177" s="149">
        <f t="shared" ref="CD177:CD202" si="680">+CB177+CC177</f>
        <v>4114800</v>
      </c>
      <c r="CE177" s="60">
        <f t="shared" ref="CE177:CE202" si="681">+CD177*$F177</f>
        <v>24688800</v>
      </c>
      <c r="CF177" s="244"/>
      <c r="CG177" s="212"/>
      <c r="CH177" s="213"/>
      <c r="CI177" s="149"/>
      <c r="CJ177" s="60"/>
      <c r="CK177" s="244"/>
      <c r="CL177" s="212">
        <v>2086840</v>
      </c>
      <c r="CM177" s="213">
        <v>0</v>
      </c>
      <c r="CN177" s="149">
        <f t="shared" si="577"/>
        <v>2086840</v>
      </c>
      <c r="CO177" s="60">
        <f t="shared" si="578"/>
        <v>12521040</v>
      </c>
      <c r="CP177" s="244"/>
      <c r="CQ177" s="212">
        <v>1615790</v>
      </c>
      <c r="CR177" s="213">
        <v>0</v>
      </c>
      <c r="CS177" s="149">
        <f t="shared" si="467"/>
        <v>1615790</v>
      </c>
      <c r="CT177" s="60">
        <f t="shared" si="468"/>
        <v>9694740</v>
      </c>
      <c r="CU177" s="244"/>
      <c r="CV177" s="212">
        <v>2940000</v>
      </c>
      <c r="CW177" s="213">
        <v>0</v>
      </c>
      <c r="CX177" s="149">
        <f t="shared" si="448"/>
        <v>2940000</v>
      </c>
      <c r="CY177" s="60">
        <f t="shared" si="480"/>
        <v>17640000</v>
      </c>
      <c r="CZ177" s="244"/>
      <c r="DA177" s="212">
        <v>1445000</v>
      </c>
      <c r="DB177" s="213">
        <v>0</v>
      </c>
      <c r="DC177" s="149">
        <f t="shared" si="469"/>
        <v>1445000</v>
      </c>
      <c r="DD177" s="60">
        <f t="shared" si="470"/>
        <v>8670000</v>
      </c>
      <c r="DE177" s="244"/>
      <c r="DF177" s="212"/>
      <c r="DG177" s="213"/>
      <c r="DH177" s="149"/>
      <c r="DI177" s="60"/>
      <c r="DJ177" s="244"/>
      <c r="DK177" s="212">
        <v>6630000</v>
      </c>
      <c r="DL177" s="213">
        <v>0</v>
      </c>
      <c r="DM177" s="149">
        <f t="shared" si="503"/>
        <v>6630000</v>
      </c>
      <c r="DN177" s="60">
        <f t="shared" si="504"/>
        <v>39780000</v>
      </c>
      <c r="DO177" s="244"/>
      <c r="DP177" s="212"/>
      <c r="DQ177" s="213"/>
      <c r="DR177" s="149">
        <f t="shared" si="449"/>
        <v>0</v>
      </c>
      <c r="DS177" s="60">
        <f t="shared" si="471"/>
        <v>0</v>
      </c>
      <c r="DT177" s="244"/>
      <c r="DU177" s="212">
        <v>0</v>
      </c>
      <c r="DV177" s="213">
        <v>0</v>
      </c>
      <c r="DW177" s="149">
        <f t="shared" si="450"/>
        <v>0</v>
      </c>
      <c r="DX177" s="60">
        <f t="shared" si="472"/>
        <v>0</v>
      </c>
      <c r="DY177" s="244"/>
      <c r="DZ177" s="212"/>
      <c r="EA177" s="213"/>
      <c r="EB177" s="149"/>
      <c r="EC177" s="60"/>
      <c r="ED177" s="247"/>
      <c r="EE177" s="212"/>
      <c r="EF177" s="213"/>
      <c r="EG177" s="149"/>
      <c r="EH177" s="60"/>
      <c r="EI177" s="244"/>
      <c r="EJ177" s="224">
        <f t="shared" ref="EJ177" si="682">IFERROR(AVERAGEIFS(O177:EI177,O$12:EI$12,"Valor Total Unitario",O177:EI177,"&lt;&gt;0"),0)</f>
        <v>4026514.6157885715</v>
      </c>
      <c r="EK177" s="221">
        <f t="shared" ref="EK177" si="683">_xlfn.MINIFS(O177:EI177,O$12:EI$12,"Valor Total Unitario", O177:EI177, "&lt;&gt;0")</f>
        <v>1272006</v>
      </c>
      <c r="EL177" s="222" t="str">
        <f t="shared" ref="EL177" si="684">IF(EK177=0,"",INDEX(O$9:EI$9,MATCH(EK177,O177:EI177,0)))</f>
        <v>PROMED QUIRURGICOS</v>
      </c>
      <c r="EM177" s="221"/>
      <c r="EN177" s="220">
        <f>IFERROR(EM177/#REF!,0)</f>
        <v>0</v>
      </c>
      <c r="EO177" s="31">
        <f t="shared" ref="EO177" si="685">+EJ177</f>
        <v>4026514.6157885715</v>
      </c>
      <c r="EP177" s="31">
        <f t="shared" si="455"/>
        <v>24159087.694731429</v>
      </c>
      <c r="EQ177" s="225" t="str">
        <f t="shared" si="541"/>
        <v/>
      </c>
    </row>
    <row r="178" spans="1:147" s="14" customFormat="1" ht="28.5">
      <c r="A178" s="263">
        <f t="shared" si="13"/>
        <v>166</v>
      </c>
      <c r="B178" s="102"/>
      <c r="C178" s="249" t="s">
        <v>894</v>
      </c>
      <c r="D178" s="273" t="s">
        <v>57</v>
      </c>
      <c r="E178" s="265" t="s">
        <v>1445</v>
      </c>
      <c r="F178" s="273">
        <v>1</v>
      </c>
      <c r="G178" s="102"/>
      <c r="H178" s="103"/>
      <c r="I178" s="210"/>
      <c r="J178" s="280"/>
      <c r="K178" s="206"/>
      <c r="L178" s="71">
        <f t="shared" ref="L178" si="686">+J178+K178</f>
        <v>0</v>
      </c>
      <c r="M178" s="209">
        <f t="shared" si="443"/>
        <v>0</v>
      </c>
      <c r="O178" s="275"/>
      <c r="P178" s="275"/>
      <c r="Q178" s="149"/>
      <c r="R178" s="60"/>
      <c r="S178" s="244"/>
      <c r="T178" s="275"/>
      <c r="U178" s="275"/>
      <c r="V178" s="149"/>
      <c r="W178" s="60"/>
      <c r="X178" s="244"/>
      <c r="Y178" s="275"/>
      <c r="Z178" s="275"/>
      <c r="AA178" s="149"/>
      <c r="AB178" s="60"/>
      <c r="AC178" s="244"/>
      <c r="AD178" s="275"/>
      <c r="AE178" s="275"/>
      <c r="AF178" s="149"/>
      <c r="AG178" s="60"/>
      <c r="AH178" s="244"/>
      <c r="AI178" s="275"/>
      <c r="AJ178" s="275"/>
      <c r="AK178" s="149"/>
      <c r="AL178" s="60"/>
      <c r="AM178" s="244"/>
      <c r="AN178" s="275">
        <v>8712660</v>
      </c>
      <c r="AO178" s="275">
        <v>0</v>
      </c>
      <c r="AP178" s="149">
        <f t="shared" si="444"/>
        <v>8712660</v>
      </c>
      <c r="AQ178" s="60">
        <f t="shared" si="445"/>
        <v>8712660</v>
      </c>
      <c r="AR178" s="244"/>
      <c r="AS178" s="275">
        <v>2386382</v>
      </c>
      <c r="AT178" s="275">
        <v>0</v>
      </c>
      <c r="AU178" s="149">
        <f t="shared" si="446"/>
        <v>2386382</v>
      </c>
      <c r="AV178" s="60">
        <f t="shared" si="461"/>
        <v>2386382</v>
      </c>
      <c r="AW178" s="244"/>
      <c r="AX178" s="212">
        <v>1272006</v>
      </c>
      <c r="AY178" s="213">
        <v>0</v>
      </c>
      <c r="AZ178" s="149">
        <f t="shared" si="515"/>
        <v>1272006</v>
      </c>
      <c r="BA178" s="60">
        <f t="shared" si="516"/>
        <v>1272006</v>
      </c>
      <c r="BB178" s="244"/>
      <c r="BC178" s="212">
        <v>11799000</v>
      </c>
      <c r="BD178" s="213">
        <v>0</v>
      </c>
      <c r="BE178" s="149">
        <f t="shared" si="671"/>
        <v>11799000</v>
      </c>
      <c r="BF178" s="60">
        <f t="shared" si="672"/>
        <v>11799000</v>
      </c>
      <c r="BG178" s="244"/>
      <c r="BH178" s="275"/>
      <c r="BI178" s="275"/>
      <c r="BJ178" s="149"/>
      <c r="BK178" s="60"/>
      <c r="BL178" s="244"/>
      <c r="BM178" s="212"/>
      <c r="BN178" s="213"/>
      <c r="BO178" s="149"/>
      <c r="BP178" s="60"/>
      <c r="BQ178" s="244"/>
      <c r="BR178" s="212">
        <v>3642692</v>
      </c>
      <c r="BS178" s="213">
        <v>0</v>
      </c>
      <c r="BT178" s="149">
        <f t="shared" si="463"/>
        <v>3642692</v>
      </c>
      <c r="BU178" s="60">
        <f t="shared" si="464"/>
        <v>3642692</v>
      </c>
      <c r="BV178" s="244"/>
      <c r="BW178" s="212"/>
      <c r="BX178" s="213"/>
      <c r="BY178" s="149"/>
      <c r="BZ178" s="60"/>
      <c r="CA178" s="244"/>
      <c r="CB178" s="277">
        <v>4114800</v>
      </c>
      <c r="CC178" s="277">
        <v>0</v>
      </c>
      <c r="CD178" s="149">
        <f t="shared" si="680"/>
        <v>4114800</v>
      </c>
      <c r="CE178" s="60">
        <f t="shared" si="681"/>
        <v>4114800</v>
      </c>
      <c r="CF178" s="244"/>
      <c r="CG178" s="212"/>
      <c r="CH178" s="213"/>
      <c r="CI178" s="149"/>
      <c r="CJ178" s="60"/>
      <c r="CK178" s="244"/>
      <c r="CL178" s="212"/>
      <c r="CM178" s="213"/>
      <c r="CN178" s="149"/>
      <c r="CO178" s="60"/>
      <c r="CP178" s="244"/>
      <c r="CQ178" s="212"/>
      <c r="CR178" s="213"/>
      <c r="CS178" s="149"/>
      <c r="CT178" s="60"/>
      <c r="CU178" s="244"/>
      <c r="CV178" s="212"/>
      <c r="CW178" s="213"/>
      <c r="CX178" s="149"/>
      <c r="CY178" s="60"/>
      <c r="CZ178" s="244"/>
      <c r="DA178" s="212"/>
      <c r="DB178" s="213"/>
      <c r="DC178" s="149"/>
      <c r="DD178" s="60"/>
      <c r="DE178" s="244"/>
      <c r="DF178" s="212"/>
      <c r="DG178" s="213"/>
      <c r="DH178" s="149"/>
      <c r="DI178" s="60"/>
      <c r="DJ178" s="244"/>
      <c r="DK178" s="212"/>
      <c r="DL178" s="213"/>
      <c r="DM178" s="149"/>
      <c r="DN178" s="60"/>
      <c r="DO178" s="244"/>
      <c r="DP178" s="212"/>
      <c r="DQ178" s="213"/>
      <c r="DR178" s="149">
        <f t="shared" si="449"/>
        <v>0</v>
      </c>
      <c r="DS178" s="60">
        <f t="shared" si="471"/>
        <v>0</v>
      </c>
      <c r="DT178" s="244"/>
      <c r="DU178" s="212">
        <v>0</v>
      </c>
      <c r="DV178" s="213">
        <v>0</v>
      </c>
      <c r="DW178" s="149">
        <f t="shared" si="450"/>
        <v>0</v>
      </c>
      <c r="DX178" s="60">
        <f t="shared" si="472"/>
        <v>0</v>
      </c>
      <c r="DY178" s="244"/>
      <c r="DZ178" s="212"/>
      <c r="EA178" s="213"/>
      <c r="EB178" s="149"/>
      <c r="EC178" s="60"/>
      <c r="ED178" s="247"/>
      <c r="EE178" s="212"/>
      <c r="EF178" s="213"/>
      <c r="EG178" s="149"/>
      <c r="EH178" s="60"/>
      <c r="EI178" s="244"/>
      <c r="EJ178" s="224">
        <f t="shared" ref="EJ178" si="687">IFERROR(AVERAGEIFS(O178:EI178,O$12:EI$12,"Valor Total Unitario",O178:EI178,"&lt;&gt;0"),0)</f>
        <v>5321256.666666667</v>
      </c>
      <c r="EK178" s="221">
        <f t="shared" ref="EK178" si="688">_xlfn.MINIFS(O178:EI178,O$12:EI$12,"Valor Total Unitario", O178:EI178, "&lt;&gt;0")</f>
        <v>1272006</v>
      </c>
      <c r="EL178" s="222" t="str">
        <f t="shared" ref="EL178" si="689">IF(EK178=0,"",INDEX(O$9:EI$9,MATCH(EK178,O178:EI178,0)))</f>
        <v>PROMED QUIRURGICOS</v>
      </c>
      <c r="EM178" s="221"/>
      <c r="EN178" s="220">
        <f>IFERROR(EM178/#REF!,0)</f>
        <v>0</v>
      </c>
      <c r="EO178" s="31">
        <f t="shared" ref="EO178" si="690">+EJ178</f>
        <v>5321256.666666667</v>
      </c>
      <c r="EP178" s="31">
        <f t="shared" si="455"/>
        <v>5321256.666666667</v>
      </c>
      <c r="EQ178" s="225" t="str">
        <f t="shared" si="541"/>
        <v/>
      </c>
    </row>
    <row r="179" spans="1:147" s="14" customFormat="1" ht="28.5">
      <c r="A179" s="263">
        <f t="shared" si="13"/>
        <v>167</v>
      </c>
      <c r="B179" s="102"/>
      <c r="C179" s="249" t="s">
        <v>895</v>
      </c>
      <c r="D179" s="273" t="s">
        <v>57</v>
      </c>
      <c r="E179" s="265" t="s">
        <v>1445</v>
      </c>
      <c r="F179" s="273">
        <v>3</v>
      </c>
      <c r="G179" s="102"/>
      <c r="H179" s="103"/>
      <c r="I179" s="210"/>
      <c r="J179" s="280"/>
      <c r="K179" s="206"/>
      <c r="L179" s="71">
        <f t="shared" ref="L179" si="691">+J179+K179</f>
        <v>0</v>
      </c>
      <c r="M179" s="209">
        <f t="shared" si="443"/>
        <v>0</v>
      </c>
      <c r="O179" s="275"/>
      <c r="P179" s="275"/>
      <c r="Q179" s="149"/>
      <c r="R179" s="60"/>
      <c r="S179" s="244"/>
      <c r="T179" s="275"/>
      <c r="U179" s="275"/>
      <c r="V179" s="149"/>
      <c r="W179" s="60"/>
      <c r="X179" s="244"/>
      <c r="Y179" s="275"/>
      <c r="Z179" s="275"/>
      <c r="AA179" s="149"/>
      <c r="AB179" s="60"/>
      <c r="AC179" s="244"/>
      <c r="AD179" s="275"/>
      <c r="AE179" s="275"/>
      <c r="AF179" s="149"/>
      <c r="AG179" s="60"/>
      <c r="AH179" s="244"/>
      <c r="AI179" s="275"/>
      <c r="AJ179" s="275"/>
      <c r="AK179" s="149"/>
      <c r="AL179" s="60"/>
      <c r="AM179" s="244"/>
      <c r="AN179" s="275">
        <v>17142964.800000001</v>
      </c>
      <c r="AO179" s="275">
        <v>0</v>
      </c>
      <c r="AP179" s="149">
        <f t="shared" si="444"/>
        <v>17142964.800000001</v>
      </c>
      <c r="AQ179" s="60">
        <f t="shared" si="445"/>
        <v>51428894.400000006</v>
      </c>
      <c r="AR179" s="244"/>
      <c r="AS179" s="275">
        <v>2251305</v>
      </c>
      <c r="AT179" s="275">
        <v>0</v>
      </c>
      <c r="AU179" s="149">
        <f t="shared" si="446"/>
        <v>2251305</v>
      </c>
      <c r="AV179" s="60">
        <f t="shared" si="461"/>
        <v>6753915</v>
      </c>
      <c r="AW179" s="244"/>
      <c r="AX179" s="212">
        <v>1720148</v>
      </c>
      <c r="AY179" s="213">
        <v>0</v>
      </c>
      <c r="AZ179" s="149">
        <f t="shared" si="515"/>
        <v>1720148</v>
      </c>
      <c r="BA179" s="60">
        <f t="shared" si="516"/>
        <v>5160444</v>
      </c>
      <c r="BB179" s="244"/>
      <c r="BC179" s="212"/>
      <c r="BD179" s="213"/>
      <c r="BE179" s="149"/>
      <c r="BF179" s="60"/>
      <c r="BG179" s="244"/>
      <c r="BH179" s="275"/>
      <c r="BI179" s="275"/>
      <c r="BJ179" s="149"/>
      <c r="BK179" s="60"/>
      <c r="BL179" s="244"/>
      <c r="BM179" s="212"/>
      <c r="BN179" s="213"/>
      <c r="BO179" s="149"/>
      <c r="BP179" s="60"/>
      <c r="BQ179" s="244"/>
      <c r="BR179" s="212">
        <v>2634535</v>
      </c>
      <c r="BS179" s="213">
        <v>0</v>
      </c>
      <c r="BT179" s="149">
        <f t="shared" si="463"/>
        <v>2634535</v>
      </c>
      <c r="BU179" s="60">
        <f t="shared" si="464"/>
        <v>7903605</v>
      </c>
      <c r="BV179" s="244"/>
      <c r="BW179" s="212"/>
      <c r="BX179" s="213"/>
      <c r="BY179" s="149"/>
      <c r="BZ179" s="60"/>
      <c r="CA179" s="244"/>
      <c r="CB179" s="277"/>
      <c r="CC179" s="277"/>
      <c r="CD179" s="149"/>
      <c r="CE179" s="60"/>
      <c r="CF179" s="244"/>
      <c r="CG179" s="212"/>
      <c r="CH179" s="213"/>
      <c r="CI179" s="149"/>
      <c r="CJ179" s="60"/>
      <c r="CK179" s="244"/>
      <c r="CL179" s="212"/>
      <c r="CM179" s="213"/>
      <c r="CN179" s="149"/>
      <c r="CO179" s="60"/>
      <c r="CP179" s="244"/>
      <c r="CQ179" s="212"/>
      <c r="CR179" s="213"/>
      <c r="CS179" s="149"/>
      <c r="CT179" s="60"/>
      <c r="CU179" s="244"/>
      <c r="CV179" s="212"/>
      <c r="CW179" s="213"/>
      <c r="CX179" s="149"/>
      <c r="CY179" s="60"/>
      <c r="CZ179" s="244"/>
      <c r="DA179" s="212"/>
      <c r="DB179" s="213"/>
      <c r="DC179" s="149"/>
      <c r="DD179" s="60"/>
      <c r="DE179" s="244"/>
      <c r="DF179" s="212"/>
      <c r="DG179" s="213"/>
      <c r="DH179" s="149"/>
      <c r="DI179" s="60"/>
      <c r="DJ179" s="244"/>
      <c r="DK179" s="212"/>
      <c r="DL179" s="213"/>
      <c r="DM179" s="149"/>
      <c r="DN179" s="60"/>
      <c r="DO179" s="244"/>
      <c r="DP179" s="212">
        <v>2371500</v>
      </c>
      <c r="DQ179" s="213">
        <v>8835</v>
      </c>
      <c r="DR179" s="149">
        <f t="shared" si="449"/>
        <v>2380335</v>
      </c>
      <c r="DS179" s="60">
        <f t="shared" si="471"/>
        <v>7141005</v>
      </c>
      <c r="DT179" s="244"/>
      <c r="DU179" s="212">
        <v>0</v>
      </c>
      <c r="DV179" s="213">
        <v>0</v>
      </c>
      <c r="DW179" s="149">
        <f t="shared" si="450"/>
        <v>0</v>
      </c>
      <c r="DX179" s="60">
        <f t="shared" si="472"/>
        <v>0</v>
      </c>
      <c r="DY179" s="244"/>
      <c r="DZ179" s="212"/>
      <c r="EA179" s="213"/>
      <c r="EB179" s="149"/>
      <c r="EC179" s="60"/>
      <c r="ED179" s="247"/>
      <c r="EE179" s="212"/>
      <c r="EF179" s="213"/>
      <c r="EG179" s="149"/>
      <c r="EH179" s="60"/>
      <c r="EI179" s="244"/>
      <c r="EJ179" s="224">
        <f t="shared" ref="EJ179" si="692">IFERROR(AVERAGEIFS(O179:EI179,O$12:EI$12,"Valor Total Unitario",O179:EI179,"&lt;&gt;0"),0)</f>
        <v>5225857.5600000005</v>
      </c>
      <c r="EK179" s="221">
        <f t="shared" ref="EK179" si="693">_xlfn.MINIFS(O179:EI179,O$12:EI$12,"Valor Total Unitario", O179:EI179, "&lt;&gt;0")</f>
        <v>1720148</v>
      </c>
      <c r="EL179" s="222" t="str">
        <f t="shared" ref="EL179" si="694">IF(EK179=0,"",INDEX(O$9:EI$9,MATCH(EK179,O179:EI179,0)))</f>
        <v>PROMED QUIRURGICOS</v>
      </c>
      <c r="EM179" s="221"/>
      <c r="EN179" s="220">
        <f>IFERROR(EM179/#REF!,0)</f>
        <v>0</v>
      </c>
      <c r="EO179" s="31">
        <f t="shared" ref="EO179" si="695">+EJ179</f>
        <v>5225857.5600000005</v>
      </c>
      <c r="EP179" s="31">
        <f t="shared" si="455"/>
        <v>15677572.680000002</v>
      </c>
      <c r="EQ179" s="225" t="str">
        <f t="shared" si="541"/>
        <v/>
      </c>
    </row>
    <row r="180" spans="1:147" s="14" customFormat="1">
      <c r="A180" s="263">
        <f t="shared" si="13"/>
        <v>168</v>
      </c>
      <c r="B180" s="102"/>
      <c r="C180" s="249" t="s">
        <v>896</v>
      </c>
      <c r="D180" s="273" t="s">
        <v>57</v>
      </c>
      <c r="E180" s="265" t="s">
        <v>1445</v>
      </c>
      <c r="F180" s="273">
        <v>3</v>
      </c>
      <c r="G180" s="102"/>
      <c r="H180" s="103"/>
      <c r="I180" s="210"/>
      <c r="J180" s="280"/>
      <c r="K180" s="206"/>
      <c r="L180" s="71">
        <f t="shared" ref="L180" si="696">+J180+K180</f>
        <v>0</v>
      </c>
      <c r="M180" s="209">
        <f t="shared" si="443"/>
        <v>0</v>
      </c>
      <c r="O180" s="275"/>
      <c r="P180" s="275"/>
      <c r="Q180" s="149"/>
      <c r="R180" s="60"/>
      <c r="S180" s="244"/>
      <c r="T180" s="275"/>
      <c r="U180" s="275"/>
      <c r="V180" s="149"/>
      <c r="W180" s="60"/>
      <c r="X180" s="244"/>
      <c r="Y180" s="275"/>
      <c r="Z180" s="275"/>
      <c r="AA180" s="149"/>
      <c r="AB180" s="60"/>
      <c r="AC180" s="244"/>
      <c r="AD180" s="275"/>
      <c r="AE180" s="275"/>
      <c r="AF180" s="149"/>
      <c r="AG180" s="60"/>
      <c r="AH180" s="244"/>
      <c r="AI180" s="275"/>
      <c r="AJ180" s="275"/>
      <c r="AK180" s="149"/>
      <c r="AL180" s="60"/>
      <c r="AM180" s="244"/>
      <c r="AN180" s="275">
        <v>12156960</v>
      </c>
      <c r="AO180" s="275">
        <v>0</v>
      </c>
      <c r="AP180" s="149">
        <f t="shared" si="444"/>
        <v>12156960</v>
      </c>
      <c r="AQ180" s="60">
        <f t="shared" si="445"/>
        <v>36470880</v>
      </c>
      <c r="AR180" s="244"/>
      <c r="AS180" s="275">
        <v>1782164</v>
      </c>
      <c r="AT180" s="275">
        <v>0</v>
      </c>
      <c r="AU180" s="149">
        <f t="shared" si="446"/>
        <v>1782164</v>
      </c>
      <c r="AV180" s="60">
        <f t="shared" si="461"/>
        <v>5346492</v>
      </c>
      <c r="AW180" s="244"/>
      <c r="AX180" s="212">
        <v>1180150</v>
      </c>
      <c r="AY180" s="213">
        <v>0</v>
      </c>
      <c r="AZ180" s="149">
        <f t="shared" si="515"/>
        <v>1180150</v>
      </c>
      <c r="BA180" s="60">
        <f t="shared" si="516"/>
        <v>3540450</v>
      </c>
      <c r="BB180" s="244"/>
      <c r="BC180" s="212">
        <v>13799000</v>
      </c>
      <c r="BD180" s="213">
        <v>0</v>
      </c>
      <c r="BE180" s="149">
        <f t="shared" si="671"/>
        <v>13799000</v>
      </c>
      <c r="BF180" s="60">
        <f t="shared" si="672"/>
        <v>41397000</v>
      </c>
      <c r="BG180" s="244"/>
      <c r="BH180" s="275"/>
      <c r="BI180" s="275"/>
      <c r="BJ180" s="149"/>
      <c r="BK180" s="60"/>
      <c r="BL180" s="244"/>
      <c r="BM180" s="212"/>
      <c r="BN180" s="213"/>
      <c r="BO180" s="149"/>
      <c r="BP180" s="60"/>
      <c r="BQ180" s="244"/>
      <c r="BR180" s="212"/>
      <c r="BS180" s="213"/>
      <c r="BT180" s="149"/>
      <c r="BU180" s="60"/>
      <c r="BV180" s="244"/>
      <c r="BW180" s="212"/>
      <c r="BX180" s="213"/>
      <c r="BY180" s="149"/>
      <c r="BZ180" s="60"/>
      <c r="CA180" s="244"/>
      <c r="CB180" s="277"/>
      <c r="CC180" s="277"/>
      <c r="CD180" s="149"/>
      <c r="CE180" s="60"/>
      <c r="CF180" s="244"/>
      <c r="CG180" s="212"/>
      <c r="CH180" s="213"/>
      <c r="CI180" s="149"/>
      <c r="CJ180" s="60"/>
      <c r="CK180" s="244"/>
      <c r="CL180" s="212"/>
      <c r="CM180" s="213"/>
      <c r="CN180" s="149"/>
      <c r="CO180" s="60"/>
      <c r="CP180" s="244"/>
      <c r="CQ180" s="212">
        <v>1252460</v>
      </c>
      <c r="CR180" s="213">
        <v>0</v>
      </c>
      <c r="CS180" s="149">
        <f t="shared" si="467"/>
        <v>1252460</v>
      </c>
      <c r="CT180" s="60">
        <f t="shared" si="468"/>
        <v>3757380</v>
      </c>
      <c r="CU180" s="244"/>
      <c r="CV180" s="212"/>
      <c r="CW180" s="213"/>
      <c r="CX180" s="149"/>
      <c r="CY180" s="60"/>
      <c r="CZ180" s="244"/>
      <c r="DA180" s="212">
        <v>562000</v>
      </c>
      <c r="DB180" s="213">
        <v>0</v>
      </c>
      <c r="DC180" s="149">
        <f t="shared" si="469"/>
        <v>562000</v>
      </c>
      <c r="DD180" s="60">
        <f t="shared" si="470"/>
        <v>1686000</v>
      </c>
      <c r="DE180" s="244"/>
      <c r="DF180" s="212"/>
      <c r="DG180" s="213"/>
      <c r="DH180" s="149"/>
      <c r="DI180" s="60"/>
      <c r="DJ180" s="244"/>
      <c r="DK180" s="212"/>
      <c r="DL180" s="213"/>
      <c r="DM180" s="149"/>
      <c r="DN180" s="60"/>
      <c r="DO180" s="244"/>
      <c r="DP180" s="212">
        <v>2609000</v>
      </c>
      <c r="DQ180" s="213">
        <v>8835</v>
      </c>
      <c r="DR180" s="149">
        <f t="shared" si="449"/>
        <v>2617835</v>
      </c>
      <c r="DS180" s="60">
        <f t="shared" si="471"/>
        <v>7853505</v>
      </c>
      <c r="DT180" s="244"/>
      <c r="DU180" s="212">
        <v>0</v>
      </c>
      <c r="DV180" s="213">
        <v>0</v>
      </c>
      <c r="DW180" s="149">
        <f t="shared" si="450"/>
        <v>0</v>
      </c>
      <c r="DX180" s="60">
        <f t="shared" si="472"/>
        <v>0</v>
      </c>
      <c r="DY180" s="244"/>
      <c r="DZ180" s="212"/>
      <c r="EA180" s="213"/>
      <c r="EB180" s="149"/>
      <c r="EC180" s="60"/>
      <c r="ED180" s="247"/>
      <c r="EE180" s="212"/>
      <c r="EF180" s="213"/>
      <c r="EG180" s="149"/>
      <c r="EH180" s="60"/>
      <c r="EI180" s="244"/>
      <c r="EJ180" s="224">
        <f t="shared" ref="EJ180" si="697">IFERROR(AVERAGEIFS(O180:EI180,O$12:EI$12,"Valor Total Unitario",O180:EI180,"&lt;&gt;0"),0)</f>
        <v>4764367</v>
      </c>
      <c r="EK180" s="221">
        <f t="shared" ref="EK180" si="698">_xlfn.MINIFS(O180:EI180,O$12:EI$12,"Valor Total Unitario", O180:EI180, "&lt;&gt;0")</f>
        <v>562000</v>
      </c>
      <c r="EL180" s="222" t="str">
        <f t="shared" ref="EL180" si="699">IF(EK180=0,"",INDEX(O$9:EI$9,MATCH(EK180,O180:EI180,0)))</f>
        <v>INNOMED S.A.</v>
      </c>
      <c r="EM180" s="221"/>
      <c r="EN180" s="220">
        <f>IFERROR(EM180/#REF!,0)</f>
        <v>0</v>
      </c>
      <c r="EO180" s="31">
        <f t="shared" ref="EO180" si="700">+EJ180</f>
        <v>4764367</v>
      </c>
      <c r="EP180" s="31">
        <f t="shared" si="455"/>
        <v>14293101</v>
      </c>
      <c r="EQ180" s="225" t="str">
        <f t="shared" si="541"/>
        <v/>
      </c>
    </row>
    <row r="181" spans="1:147" s="14" customFormat="1">
      <c r="A181" s="263">
        <f t="shared" si="13"/>
        <v>169</v>
      </c>
      <c r="B181" s="102"/>
      <c r="C181" s="248" t="s">
        <v>897</v>
      </c>
      <c r="D181" s="273" t="s">
        <v>57</v>
      </c>
      <c r="E181" s="264" t="s">
        <v>1445</v>
      </c>
      <c r="F181" s="273">
        <v>3</v>
      </c>
      <c r="G181" s="102"/>
      <c r="H181" s="103"/>
      <c r="I181" s="210"/>
      <c r="J181" s="280"/>
      <c r="K181" s="206"/>
      <c r="L181" s="71">
        <f t="shared" ref="L181" si="701">+J181+K181</f>
        <v>0</v>
      </c>
      <c r="M181" s="209">
        <f t="shared" si="443"/>
        <v>0</v>
      </c>
      <c r="O181" s="275"/>
      <c r="P181" s="275"/>
      <c r="Q181" s="149"/>
      <c r="R181" s="60"/>
      <c r="S181" s="244"/>
      <c r="T181" s="275"/>
      <c r="U181" s="275"/>
      <c r="V181" s="149"/>
      <c r="W181" s="60"/>
      <c r="X181" s="244"/>
      <c r="Y181" s="275"/>
      <c r="Z181" s="275"/>
      <c r="AA181" s="149"/>
      <c r="AB181" s="60"/>
      <c r="AC181" s="244"/>
      <c r="AD181" s="275"/>
      <c r="AE181" s="275"/>
      <c r="AF181" s="149"/>
      <c r="AG181" s="60"/>
      <c r="AH181" s="244"/>
      <c r="AI181" s="275"/>
      <c r="AJ181" s="275"/>
      <c r="AK181" s="149"/>
      <c r="AL181" s="60"/>
      <c r="AM181" s="244"/>
      <c r="AN181" s="275">
        <v>8867460</v>
      </c>
      <c r="AO181" s="275">
        <v>0</v>
      </c>
      <c r="AP181" s="149">
        <f t="shared" si="444"/>
        <v>8867460</v>
      </c>
      <c r="AQ181" s="60">
        <f t="shared" si="445"/>
        <v>26602380</v>
      </c>
      <c r="AR181" s="244"/>
      <c r="AS181" s="275">
        <v>1907555</v>
      </c>
      <c r="AT181" s="275">
        <v>0</v>
      </c>
      <c r="AU181" s="149">
        <f t="shared" si="446"/>
        <v>1907555</v>
      </c>
      <c r="AV181" s="60">
        <f t="shared" si="461"/>
        <v>5722665</v>
      </c>
      <c r="AW181" s="244"/>
      <c r="AX181" s="212"/>
      <c r="AY181" s="213"/>
      <c r="AZ181" s="149"/>
      <c r="BA181" s="60"/>
      <c r="BB181" s="244"/>
      <c r="BC181" s="212">
        <v>9099000</v>
      </c>
      <c r="BD181" s="213">
        <v>0</v>
      </c>
      <c r="BE181" s="149">
        <f t="shared" si="671"/>
        <v>9099000</v>
      </c>
      <c r="BF181" s="60">
        <f t="shared" si="672"/>
        <v>27297000</v>
      </c>
      <c r="BG181" s="244"/>
      <c r="BH181" s="275"/>
      <c r="BI181" s="275"/>
      <c r="BJ181" s="149"/>
      <c r="BK181" s="60"/>
      <c r="BL181" s="244"/>
      <c r="BM181" s="212"/>
      <c r="BN181" s="213"/>
      <c r="BO181" s="149"/>
      <c r="BP181" s="60"/>
      <c r="BQ181" s="244"/>
      <c r="BR181" s="212"/>
      <c r="BS181" s="213"/>
      <c r="BT181" s="149"/>
      <c r="BU181" s="60"/>
      <c r="BV181" s="244"/>
      <c r="BW181" s="212"/>
      <c r="BX181" s="213"/>
      <c r="BY181" s="149"/>
      <c r="BZ181" s="60"/>
      <c r="CA181" s="244"/>
      <c r="CB181" s="277"/>
      <c r="CC181" s="277"/>
      <c r="CD181" s="149"/>
      <c r="CE181" s="60"/>
      <c r="CF181" s="244"/>
      <c r="CG181" s="212"/>
      <c r="CH181" s="213"/>
      <c r="CI181" s="149"/>
      <c r="CJ181" s="60"/>
      <c r="CK181" s="244"/>
      <c r="CL181" s="212"/>
      <c r="CM181" s="213"/>
      <c r="CN181" s="149"/>
      <c r="CO181" s="60"/>
      <c r="CP181" s="244"/>
      <c r="CQ181" s="212">
        <v>1492810</v>
      </c>
      <c r="CR181" s="213">
        <v>0</v>
      </c>
      <c r="CS181" s="149">
        <f t="shared" si="467"/>
        <v>1492810</v>
      </c>
      <c r="CT181" s="60">
        <f t="shared" si="468"/>
        <v>4478430</v>
      </c>
      <c r="CU181" s="244"/>
      <c r="CV181" s="212"/>
      <c r="CW181" s="213"/>
      <c r="CX181" s="149"/>
      <c r="CY181" s="60"/>
      <c r="CZ181" s="244"/>
      <c r="DA181" s="212"/>
      <c r="DB181" s="213"/>
      <c r="DC181" s="149"/>
      <c r="DD181" s="60"/>
      <c r="DE181" s="244"/>
      <c r="DF181" s="212"/>
      <c r="DG181" s="213"/>
      <c r="DH181" s="149"/>
      <c r="DI181" s="60"/>
      <c r="DJ181" s="244"/>
      <c r="DK181" s="212"/>
      <c r="DL181" s="213"/>
      <c r="DM181" s="149"/>
      <c r="DN181" s="60"/>
      <c r="DO181" s="244"/>
      <c r="DP181" s="212">
        <v>2459000</v>
      </c>
      <c r="DQ181" s="213">
        <v>8835</v>
      </c>
      <c r="DR181" s="149">
        <f t="shared" si="449"/>
        <v>2467835</v>
      </c>
      <c r="DS181" s="60">
        <f t="shared" si="471"/>
        <v>7403505</v>
      </c>
      <c r="DT181" s="244"/>
      <c r="DU181" s="212">
        <v>0</v>
      </c>
      <c r="DV181" s="213">
        <v>0</v>
      </c>
      <c r="DW181" s="149">
        <f t="shared" si="450"/>
        <v>0</v>
      </c>
      <c r="DX181" s="60">
        <f t="shared" si="472"/>
        <v>0</v>
      </c>
      <c r="DY181" s="244"/>
      <c r="DZ181" s="212"/>
      <c r="EA181" s="213"/>
      <c r="EB181" s="149"/>
      <c r="EC181" s="60"/>
      <c r="ED181" s="247"/>
      <c r="EE181" s="212"/>
      <c r="EF181" s="213"/>
      <c r="EG181" s="149"/>
      <c r="EH181" s="60"/>
      <c r="EI181" s="244"/>
      <c r="EJ181" s="224">
        <f t="shared" ref="EJ181" si="702">IFERROR(AVERAGEIFS(O181:EI181,O$12:EI$12,"Valor Total Unitario",O181:EI181,"&lt;&gt;0"),0)</f>
        <v>4766932</v>
      </c>
      <c r="EK181" s="221">
        <f t="shared" ref="EK181" si="703">_xlfn.MINIFS(O181:EI181,O$12:EI$12,"Valor Total Unitario", O181:EI181, "&lt;&gt;0")</f>
        <v>1492810</v>
      </c>
      <c r="EL181" s="222" t="str">
        <f t="shared" ref="EL181" si="704">IF(EK181=0,"",INDEX(O$9:EI$9,MATCH(EK181,O181:EI181,0)))</f>
        <v>IMPLAMEQ SAS</v>
      </c>
      <c r="EM181" s="221"/>
      <c r="EN181" s="220">
        <f>IFERROR(EM181/#REF!,0)</f>
        <v>0</v>
      </c>
      <c r="EO181" s="31">
        <f t="shared" ref="EO181" si="705">+EJ181</f>
        <v>4766932</v>
      </c>
      <c r="EP181" s="31">
        <f t="shared" si="455"/>
        <v>14300796</v>
      </c>
      <c r="EQ181" s="225" t="str">
        <f t="shared" si="541"/>
        <v/>
      </c>
    </row>
    <row r="182" spans="1:147" s="14" customFormat="1" ht="42.75">
      <c r="A182" s="263">
        <f t="shared" si="13"/>
        <v>170</v>
      </c>
      <c r="B182" s="102"/>
      <c r="C182" s="249" t="s">
        <v>898</v>
      </c>
      <c r="D182" s="273" t="s">
        <v>57</v>
      </c>
      <c r="E182" s="265" t="s">
        <v>1445</v>
      </c>
      <c r="F182" s="273">
        <v>6</v>
      </c>
      <c r="G182" s="102"/>
      <c r="H182" s="103"/>
      <c r="I182" s="210"/>
      <c r="J182" s="280"/>
      <c r="K182" s="206"/>
      <c r="L182" s="71">
        <f t="shared" ref="L182" si="706">+J182+K182</f>
        <v>0</v>
      </c>
      <c r="M182" s="209">
        <f t="shared" si="443"/>
        <v>0</v>
      </c>
      <c r="O182" s="275"/>
      <c r="P182" s="275"/>
      <c r="Q182" s="149"/>
      <c r="R182" s="60"/>
      <c r="S182" s="244"/>
      <c r="T182" s="275"/>
      <c r="U182" s="275"/>
      <c r="V182" s="149"/>
      <c r="W182" s="60"/>
      <c r="X182" s="244"/>
      <c r="Y182" s="275"/>
      <c r="Z182" s="275"/>
      <c r="AA182" s="149"/>
      <c r="AB182" s="60"/>
      <c r="AC182" s="244"/>
      <c r="AD182" s="275"/>
      <c r="AE182" s="275"/>
      <c r="AF182" s="149"/>
      <c r="AG182" s="60"/>
      <c r="AH182" s="244"/>
      <c r="AI182" s="275"/>
      <c r="AJ182" s="275"/>
      <c r="AK182" s="149"/>
      <c r="AL182" s="60"/>
      <c r="AM182" s="244"/>
      <c r="AN182" s="275">
        <v>17142964.800000001</v>
      </c>
      <c r="AO182" s="275">
        <v>0</v>
      </c>
      <c r="AP182" s="149">
        <f t="shared" si="444"/>
        <v>17142964.800000001</v>
      </c>
      <c r="AQ182" s="60">
        <f t="shared" si="445"/>
        <v>102857788.80000001</v>
      </c>
      <c r="AR182" s="244"/>
      <c r="AS182" s="275">
        <v>2251305</v>
      </c>
      <c r="AT182" s="275">
        <v>0</v>
      </c>
      <c r="AU182" s="149">
        <f t="shared" si="446"/>
        <v>2251305</v>
      </c>
      <c r="AV182" s="60">
        <f t="shared" si="461"/>
        <v>13507830</v>
      </c>
      <c r="AW182" s="244"/>
      <c r="AX182" s="212"/>
      <c r="AY182" s="213"/>
      <c r="AZ182" s="149"/>
      <c r="BA182" s="60"/>
      <c r="BB182" s="244"/>
      <c r="BC182" s="212"/>
      <c r="BD182" s="213"/>
      <c r="BE182" s="149"/>
      <c r="BF182" s="60"/>
      <c r="BG182" s="244"/>
      <c r="BH182" s="275"/>
      <c r="BI182" s="275"/>
      <c r="BJ182" s="149"/>
      <c r="BK182" s="60"/>
      <c r="BL182" s="244"/>
      <c r="BM182" s="212"/>
      <c r="BN182" s="213"/>
      <c r="BO182" s="149"/>
      <c r="BP182" s="60"/>
      <c r="BQ182" s="244"/>
      <c r="BR182" s="212"/>
      <c r="BS182" s="213"/>
      <c r="BT182" s="149"/>
      <c r="BU182" s="60"/>
      <c r="BV182" s="244"/>
      <c r="BW182" s="212"/>
      <c r="BX182" s="213"/>
      <c r="BY182" s="149"/>
      <c r="BZ182" s="60"/>
      <c r="CA182" s="244"/>
      <c r="CB182" s="277">
        <v>2739140</v>
      </c>
      <c r="CC182" s="277">
        <v>0</v>
      </c>
      <c r="CD182" s="149">
        <f t="shared" si="680"/>
        <v>2739140</v>
      </c>
      <c r="CE182" s="60">
        <f t="shared" si="681"/>
        <v>16434840</v>
      </c>
      <c r="CF182" s="244"/>
      <c r="CG182" s="212"/>
      <c r="CH182" s="213"/>
      <c r="CI182" s="149"/>
      <c r="CJ182" s="60"/>
      <c r="CK182" s="244"/>
      <c r="CL182" s="212"/>
      <c r="CM182" s="213"/>
      <c r="CN182" s="149"/>
      <c r="CO182" s="60"/>
      <c r="CP182" s="244"/>
      <c r="CQ182" s="212"/>
      <c r="CR182" s="213"/>
      <c r="CS182" s="149"/>
      <c r="CT182" s="60"/>
      <c r="CU182" s="244"/>
      <c r="CV182" s="212"/>
      <c r="CW182" s="213"/>
      <c r="CX182" s="149"/>
      <c r="CY182" s="60"/>
      <c r="CZ182" s="244"/>
      <c r="DA182" s="212"/>
      <c r="DB182" s="213"/>
      <c r="DC182" s="149"/>
      <c r="DD182" s="60"/>
      <c r="DE182" s="244"/>
      <c r="DF182" s="212"/>
      <c r="DG182" s="213"/>
      <c r="DH182" s="149"/>
      <c r="DI182" s="60"/>
      <c r="DJ182" s="244"/>
      <c r="DK182" s="212"/>
      <c r="DL182" s="213"/>
      <c r="DM182" s="149"/>
      <c r="DN182" s="60"/>
      <c r="DO182" s="244"/>
      <c r="DP182" s="212">
        <v>2459000</v>
      </c>
      <c r="DQ182" s="213">
        <v>8835</v>
      </c>
      <c r="DR182" s="149">
        <f t="shared" si="449"/>
        <v>2467835</v>
      </c>
      <c r="DS182" s="60">
        <f t="shared" si="471"/>
        <v>14807010</v>
      </c>
      <c r="DT182" s="244"/>
      <c r="DU182" s="212">
        <v>0</v>
      </c>
      <c r="DV182" s="213">
        <v>0</v>
      </c>
      <c r="DW182" s="149">
        <f t="shared" si="450"/>
        <v>0</v>
      </c>
      <c r="DX182" s="60">
        <f t="shared" si="472"/>
        <v>0</v>
      </c>
      <c r="DY182" s="244"/>
      <c r="DZ182" s="212"/>
      <c r="EA182" s="213"/>
      <c r="EB182" s="149"/>
      <c r="EC182" s="60"/>
      <c r="ED182" s="247"/>
      <c r="EE182" s="212"/>
      <c r="EF182" s="213"/>
      <c r="EG182" s="149"/>
      <c r="EH182" s="60"/>
      <c r="EI182" s="244"/>
      <c r="EJ182" s="224">
        <f t="shared" ref="EJ182" si="707">IFERROR(AVERAGEIFS(O182:EI182,O$12:EI$12,"Valor Total Unitario",O182:EI182,"&lt;&gt;0"),0)</f>
        <v>6150311.2000000002</v>
      </c>
      <c r="EK182" s="221">
        <f t="shared" ref="EK182" si="708">_xlfn.MINIFS(O182:EI182,O$12:EI$12,"Valor Total Unitario", O182:EI182, "&lt;&gt;0")</f>
        <v>2251305</v>
      </c>
      <c r="EL182" s="222" t="str">
        <f t="shared" ref="EL182" si="709">IF(EK182=0,"",INDEX(O$9:EI$9,MATCH(EK182,O182:EI182,0)))</f>
        <v>FIJACION EXTERNA SAS</v>
      </c>
      <c r="EM182" s="221"/>
      <c r="EN182" s="220">
        <f>IFERROR(EM182/#REF!,0)</f>
        <v>0</v>
      </c>
      <c r="EO182" s="31">
        <f t="shared" ref="EO182" si="710">+EJ182</f>
        <v>6150311.2000000002</v>
      </c>
      <c r="EP182" s="31">
        <f t="shared" si="455"/>
        <v>36901867.200000003</v>
      </c>
      <c r="EQ182" s="225" t="str">
        <f t="shared" si="541"/>
        <v/>
      </c>
    </row>
    <row r="183" spans="1:147" s="14" customFormat="1" ht="42.75">
      <c r="A183" s="263">
        <f t="shared" si="13"/>
        <v>171</v>
      </c>
      <c r="B183" s="102"/>
      <c r="C183" s="249" t="s">
        <v>899</v>
      </c>
      <c r="D183" s="273" t="s">
        <v>57</v>
      </c>
      <c r="E183" s="265" t="s">
        <v>1445</v>
      </c>
      <c r="F183" s="273">
        <v>2</v>
      </c>
      <c r="G183" s="102"/>
      <c r="H183" s="103"/>
      <c r="I183" s="210"/>
      <c r="J183" s="280"/>
      <c r="K183" s="206"/>
      <c r="L183" s="71">
        <f t="shared" ref="L183" si="711">+J183+K183</f>
        <v>0</v>
      </c>
      <c r="M183" s="209">
        <f t="shared" si="443"/>
        <v>0</v>
      </c>
      <c r="O183" s="275"/>
      <c r="P183" s="275"/>
      <c r="Q183" s="149"/>
      <c r="R183" s="60"/>
      <c r="S183" s="244"/>
      <c r="T183" s="275"/>
      <c r="U183" s="275"/>
      <c r="V183" s="149"/>
      <c r="W183" s="60"/>
      <c r="X183" s="244"/>
      <c r="Y183" s="275"/>
      <c r="Z183" s="275"/>
      <c r="AA183" s="149"/>
      <c r="AB183" s="60"/>
      <c r="AC183" s="244"/>
      <c r="AD183" s="275"/>
      <c r="AE183" s="275"/>
      <c r="AF183" s="149"/>
      <c r="AG183" s="60"/>
      <c r="AH183" s="244"/>
      <c r="AI183" s="275"/>
      <c r="AJ183" s="275"/>
      <c r="AK183" s="149"/>
      <c r="AL183" s="60"/>
      <c r="AM183" s="244"/>
      <c r="AN183" s="275"/>
      <c r="AO183" s="275"/>
      <c r="AP183" s="149">
        <f t="shared" si="444"/>
        <v>0</v>
      </c>
      <c r="AQ183" s="60">
        <f t="shared" si="445"/>
        <v>0</v>
      </c>
      <c r="AR183" s="244"/>
      <c r="AS183" s="275">
        <v>1907555</v>
      </c>
      <c r="AT183" s="275">
        <v>0</v>
      </c>
      <c r="AU183" s="149">
        <f t="shared" si="446"/>
        <v>1907555</v>
      </c>
      <c r="AV183" s="60">
        <f t="shared" si="461"/>
        <v>3815110</v>
      </c>
      <c r="AW183" s="244"/>
      <c r="AX183" s="212"/>
      <c r="AY183" s="213"/>
      <c r="AZ183" s="149"/>
      <c r="BA183" s="60"/>
      <c r="BB183" s="244"/>
      <c r="BC183" s="212">
        <v>11114000</v>
      </c>
      <c r="BD183" s="213">
        <v>0</v>
      </c>
      <c r="BE183" s="149">
        <f t="shared" si="671"/>
        <v>11114000</v>
      </c>
      <c r="BF183" s="60">
        <f t="shared" si="672"/>
        <v>22228000</v>
      </c>
      <c r="BG183" s="244"/>
      <c r="BH183" s="275"/>
      <c r="BI183" s="275"/>
      <c r="BJ183" s="149"/>
      <c r="BK183" s="60"/>
      <c r="BL183" s="244"/>
      <c r="BM183" s="212">
        <v>2107000</v>
      </c>
      <c r="BN183" s="213">
        <v>0</v>
      </c>
      <c r="BO183" s="149">
        <f t="shared" si="447"/>
        <v>2107000</v>
      </c>
      <c r="BP183" s="60">
        <f t="shared" si="462"/>
        <v>4214000</v>
      </c>
      <c r="BQ183" s="244"/>
      <c r="BR183" s="212">
        <v>4342556</v>
      </c>
      <c r="BS183" s="213">
        <v>825085.64</v>
      </c>
      <c r="BT183" s="149">
        <f t="shared" si="463"/>
        <v>5167641.6399999997</v>
      </c>
      <c r="BU183" s="60">
        <f t="shared" si="464"/>
        <v>10335283.279999999</v>
      </c>
      <c r="BV183" s="244"/>
      <c r="BW183" s="212"/>
      <c r="BX183" s="213"/>
      <c r="BY183" s="149"/>
      <c r="BZ183" s="60"/>
      <c r="CA183" s="244"/>
      <c r="CB183" s="277"/>
      <c r="CC183" s="277"/>
      <c r="CD183" s="149"/>
      <c r="CE183" s="60"/>
      <c r="CF183" s="244"/>
      <c r="CG183" s="212"/>
      <c r="CH183" s="213"/>
      <c r="CI183" s="149"/>
      <c r="CJ183" s="60"/>
      <c r="CK183" s="244"/>
      <c r="CL183" s="212"/>
      <c r="CM183" s="213"/>
      <c r="CN183" s="149"/>
      <c r="CO183" s="60"/>
      <c r="CP183" s="244"/>
      <c r="CQ183" s="212"/>
      <c r="CR183" s="213"/>
      <c r="CS183" s="149"/>
      <c r="CT183" s="60"/>
      <c r="CU183" s="244"/>
      <c r="CV183" s="212"/>
      <c r="CW183" s="213"/>
      <c r="CX183" s="149"/>
      <c r="CY183" s="60"/>
      <c r="CZ183" s="244"/>
      <c r="DA183" s="212"/>
      <c r="DB183" s="213"/>
      <c r="DC183" s="149"/>
      <c r="DD183" s="60"/>
      <c r="DE183" s="244"/>
      <c r="DF183" s="212"/>
      <c r="DG183" s="213"/>
      <c r="DH183" s="149"/>
      <c r="DI183" s="60"/>
      <c r="DJ183" s="244"/>
      <c r="DK183" s="212"/>
      <c r="DL183" s="213"/>
      <c r="DM183" s="149"/>
      <c r="DN183" s="60"/>
      <c r="DO183" s="244"/>
      <c r="DP183" s="212"/>
      <c r="DQ183" s="213"/>
      <c r="DR183" s="149">
        <f t="shared" si="449"/>
        <v>0</v>
      </c>
      <c r="DS183" s="60">
        <f t="shared" si="471"/>
        <v>0</v>
      </c>
      <c r="DT183" s="244"/>
      <c r="DU183" s="212">
        <v>0</v>
      </c>
      <c r="DV183" s="213">
        <v>0</v>
      </c>
      <c r="DW183" s="149">
        <f t="shared" si="450"/>
        <v>0</v>
      </c>
      <c r="DX183" s="60">
        <f t="shared" si="472"/>
        <v>0</v>
      </c>
      <c r="DY183" s="244"/>
      <c r="DZ183" s="212"/>
      <c r="EA183" s="213"/>
      <c r="EB183" s="149"/>
      <c r="EC183" s="60"/>
      <c r="ED183" s="247"/>
      <c r="EE183" s="212"/>
      <c r="EF183" s="213"/>
      <c r="EG183" s="149"/>
      <c r="EH183" s="60"/>
      <c r="EI183" s="244"/>
      <c r="EJ183" s="224">
        <f t="shared" ref="EJ183" si="712">IFERROR(AVERAGEIFS(O183:EI183,O$12:EI$12,"Valor Total Unitario",O183:EI183,"&lt;&gt;0"),0)</f>
        <v>5074049.16</v>
      </c>
      <c r="EK183" s="221">
        <f t="shared" ref="EK183" si="713">_xlfn.MINIFS(O183:EI183,O$12:EI$12,"Valor Total Unitario", O183:EI183, "&lt;&gt;0")</f>
        <v>1907555</v>
      </c>
      <c r="EL183" s="222" t="str">
        <f t="shared" ref="EL183" si="714">IF(EK183=0,"",INDEX(O$9:EI$9,MATCH(EK183,O183:EI183,0)))</f>
        <v>FIJACION EXTERNA SAS</v>
      </c>
      <c r="EM183" s="221"/>
      <c r="EN183" s="220">
        <f>IFERROR(EM183/#REF!,0)</f>
        <v>0</v>
      </c>
      <c r="EO183" s="31">
        <f t="shared" ref="EO183" si="715">+EJ183</f>
        <v>5074049.16</v>
      </c>
      <c r="EP183" s="31">
        <f t="shared" si="455"/>
        <v>10148098.32</v>
      </c>
      <c r="EQ183" s="225" t="str">
        <f t="shared" si="541"/>
        <v/>
      </c>
    </row>
    <row r="184" spans="1:147" s="14" customFormat="1" ht="42.75">
      <c r="A184" s="263">
        <f t="shared" si="13"/>
        <v>172</v>
      </c>
      <c r="B184" s="102"/>
      <c r="C184" s="254" t="s">
        <v>900</v>
      </c>
      <c r="D184" s="273" t="s">
        <v>57</v>
      </c>
      <c r="E184" s="268" t="s">
        <v>1445</v>
      </c>
      <c r="F184" s="273">
        <v>5</v>
      </c>
      <c r="G184" s="102"/>
      <c r="H184" s="103"/>
      <c r="I184" s="210"/>
      <c r="J184" s="280"/>
      <c r="K184" s="206"/>
      <c r="L184" s="71">
        <f t="shared" ref="L184" si="716">+J184+K184</f>
        <v>0</v>
      </c>
      <c r="M184" s="209">
        <f t="shared" si="443"/>
        <v>0</v>
      </c>
      <c r="O184" s="275"/>
      <c r="P184" s="275"/>
      <c r="Q184" s="149"/>
      <c r="R184" s="60"/>
      <c r="S184" s="244"/>
      <c r="T184" s="275"/>
      <c r="U184" s="275"/>
      <c r="V184" s="149"/>
      <c r="W184" s="60"/>
      <c r="X184" s="244"/>
      <c r="Y184" s="275">
        <v>5361702</v>
      </c>
      <c r="Z184" s="275">
        <v>0</v>
      </c>
      <c r="AA184" s="149">
        <f t="shared" ref="AA184" si="717">+Y184+Z184</f>
        <v>5361702</v>
      </c>
      <c r="AB184" s="60">
        <f t="shared" ref="AB184" si="718">+AA184*$F184</f>
        <v>26808510</v>
      </c>
      <c r="AC184" s="244"/>
      <c r="AD184" s="275"/>
      <c r="AE184" s="275"/>
      <c r="AF184" s="149"/>
      <c r="AG184" s="60"/>
      <c r="AH184" s="244"/>
      <c r="AI184" s="275"/>
      <c r="AJ184" s="275"/>
      <c r="AK184" s="149"/>
      <c r="AL184" s="60"/>
      <c r="AM184" s="244"/>
      <c r="AN184" s="275"/>
      <c r="AO184" s="275"/>
      <c r="AP184" s="149">
        <f t="shared" si="444"/>
        <v>0</v>
      </c>
      <c r="AQ184" s="60">
        <f t="shared" si="445"/>
        <v>0</v>
      </c>
      <c r="AR184" s="244"/>
      <c r="AS184" s="275">
        <v>1907555</v>
      </c>
      <c r="AT184" s="275">
        <v>0</v>
      </c>
      <c r="AU184" s="149">
        <f t="shared" si="446"/>
        <v>1907555</v>
      </c>
      <c r="AV184" s="60">
        <f t="shared" si="461"/>
        <v>9537775</v>
      </c>
      <c r="AW184" s="244"/>
      <c r="AX184" s="212">
        <v>1272006</v>
      </c>
      <c r="AY184" s="213">
        <v>0</v>
      </c>
      <c r="AZ184" s="149">
        <f t="shared" si="515"/>
        <v>1272006</v>
      </c>
      <c r="BA184" s="60">
        <f t="shared" si="516"/>
        <v>6360030</v>
      </c>
      <c r="BB184" s="244"/>
      <c r="BC184" s="212"/>
      <c r="BD184" s="213"/>
      <c r="BE184" s="149"/>
      <c r="BF184" s="60"/>
      <c r="BG184" s="244"/>
      <c r="BH184" s="275"/>
      <c r="BI184" s="275"/>
      <c r="BJ184" s="149"/>
      <c r="BK184" s="60"/>
      <c r="BL184" s="244"/>
      <c r="BM184" s="212"/>
      <c r="BN184" s="213"/>
      <c r="BO184" s="149"/>
      <c r="BP184" s="60"/>
      <c r="BQ184" s="244"/>
      <c r="BR184" s="212"/>
      <c r="BS184" s="213"/>
      <c r="BT184" s="149"/>
      <c r="BU184" s="60"/>
      <c r="BV184" s="244"/>
      <c r="BW184" s="212"/>
      <c r="BX184" s="213"/>
      <c r="BY184" s="149"/>
      <c r="BZ184" s="60"/>
      <c r="CA184" s="244"/>
      <c r="CB184" s="277"/>
      <c r="CC184" s="277"/>
      <c r="CD184" s="149"/>
      <c r="CE184" s="60"/>
      <c r="CF184" s="244"/>
      <c r="CG184" s="212"/>
      <c r="CH184" s="213"/>
      <c r="CI184" s="149"/>
      <c r="CJ184" s="60"/>
      <c r="CK184" s="244"/>
      <c r="CL184" s="212"/>
      <c r="CM184" s="213"/>
      <c r="CN184" s="149"/>
      <c r="CO184" s="60"/>
      <c r="CP184" s="244"/>
      <c r="CQ184" s="212"/>
      <c r="CR184" s="213"/>
      <c r="CS184" s="149"/>
      <c r="CT184" s="60"/>
      <c r="CU184" s="244"/>
      <c r="CV184" s="212"/>
      <c r="CW184" s="213"/>
      <c r="CX184" s="149"/>
      <c r="CY184" s="60"/>
      <c r="CZ184" s="244"/>
      <c r="DA184" s="212"/>
      <c r="DB184" s="213"/>
      <c r="DC184" s="149"/>
      <c r="DD184" s="60"/>
      <c r="DE184" s="244"/>
      <c r="DF184" s="212"/>
      <c r="DG184" s="213"/>
      <c r="DH184" s="149"/>
      <c r="DI184" s="60"/>
      <c r="DJ184" s="244"/>
      <c r="DK184" s="212"/>
      <c r="DL184" s="213"/>
      <c r="DM184" s="149"/>
      <c r="DN184" s="60"/>
      <c r="DO184" s="244"/>
      <c r="DP184" s="212"/>
      <c r="DQ184" s="213"/>
      <c r="DR184" s="149">
        <f t="shared" si="449"/>
        <v>0</v>
      </c>
      <c r="DS184" s="60">
        <f t="shared" si="471"/>
        <v>0</v>
      </c>
      <c r="DT184" s="244"/>
      <c r="DU184" s="212">
        <v>0</v>
      </c>
      <c r="DV184" s="213">
        <v>0</v>
      </c>
      <c r="DW184" s="149">
        <f t="shared" si="450"/>
        <v>0</v>
      </c>
      <c r="DX184" s="60">
        <f t="shared" si="472"/>
        <v>0</v>
      </c>
      <c r="DY184" s="244"/>
      <c r="DZ184" s="212"/>
      <c r="EA184" s="213"/>
      <c r="EB184" s="149"/>
      <c r="EC184" s="60"/>
      <c r="ED184" s="247"/>
      <c r="EE184" s="212"/>
      <c r="EF184" s="213"/>
      <c r="EG184" s="149"/>
      <c r="EH184" s="60"/>
      <c r="EI184" s="244"/>
      <c r="EJ184" s="224">
        <f t="shared" ref="EJ184" si="719">IFERROR(AVERAGEIFS(O184:EI184,O$12:EI$12,"Valor Total Unitario",O184:EI184,"&lt;&gt;0"),0)</f>
        <v>2847087.6666666665</v>
      </c>
      <c r="EK184" s="221">
        <f t="shared" ref="EK184" si="720">_xlfn.MINIFS(O184:EI184,O$12:EI$12,"Valor Total Unitario", O184:EI184, "&lt;&gt;0")</f>
        <v>1272006</v>
      </c>
      <c r="EL184" s="222" t="str">
        <f t="shared" ref="EL184" si="721">IF(EK184=0,"",INDEX(O$9:EI$9,MATCH(EK184,O184:EI184,0)))</f>
        <v>PROMED QUIRURGICOS</v>
      </c>
      <c r="EM184" s="221"/>
      <c r="EN184" s="220">
        <f>IFERROR(EM184/#REF!,0)</f>
        <v>0</v>
      </c>
      <c r="EO184" s="31">
        <f t="shared" ref="EO184" si="722">+EJ184</f>
        <v>2847087.6666666665</v>
      </c>
      <c r="EP184" s="31">
        <f t="shared" si="455"/>
        <v>14235438.333333332</v>
      </c>
      <c r="EQ184" s="225" t="str">
        <f t="shared" si="541"/>
        <v/>
      </c>
    </row>
    <row r="185" spans="1:147" s="14" customFormat="1" ht="28.5">
      <c r="A185" s="263">
        <f t="shared" si="13"/>
        <v>173</v>
      </c>
      <c r="B185" s="102"/>
      <c r="C185" s="249" t="s">
        <v>901</v>
      </c>
      <c r="D185" s="273" t="s">
        <v>57</v>
      </c>
      <c r="E185" s="265" t="s">
        <v>1445</v>
      </c>
      <c r="F185" s="273">
        <v>5</v>
      </c>
      <c r="G185" s="102"/>
      <c r="H185" s="103"/>
      <c r="I185" s="210"/>
      <c r="J185" s="280"/>
      <c r="K185" s="206"/>
      <c r="L185" s="71">
        <f t="shared" ref="L185" si="723">+J185+K185</f>
        <v>0</v>
      </c>
      <c r="M185" s="209">
        <f t="shared" si="443"/>
        <v>0</v>
      </c>
      <c r="O185" s="275"/>
      <c r="P185" s="275"/>
      <c r="Q185" s="149"/>
      <c r="R185" s="60"/>
      <c r="S185" s="244"/>
      <c r="T185" s="275"/>
      <c r="U185" s="275"/>
      <c r="V185" s="149"/>
      <c r="W185" s="60"/>
      <c r="X185" s="244"/>
      <c r="Y185" s="275">
        <v>4499806</v>
      </c>
      <c r="Z185" s="275">
        <v>0</v>
      </c>
      <c r="AA185" s="149">
        <f t="shared" ref="AA185" si="724">+Y185+Z185</f>
        <v>4499806</v>
      </c>
      <c r="AB185" s="60">
        <f t="shared" ref="AB185" si="725">+AA185*$F185</f>
        <v>22499030</v>
      </c>
      <c r="AC185" s="244"/>
      <c r="AD185" s="275"/>
      <c r="AE185" s="275"/>
      <c r="AF185" s="149"/>
      <c r="AG185" s="60"/>
      <c r="AH185" s="244"/>
      <c r="AI185" s="275"/>
      <c r="AJ185" s="275"/>
      <c r="AK185" s="149"/>
      <c r="AL185" s="60"/>
      <c r="AM185" s="244"/>
      <c r="AN185" s="275">
        <v>12505260</v>
      </c>
      <c r="AO185" s="275">
        <v>0</v>
      </c>
      <c r="AP185" s="149">
        <f t="shared" si="444"/>
        <v>12505260</v>
      </c>
      <c r="AQ185" s="60">
        <f t="shared" si="445"/>
        <v>62526300</v>
      </c>
      <c r="AR185" s="244"/>
      <c r="AS185" s="275">
        <v>3386382</v>
      </c>
      <c r="AT185" s="275">
        <v>0</v>
      </c>
      <c r="AU185" s="149">
        <f t="shared" si="446"/>
        <v>3386382</v>
      </c>
      <c r="AV185" s="60">
        <f t="shared" si="461"/>
        <v>16931910</v>
      </c>
      <c r="AW185" s="244"/>
      <c r="AX185" s="212">
        <v>1272006</v>
      </c>
      <c r="AY185" s="213">
        <v>0</v>
      </c>
      <c r="AZ185" s="149">
        <f t="shared" si="515"/>
        <v>1272006</v>
      </c>
      <c r="BA185" s="60">
        <f t="shared" si="516"/>
        <v>6360030</v>
      </c>
      <c r="BB185" s="244"/>
      <c r="BC185" s="212">
        <v>18099000</v>
      </c>
      <c r="BD185" s="213">
        <v>0</v>
      </c>
      <c r="BE185" s="149">
        <f t="shared" si="671"/>
        <v>18099000</v>
      </c>
      <c r="BF185" s="60">
        <f t="shared" si="672"/>
        <v>90495000</v>
      </c>
      <c r="BG185" s="244"/>
      <c r="BH185" s="275"/>
      <c r="BI185" s="275"/>
      <c r="BJ185" s="149"/>
      <c r="BK185" s="60"/>
      <c r="BL185" s="244"/>
      <c r="BM185" s="212"/>
      <c r="BN185" s="213"/>
      <c r="BO185" s="149"/>
      <c r="BP185" s="60"/>
      <c r="BQ185" s="244"/>
      <c r="BR185" s="212"/>
      <c r="BS185" s="213"/>
      <c r="BT185" s="149"/>
      <c r="BU185" s="60"/>
      <c r="BV185" s="244"/>
      <c r="BW185" s="212">
        <v>1499715</v>
      </c>
      <c r="BX185" s="213">
        <v>0</v>
      </c>
      <c r="BY185" s="149">
        <f t="shared" si="465"/>
        <v>1499715</v>
      </c>
      <c r="BZ185" s="60">
        <f t="shared" si="466"/>
        <v>7498575</v>
      </c>
      <c r="CA185" s="244"/>
      <c r="CB185" s="277">
        <v>4114800</v>
      </c>
      <c r="CC185" s="277">
        <v>0</v>
      </c>
      <c r="CD185" s="149">
        <f t="shared" si="680"/>
        <v>4114800</v>
      </c>
      <c r="CE185" s="60">
        <f t="shared" si="681"/>
        <v>20574000</v>
      </c>
      <c r="CF185" s="244"/>
      <c r="CG185" s="212"/>
      <c r="CH185" s="213"/>
      <c r="CI185" s="149"/>
      <c r="CJ185" s="60"/>
      <c r="CK185" s="244"/>
      <c r="CL185" s="212"/>
      <c r="CM185" s="213"/>
      <c r="CN185" s="149"/>
      <c r="CO185" s="60"/>
      <c r="CP185" s="244"/>
      <c r="CQ185" s="212"/>
      <c r="CR185" s="213"/>
      <c r="CS185" s="149"/>
      <c r="CT185" s="60"/>
      <c r="CU185" s="244"/>
      <c r="CV185" s="212">
        <v>2940000</v>
      </c>
      <c r="CW185" s="213">
        <v>0</v>
      </c>
      <c r="CX185" s="149">
        <f t="shared" si="448"/>
        <v>2940000</v>
      </c>
      <c r="CY185" s="60">
        <f t="shared" si="480"/>
        <v>14700000</v>
      </c>
      <c r="CZ185" s="244"/>
      <c r="DA185" s="212"/>
      <c r="DB185" s="213"/>
      <c r="DC185" s="149"/>
      <c r="DD185" s="60"/>
      <c r="DE185" s="244"/>
      <c r="DF185" s="212"/>
      <c r="DG185" s="213"/>
      <c r="DH185" s="149"/>
      <c r="DI185" s="60"/>
      <c r="DJ185" s="244"/>
      <c r="DK185" s="212">
        <v>6630000</v>
      </c>
      <c r="DL185" s="213">
        <v>0</v>
      </c>
      <c r="DM185" s="149">
        <f t="shared" si="503"/>
        <v>6630000</v>
      </c>
      <c r="DN185" s="60">
        <f t="shared" si="504"/>
        <v>33150000</v>
      </c>
      <c r="DO185" s="244"/>
      <c r="DP185" s="212"/>
      <c r="DQ185" s="213"/>
      <c r="DR185" s="149">
        <f t="shared" si="449"/>
        <v>0</v>
      </c>
      <c r="DS185" s="60">
        <f t="shared" si="471"/>
        <v>0</v>
      </c>
      <c r="DT185" s="244"/>
      <c r="DU185" s="212">
        <v>0</v>
      </c>
      <c r="DV185" s="213">
        <v>0</v>
      </c>
      <c r="DW185" s="149">
        <f t="shared" si="450"/>
        <v>0</v>
      </c>
      <c r="DX185" s="60">
        <f t="shared" si="472"/>
        <v>0</v>
      </c>
      <c r="DY185" s="244"/>
      <c r="DZ185" s="212"/>
      <c r="EA185" s="213"/>
      <c r="EB185" s="149"/>
      <c r="EC185" s="60"/>
      <c r="ED185" s="247"/>
      <c r="EE185" s="212"/>
      <c r="EF185" s="213"/>
      <c r="EG185" s="149"/>
      <c r="EH185" s="60"/>
      <c r="EI185" s="244"/>
      <c r="EJ185" s="224">
        <f t="shared" ref="EJ185" si="726">IFERROR(AVERAGEIFS(O185:EI185,O$12:EI$12,"Valor Total Unitario",O185:EI185,"&lt;&gt;0"),0)</f>
        <v>6105218.777777778</v>
      </c>
      <c r="EK185" s="221">
        <f t="shared" ref="EK185" si="727">_xlfn.MINIFS(O185:EI185,O$12:EI$12,"Valor Total Unitario", O185:EI185, "&lt;&gt;0")</f>
        <v>1272006</v>
      </c>
      <c r="EL185" s="222" t="str">
        <f t="shared" ref="EL185" si="728">IF(EK185=0,"",INDEX(O$9:EI$9,MATCH(EK185,O185:EI185,0)))</f>
        <v>PROMED QUIRURGICOS</v>
      </c>
      <c r="EM185" s="221"/>
      <c r="EN185" s="220">
        <f>IFERROR(EM185/#REF!,0)</f>
        <v>0</v>
      </c>
      <c r="EO185" s="31">
        <f t="shared" ref="EO185" si="729">+EJ185</f>
        <v>6105218.777777778</v>
      </c>
      <c r="EP185" s="31">
        <f t="shared" si="455"/>
        <v>30526093.888888888</v>
      </c>
      <c r="EQ185" s="225" t="str">
        <f t="shared" si="541"/>
        <v/>
      </c>
    </row>
    <row r="186" spans="1:147" s="14" customFormat="1" ht="71.25">
      <c r="A186" s="263">
        <f t="shared" si="13"/>
        <v>174</v>
      </c>
      <c r="B186" s="102"/>
      <c r="C186" s="249" t="s">
        <v>902</v>
      </c>
      <c r="D186" s="273" t="s">
        <v>57</v>
      </c>
      <c r="E186" s="265" t="s">
        <v>1445</v>
      </c>
      <c r="F186" s="273">
        <v>2</v>
      </c>
      <c r="G186" s="102"/>
      <c r="H186" s="103"/>
      <c r="I186" s="210"/>
      <c r="J186" s="280"/>
      <c r="K186" s="206"/>
      <c r="L186" s="71">
        <f t="shared" ref="L186" si="730">+J186+K186</f>
        <v>0</v>
      </c>
      <c r="M186" s="209">
        <f t="shared" si="443"/>
        <v>0</v>
      </c>
      <c r="O186" s="275"/>
      <c r="P186" s="275"/>
      <c r="Q186" s="149"/>
      <c r="R186" s="60"/>
      <c r="S186" s="244"/>
      <c r="T186" s="275"/>
      <c r="U186" s="275"/>
      <c r="V186" s="149"/>
      <c r="W186" s="60"/>
      <c r="X186" s="244"/>
      <c r="Y186" s="275"/>
      <c r="Z186" s="275"/>
      <c r="AA186" s="149"/>
      <c r="AB186" s="60"/>
      <c r="AC186" s="244"/>
      <c r="AD186" s="275"/>
      <c r="AE186" s="275"/>
      <c r="AF186" s="149"/>
      <c r="AG186" s="60"/>
      <c r="AH186" s="244"/>
      <c r="AI186" s="275"/>
      <c r="AJ186" s="275"/>
      <c r="AK186" s="149"/>
      <c r="AL186" s="60"/>
      <c r="AM186" s="244"/>
      <c r="AN186" s="275"/>
      <c r="AO186" s="275"/>
      <c r="AP186" s="149">
        <f t="shared" si="444"/>
        <v>0</v>
      </c>
      <c r="AQ186" s="60">
        <f t="shared" si="445"/>
        <v>0</v>
      </c>
      <c r="AR186" s="244"/>
      <c r="AS186" s="275">
        <v>1907555</v>
      </c>
      <c r="AT186" s="275">
        <v>0</v>
      </c>
      <c r="AU186" s="149">
        <f t="shared" si="446"/>
        <v>1907555</v>
      </c>
      <c r="AV186" s="60">
        <f t="shared" si="461"/>
        <v>3815110</v>
      </c>
      <c r="AW186" s="244"/>
      <c r="AX186" s="212">
        <v>2140187</v>
      </c>
      <c r="AY186" s="213">
        <v>0</v>
      </c>
      <c r="AZ186" s="149">
        <f t="shared" si="515"/>
        <v>2140187</v>
      </c>
      <c r="BA186" s="60">
        <f t="shared" si="516"/>
        <v>4280374</v>
      </c>
      <c r="BB186" s="244"/>
      <c r="BC186" s="212">
        <v>9666000</v>
      </c>
      <c r="BD186" s="213">
        <v>0</v>
      </c>
      <c r="BE186" s="149">
        <f t="shared" si="671"/>
        <v>9666000</v>
      </c>
      <c r="BF186" s="60">
        <f t="shared" si="672"/>
        <v>19332000</v>
      </c>
      <c r="BG186" s="244"/>
      <c r="BH186" s="275"/>
      <c r="BI186" s="275"/>
      <c r="BJ186" s="149"/>
      <c r="BK186" s="60"/>
      <c r="BL186" s="244"/>
      <c r="BM186" s="212"/>
      <c r="BN186" s="213"/>
      <c r="BO186" s="149"/>
      <c r="BP186" s="60"/>
      <c r="BQ186" s="244"/>
      <c r="BR186" s="212"/>
      <c r="BS186" s="213"/>
      <c r="BT186" s="149"/>
      <c r="BU186" s="60"/>
      <c r="BV186" s="244"/>
      <c r="BW186" s="212"/>
      <c r="BX186" s="213"/>
      <c r="BY186" s="149"/>
      <c r="BZ186" s="60"/>
      <c r="CA186" s="244"/>
      <c r="CB186" s="277"/>
      <c r="CC186" s="277"/>
      <c r="CD186" s="149"/>
      <c r="CE186" s="60"/>
      <c r="CF186" s="244"/>
      <c r="CG186" s="212"/>
      <c r="CH186" s="213"/>
      <c r="CI186" s="149"/>
      <c r="CJ186" s="60"/>
      <c r="CK186" s="244"/>
      <c r="CL186" s="212"/>
      <c r="CM186" s="213"/>
      <c r="CN186" s="149"/>
      <c r="CO186" s="60"/>
      <c r="CP186" s="244"/>
      <c r="CQ186" s="212"/>
      <c r="CR186" s="213"/>
      <c r="CS186" s="149"/>
      <c r="CT186" s="60"/>
      <c r="CU186" s="244"/>
      <c r="CV186" s="212"/>
      <c r="CW186" s="213"/>
      <c r="CX186" s="149"/>
      <c r="CY186" s="60"/>
      <c r="CZ186" s="244"/>
      <c r="DA186" s="212"/>
      <c r="DB186" s="213"/>
      <c r="DC186" s="149"/>
      <c r="DD186" s="60"/>
      <c r="DE186" s="244"/>
      <c r="DF186" s="212"/>
      <c r="DG186" s="213"/>
      <c r="DH186" s="149"/>
      <c r="DI186" s="60"/>
      <c r="DJ186" s="244"/>
      <c r="DK186" s="212"/>
      <c r="DL186" s="213"/>
      <c r="DM186" s="149"/>
      <c r="DN186" s="60"/>
      <c r="DO186" s="244"/>
      <c r="DP186" s="212"/>
      <c r="DQ186" s="213"/>
      <c r="DR186" s="149">
        <f t="shared" si="449"/>
        <v>0</v>
      </c>
      <c r="DS186" s="60">
        <f t="shared" si="471"/>
        <v>0</v>
      </c>
      <c r="DT186" s="244"/>
      <c r="DU186" s="212">
        <v>0</v>
      </c>
      <c r="DV186" s="213">
        <v>0</v>
      </c>
      <c r="DW186" s="149">
        <f t="shared" si="450"/>
        <v>0</v>
      </c>
      <c r="DX186" s="60">
        <f t="shared" si="472"/>
        <v>0</v>
      </c>
      <c r="DY186" s="244"/>
      <c r="DZ186" s="212"/>
      <c r="EA186" s="213"/>
      <c r="EB186" s="149"/>
      <c r="EC186" s="60"/>
      <c r="ED186" s="247"/>
      <c r="EE186" s="212"/>
      <c r="EF186" s="213"/>
      <c r="EG186" s="149"/>
      <c r="EH186" s="60"/>
      <c r="EI186" s="244"/>
      <c r="EJ186" s="224">
        <f t="shared" ref="EJ186" si="731">IFERROR(AVERAGEIFS(O186:EI186,O$12:EI$12,"Valor Total Unitario",O186:EI186,"&lt;&gt;0"),0)</f>
        <v>4571247.333333333</v>
      </c>
      <c r="EK186" s="221">
        <f t="shared" ref="EK186" si="732">_xlfn.MINIFS(O186:EI186,O$12:EI$12,"Valor Total Unitario", O186:EI186, "&lt;&gt;0")</f>
        <v>1907555</v>
      </c>
      <c r="EL186" s="222" t="str">
        <f t="shared" ref="EL186" si="733">IF(EK186=0,"",INDEX(O$9:EI$9,MATCH(EK186,O186:EI186,0)))</f>
        <v>FIJACION EXTERNA SAS</v>
      </c>
      <c r="EM186" s="221"/>
      <c r="EN186" s="220">
        <f>IFERROR(EM186/#REF!,0)</f>
        <v>0</v>
      </c>
      <c r="EO186" s="31">
        <f t="shared" ref="EO186" si="734">+EJ186</f>
        <v>4571247.333333333</v>
      </c>
      <c r="EP186" s="31">
        <f t="shared" si="455"/>
        <v>9142494.666666666</v>
      </c>
      <c r="EQ186" s="225" t="str">
        <f t="shared" si="541"/>
        <v/>
      </c>
    </row>
    <row r="187" spans="1:147" s="14" customFormat="1">
      <c r="A187" s="263">
        <f t="shared" si="13"/>
        <v>175</v>
      </c>
      <c r="B187" s="102"/>
      <c r="C187" s="249" t="s">
        <v>903</v>
      </c>
      <c r="D187" s="273" t="s">
        <v>57</v>
      </c>
      <c r="E187" s="265" t="s">
        <v>1445</v>
      </c>
      <c r="F187" s="273">
        <v>2</v>
      </c>
      <c r="G187" s="102"/>
      <c r="H187" s="103"/>
      <c r="I187" s="210"/>
      <c r="J187" s="280"/>
      <c r="K187" s="206"/>
      <c r="L187" s="71">
        <f t="shared" ref="L187" si="735">+J187+K187</f>
        <v>0</v>
      </c>
      <c r="M187" s="209">
        <f t="shared" si="443"/>
        <v>0</v>
      </c>
      <c r="O187" s="275"/>
      <c r="P187" s="275"/>
      <c r="Q187" s="149"/>
      <c r="R187" s="60"/>
      <c r="S187" s="244"/>
      <c r="T187" s="275"/>
      <c r="U187" s="275"/>
      <c r="V187" s="149"/>
      <c r="W187" s="60"/>
      <c r="X187" s="244"/>
      <c r="Y187" s="275"/>
      <c r="Z187" s="275"/>
      <c r="AA187" s="149"/>
      <c r="AB187" s="60"/>
      <c r="AC187" s="244"/>
      <c r="AD187" s="275"/>
      <c r="AE187" s="275"/>
      <c r="AF187" s="149"/>
      <c r="AG187" s="60"/>
      <c r="AH187" s="244"/>
      <c r="AI187" s="275"/>
      <c r="AJ187" s="275"/>
      <c r="AK187" s="149"/>
      <c r="AL187" s="60"/>
      <c r="AM187" s="244"/>
      <c r="AN187" s="275">
        <v>14091960</v>
      </c>
      <c r="AO187" s="275">
        <v>0</v>
      </c>
      <c r="AP187" s="149">
        <f t="shared" si="444"/>
        <v>14091960</v>
      </c>
      <c r="AQ187" s="60">
        <f t="shared" si="445"/>
        <v>28183920</v>
      </c>
      <c r="AR187" s="244"/>
      <c r="AS187" s="275">
        <v>1754223</v>
      </c>
      <c r="AT187" s="275">
        <v>0</v>
      </c>
      <c r="AU187" s="149">
        <f t="shared" si="446"/>
        <v>1754223</v>
      </c>
      <c r="AV187" s="60">
        <f t="shared" si="461"/>
        <v>3508446</v>
      </c>
      <c r="AW187" s="244"/>
      <c r="AX187" s="212">
        <v>2088540</v>
      </c>
      <c r="AY187" s="213">
        <v>0</v>
      </c>
      <c r="AZ187" s="149">
        <f t="shared" si="515"/>
        <v>2088540</v>
      </c>
      <c r="BA187" s="60">
        <f t="shared" si="516"/>
        <v>4177080</v>
      </c>
      <c r="BB187" s="244"/>
      <c r="BC187" s="212"/>
      <c r="BD187" s="213"/>
      <c r="BE187" s="149"/>
      <c r="BF187" s="60"/>
      <c r="BG187" s="244"/>
      <c r="BH187" s="275"/>
      <c r="BI187" s="275"/>
      <c r="BJ187" s="149"/>
      <c r="BK187" s="60"/>
      <c r="BL187" s="244"/>
      <c r="BM187" s="212"/>
      <c r="BN187" s="213"/>
      <c r="BO187" s="149"/>
      <c r="BP187" s="60"/>
      <c r="BQ187" s="244"/>
      <c r="BR187" s="212">
        <v>5538514</v>
      </c>
      <c r="BS187" s="213">
        <v>1052317.6599999999</v>
      </c>
      <c r="BT187" s="149">
        <f t="shared" si="463"/>
        <v>6590831.6600000001</v>
      </c>
      <c r="BU187" s="60">
        <f t="shared" si="464"/>
        <v>13181663.32</v>
      </c>
      <c r="BV187" s="244"/>
      <c r="BW187" s="212"/>
      <c r="BX187" s="213"/>
      <c r="BY187" s="149"/>
      <c r="BZ187" s="60"/>
      <c r="CA187" s="244"/>
      <c r="CB187" s="277"/>
      <c r="CC187" s="277"/>
      <c r="CD187" s="149"/>
      <c r="CE187" s="60"/>
      <c r="CF187" s="244"/>
      <c r="CG187" s="212"/>
      <c r="CH187" s="213"/>
      <c r="CI187" s="149"/>
      <c r="CJ187" s="60"/>
      <c r="CK187" s="244"/>
      <c r="CL187" s="212"/>
      <c r="CM187" s="213"/>
      <c r="CN187" s="149"/>
      <c r="CO187" s="60"/>
      <c r="CP187" s="244"/>
      <c r="CQ187" s="212"/>
      <c r="CR187" s="213"/>
      <c r="CS187" s="149"/>
      <c r="CT187" s="60"/>
      <c r="CU187" s="244"/>
      <c r="CV187" s="212"/>
      <c r="CW187" s="213"/>
      <c r="CX187" s="149"/>
      <c r="CY187" s="60"/>
      <c r="CZ187" s="244"/>
      <c r="DA187" s="212"/>
      <c r="DB187" s="213"/>
      <c r="DC187" s="149"/>
      <c r="DD187" s="60"/>
      <c r="DE187" s="244"/>
      <c r="DF187" s="212"/>
      <c r="DG187" s="213"/>
      <c r="DH187" s="149"/>
      <c r="DI187" s="60"/>
      <c r="DJ187" s="244"/>
      <c r="DK187" s="212"/>
      <c r="DL187" s="213"/>
      <c r="DM187" s="149"/>
      <c r="DN187" s="60"/>
      <c r="DO187" s="244"/>
      <c r="DP187" s="212"/>
      <c r="DQ187" s="213"/>
      <c r="DR187" s="149">
        <f t="shared" si="449"/>
        <v>0</v>
      </c>
      <c r="DS187" s="60">
        <f t="shared" si="471"/>
        <v>0</v>
      </c>
      <c r="DT187" s="244"/>
      <c r="DU187" s="212">
        <v>0</v>
      </c>
      <c r="DV187" s="213">
        <v>0</v>
      </c>
      <c r="DW187" s="149">
        <f t="shared" si="450"/>
        <v>0</v>
      </c>
      <c r="DX187" s="60">
        <f t="shared" si="472"/>
        <v>0</v>
      </c>
      <c r="DY187" s="244"/>
      <c r="DZ187" s="212"/>
      <c r="EA187" s="213"/>
      <c r="EB187" s="149"/>
      <c r="EC187" s="60"/>
      <c r="ED187" s="247"/>
      <c r="EE187" s="212"/>
      <c r="EF187" s="213"/>
      <c r="EG187" s="149"/>
      <c r="EH187" s="60"/>
      <c r="EI187" s="244"/>
      <c r="EJ187" s="224">
        <f t="shared" ref="EJ187" si="736">IFERROR(AVERAGEIFS(O187:EI187,O$12:EI$12,"Valor Total Unitario",O187:EI187,"&lt;&gt;0"),0)</f>
        <v>6131388.665</v>
      </c>
      <c r="EK187" s="221">
        <f t="shared" ref="EK187" si="737">_xlfn.MINIFS(O187:EI187,O$12:EI$12,"Valor Total Unitario", O187:EI187, "&lt;&gt;0")</f>
        <v>1754223</v>
      </c>
      <c r="EL187" s="222" t="str">
        <f t="shared" ref="EL187" si="738">IF(EK187=0,"",INDEX(O$9:EI$9,MATCH(EK187,O187:EI187,0)))</f>
        <v>FIJACION EXTERNA SAS</v>
      </c>
      <c r="EM187" s="221"/>
      <c r="EN187" s="220">
        <f>IFERROR(EM187/#REF!,0)</f>
        <v>0</v>
      </c>
      <c r="EO187" s="31">
        <f t="shared" ref="EO187" si="739">+EJ187</f>
        <v>6131388.665</v>
      </c>
      <c r="EP187" s="31">
        <f t="shared" si="455"/>
        <v>12262777.33</v>
      </c>
      <c r="EQ187" s="225" t="str">
        <f t="shared" si="541"/>
        <v/>
      </c>
    </row>
    <row r="188" spans="1:147" s="14" customFormat="1" ht="57">
      <c r="A188" s="263">
        <f t="shared" si="13"/>
        <v>176</v>
      </c>
      <c r="B188" s="102"/>
      <c r="C188" s="249" t="s">
        <v>904</v>
      </c>
      <c r="D188" s="273" t="s">
        <v>57</v>
      </c>
      <c r="E188" s="265" t="s">
        <v>1445</v>
      </c>
      <c r="F188" s="273">
        <v>1</v>
      </c>
      <c r="G188" s="102"/>
      <c r="H188" s="103"/>
      <c r="I188" s="210"/>
      <c r="J188" s="280"/>
      <c r="K188" s="206"/>
      <c r="L188" s="71">
        <f t="shared" ref="L188" si="740">+J188+K188</f>
        <v>0</v>
      </c>
      <c r="M188" s="209">
        <f t="shared" si="443"/>
        <v>0</v>
      </c>
      <c r="O188" s="275"/>
      <c r="P188" s="275"/>
      <c r="Q188" s="149"/>
      <c r="R188" s="60"/>
      <c r="S188" s="244"/>
      <c r="T188" s="275"/>
      <c r="U188" s="275"/>
      <c r="V188" s="149"/>
      <c r="W188" s="60"/>
      <c r="X188" s="244"/>
      <c r="Y188" s="275"/>
      <c r="Z188" s="275"/>
      <c r="AA188" s="149"/>
      <c r="AB188" s="60"/>
      <c r="AC188" s="244"/>
      <c r="AD188" s="275">
        <v>8789689.2938400004</v>
      </c>
      <c r="AE188" s="275">
        <v>0</v>
      </c>
      <c r="AF188" s="149">
        <f t="shared" si="459"/>
        <v>8789689.2938400004</v>
      </c>
      <c r="AG188" s="60">
        <f t="shared" si="460"/>
        <v>8789689.2938400004</v>
      </c>
      <c r="AH188" s="244"/>
      <c r="AI188" s="275"/>
      <c r="AJ188" s="275"/>
      <c r="AK188" s="149"/>
      <c r="AL188" s="60"/>
      <c r="AM188" s="244"/>
      <c r="AN188" s="275"/>
      <c r="AO188" s="275"/>
      <c r="AP188" s="149">
        <f t="shared" si="444"/>
        <v>0</v>
      </c>
      <c r="AQ188" s="60">
        <f t="shared" si="445"/>
        <v>0</v>
      </c>
      <c r="AR188" s="244"/>
      <c r="AS188" s="275">
        <v>1907555</v>
      </c>
      <c r="AT188" s="275">
        <v>0</v>
      </c>
      <c r="AU188" s="149">
        <f t="shared" si="446"/>
        <v>1907555</v>
      </c>
      <c r="AV188" s="60">
        <f t="shared" si="461"/>
        <v>1907555</v>
      </c>
      <c r="AW188" s="244"/>
      <c r="AX188" s="212">
        <v>1206740</v>
      </c>
      <c r="AY188" s="213">
        <v>0</v>
      </c>
      <c r="AZ188" s="149">
        <f t="shared" si="515"/>
        <v>1206740</v>
      </c>
      <c r="BA188" s="60">
        <f t="shared" si="516"/>
        <v>1206740</v>
      </c>
      <c r="BB188" s="244"/>
      <c r="BC188" s="212"/>
      <c r="BD188" s="213"/>
      <c r="BE188" s="149"/>
      <c r="BF188" s="60"/>
      <c r="BG188" s="244"/>
      <c r="BH188" s="275"/>
      <c r="BI188" s="275"/>
      <c r="BJ188" s="149"/>
      <c r="BK188" s="60"/>
      <c r="BL188" s="244"/>
      <c r="BM188" s="212"/>
      <c r="BN188" s="213"/>
      <c r="BO188" s="149"/>
      <c r="BP188" s="60"/>
      <c r="BQ188" s="244"/>
      <c r="BR188" s="212"/>
      <c r="BS188" s="213"/>
      <c r="BT188" s="149"/>
      <c r="BU188" s="60"/>
      <c r="BV188" s="244"/>
      <c r="BW188" s="212"/>
      <c r="BX188" s="213"/>
      <c r="BY188" s="149"/>
      <c r="BZ188" s="60"/>
      <c r="CA188" s="244"/>
      <c r="CB188" s="277"/>
      <c r="CC188" s="277"/>
      <c r="CD188" s="149"/>
      <c r="CE188" s="60"/>
      <c r="CF188" s="244"/>
      <c r="CG188" s="212"/>
      <c r="CH188" s="213"/>
      <c r="CI188" s="149"/>
      <c r="CJ188" s="60"/>
      <c r="CK188" s="244"/>
      <c r="CL188" s="212"/>
      <c r="CM188" s="213"/>
      <c r="CN188" s="149"/>
      <c r="CO188" s="60"/>
      <c r="CP188" s="244"/>
      <c r="CQ188" s="212"/>
      <c r="CR188" s="213"/>
      <c r="CS188" s="149"/>
      <c r="CT188" s="60"/>
      <c r="CU188" s="244"/>
      <c r="CV188" s="212"/>
      <c r="CW188" s="213"/>
      <c r="CX188" s="149"/>
      <c r="CY188" s="60"/>
      <c r="CZ188" s="244"/>
      <c r="DA188" s="212"/>
      <c r="DB188" s="213"/>
      <c r="DC188" s="149"/>
      <c r="DD188" s="60"/>
      <c r="DE188" s="244"/>
      <c r="DF188" s="212"/>
      <c r="DG188" s="213"/>
      <c r="DH188" s="149"/>
      <c r="DI188" s="60"/>
      <c r="DJ188" s="244"/>
      <c r="DK188" s="212"/>
      <c r="DL188" s="213"/>
      <c r="DM188" s="149"/>
      <c r="DN188" s="60"/>
      <c r="DO188" s="244"/>
      <c r="DP188" s="212"/>
      <c r="DQ188" s="213"/>
      <c r="DR188" s="149">
        <f t="shared" si="449"/>
        <v>0</v>
      </c>
      <c r="DS188" s="60">
        <f t="shared" si="471"/>
        <v>0</v>
      </c>
      <c r="DT188" s="244"/>
      <c r="DU188" s="212">
        <v>0</v>
      </c>
      <c r="DV188" s="213">
        <v>0</v>
      </c>
      <c r="DW188" s="149">
        <f t="shared" si="450"/>
        <v>0</v>
      </c>
      <c r="DX188" s="60">
        <f t="shared" si="472"/>
        <v>0</v>
      </c>
      <c r="DY188" s="244"/>
      <c r="DZ188" s="212"/>
      <c r="EA188" s="213"/>
      <c r="EB188" s="149"/>
      <c r="EC188" s="60"/>
      <c r="ED188" s="247"/>
      <c r="EE188" s="212"/>
      <c r="EF188" s="213"/>
      <c r="EG188" s="149"/>
      <c r="EH188" s="60"/>
      <c r="EI188" s="244"/>
      <c r="EJ188" s="224">
        <f t="shared" ref="EJ188" si="741">IFERROR(AVERAGEIFS(O188:EI188,O$12:EI$12,"Valor Total Unitario",O188:EI188,"&lt;&gt;0"),0)</f>
        <v>3967994.7646133336</v>
      </c>
      <c r="EK188" s="221">
        <f t="shared" ref="EK188" si="742">_xlfn.MINIFS(O188:EI188,O$12:EI$12,"Valor Total Unitario", O188:EI188, "&lt;&gt;0")</f>
        <v>1206740</v>
      </c>
      <c r="EL188" s="222" t="str">
        <f t="shared" ref="EL188" si="743">IF(EK188=0,"",INDEX(O$9:EI$9,MATCH(EK188,O188:EI188,0)))</f>
        <v>PROMED QUIRURGICOS</v>
      </c>
      <c r="EM188" s="221"/>
      <c r="EN188" s="220">
        <f>IFERROR(EM188/#REF!,0)</f>
        <v>0</v>
      </c>
      <c r="EO188" s="31">
        <f t="shared" ref="EO188" si="744">+EJ188</f>
        <v>3967994.7646133336</v>
      </c>
      <c r="EP188" s="31">
        <f t="shared" si="455"/>
        <v>3967994.7646133336</v>
      </c>
      <c r="EQ188" s="225" t="str">
        <f t="shared" si="541"/>
        <v/>
      </c>
    </row>
    <row r="189" spans="1:147" s="14" customFormat="1" ht="42.75">
      <c r="A189" s="263">
        <f t="shared" si="13"/>
        <v>177</v>
      </c>
      <c r="B189" s="102"/>
      <c r="C189" s="249" t="s">
        <v>905</v>
      </c>
      <c r="D189" s="273" t="s">
        <v>57</v>
      </c>
      <c r="E189" s="265" t="s">
        <v>1445</v>
      </c>
      <c r="F189" s="273">
        <v>1</v>
      </c>
      <c r="G189" s="102"/>
      <c r="H189" s="103"/>
      <c r="I189" s="210"/>
      <c r="J189" s="280"/>
      <c r="K189" s="206"/>
      <c r="L189" s="71">
        <f t="shared" ref="L189" si="745">+J189+K189</f>
        <v>0</v>
      </c>
      <c r="M189" s="209">
        <f t="shared" si="443"/>
        <v>0</v>
      </c>
      <c r="O189" s="275"/>
      <c r="P189" s="275"/>
      <c r="Q189" s="149"/>
      <c r="R189" s="60"/>
      <c r="S189" s="244"/>
      <c r="T189" s="275"/>
      <c r="U189" s="275"/>
      <c r="V189" s="149"/>
      <c r="W189" s="60"/>
      <c r="X189" s="244"/>
      <c r="Y189" s="275"/>
      <c r="Z189" s="275"/>
      <c r="AA189" s="149"/>
      <c r="AB189" s="60"/>
      <c r="AC189" s="244"/>
      <c r="AD189" s="275"/>
      <c r="AE189" s="275"/>
      <c r="AF189" s="149"/>
      <c r="AG189" s="60"/>
      <c r="AH189" s="244"/>
      <c r="AI189" s="275"/>
      <c r="AJ189" s="275"/>
      <c r="AK189" s="149"/>
      <c r="AL189" s="60"/>
      <c r="AM189" s="244"/>
      <c r="AN189" s="275">
        <v>11950560</v>
      </c>
      <c r="AO189" s="275">
        <v>0</v>
      </c>
      <c r="AP189" s="149">
        <f t="shared" si="444"/>
        <v>11950560</v>
      </c>
      <c r="AQ189" s="60">
        <f t="shared" si="445"/>
        <v>11950560</v>
      </c>
      <c r="AR189" s="244"/>
      <c r="AS189" s="275">
        <v>1715399</v>
      </c>
      <c r="AT189" s="275">
        <v>0</v>
      </c>
      <c r="AU189" s="149">
        <f t="shared" si="446"/>
        <v>1715399</v>
      </c>
      <c r="AV189" s="60">
        <f t="shared" si="461"/>
        <v>1715399</v>
      </c>
      <c r="AW189" s="244"/>
      <c r="AX189" s="212">
        <v>1206740</v>
      </c>
      <c r="AY189" s="213">
        <v>0</v>
      </c>
      <c r="AZ189" s="149">
        <f t="shared" si="515"/>
        <v>1206740</v>
      </c>
      <c r="BA189" s="60">
        <f t="shared" si="516"/>
        <v>1206740</v>
      </c>
      <c r="BB189" s="244"/>
      <c r="BC189" s="212">
        <v>13024000</v>
      </c>
      <c r="BD189" s="213">
        <v>0</v>
      </c>
      <c r="BE189" s="149">
        <f t="shared" si="671"/>
        <v>13024000</v>
      </c>
      <c r="BF189" s="60">
        <f t="shared" si="672"/>
        <v>13024000</v>
      </c>
      <c r="BG189" s="244"/>
      <c r="BH189" s="275"/>
      <c r="BI189" s="275"/>
      <c r="BJ189" s="149"/>
      <c r="BK189" s="60"/>
      <c r="BL189" s="244"/>
      <c r="BM189" s="212"/>
      <c r="BN189" s="213"/>
      <c r="BO189" s="149"/>
      <c r="BP189" s="60"/>
      <c r="BQ189" s="244"/>
      <c r="BR189" s="212"/>
      <c r="BS189" s="213"/>
      <c r="BT189" s="149"/>
      <c r="BU189" s="60"/>
      <c r="BV189" s="244"/>
      <c r="BW189" s="212"/>
      <c r="BX189" s="213"/>
      <c r="BY189" s="149"/>
      <c r="BZ189" s="60"/>
      <c r="CA189" s="244"/>
      <c r="CB189" s="277">
        <v>4114800</v>
      </c>
      <c r="CC189" s="277">
        <v>0</v>
      </c>
      <c r="CD189" s="149">
        <f t="shared" si="680"/>
        <v>4114800</v>
      </c>
      <c r="CE189" s="60">
        <f t="shared" si="681"/>
        <v>4114800</v>
      </c>
      <c r="CF189" s="244"/>
      <c r="CG189" s="212"/>
      <c r="CH189" s="213"/>
      <c r="CI189" s="149"/>
      <c r="CJ189" s="60"/>
      <c r="CK189" s="244"/>
      <c r="CL189" s="212"/>
      <c r="CM189" s="213"/>
      <c r="CN189" s="149"/>
      <c r="CO189" s="60"/>
      <c r="CP189" s="244"/>
      <c r="CQ189" s="212"/>
      <c r="CR189" s="213"/>
      <c r="CS189" s="149"/>
      <c r="CT189" s="60"/>
      <c r="CU189" s="244"/>
      <c r="CV189" s="212"/>
      <c r="CW189" s="213"/>
      <c r="CX189" s="149"/>
      <c r="CY189" s="60"/>
      <c r="CZ189" s="244"/>
      <c r="DA189" s="212"/>
      <c r="DB189" s="213"/>
      <c r="DC189" s="149"/>
      <c r="DD189" s="60"/>
      <c r="DE189" s="244"/>
      <c r="DF189" s="212"/>
      <c r="DG189" s="213"/>
      <c r="DH189" s="149"/>
      <c r="DI189" s="60"/>
      <c r="DJ189" s="244"/>
      <c r="DK189" s="212"/>
      <c r="DL189" s="213"/>
      <c r="DM189" s="149"/>
      <c r="DN189" s="60"/>
      <c r="DO189" s="244"/>
      <c r="DP189" s="212"/>
      <c r="DQ189" s="213"/>
      <c r="DR189" s="149">
        <f t="shared" si="449"/>
        <v>0</v>
      </c>
      <c r="DS189" s="60">
        <f t="shared" si="471"/>
        <v>0</v>
      </c>
      <c r="DT189" s="244"/>
      <c r="DU189" s="212">
        <v>0</v>
      </c>
      <c r="DV189" s="213">
        <v>0</v>
      </c>
      <c r="DW189" s="149">
        <f t="shared" si="450"/>
        <v>0</v>
      </c>
      <c r="DX189" s="60">
        <f t="shared" si="472"/>
        <v>0</v>
      </c>
      <c r="DY189" s="244"/>
      <c r="DZ189" s="212"/>
      <c r="EA189" s="213"/>
      <c r="EB189" s="149"/>
      <c r="EC189" s="60"/>
      <c r="ED189" s="247"/>
      <c r="EE189" s="212"/>
      <c r="EF189" s="213"/>
      <c r="EG189" s="149"/>
      <c r="EH189" s="60"/>
      <c r="EI189" s="244"/>
      <c r="EJ189" s="224">
        <f t="shared" ref="EJ189" si="746">IFERROR(AVERAGEIFS(O189:EI189,O$12:EI$12,"Valor Total Unitario",O189:EI189,"&lt;&gt;0"),0)</f>
        <v>6402299.7999999998</v>
      </c>
      <c r="EK189" s="221">
        <f t="shared" ref="EK189" si="747">_xlfn.MINIFS(O189:EI189,O$12:EI$12,"Valor Total Unitario", O189:EI189, "&lt;&gt;0")</f>
        <v>1206740</v>
      </c>
      <c r="EL189" s="222" t="str">
        <f t="shared" ref="EL189" si="748">IF(EK189=0,"",INDEX(O$9:EI$9,MATCH(EK189,O189:EI189,0)))</f>
        <v>PROMED QUIRURGICOS</v>
      </c>
      <c r="EM189" s="221"/>
      <c r="EN189" s="220">
        <f>IFERROR(EM189/#REF!,0)</f>
        <v>0</v>
      </c>
      <c r="EO189" s="31">
        <f t="shared" ref="EO189" si="749">+EJ189</f>
        <v>6402299.7999999998</v>
      </c>
      <c r="EP189" s="31">
        <f t="shared" si="455"/>
        <v>6402299.7999999998</v>
      </c>
      <c r="EQ189" s="225" t="str">
        <f t="shared" si="541"/>
        <v/>
      </c>
    </row>
    <row r="190" spans="1:147" s="14" customFormat="1" ht="28.5">
      <c r="A190" s="263">
        <f t="shared" si="13"/>
        <v>178</v>
      </c>
      <c r="B190" s="102"/>
      <c r="C190" s="250" t="s">
        <v>906</v>
      </c>
      <c r="D190" s="273" t="s">
        <v>57</v>
      </c>
      <c r="E190" s="266" t="s">
        <v>1445</v>
      </c>
      <c r="F190" s="273">
        <v>2</v>
      </c>
      <c r="G190" s="102"/>
      <c r="H190" s="103"/>
      <c r="I190" s="210"/>
      <c r="J190" s="280"/>
      <c r="K190" s="206"/>
      <c r="L190" s="71">
        <f t="shared" ref="L190" si="750">+J190+K190</f>
        <v>0</v>
      </c>
      <c r="M190" s="209">
        <f t="shared" si="443"/>
        <v>0</v>
      </c>
      <c r="O190" s="275"/>
      <c r="P190" s="275"/>
      <c r="Q190" s="149"/>
      <c r="R190" s="60"/>
      <c r="S190" s="244"/>
      <c r="T190" s="275"/>
      <c r="U190" s="275"/>
      <c r="V190" s="149"/>
      <c r="W190" s="60"/>
      <c r="X190" s="244"/>
      <c r="Y190" s="275"/>
      <c r="Z190" s="275"/>
      <c r="AA190" s="149"/>
      <c r="AB190" s="60"/>
      <c r="AC190" s="244"/>
      <c r="AD190" s="275"/>
      <c r="AE190" s="275"/>
      <c r="AF190" s="149"/>
      <c r="AG190" s="60"/>
      <c r="AH190" s="244"/>
      <c r="AI190" s="275"/>
      <c r="AJ190" s="275"/>
      <c r="AK190" s="149"/>
      <c r="AL190" s="60"/>
      <c r="AM190" s="244"/>
      <c r="AN190" s="275">
        <v>11950560</v>
      </c>
      <c r="AO190" s="275">
        <v>0</v>
      </c>
      <c r="AP190" s="149">
        <f t="shared" si="444"/>
        <v>11950560</v>
      </c>
      <c r="AQ190" s="60">
        <f t="shared" si="445"/>
        <v>23901120</v>
      </c>
      <c r="AR190" s="244"/>
      <c r="AS190" s="275">
        <v>2002934</v>
      </c>
      <c r="AT190" s="275">
        <v>0</v>
      </c>
      <c r="AU190" s="149">
        <f t="shared" si="446"/>
        <v>2002934</v>
      </c>
      <c r="AV190" s="60">
        <f t="shared" si="461"/>
        <v>4005868</v>
      </c>
      <c r="AW190" s="244"/>
      <c r="AX190" s="212"/>
      <c r="AY190" s="213"/>
      <c r="AZ190" s="149"/>
      <c r="BA190" s="60"/>
      <c r="BB190" s="244"/>
      <c r="BC190" s="212"/>
      <c r="BD190" s="213"/>
      <c r="BE190" s="149"/>
      <c r="BF190" s="60"/>
      <c r="BG190" s="244"/>
      <c r="BH190" s="275"/>
      <c r="BI190" s="275"/>
      <c r="BJ190" s="149"/>
      <c r="BK190" s="60"/>
      <c r="BL190" s="244"/>
      <c r="BM190" s="212"/>
      <c r="BN190" s="213"/>
      <c r="BO190" s="149"/>
      <c r="BP190" s="60"/>
      <c r="BQ190" s="244"/>
      <c r="BR190" s="212"/>
      <c r="BS190" s="213"/>
      <c r="BT190" s="149"/>
      <c r="BU190" s="60"/>
      <c r="BV190" s="244"/>
      <c r="BW190" s="212"/>
      <c r="BX190" s="213"/>
      <c r="BY190" s="149"/>
      <c r="BZ190" s="60"/>
      <c r="CA190" s="244"/>
      <c r="CB190" s="277"/>
      <c r="CC190" s="277"/>
      <c r="CD190" s="149"/>
      <c r="CE190" s="60"/>
      <c r="CF190" s="244"/>
      <c r="CG190" s="212"/>
      <c r="CH190" s="213"/>
      <c r="CI190" s="149"/>
      <c r="CJ190" s="60"/>
      <c r="CK190" s="244"/>
      <c r="CL190" s="212"/>
      <c r="CM190" s="213"/>
      <c r="CN190" s="149"/>
      <c r="CO190" s="60"/>
      <c r="CP190" s="244"/>
      <c r="CQ190" s="212"/>
      <c r="CR190" s="213"/>
      <c r="CS190" s="149"/>
      <c r="CT190" s="60"/>
      <c r="CU190" s="244"/>
      <c r="CV190" s="212"/>
      <c r="CW190" s="213"/>
      <c r="CX190" s="149"/>
      <c r="CY190" s="60"/>
      <c r="CZ190" s="244"/>
      <c r="DA190" s="212"/>
      <c r="DB190" s="213"/>
      <c r="DC190" s="149"/>
      <c r="DD190" s="60"/>
      <c r="DE190" s="244"/>
      <c r="DF190" s="212"/>
      <c r="DG190" s="213"/>
      <c r="DH190" s="149"/>
      <c r="DI190" s="60"/>
      <c r="DJ190" s="244"/>
      <c r="DK190" s="212"/>
      <c r="DL190" s="213"/>
      <c r="DM190" s="149"/>
      <c r="DN190" s="60"/>
      <c r="DO190" s="244"/>
      <c r="DP190" s="212"/>
      <c r="DQ190" s="213"/>
      <c r="DR190" s="149">
        <f t="shared" si="449"/>
        <v>0</v>
      </c>
      <c r="DS190" s="60">
        <f t="shared" si="471"/>
        <v>0</v>
      </c>
      <c r="DT190" s="244"/>
      <c r="DU190" s="212">
        <v>0</v>
      </c>
      <c r="DV190" s="213">
        <v>0</v>
      </c>
      <c r="DW190" s="149">
        <f t="shared" si="450"/>
        <v>0</v>
      </c>
      <c r="DX190" s="60">
        <f t="shared" si="472"/>
        <v>0</v>
      </c>
      <c r="DY190" s="244"/>
      <c r="DZ190" s="212"/>
      <c r="EA190" s="213"/>
      <c r="EB190" s="149"/>
      <c r="EC190" s="60"/>
      <c r="ED190" s="247"/>
      <c r="EE190" s="212"/>
      <c r="EF190" s="213"/>
      <c r="EG190" s="149"/>
      <c r="EH190" s="60"/>
      <c r="EI190" s="244"/>
      <c r="EJ190" s="224">
        <f t="shared" ref="EJ190" si="751">IFERROR(AVERAGEIFS(O190:EI190,O$12:EI$12,"Valor Total Unitario",O190:EI190,"&lt;&gt;0"),0)</f>
        <v>6976747</v>
      </c>
      <c r="EK190" s="221">
        <f t="shared" ref="EK190" si="752">_xlfn.MINIFS(O190:EI190,O$12:EI$12,"Valor Total Unitario", O190:EI190, "&lt;&gt;0")</f>
        <v>2002934</v>
      </c>
      <c r="EL190" s="222" t="str">
        <f t="shared" ref="EL190" si="753">IF(EK190=0,"",INDEX(O$9:EI$9,MATCH(EK190,O190:EI190,0)))</f>
        <v>FIJACION EXTERNA SAS</v>
      </c>
      <c r="EM190" s="221"/>
      <c r="EN190" s="220">
        <f>IFERROR(EM190/#REF!,0)</f>
        <v>0</v>
      </c>
      <c r="EO190" s="31">
        <f t="shared" ref="EO190" si="754">+EJ190</f>
        <v>6976747</v>
      </c>
      <c r="EP190" s="31">
        <f t="shared" si="455"/>
        <v>13953494</v>
      </c>
      <c r="EQ190" s="225" t="str">
        <f t="shared" si="541"/>
        <v/>
      </c>
    </row>
    <row r="191" spans="1:147" s="14" customFormat="1" ht="57">
      <c r="A191" s="263">
        <f t="shared" si="13"/>
        <v>179</v>
      </c>
      <c r="B191" s="102"/>
      <c r="C191" s="250" t="s">
        <v>907</v>
      </c>
      <c r="D191" s="273" t="s">
        <v>57</v>
      </c>
      <c r="E191" s="266" t="s">
        <v>1445</v>
      </c>
      <c r="F191" s="273">
        <v>1</v>
      </c>
      <c r="G191" s="102"/>
      <c r="H191" s="103"/>
      <c r="I191" s="210"/>
      <c r="J191" s="280"/>
      <c r="K191" s="206"/>
      <c r="L191" s="71">
        <f t="shared" ref="L191" si="755">+J191+K191</f>
        <v>0</v>
      </c>
      <c r="M191" s="209">
        <f t="shared" si="443"/>
        <v>0</v>
      </c>
      <c r="O191" s="275"/>
      <c r="P191" s="275"/>
      <c r="Q191" s="149"/>
      <c r="R191" s="60"/>
      <c r="S191" s="244"/>
      <c r="T191" s="275"/>
      <c r="U191" s="275"/>
      <c r="V191" s="149"/>
      <c r="W191" s="60"/>
      <c r="X191" s="244"/>
      <c r="Y191" s="275"/>
      <c r="Z191" s="275"/>
      <c r="AA191" s="149"/>
      <c r="AB191" s="60"/>
      <c r="AC191" s="244"/>
      <c r="AD191" s="275">
        <v>8789689.2938400004</v>
      </c>
      <c r="AE191" s="275">
        <v>0</v>
      </c>
      <c r="AF191" s="149">
        <f t="shared" si="459"/>
        <v>8789689.2938400004</v>
      </c>
      <c r="AG191" s="60">
        <f t="shared" si="460"/>
        <v>8789689.2938400004</v>
      </c>
      <c r="AH191" s="244"/>
      <c r="AI191" s="275"/>
      <c r="AJ191" s="275"/>
      <c r="AK191" s="149"/>
      <c r="AL191" s="60"/>
      <c r="AM191" s="244"/>
      <c r="AN191" s="275"/>
      <c r="AO191" s="275"/>
      <c r="AP191" s="149">
        <f t="shared" si="444"/>
        <v>0</v>
      </c>
      <c r="AQ191" s="60">
        <f t="shared" si="445"/>
        <v>0</v>
      </c>
      <c r="AR191" s="244"/>
      <c r="AS191" s="275">
        <v>1882032</v>
      </c>
      <c r="AT191" s="275">
        <v>0</v>
      </c>
      <c r="AU191" s="149">
        <f t="shared" si="446"/>
        <v>1882032</v>
      </c>
      <c r="AV191" s="60">
        <f t="shared" si="461"/>
        <v>1882032</v>
      </c>
      <c r="AW191" s="244"/>
      <c r="AX191" s="212">
        <v>1206740</v>
      </c>
      <c r="AY191" s="213">
        <v>0</v>
      </c>
      <c r="AZ191" s="149">
        <f t="shared" si="515"/>
        <v>1206740</v>
      </c>
      <c r="BA191" s="60">
        <f t="shared" si="516"/>
        <v>1206740</v>
      </c>
      <c r="BB191" s="244"/>
      <c r="BC191" s="212">
        <v>2100000</v>
      </c>
      <c r="BD191" s="213">
        <v>0</v>
      </c>
      <c r="BE191" s="149">
        <f t="shared" si="671"/>
        <v>2100000</v>
      </c>
      <c r="BF191" s="60">
        <f t="shared" si="672"/>
        <v>2100000</v>
      </c>
      <c r="BG191" s="244"/>
      <c r="BH191" s="275"/>
      <c r="BI191" s="275"/>
      <c r="BJ191" s="149"/>
      <c r="BK191" s="60"/>
      <c r="BL191" s="244"/>
      <c r="BM191" s="212">
        <v>2266000</v>
      </c>
      <c r="BN191" s="213">
        <v>0</v>
      </c>
      <c r="BO191" s="149">
        <f t="shared" si="447"/>
        <v>2266000</v>
      </c>
      <c r="BP191" s="60">
        <f t="shared" si="462"/>
        <v>2266000</v>
      </c>
      <c r="BQ191" s="244"/>
      <c r="BR191" s="212"/>
      <c r="BS191" s="213"/>
      <c r="BT191" s="149"/>
      <c r="BU191" s="60"/>
      <c r="BV191" s="244"/>
      <c r="BW191" s="212"/>
      <c r="BX191" s="213"/>
      <c r="BY191" s="149"/>
      <c r="BZ191" s="60"/>
      <c r="CA191" s="244"/>
      <c r="CB191" s="277">
        <v>3578000</v>
      </c>
      <c r="CC191" s="277">
        <v>0</v>
      </c>
      <c r="CD191" s="149">
        <f t="shared" si="680"/>
        <v>3578000</v>
      </c>
      <c r="CE191" s="60">
        <f t="shared" si="681"/>
        <v>3578000</v>
      </c>
      <c r="CF191" s="244"/>
      <c r="CG191" s="212"/>
      <c r="CH191" s="213"/>
      <c r="CI191" s="149"/>
      <c r="CJ191" s="60"/>
      <c r="CK191" s="244"/>
      <c r="CL191" s="212"/>
      <c r="CM191" s="213"/>
      <c r="CN191" s="149"/>
      <c r="CO191" s="60"/>
      <c r="CP191" s="244"/>
      <c r="CQ191" s="212"/>
      <c r="CR191" s="213"/>
      <c r="CS191" s="149"/>
      <c r="CT191" s="60"/>
      <c r="CU191" s="244"/>
      <c r="CV191" s="212"/>
      <c r="CW191" s="213"/>
      <c r="CX191" s="149"/>
      <c r="CY191" s="60"/>
      <c r="CZ191" s="244"/>
      <c r="DA191" s="212"/>
      <c r="DB191" s="213"/>
      <c r="DC191" s="149"/>
      <c r="DD191" s="60"/>
      <c r="DE191" s="244"/>
      <c r="DF191" s="212"/>
      <c r="DG191" s="213"/>
      <c r="DH191" s="149"/>
      <c r="DI191" s="60"/>
      <c r="DJ191" s="244"/>
      <c r="DK191" s="212"/>
      <c r="DL191" s="213"/>
      <c r="DM191" s="149"/>
      <c r="DN191" s="60"/>
      <c r="DO191" s="244"/>
      <c r="DP191" s="212"/>
      <c r="DQ191" s="213"/>
      <c r="DR191" s="149">
        <f t="shared" si="449"/>
        <v>0</v>
      </c>
      <c r="DS191" s="60">
        <f t="shared" si="471"/>
        <v>0</v>
      </c>
      <c r="DT191" s="244"/>
      <c r="DU191" s="212">
        <v>0</v>
      </c>
      <c r="DV191" s="213">
        <v>0</v>
      </c>
      <c r="DW191" s="149">
        <f t="shared" si="450"/>
        <v>0</v>
      </c>
      <c r="DX191" s="60">
        <f t="shared" si="472"/>
        <v>0</v>
      </c>
      <c r="DY191" s="244"/>
      <c r="DZ191" s="212"/>
      <c r="EA191" s="213"/>
      <c r="EB191" s="149"/>
      <c r="EC191" s="60"/>
      <c r="ED191" s="247"/>
      <c r="EE191" s="212"/>
      <c r="EF191" s="213"/>
      <c r="EG191" s="149"/>
      <c r="EH191" s="60"/>
      <c r="EI191" s="244"/>
      <c r="EJ191" s="224">
        <f t="shared" ref="EJ191" si="756">IFERROR(AVERAGEIFS(O191:EI191,O$12:EI$12,"Valor Total Unitario",O191:EI191,"&lt;&gt;0"),0)</f>
        <v>3303743.5489733331</v>
      </c>
      <c r="EK191" s="221">
        <f t="shared" ref="EK191" si="757">_xlfn.MINIFS(O191:EI191,O$12:EI$12,"Valor Total Unitario", O191:EI191, "&lt;&gt;0")</f>
        <v>1206740</v>
      </c>
      <c r="EL191" s="222" t="str">
        <f t="shared" ref="EL191" si="758">IF(EK191=0,"",INDEX(O$9:EI$9,MATCH(EK191,O191:EI191,0)))</f>
        <v>PROMED QUIRURGICOS</v>
      </c>
      <c r="EM191" s="221"/>
      <c r="EN191" s="220">
        <f>IFERROR(EM191/#REF!,0)</f>
        <v>0</v>
      </c>
      <c r="EO191" s="31">
        <f t="shared" ref="EO191" si="759">+EJ191</f>
        <v>3303743.5489733331</v>
      </c>
      <c r="EP191" s="31">
        <f t="shared" si="455"/>
        <v>3303743.5489733331</v>
      </c>
      <c r="EQ191" s="225" t="str">
        <f t="shared" si="541"/>
        <v/>
      </c>
    </row>
    <row r="192" spans="1:147" s="14" customFormat="1" ht="42.75">
      <c r="A192" s="263">
        <f t="shared" si="13"/>
        <v>180</v>
      </c>
      <c r="B192" s="102"/>
      <c r="C192" s="250" t="s">
        <v>908</v>
      </c>
      <c r="D192" s="273" t="s">
        <v>57</v>
      </c>
      <c r="E192" s="266" t="s">
        <v>1445</v>
      </c>
      <c r="F192" s="273">
        <v>1</v>
      </c>
      <c r="G192" s="102"/>
      <c r="H192" s="103"/>
      <c r="I192" s="210"/>
      <c r="J192" s="280"/>
      <c r="K192" s="206"/>
      <c r="L192" s="71">
        <f t="shared" ref="L192" si="760">+J192+K192</f>
        <v>0</v>
      </c>
      <c r="M192" s="209">
        <f t="shared" si="443"/>
        <v>0</v>
      </c>
      <c r="O192" s="275"/>
      <c r="P192" s="275"/>
      <c r="Q192" s="149"/>
      <c r="R192" s="60"/>
      <c r="S192" s="244"/>
      <c r="T192" s="275"/>
      <c r="U192" s="275"/>
      <c r="V192" s="149"/>
      <c r="W192" s="60"/>
      <c r="X192" s="244"/>
      <c r="Y192" s="275"/>
      <c r="Z192" s="275"/>
      <c r="AA192" s="149"/>
      <c r="AB192" s="60"/>
      <c r="AC192" s="244"/>
      <c r="AD192" s="275">
        <v>8789689.2938400004</v>
      </c>
      <c r="AE192" s="275">
        <v>0</v>
      </c>
      <c r="AF192" s="149">
        <f t="shared" si="459"/>
        <v>8789689.2938400004</v>
      </c>
      <c r="AG192" s="60">
        <f t="shared" si="460"/>
        <v>8789689.2938400004</v>
      </c>
      <c r="AH192" s="244"/>
      <c r="AI192" s="275"/>
      <c r="AJ192" s="275"/>
      <c r="AK192" s="149"/>
      <c r="AL192" s="60"/>
      <c r="AM192" s="244"/>
      <c r="AN192" s="275"/>
      <c r="AO192" s="275"/>
      <c r="AP192" s="149">
        <f t="shared" si="444"/>
        <v>0</v>
      </c>
      <c r="AQ192" s="60">
        <f t="shared" si="445"/>
        <v>0</v>
      </c>
      <c r="AR192" s="244"/>
      <c r="AS192" s="275">
        <v>1907555</v>
      </c>
      <c r="AT192" s="275">
        <v>0</v>
      </c>
      <c r="AU192" s="149">
        <f t="shared" si="446"/>
        <v>1907555</v>
      </c>
      <c r="AV192" s="60">
        <f t="shared" si="461"/>
        <v>1907555</v>
      </c>
      <c r="AW192" s="244"/>
      <c r="AX192" s="212">
        <v>1267286</v>
      </c>
      <c r="AY192" s="213">
        <v>0</v>
      </c>
      <c r="AZ192" s="149">
        <f t="shared" si="515"/>
        <v>1267286</v>
      </c>
      <c r="BA192" s="60">
        <f t="shared" si="516"/>
        <v>1267286</v>
      </c>
      <c r="BB192" s="244"/>
      <c r="BC192" s="212"/>
      <c r="BD192" s="213"/>
      <c r="BE192" s="149"/>
      <c r="BF192" s="60"/>
      <c r="BG192" s="244"/>
      <c r="BH192" s="275"/>
      <c r="BI192" s="275"/>
      <c r="BJ192" s="149"/>
      <c r="BK192" s="60"/>
      <c r="BL192" s="244"/>
      <c r="BM192" s="212">
        <v>1807000</v>
      </c>
      <c r="BN192" s="213">
        <v>0</v>
      </c>
      <c r="BO192" s="149">
        <f t="shared" si="447"/>
        <v>1807000</v>
      </c>
      <c r="BP192" s="60">
        <f t="shared" si="462"/>
        <v>1807000</v>
      </c>
      <c r="BQ192" s="244"/>
      <c r="BR192" s="212"/>
      <c r="BS192" s="213"/>
      <c r="BT192" s="149"/>
      <c r="BU192" s="60"/>
      <c r="BV192" s="244"/>
      <c r="BW192" s="212"/>
      <c r="BX192" s="213"/>
      <c r="BY192" s="149"/>
      <c r="BZ192" s="60"/>
      <c r="CA192" s="244"/>
      <c r="CB192" s="277">
        <v>3578000</v>
      </c>
      <c r="CC192" s="277">
        <v>0</v>
      </c>
      <c r="CD192" s="149">
        <f t="shared" si="680"/>
        <v>3578000</v>
      </c>
      <c r="CE192" s="60">
        <f t="shared" si="681"/>
        <v>3578000</v>
      </c>
      <c r="CF192" s="244"/>
      <c r="CG192" s="212"/>
      <c r="CH192" s="213"/>
      <c r="CI192" s="149"/>
      <c r="CJ192" s="60"/>
      <c r="CK192" s="244"/>
      <c r="CL192" s="212"/>
      <c r="CM192" s="213"/>
      <c r="CN192" s="149"/>
      <c r="CO192" s="60"/>
      <c r="CP192" s="244"/>
      <c r="CQ192" s="212"/>
      <c r="CR192" s="213"/>
      <c r="CS192" s="149"/>
      <c r="CT192" s="60"/>
      <c r="CU192" s="244"/>
      <c r="CV192" s="212"/>
      <c r="CW192" s="213"/>
      <c r="CX192" s="149"/>
      <c r="CY192" s="60"/>
      <c r="CZ192" s="244"/>
      <c r="DA192" s="212"/>
      <c r="DB192" s="213"/>
      <c r="DC192" s="149"/>
      <c r="DD192" s="60"/>
      <c r="DE192" s="244"/>
      <c r="DF192" s="212"/>
      <c r="DG192" s="213"/>
      <c r="DH192" s="149"/>
      <c r="DI192" s="60"/>
      <c r="DJ192" s="244"/>
      <c r="DK192" s="212"/>
      <c r="DL192" s="213"/>
      <c r="DM192" s="149"/>
      <c r="DN192" s="60"/>
      <c r="DO192" s="244"/>
      <c r="DP192" s="212"/>
      <c r="DQ192" s="213"/>
      <c r="DR192" s="149">
        <f t="shared" si="449"/>
        <v>0</v>
      </c>
      <c r="DS192" s="60">
        <f t="shared" si="471"/>
        <v>0</v>
      </c>
      <c r="DT192" s="244"/>
      <c r="DU192" s="212">
        <v>0</v>
      </c>
      <c r="DV192" s="213">
        <v>0</v>
      </c>
      <c r="DW192" s="149">
        <f t="shared" si="450"/>
        <v>0</v>
      </c>
      <c r="DX192" s="60">
        <f t="shared" si="472"/>
        <v>0</v>
      </c>
      <c r="DY192" s="244"/>
      <c r="DZ192" s="212"/>
      <c r="EA192" s="213"/>
      <c r="EB192" s="149"/>
      <c r="EC192" s="60"/>
      <c r="ED192" s="247"/>
      <c r="EE192" s="212"/>
      <c r="EF192" s="213"/>
      <c r="EG192" s="149"/>
      <c r="EH192" s="60"/>
      <c r="EI192" s="244"/>
      <c r="EJ192" s="224">
        <f t="shared" ref="EJ192" si="761">IFERROR(AVERAGEIFS(O192:EI192,O$12:EI$12,"Valor Total Unitario",O192:EI192,"&lt;&gt;0"),0)</f>
        <v>3469906.0587679995</v>
      </c>
      <c r="EK192" s="221">
        <f t="shared" ref="EK192" si="762">_xlfn.MINIFS(O192:EI192,O$12:EI$12,"Valor Total Unitario", O192:EI192, "&lt;&gt;0")</f>
        <v>1267286</v>
      </c>
      <c r="EL192" s="222" t="str">
        <f t="shared" ref="EL192" si="763">IF(EK192=0,"",INDEX(O$9:EI$9,MATCH(EK192,O192:EI192,0)))</f>
        <v>PROMED QUIRURGICOS</v>
      </c>
      <c r="EM192" s="221"/>
      <c r="EN192" s="220">
        <f>IFERROR(EM192/#REF!,0)</f>
        <v>0</v>
      </c>
      <c r="EO192" s="31">
        <f t="shared" ref="EO192" si="764">+EJ192</f>
        <v>3469906.0587679995</v>
      </c>
      <c r="EP192" s="31">
        <f t="shared" si="455"/>
        <v>3469906.0587679995</v>
      </c>
      <c r="EQ192" s="225" t="str">
        <f t="shared" si="541"/>
        <v/>
      </c>
    </row>
    <row r="193" spans="1:147" s="14" customFormat="1" ht="42.75">
      <c r="A193" s="263">
        <f t="shared" si="13"/>
        <v>181</v>
      </c>
      <c r="B193" s="102"/>
      <c r="C193" s="248" t="s">
        <v>909</v>
      </c>
      <c r="D193" s="273" t="s">
        <v>57</v>
      </c>
      <c r="E193" s="264" t="s">
        <v>1445</v>
      </c>
      <c r="F193" s="273">
        <v>2</v>
      </c>
      <c r="G193" s="102"/>
      <c r="H193" s="103"/>
      <c r="I193" s="210"/>
      <c r="J193" s="280"/>
      <c r="K193" s="206"/>
      <c r="L193" s="71">
        <f t="shared" ref="L193" si="765">+J193+K193</f>
        <v>0</v>
      </c>
      <c r="M193" s="209">
        <f t="shared" si="443"/>
        <v>0</v>
      </c>
      <c r="O193" s="275"/>
      <c r="P193" s="275"/>
      <c r="Q193" s="149"/>
      <c r="R193" s="60"/>
      <c r="S193" s="244"/>
      <c r="T193" s="275"/>
      <c r="U193" s="275"/>
      <c r="V193" s="149"/>
      <c r="W193" s="60"/>
      <c r="X193" s="244"/>
      <c r="Y193" s="275"/>
      <c r="Z193" s="275"/>
      <c r="AA193" s="149"/>
      <c r="AB193" s="60"/>
      <c r="AC193" s="244"/>
      <c r="AD193" s="275"/>
      <c r="AE193" s="275"/>
      <c r="AF193" s="149"/>
      <c r="AG193" s="60"/>
      <c r="AH193" s="244"/>
      <c r="AI193" s="275"/>
      <c r="AJ193" s="275"/>
      <c r="AK193" s="149"/>
      <c r="AL193" s="60"/>
      <c r="AM193" s="244"/>
      <c r="AN193" s="275"/>
      <c r="AO193" s="275"/>
      <c r="AP193" s="149">
        <f t="shared" si="444"/>
        <v>0</v>
      </c>
      <c r="AQ193" s="60">
        <f t="shared" si="445"/>
        <v>0</v>
      </c>
      <c r="AR193" s="244"/>
      <c r="AS193" s="275">
        <v>1907555</v>
      </c>
      <c r="AT193" s="275">
        <v>0</v>
      </c>
      <c r="AU193" s="149">
        <f t="shared" si="446"/>
        <v>1907555</v>
      </c>
      <c r="AV193" s="60">
        <f t="shared" si="461"/>
        <v>3815110</v>
      </c>
      <c r="AW193" s="244"/>
      <c r="AX193" s="212"/>
      <c r="AY193" s="213"/>
      <c r="AZ193" s="149"/>
      <c r="BA193" s="60"/>
      <c r="BB193" s="244"/>
      <c r="BC193" s="212">
        <v>11479000</v>
      </c>
      <c r="BD193" s="213">
        <v>0</v>
      </c>
      <c r="BE193" s="149">
        <f t="shared" si="671"/>
        <v>11479000</v>
      </c>
      <c r="BF193" s="60">
        <f t="shared" si="672"/>
        <v>22958000</v>
      </c>
      <c r="BG193" s="244"/>
      <c r="BH193" s="275"/>
      <c r="BI193" s="275"/>
      <c r="BJ193" s="149"/>
      <c r="BK193" s="60"/>
      <c r="BL193" s="244"/>
      <c r="BM193" s="212"/>
      <c r="BN193" s="213"/>
      <c r="BO193" s="149"/>
      <c r="BP193" s="60"/>
      <c r="BQ193" s="244"/>
      <c r="BR193" s="212"/>
      <c r="BS193" s="213"/>
      <c r="BT193" s="149"/>
      <c r="BU193" s="60"/>
      <c r="BV193" s="244"/>
      <c r="BW193" s="212"/>
      <c r="BX193" s="213"/>
      <c r="BY193" s="149"/>
      <c r="BZ193" s="60"/>
      <c r="CA193" s="244"/>
      <c r="CB193" s="277"/>
      <c r="CC193" s="277"/>
      <c r="CD193" s="149"/>
      <c r="CE193" s="60"/>
      <c r="CF193" s="244"/>
      <c r="CG193" s="212"/>
      <c r="CH193" s="213"/>
      <c r="CI193" s="149"/>
      <c r="CJ193" s="60"/>
      <c r="CK193" s="244"/>
      <c r="CL193" s="212"/>
      <c r="CM193" s="213"/>
      <c r="CN193" s="149"/>
      <c r="CO193" s="60"/>
      <c r="CP193" s="244"/>
      <c r="CQ193" s="212"/>
      <c r="CR193" s="213"/>
      <c r="CS193" s="149"/>
      <c r="CT193" s="60"/>
      <c r="CU193" s="244"/>
      <c r="CV193" s="212"/>
      <c r="CW193" s="213"/>
      <c r="CX193" s="149"/>
      <c r="CY193" s="60"/>
      <c r="CZ193" s="244"/>
      <c r="DA193" s="212"/>
      <c r="DB193" s="213"/>
      <c r="DC193" s="149"/>
      <c r="DD193" s="60"/>
      <c r="DE193" s="244"/>
      <c r="DF193" s="212"/>
      <c r="DG193" s="213"/>
      <c r="DH193" s="149"/>
      <c r="DI193" s="60"/>
      <c r="DJ193" s="244"/>
      <c r="DK193" s="212"/>
      <c r="DL193" s="213"/>
      <c r="DM193" s="149"/>
      <c r="DN193" s="60"/>
      <c r="DO193" s="244"/>
      <c r="DP193" s="212"/>
      <c r="DQ193" s="213"/>
      <c r="DR193" s="149">
        <f t="shared" si="449"/>
        <v>0</v>
      </c>
      <c r="DS193" s="60">
        <f t="shared" si="471"/>
        <v>0</v>
      </c>
      <c r="DT193" s="244"/>
      <c r="DU193" s="212">
        <v>0</v>
      </c>
      <c r="DV193" s="213">
        <v>0</v>
      </c>
      <c r="DW193" s="149">
        <f t="shared" si="450"/>
        <v>0</v>
      </c>
      <c r="DX193" s="60">
        <f t="shared" si="472"/>
        <v>0</v>
      </c>
      <c r="DY193" s="244"/>
      <c r="DZ193" s="212"/>
      <c r="EA193" s="213"/>
      <c r="EB193" s="149"/>
      <c r="EC193" s="60"/>
      <c r="ED193" s="247"/>
      <c r="EE193" s="212"/>
      <c r="EF193" s="213"/>
      <c r="EG193" s="149"/>
      <c r="EH193" s="60"/>
      <c r="EI193" s="244"/>
      <c r="EJ193" s="224">
        <f t="shared" ref="EJ193" si="766">IFERROR(AVERAGEIFS(O193:EI193,O$12:EI$12,"Valor Total Unitario",O193:EI193,"&lt;&gt;0"),0)</f>
        <v>6693277.5</v>
      </c>
      <c r="EK193" s="221">
        <f t="shared" ref="EK193" si="767">_xlfn.MINIFS(O193:EI193,O$12:EI$12,"Valor Total Unitario", O193:EI193, "&lt;&gt;0")</f>
        <v>1907555</v>
      </c>
      <c r="EL193" s="222" t="str">
        <f t="shared" ref="EL193" si="768">IF(EK193=0,"",INDEX(O$9:EI$9,MATCH(EK193,O193:EI193,0)))</f>
        <v>FIJACION EXTERNA SAS</v>
      </c>
      <c r="EM193" s="221"/>
      <c r="EN193" s="220">
        <f>IFERROR(EM193/#REF!,0)</f>
        <v>0</v>
      </c>
      <c r="EO193" s="31">
        <f t="shared" ref="EO193" si="769">+EJ193</f>
        <v>6693277.5</v>
      </c>
      <c r="EP193" s="31">
        <f t="shared" si="455"/>
        <v>13386555</v>
      </c>
      <c r="EQ193" s="225" t="str">
        <f t="shared" si="541"/>
        <v/>
      </c>
    </row>
    <row r="194" spans="1:147" s="14" customFormat="1" ht="42.75">
      <c r="A194" s="263">
        <f t="shared" si="13"/>
        <v>182</v>
      </c>
      <c r="B194" s="102"/>
      <c r="C194" s="248" t="s">
        <v>910</v>
      </c>
      <c r="D194" s="273" t="s">
        <v>57</v>
      </c>
      <c r="E194" s="264" t="s">
        <v>1445</v>
      </c>
      <c r="F194" s="273">
        <v>8</v>
      </c>
      <c r="G194" s="102"/>
      <c r="H194" s="103"/>
      <c r="I194" s="210"/>
      <c r="J194" s="280"/>
      <c r="K194" s="206"/>
      <c r="L194" s="71">
        <f t="shared" ref="L194" si="770">+J194+K194</f>
        <v>0</v>
      </c>
      <c r="M194" s="209">
        <f t="shared" si="443"/>
        <v>0</v>
      </c>
      <c r="O194" s="275"/>
      <c r="P194" s="275"/>
      <c r="Q194" s="149"/>
      <c r="R194" s="60"/>
      <c r="S194" s="244"/>
      <c r="T194" s="275"/>
      <c r="U194" s="275"/>
      <c r="V194" s="149"/>
      <c r="W194" s="60"/>
      <c r="X194" s="244"/>
      <c r="Y194" s="275"/>
      <c r="Z194" s="275"/>
      <c r="AA194" s="149"/>
      <c r="AB194" s="60"/>
      <c r="AC194" s="244"/>
      <c r="AD194" s="275"/>
      <c r="AE194" s="275"/>
      <c r="AF194" s="149"/>
      <c r="AG194" s="60"/>
      <c r="AH194" s="244"/>
      <c r="AI194" s="275"/>
      <c r="AJ194" s="275"/>
      <c r="AK194" s="149"/>
      <c r="AL194" s="60"/>
      <c r="AM194" s="244"/>
      <c r="AN194" s="275"/>
      <c r="AO194" s="275"/>
      <c r="AP194" s="149">
        <f t="shared" si="444"/>
        <v>0</v>
      </c>
      <c r="AQ194" s="60">
        <f t="shared" si="445"/>
        <v>0</v>
      </c>
      <c r="AR194" s="244"/>
      <c r="AS194" s="275">
        <v>1907555</v>
      </c>
      <c r="AT194" s="275">
        <v>0</v>
      </c>
      <c r="AU194" s="149">
        <f t="shared" si="446"/>
        <v>1907555</v>
      </c>
      <c r="AV194" s="60">
        <f t="shared" si="461"/>
        <v>15260440</v>
      </c>
      <c r="AW194" s="244"/>
      <c r="AX194" s="212"/>
      <c r="AY194" s="213"/>
      <c r="AZ194" s="149"/>
      <c r="BA194" s="60"/>
      <c r="BB194" s="244"/>
      <c r="BC194" s="212">
        <v>18099000</v>
      </c>
      <c r="BD194" s="213">
        <v>0</v>
      </c>
      <c r="BE194" s="149">
        <f t="shared" si="671"/>
        <v>18099000</v>
      </c>
      <c r="BF194" s="60">
        <f t="shared" si="672"/>
        <v>144792000</v>
      </c>
      <c r="BG194" s="244"/>
      <c r="BH194" s="275"/>
      <c r="BI194" s="275"/>
      <c r="BJ194" s="149"/>
      <c r="BK194" s="60"/>
      <c r="BL194" s="244"/>
      <c r="BM194" s="212"/>
      <c r="BN194" s="213"/>
      <c r="BO194" s="149"/>
      <c r="BP194" s="60"/>
      <c r="BQ194" s="244"/>
      <c r="BR194" s="212"/>
      <c r="BS194" s="213"/>
      <c r="BT194" s="149"/>
      <c r="BU194" s="60"/>
      <c r="BV194" s="244"/>
      <c r="BW194" s="212"/>
      <c r="BX194" s="213"/>
      <c r="BY194" s="149"/>
      <c r="BZ194" s="60"/>
      <c r="CA194" s="244"/>
      <c r="CB194" s="277"/>
      <c r="CC194" s="277"/>
      <c r="CD194" s="149"/>
      <c r="CE194" s="60"/>
      <c r="CF194" s="244"/>
      <c r="CG194" s="212"/>
      <c r="CH194" s="213"/>
      <c r="CI194" s="149"/>
      <c r="CJ194" s="60"/>
      <c r="CK194" s="244"/>
      <c r="CL194" s="212"/>
      <c r="CM194" s="213"/>
      <c r="CN194" s="149"/>
      <c r="CO194" s="60"/>
      <c r="CP194" s="244"/>
      <c r="CQ194" s="212"/>
      <c r="CR194" s="213"/>
      <c r="CS194" s="149"/>
      <c r="CT194" s="60"/>
      <c r="CU194" s="244"/>
      <c r="CV194" s="212"/>
      <c r="CW194" s="213"/>
      <c r="CX194" s="149"/>
      <c r="CY194" s="60"/>
      <c r="CZ194" s="244"/>
      <c r="DA194" s="212"/>
      <c r="DB194" s="213"/>
      <c r="DC194" s="149"/>
      <c r="DD194" s="60"/>
      <c r="DE194" s="244"/>
      <c r="DF194" s="212"/>
      <c r="DG194" s="213"/>
      <c r="DH194" s="149"/>
      <c r="DI194" s="60"/>
      <c r="DJ194" s="244"/>
      <c r="DK194" s="212"/>
      <c r="DL194" s="213"/>
      <c r="DM194" s="149"/>
      <c r="DN194" s="60"/>
      <c r="DO194" s="244"/>
      <c r="DP194" s="212"/>
      <c r="DQ194" s="213"/>
      <c r="DR194" s="149">
        <f t="shared" si="449"/>
        <v>0</v>
      </c>
      <c r="DS194" s="60">
        <f t="shared" si="471"/>
        <v>0</v>
      </c>
      <c r="DT194" s="244"/>
      <c r="DU194" s="212">
        <v>0</v>
      </c>
      <c r="DV194" s="213">
        <v>0</v>
      </c>
      <c r="DW194" s="149">
        <f t="shared" si="450"/>
        <v>0</v>
      </c>
      <c r="DX194" s="60">
        <f t="shared" si="472"/>
        <v>0</v>
      </c>
      <c r="DY194" s="244"/>
      <c r="DZ194" s="212"/>
      <c r="EA194" s="213"/>
      <c r="EB194" s="149"/>
      <c r="EC194" s="60"/>
      <c r="ED194" s="247"/>
      <c r="EE194" s="212"/>
      <c r="EF194" s="213"/>
      <c r="EG194" s="149"/>
      <c r="EH194" s="60"/>
      <c r="EI194" s="244"/>
      <c r="EJ194" s="224">
        <f t="shared" ref="EJ194" si="771">IFERROR(AVERAGEIFS(O194:EI194,O$12:EI$12,"Valor Total Unitario",O194:EI194,"&lt;&gt;0"),0)</f>
        <v>10003277.5</v>
      </c>
      <c r="EK194" s="221">
        <f t="shared" ref="EK194" si="772">_xlfn.MINIFS(O194:EI194,O$12:EI$12,"Valor Total Unitario", O194:EI194, "&lt;&gt;0")</f>
        <v>1907555</v>
      </c>
      <c r="EL194" s="222" t="str">
        <f t="shared" ref="EL194" si="773">IF(EK194=0,"",INDEX(O$9:EI$9,MATCH(EK194,O194:EI194,0)))</f>
        <v>FIJACION EXTERNA SAS</v>
      </c>
      <c r="EM194" s="221"/>
      <c r="EN194" s="220">
        <f>IFERROR(EM194/#REF!,0)</f>
        <v>0</v>
      </c>
      <c r="EO194" s="31">
        <f t="shared" ref="EO194" si="774">+EJ194</f>
        <v>10003277.5</v>
      </c>
      <c r="EP194" s="31">
        <f t="shared" si="455"/>
        <v>80026220</v>
      </c>
      <c r="EQ194" s="225" t="str">
        <f t="shared" si="541"/>
        <v/>
      </c>
    </row>
    <row r="195" spans="1:147" s="14" customFormat="1" ht="28.5">
      <c r="A195" s="263">
        <f t="shared" si="13"/>
        <v>183</v>
      </c>
      <c r="B195" s="102"/>
      <c r="C195" s="249" t="s">
        <v>911</v>
      </c>
      <c r="D195" s="273" t="s">
        <v>57</v>
      </c>
      <c r="E195" s="265" t="s">
        <v>1445</v>
      </c>
      <c r="F195" s="273">
        <v>5</v>
      </c>
      <c r="G195" s="102"/>
      <c r="H195" s="103"/>
      <c r="I195" s="210"/>
      <c r="J195" s="280"/>
      <c r="K195" s="206"/>
      <c r="L195" s="71">
        <f t="shared" ref="L195" si="775">+J195+K195</f>
        <v>0</v>
      </c>
      <c r="M195" s="209">
        <f t="shared" si="443"/>
        <v>0</v>
      </c>
      <c r="O195" s="275"/>
      <c r="P195" s="275"/>
      <c r="Q195" s="149"/>
      <c r="R195" s="60"/>
      <c r="S195" s="244"/>
      <c r="T195" s="275"/>
      <c r="U195" s="275"/>
      <c r="V195" s="149"/>
      <c r="W195" s="60"/>
      <c r="X195" s="244"/>
      <c r="Y195" s="275">
        <v>5517522</v>
      </c>
      <c r="Z195" s="275">
        <v>0</v>
      </c>
      <c r="AA195" s="149">
        <f t="shared" ref="AA195" si="776">+Y195+Z195</f>
        <v>5517522</v>
      </c>
      <c r="AB195" s="60">
        <f t="shared" ref="AB195" si="777">+AA195*$F195</f>
        <v>27587610</v>
      </c>
      <c r="AC195" s="244"/>
      <c r="AD195" s="275"/>
      <c r="AE195" s="275"/>
      <c r="AF195" s="149"/>
      <c r="AG195" s="60"/>
      <c r="AH195" s="244"/>
      <c r="AI195" s="275"/>
      <c r="AJ195" s="275"/>
      <c r="AK195" s="149"/>
      <c r="AL195" s="60"/>
      <c r="AM195" s="244"/>
      <c r="AN195" s="275">
        <v>23212260</v>
      </c>
      <c r="AO195" s="275">
        <v>0</v>
      </c>
      <c r="AP195" s="149">
        <f t="shared" si="444"/>
        <v>23212260</v>
      </c>
      <c r="AQ195" s="60">
        <f t="shared" si="445"/>
        <v>116061300</v>
      </c>
      <c r="AR195" s="244"/>
      <c r="AS195" s="275">
        <v>2386382</v>
      </c>
      <c r="AT195" s="275">
        <v>0</v>
      </c>
      <c r="AU195" s="149">
        <f t="shared" si="446"/>
        <v>2386382</v>
      </c>
      <c r="AV195" s="60">
        <f t="shared" si="461"/>
        <v>11931910</v>
      </c>
      <c r="AW195" s="244"/>
      <c r="AX195" s="212"/>
      <c r="AY195" s="213"/>
      <c r="AZ195" s="149"/>
      <c r="BA195" s="60"/>
      <c r="BB195" s="244"/>
      <c r="BC195" s="212">
        <v>13424000</v>
      </c>
      <c r="BD195" s="213">
        <v>0</v>
      </c>
      <c r="BE195" s="149">
        <f t="shared" si="671"/>
        <v>13424000</v>
      </c>
      <c r="BF195" s="60">
        <f t="shared" si="672"/>
        <v>67120000</v>
      </c>
      <c r="BG195" s="244"/>
      <c r="BH195" s="275"/>
      <c r="BI195" s="275"/>
      <c r="BJ195" s="149"/>
      <c r="BK195" s="60"/>
      <c r="BL195" s="244"/>
      <c r="BM195" s="212"/>
      <c r="BN195" s="213"/>
      <c r="BO195" s="149"/>
      <c r="BP195" s="60"/>
      <c r="BQ195" s="244"/>
      <c r="BR195" s="212"/>
      <c r="BS195" s="213"/>
      <c r="BT195" s="149"/>
      <c r="BU195" s="60"/>
      <c r="BV195" s="244"/>
      <c r="BW195" s="212"/>
      <c r="BX195" s="213"/>
      <c r="BY195" s="149"/>
      <c r="BZ195" s="60"/>
      <c r="CA195" s="244"/>
      <c r="CB195" s="277">
        <v>6693000</v>
      </c>
      <c r="CC195" s="277">
        <v>0</v>
      </c>
      <c r="CD195" s="149">
        <f t="shared" si="680"/>
        <v>6693000</v>
      </c>
      <c r="CE195" s="60">
        <f t="shared" si="681"/>
        <v>33465000</v>
      </c>
      <c r="CF195" s="244"/>
      <c r="CG195" s="212"/>
      <c r="CH195" s="213"/>
      <c r="CI195" s="149"/>
      <c r="CJ195" s="60"/>
      <c r="CK195" s="244"/>
      <c r="CL195" s="212"/>
      <c r="CM195" s="213"/>
      <c r="CN195" s="149"/>
      <c r="CO195" s="60"/>
      <c r="CP195" s="244"/>
      <c r="CQ195" s="212">
        <v>2110790.0000000005</v>
      </c>
      <c r="CR195" s="213">
        <v>0</v>
      </c>
      <c r="CS195" s="149">
        <f t="shared" si="467"/>
        <v>2110790.0000000005</v>
      </c>
      <c r="CT195" s="60">
        <f t="shared" si="468"/>
        <v>10553950.000000002</v>
      </c>
      <c r="CU195" s="244"/>
      <c r="CV195" s="212">
        <v>3620000</v>
      </c>
      <c r="CW195" s="213">
        <v>0</v>
      </c>
      <c r="CX195" s="149">
        <f t="shared" si="448"/>
        <v>3620000</v>
      </c>
      <c r="CY195" s="60">
        <f t="shared" si="480"/>
        <v>18100000</v>
      </c>
      <c r="CZ195" s="244"/>
      <c r="DA195" s="212">
        <v>2045000</v>
      </c>
      <c r="DB195" s="213">
        <v>0</v>
      </c>
      <c r="DC195" s="149">
        <f t="shared" si="469"/>
        <v>2045000</v>
      </c>
      <c r="DD195" s="60">
        <f t="shared" si="470"/>
        <v>10225000</v>
      </c>
      <c r="DE195" s="244"/>
      <c r="DF195" s="212"/>
      <c r="DG195" s="213"/>
      <c r="DH195" s="149"/>
      <c r="DI195" s="60"/>
      <c r="DJ195" s="244"/>
      <c r="DK195" s="212">
        <v>6630000</v>
      </c>
      <c r="DL195" s="213">
        <v>0</v>
      </c>
      <c r="DM195" s="149">
        <f t="shared" si="503"/>
        <v>6630000</v>
      </c>
      <c r="DN195" s="60">
        <f t="shared" si="504"/>
        <v>33150000</v>
      </c>
      <c r="DO195" s="244"/>
      <c r="DP195" s="212"/>
      <c r="DQ195" s="213"/>
      <c r="DR195" s="149">
        <f t="shared" si="449"/>
        <v>0</v>
      </c>
      <c r="DS195" s="60">
        <f t="shared" si="471"/>
        <v>0</v>
      </c>
      <c r="DT195" s="244"/>
      <c r="DU195" s="212">
        <v>0</v>
      </c>
      <c r="DV195" s="213">
        <v>0</v>
      </c>
      <c r="DW195" s="149">
        <f t="shared" si="450"/>
        <v>0</v>
      </c>
      <c r="DX195" s="60">
        <f t="shared" si="472"/>
        <v>0</v>
      </c>
      <c r="DY195" s="244"/>
      <c r="DZ195" s="212"/>
      <c r="EA195" s="213"/>
      <c r="EB195" s="149"/>
      <c r="EC195" s="60"/>
      <c r="ED195" s="247"/>
      <c r="EE195" s="212"/>
      <c r="EF195" s="213"/>
      <c r="EG195" s="149"/>
      <c r="EH195" s="60"/>
      <c r="EI195" s="244"/>
      <c r="EJ195" s="224">
        <f t="shared" ref="EJ195" si="778">IFERROR(AVERAGEIFS(O195:EI195,O$12:EI$12,"Valor Total Unitario",O195:EI195,"&lt;&gt;0"),0)</f>
        <v>7293217.111111111</v>
      </c>
      <c r="EK195" s="221">
        <f t="shared" ref="EK195" si="779">_xlfn.MINIFS(O195:EI195,O$12:EI$12,"Valor Total Unitario", O195:EI195, "&lt;&gt;0")</f>
        <v>2045000</v>
      </c>
      <c r="EL195" s="222" t="str">
        <f t="shared" ref="EL195" si="780">IF(EK195=0,"",INDEX(O$9:EI$9,MATCH(EK195,O195:EI195,0)))</f>
        <v>INNOMED S.A.</v>
      </c>
      <c r="EM195" s="221"/>
      <c r="EN195" s="220">
        <f>IFERROR(EM195/#REF!,0)</f>
        <v>0</v>
      </c>
      <c r="EO195" s="31">
        <f t="shared" ref="EO195" si="781">+EJ195</f>
        <v>7293217.111111111</v>
      </c>
      <c r="EP195" s="31">
        <f t="shared" si="455"/>
        <v>36466085.555555552</v>
      </c>
      <c r="EQ195" s="225" t="str">
        <f t="shared" si="541"/>
        <v/>
      </c>
    </row>
    <row r="196" spans="1:147" s="14" customFormat="1">
      <c r="A196" s="263">
        <f t="shared" si="13"/>
        <v>184</v>
      </c>
      <c r="B196" s="102"/>
      <c r="C196" s="249" t="s">
        <v>912</v>
      </c>
      <c r="D196" s="273" t="s">
        <v>57</v>
      </c>
      <c r="E196" s="265" t="s">
        <v>1445</v>
      </c>
      <c r="F196" s="273">
        <v>7</v>
      </c>
      <c r="G196" s="102"/>
      <c r="H196" s="103"/>
      <c r="I196" s="210"/>
      <c r="J196" s="280"/>
      <c r="K196" s="206"/>
      <c r="L196" s="71">
        <f t="shared" ref="L196" si="782">+J196+K196</f>
        <v>0</v>
      </c>
      <c r="M196" s="209">
        <f t="shared" si="443"/>
        <v>0</v>
      </c>
      <c r="O196" s="275"/>
      <c r="P196" s="275"/>
      <c r="Q196" s="149"/>
      <c r="R196" s="60"/>
      <c r="S196" s="244"/>
      <c r="T196" s="275"/>
      <c r="U196" s="275"/>
      <c r="V196" s="149"/>
      <c r="W196" s="60"/>
      <c r="X196" s="244"/>
      <c r="Y196" s="275">
        <v>4317100</v>
      </c>
      <c r="Z196" s="275">
        <v>0</v>
      </c>
      <c r="AA196" s="149">
        <f t="shared" ref="AA196" si="783">+Y196+Z196</f>
        <v>4317100</v>
      </c>
      <c r="AB196" s="60">
        <f t="shared" ref="AB196" si="784">+AA196*$F196</f>
        <v>30219700</v>
      </c>
      <c r="AC196" s="244"/>
      <c r="AD196" s="275"/>
      <c r="AE196" s="275"/>
      <c r="AF196" s="149"/>
      <c r="AG196" s="60"/>
      <c r="AH196" s="244"/>
      <c r="AI196" s="275"/>
      <c r="AJ196" s="275"/>
      <c r="AK196" s="149"/>
      <c r="AL196" s="60"/>
      <c r="AM196" s="244"/>
      <c r="AN196" s="275">
        <v>11950560</v>
      </c>
      <c r="AO196" s="275">
        <v>0</v>
      </c>
      <c r="AP196" s="149">
        <f t="shared" si="444"/>
        <v>11950560</v>
      </c>
      <c r="AQ196" s="60">
        <f t="shared" si="445"/>
        <v>83653920</v>
      </c>
      <c r="AR196" s="244"/>
      <c r="AS196" s="275">
        <v>2002934</v>
      </c>
      <c r="AT196" s="275">
        <v>0</v>
      </c>
      <c r="AU196" s="149">
        <f t="shared" si="446"/>
        <v>2002934</v>
      </c>
      <c r="AV196" s="60">
        <f t="shared" si="461"/>
        <v>14020538</v>
      </c>
      <c r="AW196" s="244"/>
      <c r="AX196" s="212"/>
      <c r="AY196" s="213"/>
      <c r="AZ196" s="149"/>
      <c r="BA196" s="60"/>
      <c r="BB196" s="244"/>
      <c r="BC196" s="212">
        <v>5009000</v>
      </c>
      <c r="BD196" s="213">
        <v>0</v>
      </c>
      <c r="BE196" s="149">
        <f t="shared" si="671"/>
        <v>5009000</v>
      </c>
      <c r="BF196" s="60">
        <f t="shared" si="672"/>
        <v>35063000</v>
      </c>
      <c r="BG196" s="244"/>
      <c r="BH196" s="275"/>
      <c r="BI196" s="275"/>
      <c r="BJ196" s="149"/>
      <c r="BK196" s="60"/>
      <c r="BL196" s="244"/>
      <c r="BM196" s="212"/>
      <c r="BN196" s="213"/>
      <c r="BO196" s="149"/>
      <c r="BP196" s="60"/>
      <c r="BQ196" s="244"/>
      <c r="BR196" s="212">
        <v>3901396</v>
      </c>
      <c r="BS196" s="213">
        <v>741265.24</v>
      </c>
      <c r="BT196" s="149">
        <f t="shared" si="463"/>
        <v>4642661.24</v>
      </c>
      <c r="BU196" s="60">
        <f t="shared" si="464"/>
        <v>32498628.68</v>
      </c>
      <c r="BV196" s="244"/>
      <c r="BW196" s="212"/>
      <c r="BX196" s="213"/>
      <c r="BY196" s="149"/>
      <c r="BZ196" s="60"/>
      <c r="CA196" s="244"/>
      <c r="CB196" s="277">
        <v>3578000</v>
      </c>
      <c r="CC196" s="277">
        <v>0</v>
      </c>
      <c r="CD196" s="149">
        <f t="shared" si="680"/>
        <v>3578000</v>
      </c>
      <c r="CE196" s="60">
        <f t="shared" si="681"/>
        <v>25046000</v>
      </c>
      <c r="CF196" s="244"/>
      <c r="CG196" s="212"/>
      <c r="CH196" s="213"/>
      <c r="CI196" s="149"/>
      <c r="CJ196" s="60"/>
      <c r="CK196" s="244"/>
      <c r="CL196" s="212"/>
      <c r="CM196" s="213"/>
      <c r="CN196" s="149"/>
      <c r="CO196" s="60"/>
      <c r="CP196" s="244"/>
      <c r="CQ196" s="212"/>
      <c r="CR196" s="213"/>
      <c r="CS196" s="149"/>
      <c r="CT196" s="60"/>
      <c r="CU196" s="244"/>
      <c r="CV196" s="212">
        <v>2520000</v>
      </c>
      <c r="CW196" s="213">
        <v>0</v>
      </c>
      <c r="CX196" s="149">
        <f t="shared" si="448"/>
        <v>2520000</v>
      </c>
      <c r="CY196" s="60">
        <f t="shared" si="480"/>
        <v>17640000</v>
      </c>
      <c r="CZ196" s="244"/>
      <c r="DA196" s="212">
        <v>1005000</v>
      </c>
      <c r="DB196" s="213">
        <v>0</v>
      </c>
      <c r="DC196" s="149">
        <f t="shared" si="469"/>
        <v>1005000</v>
      </c>
      <c r="DD196" s="60">
        <f t="shared" si="470"/>
        <v>7035000</v>
      </c>
      <c r="DE196" s="244"/>
      <c r="DF196" s="212"/>
      <c r="DG196" s="213"/>
      <c r="DH196" s="149"/>
      <c r="DI196" s="60"/>
      <c r="DJ196" s="244"/>
      <c r="DK196" s="212"/>
      <c r="DL196" s="213"/>
      <c r="DM196" s="149"/>
      <c r="DN196" s="60"/>
      <c r="DO196" s="244"/>
      <c r="DP196" s="212">
        <v>2371500</v>
      </c>
      <c r="DQ196" s="213">
        <v>8835</v>
      </c>
      <c r="DR196" s="149">
        <f t="shared" si="449"/>
        <v>2380335</v>
      </c>
      <c r="DS196" s="60">
        <f t="shared" si="471"/>
        <v>16662345</v>
      </c>
      <c r="DT196" s="244"/>
      <c r="DU196" s="212">
        <v>0</v>
      </c>
      <c r="DV196" s="213">
        <v>0</v>
      </c>
      <c r="DW196" s="149">
        <f t="shared" si="450"/>
        <v>0</v>
      </c>
      <c r="DX196" s="60">
        <f t="shared" si="472"/>
        <v>0</v>
      </c>
      <c r="DY196" s="244"/>
      <c r="DZ196" s="212"/>
      <c r="EA196" s="213"/>
      <c r="EB196" s="149"/>
      <c r="EC196" s="60"/>
      <c r="ED196" s="247"/>
      <c r="EE196" s="212"/>
      <c r="EF196" s="213"/>
      <c r="EG196" s="149"/>
      <c r="EH196" s="60"/>
      <c r="EI196" s="244"/>
      <c r="EJ196" s="224">
        <f t="shared" ref="EJ196" si="785">IFERROR(AVERAGEIFS(O196:EI196,O$12:EI$12,"Valor Total Unitario",O196:EI196,"&lt;&gt;0"),0)</f>
        <v>4156176.6933333334</v>
      </c>
      <c r="EK196" s="221">
        <f t="shared" ref="EK196" si="786">_xlfn.MINIFS(O196:EI196,O$12:EI$12,"Valor Total Unitario", O196:EI196, "&lt;&gt;0")</f>
        <v>1005000</v>
      </c>
      <c r="EL196" s="222" t="str">
        <f t="shared" ref="EL196" si="787">IF(EK196=0,"",INDEX(O$9:EI$9,MATCH(EK196,O196:EI196,0)))</f>
        <v>INNOMED S.A.</v>
      </c>
      <c r="EM196" s="221"/>
      <c r="EN196" s="220">
        <f>IFERROR(EM196/#REF!,0)</f>
        <v>0</v>
      </c>
      <c r="EO196" s="31">
        <f t="shared" ref="EO196" si="788">+EJ196</f>
        <v>4156176.6933333334</v>
      </c>
      <c r="EP196" s="31">
        <f t="shared" si="455"/>
        <v>29093236.853333332</v>
      </c>
      <c r="EQ196" s="225" t="str">
        <f t="shared" si="541"/>
        <v/>
      </c>
    </row>
    <row r="197" spans="1:147" s="14" customFormat="1">
      <c r="A197" s="263">
        <f t="shared" si="13"/>
        <v>185</v>
      </c>
      <c r="B197" s="102"/>
      <c r="C197" s="249" t="s">
        <v>913</v>
      </c>
      <c r="D197" s="273" t="s">
        <v>57</v>
      </c>
      <c r="E197" s="265" t="s">
        <v>1445</v>
      </c>
      <c r="F197" s="273">
        <v>2</v>
      </c>
      <c r="G197" s="102"/>
      <c r="H197" s="103"/>
      <c r="I197" s="210"/>
      <c r="J197" s="280"/>
      <c r="K197" s="206"/>
      <c r="L197" s="71">
        <f t="shared" ref="L197" si="789">+J197+K197</f>
        <v>0</v>
      </c>
      <c r="M197" s="209">
        <f t="shared" si="443"/>
        <v>0</v>
      </c>
      <c r="O197" s="275"/>
      <c r="P197" s="275"/>
      <c r="Q197" s="149"/>
      <c r="R197" s="60"/>
      <c r="S197" s="244"/>
      <c r="T197" s="275"/>
      <c r="U197" s="275"/>
      <c r="V197" s="149"/>
      <c r="W197" s="60"/>
      <c r="X197" s="244"/>
      <c r="Y197" s="275"/>
      <c r="Z197" s="275"/>
      <c r="AA197" s="149"/>
      <c r="AB197" s="60"/>
      <c r="AC197" s="244"/>
      <c r="AD197" s="275"/>
      <c r="AE197" s="275"/>
      <c r="AF197" s="149"/>
      <c r="AG197" s="60"/>
      <c r="AH197" s="244"/>
      <c r="AI197" s="275"/>
      <c r="AJ197" s="275"/>
      <c r="AK197" s="149"/>
      <c r="AL197" s="60"/>
      <c r="AM197" s="244"/>
      <c r="AN197" s="275">
        <v>12789060</v>
      </c>
      <c r="AO197" s="275">
        <v>0</v>
      </c>
      <c r="AP197" s="149">
        <f t="shared" si="444"/>
        <v>12789060</v>
      </c>
      <c r="AQ197" s="60">
        <f t="shared" si="445"/>
        <v>25578120</v>
      </c>
      <c r="AR197" s="244"/>
      <c r="AS197" s="275"/>
      <c r="AT197" s="275"/>
      <c r="AU197" s="149"/>
      <c r="AV197" s="60"/>
      <c r="AW197" s="244"/>
      <c r="AX197" s="212"/>
      <c r="AY197" s="213"/>
      <c r="AZ197" s="149"/>
      <c r="BA197" s="60"/>
      <c r="BB197" s="244"/>
      <c r="BC197" s="212"/>
      <c r="BD197" s="213"/>
      <c r="BE197" s="149"/>
      <c r="BF197" s="60"/>
      <c r="BG197" s="244"/>
      <c r="BH197" s="275"/>
      <c r="BI197" s="275"/>
      <c r="BJ197" s="149"/>
      <c r="BK197" s="60"/>
      <c r="BL197" s="244"/>
      <c r="BM197" s="212"/>
      <c r="BN197" s="213"/>
      <c r="BO197" s="149"/>
      <c r="BP197" s="60"/>
      <c r="BQ197" s="244"/>
      <c r="BR197" s="212"/>
      <c r="BS197" s="213"/>
      <c r="BT197" s="149"/>
      <c r="BU197" s="60"/>
      <c r="BV197" s="244"/>
      <c r="BW197" s="212"/>
      <c r="BX197" s="213"/>
      <c r="BY197" s="149"/>
      <c r="BZ197" s="60"/>
      <c r="CA197" s="244"/>
      <c r="CB197" s="277"/>
      <c r="CC197" s="277"/>
      <c r="CD197" s="149"/>
      <c r="CE197" s="60"/>
      <c r="CF197" s="244"/>
      <c r="CG197" s="212"/>
      <c r="CH197" s="213"/>
      <c r="CI197" s="149"/>
      <c r="CJ197" s="60"/>
      <c r="CK197" s="244"/>
      <c r="CL197" s="212"/>
      <c r="CM197" s="213"/>
      <c r="CN197" s="149"/>
      <c r="CO197" s="60"/>
      <c r="CP197" s="244"/>
      <c r="CQ197" s="212"/>
      <c r="CR197" s="213"/>
      <c r="CS197" s="149"/>
      <c r="CT197" s="60"/>
      <c r="CU197" s="244"/>
      <c r="CV197" s="212"/>
      <c r="CW197" s="213"/>
      <c r="CX197" s="149"/>
      <c r="CY197" s="60"/>
      <c r="CZ197" s="244"/>
      <c r="DA197" s="212"/>
      <c r="DB197" s="213"/>
      <c r="DC197" s="149"/>
      <c r="DD197" s="60"/>
      <c r="DE197" s="244"/>
      <c r="DF197" s="212"/>
      <c r="DG197" s="213"/>
      <c r="DH197" s="149"/>
      <c r="DI197" s="60"/>
      <c r="DJ197" s="244"/>
      <c r="DK197" s="212"/>
      <c r="DL197" s="213"/>
      <c r="DM197" s="149"/>
      <c r="DN197" s="60"/>
      <c r="DO197" s="244"/>
      <c r="DP197" s="212"/>
      <c r="DQ197" s="213"/>
      <c r="DR197" s="149">
        <f t="shared" si="449"/>
        <v>0</v>
      </c>
      <c r="DS197" s="60">
        <f t="shared" si="471"/>
        <v>0</v>
      </c>
      <c r="DT197" s="244"/>
      <c r="DU197" s="212">
        <v>0</v>
      </c>
      <c r="DV197" s="213">
        <v>0</v>
      </c>
      <c r="DW197" s="149">
        <f t="shared" si="450"/>
        <v>0</v>
      </c>
      <c r="DX197" s="60">
        <f t="shared" si="472"/>
        <v>0</v>
      </c>
      <c r="DY197" s="244"/>
      <c r="DZ197" s="212"/>
      <c r="EA197" s="213"/>
      <c r="EB197" s="149"/>
      <c r="EC197" s="60"/>
      <c r="ED197" s="247"/>
      <c r="EE197" s="212"/>
      <c r="EF197" s="213"/>
      <c r="EG197" s="149"/>
      <c r="EH197" s="60"/>
      <c r="EI197" s="244"/>
      <c r="EJ197" s="224">
        <f t="shared" ref="EJ197" si="790">IFERROR(AVERAGEIFS(O197:EI197,O$12:EI$12,"Valor Total Unitario",O197:EI197,"&lt;&gt;0"),0)</f>
        <v>12789060</v>
      </c>
      <c r="EK197" s="221">
        <f t="shared" ref="EK197" si="791">_xlfn.MINIFS(O197:EI197,O$12:EI$12,"Valor Total Unitario", O197:EI197, "&lt;&gt;0")</f>
        <v>12789060</v>
      </c>
      <c r="EL197" s="222" t="str">
        <f t="shared" ref="EL197" si="792">IF(EK197=0,"",INDEX(O$9:EI$9,MATCH(EK197,O197:EI197,0)))</f>
        <v>DISORTHO SAS</v>
      </c>
      <c r="EM197" s="221"/>
      <c r="EN197" s="220">
        <f>IFERROR(EM197/#REF!,0)</f>
        <v>0</v>
      </c>
      <c r="EO197" s="31">
        <f t="shared" ref="EO197" si="793">+EJ197</f>
        <v>12789060</v>
      </c>
      <c r="EP197" s="31">
        <f t="shared" si="455"/>
        <v>25578120</v>
      </c>
      <c r="EQ197" s="225" t="str">
        <f t="shared" si="541"/>
        <v/>
      </c>
    </row>
    <row r="198" spans="1:147" s="14" customFormat="1" ht="28.5">
      <c r="A198" s="263">
        <f t="shared" si="13"/>
        <v>186</v>
      </c>
      <c r="B198" s="102"/>
      <c r="C198" s="250" t="s">
        <v>914</v>
      </c>
      <c r="D198" s="273" t="s">
        <v>57</v>
      </c>
      <c r="E198" s="266" t="s">
        <v>1445</v>
      </c>
      <c r="F198" s="273">
        <v>5</v>
      </c>
      <c r="G198" s="102"/>
      <c r="H198" s="103"/>
      <c r="I198" s="210"/>
      <c r="J198" s="280"/>
      <c r="K198" s="206"/>
      <c r="L198" s="71">
        <f t="shared" ref="L198" si="794">+J198+K198</f>
        <v>0</v>
      </c>
      <c r="M198" s="209">
        <f t="shared" si="443"/>
        <v>0</v>
      </c>
      <c r="O198" s="275"/>
      <c r="P198" s="275"/>
      <c r="Q198" s="149"/>
      <c r="R198" s="60"/>
      <c r="S198" s="244"/>
      <c r="T198" s="275"/>
      <c r="U198" s="275"/>
      <c r="V198" s="149"/>
      <c r="W198" s="60"/>
      <c r="X198" s="244"/>
      <c r="Y198" s="275"/>
      <c r="Z198" s="275"/>
      <c r="AA198" s="149"/>
      <c r="AB198" s="60"/>
      <c r="AC198" s="244"/>
      <c r="AD198" s="275"/>
      <c r="AE198" s="275"/>
      <c r="AF198" s="149"/>
      <c r="AG198" s="60"/>
      <c r="AH198" s="244"/>
      <c r="AI198" s="275"/>
      <c r="AJ198" s="275"/>
      <c r="AK198" s="149"/>
      <c r="AL198" s="60"/>
      <c r="AM198" s="244"/>
      <c r="AN198" s="275">
        <v>11950560</v>
      </c>
      <c r="AO198" s="275">
        <v>0</v>
      </c>
      <c r="AP198" s="149">
        <f t="shared" si="444"/>
        <v>11950560</v>
      </c>
      <c r="AQ198" s="60">
        <f t="shared" si="445"/>
        <v>59752800</v>
      </c>
      <c r="AR198" s="244"/>
      <c r="AS198" s="275">
        <v>2386382</v>
      </c>
      <c r="AT198" s="275">
        <v>0</v>
      </c>
      <c r="AU198" s="149">
        <f t="shared" si="446"/>
        <v>2386382</v>
      </c>
      <c r="AV198" s="60">
        <f t="shared" si="461"/>
        <v>11931910</v>
      </c>
      <c r="AW198" s="244"/>
      <c r="AX198" s="212"/>
      <c r="AY198" s="213"/>
      <c r="AZ198" s="149"/>
      <c r="BA198" s="60"/>
      <c r="BB198" s="244"/>
      <c r="BC198" s="212"/>
      <c r="BD198" s="213"/>
      <c r="BE198" s="149"/>
      <c r="BF198" s="60"/>
      <c r="BG198" s="244"/>
      <c r="BH198" s="275"/>
      <c r="BI198" s="275"/>
      <c r="BJ198" s="149"/>
      <c r="BK198" s="60"/>
      <c r="BL198" s="244"/>
      <c r="BM198" s="212"/>
      <c r="BN198" s="213"/>
      <c r="BO198" s="149"/>
      <c r="BP198" s="60"/>
      <c r="BQ198" s="244"/>
      <c r="BR198" s="212"/>
      <c r="BS198" s="213"/>
      <c r="BT198" s="149"/>
      <c r="BU198" s="60"/>
      <c r="BV198" s="244"/>
      <c r="BW198" s="212"/>
      <c r="BX198" s="213"/>
      <c r="BY198" s="149"/>
      <c r="BZ198" s="60"/>
      <c r="CA198" s="244"/>
      <c r="CB198" s="277"/>
      <c r="CC198" s="277"/>
      <c r="CD198" s="149"/>
      <c r="CE198" s="60"/>
      <c r="CF198" s="244"/>
      <c r="CG198" s="212"/>
      <c r="CH198" s="213"/>
      <c r="CI198" s="149"/>
      <c r="CJ198" s="60"/>
      <c r="CK198" s="244"/>
      <c r="CL198" s="212"/>
      <c r="CM198" s="213"/>
      <c r="CN198" s="149"/>
      <c r="CO198" s="60"/>
      <c r="CP198" s="244"/>
      <c r="CQ198" s="212"/>
      <c r="CR198" s="213"/>
      <c r="CS198" s="149"/>
      <c r="CT198" s="60"/>
      <c r="CU198" s="244"/>
      <c r="CV198" s="212"/>
      <c r="CW198" s="213"/>
      <c r="CX198" s="149"/>
      <c r="CY198" s="60"/>
      <c r="CZ198" s="244"/>
      <c r="DA198" s="212"/>
      <c r="DB198" s="213"/>
      <c r="DC198" s="149"/>
      <c r="DD198" s="60"/>
      <c r="DE198" s="244"/>
      <c r="DF198" s="212"/>
      <c r="DG198" s="213"/>
      <c r="DH198" s="149"/>
      <c r="DI198" s="60"/>
      <c r="DJ198" s="244"/>
      <c r="DK198" s="212"/>
      <c r="DL198" s="213"/>
      <c r="DM198" s="149"/>
      <c r="DN198" s="60"/>
      <c r="DO198" s="244"/>
      <c r="DP198" s="212"/>
      <c r="DQ198" s="213"/>
      <c r="DR198" s="149">
        <f t="shared" si="449"/>
        <v>0</v>
      </c>
      <c r="DS198" s="60">
        <f t="shared" si="471"/>
        <v>0</v>
      </c>
      <c r="DT198" s="244"/>
      <c r="DU198" s="212">
        <v>0</v>
      </c>
      <c r="DV198" s="213">
        <v>0</v>
      </c>
      <c r="DW198" s="149">
        <f t="shared" si="450"/>
        <v>0</v>
      </c>
      <c r="DX198" s="60">
        <f t="shared" si="472"/>
        <v>0</v>
      </c>
      <c r="DY198" s="244"/>
      <c r="DZ198" s="212"/>
      <c r="EA198" s="213"/>
      <c r="EB198" s="149"/>
      <c r="EC198" s="60"/>
      <c r="ED198" s="247"/>
      <c r="EE198" s="212"/>
      <c r="EF198" s="213"/>
      <c r="EG198" s="149"/>
      <c r="EH198" s="60"/>
      <c r="EI198" s="244"/>
      <c r="EJ198" s="224">
        <f t="shared" ref="EJ198" si="795">IFERROR(AVERAGEIFS(O198:EI198,O$12:EI$12,"Valor Total Unitario",O198:EI198,"&lt;&gt;0"),0)</f>
        <v>7168471</v>
      </c>
      <c r="EK198" s="221">
        <f t="shared" ref="EK198" si="796">_xlfn.MINIFS(O198:EI198,O$12:EI$12,"Valor Total Unitario", O198:EI198, "&lt;&gt;0")</f>
        <v>2386382</v>
      </c>
      <c r="EL198" s="222" t="str">
        <f t="shared" ref="EL198" si="797">IF(EK198=0,"",INDEX(O$9:EI$9,MATCH(EK198,O198:EI198,0)))</f>
        <v>FIJACION EXTERNA SAS</v>
      </c>
      <c r="EM198" s="221"/>
      <c r="EN198" s="220">
        <f>IFERROR(EM198/#REF!,0)</f>
        <v>0</v>
      </c>
      <c r="EO198" s="31">
        <f t="shared" ref="EO198" si="798">+EJ198</f>
        <v>7168471</v>
      </c>
      <c r="EP198" s="31">
        <f t="shared" si="455"/>
        <v>35842355</v>
      </c>
      <c r="EQ198" s="225" t="str">
        <f t="shared" si="541"/>
        <v/>
      </c>
    </row>
    <row r="199" spans="1:147" s="14" customFormat="1" ht="28.5">
      <c r="A199" s="263">
        <f t="shared" si="13"/>
        <v>187</v>
      </c>
      <c r="B199" s="102"/>
      <c r="C199" s="248" t="s">
        <v>915</v>
      </c>
      <c r="D199" s="273" t="s">
        <v>57</v>
      </c>
      <c r="E199" s="264" t="s">
        <v>1445</v>
      </c>
      <c r="F199" s="273">
        <v>5</v>
      </c>
      <c r="G199" s="102"/>
      <c r="H199" s="103"/>
      <c r="I199" s="210"/>
      <c r="J199" s="280"/>
      <c r="K199" s="206"/>
      <c r="L199" s="71">
        <f t="shared" ref="L199" si="799">+J199+K199</f>
        <v>0</v>
      </c>
      <c r="M199" s="209">
        <f t="shared" si="443"/>
        <v>0</v>
      </c>
      <c r="O199" s="275"/>
      <c r="P199" s="275"/>
      <c r="Q199" s="149"/>
      <c r="R199" s="60"/>
      <c r="S199" s="244"/>
      <c r="T199" s="275"/>
      <c r="U199" s="275"/>
      <c r="V199" s="149"/>
      <c r="W199" s="60"/>
      <c r="X199" s="244"/>
      <c r="Y199" s="275"/>
      <c r="Z199" s="275"/>
      <c r="AA199" s="149"/>
      <c r="AB199" s="60"/>
      <c r="AC199" s="244"/>
      <c r="AD199" s="275"/>
      <c r="AE199" s="275"/>
      <c r="AF199" s="149"/>
      <c r="AG199" s="60"/>
      <c r="AH199" s="244"/>
      <c r="AI199" s="275"/>
      <c r="AJ199" s="275"/>
      <c r="AK199" s="149"/>
      <c r="AL199" s="60"/>
      <c r="AM199" s="244"/>
      <c r="AN199" s="275"/>
      <c r="AO199" s="275"/>
      <c r="AP199" s="149">
        <f t="shared" si="444"/>
        <v>0</v>
      </c>
      <c r="AQ199" s="60">
        <f t="shared" si="445"/>
        <v>0</v>
      </c>
      <c r="AR199" s="244"/>
      <c r="AS199" s="275"/>
      <c r="AT199" s="275"/>
      <c r="AU199" s="149"/>
      <c r="AV199" s="60"/>
      <c r="AW199" s="244"/>
      <c r="AX199" s="212"/>
      <c r="AY199" s="213"/>
      <c r="AZ199" s="149"/>
      <c r="BA199" s="60"/>
      <c r="BB199" s="244"/>
      <c r="BC199" s="212"/>
      <c r="BD199" s="213"/>
      <c r="BE199" s="149"/>
      <c r="BF199" s="60"/>
      <c r="BG199" s="244"/>
      <c r="BH199" s="275"/>
      <c r="BI199" s="275"/>
      <c r="BJ199" s="149"/>
      <c r="BK199" s="60"/>
      <c r="BL199" s="244"/>
      <c r="BM199" s="212"/>
      <c r="BN199" s="213"/>
      <c r="BO199" s="149"/>
      <c r="BP199" s="60"/>
      <c r="BQ199" s="244"/>
      <c r="BR199" s="212">
        <v>6804561</v>
      </c>
      <c r="BS199" s="213">
        <v>1292866.5900000001</v>
      </c>
      <c r="BT199" s="149">
        <f t="shared" si="463"/>
        <v>8097427.5899999999</v>
      </c>
      <c r="BU199" s="60">
        <f t="shared" si="464"/>
        <v>40487137.950000003</v>
      </c>
      <c r="BV199" s="244"/>
      <c r="BW199" s="212"/>
      <c r="BX199" s="213"/>
      <c r="BY199" s="149"/>
      <c r="BZ199" s="60"/>
      <c r="CA199" s="244"/>
      <c r="CB199" s="277"/>
      <c r="CC199" s="277"/>
      <c r="CD199" s="149"/>
      <c r="CE199" s="60"/>
      <c r="CF199" s="244"/>
      <c r="CG199" s="212"/>
      <c r="CH199" s="213"/>
      <c r="CI199" s="149"/>
      <c r="CJ199" s="60"/>
      <c r="CK199" s="244"/>
      <c r="CL199" s="212"/>
      <c r="CM199" s="213"/>
      <c r="CN199" s="149"/>
      <c r="CO199" s="60"/>
      <c r="CP199" s="244"/>
      <c r="CQ199" s="212"/>
      <c r="CR199" s="213"/>
      <c r="CS199" s="149"/>
      <c r="CT199" s="60"/>
      <c r="CU199" s="244"/>
      <c r="CV199" s="212"/>
      <c r="CW199" s="213"/>
      <c r="CX199" s="149"/>
      <c r="CY199" s="60"/>
      <c r="CZ199" s="244"/>
      <c r="DA199" s="212"/>
      <c r="DB199" s="213"/>
      <c r="DC199" s="149"/>
      <c r="DD199" s="60"/>
      <c r="DE199" s="244"/>
      <c r="DF199" s="212"/>
      <c r="DG199" s="213"/>
      <c r="DH199" s="149"/>
      <c r="DI199" s="60"/>
      <c r="DJ199" s="244"/>
      <c r="DK199" s="212"/>
      <c r="DL199" s="213"/>
      <c r="DM199" s="149"/>
      <c r="DN199" s="60"/>
      <c r="DO199" s="244"/>
      <c r="DP199" s="212"/>
      <c r="DQ199" s="213"/>
      <c r="DR199" s="149">
        <f t="shared" si="449"/>
        <v>0</v>
      </c>
      <c r="DS199" s="60">
        <f t="shared" si="471"/>
        <v>0</v>
      </c>
      <c r="DT199" s="244"/>
      <c r="DU199" s="212">
        <v>0</v>
      </c>
      <c r="DV199" s="213">
        <v>0</v>
      </c>
      <c r="DW199" s="149">
        <f t="shared" si="450"/>
        <v>0</v>
      </c>
      <c r="DX199" s="60">
        <f t="shared" si="472"/>
        <v>0</v>
      </c>
      <c r="DY199" s="244"/>
      <c r="DZ199" s="212"/>
      <c r="EA199" s="213"/>
      <c r="EB199" s="149"/>
      <c r="EC199" s="60"/>
      <c r="ED199" s="247"/>
      <c r="EE199" s="212"/>
      <c r="EF199" s="213"/>
      <c r="EG199" s="149"/>
      <c r="EH199" s="60"/>
      <c r="EI199" s="244"/>
      <c r="EJ199" s="224">
        <f t="shared" ref="EJ199" si="800">IFERROR(AVERAGEIFS(O199:EI199,O$12:EI$12,"Valor Total Unitario",O199:EI199,"&lt;&gt;0"),0)</f>
        <v>8097427.5899999999</v>
      </c>
      <c r="EK199" s="221">
        <f t="shared" ref="EK199" si="801">_xlfn.MINIFS(O199:EI199,O$12:EI$12,"Valor Total Unitario", O199:EI199, "&lt;&gt;0")</f>
        <v>8097427.5899999999</v>
      </c>
      <c r="EL199" s="222" t="str">
        <f t="shared" ref="EL199" si="802">IF(EK199=0,"",INDEX(O$9:EI$9,MATCH(EK199,O199:EI199,0)))</f>
        <v>J&amp;J MEDTECH</v>
      </c>
      <c r="EM199" s="221"/>
      <c r="EN199" s="220">
        <f>IFERROR(EM199/#REF!,0)</f>
        <v>0</v>
      </c>
      <c r="EO199" s="31">
        <f t="shared" ref="EO199" si="803">+EJ199</f>
        <v>8097427.5899999999</v>
      </c>
      <c r="EP199" s="31">
        <f t="shared" si="455"/>
        <v>40487137.950000003</v>
      </c>
      <c r="EQ199" s="225" t="str">
        <f t="shared" si="541"/>
        <v/>
      </c>
    </row>
    <row r="200" spans="1:147" s="14" customFormat="1" ht="28.5">
      <c r="A200" s="263">
        <f t="shared" si="13"/>
        <v>188</v>
      </c>
      <c r="B200" s="102"/>
      <c r="C200" s="254" t="s">
        <v>916</v>
      </c>
      <c r="D200" s="273" t="s">
        <v>57</v>
      </c>
      <c r="E200" s="266" t="s">
        <v>1445</v>
      </c>
      <c r="F200" s="273">
        <v>6</v>
      </c>
      <c r="G200" s="102"/>
      <c r="H200" s="103"/>
      <c r="I200" s="210"/>
      <c r="J200" s="280"/>
      <c r="K200" s="206"/>
      <c r="L200" s="71">
        <f t="shared" ref="L200" si="804">+J200+K200</f>
        <v>0</v>
      </c>
      <c r="M200" s="209">
        <f t="shared" si="443"/>
        <v>0</v>
      </c>
      <c r="O200" s="275"/>
      <c r="P200" s="275"/>
      <c r="Q200" s="149"/>
      <c r="R200" s="60"/>
      <c r="S200" s="244"/>
      <c r="T200" s="275"/>
      <c r="U200" s="275"/>
      <c r="V200" s="149"/>
      <c r="W200" s="60"/>
      <c r="X200" s="244"/>
      <c r="Y200" s="275">
        <v>995710</v>
      </c>
      <c r="Z200" s="275">
        <v>0</v>
      </c>
      <c r="AA200" s="149">
        <f t="shared" ref="AA200" si="805">+Y200+Z200</f>
        <v>995710</v>
      </c>
      <c r="AB200" s="60">
        <f t="shared" ref="AB200" si="806">+AA200*$F200</f>
        <v>5974260</v>
      </c>
      <c r="AC200" s="244"/>
      <c r="AD200" s="275"/>
      <c r="AE200" s="275"/>
      <c r="AF200" s="149"/>
      <c r="AG200" s="60"/>
      <c r="AH200" s="244"/>
      <c r="AI200" s="275"/>
      <c r="AJ200" s="275"/>
      <c r="AK200" s="149"/>
      <c r="AL200" s="60"/>
      <c r="AM200" s="244"/>
      <c r="AN200" s="275">
        <v>7061460</v>
      </c>
      <c r="AO200" s="275">
        <v>0</v>
      </c>
      <c r="AP200" s="149">
        <f t="shared" si="444"/>
        <v>7061460</v>
      </c>
      <c r="AQ200" s="60">
        <f t="shared" si="445"/>
        <v>42368760</v>
      </c>
      <c r="AR200" s="244"/>
      <c r="AS200" s="275">
        <v>1398840</v>
      </c>
      <c r="AT200" s="275">
        <v>0</v>
      </c>
      <c r="AU200" s="149">
        <f t="shared" si="446"/>
        <v>1398840</v>
      </c>
      <c r="AV200" s="60">
        <f t="shared" si="461"/>
        <v>8393040</v>
      </c>
      <c r="AW200" s="244"/>
      <c r="AX200" s="212"/>
      <c r="AY200" s="213"/>
      <c r="AZ200" s="149"/>
      <c r="BA200" s="60"/>
      <c r="BB200" s="244"/>
      <c r="BC200" s="212">
        <v>109034520</v>
      </c>
      <c r="BD200" s="213">
        <v>0</v>
      </c>
      <c r="BE200" s="149">
        <f t="shared" si="671"/>
        <v>109034520</v>
      </c>
      <c r="BF200" s="60">
        <f t="shared" si="672"/>
        <v>654207120</v>
      </c>
      <c r="BG200" s="244"/>
      <c r="BH200" s="275"/>
      <c r="BI200" s="275"/>
      <c r="BJ200" s="149"/>
      <c r="BK200" s="60"/>
      <c r="BL200" s="244"/>
      <c r="BM200" s="212"/>
      <c r="BN200" s="213"/>
      <c r="BO200" s="149"/>
      <c r="BP200" s="60"/>
      <c r="BQ200" s="244"/>
      <c r="BR200" s="212">
        <v>2800590</v>
      </c>
      <c r="BS200" s="213">
        <v>0</v>
      </c>
      <c r="BT200" s="149">
        <f t="shared" si="463"/>
        <v>2800590</v>
      </c>
      <c r="BU200" s="60">
        <f t="shared" si="464"/>
        <v>16803540</v>
      </c>
      <c r="BV200" s="244"/>
      <c r="BW200" s="212"/>
      <c r="BX200" s="213"/>
      <c r="BY200" s="149"/>
      <c r="BZ200" s="60"/>
      <c r="CA200" s="244"/>
      <c r="CB200" s="277">
        <v>3432000</v>
      </c>
      <c r="CC200" s="277">
        <v>0</v>
      </c>
      <c r="CD200" s="149">
        <f t="shared" si="680"/>
        <v>3432000</v>
      </c>
      <c r="CE200" s="60">
        <f t="shared" si="681"/>
        <v>20592000</v>
      </c>
      <c r="CF200" s="244"/>
      <c r="CG200" s="212"/>
      <c r="CH200" s="213"/>
      <c r="CI200" s="149"/>
      <c r="CJ200" s="60"/>
      <c r="CK200" s="244"/>
      <c r="CL200" s="212"/>
      <c r="CM200" s="213"/>
      <c r="CN200" s="149"/>
      <c r="CO200" s="60"/>
      <c r="CP200" s="244"/>
      <c r="CQ200" s="212"/>
      <c r="CR200" s="213"/>
      <c r="CS200" s="149"/>
      <c r="CT200" s="60"/>
      <c r="CU200" s="244"/>
      <c r="CV200" s="212">
        <v>3620000</v>
      </c>
      <c r="CW200" s="213">
        <v>0</v>
      </c>
      <c r="CX200" s="149">
        <f t="shared" si="448"/>
        <v>3620000</v>
      </c>
      <c r="CY200" s="60">
        <f t="shared" si="480"/>
        <v>21720000</v>
      </c>
      <c r="CZ200" s="244"/>
      <c r="DA200" s="212"/>
      <c r="DB200" s="213"/>
      <c r="DC200" s="149"/>
      <c r="DD200" s="60"/>
      <c r="DE200" s="244"/>
      <c r="DF200" s="212"/>
      <c r="DG200" s="213"/>
      <c r="DH200" s="149"/>
      <c r="DI200" s="60"/>
      <c r="DJ200" s="244"/>
      <c r="DK200" s="212"/>
      <c r="DL200" s="213"/>
      <c r="DM200" s="149"/>
      <c r="DN200" s="60"/>
      <c r="DO200" s="244"/>
      <c r="DP200" s="212">
        <v>3253000</v>
      </c>
      <c r="DQ200" s="213">
        <v>0</v>
      </c>
      <c r="DR200" s="149">
        <f t="shared" si="449"/>
        <v>3253000</v>
      </c>
      <c r="DS200" s="60">
        <f t="shared" si="471"/>
        <v>19518000</v>
      </c>
      <c r="DT200" s="244"/>
      <c r="DU200" s="212">
        <v>0</v>
      </c>
      <c r="DV200" s="213">
        <v>0</v>
      </c>
      <c r="DW200" s="149">
        <f t="shared" si="450"/>
        <v>0</v>
      </c>
      <c r="DX200" s="60">
        <f t="shared" si="472"/>
        <v>0</v>
      </c>
      <c r="DY200" s="244"/>
      <c r="DZ200" s="212"/>
      <c r="EA200" s="213"/>
      <c r="EB200" s="149"/>
      <c r="EC200" s="60"/>
      <c r="ED200" s="247"/>
      <c r="EE200" s="212"/>
      <c r="EF200" s="213"/>
      <c r="EG200" s="149"/>
      <c r="EH200" s="60"/>
      <c r="EI200" s="244"/>
      <c r="EJ200" s="224">
        <f t="shared" ref="EJ200" si="807">IFERROR(AVERAGEIFS(O200:EI200,O$12:EI$12,"Valor Total Unitario",O200:EI200,"&lt;&gt;0"),0)</f>
        <v>16449515</v>
      </c>
      <c r="EK200" s="221">
        <f t="shared" ref="EK200" si="808">_xlfn.MINIFS(O200:EI200,O$12:EI$12,"Valor Total Unitario", O200:EI200, "&lt;&gt;0")</f>
        <v>995710</v>
      </c>
      <c r="EL200" s="222" t="str">
        <f t="shared" ref="EL200" si="809">IF(EK200=0,"",INDEX(O$9:EI$9,MATCH(EK200,O200:EI200,0)))</f>
        <v>Sampedro</v>
      </c>
      <c r="EM200" s="221"/>
      <c r="EN200" s="220">
        <f>IFERROR(EM200/#REF!,0)</f>
        <v>0</v>
      </c>
      <c r="EO200" s="31">
        <f t="shared" ref="EO200" si="810">+EJ200</f>
        <v>16449515</v>
      </c>
      <c r="EP200" s="31">
        <f t="shared" si="455"/>
        <v>98697090</v>
      </c>
      <c r="EQ200" s="225" t="str">
        <f t="shared" si="541"/>
        <v/>
      </c>
    </row>
    <row r="201" spans="1:147" s="14" customFormat="1" ht="28.5">
      <c r="A201" s="263">
        <f t="shared" si="13"/>
        <v>189</v>
      </c>
      <c r="B201" s="102"/>
      <c r="C201" s="250" t="s">
        <v>917</v>
      </c>
      <c r="D201" s="273" t="s">
        <v>57</v>
      </c>
      <c r="E201" s="266" t="s">
        <v>1445</v>
      </c>
      <c r="F201" s="273">
        <v>1</v>
      </c>
      <c r="G201" s="102"/>
      <c r="H201" s="103"/>
      <c r="I201" s="210" t="s">
        <v>1505</v>
      </c>
      <c r="J201" s="280">
        <v>2000000</v>
      </c>
      <c r="K201" s="206"/>
      <c r="L201" s="71">
        <f t="shared" ref="L201" si="811">+J201+K201</f>
        <v>2000000</v>
      </c>
      <c r="M201" s="209">
        <f t="shared" si="443"/>
        <v>2000000</v>
      </c>
      <c r="O201" s="275"/>
      <c r="P201" s="275"/>
      <c r="Q201" s="149"/>
      <c r="R201" s="60"/>
      <c r="S201" s="244"/>
      <c r="T201" s="275"/>
      <c r="U201" s="275"/>
      <c r="V201" s="149"/>
      <c r="W201" s="60"/>
      <c r="X201" s="244"/>
      <c r="Y201" s="275"/>
      <c r="Z201" s="275"/>
      <c r="AA201" s="149"/>
      <c r="AB201" s="60"/>
      <c r="AC201" s="244"/>
      <c r="AD201" s="275"/>
      <c r="AE201" s="275"/>
      <c r="AF201" s="149"/>
      <c r="AG201" s="60"/>
      <c r="AH201" s="244"/>
      <c r="AI201" s="275"/>
      <c r="AJ201" s="275"/>
      <c r="AK201" s="149"/>
      <c r="AL201" s="60"/>
      <c r="AM201" s="244"/>
      <c r="AN201" s="275"/>
      <c r="AO201" s="275"/>
      <c r="AP201" s="149">
        <f t="shared" si="444"/>
        <v>0</v>
      </c>
      <c r="AQ201" s="60">
        <f t="shared" si="445"/>
        <v>0</v>
      </c>
      <c r="AR201" s="244"/>
      <c r="AS201" s="275"/>
      <c r="AT201" s="275"/>
      <c r="AU201" s="149"/>
      <c r="AV201" s="60"/>
      <c r="AW201" s="244"/>
      <c r="AX201" s="212"/>
      <c r="AY201" s="213"/>
      <c r="AZ201" s="149"/>
      <c r="BA201" s="60"/>
      <c r="BB201" s="244"/>
      <c r="BC201" s="212"/>
      <c r="BD201" s="213"/>
      <c r="BE201" s="149"/>
      <c r="BF201" s="60"/>
      <c r="BG201" s="244"/>
      <c r="BH201" s="275"/>
      <c r="BI201" s="275"/>
      <c r="BJ201" s="149"/>
      <c r="BK201" s="60"/>
      <c r="BL201" s="244"/>
      <c r="BM201" s="212"/>
      <c r="BN201" s="213"/>
      <c r="BO201" s="149"/>
      <c r="BP201" s="60"/>
      <c r="BQ201" s="244"/>
      <c r="BR201" s="212"/>
      <c r="BS201" s="213"/>
      <c r="BT201" s="149"/>
      <c r="BU201" s="60"/>
      <c r="BV201" s="244"/>
      <c r="BW201" s="212"/>
      <c r="BX201" s="213"/>
      <c r="BY201" s="149"/>
      <c r="BZ201" s="60"/>
      <c r="CA201" s="244"/>
      <c r="CB201" s="277"/>
      <c r="CC201" s="277">
        <v>0</v>
      </c>
      <c r="CD201" s="149">
        <f t="shared" si="680"/>
        <v>0</v>
      </c>
      <c r="CE201" s="60">
        <f t="shared" si="681"/>
        <v>0</v>
      </c>
      <c r="CF201" s="244"/>
      <c r="CG201" s="212"/>
      <c r="CH201" s="213"/>
      <c r="CI201" s="149"/>
      <c r="CJ201" s="60"/>
      <c r="CK201" s="244"/>
      <c r="CL201" s="212"/>
      <c r="CM201" s="213"/>
      <c r="CN201" s="149"/>
      <c r="CO201" s="60"/>
      <c r="CP201" s="244"/>
      <c r="CQ201" s="212"/>
      <c r="CR201" s="213"/>
      <c r="CS201" s="149"/>
      <c r="CT201" s="60"/>
      <c r="CU201" s="244"/>
      <c r="CV201" s="212"/>
      <c r="CW201" s="213"/>
      <c r="CX201" s="149"/>
      <c r="CY201" s="60"/>
      <c r="CZ201" s="244"/>
      <c r="DA201" s="212"/>
      <c r="DB201" s="213"/>
      <c r="DC201" s="149"/>
      <c r="DD201" s="60"/>
      <c r="DE201" s="244"/>
      <c r="DF201" s="212"/>
      <c r="DG201" s="213"/>
      <c r="DH201" s="149"/>
      <c r="DI201" s="60"/>
      <c r="DJ201" s="244"/>
      <c r="DK201" s="212"/>
      <c r="DL201" s="213"/>
      <c r="DM201" s="149"/>
      <c r="DN201" s="60"/>
      <c r="DO201" s="244"/>
      <c r="DP201" s="212"/>
      <c r="DQ201" s="213"/>
      <c r="DR201" s="149">
        <f t="shared" si="449"/>
        <v>0</v>
      </c>
      <c r="DS201" s="60">
        <f t="shared" si="471"/>
        <v>0</v>
      </c>
      <c r="DT201" s="244"/>
      <c r="DU201" s="212">
        <v>0</v>
      </c>
      <c r="DV201" s="213">
        <v>0</v>
      </c>
      <c r="DW201" s="149">
        <f t="shared" si="450"/>
        <v>0</v>
      </c>
      <c r="DX201" s="60">
        <f t="shared" si="472"/>
        <v>0</v>
      </c>
      <c r="DY201" s="244"/>
      <c r="DZ201" s="212"/>
      <c r="EA201" s="213"/>
      <c r="EB201" s="149"/>
      <c r="EC201" s="60"/>
      <c r="ED201" s="247"/>
      <c r="EE201" s="212"/>
      <c r="EF201" s="213"/>
      <c r="EG201" s="149"/>
      <c r="EH201" s="60"/>
      <c r="EI201" s="244"/>
      <c r="EJ201" s="224">
        <f>L201</f>
        <v>2000000</v>
      </c>
      <c r="EK201" s="221">
        <f t="shared" ref="EK201" si="812">_xlfn.MINIFS(O201:EI201,O$12:EI$12,"Valor Total Unitario", O201:EI201, "&lt;&gt;0")</f>
        <v>0</v>
      </c>
      <c r="EL201" s="222" t="s">
        <v>1513</v>
      </c>
      <c r="EM201" s="221"/>
      <c r="EN201" s="220">
        <f>IFERROR(EM201/#REF!,0)</f>
        <v>0</v>
      </c>
      <c r="EO201" s="31">
        <f t="shared" ref="EO201" si="813">+EJ201</f>
        <v>2000000</v>
      </c>
      <c r="EP201" s="31">
        <f t="shared" si="455"/>
        <v>2000000</v>
      </c>
      <c r="EQ201" s="281" t="s">
        <v>1513</v>
      </c>
    </row>
    <row r="202" spans="1:147" s="14" customFormat="1" ht="28.5">
      <c r="A202" s="263">
        <f t="shared" si="13"/>
        <v>190</v>
      </c>
      <c r="B202" s="102"/>
      <c r="C202" s="249" t="s">
        <v>918</v>
      </c>
      <c r="D202" s="273" t="s">
        <v>57</v>
      </c>
      <c r="E202" s="265" t="s">
        <v>1445</v>
      </c>
      <c r="F202" s="273">
        <v>6</v>
      </c>
      <c r="G202" s="102"/>
      <c r="H202" s="103"/>
      <c r="I202" s="210"/>
      <c r="J202" s="280"/>
      <c r="K202" s="206"/>
      <c r="L202" s="71">
        <f t="shared" ref="L202" si="814">+J202+K202</f>
        <v>0</v>
      </c>
      <c r="M202" s="209">
        <f t="shared" si="443"/>
        <v>0</v>
      </c>
      <c r="O202" s="275"/>
      <c r="P202" s="275"/>
      <c r="Q202" s="149"/>
      <c r="R202" s="60"/>
      <c r="S202" s="244"/>
      <c r="T202" s="275"/>
      <c r="U202" s="275"/>
      <c r="V202" s="149"/>
      <c r="W202" s="60"/>
      <c r="X202" s="244"/>
      <c r="Y202" s="275"/>
      <c r="Z202" s="275"/>
      <c r="AA202" s="149"/>
      <c r="AB202" s="60"/>
      <c r="AC202" s="244"/>
      <c r="AD202" s="275"/>
      <c r="AE202" s="275"/>
      <c r="AF202" s="149"/>
      <c r="AG202" s="60"/>
      <c r="AH202" s="244"/>
      <c r="AI202" s="275"/>
      <c r="AJ202" s="275"/>
      <c r="AK202" s="149"/>
      <c r="AL202" s="60"/>
      <c r="AM202" s="244"/>
      <c r="AN202" s="275"/>
      <c r="AO202" s="275"/>
      <c r="AP202" s="149">
        <f t="shared" si="444"/>
        <v>0</v>
      </c>
      <c r="AQ202" s="60">
        <f t="shared" si="445"/>
        <v>0</v>
      </c>
      <c r="AR202" s="244"/>
      <c r="AS202" s="275">
        <v>1142487.5</v>
      </c>
      <c r="AT202" s="275">
        <v>0</v>
      </c>
      <c r="AU202" s="149">
        <f t="shared" si="446"/>
        <v>1142487.5</v>
      </c>
      <c r="AV202" s="60">
        <f t="shared" si="461"/>
        <v>6854925</v>
      </c>
      <c r="AW202" s="244"/>
      <c r="AX202" s="212"/>
      <c r="AY202" s="213"/>
      <c r="AZ202" s="149"/>
      <c r="BA202" s="60"/>
      <c r="BB202" s="244"/>
      <c r="BC202" s="212">
        <v>107174520</v>
      </c>
      <c r="BD202" s="213">
        <v>0</v>
      </c>
      <c r="BE202" s="149">
        <f t="shared" si="671"/>
        <v>107174520</v>
      </c>
      <c r="BF202" s="60">
        <f t="shared" si="672"/>
        <v>643047120</v>
      </c>
      <c r="BG202" s="244"/>
      <c r="BH202" s="275"/>
      <c r="BI202" s="275"/>
      <c r="BJ202" s="149"/>
      <c r="BK202" s="60"/>
      <c r="BL202" s="244"/>
      <c r="BM202" s="212"/>
      <c r="BN202" s="213"/>
      <c r="BO202" s="149"/>
      <c r="BP202" s="60"/>
      <c r="BQ202" s="244"/>
      <c r="BR202" s="212"/>
      <c r="BS202" s="213"/>
      <c r="BT202" s="149"/>
      <c r="BU202" s="60"/>
      <c r="BV202" s="244"/>
      <c r="BW202" s="212"/>
      <c r="BX202" s="213"/>
      <c r="BY202" s="149"/>
      <c r="BZ202" s="60"/>
      <c r="CA202" s="244"/>
      <c r="CB202" s="277">
        <v>1731000</v>
      </c>
      <c r="CC202" s="277">
        <v>0</v>
      </c>
      <c r="CD202" s="149">
        <f t="shared" si="680"/>
        <v>1731000</v>
      </c>
      <c r="CE202" s="60">
        <f t="shared" si="681"/>
        <v>10386000</v>
      </c>
      <c r="CF202" s="244"/>
      <c r="CG202" s="212"/>
      <c r="CH202" s="213"/>
      <c r="CI202" s="149"/>
      <c r="CJ202" s="60"/>
      <c r="CK202" s="244"/>
      <c r="CL202" s="212"/>
      <c r="CM202" s="213"/>
      <c r="CN202" s="149"/>
      <c r="CO202" s="60"/>
      <c r="CP202" s="244"/>
      <c r="CQ202" s="212"/>
      <c r="CR202" s="213"/>
      <c r="CS202" s="149"/>
      <c r="CT202" s="60"/>
      <c r="CU202" s="244"/>
      <c r="CV202" s="212"/>
      <c r="CW202" s="213"/>
      <c r="CX202" s="149"/>
      <c r="CY202" s="60"/>
      <c r="CZ202" s="244"/>
      <c r="DA202" s="212"/>
      <c r="DB202" s="213"/>
      <c r="DC202" s="149"/>
      <c r="DD202" s="60"/>
      <c r="DE202" s="244"/>
      <c r="DF202" s="212"/>
      <c r="DG202" s="213"/>
      <c r="DH202" s="149"/>
      <c r="DI202" s="60"/>
      <c r="DJ202" s="244"/>
      <c r="DK202" s="212"/>
      <c r="DL202" s="213"/>
      <c r="DM202" s="149"/>
      <c r="DN202" s="60"/>
      <c r="DO202" s="244"/>
      <c r="DP202" s="212">
        <v>2698000</v>
      </c>
      <c r="DQ202" s="213">
        <v>0</v>
      </c>
      <c r="DR202" s="149">
        <f t="shared" si="449"/>
        <v>2698000</v>
      </c>
      <c r="DS202" s="60">
        <f t="shared" si="471"/>
        <v>16188000</v>
      </c>
      <c r="DT202" s="244"/>
      <c r="DU202" s="212">
        <v>0</v>
      </c>
      <c r="DV202" s="213">
        <v>0</v>
      </c>
      <c r="DW202" s="149">
        <f t="shared" si="450"/>
        <v>0</v>
      </c>
      <c r="DX202" s="60">
        <f t="shared" si="472"/>
        <v>0</v>
      </c>
      <c r="DY202" s="244"/>
      <c r="DZ202" s="212"/>
      <c r="EA202" s="213"/>
      <c r="EB202" s="149"/>
      <c r="EC202" s="60"/>
      <c r="ED202" s="247"/>
      <c r="EE202" s="212"/>
      <c r="EF202" s="213"/>
      <c r="EG202" s="149"/>
      <c r="EH202" s="60"/>
      <c r="EI202" s="244"/>
      <c r="EJ202" s="224">
        <f t="shared" ref="EJ202" si="815">IFERROR(AVERAGEIFS(O202:EI202,O$12:EI$12,"Valor Total Unitario",O202:EI202,"&lt;&gt;0"),0)</f>
        <v>28186501.875</v>
      </c>
      <c r="EK202" s="221">
        <f t="shared" ref="EK202" si="816">_xlfn.MINIFS(O202:EI202,O$12:EI$12,"Valor Total Unitario", O202:EI202, "&lt;&gt;0")</f>
        <v>1142487.5</v>
      </c>
      <c r="EL202" s="222" t="str">
        <f t="shared" ref="EL202" si="817">IF(EK202=0,"",INDEX(O$9:EI$9,MATCH(EK202,O202:EI202,0)))</f>
        <v>FIJACION EXTERNA SAS</v>
      </c>
      <c r="EM202" s="221"/>
      <c r="EN202" s="220">
        <f>IFERROR(EM202/#REF!,0)</f>
        <v>0</v>
      </c>
      <c r="EO202" s="31">
        <f t="shared" ref="EO202" si="818">+EJ202</f>
        <v>28186501.875</v>
      </c>
      <c r="EP202" s="31">
        <f t="shared" si="455"/>
        <v>169119011.25</v>
      </c>
      <c r="EQ202" s="225" t="str">
        <f t="shared" ref="EQ202:EQ239" si="819">IF(AND(C202="",SUM(O202:EI202)=0),"",IF(AND(C202&lt;&gt;"",SUM(O202:EI202)=0),"Ítem sin cotización",IF(COUNTIFS(O202:EI202,EK202,O$12:EI$12,"Valor Total Unitario")&gt;1,"Empate","")))</f>
        <v/>
      </c>
    </row>
    <row r="203" spans="1:147" s="14" customFormat="1" ht="42.75">
      <c r="A203" s="263">
        <f t="shared" si="13"/>
        <v>191</v>
      </c>
      <c r="B203" s="102"/>
      <c r="C203" s="248" t="s">
        <v>919</v>
      </c>
      <c r="D203" s="273" t="s">
        <v>57</v>
      </c>
      <c r="E203" s="264" t="s">
        <v>1445</v>
      </c>
      <c r="F203" s="273">
        <v>1</v>
      </c>
      <c r="G203" s="102"/>
      <c r="H203" s="103"/>
      <c r="I203" s="210"/>
      <c r="J203" s="280"/>
      <c r="K203" s="206"/>
      <c r="L203" s="71">
        <f t="shared" ref="L203" si="820">+J203+K203</f>
        <v>0</v>
      </c>
      <c r="M203" s="209">
        <f t="shared" si="443"/>
        <v>0</v>
      </c>
      <c r="O203" s="275"/>
      <c r="P203" s="275"/>
      <c r="Q203" s="149"/>
      <c r="R203" s="60"/>
      <c r="S203" s="244"/>
      <c r="T203" s="275"/>
      <c r="U203" s="275"/>
      <c r="V203" s="149"/>
      <c r="W203" s="60"/>
      <c r="X203" s="244"/>
      <c r="Y203" s="275"/>
      <c r="Z203" s="275"/>
      <c r="AA203" s="149"/>
      <c r="AB203" s="60"/>
      <c r="AC203" s="244"/>
      <c r="AD203" s="275"/>
      <c r="AE203" s="275"/>
      <c r="AF203" s="149"/>
      <c r="AG203" s="60"/>
      <c r="AH203" s="244"/>
      <c r="AI203" s="275"/>
      <c r="AJ203" s="275"/>
      <c r="AK203" s="149"/>
      <c r="AL203" s="60"/>
      <c r="AM203" s="244"/>
      <c r="AN203" s="275">
        <v>18465060</v>
      </c>
      <c r="AO203" s="275">
        <v>0</v>
      </c>
      <c r="AP203" s="149">
        <f t="shared" si="444"/>
        <v>18465060</v>
      </c>
      <c r="AQ203" s="60">
        <f t="shared" si="445"/>
        <v>18465060</v>
      </c>
      <c r="AR203" s="244"/>
      <c r="AS203" s="275">
        <v>832837.5</v>
      </c>
      <c r="AT203" s="275">
        <v>0</v>
      </c>
      <c r="AU203" s="149">
        <f t="shared" si="446"/>
        <v>832837.5</v>
      </c>
      <c r="AV203" s="60">
        <f t="shared" si="461"/>
        <v>832837.5</v>
      </c>
      <c r="AW203" s="244"/>
      <c r="AX203" s="212"/>
      <c r="AY203" s="213"/>
      <c r="AZ203" s="149"/>
      <c r="BA203" s="60"/>
      <c r="BB203" s="244"/>
      <c r="BC203" s="212"/>
      <c r="BD203" s="213"/>
      <c r="BE203" s="149"/>
      <c r="BF203" s="60"/>
      <c r="BG203" s="244"/>
      <c r="BH203" s="275"/>
      <c r="BI203" s="275"/>
      <c r="BJ203" s="149"/>
      <c r="BK203" s="60"/>
      <c r="BL203" s="244"/>
      <c r="BM203" s="212"/>
      <c r="BN203" s="213"/>
      <c r="BO203" s="149"/>
      <c r="BP203" s="60"/>
      <c r="BQ203" s="244"/>
      <c r="BR203" s="212"/>
      <c r="BS203" s="213"/>
      <c r="BT203" s="149"/>
      <c r="BU203" s="60"/>
      <c r="BV203" s="244"/>
      <c r="BW203" s="212"/>
      <c r="BX203" s="213"/>
      <c r="BY203" s="149"/>
      <c r="BZ203" s="60"/>
      <c r="CA203" s="244"/>
      <c r="CB203" s="277"/>
      <c r="CC203" s="277"/>
      <c r="CD203" s="149"/>
      <c r="CE203" s="60"/>
      <c r="CF203" s="244"/>
      <c r="CG203" s="212"/>
      <c r="CH203" s="213"/>
      <c r="CI203" s="149"/>
      <c r="CJ203" s="60"/>
      <c r="CK203" s="244"/>
      <c r="CL203" s="212"/>
      <c r="CM203" s="213"/>
      <c r="CN203" s="149"/>
      <c r="CO203" s="60"/>
      <c r="CP203" s="244"/>
      <c r="CQ203" s="212"/>
      <c r="CR203" s="213"/>
      <c r="CS203" s="149"/>
      <c r="CT203" s="60"/>
      <c r="CU203" s="244"/>
      <c r="CV203" s="212"/>
      <c r="CW203" s="213"/>
      <c r="CX203" s="149"/>
      <c r="CY203" s="60"/>
      <c r="CZ203" s="244"/>
      <c r="DA203" s="212"/>
      <c r="DB203" s="213"/>
      <c r="DC203" s="149"/>
      <c r="DD203" s="60"/>
      <c r="DE203" s="244"/>
      <c r="DF203" s="212"/>
      <c r="DG203" s="213"/>
      <c r="DH203" s="149"/>
      <c r="DI203" s="60"/>
      <c r="DJ203" s="244"/>
      <c r="DK203" s="212"/>
      <c r="DL203" s="213"/>
      <c r="DM203" s="149"/>
      <c r="DN203" s="60"/>
      <c r="DO203" s="244"/>
      <c r="DP203" s="212"/>
      <c r="DQ203" s="213"/>
      <c r="DR203" s="149">
        <f t="shared" si="449"/>
        <v>0</v>
      </c>
      <c r="DS203" s="60">
        <f t="shared" si="471"/>
        <v>0</v>
      </c>
      <c r="DT203" s="244"/>
      <c r="DU203" s="212">
        <v>0</v>
      </c>
      <c r="DV203" s="213">
        <v>0</v>
      </c>
      <c r="DW203" s="149">
        <f t="shared" si="450"/>
        <v>0</v>
      </c>
      <c r="DX203" s="60">
        <f t="shared" si="472"/>
        <v>0</v>
      </c>
      <c r="DY203" s="244"/>
      <c r="DZ203" s="212"/>
      <c r="EA203" s="213"/>
      <c r="EB203" s="149"/>
      <c r="EC203" s="60"/>
      <c r="ED203" s="247"/>
      <c r="EE203" s="212"/>
      <c r="EF203" s="213"/>
      <c r="EG203" s="149"/>
      <c r="EH203" s="60"/>
      <c r="EI203" s="244"/>
      <c r="EJ203" s="224">
        <f t="shared" ref="EJ203" si="821">IFERROR(AVERAGEIFS(O203:EI203,O$12:EI$12,"Valor Total Unitario",O203:EI203,"&lt;&gt;0"),0)</f>
        <v>9648948.75</v>
      </c>
      <c r="EK203" s="221">
        <f t="shared" ref="EK203" si="822">_xlfn.MINIFS(O203:EI203,O$12:EI$12,"Valor Total Unitario", O203:EI203, "&lt;&gt;0")</f>
        <v>832837.5</v>
      </c>
      <c r="EL203" s="222" t="str">
        <f t="shared" ref="EL203" si="823">IF(EK203=0,"",INDEX(O$9:EI$9,MATCH(EK203,O203:EI203,0)))</f>
        <v>FIJACION EXTERNA SAS</v>
      </c>
      <c r="EM203" s="221"/>
      <c r="EN203" s="220">
        <f>IFERROR(EM203/#REF!,0)</f>
        <v>0</v>
      </c>
      <c r="EO203" s="31">
        <f t="shared" ref="EO203" si="824">+EJ203</f>
        <v>9648948.75</v>
      </c>
      <c r="EP203" s="31">
        <f t="shared" si="455"/>
        <v>9648948.75</v>
      </c>
      <c r="EQ203" s="225" t="str">
        <f t="shared" si="819"/>
        <v/>
      </c>
    </row>
    <row r="204" spans="1:147" s="14" customFormat="1" ht="28.5">
      <c r="A204" s="263">
        <f t="shared" si="13"/>
        <v>192</v>
      </c>
      <c r="B204" s="102"/>
      <c r="C204" s="248" t="s">
        <v>920</v>
      </c>
      <c r="D204" s="273" t="s">
        <v>57</v>
      </c>
      <c r="E204" s="266" t="s">
        <v>1445</v>
      </c>
      <c r="F204" s="273">
        <v>1</v>
      </c>
      <c r="G204" s="102"/>
      <c r="H204" s="103"/>
      <c r="I204" s="210"/>
      <c r="J204" s="280"/>
      <c r="K204" s="206"/>
      <c r="L204" s="71">
        <f t="shared" ref="L204" si="825">+J204+K204</f>
        <v>0</v>
      </c>
      <c r="M204" s="209">
        <f t="shared" ref="M204:M267" si="826">L204*F204</f>
        <v>0</v>
      </c>
      <c r="O204" s="275"/>
      <c r="P204" s="275"/>
      <c r="Q204" s="149"/>
      <c r="R204" s="60"/>
      <c r="S204" s="244"/>
      <c r="T204" s="275"/>
      <c r="U204" s="275"/>
      <c r="V204" s="149"/>
      <c r="W204" s="60"/>
      <c r="X204" s="244"/>
      <c r="Y204" s="275"/>
      <c r="Z204" s="275"/>
      <c r="AA204" s="149"/>
      <c r="AB204" s="60"/>
      <c r="AC204" s="244"/>
      <c r="AD204" s="275"/>
      <c r="AE204" s="275"/>
      <c r="AF204" s="149"/>
      <c r="AG204" s="60"/>
      <c r="AH204" s="244"/>
      <c r="AI204" s="275"/>
      <c r="AJ204" s="275"/>
      <c r="AK204" s="149"/>
      <c r="AL204" s="60"/>
      <c r="AM204" s="244"/>
      <c r="AN204" s="275">
        <v>9888004.8000000007</v>
      </c>
      <c r="AO204" s="275">
        <v>0</v>
      </c>
      <c r="AP204" s="149">
        <f t="shared" ref="AP204:AP267" si="827">AN204+AO204</f>
        <v>9888004.8000000007</v>
      </c>
      <c r="AQ204" s="60">
        <f t="shared" si="445"/>
        <v>9888004.8000000007</v>
      </c>
      <c r="AR204" s="244"/>
      <c r="AS204" s="275"/>
      <c r="AT204" s="275"/>
      <c r="AU204" s="149"/>
      <c r="AV204" s="60"/>
      <c r="AW204" s="244"/>
      <c r="AX204" s="212"/>
      <c r="AY204" s="213"/>
      <c r="AZ204" s="149"/>
      <c r="BA204" s="60"/>
      <c r="BB204" s="244"/>
      <c r="BC204" s="212"/>
      <c r="BD204" s="213"/>
      <c r="BE204" s="149"/>
      <c r="BF204" s="60"/>
      <c r="BG204" s="244"/>
      <c r="BH204" s="275"/>
      <c r="BI204" s="275"/>
      <c r="BJ204" s="149"/>
      <c r="BK204" s="60"/>
      <c r="BL204" s="244"/>
      <c r="BM204" s="212"/>
      <c r="BN204" s="213"/>
      <c r="BO204" s="149"/>
      <c r="BP204" s="60"/>
      <c r="BQ204" s="244"/>
      <c r="BR204" s="212"/>
      <c r="BS204" s="213"/>
      <c r="BT204" s="149"/>
      <c r="BU204" s="60"/>
      <c r="BV204" s="244"/>
      <c r="BW204" s="212"/>
      <c r="BX204" s="213"/>
      <c r="BY204" s="149"/>
      <c r="BZ204" s="60"/>
      <c r="CA204" s="244"/>
      <c r="CB204" s="277"/>
      <c r="CC204" s="277"/>
      <c r="CD204" s="149"/>
      <c r="CE204" s="60"/>
      <c r="CF204" s="244"/>
      <c r="CG204" s="212"/>
      <c r="CH204" s="213"/>
      <c r="CI204" s="149"/>
      <c r="CJ204" s="60"/>
      <c r="CK204" s="244"/>
      <c r="CL204" s="212"/>
      <c r="CM204" s="213"/>
      <c r="CN204" s="149"/>
      <c r="CO204" s="60"/>
      <c r="CP204" s="244"/>
      <c r="CQ204" s="212"/>
      <c r="CR204" s="213"/>
      <c r="CS204" s="149"/>
      <c r="CT204" s="60"/>
      <c r="CU204" s="244"/>
      <c r="CV204" s="212"/>
      <c r="CW204" s="213"/>
      <c r="CX204" s="149"/>
      <c r="CY204" s="60"/>
      <c r="CZ204" s="244"/>
      <c r="DA204" s="212"/>
      <c r="DB204" s="213"/>
      <c r="DC204" s="149"/>
      <c r="DD204" s="60"/>
      <c r="DE204" s="244"/>
      <c r="DF204" s="212"/>
      <c r="DG204" s="213"/>
      <c r="DH204" s="149"/>
      <c r="DI204" s="60"/>
      <c r="DJ204" s="244"/>
      <c r="DK204" s="212"/>
      <c r="DL204" s="213"/>
      <c r="DM204" s="149"/>
      <c r="DN204" s="60"/>
      <c r="DO204" s="244"/>
      <c r="DP204" s="212"/>
      <c r="DQ204" s="213"/>
      <c r="DR204" s="149">
        <f t="shared" ref="DR204:DR267" si="828">+DP204+DQ204</f>
        <v>0</v>
      </c>
      <c r="DS204" s="60">
        <f t="shared" si="471"/>
        <v>0</v>
      </c>
      <c r="DT204" s="244"/>
      <c r="DU204" s="212">
        <v>0</v>
      </c>
      <c r="DV204" s="213">
        <v>0</v>
      </c>
      <c r="DW204" s="149">
        <f t="shared" ref="DW204:DW267" si="829">+DU204+DV204</f>
        <v>0</v>
      </c>
      <c r="DX204" s="60">
        <f t="shared" si="472"/>
        <v>0</v>
      </c>
      <c r="DY204" s="244"/>
      <c r="DZ204" s="212"/>
      <c r="EA204" s="213"/>
      <c r="EB204" s="149"/>
      <c r="EC204" s="60"/>
      <c r="ED204" s="247"/>
      <c r="EE204" s="212"/>
      <c r="EF204" s="213"/>
      <c r="EG204" s="149"/>
      <c r="EH204" s="60"/>
      <c r="EI204" s="244"/>
      <c r="EJ204" s="224">
        <f t="shared" ref="EJ204" si="830">IFERROR(AVERAGEIFS(O204:EI204,O$12:EI$12,"Valor Total Unitario",O204:EI204,"&lt;&gt;0"),0)</f>
        <v>9888004.8000000007</v>
      </c>
      <c r="EK204" s="221">
        <f t="shared" ref="EK204" si="831">_xlfn.MINIFS(O204:EI204,O$12:EI$12,"Valor Total Unitario", O204:EI204, "&lt;&gt;0")</f>
        <v>9888004.8000000007</v>
      </c>
      <c r="EL204" s="222" t="str">
        <f t="shared" ref="EL204" si="832">IF(EK204=0,"",INDEX(O$9:EI$9,MATCH(EK204,O204:EI204,0)))</f>
        <v>DISORTHO SAS</v>
      </c>
      <c r="EM204" s="221"/>
      <c r="EN204" s="220">
        <f>IFERROR(EM204/#REF!,0)</f>
        <v>0</v>
      </c>
      <c r="EO204" s="31">
        <f t="shared" ref="EO204" si="833">+EJ204</f>
        <v>9888004.8000000007</v>
      </c>
      <c r="EP204" s="31">
        <f t="shared" si="455"/>
        <v>9888004.8000000007</v>
      </c>
      <c r="EQ204" s="225" t="str">
        <f t="shared" si="819"/>
        <v/>
      </c>
    </row>
    <row r="205" spans="1:147" s="14" customFormat="1" ht="24">
      <c r="A205" s="263">
        <f t="shared" si="13"/>
        <v>193</v>
      </c>
      <c r="B205" s="102"/>
      <c r="C205" s="248" t="s">
        <v>921</v>
      </c>
      <c r="D205" s="273" t="s">
        <v>57</v>
      </c>
      <c r="E205" s="264" t="s">
        <v>1445</v>
      </c>
      <c r="F205" s="273">
        <v>4</v>
      </c>
      <c r="G205" s="102"/>
      <c r="H205" s="103"/>
      <c r="I205" s="210"/>
      <c r="J205" s="280"/>
      <c r="K205" s="206"/>
      <c r="L205" s="71">
        <f t="shared" ref="L205" si="834">+J205+K205</f>
        <v>0</v>
      </c>
      <c r="M205" s="209">
        <f t="shared" si="826"/>
        <v>0</v>
      </c>
      <c r="O205" s="275"/>
      <c r="P205" s="275"/>
      <c r="Q205" s="149"/>
      <c r="R205" s="60"/>
      <c r="S205" s="244"/>
      <c r="T205" s="275"/>
      <c r="U205" s="275"/>
      <c r="V205" s="149"/>
      <c r="W205" s="60"/>
      <c r="X205" s="244"/>
      <c r="Y205" s="275"/>
      <c r="Z205" s="275"/>
      <c r="AA205" s="149"/>
      <c r="AB205" s="60"/>
      <c r="AC205" s="244"/>
      <c r="AD205" s="275"/>
      <c r="AE205" s="275"/>
      <c r="AF205" s="149"/>
      <c r="AG205" s="60"/>
      <c r="AH205" s="244"/>
      <c r="AI205" s="275"/>
      <c r="AJ205" s="275"/>
      <c r="AK205" s="149"/>
      <c r="AL205" s="60"/>
      <c r="AM205" s="244"/>
      <c r="AN205" s="275">
        <v>13378590</v>
      </c>
      <c r="AO205" s="275">
        <v>0</v>
      </c>
      <c r="AP205" s="149">
        <f t="shared" si="827"/>
        <v>13378590</v>
      </c>
      <c r="AQ205" s="60">
        <f t="shared" ref="AQ205:AQ268" si="835">AP205*F205</f>
        <v>53514360</v>
      </c>
      <c r="AR205" s="244"/>
      <c r="AS205" s="275"/>
      <c r="AT205" s="275"/>
      <c r="AU205" s="149"/>
      <c r="AV205" s="60"/>
      <c r="AW205" s="244"/>
      <c r="AX205" s="212"/>
      <c r="AY205" s="213"/>
      <c r="AZ205" s="149"/>
      <c r="BA205" s="60"/>
      <c r="BB205" s="244"/>
      <c r="BC205" s="212">
        <v>9063000</v>
      </c>
      <c r="BD205" s="213">
        <v>756770</v>
      </c>
      <c r="BE205" s="149">
        <f t="shared" ref="BE205:BE208" si="836">+BC205+BD205</f>
        <v>9819770</v>
      </c>
      <c r="BF205" s="60">
        <f t="shared" ref="BF205:BF208" si="837">+BE205*$F205</f>
        <v>39279080</v>
      </c>
      <c r="BG205" s="244"/>
      <c r="BH205" s="275"/>
      <c r="BI205" s="275"/>
      <c r="BJ205" s="149"/>
      <c r="BK205" s="60"/>
      <c r="BL205" s="244"/>
      <c r="BM205" s="212"/>
      <c r="BN205" s="213"/>
      <c r="BO205" s="149"/>
      <c r="BP205" s="60"/>
      <c r="BQ205" s="244"/>
      <c r="BR205" s="212"/>
      <c r="BS205" s="213"/>
      <c r="BT205" s="149"/>
      <c r="BU205" s="60"/>
      <c r="BV205" s="244"/>
      <c r="BW205" s="212"/>
      <c r="BX205" s="213"/>
      <c r="BY205" s="149"/>
      <c r="BZ205" s="60"/>
      <c r="CA205" s="244"/>
      <c r="CB205" s="277">
        <v>5263000</v>
      </c>
      <c r="CC205" s="277">
        <v>0</v>
      </c>
      <c r="CD205" s="149">
        <f t="shared" ref="CD205:CD208" si="838">+CB205+CC205</f>
        <v>5263000</v>
      </c>
      <c r="CE205" s="60">
        <f t="shared" ref="CE205:CE208" si="839">+CD205*$F205</f>
        <v>21052000</v>
      </c>
      <c r="CF205" s="244"/>
      <c r="CG205" s="212"/>
      <c r="CH205" s="213"/>
      <c r="CI205" s="149"/>
      <c r="CJ205" s="60"/>
      <c r="CK205" s="244"/>
      <c r="CL205" s="212"/>
      <c r="CM205" s="213"/>
      <c r="CN205" s="149"/>
      <c r="CO205" s="60"/>
      <c r="CP205" s="244"/>
      <c r="CQ205" s="212"/>
      <c r="CR205" s="213"/>
      <c r="CS205" s="149"/>
      <c r="CT205" s="60"/>
      <c r="CU205" s="244"/>
      <c r="CV205" s="212"/>
      <c r="CW205" s="213"/>
      <c r="CX205" s="149"/>
      <c r="CY205" s="60"/>
      <c r="CZ205" s="244"/>
      <c r="DA205" s="212"/>
      <c r="DB205" s="213"/>
      <c r="DC205" s="149"/>
      <c r="DD205" s="60"/>
      <c r="DE205" s="244"/>
      <c r="DF205" s="212"/>
      <c r="DG205" s="213"/>
      <c r="DH205" s="149"/>
      <c r="DI205" s="60"/>
      <c r="DJ205" s="244"/>
      <c r="DK205" s="212"/>
      <c r="DL205" s="213"/>
      <c r="DM205" s="149"/>
      <c r="DN205" s="60"/>
      <c r="DO205" s="244"/>
      <c r="DP205" s="212"/>
      <c r="DQ205" s="213"/>
      <c r="DR205" s="149">
        <f t="shared" si="828"/>
        <v>0</v>
      </c>
      <c r="DS205" s="60">
        <f t="shared" ref="DS205:DS268" si="840">+DR205*$F205</f>
        <v>0</v>
      </c>
      <c r="DT205" s="244"/>
      <c r="DU205" s="212">
        <v>0</v>
      </c>
      <c r="DV205" s="213">
        <v>0</v>
      </c>
      <c r="DW205" s="149">
        <f t="shared" si="829"/>
        <v>0</v>
      </c>
      <c r="DX205" s="60">
        <f t="shared" ref="DX205:DX268" si="841">+DW205*$F205</f>
        <v>0</v>
      </c>
      <c r="DY205" s="244"/>
      <c r="DZ205" s="212"/>
      <c r="EA205" s="213"/>
      <c r="EB205" s="149"/>
      <c r="EC205" s="60"/>
      <c r="ED205" s="247"/>
      <c r="EE205" s="212"/>
      <c r="EF205" s="213"/>
      <c r="EG205" s="149"/>
      <c r="EH205" s="60"/>
      <c r="EI205" s="244"/>
      <c r="EJ205" s="224">
        <f t="shared" ref="EJ205" si="842">IFERROR(AVERAGEIFS(O205:EI205,O$12:EI$12,"Valor Total Unitario",O205:EI205,"&lt;&gt;0"),0)</f>
        <v>9487120</v>
      </c>
      <c r="EK205" s="221">
        <f t="shared" ref="EK205" si="843">_xlfn.MINIFS(O205:EI205,O$12:EI$12,"Valor Total Unitario", O205:EI205, "&lt;&gt;0")</f>
        <v>5263000</v>
      </c>
      <c r="EL205" s="222" t="str">
        <f t="shared" ref="EL205" si="844">IF(EK205=0,"",INDEX(O$9:EI$9,MATCH(EK205,O205:EI205,0)))</f>
        <v>LA INSTRUMENTADORA S.A.S.</v>
      </c>
      <c r="EM205" s="221"/>
      <c r="EN205" s="220">
        <f>IFERROR(EM205/#REF!,0)</f>
        <v>0</v>
      </c>
      <c r="EO205" s="31">
        <f t="shared" ref="EO205" si="845">+EJ205</f>
        <v>9487120</v>
      </c>
      <c r="EP205" s="31">
        <f t="shared" ref="EP205:EP268" si="846">EJ205*F205</f>
        <v>37948480</v>
      </c>
      <c r="EQ205" s="225" t="str">
        <f t="shared" si="819"/>
        <v/>
      </c>
    </row>
    <row r="206" spans="1:147" s="14" customFormat="1" ht="28.5">
      <c r="A206" s="263">
        <f t="shared" si="13"/>
        <v>194</v>
      </c>
      <c r="B206" s="102"/>
      <c r="C206" s="248" t="s">
        <v>922</v>
      </c>
      <c r="D206" s="273" t="s">
        <v>57</v>
      </c>
      <c r="E206" s="266" t="s">
        <v>1445</v>
      </c>
      <c r="F206" s="273">
        <v>3</v>
      </c>
      <c r="G206" s="102"/>
      <c r="H206" s="103"/>
      <c r="I206" s="210"/>
      <c r="J206" s="280"/>
      <c r="K206" s="206"/>
      <c r="L206" s="71">
        <f t="shared" ref="L206" si="847">+J206+K206</f>
        <v>0</v>
      </c>
      <c r="M206" s="209">
        <f t="shared" si="826"/>
        <v>0</v>
      </c>
      <c r="O206" s="275"/>
      <c r="P206" s="275"/>
      <c r="Q206" s="149"/>
      <c r="R206" s="60"/>
      <c r="S206" s="244"/>
      <c r="T206" s="275"/>
      <c r="U206" s="275"/>
      <c r="V206" s="149"/>
      <c r="W206" s="60"/>
      <c r="X206" s="244"/>
      <c r="Y206" s="275"/>
      <c r="Z206" s="275"/>
      <c r="AA206" s="149"/>
      <c r="AB206" s="60"/>
      <c r="AC206" s="244"/>
      <c r="AD206" s="275"/>
      <c r="AE206" s="275"/>
      <c r="AF206" s="149"/>
      <c r="AG206" s="60"/>
      <c r="AH206" s="244"/>
      <c r="AI206" s="275"/>
      <c r="AJ206" s="275"/>
      <c r="AK206" s="149"/>
      <c r="AL206" s="60"/>
      <c r="AM206" s="244"/>
      <c r="AN206" s="275"/>
      <c r="AO206" s="275"/>
      <c r="AP206" s="149">
        <f t="shared" si="827"/>
        <v>0</v>
      </c>
      <c r="AQ206" s="60">
        <f t="shared" si="835"/>
        <v>0</v>
      </c>
      <c r="AR206" s="244"/>
      <c r="AS206" s="275">
        <v>1754222.8</v>
      </c>
      <c r="AT206" s="275">
        <v>0</v>
      </c>
      <c r="AU206" s="149">
        <f t="shared" ref="AU206:AU267" si="848">+AS206+AT206</f>
        <v>1754222.8</v>
      </c>
      <c r="AV206" s="60">
        <f t="shared" ref="AV206:AV268" si="849">+AU206*$F206</f>
        <v>5262668.4000000004</v>
      </c>
      <c r="AW206" s="244"/>
      <c r="AX206" s="212"/>
      <c r="AY206" s="213"/>
      <c r="AZ206" s="149"/>
      <c r="BA206" s="60"/>
      <c r="BB206" s="244"/>
      <c r="BC206" s="212"/>
      <c r="BD206" s="213"/>
      <c r="BE206" s="149"/>
      <c r="BF206" s="60"/>
      <c r="BG206" s="244"/>
      <c r="BH206" s="275"/>
      <c r="BI206" s="275"/>
      <c r="BJ206" s="149"/>
      <c r="BK206" s="60"/>
      <c r="BL206" s="244"/>
      <c r="BM206" s="212"/>
      <c r="BN206" s="213"/>
      <c r="BO206" s="149"/>
      <c r="BP206" s="60"/>
      <c r="BQ206" s="244"/>
      <c r="BR206" s="212"/>
      <c r="BS206" s="213"/>
      <c r="BT206" s="149"/>
      <c r="BU206" s="60"/>
      <c r="BV206" s="244"/>
      <c r="BW206" s="212"/>
      <c r="BX206" s="213"/>
      <c r="BY206" s="149"/>
      <c r="BZ206" s="60"/>
      <c r="CA206" s="244"/>
      <c r="CB206" s="277"/>
      <c r="CC206" s="277"/>
      <c r="CD206" s="149"/>
      <c r="CE206" s="60"/>
      <c r="CF206" s="244"/>
      <c r="CG206" s="212"/>
      <c r="CH206" s="213"/>
      <c r="CI206" s="149"/>
      <c r="CJ206" s="60"/>
      <c r="CK206" s="244"/>
      <c r="CL206" s="212"/>
      <c r="CM206" s="213"/>
      <c r="CN206" s="149"/>
      <c r="CO206" s="60"/>
      <c r="CP206" s="244"/>
      <c r="CQ206" s="212"/>
      <c r="CR206" s="213"/>
      <c r="CS206" s="149"/>
      <c r="CT206" s="60"/>
      <c r="CU206" s="244"/>
      <c r="CV206" s="212"/>
      <c r="CW206" s="213"/>
      <c r="CX206" s="149"/>
      <c r="CY206" s="60"/>
      <c r="CZ206" s="244"/>
      <c r="DA206" s="212"/>
      <c r="DB206" s="213"/>
      <c r="DC206" s="149"/>
      <c r="DD206" s="60"/>
      <c r="DE206" s="244"/>
      <c r="DF206" s="212"/>
      <c r="DG206" s="213"/>
      <c r="DH206" s="149"/>
      <c r="DI206" s="60"/>
      <c r="DJ206" s="244"/>
      <c r="DK206" s="212"/>
      <c r="DL206" s="213"/>
      <c r="DM206" s="149"/>
      <c r="DN206" s="60"/>
      <c r="DO206" s="244"/>
      <c r="DP206" s="212"/>
      <c r="DQ206" s="213"/>
      <c r="DR206" s="149">
        <f t="shared" si="828"/>
        <v>0</v>
      </c>
      <c r="DS206" s="60">
        <f t="shared" si="840"/>
        <v>0</v>
      </c>
      <c r="DT206" s="244"/>
      <c r="DU206" s="212">
        <v>0</v>
      </c>
      <c r="DV206" s="213">
        <v>0</v>
      </c>
      <c r="DW206" s="149">
        <f t="shared" si="829"/>
        <v>0</v>
      </c>
      <c r="DX206" s="60">
        <f t="shared" si="841"/>
        <v>0</v>
      </c>
      <c r="DY206" s="244"/>
      <c r="DZ206" s="212"/>
      <c r="EA206" s="213"/>
      <c r="EB206" s="149"/>
      <c r="EC206" s="60"/>
      <c r="ED206" s="247"/>
      <c r="EE206" s="212"/>
      <c r="EF206" s="213"/>
      <c r="EG206" s="149"/>
      <c r="EH206" s="60"/>
      <c r="EI206" s="244"/>
      <c r="EJ206" s="224">
        <f t="shared" ref="EJ206" si="850">IFERROR(AVERAGEIFS(O206:EI206,O$12:EI$12,"Valor Total Unitario",O206:EI206,"&lt;&gt;0"),0)</f>
        <v>1754222.8</v>
      </c>
      <c r="EK206" s="221">
        <f t="shared" ref="EK206" si="851">_xlfn.MINIFS(O206:EI206,O$12:EI$12,"Valor Total Unitario", O206:EI206, "&lt;&gt;0")</f>
        <v>1754222.8</v>
      </c>
      <c r="EL206" s="222" t="str">
        <f t="shared" ref="EL206" si="852">IF(EK206=0,"",INDEX(O$9:EI$9,MATCH(EK206,O206:EI206,0)))</f>
        <v>FIJACION EXTERNA SAS</v>
      </c>
      <c r="EM206" s="221"/>
      <c r="EN206" s="220">
        <f>IFERROR(EM206/#REF!,0)</f>
        <v>0</v>
      </c>
      <c r="EO206" s="31">
        <f t="shared" ref="EO206" si="853">+EJ206</f>
        <v>1754222.8</v>
      </c>
      <c r="EP206" s="31">
        <f t="shared" si="846"/>
        <v>5262668.4000000004</v>
      </c>
      <c r="EQ206" s="225" t="str">
        <f t="shared" si="819"/>
        <v/>
      </c>
    </row>
    <row r="207" spans="1:147" s="14" customFormat="1">
      <c r="A207" s="263">
        <f t="shared" si="13"/>
        <v>195</v>
      </c>
      <c r="B207" s="102"/>
      <c r="C207" s="249" t="s">
        <v>923</v>
      </c>
      <c r="D207" s="273" t="s">
        <v>57</v>
      </c>
      <c r="E207" s="265" t="s">
        <v>1445</v>
      </c>
      <c r="F207" s="273">
        <v>3</v>
      </c>
      <c r="G207" s="102"/>
      <c r="H207" s="103"/>
      <c r="I207" s="210"/>
      <c r="J207" s="280"/>
      <c r="K207" s="206"/>
      <c r="L207" s="71">
        <f t="shared" ref="L207" si="854">+J207+K207</f>
        <v>0</v>
      </c>
      <c r="M207" s="209">
        <f t="shared" si="826"/>
        <v>0</v>
      </c>
      <c r="O207" s="275"/>
      <c r="P207" s="275"/>
      <c r="Q207" s="149"/>
      <c r="R207" s="60"/>
      <c r="S207" s="244"/>
      <c r="T207" s="275"/>
      <c r="U207" s="275"/>
      <c r="V207" s="149"/>
      <c r="W207" s="60"/>
      <c r="X207" s="244"/>
      <c r="Y207" s="275"/>
      <c r="Z207" s="275"/>
      <c r="AA207" s="149"/>
      <c r="AB207" s="60"/>
      <c r="AC207" s="244"/>
      <c r="AD207" s="275"/>
      <c r="AE207" s="275"/>
      <c r="AF207" s="149"/>
      <c r="AG207" s="60"/>
      <c r="AH207" s="244"/>
      <c r="AI207" s="275"/>
      <c r="AJ207" s="275"/>
      <c r="AK207" s="149"/>
      <c r="AL207" s="60"/>
      <c r="AM207" s="244"/>
      <c r="AN207" s="275"/>
      <c r="AO207" s="275"/>
      <c r="AP207" s="149">
        <f t="shared" si="827"/>
        <v>0</v>
      </c>
      <c r="AQ207" s="60">
        <f t="shared" si="835"/>
        <v>0</v>
      </c>
      <c r="AR207" s="244"/>
      <c r="AS207" s="275">
        <v>926043.8</v>
      </c>
      <c r="AT207" s="275">
        <v>0</v>
      </c>
      <c r="AU207" s="149">
        <f t="shared" si="848"/>
        <v>926043.8</v>
      </c>
      <c r="AV207" s="60">
        <f t="shared" si="849"/>
        <v>2778131.4000000004</v>
      </c>
      <c r="AW207" s="244"/>
      <c r="AX207" s="212"/>
      <c r="AY207" s="213"/>
      <c r="AZ207" s="149"/>
      <c r="BA207" s="60"/>
      <c r="BB207" s="244"/>
      <c r="BC207" s="212"/>
      <c r="BD207" s="213"/>
      <c r="BE207" s="149"/>
      <c r="BF207" s="60"/>
      <c r="BG207" s="244"/>
      <c r="BH207" s="275"/>
      <c r="BI207" s="275"/>
      <c r="BJ207" s="149"/>
      <c r="BK207" s="60"/>
      <c r="BL207" s="244"/>
      <c r="BM207" s="212"/>
      <c r="BN207" s="213"/>
      <c r="BO207" s="149"/>
      <c r="BP207" s="60"/>
      <c r="BQ207" s="244"/>
      <c r="BR207" s="212"/>
      <c r="BS207" s="213"/>
      <c r="BT207" s="149"/>
      <c r="BU207" s="60"/>
      <c r="BV207" s="244"/>
      <c r="BW207" s="212"/>
      <c r="BX207" s="213"/>
      <c r="BY207" s="149"/>
      <c r="BZ207" s="60"/>
      <c r="CA207" s="244"/>
      <c r="CB207" s="277">
        <v>1731000</v>
      </c>
      <c r="CC207" s="277">
        <v>0</v>
      </c>
      <c r="CD207" s="149">
        <f t="shared" si="838"/>
        <v>1731000</v>
      </c>
      <c r="CE207" s="60">
        <f t="shared" si="839"/>
        <v>5193000</v>
      </c>
      <c r="CF207" s="244"/>
      <c r="CG207" s="212"/>
      <c r="CH207" s="213"/>
      <c r="CI207" s="149"/>
      <c r="CJ207" s="60"/>
      <c r="CK207" s="244"/>
      <c r="CL207" s="212"/>
      <c r="CM207" s="213"/>
      <c r="CN207" s="149"/>
      <c r="CO207" s="60"/>
      <c r="CP207" s="244"/>
      <c r="CQ207" s="212"/>
      <c r="CR207" s="213"/>
      <c r="CS207" s="149"/>
      <c r="CT207" s="60"/>
      <c r="CU207" s="244"/>
      <c r="CV207" s="212">
        <v>4200000</v>
      </c>
      <c r="CW207" s="213">
        <v>0</v>
      </c>
      <c r="CX207" s="149">
        <f t="shared" ref="CX207:CX252" si="855">+CV207+CW207</f>
        <v>4200000</v>
      </c>
      <c r="CY207" s="60">
        <f t="shared" ref="CY207:CY252" si="856">+CX207*$F207</f>
        <v>12600000</v>
      </c>
      <c r="CZ207" s="244"/>
      <c r="DA207" s="212"/>
      <c r="DB207" s="213"/>
      <c r="DC207" s="149"/>
      <c r="DD207" s="60"/>
      <c r="DE207" s="244"/>
      <c r="DF207" s="212"/>
      <c r="DG207" s="213"/>
      <c r="DH207" s="149"/>
      <c r="DI207" s="60"/>
      <c r="DJ207" s="244"/>
      <c r="DK207" s="212"/>
      <c r="DL207" s="213"/>
      <c r="DM207" s="149"/>
      <c r="DN207" s="60"/>
      <c r="DO207" s="244"/>
      <c r="DP207" s="212">
        <v>2698000</v>
      </c>
      <c r="DQ207" s="213">
        <v>0</v>
      </c>
      <c r="DR207" s="149">
        <f t="shared" si="828"/>
        <v>2698000</v>
      </c>
      <c r="DS207" s="60">
        <f t="shared" si="840"/>
        <v>8094000</v>
      </c>
      <c r="DT207" s="244"/>
      <c r="DU207" s="212">
        <v>0</v>
      </c>
      <c r="DV207" s="213">
        <v>0</v>
      </c>
      <c r="DW207" s="149">
        <f t="shared" si="829"/>
        <v>0</v>
      </c>
      <c r="DX207" s="60">
        <f t="shared" si="841"/>
        <v>0</v>
      </c>
      <c r="DY207" s="244"/>
      <c r="DZ207" s="212"/>
      <c r="EA207" s="213"/>
      <c r="EB207" s="149"/>
      <c r="EC207" s="60"/>
      <c r="ED207" s="247"/>
      <c r="EE207" s="212"/>
      <c r="EF207" s="213"/>
      <c r="EG207" s="149"/>
      <c r="EH207" s="60"/>
      <c r="EI207" s="244"/>
      <c r="EJ207" s="224">
        <f t="shared" ref="EJ207" si="857">IFERROR(AVERAGEIFS(O207:EI207,O$12:EI$12,"Valor Total Unitario",O207:EI207,"&lt;&gt;0"),0)</f>
        <v>2388760.9500000002</v>
      </c>
      <c r="EK207" s="221">
        <f t="shared" ref="EK207" si="858">_xlfn.MINIFS(O207:EI207,O$12:EI$12,"Valor Total Unitario", O207:EI207, "&lt;&gt;0")</f>
        <v>926043.8</v>
      </c>
      <c r="EL207" s="222" t="str">
        <f t="shared" ref="EL207" si="859">IF(EK207=0,"",INDEX(O$9:EI$9,MATCH(EK207,O207:EI207,0)))</f>
        <v>FIJACION EXTERNA SAS</v>
      </c>
      <c r="EM207" s="221"/>
      <c r="EN207" s="220">
        <f>IFERROR(EM207/#REF!,0)</f>
        <v>0</v>
      </c>
      <c r="EO207" s="31">
        <f t="shared" ref="EO207" si="860">+EJ207</f>
        <v>2388760.9500000002</v>
      </c>
      <c r="EP207" s="31">
        <f t="shared" si="846"/>
        <v>7166282.8500000006</v>
      </c>
      <c r="EQ207" s="225" t="str">
        <f t="shared" si="819"/>
        <v/>
      </c>
    </row>
    <row r="208" spans="1:147" s="14" customFormat="1" ht="28.5">
      <c r="A208" s="263">
        <f t="shared" si="13"/>
        <v>196</v>
      </c>
      <c r="B208" s="102"/>
      <c r="C208" s="254" t="s">
        <v>924</v>
      </c>
      <c r="D208" s="273" t="s">
        <v>57</v>
      </c>
      <c r="E208" s="268" t="s">
        <v>1445</v>
      </c>
      <c r="F208" s="273">
        <v>3</v>
      </c>
      <c r="G208" s="102"/>
      <c r="H208" s="103"/>
      <c r="I208" s="210"/>
      <c r="J208" s="280"/>
      <c r="K208" s="206"/>
      <c r="L208" s="71">
        <f t="shared" ref="L208" si="861">+J208+K208</f>
        <v>0</v>
      </c>
      <c r="M208" s="209">
        <f t="shared" si="826"/>
        <v>0</v>
      </c>
      <c r="O208" s="275"/>
      <c r="P208" s="275"/>
      <c r="Q208" s="149"/>
      <c r="R208" s="60"/>
      <c r="S208" s="244"/>
      <c r="T208" s="275"/>
      <c r="U208" s="275"/>
      <c r="V208" s="149"/>
      <c r="W208" s="60"/>
      <c r="X208" s="244"/>
      <c r="Y208" s="275"/>
      <c r="Z208" s="275"/>
      <c r="AA208" s="149"/>
      <c r="AB208" s="60"/>
      <c r="AC208" s="244"/>
      <c r="AD208" s="275"/>
      <c r="AE208" s="275"/>
      <c r="AF208" s="149"/>
      <c r="AG208" s="60"/>
      <c r="AH208" s="244"/>
      <c r="AI208" s="275"/>
      <c r="AJ208" s="275"/>
      <c r="AK208" s="149"/>
      <c r="AL208" s="60"/>
      <c r="AM208" s="244"/>
      <c r="AN208" s="275"/>
      <c r="AO208" s="275"/>
      <c r="AP208" s="149">
        <f t="shared" si="827"/>
        <v>0</v>
      </c>
      <c r="AQ208" s="60">
        <f t="shared" si="835"/>
        <v>0</v>
      </c>
      <c r="AR208" s="244"/>
      <c r="AS208" s="275">
        <v>1027318.6</v>
      </c>
      <c r="AT208" s="275">
        <v>0</v>
      </c>
      <c r="AU208" s="149">
        <f t="shared" si="848"/>
        <v>1027318.6</v>
      </c>
      <c r="AV208" s="60">
        <f t="shared" si="849"/>
        <v>3081955.8</v>
      </c>
      <c r="AW208" s="244"/>
      <c r="AX208" s="212"/>
      <c r="AY208" s="213"/>
      <c r="AZ208" s="149"/>
      <c r="BA208" s="60"/>
      <c r="BB208" s="244"/>
      <c r="BC208" s="212">
        <v>108152000</v>
      </c>
      <c r="BD208" s="213">
        <v>0</v>
      </c>
      <c r="BE208" s="149">
        <f t="shared" si="836"/>
        <v>108152000</v>
      </c>
      <c r="BF208" s="60">
        <f t="shared" si="837"/>
        <v>324456000</v>
      </c>
      <c r="BG208" s="244"/>
      <c r="BH208" s="275"/>
      <c r="BI208" s="275"/>
      <c r="BJ208" s="149"/>
      <c r="BK208" s="60"/>
      <c r="BL208" s="244"/>
      <c r="BM208" s="212"/>
      <c r="BN208" s="213"/>
      <c r="BO208" s="149"/>
      <c r="BP208" s="60"/>
      <c r="BQ208" s="244"/>
      <c r="BR208" s="212"/>
      <c r="BS208" s="213"/>
      <c r="BT208" s="149"/>
      <c r="BU208" s="60"/>
      <c r="BV208" s="244"/>
      <c r="BW208" s="212"/>
      <c r="BX208" s="213"/>
      <c r="BY208" s="149"/>
      <c r="BZ208" s="60"/>
      <c r="CA208" s="244"/>
      <c r="CB208" s="277">
        <v>2152000</v>
      </c>
      <c r="CC208" s="277">
        <v>0</v>
      </c>
      <c r="CD208" s="149">
        <f t="shared" si="838"/>
        <v>2152000</v>
      </c>
      <c r="CE208" s="60">
        <f t="shared" si="839"/>
        <v>6456000</v>
      </c>
      <c r="CF208" s="244"/>
      <c r="CG208" s="212"/>
      <c r="CH208" s="213"/>
      <c r="CI208" s="149"/>
      <c r="CJ208" s="60"/>
      <c r="CK208" s="244"/>
      <c r="CL208" s="212"/>
      <c r="CM208" s="213"/>
      <c r="CN208" s="149"/>
      <c r="CO208" s="60"/>
      <c r="CP208" s="244"/>
      <c r="CQ208" s="212"/>
      <c r="CR208" s="213"/>
      <c r="CS208" s="149"/>
      <c r="CT208" s="60"/>
      <c r="CU208" s="244"/>
      <c r="CV208" s="212"/>
      <c r="CW208" s="213"/>
      <c r="CX208" s="149"/>
      <c r="CY208" s="60"/>
      <c r="CZ208" s="244"/>
      <c r="DA208" s="212"/>
      <c r="DB208" s="213"/>
      <c r="DC208" s="149"/>
      <c r="DD208" s="60"/>
      <c r="DE208" s="244"/>
      <c r="DF208" s="212"/>
      <c r="DG208" s="213"/>
      <c r="DH208" s="149"/>
      <c r="DI208" s="60"/>
      <c r="DJ208" s="244"/>
      <c r="DK208" s="212"/>
      <c r="DL208" s="213"/>
      <c r="DM208" s="149"/>
      <c r="DN208" s="60"/>
      <c r="DO208" s="244"/>
      <c r="DP208" s="212"/>
      <c r="DQ208" s="213"/>
      <c r="DR208" s="149">
        <f t="shared" si="828"/>
        <v>0</v>
      </c>
      <c r="DS208" s="60">
        <f t="shared" si="840"/>
        <v>0</v>
      </c>
      <c r="DT208" s="244"/>
      <c r="DU208" s="212">
        <v>0</v>
      </c>
      <c r="DV208" s="213">
        <v>0</v>
      </c>
      <c r="DW208" s="149">
        <f t="shared" si="829"/>
        <v>0</v>
      </c>
      <c r="DX208" s="60">
        <f t="shared" si="841"/>
        <v>0</v>
      </c>
      <c r="DY208" s="244"/>
      <c r="DZ208" s="212"/>
      <c r="EA208" s="213"/>
      <c r="EB208" s="149"/>
      <c r="EC208" s="60"/>
      <c r="ED208" s="247"/>
      <c r="EE208" s="212"/>
      <c r="EF208" s="213"/>
      <c r="EG208" s="149"/>
      <c r="EH208" s="60"/>
      <c r="EI208" s="244"/>
      <c r="EJ208" s="224">
        <f t="shared" ref="EJ208" si="862">IFERROR(AVERAGEIFS(O208:EI208,O$12:EI$12,"Valor Total Unitario",O208:EI208,"&lt;&gt;0"),0)</f>
        <v>37110439.533333331</v>
      </c>
      <c r="EK208" s="221">
        <f t="shared" ref="EK208" si="863">_xlfn.MINIFS(O208:EI208,O$12:EI$12,"Valor Total Unitario", O208:EI208, "&lt;&gt;0")</f>
        <v>1027318.6</v>
      </c>
      <c r="EL208" s="222" t="str">
        <f t="shared" ref="EL208" si="864">IF(EK208=0,"",INDEX(O$9:EI$9,MATCH(EK208,O208:EI208,0)))</f>
        <v>FIJACION EXTERNA SAS</v>
      </c>
      <c r="EM208" s="221"/>
      <c r="EN208" s="220">
        <f>IFERROR(EM208/#REF!,0)</f>
        <v>0</v>
      </c>
      <c r="EO208" s="31">
        <f t="shared" ref="EO208" si="865">+EJ208</f>
        <v>37110439.533333331</v>
      </c>
      <c r="EP208" s="31">
        <f t="shared" si="846"/>
        <v>111331318.59999999</v>
      </c>
      <c r="EQ208" s="225" t="str">
        <f t="shared" si="819"/>
        <v/>
      </c>
    </row>
    <row r="209" spans="1:147" s="14" customFormat="1" ht="28.5">
      <c r="A209" s="263">
        <f t="shared" si="13"/>
        <v>197</v>
      </c>
      <c r="B209" s="102"/>
      <c r="C209" s="254" t="s">
        <v>925</v>
      </c>
      <c r="D209" s="273" t="s">
        <v>57</v>
      </c>
      <c r="E209" s="268" t="s">
        <v>37</v>
      </c>
      <c r="F209" s="273">
        <v>2</v>
      </c>
      <c r="G209" s="102"/>
      <c r="H209" s="103"/>
      <c r="I209" s="210"/>
      <c r="J209" s="280"/>
      <c r="K209" s="206"/>
      <c r="L209" s="71">
        <f t="shared" ref="L209" si="866">+J209+K209</f>
        <v>0</v>
      </c>
      <c r="M209" s="209">
        <f t="shared" si="826"/>
        <v>0</v>
      </c>
      <c r="O209" s="275"/>
      <c r="P209" s="275"/>
      <c r="Q209" s="149"/>
      <c r="R209" s="60"/>
      <c r="S209" s="244"/>
      <c r="T209" s="275"/>
      <c r="U209" s="275"/>
      <c r="V209" s="149"/>
      <c r="W209" s="60"/>
      <c r="X209" s="244"/>
      <c r="Y209" s="275"/>
      <c r="Z209" s="275"/>
      <c r="AA209" s="149"/>
      <c r="AB209" s="60"/>
      <c r="AC209" s="244"/>
      <c r="AD209" s="275"/>
      <c r="AE209" s="275"/>
      <c r="AF209" s="149"/>
      <c r="AG209" s="60"/>
      <c r="AH209" s="244"/>
      <c r="AI209" s="275"/>
      <c r="AJ209" s="275"/>
      <c r="AK209" s="149"/>
      <c r="AL209" s="60"/>
      <c r="AM209" s="244"/>
      <c r="AN209" s="275"/>
      <c r="AO209" s="275"/>
      <c r="AP209" s="149">
        <f t="shared" si="827"/>
        <v>0</v>
      </c>
      <c r="AQ209" s="60">
        <f t="shared" si="835"/>
        <v>0</v>
      </c>
      <c r="AR209" s="244"/>
      <c r="AS209" s="275"/>
      <c r="AT209" s="275"/>
      <c r="AU209" s="149"/>
      <c r="AV209" s="60"/>
      <c r="AW209" s="244"/>
      <c r="AX209" s="212"/>
      <c r="AY209" s="213"/>
      <c r="AZ209" s="149"/>
      <c r="BA209" s="60"/>
      <c r="BB209" s="244"/>
      <c r="BC209" s="212"/>
      <c r="BD209" s="213"/>
      <c r="BE209" s="149"/>
      <c r="BF209" s="60"/>
      <c r="BG209" s="244"/>
      <c r="BH209" s="275"/>
      <c r="BI209" s="275"/>
      <c r="BJ209" s="149"/>
      <c r="BK209" s="60"/>
      <c r="BL209" s="244"/>
      <c r="BM209" s="212"/>
      <c r="BN209" s="213"/>
      <c r="BO209" s="149"/>
      <c r="BP209" s="60"/>
      <c r="BQ209" s="244"/>
      <c r="BR209" s="212"/>
      <c r="BS209" s="213"/>
      <c r="BT209" s="149"/>
      <c r="BU209" s="60"/>
      <c r="BV209" s="244"/>
      <c r="BW209" s="212"/>
      <c r="BX209" s="213"/>
      <c r="BY209" s="149"/>
      <c r="BZ209" s="60"/>
      <c r="CA209" s="244"/>
      <c r="CB209" s="277"/>
      <c r="CC209" s="277"/>
      <c r="CD209" s="149"/>
      <c r="CE209" s="60"/>
      <c r="CF209" s="244"/>
      <c r="CG209" s="212"/>
      <c r="CH209" s="213"/>
      <c r="CI209" s="149"/>
      <c r="CJ209" s="60"/>
      <c r="CK209" s="244"/>
      <c r="CL209" s="212"/>
      <c r="CM209" s="213"/>
      <c r="CN209" s="149"/>
      <c r="CO209" s="60"/>
      <c r="CP209" s="244"/>
      <c r="CQ209" s="212">
        <v>4807700</v>
      </c>
      <c r="CR209" s="213">
        <v>0</v>
      </c>
      <c r="CS209" s="149">
        <f t="shared" ref="CS209:CS235" si="867">+CQ209+CR209</f>
        <v>4807700</v>
      </c>
      <c r="CT209" s="60">
        <f t="shared" ref="CT209:CT235" si="868">+CS209*$F209</f>
        <v>9615400</v>
      </c>
      <c r="CU209" s="244"/>
      <c r="CV209" s="212"/>
      <c r="CW209" s="213"/>
      <c r="CX209" s="149"/>
      <c r="CY209" s="60"/>
      <c r="CZ209" s="244"/>
      <c r="DA209" s="212"/>
      <c r="DB209" s="213"/>
      <c r="DC209" s="149"/>
      <c r="DD209" s="60"/>
      <c r="DE209" s="244"/>
      <c r="DF209" s="212"/>
      <c r="DG209" s="213"/>
      <c r="DH209" s="149"/>
      <c r="DI209" s="60"/>
      <c r="DJ209" s="244"/>
      <c r="DK209" s="212"/>
      <c r="DL209" s="213"/>
      <c r="DM209" s="149"/>
      <c r="DN209" s="60"/>
      <c r="DO209" s="244"/>
      <c r="DP209" s="212"/>
      <c r="DQ209" s="213"/>
      <c r="DR209" s="149">
        <f t="shared" si="828"/>
        <v>0</v>
      </c>
      <c r="DS209" s="60">
        <f t="shared" si="840"/>
        <v>0</v>
      </c>
      <c r="DT209" s="244"/>
      <c r="DU209" s="212">
        <v>0</v>
      </c>
      <c r="DV209" s="213">
        <v>0</v>
      </c>
      <c r="DW209" s="149">
        <f t="shared" si="829"/>
        <v>0</v>
      </c>
      <c r="DX209" s="60">
        <f t="shared" si="841"/>
        <v>0</v>
      </c>
      <c r="DY209" s="244"/>
      <c r="DZ209" s="212"/>
      <c r="EA209" s="213"/>
      <c r="EB209" s="149"/>
      <c r="EC209" s="60"/>
      <c r="ED209" s="247"/>
      <c r="EE209" s="212"/>
      <c r="EF209" s="213"/>
      <c r="EG209" s="149"/>
      <c r="EH209" s="60"/>
      <c r="EI209" s="244"/>
      <c r="EJ209" s="224">
        <f t="shared" ref="EJ209" si="869">IFERROR(AVERAGEIFS(O209:EI209,O$12:EI$12,"Valor Total Unitario",O209:EI209,"&lt;&gt;0"),0)</f>
        <v>4807700</v>
      </c>
      <c r="EK209" s="221">
        <f t="shared" ref="EK209" si="870">_xlfn.MINIFS(O209:EI209,O$12:EI$12,"Valor Total Unitario", O209:EI209, "&lt;&gt;0")</f>
        <v>4807700</v>
      </c>
      <c r="EL209" s="222" t="str">
        <f t="shared" ref="EL209" si="871">IF(EK209=0,"",INDEX(O$9:EI$9,MATCH(EK209,O209:EI209,0)))</f>
        <v>IMPLAMEQ SAS</v>
      </c>
      <c r="EM209" s="221"/>
      <c r="EN209" s="220">
        <f>IFERROR(EM209/#REF!,0)</f>
        <v>0</v>
      </c>
      <c r="EO209" s="31">
        <f t="shared" ref="EO209" si="872">+EJ209</f>
        <v>4807700</v>
      </c>
      <c r="EP209" s="31">
        <f t="shared" si="846"/>
        <v>9615400</v>
      </c>
      <c r="EQ209" s="225" t="str">
        <f t="shared" si="819"/>
        <v/>
      </c>
    </row>
    <row r="210" spans="1:147" s="14" customFormat="1" ht="28.5">
      <c r="A210" s="263">
        <f t="shared" si="13"/>
        <v>198</v>
      </c>
      <c r="B210" s="102"/>
      <c r="C210" s="254" t="s">
        <v>926</v>
      </c>
      <c r="D210" s="273" t="s">
        <v>57</v>
      </c>
      <c r="E210" s="268" t="s">
        <v>37</v>
      </c>
      <c r="F210" s="273">
        <v>2</v>
      </c>
      <c r="G210" s="102"/>
      <c r="H210" s="103"/>
      <c r="I210" s="210"/>
      <c r="J210" s="280"/>
      <c r="K210" s="206"/>
      <c r="L210" s="71">
        <f t="shared" ref="L210" si="873">+J210+K210</f>
        <v>0</v>
      </c>
      <c r="M210" s="209">
        <f t="shared" si="826"/>
        <v>0</v>
      </c>
      <c r="O210" s="275"/>
      <c r="P210" s="275"/>
      <c r="Q210" s="149"/>
      <c r="R210" s="60"/>
      <c r="S210" s="244"/>
      <c r="T210" s="275"/>
      <c r="U210" s="275"/>
      <c r="V210" s="149"/>
      <c r="W210" s="60"/>
      <c r="X210" s="244"/>
      <c r="Y210" s="275"/>
      <c r="Z210" s="275"/>
      <c r="AA210" s="149"/>
      <c r="AB210" s="60"/>
      <c r="AC210" s="244"/>
      <c r="AD210" s="275"/>
      <c r="AE210" s="275"/>
      <c r="AF210" s="149"/>
      <c r="AG210" s="60"/>
      <c r="AH210" s="244"/>
      <c r="AI210" s="275"/>
      <c r="AJ210" s="275"/>
      <c r="AK210" s="149"/>
      <c r="AL210" s="60"/>
      <c r="AM210" s="244"/>
      <c r="AN210" s="275"/>
      <c r="AO210" s="275"/>
      <c r="AP210" s="149">
        <f t="shared" si="827"/>
        <v>0</v>
      </c>
      <c r="AQ210" s="60">
        <f t="shared" si="835"/>
        <v>0</v>
      </c>
      <c r="AR210" s="244"/>
      <c r="AS210" s="275"/>
      <c r="AT210" s="275"/>
      <c r="AU210" s="149"/>
      <c r="AV210" s="60"/>
      <c r="AW210" s="244"/>
      <c r="AX210" s="212"/>
      <c r="AY210" s="213"/>
      <c r="AZ210" s="149"/>
      <c r="BA210" s="60"/>
      <c r="BB210" s="244"/>
      <c r="BC210" s="212"/>
      <c r="BD210" s="213"/>
      <c r="BE210" s="149"/>
      <c r="BF210" s="60"/>
      <c r="BG210" s="244"/>
      <c r="BH210" s="275"/>
      <c r="BI210" s="275"/>
      <c r="BJ210" s="149"/>
      <c r="BK210" s="60"/>
      <c r="BL210" s="244"/>
      <c r="BM210" s="212"/>
      <c r="BN210" s="213"/>
      <c r="BO210" s="149"/>
      <c r="BP210" s="60"/>
      <c r="BQ210" s="244"/>
      <c r="BR210" s="212"/>
      <c r="BS210" s="213"/>
      <c r="BT210" s="149"/>
      <c r="BU210" s="60"/>
      <c r="BV210" s="244"/>
      <c r="BW210" s="212"/>
      <c r="BX210" s="213"/>
      <c r="BY210" s="149"/>
      <c r="BZ210" s="60"/>
      <c r="CA210" s="244"/>
      <c r="CB210" s="277"/>
      <c r="CC210" s="277"/>
      <c r="CD210" s="149"/>
      <c r="CE210" s="60"/>
      <c r="CF210" s="244"/>
      <c r="CG210" s="212"/>
      <c r="CH210" s="213"/>
      <c r="CI210" s="149"/>
      <c r="CJ210" s="60"/>
      <c r="CK210" s="244"/>
      <c r="CL210" s="212"/>
      <c r="CM210" s="213"/>
      <c r="CN210" s="149"/>
      <c r="CO210" s="60"/>
      <c r="CP210" s="244"/>
      <c r="CQ210" s="212">
        <v>4807700</v>
      </c>
      <c r="CR210" s="213">
        <v>0</v>
      </c>
      <c r="CS210" s="149">
        <f t="shared" si="867"/>
        <v>4807700</v>
      </c>
      <c r="CT210" s="60">
        <f t="shared" si="868"/>
        <v>9615400</v>
      </c>
      <c r="CU210" s="244"/>
      <c r="CV210" s="212"/>
      <c r="CW210" s="213"/>
      <c r="CX210" s="149"/>
      <c r="CY210" s="60"/>
      <c r="CZ210" s="244"/>
      <c r="DA210" s="212"/>
      <c r="DB210" s="213"/>
      <c r="DC210" s="149"/>
      <c r="DD210" s="60"/>
      <c r="DE210" s="244"/>
      <c r="DF210" s="212"/>
      <c r="DG210" s="213"/>
      <c r="DH210" s="149"/>
      <c r="DI210" s="60"/>
      <c r="DJ210" s="244"/>
      <c r="DK210" s="212"/>
      <c r="DL210" s="213"/>
      <c r="DM210" s="149"/>
      <c r="DN210" s="60"/>
      <c r="DO210" s="244"/>
      <c r="DP210" s="212"/>
      <c r="DQ210" s="213"/>
      <c r="DR210" s="149">
        <f t="shared" si="828"/>
        <v>0</v>
      </c>
      <c r="DS210" s="60">
        <f t="shared" si="840"/>
        <v>0</v>
      </c>
      <c r="DT210" s="244"/>
      <c r="DU210" s="212">
        <v>0</v>
      </c>
      <c r="DV210" s="213">
        <v>0</v>
      </c>
      <c r="DW210" s="149">
        <f t="shared" si="829"/>
        <v>0</v>
      </c>
      <c r="DX210" s="60">
        <f t="shared" si="841"/>
        <v>0</v>
      </c>
      <c r="DY210" s="244"/>
      <c r="DZ210" s="212"/>
      <c r="EA210" s="213"/>
      <c r="EB210" s="149"/>
      <c r="EC210" s="60"/>
      <c r="ED210" s="247"/>
      <c r="EE210" s="212"/>
      <c r="EF210" s="213"/>
      <c r="EG210" s="149"/>
      <c r="EH210" s="60"/>
      <c r="EI210" s="244"/>
      <c r="EJ210" s="224">
        <f t="shared" ref="EJ210" si="874">IFERROR(AVERAGEIFS(O210:EI210,O$12:EI$12,"Valor Total Unitario",O210:EI210,"&lt;&gt;0"),0)</f>
        <v>4807700</v>
      </c>
      <c r="EK210" s="221">
        <f t="shared" ref="EK210" si="875">_xlfn.MINIFS(O210:EI210,O$12:EI$12,"Valor Total Unitario", O210:EI210, "&lt;&gt;0")</f>
        <v>4807700</v>
      </c>
      <c r="EL210" s="222" t="str">
        <f t="shared" ref="EL210" si="876">IF(EK210=0,"",INDEX(O$9:EI$9,MATCH(EK210,O210:EI210,0)))</f>
        <v>IMPLAMEQ SAS</v>
      </c>
      <c r="EM210" s="221"/>
      <c r="EN210" s="220">
        <f>IFERROR(EM210/#REF!,0)</f>
        <v>0</v>
      </c>
      <c r="EO210" s="31">
        <f t="shared" ref="EO210" si="877">+EJ210</f>
        <v>4807700</v>
      </c>
      <c r="EP210" s="31">
        <f t="shared" si="846"/>
        <v>9615400</v>
      </c>
      <c r="EQ210" s="225" t="str">
        <f t="shared" si="819"/>
        <v/>
      </c>
    </row>
    <row r="211" spans="1:147" s="14" customFormat="1" ht="28.5">
      <c r="A211" s="263">
        <f t="shared" si="13"/>
        <v>199</v>
      </c>
      <c r="B211" s="102"/>
      <c r="C211" s="254" t="s">
        <v>927</v>
      </c>
      <c r="D211" s="273" t="s">
        <v>57</v>
      </c>
      <c r="E211" s="268" t="s">
        <v>37</v>
      </c>
      <c r="F211" s="273">
        <v>2</v>
      </c>
      <c r="G211" s="102"/>
      <c r="H211" s="103"/>
      <c r="I211" s="210"/>
      <c r="J211" s="280"/>
      <c r="K211" s="206"/>
      <c r="L211" s="71">
        <f t="shared" ref="L211" si="878">+J211+K211</f>
        <v>0</v>
      </c>
      <c r="M211" s="209">
        <f t="shared" si="826"/>
        <v>0</v>
      </c>
      <c r="O211" s="275"/>
      <c r="P211" s="275"/>
      <c r="Q211" s="149"/>
      <c r="R211" s="60"/>
      <c r="S211" s="244"/>
      <c r="T211" s="275"/>
      <c r="U211" s="275"/>
      <c r="V211" s="149"/>
      <c r="W211" s="60"/>
      <c r="X211" s="244"/>
      <c r="Y211" s="275"/>
      <c r="Z211" s="275"/>
      <c r="AA211" s="149"/>
      <c r="AB211" s="60"/>
      <c r="AC211" s="244"/>
      <c r="AD211" s="275"/>
      <c r="AE211" s="275"/>
      <c r="AF211" s="149"/>
      <c r="AG211" s="60"/>
      <c r="AH211" s="244"/>
      <c r="AI211" s="275"/>
      <c r="AJ211" s="275"/>
      <c r="AK211" s="149"/>
      <c r="AL211" s="60"/>
      <c r="AM211" s="244"/>
      <c r="AN211" s="275"/>
      <c r="AO211" s="275"/>
      <c r="AP211" s="149">
        <f t="shared" si="827"/>
        <v>0</v>
      </c>
      <c r="AQ211" s="60">
        <f t="shared" si="835"/>
        <v>0</v>
      </c>
      <c r="AR211" s="244"/>
      <c r="AS211" s="275"/>
      <c r="AT211" s="275"/>
      <c r="AU211" s="149"/>
      <c r="AV211" s="60"/>
      <c r="AW211" s="244"/>
      <c r="AX211" s="212"/>
      <c r="AY211" s="213"/>
      <c r="AZ211" s="149"/>
      <c r="BA211" s="60"/>
      <c r="BB211" s="244"/>
      <c r="BC211" s="212"/>
      <c r="BD211" s="213"/>
      <c r="BE211" s="149"/>
      <c r="BF211" s="60"/>
      <c r="BG211" s="244"/>
      <c r="BH211" s="275"/>
      <c r="BI211" s="275"/>
      <c r="BJ211" s="149"/>
      <c r="BK211" s="60"/>
      <c r="BL211" s="244"/>
      <c r="BM211" s="212"/>
      <c r="BN211" s="213"/>
      <c r="BO211" s="149"/>
      <c r="BP211" s="60"/>
      <c r="BQ211" s="244"/>
      <c r="BR211" s="212"/>
      <c r="BS211" s="213"/>
      <c r="BT211" s="149"/>
      <c r="BU211" s="60"/>
      <c r="BV211" s="244"/>
      <c r="BW211" s="212"/>
      <c r="BX211" s="213"/>
      <c r="BY211" s="149"/>
      <c r="BZ211" s="60"/>
      <c r="CA211" s="244"/>
      <c r="CB211" s="277"/>
      <c r="CC211" s="277"/>
      <c r="CD211" s="149"/>
      <c r="CE211" s="60"/>
      <c r="CF211" s="244"/>
      <c r="CG211" s="212"/>
      <c r="CH211" s="213"/>
      <c r="CI211" s="149"/>
      <c r="CJ211" s="60"/>
      <c r="CK211" s="244"/>
      <c r="CL211" s="212"/>
      <c r="CM211" s="213"/>
      <c r="CN211" s="149"/>
      <c r="CO211" s="60"/>
      <c r="CP211" s="244"/>
      <c r="CQ211" s="212">
        <v>4807700</v>
      </c>
      <c r="CR211" s="213">
        <v>0</v>
      </c>
      <c r="CS211" s="149">
        <f t="shared" si="867"/>
        <v>4807700</v>
      </c>
      <c r="CT211" s="60">
        <f t="shared" si="868"/>
        <v>9615400</v>
      </c>
      <c r="CU211" s="244"/>
      <c r="CV211" s="212"/>
      <c r="CW211" s="213"/>
      <c r="CX211" s="149"/>
      <c r="CY211" s="60"/>
      <c r="CZ211" s="244"/>
      <c r="DA211" s="212"/>
      <c r="DB211" s="213"/>
      <c r="DC211" s="149"/>
      <c r="DD211" s="60"/>
      <c r="DE211" s="244"/>
      <c r="DF211" s="212"/>
      <c r="DG211" s="213"/>
      <c r="DH211" s="149"/>
      <c r="DI211" s="60"/>
      <c r="DJ211" s="244"/>
      <c r="DK211" s="212"/>
      <c r="DL211" s="213"/>
      <c r="DM211" s="149"/>
      <c r="DN211" s="60"/>
      <c r="DO211" s="244"/>
      <c r="DP211" s="212"/>
      <c r="DQ211" s="213"/>
      <c r="DR211" s="149">
        <f t="shared" si="828"/>
        <v>0</v>
      </c>
      <c r="DS211" s="60">
        <f t="shared" si="840"/>
        <v>0</v>
      </c>
      <c r="DT211" s="244"/>
      <c r="DU211" s="212">
        <v>0</v>
      </c>
      <c r="DV211" s="213">
        <v>0</v>
      </c>
      <c r="DW211" s="149">
        <f t="shared" si="829"/>
        <v>0</v>
      </c>
      <c r="DX211" s="60">
        <f t="shared" si="841"/>
        <v>0</v>
      </c>
      <c r="DY211" s="244"/>
      <c r="DZ211" s="212"/>
      <c r="EA211" s="213"/>
      <c r="EB211" s="149"/>
      <c r="EC211" s="60"/>
      <c r="ED211" s="247"/>
      <c r="EE211" s="212"/>
      <c r="EF211" s="213"/>
      <c r="EG211" s="149"/>
      <c r="EH211" s="60"/>
      <c r="EI211" s="244"/>
      <c r="EJ211" s="224">
        <f t="shared" ref="EJ211" si="879">IFERROR(AVERAGEIFS(O211:EI211,O$12:EI$12,"Valor Total Unitario",O211:EI211,"&lt;&gt;0"),0)</f>
        <v>4807700</v>
      </c>
      <c r="EK211" s="221">
        <f t="shared" ref="EK211" si="880">_xlfn.MINIFS(O211:EI211,O$12:EI$12,"Valor Total Unitario", O211:EI211, "&lt;&gt;0")</f>
        <v>4807700</v>
      </c>
      <c r="EL211" s="222" t="str">
        <f t="shared" ref="EL211" si="881">IF(EK211=0,"",INDEX(O$9:EI$9,MATCH(EK211,O211:EI211,0)))</f>
        <v>IMPLAMEQ SAS</v>
      </c>
      <c r="EM211" s="221"/>
      <c r="EN211" s="220">
        <f>IFERROR(EM211/#REF!,0)</f>
        <v>0</v>
      </c>
      <c r="EO211" s="31">
        <f t="shared" ref="EO211" si="882">+EJ211</f>
        <v>4807700</v>
      </c>
      <c r="EP211" s="31">
        <f t="shared" si="846"/>
        <v>9615400</v>
      </c>
      <c r="EQ211" s="225" t="str">
        <f t="shared" si="819"/>
        <v/>
      </c>
    </row>
    <row r="212" spans="1:147" s="14" customFormat="1" ht="28.5">
      <c r="A212" s="263">
        <f t="shared" si="13"/>
        <v>200</v>
      </c>
      <c r="B212" s="102"/>
      <c r="C212" s="254" t="s">
        <v>928</v>
      </c>
      <c r="D212" s="273" t="s">
        <v>57</v>
      </c>
      <c r="E212" s="268" t="s">
        <v>37</v>
      </c>
      <c r="F212" s="273">
        <v>2</v>
      </c>
      <c r="G212" s="102"/>
      <c r="H212" s="103"/>
      <c r="I212" s="210"/>
      <c r="J212" s="280"/>
      <c r="K212" s="206"/>
      <c r="L212" s="71">
        <f t="shared" ref="L212" si="883">+J212+K212</f>
        <v>0</v>
      </c>
      <c r="M212" s="209">
        <f t="shared" si="826"/>
        <v>0</v>
      </c>
      <c r="O212" s="275"/>
      <c r="P212" s="275"/>
      <c r="Q212" s="149"/>
      <c r="R212" s="60"/>
      <c r="S212" s="244"/>
      <c r="T212" s="275"/>
      <c r="U212" s="275"/>
      <c r="V212" s="149"/>
      <c r="W212" s="60"/>
      <c r="X212" s="244"/>
      <c r="Y212" s="275"/>
      <c r="Z212" s="275"/>
      <c r="AA212" s="149"/>
      <c r="AB212" s="60"/>
      <c r="AC212" s="244"/>
      <c r="AD212" s="275"/>
      <c r="AE212" s="275"/>
      <c r="AF212" s="149"/>
      <c r="AG212" s="60"/>
      <c r="AH212" s="244"/>
      <c r="AI212" s="275"/>
      <c r="AJ212" s="275"/>
      <c r="AK212" s="149"/>
      <c r="AL212" s="60"/>
      <c r="AM212" s="244"/>
      <c r="AN212" s="275"/>
      <c r="AO212" s="275"/>
      <c r="AP212" s="149">
        <f t="shared" si="827"/>
        <v>0</v>
      </c>
      <c r="AQ212" s="60">
        <f t="shared" si="835"/>
        <v>0</v>
      </c>
      <c r="AR212" s="244"/>
      <c r="AS212" s="275"/>
      <c r="AT212" s="275"/>
      <c r="AU212" s="149"/>
      <c r="AV212" s="60"/>
      <c r="AW212" s="244"/>
      <c r="AX212" s="212"/>
      <c r="AY212" s="213"/>
      <c r="AZ212" s="149"/>
      <c r="BA212" s="60"/>
      <c r="BB212" s="244"/>
      <c r="BC212" s="212"/>
      <c r="BD212" s="213"/>
      <c r="BE212" s="149"/>
      <c r="BF212" s="60"/>
      <c r="BG212" s="244"/>
      <c r="BH212" s="275"/>
      <c r="BI212" s="275"/>
      <c r="BJ212" s="149"/>
      <c r="BK212" s="60"/>
      <c r="BL212" s="244"/>
      <c r="BM212" s="212"/>
      <c r="BN212" s="213"/>
      <c r="BO212" s="149"/>
      <c r="BP212" s="60"/>
      <c r="BQ212" s="244"/>
      <c r="BR212" s="212"/>
      <c r="BS212" s="213"/>
      <c r="BT212" s="149"/>
      <c r="BU212" s="60"/>
      <c r="BV212" s="244"/>
      <c r="BW212" s="212"/>
      <c r="BX212" s="213"/>
      <c r="BY212" s="149"/>
      <c r="BZ212" s="60"/>
      <c r="CA212" s="244"/>
      <c r="CB212" s="277"/>
      <c r="CC212" s="277"/>
      <c r="CD212" s="149"/>
      <c r="CE212" s="60"/>
      <c r="CF212" s="244"/>
      <c r="CG212" s="212"/>
      <c r="CH212" s="213"/>
      <c r="CI212" s="149"/>
      <c r="CJ212" s="60"/>
      <c r="CK212" s="244"/>
      <c r="CL212" s="212"/>
      <c r="CM212" s="213"/>
      <c r="CN212" s="149"/>
      <c r="CO212" s="60"/>
      <c r="CP212" s="244"/>
      <c r="CQ212" s="212">
        <v>4807700</v>
      </c>
      <c r="CR212" s="213">
        <v>0</v>
      </c>
      <c r="CS212" s="149">
        <f t="shared" si="867"/>
        <v>4807700</v>
      </c>
      <c r="CT212" s="60">
        <f t="shared" si="868"/>
        <v>9615400</v>
      </c>
      <c r="CU212" s="244"/>
      <c r="CV212" s="212"/>
      <c r="CW212" s="213"/>
      <c r="CX212" s="149"/>
      <c r="CY212" s="60"/>
      <c r="CZ212" s="244"/>
      <c r="DA212" s="212"/>
      <c r="DB212" s="213"/>
      <c r="DC212" s="149"/>
      <c r="DD212" s="60"/>
      <c r="DE212" s="244"/>
      <c r="DF212" s="212"/>
      <c r="DG212" s="213"/>
      <c r="DH212" s="149"/>
      <c r="DI212" s="60"/>
      <c r="DJ212" s="244"/>
      <c r="DK212" s="212"/>
      <c r="DL212" s="213"/>
      <c r="DM212" s="149"/>
      <c r="DN212" s="60"/>
      <c r="DO212" s="244"/>
      <c r="DP212" s="212"/>
      <c r="DQ212" s="213"/>
      <c r="DR212" s="149">
        <f t="shared" si="828"/>
        <v>0</v>
      </c>
      <c r="DS212" s="60">
        <f t="shared" si="840"/>
        <v>0</v>
      </c>
      <c r="DT212" s="244"/>
      <c r="DU212" s="212">
        <v>0</v>
      </c>
      <c r="DV212" s="213">
        <v>0</v>
      </c>
      <c r="DW212" s="149">
        <f t="shared" si="829"/>
        <v>0</v>
      </c>
      <c r="DX212" s="60">
        <f t="shared" si="841"/>
        <v>0</v>
      </c>
      <c r="DY212" s="244"/>
      <c r="DZ212" s="212"/>
      <c r="EA212" s="213"/>
      <c r="EB212" s="149"/>
      <c r="EC212" s="60"/>
      <c r="ED212" s="247"/>
      <c r="EE212" s="212"/>
      <c r="EF212" s="213"/>
      <c r="EG212" s="149"/>
      <c r="EH212" s="60"/>
      <c r="EI212" s="244"/>
      <c r="EJ212" s="224">
        <f t="shared" ref="EJ212" si="884">IFERROR(AVERAGEIFS(O212:EI212,O$12:EI$12,"Valor Total Unitario",O212:EI212,"&lt;&gt;0"),0)</f>
        <v>4807700</v>
      </c>
      <c r="EK212" s="221">
        <f t="shared" ref="EK212" si="885">_xlfn.MINIFS(O212:EI212,O$12:EI$12,"Valor Total Unitario", O212:EI212, "&lt;&gt;0")</f>
        <v>4807700</v>
      </c>
      <c r="EL212" s="222" t="str">
        <f t="shared" ref="EL212" si="886">IF(EK212=0,"",INDEX(O$9:EI$9,MATCH(EK212,O212:EI212,0)))</f>
        <v>IMPLAMEQ SAS</v>
      </c>
      <c r="EM212" s="221"/>
      <c r="EN212" s="220">
        <f>IFERROR(EM212/#REF!,0)</f>
        <v>0</v>
      </c>
      <c r="EO212" s="31">
        <f t="shared" ref="EO212" si="887">+EJ212</f>
        <v>4807700</v>
      </c>
      <c r="EP212" s="31">
        <f t="shared" si="846"/>
        <v>9615400</v>
      </c>
      <c r="EQ212" s="225" t="str">
        <f t="shared" si="819"/>
        <v/>
      </c>
    </row>
    <row r="213" spans="1:147" s="14" customFormat="1" ht="28.5">
      <c r="A213" s="263">
        <f t="shared" si="13"/>
        <v>201</v>
      </c>
      <c r="B213" s="102"/>
      <c r="C213" s="248" t="s">
        <v>929</v>
      </c>
      <c r="D213" s="273" t="s">
        <v>57</v>
      </c>
      <c r="E213" s="264" t="s">
        <v>1445</v>
      </c>
      <c r="F213" s="273">
        <v>4</v>
      </c>
      <c r="G213" s="102"/>
      <c r="H213" s="103"/>
      <c r="I213" s="210"/>
      <c r="J213" s="280"/>
      <c r="K213" s="206"/>
      <c r="L213" s="71">
        <f t="shared" ref="L213" si="888">+J213+K213</f>
        <v>0</v>
      </c>
      <c r="M213" s="209">
        <f t="shared" si="826"/>
        <v>0</v>
      </c>
      <c r="O213" s="275"/>
      <c r="P213" s="275"/>
      <c r="Q213" s="149"/>
      <c r="R213" s="60"/>
      <c r="S213" s="244"/>
      <c r="T213" s="275"/>
      <c r="U213" s="275"/>
      <c r="V213" s="149"/>
      <c r="W213" s="60"/>
      <c r="X213" s="244"/>
      <c r="Y213" s="275"/>
      <c r="Z213" s="275"/>
      <c r="AA213" s="149"/>
      <c r="AB213" s="60"/>
      <c r="AC213" s="244"/>
      <c r="AD213" s="275"/>
      <c r="AE213" s="275"/>
      <c r="AF213" s="149"/>
      <c r="AG213" s="60"/>
      <c r="AH213" s="244"/>
      <c r="AI213" s="275"/>
      <c r="AJ213" s="275"/>
      <c r="AK213" s="149"/>
      <c r="AL213" s="60"/>
      <c r="AM213" s="244"/>
      <c r="AN213" s="275"/>
      <c r="AO213" s="275"/>
      <c r="AP213" s="149">
        <f t="shared" si="827"/>
        <v>0</v>
      </c>
      <c r="AQ213" s="60">
        <f t="shared" si="835"/>
        <v>0</v>
      </c>
      <c r="AR213" s="244"/>
      <c r="AS213" s="275">
        <v>1707665.3</v>
      </c>
      <c r="AT213" s="275">
        <v>0</v>
      </c>
      <c r="AU213" s="149">
        <f t="shared" si="848"/>
        <v>1707665.3</v>
      </c>
      <c r="AV213" s="60">
        <f t="shared" si="849"/>
        <v>6830661.2000000002</v>
      </c>
      <c r="AW213" s="244"/>
      <c r="AX213" s="212"/>
      <c r="AY213" s="213"/>
      <c r="AZ213" s="149"/>
      <c r="BA213" s="60"/>
      <c r="BB213" s="244"/>
      <c r="BC213" s="212"/>
      <c r="BD213" s="213"/>
      <c r="BE213" s="149"/>
      <c r="BF213" s="60"/>
      <c r="BG213" s="244"/>
      <c r="BH213" s="275"/>
      <c r="BI213" s="275"/>
      <c r="BJ213" s="149"/>
      <c r="BK213" s="60"/>
      <c r="BL213" s="244"/>
      <c r="BM213" s="212"/>
      <c r="BN213" s="213"/>
      <c r="BO213" s="149"/>
      <c r="BP213" s="60"/>
      <c r="BQ213" s="244"/>
      <c r="BR213" s="212">
        <v>9281349</v>
      </c>
      <c r="BS213" s="213">
        <v>1763456.31</v>
      </c>
      <c r="BT213" s="149">
        <f t="shared" ref="BT213:BT238" si="889">+BR213+BS213</f>
        <v>11044805.310000001</v>
      </c>
      <c r="BU213" s="60">
        <f t="shared" ref="BU213:BU238" si="890">+BT213*$F213</f>
        <v>44179221.240000002</v>
      </c>
      <c r="BV213" s="244"/>
      <c r="BW213" s="212"/>
      <c r="BX213" s="213"/>
      <c r="BY213" s="149"/>
      <c r="BZ213" s="60"/>
      <c r="CA213" s="244"/>
      <c r="CB213" s="277"/>
      <c r="CC213" s="277"/>
      <c r="CD213" s="149"/>
      <c r="CE213" s="60"/>
      <c r="CF213" s="244"/>
      <c r="CG213" s="212"/>
      <c r="CH213" s="213"/>
      <c r="CI213" s="149"/>
      <c r="CJ213" s="60"/>
      <c r="CK213" s="244"/>
      <c r="CL213" s="212"/>
      <c r="CM213" s="213"/>
      <c r="CN213" s="149"/>
      <c r="CO213" s="60"/>
      <c r="CP213" s="244"/>
      <c r="CQ213" s="212"/>
      <c r="CR213" s="213"/>
      <c r="CS213" s="149"/>
      <c r="CT213" s="60"/>
      <c r="CU213" s="244"/>
      <c r="CV213" s="212"/>
      <c r="CW213" s="213"/>
      <c r="CX213" s="149"/>
      <c r="CY213" s="60"/>
      <c r="CZ213" s="244"/>
      <c r="DA213" s="212"/>
      <c r="DB213" s="213"/>
      <c r="DC213" s="149"/>
      <c r="DD213" s="60"/>
      <c r="DE213" s="244"/>
      <c r="DF213" s="212"/>
      <c r="DG213" s="213"/>
      <c r="DH213" s="149"/>
      <c r="DI213" s="60"/>
      <c r="DJ213" s="244"/>
      <c r="DK213" s="212"/>
      <c r="DL213" s="213"/>
      <c r="DM213" s="149"/>
      <c r="DN213" s="60"/>
      <c r="DO213" s="244"/>
      <c r="DP213" s="212"/>
      <c r="DQ213" s="213"/>
      <c r="DR213" s="149">
        <f t="shared" si="828"/>
        <v>0</v>
      </c>
      <c r="DS213" s="60">
        <f t="shared" si="840"/>
        <v>0</v>
      </c>
      <c r="DT213" s="244"/>
      <c r="DU213" s="212">
        <v>0</v>
      </c>
      <c r="DV213" s="213">
        <v>0</v>
      </c>
      <c r="DW213" s="149">
        <f t="shared" si="829"/>
        <v>0</v>
      </c>
      <c r="DX213" s="60">
        <f t="shared" si="841"/>
        <v>0</v>
      </c>
      <c r="DY213" s="244"/>
      <c r="DZ213" s="212"/>
      <c r="EA213" s="213"/>
      <c r="EB213" s="149"/>
      <c r="EC213" s="60"/>
      <c r="ED213" s="247"/>
      <c r="EE213" s="212"/>
      <c r="EF213" s="213"/>
      <c r="EG213" s="149"/>
      <c r="EH213" s="60"/>
      <c r="EI213" s="244"/>
      <c r="EJ213" s="224">
        <f t="shared" ref="EJ213" si="891">IFERROR(AVERAGEIFS(O213:EI213,O$12:EI$12,"Valor Total Unitario",O213:EI213,"&lt;&gt;0"),0)</f>
        <v>6376235.3050000006</v>
      </c>
      <c r="EK213" s="221">
        <f t="shared" ref="EK213" si="892">_xlfn.MINIFS(O213:EI213,O$12:EI$12,"Valor Total Unitario", O213:EI213, "&lt;&gt;0")</f>
        <v>1707665.3</v>
      </c>
      <c r="EL213" s="222" t="str">
        <f t="shared" ref="EL213" si="893">IF(EK213=0,"",INDEX(O$9:EI$9,MATCH(EK213,O213:EI213,0)))</f>
        <v>FIJACION EXTERNA SAS</v>
      </c>
      <c r="EM213" s="221"/>
      <c r="EN213" s="220">
        <f>IFERROR(EM213/#REF!,0)</f>
        <v>0</v>
      </c>
      <c r="EO213" s="31">
        <f t="shared" ref="EO213" si="894">+EJ213</f>
        <v>6376235.3050000006</v>
      </c>
      <c r="EP213" s="31">
        <f t="shared" si="846"/>
        <v>25504941.220000003</v>
      </c>
      <c r="EQ213" s="225" t="str">
        <f t="shared" si="819"/>
        <v/>
      </c>
    </row>
    <row r="214" spans="1:147" s="14" customFormat="1" ht="28.5">
      <c r="A214" s="263">
        <f t="shared" si="13"/>
        <v>202</v>
      </c>
      <c r="B214" s="102"/>
      <c r="C214" s="248" t="s">
        <v>930</v>
      </c>
      <c r="D214" s="273" t="s">
        <v>57</v>
      </c>
      <c r="E214" s="264" t="s">
        <v>1445</v>
      </c>
      <c r="F214" s="273">
        <v>4</v>
      </c>
      <c r="G214" s="102"/>
      <c r="H214" s="103"/>
      <c r="I214" s="210"/>
      <c r="J214" s="280"/>
      <c r="K214" s="206"/>
      <c r="L214" s="71">
        <f t="shared" ref="L214" si="895">+J214+K214</f>
        <v>0</v>
      </c>
      <c r="M214" s="209">
        <f t="shared" si="826"/>
        <v>0</v>
      </c>
      <c r="O214" s="275"/>
      <c r="P214" s="275"/>
      <c r="Q214" s="149"/>
      <c r="R214" s="60"/>
      <c r="S214" s="244"/>
      <c r="T214" s="275"/>
      <c r="U214" s="275"/>
      <c r="V214" s="149"/>
      <c r="W214" s="60"/>
      <c r="X214" s="244"/>
      <c r="Y214" s="275"/>
      <c r="Z214" s="275"/>
      <c r="AA214" s="149"/>
      <c r="AB214" s="60"/>
      <c r="AC214" s="244"/>
      <c r="AD214" s="275"/>
      <c r="AE214" s="275"/>
      <c r="AF214" s="149"/>
      <c r="AG214" s="60"/>
      <c r="AH214" s="244"/>
      <c r="AI214" s="275"/>
      <c r="AJ214" s="275"/>
      <c r="AK214" s="149"/>
      <c r="AL214" s="60"/>
      <c r="AM214" s="244"/>
      <c r="AN214" s="275"/>
      <c r="AO214" s="275"/>
      <c r="AP214" s="149">
        <f t="shared" si="827"/>
        <v>0</v>
      </c>
      <c r="AQ214" s="60">
        <f t="shared" si="835"/>
        <v>0</v>
      </c>
      <c r="AR214" s="244"/>
      <c r="AS214" s="275">
        <v>1707665.3</v>
      </c>
      <c r="AT214" s="275">
        <v>0</v>
      </c>
      <c r="AU214" s="149">
        <f t="shared" si="848"/>
        <v>1707665.3</v>
      </c>
      <c r="AV214" s="60">
        <f t="shared" si="849"/>
        <v>6830661.2000000002</v>
      </c>
      <c r="AW214" s="244"/>
      <c r="AX214" s="212"/>
      <c r="AY214" s="213"/>
      <c r="AZ214" s="149"/>
      <c r="BA214" s="60"/>
      <c r="BB214" s="244"/>
      <c r="BC214" s="212"/>
      <c r="BD214" s="213"/>
      <c r="BE214" s="149"/>
      <c r="BF214" s="60"/>
      <c r="BG214" s="244"/>
      <c r="BH214" s="275"/>
      <c r="BI214" s="275"/>
      <c r="BJ214" s="149"/>
      <c r="BK214" s="60"/>
      <c r="BL214" s="244"/>
      <c r="BM214" s="212"/>
      <c r="BN214" s="213"/>
      <c r="BO214" s="149"/>
      <c r="BP214" s="60"/>
      <c r="BQ214" s="244"/>
      <c r="BR214" s="212"/>
      <c r="BS214" s="213"/>
      <c r="BT214" s="149"/>
      <c r="BU214" s="60"/>
      <c r="BV214" s="244"/>
      <c r="BW214" s="212"/>
      <c r="BX214" s="213"/>
      <c r="BY214" s="149"/>
      <c r="BZ214" s="60"/>
      <c r="CA214" s="244"/>
      <c r="CB214" s="277"/>
      <c r="CC214" s="277"/>
      <c r="CD214" s="149"/>
      <c r="CE214" s="60"/>
      <c r="CF214" s="244"/>
      <c r="CG214" s="212"/>
      <c r="CH214" s="213"/>
      <c r="CI214" s="149"/>
      <c r="CJ214" s="60"/>
      <c r="CK214" s="244"/>
      <c r="CL214" s="212"/>
      <c r="CM214" s="213"/>
      <c r="CN214" s="149"/>
      <c r="CO214" s="60"/>
      <c r="CP214" s="244"/>
      <c r="CQ214" s="212"/>
      <c r="CR214" s="213"/>
      <c r="CS214" s="149"/>
      <c r="CT214" s="60"/>
      <c r="CU214" s="244"/>
      <c r="CV214" s="212">
        <v>2910000</v>
      </c>
      <c r="CW214" s="213">
        <v>0</v>
      </c>
      <c r="CX214" s="149">
        <f t="shared" si="855"/>
        <v>2910000</v>
      </c>
      <c r="CY214" s="60">
        <f t="shared" si="856"/>
        <v>11640000</v>
      </c>
      <c r="CZ214" s="244"/>
      <c r="DA214" s="212"/>
      <c r="DB214" s="213"/>
      <c r="DC214" s="149"/>
      <c r="DD214" s="60"/>
      <c r="DE214" s="244"/>
      <c r="DF214" s="212"/>
      <c r="DG214" s="213"/>
      <c r="DH214" s="149"/>
      <c r="DI214" s="60"/>
      <c r="DJ214" s="244"/>
      <c r="DK214" s="212"/>
      <c r="DL214" s="213"/>
      <c r="DM214" s="149"/>
      <c r="DN214" s="60"/>
      <c r="DO214" s="244"/>
      <c r="DP214" s="212"/>
      <c r="DQ214" s="213"/>
      <c r="DR214" s="149">
        <f t="shared" si="828"/>
        <v>0</v>
      </c>
      <c r="DS214" s="60">
        <f t="shared" si="840"/>
        <v>0</v>
      </c>
      <c r="DT214" s="244"/>
      <c r="DU214" s="212">
        <v>0</v>
      </c>
      <c r="DV214" s="213">
        <v>0</v>
      </c>
      <c r="DW214" s="149">
        <f t="shared" si="829"/>
        <v>0</v>
      </c>
      <c r="DX214" s="60">
        <f t="shared" si="841"/>
        <v>0</v>
      </c>
      <c r="DY214" s="244"/>
      <c r="DZ214" s="212"/>
      <c r="EA214" s="213"/>
      <c r="EB214" s="149"/>
      <c r="EC214" s="60"/>
      <c r="ED214" s="247"/>
      <c r="EE214" s="212"/>
      <c r="EF214" s="213"/>
      <c r="EG214" s="149"/>
      <c r="EH214" s="60"/>
      <c r="EI214" s="244"/>
      <c r="EJ214" s="224">
        <f t="shared" ref="EJ214" si="896">IFERROR(AVERAGEIFS(O214:EI214,O$12:EI$12,"Valor Total Unitario",O214:EI214,"&lt;&gt;0"),0)</f>
        <v>2308832.65</v>
      </c>
      <c r="EK214" s="221">
        <f t="shared" ref="EK214" si="897">_xlfn.MINIFS(O214:EI214,O$12:EI$12,"Valor Total Unitario", O214:EI214, "&lt;&gt;0")</f>
        <v>1707665.3</v>
      </c>
      <c r="EL214" s="222" t="str">
        <f t="shared" ref="EL214" si="898">IF(EK214=0,"",INDEX(O$9:EI$9,MATCH(EK214,O214:EI214,0)))</f>
        <v>FIJACION EXTERNA SAS</v>
      </c>
      <c r="EM214" s="221"/>
      <c r="EN214" s="220">
        <f>IFERROR(EM214/#REF!,0)</f>
        <v>0</v>
      </c>
      <c r="EO214" s="31">
        <f t="shared" ref="EO214" si="899">+EJ214</f>
        <v>2308832.65</v>
      </c>
      <c r="EP214" s="31">
        <f t="shared" si="846"/>
        <v>9235330.5999999996</v>
      </c>
      <c r="EQ214" s="225" t="str">
        <f t="shared" si="819"/>
        <v/>
      </c>
    </row>
    <row r="215" spans="1:147" s="14" customFormat="1" ht="28.5">
      <c r="A215" s="263">
        <f t="shared" si="13"/>
        <v>203</v>
      </c>
      <c r="B215" s="102"/>
      <c r="C215" s="248" t="s">
        <v>931</v>
      </c>
      <c r="D215" s="273" t="s">
        <v>57</v>
      </c>
      <c r="E215" s="264" t="s">
        <v>1445</v>
      </c>
      <c r="F215" s="273">
        <v>4</v>
      </c>
      <c r="G215" s="102"/>
      <c r="H215" s="103"/>
      <c r="I215" s="210"/>
      <c r="J215" s="280"/>
      <c r="K215" s="206"/>
      <c r="L215" s="71">
        <f t="shared" ref="L215" si="900">+J215+K215</f>
        <v>0</v>
      </c>
      <c r="M215" s="209">
        <f t="shared" si="826"/>
        <v>0</v>
      </c>
      <c r="O215" s="275"/>
      <c r="P215" s="275"/>
      <c r="Q215" s="149"/>
      <c r="R215" s="60"/>
      <c r="S215" s="244"/>
      <c r="T215" s="275"/>
      <c r="U215" s="275"/>
      <c r="V215" s="149"/>
      <c r="W215" s="60"/>
      <c r="X215" s="244"/>
      <c r="Y215" s="275"/>
      <c r="Z215" s="275"/>
      <c r="AA215" s="149"/>
      <c r="AB215" s="60"/>
      <c r="AC215" s="244"/>
      <c r="AD215" s="275"/>
      <c r="AE215" s="275"/>
      <c r="AF215" s="149"/>
      <c r="AG215" s="60"/>
      <c r="AH215" s="244"/>
      <c r="AI215" s="275"/>
      <c r="AJ215" s="275"/>
      <c r="AK215" s="149"/>
      <c r="AL215" s="60"/>
      <c r="AM215" s="244"/>
      <c r="AN215" s="275"/>
      <c r="AO215" s="275"/>
      <c r="AP215" s="149">
        <f t="shared" si="827"/>
        <v>0</v>
      </c>
      <c r="AQ215" s="60">
        <f t="shared" si="835"/>
        <v>0</v>
      </c>
      <c r="AR215" s="244"/>
      <c r="AS215" s="275">
        <v>2347459.4</v>
      </c>
      <c r="AT215" s="275">
        <v>0</v>
      </c>
      <c r="AU215" s="149">
        <f t="shared" si="848"/>
        <v>2347459.4</v>
      </c>
      <c r="AV215" s="60">
        <f t="shared" si="849"/>
        <v>9389837.5999999996</v>
      </c>
      <c r="AW215" s="244"/>
      <c r="AX215" s="212"/>
      <c r="AY215" s="213"/>
      <c r="AZ215" s="149"/>
      <c r="BA215" s="60"/>
      <c r="BB215" s="244"/>
      <c r="BC215" s="212"/>
      <c r="BD215" s="213"/>
      <c r="BE215" s="149"/>
      <c r="BF215" s="60"/>
      <c r="BG215" s="244"/>
      <c r="BH215" s="275"/>
      <c r="BI215" s="275"/>
      <c r="BJ215" s="149"/>
      <c r="BK215" s="60"/>
      <c r="BL215" s="244"/>
      <c r="BM215" s="212"/>
      <c r="BN215" s="213"/>
      <c r="BO215" s="149"/>
      <c r="BP215" s="60"/>
      <c r="BQ215" s="244"/>
      <c r="BR215" s="212">
        <v>9281349</v>
      </c>
      <c r="BS215" s="213">
        <v>1763456.31</v>
      </c>
      <c r="BT215" s="149">
        <f t="shared" si="889"/>
        <v>11044805.310000001</v>
      </c>
      <c r="BU215" s="60">
        <f t="shared" si="890"/>
        <v>44179221.240000002</v>
      </c>
      <c r="BV215" s="244"/>
      <c r="BW215" s="212"/>
      <c r="BX215" s="213"/>
      <c r="BY215" s="149"/>
      <c r="BZ215" s="60"/>
      <c r="CA215" s="244"/>
      <c r="CB215" s="277"/>
      <c r="CC215" s="277"/>
      <c r="CD215" s="149"/>
      <c r="CE215" s="60"/>
      <c r="CF215" s="244"/>
      <c r="CG215" s="212"/>
      <c r="CH215" s="213"/>
      <c r="CI215" s="149"/>
      <c r="CJ215" s="60"/>
      <c r="CK215" s="244"/>
      <c r="CL215" s="212"/>
      <c r="CM215" s="213"/>
      <c r="CN215" s="149"/>
      <c r="CO215" s="60"/>
      <c r="CP215" s="244"/>
      <c r="CQ215" s="212"/>
      <c r="CR215" s="213"/>
      <c r="CS215" s="149"/>
      <c r="CT215" s="60"/>
      <c r="CU215" s="244"/>
      <c r="CV215" s="212"/>
      <c r="CW215" s="213"/>
      <c r="CX215" s="149"/>
      <c r="CY215" s="60"/>
      <c r="CZ215" s="244"/>
      <c r="DA215" s="212"/>
      <c r="DB215" s="213"/>
      <c r="DC215" s="149"/>
      <c r="DD215" s="60"/>
      <c r="DE215" s="244"/>
      <c r="DF215" s="212"/>
      <c r="DG215" s="213"/>
      <c r="DH215" s="149"/>
      <c r="DI215" s="60"/>
      <c r="DJ215" s="244"/>
      <c r="DK215" s="212"/>
      <c r="DL215" s="213"/>
      <c r="DM215" s="149"/>
      <c r="DN215" s="60"/>
      <c r="DO215" s="244"/>
      <c r="DP215" s="212"/>
      <c r="DQ215" s="213"/>
      <c r="DR215" s="149">
        <f t="shared" si="828"/>
        <v>0</v>
      </c>
      <c r="DS215" s="60">
        <f t="shared" si="840"/>
        <v>0</v>
      </c>
      <c r="DT215" s="244"/>
      <c r="DU215" s="212">
        <v>0</v>
      </c>
      <c r="DV215" s="213">
        <v>0</v>
      </c>
      <c r="DW215" s="149">
        <f t="shared" si="829"/>
        <v>0</v>
      </c>
      <c r="DX215" s="60">
        <f t="shared" si="841"/>
        <v>0</v>
      </c>
      <c r="DY215" s="244"/>
      <c r="DZ215" s="212"/>
      <c r="EA215" s="213"/>
      <c r="EB215" s="149"/>
      <c r="EC215" s="60"/>
      <c r="ED215" s="247"/>
      <c r="EE215" s="212"/>
      <c r="EF215" s="213"/>
      <c r="EG215" s="149"/>
      <c r="EH215" s="60"/>
      <c r="EI215" s="244"/>
      <c r="EJ215" s="224">
        <f t="shared" ref="EJ215" si="901">IFERROR(AVERAGEIFS(O215:EI215,O$12:EI$12,"Valor Total Unitario",O215:EI215,"&lt;&gt;0"),0)</f>
        <v>6696132.3550000004</v>
      </c>
      <c r="EK215" s="221">
        <f t="shared" ref="EK215" si="902">_xlfn.MINIFS(O215:EI215,O$12:EI$12,"Valor Total Unitario", O215:EI215, "&lt;&gt;0")</f>
        <v>2347459.4</v>
      </c>
      <c r="EL215" s="222" t="str">
        <f t="shared" ref="EL215" si="903">IF(EK215=0,"",INDEX(O$9:EI$9,MATCH(EK215,O215:EI215,0)))</f>
        <v>FIJACION EXTERNA SAS</v>
      </c>
      <c r="EM215" s="221"/>
      <c r="EN215" s="220">
        <f>IFERROR(EM215/#REF!,0)</f>
        <v>0</v>
      </c>
      <c r="EO215" s="31">
        <f t="shared" ref="EO215" si="904">+EJ215</f>
        <v>6696132.3550000004</v>
      </c>
      <c r="EP215" s="31">
        <f t="shared" si="846"/>
        <v>26784529.420000002</v>
      </c>
      <c r="EQ215" s="225" t="str">
        <f t="shared" si="819"/>
        <v/>
      </c>
    </row>
    <row r="216" spans="1:147" s="14" customFormat="1">
      <c r="A216" s="263">
        <f t="shared" si="13"/>
        <v>204</v>
      </c>
      <c r="B216" s="102"/>
      <c r="C216" s="248" t="s">
        <v>932</v>
      </c>
      <c r="D216" s="273" t="s">
        <v>57</v>
      </c>
      <c r="E216" s="264" t="s">
        <v>1445</v>
      </c>
      <c r="F216" s="273">
        <v>4</v>
      </c>
      <c r="G216" s="102"/>
      <c r="H216" s="103"/>
      <c r="I216" s="210"/>
      <c r="J216" s="280"/>
      <c r="K216" s="206"/>
      <c r="L216" s="71">
        <f t="shared" ref="L216" si="905">+J216+K216</f>
        <v>0</v>
      </c>
      <c r="M216" s="209">
        <f t="shared" si="826"/>
        <v>0</v>
      </c>
      <c r="O216" s="275"/>
      <c r="P216" s="275"/>
      <c r="Q216" s="149"/>
      <c r="R216" s="60"/>
      <c r="S216" s="244"/>
      <c r="T216" s="275"/>
      <c r="U216" s="275"/>
      <c r="V216" s="149"/>
      <c r="W216" s="60"/>
      <c r="X216" s="244"/>
      <c r="Y216" s="275"/>
      <c r="Z216" s="275"/>
      <c r="AA216" s="149"/>
      <c r="AB216" s="60"/>
      <c r="AC216" s="244"/>
      <c r="AD216" s="275"/>
      <c r="AE216" s="275"/>
      <c r="AF216" s="149"/>
      <c r="AG216" s="60"/>
      <c r="AH216" s="244"/>
      <c r="AI216" s="275"/>
      <c r="AJ216" s="275"/>
      <c r="AK216" s="149"/>
      <c r="AL216" s="60"/>
      <c r="AM216" s="244"/>
      <c r="AN216" s="275"/>
      <c r="AO216" s="275"/>
      <c r="AP216" s="149">
        <f t="shared" si="827"/>
        <v>0</v>
      </c>
      <c r="AQ216" s="60">
        <f t="shared" si="835"/>
        <v>0</v>
      </c>
      <c r="AR216" s="244"/>
      <c r="AS216" s="275"/>
      <c r="AT216" s="275"/>
      <c r="AU216" s="149"/>
      <c r="AV216" s="60"/>
      <c r="AW216" s="244"/>
      <c r="AX216" s="212"/>
      <c r="AY216" s="213"/>
      <c r="AZ216" s="149"/>
      <c r="BA216" s="60"/>
      <c r="BB216" s="244"/>
      <c r="BC216" s="212"/>
      <c r="BD216" s="213"/>
      <c r="BE216" s="149"/>
      <c r="BF216" s="60"/>
      <c r="BG216" s="244"/>
      <c r="BH216" s="275"/>
      <c r="BI216" s="275"/>
      <c r="BJ216" s="149"/>
      <c r="BK216" s="60"/>
      <c r="BL216" s="244"/>
      <c r="BM216" s="212"/>
      <c r="BN216" s="213"/>
      <c r="BO216" s="149"/>
      <c r="BP216" s="60"/>
      <c r="BQ216" s="244"/>
      <c r="BR216" s="212">
        <v>9281349</v>
      </c>
      <c r="BS216" s="213">
        <v>1763456.31</v>
      </c>
      <c r="BT216" s="149">
        <f t="shared" si="889"/>
        <v>11044805.310000001</v>
      </c>
      <c r="BU216" s="60">
        <f t="shared" si="890"/>
        <v>44179221.240000002</v>
      </c>
      <c r="BV216" s="244"/>
      <c r="BW216" s="212"/>
      <c r="BX216" s="213"/>
      <c r="BY216" s="149"/>
      <c r="BZ216" s="60"/>
      <c r="CA216" s="244"/>
      <c r="CB216" s="277"/>
      <c r="CC216" s="277"/>
      <c r="CD216" s="149"/>
      <c r="CE216" s="60"/>
      <c r="CF216" s="244"/>
      <c r="CG216" s="212"/>
      <c r="CH216" s="213"/>
      <c r="CI216" s="149"/>
      <c r="CJ216" s="60"/>
      <c r="CK216" s="244"/>
      <c r="CL216" s="212"/>
      <c r="CM216" s="213"/>
      <c r="CN216" s="149"/>
      <c r="CO216" s="60"/>
      <c r="CP216" s="244"/>
      <c r="CQ216" s="212"/>
      <c r="CR216" s="213"/>
      <c r="CS216" s="149"/>
      <c r="CT216" s="60"/>
      <c r="CU216" s="244"/>
      <c r="CV216" s="212"/>
      <c r="CW216" s="213"/>
      <c r="CX216" s="149"/>
      <c r="CY216" s="60"/>
      <c r="CZ216" s="244"/>
      <c r="DA216" s="212"/>
      <c r="DB216" s="213"/>
      <c r="DC216" s="149"/>
      <c r="DD216" s="60"/>
      <c r="DE216" s="244"/>
      <c r="DF216" s="212"/>
      <c r="DG216" s="213"/>
      <c r="DH216" s="149"/>
      <c r="DI216" s="60"/>
      <c r="DJ216" s="244"/>
      <c r="DK216" s="212"/>
      <c r="DL216" s="213"/>
      <c r="DM216" s="149"/>
      <c r="DN216" s="60"/>
      <c r="DO216" s="244"/>
      <c r="DP216" s="212"/>
      <c r="DQ216" s="213"/>
      <c r="DR216" s="149">
        <f t="shared" si="828"/>
        <v>0</v>
      </c>
      <c r="DS216" s="60">
        <f t="shared" si="840"/>
        <v>0</v>
      </c>
      <c r="DT216" s="244"/>
      <c r="DU216" s="212">
        <v>0</v>
      </c>
      <c r="DV216" s="213">
        <v>0</v>
      </c>
      <c r="DW216" s="149">
        <f t="shared" si="829"/>
        <v>0</v>
      </c>
      <c r="DX216" s="60">
        <f t="shared" si="841"/>
        <v>0</v>
      </c>
      <c r="DY216" s="244"/>
      <c r="DZ216" s="212"/>
      <c r="EA216" s="213"/>
      <c r="EB216" s="149"/>
      <c r="EC216" s="60"/>
      <c r="ED216" s="247"/>
      <c r="EE216" s="212"/>
      <c r="EF216" s="213"/>
      <c r="EG216" s="149"/>
      <c r="EH216" s="60"/>
      <c r="EI216" s="244"/>
      <c r="EJ216" s="224">
        <f t="shared" ref="EJ216" si="906">IFERROR(AVERAGEIFS(O216:EI216,O$12:EI$12,"Valor Total Unitario",O216:EI216,"&lt;&gt;0"),0)</f>
        <v>11044805.310000001</v>
      </c>
      <c r="EK216" s="221">
        <f t="shared" ref="EK216" si="907">_xlfn.MINIFS(O216:EI216,O$12:EI$12,"Valor Total Unitario", O216:EI216, "&lt;&gt;0")</f>
        <v>11044805.310000001</v>
      </c>
      <c r="EL216" s="222" t="str">
        <f t="shared" ref="EL216" si="908">IF(EK216=0,"",INDEX(O$9:EI$9,MATCH(EK216,O216:EI216,0)))</f>
        <v>J&amp;J MEDTECH</v>
      </c>
      <c r="EM216" s="221"/>
      <c r="EN216" s="220">
        <f>IFERROR(EM216/#REF!,0)</f>
        <v>0</v>
      </c>
      <c r="EO216" s="31">
        <f t="shared" ref="EO216" si="909">+EJ216</f>
        <v>11044805.310000001</v>
      </c>
      <c r="EP216" s="31">
        <f t="shared" si="846"/>
        <v>44179221.240000002</v>
      </c>
      <c r="EQ216" s="225" t="str">
        <f t="shared" si="819"/>
        <v/>
      </c>
    </row>
    <row r="217" spans="1:147" s="14" customFormat="1">
      <c r="A217" s="263">
        <f t="shared" si="13"/>
        <v>205</v>
      </c>
      <c r="B217" s="102"/>
      <c r="C217" s="249" t="s">
        <v>933</v>
      </c>
      <c r="D217" s="273" t="s">
        <v>57</v>
      </c>
      <c r="E217" s="265" t="s">
        <v>1445</v>
      </c>
      <c r="F217" s="273">
        <v>4</v>
      </c>
      <c r="G217" s="102"/>
      <c r="H217" s="103"/>
      <c r="I217" s="210"/>
      <c r="J217" s="280"/>
      <c r="K217" s="206"/>
      <c r="L217" s="71">
        <f t="shared" ref="L217" si="910">+J217+K217</f>
        <v>0</v>
      </c>
      <c r="M217" s="209">
        <f t="shared" si="826"/>
        <v>0</v>
      </c>
      <c r="O217" s="275"/>
      <c r="P217" s="275"/>
      <c r="Q217" s="149"/>
      <c r="R217" s="60"/>
      <c r="S217" s="244"/>
      <c r="T217" s="275"/>
      <c r="U217" s="275"/>
      <c r="V217" s="149"/>
      <c r="W217" s="60"/>
      <c r="X217" s="244"/>
      <c r="Y217" s="275"/>
      <c r="Z217" s="275"/>
      <c r="AA217" s="149"/>
      <c r="AB217" s="60"/>
      <c r="AC217" s="244"/>
      <c r="AD217" s="275"/>
      <c r="AE217" s="275"/>
      <c r="AF217" s="149"/>
      <c r="AG217" s="60"/>
      <c r="AH217" s="244"/>
      <c r="AI217" s="275"/>
      <c r="AJ217" s="275"/>
      <c r="AK217" s="149"/>
      <c r="AL217" s="60"/>
      <c r="AM217" s="244"/>
      <c r="AN217" s="275"/>
      <c r="AO217" s="275"/>
      <c r="AP217" s="149">
        <f t="shared" si="827"/>
        <v>0</v>
      </c>
      <c r="AQ217" s="60">
        <f t="shared" si="835"/>
        <v>0</v>
      </c>
      <c r="AR217" s="244"/>
      <c r="AS217" s="275">
        <v>1688930.1</v>
      </c>
      <c r="AT217" s="275">
        <v>0</v>
      </c>
      <c r="AU217" s="149">
        <f t="shared" si="848"/>
        <v>1688930.1</v>
      </c>
      <c r="AV217" s="60">
        <f t="shared" si="849"/>
        <v>6755720.4000000004</v>
      </c>
      <c r="AW217" s="244"/>
      <c r="AX217" s="212"/>
      <c r="AY217" s="213"/>
      <c r="AZ217" s="149"/>
      <c r="BA217" s="60"/>
      <c r="BB217" s="244"/>
      <c r="BC217" s="212"/>
      <c r="BD217" s="213"/>
      <c r="BE217" s="149"/>
      <c r="BF217" s="60"/>
      <c r="BG217" s="244"/>
      <c r="BH217" s="275"/>
      <c r="BI217" s="275"/>
      <c r="BJ217" s="149"/>
      <c r="BK217" s="60"/>
      <c r="BL217" s="244"/>
      <c r="BM217" s="212">
        <v>2517000</v>
      </c>
      <c r="BN217" s="213">
        <v>0</v>
      </c>
      <c r="BO217" s="149">
        <f t="shared" ref="BO217:BO226" si="911">+BM217+BN217</f>
        <v>2517000</v>
      </c>
      <c r="BP217" s="60">
        <f t="shared" ref="BP217:BP226" si="912">+BO217*$F217</f>
        <v>10068000</v>
      </c>
      <c r="BQ217" s="244"/>
      <c r="BR217" s="212">
        <v>9018839</v>
      </c>
      <c r="BS217" s="213">
        <v>1713579.41</v>
      </c>
      <c r="BT217" s="149">
        <f t="shared" si="889"/>
        <v>10732418.41</v>
      </c>
      <c r="BU217" s="60">
        <f t="shared" si="890"/>
        <v>42929673.640000001</v>
      </c>
      <c r="BV217" s="244"/>
      <c r="BW217" s="212"/>
      <c r="BX217" s="213"/>
      <c r="BY217" s="149"/>
      <c r="BZ217" s="60"/>
      <c r="CA217" s="244"/>
      <c r="CB217" s="277"/>
      <c r="CC217" s="277"/>
      <c r="CD217" s="149"/>
      <c r="CE217" s="60"/>
      <c r="CF217" s="244"/>
      <c r="CG217" s="212"/>
      <c r="CH217" s="213"/>
      <c r="CI217" s="149"/>
      <c r="CJ217" s="60"/>
      <c r="CK217" s="244"/>
      <c r="CL217" s="212"/>
      <c r="CM217" s="213"/>
      <c r="CN217" s="149"/>
      <c r="CO217" s="60"/>
      <c r="CP217" s="244"/>
      <c r="CQ217" s="212"/>
      <c r="CR217" s="213"/>
      <c r="CS217" s="149"/>
      <c r="CT217" s="60"/>
      <c r="CU217" s="244"/>
      <c r="CV217" s="212"/>
      <c r="CW217" s="213"/>
      <c r="CX217" s="149"/>
      <c r="CY217" s="60"/>
      <c r="CZ217" s="244"/>
      <c r="DA217" s="212"/>
      <c r="DB217" s="213"/>
      <c r="DC217" s="149"/>
      <c r="DD217" s="60"/>
      <c r="DE217" s="244"/>
      <c r="DF217" s="212"/>
      <c r="DG217" s="213"/>
      <c r="DH217" s="149"/>
      <c r="DI217" s="60"/>
      <c r="DJ217" s="244"/>
      <c r="DK217" s="212"/>
      <c r="DL217" s="213"/>
      <c r="DM217" s="149"/>
      <c r="DN217" s="60"/>
      <c r="DO217" s="244"/>
      <c r="DP217" s="212">
        <v>1969000</v>
      </c>
      <c r="DQ217" s="213">
        <v>0</v>
      </c>
      <c r="DR217" s="149">
        <f t="shared" si="828"/>
        <v>1969000</v>
      </c>
      <c r="DS217" s="60">
        <f t="shared" si="840"/>
        <v>7876000</v>
      </c>
      <c r="DT217" s="244"/>
      <c r="DU217" s="212">
        <v>0</v>
      </c>
      <c r="DV217" s="213">
        <v>0</v>
      </c>
      <c r="DW217" s="149">
        <f t="shared" si="829"/>
        <v>0</v>
      </c>
      <c r="DX217" s="60">
        <f t="shared" si="841"/>
        <v>0</v>
      </c>
      <c r="DY217" s="244"/>
      <c r="DZ217" s="212"/>
      <c r="EA217" s="213"/>
      <c r="EB217" s="149"/>
      <c r="EC217" s="60"/>
      <c r="ED217" s="247"/>
      <c r="EE217" s="212"/>
      <c r="EF217" s="213"/>
      <c r="EG217" s="149"/>
      <c r="EH217" s="60"/>
      <c r="EI217" s="244"/>
      <c r="EJ217" s="224">
        <f t="shared" ref="EJ217" si="913">IFERROR(AVERAGEIFS(O217:EI217,O$12:EI$12,"Valor Total Unitario",O217:EI217,"&lt;&gt;0"),0)</f>
        <v>4226837.1274999995</v>
      </c>
      <c r="EK217" s="221">
        <f t="shared" ref="EK217" si="914">_xlfn.MINIFS(O217:EI217,O$12:EI$12,"Valor Total Unitario", O217:EI217, "&lt;&gt;0")</f>
        <v>1688930.1</v>
      </c>
      <c r="EL217" s="222" t="str">
        <f t="shared" ref="EL217" si="915">IF(EK217=0,"",INDEX(O$9:EI$9,MATCH(EK217,O217:EI217,0)))</f>
        <v>FIJACION EXTERNA SAS</v>
      </c>
      <c r="EM217" s="221"/>
      <c r="EN217" s="220">
        <f>IFERROR(EM217/#REF!,0)</f>
        <v>0</v>
      </c>
      <c r="EO217" s="31">
        <f t="shared" ref="EO217" si="916">+EJ217</f>
        <v>4226837.1274999995</v>
      </c>
      <c r="EP217" s="31">
        <f t="shared" si="846"/>
        <v>16907348.509999998</v>
      </c>
      <c r="EQ217" s="225" t="str">
        <f t="shared" si="819"/>
        <v/>
      </c>
    </row>
    <row r="218" spans="1:147" s="14" customFormat="1">
      <c r="A218" s="263">
        <f t="shared" si="13"/>
        <v>206</v>
      </c>
      <c r="B218" s="102"/>
      <c r="C218" s="249" t="s">
        <v>934</v>
      </c>
      <c r="D218" s="273" t="s">
        <v>57</v>
      </c>
      <c r="E218" s="265" t="s">
        <v>1445</v>
      </c>
      <c r="F218" s="273">
        <v>3</v>
      </c>
      <c r="G218" s="102"/>
      <c r="H218" s="103"/>
      <c r="I218" s="210"/>
      <c r="J218" s="280"/>
      <c r="K218" s="206"/>
      <c r="L218" s="71">
        <f t="shared" ref="L218" si="917">+J218+K218</f>
        <v>0</v>
      </c>
      <c r="M218" s="209">
        <f t="shared" si="826"/>
        <v>0</v>
      </c>
      <c r="O218" s="275"/>
      <c r="P218" s="275"/>
      <c r="Q218" s="149"/>
      <c r="R218" s="60"/>
      <c r="S218" s="244"/>
      <c r="T218" s="275"/>
      <c r="U218" s="275"/>
      <c r="V218" s="149"/>
      <c r="W218" s="60"/>
      <c r="X218" s="244"/>
      <c r="Y218" s="275"/>
      <c r="Z218" s="275"/>
      <c r="AA218" s="149"/>
      <c r="AB218" s="60"/>
      <c r="AC218" s="244"/>
      <c r="AD218" s="275"/>
      <c r="AE218" s="275"/>
      <c r="AF218" s="149"/>
      <c r="AG218" s="60"/>
      <c r="AH218" s="244"/>
      <c r="AI218" s="275"/>
      <c r="AJ218" s="275"/>
      <c r="AK218" s="149"/>
      <c r="AL218" s="60"/>
      <c r="AM218" s="244"/>
      <c r="AN218" s="275"/>
      <c r="AO218" s="275"/>
      <c r="AP218" s="149">
        <f t="shared" si="827"/>
        <v>0</v>
      </c>
      <c r="AQ218" s="60">
        <f t="shared" si="835"/>
        <v>0</v>
      </c>
      <c r="AR218" s="244"/>
      <c r="AS218" s="275">
        <v>1695203.4</v>
      </c>
      <c r="AT218" s="275">
        <v>0</v>
      </c>
      <c r="AU218" s="149">
        <f t="shared" si="848"/>
        <v>1695203.4</v>
      </c>
      <c r="AV218" s="60">
        <f t="shared" si="849"/>
        <v>5085610.1999999993</v>
      </c>
      <c r="AW218" s="244"/>
      <c r="AX218" s="212"/>
      <c r="AY218" s="213"/>
      <c r="AZ218" s="149"/>
      <c r="BA218" s="60"/>
      <c r="BB218" s="244"/>
      <c r="BC218" s="212"/>
      <c r="BD218" s="213"/>
      <c r="BE218" s="149"/>
      <c r="BF218" s="60"/>
      <c r="BG218" s="244"/>
      <c r="BH218" s="275"/>
      <c r="BI218" s="275"/>
      <c r="BJ218" s="149"/>
      <c r="BK218" s="60"/>
      <c r="BL218" s="244"/>
      <c r="BM218" s="212">
        <v>2517000</v>
      </c>
      <c r="BN218" s="213">
        <v>0</v>
      </c>
      <c r="BO218" s="149">
        <f t="shared" si="911"/>
        <v>2517000</v>
      </c>
      <c r="BP218" s="60">
        <f t="shared" si="912"/>
        <v>7551000</v>
      </c>
      <c r="BQ218" s="244"/>
      <c r="BR218" s="212"/>
      <c r="BS218" s="213"/>
      <c r="BT218" s="149"/>
      <c r="BU218" s="60"/>
      <c r="BV218" s="244"/>
      <c r="BW218" s="212"/>
      <c r="BX218" s="213"/>
      <c r="BY218" s="149"/>
      <c r="BZ218" s="60"/>
      <c r="CA218" s="244"/>
      <c r="CB218" s="277"/>
      <c r="CC218" s="277"/>
      <c r="CD218" s="149"/>
      <c r="CE218" s="60"/>
      <c r="CF218" s="244"/>
      <c r="CG218" s="212"/>
      <c r="CH218" s="213"/>
      <c r="CI218" s="149"/>
      <c r="CJ218" s="60"/>
      <c r="CK218" s="244"/>
      <c r="CL218" s="212"/>
      <c r="CM218" s="213"/>
      <c r="CN218" s="149"/>
      <c r="CO218" s="60"/>
      <c r="CP218" s="244"/>
      <c r="CQ218" s="212"/>
      <c r="CR218" s="213"/>
      <c r="CS218" s="149"/>
      <c r="CT218" s="60"/>
      <c r="CU218" s="244"/>
      <c r="CV218" s="212"/>
      <c r="CW218" s="213"/>
      <c r="CX218" s="149"/>
      <c r="CY218" s="60"/>
      <c r="CZ218" s="244"/>
      <c r="DA218" s="212"/>
      <c r="DB218" s="213"/>
      <c r="DC218" s="149"/>
      <c r="DD218" s="60"/>
      <c r="DE218" s="244"/>
      <c r="DF218" s="212"/>
      <c r="DG218" s="213"/>
      <c r="DH218" s="149"/>
      <c r="DI218" s="60"/>
      <c r="DJ218" s="244"/>
      <c r="DK218" s="212"/>
      <c r="DL218" s="213"/>
      <c r="DM218" s="149"/>
      <c r="DN218" s="60"/>
      <c r="DO218" s="244"/>
      <c r="DP218" s="212">
        <v>1796000</v>
      </c>
      <c r="DQ218" s="213">
        <v>0</v>
      </c>
      <c r="DR218" s="149">
        <f t="shared" si="828"/>
        <v>1796000</v>
      </c>
      <c r="DS218" s="60">
        <f t="shared" si="840"/>
        <v>5388000</v>
      </c>
      <c r="DT218" s="244"/>
      <c r="DU218" s="212">
        <v>0</v>
      </c>
      <c r="DV218" s="213">
        <v>0</v>
      </c>
      <c r="DW218" s="149">
        <f t="shared" si="829"/>
        <v>0</v>
      </c>
      <c r="DX218" s="60">
        <f t="shared" si="841"/>
        <v>0</v>
      </c>
      <c r="DY218" s="244"/>
      <c r="DZ218" s="212"/>
      <c r="EA218" s="213"/>
      <c r="EB218" s="149"/>
      <c r="EC218" s="60"/>
      <c r="ED218" s="247"/>
      <c r="EE218" s="212"/>
      <c r="EF218" s="213"/>
      <c r="EG218" s="149"/>
      <c r="EH218" s="60"/>
      <c r="EI218" s="244"/>
      <c r="EJ218" s="224">
        <f t="shared" ref="EJ218" si="918">IFERROR(AVERAGEIFS(O218:EI218,O$12:EI$12,"Valor Total Unitario",O218:EI218,"&lt;&gt;0"),0)</f>
        <v>2002734.4666666668</v>
      </c>
      <c r="EK218" s="221">
        <f t="shared" ref="EK218" si="919">_xlfn.MINIFS(O218:EI218,O$12:EI$12,"Valor Total Unitario", O218:EI218, "&lt;&gt;0")</f>
        <v>1695203.4</v>
      </c>
      <c r="EL218" s="222" t="str">
        <f t="shared" ref="EL218" si="920">IF(EK218=0,"",INDEX(O$9:EI$9,MATCH(EK218,O218:EI218,0)))</f>
        <v>FIJACION EXTERNA SAS</v>
      </c>
      <c r="EM218" s="221"/>
      <c r="EN218" s="220">
        <f>IFERROR(EM218/#REF!,0)</f>
        <v>0</v>
      </c>
      <c r="EO218" s="31">
        <f t="shared" ref="EO218" si="921">+EJ218</f>
        <v>2002734.4666666668</v>
      </c>
      <c r="EP218" s="31">
        <f t="shared" si="846"/>
        <v>6008203.4000000004</v>
      </c>
      <c r="EQ218" s="225" t="str">
        <f t="shared" si="819"/>
        <v/>
      </c>
    </row>
    <row r="219" spans="1:147" s="14" customFormat="1" ht="28.5">
      <c r="A219" s="263">
        <f t="shared" si="13"/>
        <v>207</v>
      </c>
      <c r="B219" s="102"/>
      <c r="C219" s="248" t="s">
        <v>935</v>
      </c>
      <c r="D219" s="273" t="s">
        <v>57</v>
      </c>
      <c r="E219" s="264" t="s">
        <v>1445</v>
      </c>
      <c r="F219" s="273">
        <v>4</v>
      </c>
      <c r="G219" s="102"/>
      <c r="H219" s="103"/>
      <c r="I219" s="210"/>
      <c r="J219" s="280"/>
      <c r="K219" s="206"/>
      <c r="L219" s="71">
        <f t="shared" ref="L219" si="922">+J219+K219</f>
        <v>0</v>
      </c>
      <c r="M219" s="209">
        <f t="shared" si="826"/>
        <v>0</v>
      </c>
      <c r="O219" s="275"/>
      <c r="P219" s="275"/>
      <c r="Q219" s="149"/>
      <c r="R219" s="60"/>
      <c r="S219" s="244"/>
      <c r="T219" s="275"/>
      <c r="U219" s="275"/>
      <c r="V219" s="149"/>
      <c r="W219" s="60"/>
      <c r="X219" s="244"/>
      <c r="Y219" s="275"/>
      <c r="Z219" s="275"/>
      <c r="AA219" s="149"/>
      <c r="AB219" s="60"/>
      <c r="AC219" s="244"/>
      <c r="AD219" s="275"/>
      <c r="AE219" s="275"/>
      <c r="AF219" s="149"/>
      <c r="AG219" s="60"/>
      <c r="AH219" s="244"/>
      <c r="AI219" s="275"/>
      <c r="AJ219" s="275"/>
      <c r="AK219" s="149"/>
      <c r="AL219" s="60"/>
      <c r="AM219" s="244"/>
      <c r="AN219" s="275"/>
      <c r="AO219" s="275"/>
      <c r="AP219" s="149">
        <f t="shared" si="827"/>
        <v>0</v>
      </c>
      <c r="AQ219" s="60">
        <f t="shared" si="835"/>
        <v>0</v>
      </c>
      <c r="AR219" s="244"/>
      <c r="AS219" s="275">
        <v>3069753.5</v>
      </c>
      <c r="AT219" s="275">
        <v>0</v>
      </c>
      <c r="AU219" s="149">
        <f t="shared" si="848"/>
        <v>3069753.5</v>
      </c>
      <c r="AV219" s="60">
        <f t="shared" si="849"/>
        <v>12279014</v>
      </c>
      <c r="AW219" s="244"/>
      <c r="AX219" s="212"/>
      <c r="AY219" s="213"/>
      <c r="AZ219" s="149"/>
      <c r="BA219" s="60"/>
      <c r="BB219" s="244"/>
      <c r="BC219" s="212"/>
      <c r="BD219" s="213"/>
      <c r="BE219" s="149"/>
      <c r="BF219" s="60"/>
      <c r="BG219" s="244"/>
      <c r="BH219" s="275"/>
      <c r="BI219" s="275"/>
      <c r="BJ219" s="149"/>
      <c r="BK219" s="60"/>
      <c r="BL219" s="244"/>
      <c r="BM219" s="212">
        <v>2517000</v>
      </c>
      <c r="BN219" s="213">
        <v>0</v>
      </c>
      <c r="BO219" s="149">
        <f t="shared" si="911"/>
        <v>2517000</v>
      </c>
      <c r="BP219" s="60">
        <f t="shared" si="912"/>
        <v>10068000</v>
      </c>
      <c r="BQ219" s="244"/>
      <c r="BR219" s="212">
        <v>8616688</v>
      </c>
      <c r="BS219" s="213">
        <v>1637170.72</v>
      </c>
      <c r="BT219" s="149">
        <f t="shared" si="889"/>
        <v>10253858.720000001</v>
      </c>
      <c r="BU219" s="60">
        <f t="shared" si="890"/>
        <v>41015434.880000003</v>
      </c>
      <c r="BV219" s="244"/>
      <c r="BW219" s="212"/>
      <c r="BX219" s="213"/>
      <c r="BY219" s="149"/>
      <c r="BZ219" s="60"/>
      <c r="CA219" s="244"/>
      <c r="CB219" s="277"/>
      <c r="CC219" s="277"/>
      <c r="CD219" s="149"/>
      <c r="CE219" s="60"/>
      <c r="CF219" s="244"/>
      <c r="CG219" s="212"/>
      <c r="CH219" s="213"/>
      <c r="CI219" s="149"/>
      <c r="CJ219" s="60"/>
      <c r="CK219" s="244"/>
      <c r="CL219" s="212"/>
      <c r="CM219" s="213"/>
      <c r="CN219" s="149"/>
      <c r="CO219" s="60"/>
      <c r="CP219" s="244"/>
      <c r="CQ219" s="212"/>
      <c r="CR219" s="213"/>
      <c r="CS219" s="149"/>
      <c r="CT219" s="60"/>
      <c r="CU219" s="244"/>
      <c r="CV219" s="212">
        <v>3150000</v>
      </c>
      <c r="CW219" s="213">
        <v>0</v>
      </c>
      <c r="CX219" s="149">
        <f t="shared" si="855"/>
        <v>3150000</v>
      </c>
      <c r="CY219" s="60">
        <f t="shared" si="856"/>
        <v>12600000</v>
      </c>
      <c r="CZ219" s="244"/>
      <c r="DA219" s="212"/>
      <c r="DB219" s="213"/>
      <c r="DC219" s="149"/>
      <c r="DD219" s="60"/>
      <c r="DE219" s="244"/>
      <c r="DF219" s="212"/>
      <c r="DG219" s="213"/>
      <c r="DH219" s="149"/>
      <c r="DI219" s="60"/>
      <c r="DJ219" s="244"/>
      <c r="DK219" s="212"/>
      <c r="DL219" s="213"/>
      <c r="DM219" s="149"/>
      <c r="DN219" s="60"/>
      <c r="DO219" s="244"/>
      <c r="DP219" s="212"/>
      <c r="DQ219" s="213"/>
      <c r="DR219" s="149">
        <f t="shared" si="828"/>
        <v>0</v>
      </c>
      <c r="DS219" s="60">
        <f t="shared" si="840"/>
        <v>0</v>
      </c>
      <c r="DT219" s="244"/>
      <c r="DU219" s="212">
        <v>0</v>
      </c>
      <c r="DV219" s="213">
        <v>0</v>
      </c>
      <c r="DW219" s="149">
        <f t="shared" si="829"/>
        <v>0</v>
      </c>
      <c r="DX219" s="60">
        <f t="shared" si="841"/>
        <v>0</v>
      </c>
      <c r="DY219" s="244"/>
      <c r="DZ219" s="212"/>
      <c r="EA219" s="213"/>
      <c r="EB219" s="149"/>
      <c r="EC219" s="60"/>
      <c r="ED219" s="247"/>
      <c r="EE219" s="212"/>
      <c r="EF219" s="213"/>
      <c r="EG219" s="149"/>
      <c r="EH219" s="60"/>
      <c r="EI219" s="244"/>
      <c r="EJ219" s="224">
        <f t="shared" ref="EJ219" si="923">IFERROR(AVERAGEIFS(O219:EI219,O$12:EI$12,"Valor Total Unitario",O219:EI219,"&lt;&gt;0"),0)</f>
        <v>4747653.0549999997</v>
      </c>
      <c r="EK219" s="221">
        <f t="shared" ref="EK219" si="924">_xlfn.MINIFS(O219:EI219,O$12:EI$12,"Valor Total Unitario", O219:EI219, "&lt;&gt;0")</f>
        <v>2517000</v>
      </c>
      <c r="EL219" s="222" t="str">
        <f t="shared" ref="EL219" si="925">IF(EK219=0,"",INDEX(O$9:EI$9,MATCH(EK219,O219:EI219,0)))</f>
        <v>LH S.A.S</v>
      </c>
      <c r="EM219" s="221"/>
      <c r="EN219" s="220">
        <f>IFERROR(EM219/#REF!,0)</f>
        <v>0</v>
      </c>
      <c r="EO219" s="31">
        <f t="shared" ref="EO219" si="926">+EJ219</f>
        <v>4747653.0549999997</v>
      </c>
      <c r="EP219" s="31">
        <f t="shared" si="846"/>
        <v>18990612.219999999</v>
      </c>
      <c r="EQ219" s="225" t="str">
        <f t="shared" si="819"/>
        <v/>
      </c>
    </row>
    <row r="220" spans="1:147" s="14" customFormat="1" ht="28.5">
      <c r="A220" s="263">
        <f t="shared" si="13"/>
        <v>208</v>
      </c>
      <c r="B220" s="102"/>
      <c r="C220" s="249" t="s">
        <v>936</v>
      </c>
      <c r="D220" s="273" t="s">
        <v>57</v>
      </c>
      <c r="E220" s="265" t="s">
        <v>1445</v>
      </c>
      <c r="F220" s="273">
        <v>4</v>
      </c>
      <c r="G220" s="102"/>
      <c r="H220" s="103"/>
      <c r="I220" s="210"/>
      <c r="J220" s="280"/>
      <c r="K220" s="206"/>
      <c r="L220" s="71">
        <f t="shared" ref="L220" si="927">+J220+K220</f>
        <v>0</v>
      </c>
      <c r="M220" s="209">
        <f t="shared" si="826"/>
        <v>0</v>
      </c>
      <c r="O220" s="275"/>
      <c r="P220" s="275"/>
      <c r="Q220" s="149"/>
      <c r="R220" s="60"/>
      <c r="S220" s="244"/>
      <c r="T220" s="275"/>
      <c r="U220" s="275"/>
      <c r="V220" s="149"/>
      <c r="W220" s="60"/>
      <c r="X220" s="244"/>
      <c r="Y220" s="275"/>
      <c r="Z220" s="275"/>
      <c r="AA220" s="149"/>
      <c r="AB220" s="60"/>
      <c r="AC220" s="244"/>
      <c r="AD220" s="275"/>
      <c r="AE220" s="275"/>
      <c r="AF220" s="149"/>
      <c r="AG220" s="60"/>
      <c r="AH220" s="244"/>
      <c r="AI220" s="275"/>
      <c r="AJ220" s="275"/>
      <c r="AK220" s="149"/>
      <c r="AL220" s="60"/>
      <c r="AM220" s="244"/>
      <c r="AN220" s="275"/>
      <c r="AO220" s="275"/>
      <c r="AP220" s="149">
        <f t="shared" si="827"/>
        <v>0</v>
      </c>
      <c r="AQ220" s="60">
        <f t="shared" si="835"/>
        <v>0</v>
      </c>
      <c r="AR220" s="244"/>
      <c r="AS220" s="275"/>
      <c r="AT220" s="275"/>
      <c r="AU220" s="149"/>
      <c r="AV220" s="60"/>
      <c r="AW220" s="244"/>
      <c r="AX220" s="212"/>
      <c r="AY220" s="213"/>
      <c r="AZ220" s="149"/>
      <c r="BA220" s="60"/>
      <c r="BB220" s="244"/>
      <c r="BC220" s="212"/>
      <c r="BD220" s="213"/>
      <c r="BE220" s="149"/>
      <c r="BF220" s="60"/>
      <c r="BG220" s="244"/>
      <c r="BH220" s="275"/>
      <c r="BI220" s="275"/>
      <c r="BJ220" s="149"/>
      <c r="BK220" s="60"/>
      <c r="BL220" s="244"/>
      <c r="BM220" s="212"/>
      <c r="BN220" s="213"/>
      <c r="BO220" s="149"/>
      <c r="BP220" s="60"/>
      <c r="BQ220" s="244"/>
      <c r="BR220" s="212">
        <v>9281349</v>
      </c>
      <c r="BS220" s="213">
        <v>1763456.31</v>
      </c>
      <c r="BT220" s="149">
        <f t="shared" si="889"/>
        <v>11044805.310000001</v>
      </c>
      <c r="BU220" s="60">
        <f t="shared" si="890"/>
        <v>44179221.240000002</v>
      </c>
      <c r="BV220" s="244"/>
      <c r="BW220" s="212"/>
      <c r="BX220" s="213"/>
      <c r="BY220" s="149"/>
      <c r="BZ220" s="60"/>
      <c r="CA220" s="244"/>
      <c r="CB220" s="277"/>
      <c r="CC220" s="277"/>
      <c r="CD220" s="149"/>
      <c r="CE220" s="60"/>
      <c r="CF220" s="244"/>
      <c r="CG220" s="212"/>
      <c r="CH220" s="213"/>
      <c r="CI220" s="149"/>
      <c r="CJ220" s="60"/>
      <c r="CK220" s="244"/>
      <c r="CL220" s="212"/>
      <c r="CM220" s="213"/>
      <c r="CN220" s="149"/>
      <c r="CO220" s="60"/>
      <c r="CP220" s="244"/>
      <c r="CQ220" s="212"/>
      <c r="CR220" s="213"/>
      <c r="CS220" s="149"/>
      <c r="CT220" s="60"/>
      <c r="CU220" s="244"/>
      <c r="CV220" s="212"/>
      <c r="CW220" s="213"/>
      <c r="CX220" s="149"/>
      <c r="CY220" s="60"/>
      <c r="CZ220" s="244"/>
      <c r="DA220" s="212"/>
      <c r="DB220" s="213"/>
      <c r="DC220" s="149"/>
      <c r="DD220" s="60"/>
      <c r="DE220" s="244"/>
      <c r="DF220" s="212"/>
      <c r="DG220" s="213"/>
      <c r="DH220" s="149"/>
      <c r="DI220" s="60"/>
      <c r="DJ220" s="244"/>
      <c r="DK220" s="212"/>
      <c r="DL220" s="213"/>
      <c r="DM220" s="149"/>
      <c r="DN220" s="60"/>
      <c r="DO220" s="244"/>
      <c r="DP220" s="212"/>
      <c r="DQ220" s="213"/>
      <c r="DR220" s="149">
        <f t="shared" si="828"/>
        <v>0</v>
      </c>
      <c r="DS220" s="60">
        <f t="shared" si="840"/>
        <v>0</v>
      </c>
      <c r="DT220" s="244"/>
      <c r="DU220" s="212">
        <v>0</v>
      </c>
      <c r="DV220" s="213">
        <v>0</v>
      </c>
      <c r="DW220" s="149">
        <f t="shared" si="829"/>
        <v>0</v>
      </c>
      <c r="DX220" s="60">
        <f t="shared" si="841"/>
        <v>0</v>
      </c>
      <c r="DY220" s="244"/>
      <c r="DZ220" s="212"/>
      <c r="EA220" s="213"/>
      <c r="EB220" s="149"/>
      <c r="EC220" s="60"/>
      <c r="ED220" s="247"/>
      <c r="EE220" s="212"/>
      <c r="EF220" s="213"/>
      <c r="EG220" s="149"/>
      <c r="EH220" s="60"/>
      <c r="EI220" s="244"/>
      <c r="EJ220" s="224">
        <f t="shared" ref="EJ220" si="928">IFERROR(AVERAGEIFS(O220:EI220,O$12:EI$12,"Valor Total Unitario",O220:EI220,"&lt;&gt;0"),0)</f>
        <v>11044805.310000001</v>
      </c>
      <c r="EK220" s="221">
        <f t="shared" ref="EK220" si="929">_xlfn.MINIFS(O220:EI220,O$12:EI$12,"Valor Total Unitario", O220:EI220, "&lt;&gt;0")</f>
        <v>11044805.310000001</v>
      </c>
      <c r="EL220" s="222" t="str">
        <f t="shared" ref="EL220" si="930">IF(EK220=0,"",INDEX(O$9:EI$9,MATCH(EK220,O220:EI220,0)))</f>
        <v>J&amp;J MEDTECH</v>
      </c>
      <c r="EM220" s="221"/>
      <c r="EN220" s="220">
        <f>IFERROR(EM220/#REF!,0)</f>
        <v>0</v>
      </c>
      <c r="EO220" s="31">
        <f t="shared" ref="EO220" si="931">+EJ220</f>
        <v>11044805.310000001</v>
      </c>
      <c r="EP220" s="31">
        <f t="shared" si="846"/>
        <v>44179221.240000002</v>
      </c>
      <c r="EQ220" s="225" t="str">
        <f t="shared" si="819"/>
        <v/>
      </c>
    </row>
    <row r="221" spans="1:147" s="14" customFormat="1" ht="28.5">
      <c r="A221" s="263">
        <f t="shared" si="13"/>
        <v>209</v>
      </c>
      <c r="B221" s="102"/>
      <c r="C221" s="249" t="s">
        <v>937</v>
      </c>
      <c r="D221" s="273" t="s">
        <v>57</v>
      </c>
      <c r="E221" s="265" t="s">
        <v>1445</v>
      </c>
      <c r="F221" s="273">
        <v>3</v>
      </c>
      <c r="G221" s="102"/>
      <c r="H221" s="103"/>
      <c r="I221" s="210"/>
      <c r="J221" s="280"/>
      <c r="K221" s="206"/>
      <c r="L221" s="71">
        <f t="shared" ref="L221" si="932">+J221+K221</f>
        <v>0</v>
      </c>
      <c r="M221" s="209">
        <f t="shared" si="826"/>
        <v>0</v>
      </c>
      <c r="O221" s="275"/>
      <c r="P221" s="275"/>
      <c r="Q221" s="149"/>
      <c r="R221" s="60"/>
      <c r="S221" s="244"/>
      <c r="T221" s="275"/>
      <c r="U221" s="275"/>
      <c r="V221" s="149"/>
      <c r="W221" s="60"/>
      <c r="X221" s="244"/>
      <c r="Y221" s="275"/>
      <c r="Z221" s="275"/>
      <c r="AA221" s="149"/>
      <c r="AB221" s="60"/>
      <c r="AC221" s="244"/>
      <c r="AD221" s="275"/>
      <c r="AE221" s="275"/>
      <c r="AF221" s="149"/>
      <c r="AG221" s="60"/>
      <c r="AH221" s="244"/>
      <c r="AI221" s="275"/>
      <c r="AJ221" s="275"/>
      <c r="AK221" s="149"/>
      <c r="AL221" s="60"/>
      <c r="AM221" s="244"/>
      <c r="AN221" s="275">
        <v>8759100</v>
      </c>
      <c r="AO221" s="275">
        <v>0</v>
      </c>
      <c r="AP221" s="149">
        <f t="shared" si="827"/>
        <v>8759100</v>
      </c>
      <c r="AQ221" s="60">
        <f t="shared" si="835"/>
        <v>26277300</v>
      </c>
      <c r="AR221" s="244"/>
      <c r="AS221" s="275"/>
      <c r="AT221" s="275"/>
      <c r="AU221" s="149"/>
      <c r="AV221" s="60"/>
      <c r="AW221" s="244"/>
      <c r="AX221" s="212"/>
      <c r="AY221" s="213"/>
      <c r="AZ221" s="149"/>
      <c r="BA221" s="60"/>
      <c r="BB221" s="244"/>
      <c r="BC221" s="212"/>
      <c r="BD221" s="213"/>
      <c r="BE221" s="149"/>
      <c r="BF221" s="60"/>
      <c r="BG221" s="244"/>
      <c r="BH221" s="275"/>
      <c r="BI221" s="275"/>
      <c r="BJ221" s="149"/>
      <c r="BK221" s="60"/>
      <c r="BL221" s="244"/>
      <c r="BM221" s="212"/>
      <c r="BN221" s="213"/>
      <c r="BO221" s="149"/>
      <c r="BP221" s="60"/>
      <c r="BQ221" s="244"/>
      <c r="BR221" s="212">
        <v>1569795</v>
      </c>
      <c r="BS221" s="213">
        <v>0</v>
      </c>
      <c r="BT221" s="149">
        <f t="shared" si="889"/>
        <v>1569795</v>
      </c>
      <c r="BU221" s="60">
        <f t="shared" si="890"/>
        <v>4709385</v>
      </c>
      <c r="BV221" s="244"/>
      <c r="BW221" s="212"/>
      <c r="BX221" s="213"/>
      <c r="BY221" s="149"/>
      <c r="BZ221" s="60"/>
      <c r="CA221" s="244"/>
      <c r="CB221" s="277"/>
      <c r="CC221" s="277"/>
      <c r="CD221" s="149"/>
      <c r="CE221" s="60"/>
      <c r="CF221" s="244"/>
      <c r="CG221" s="212"/>
      <c r="CH221" s="213"/>
      <c r="CI221" s="149"/>
      <c r="CJ221" s="60"/>
      <c r="CK221" s="244"/>
      <c r="CL221" s="212"/>
      <c r="CM221" s="213"/>
      <c r="CN221" s="149"/>
      <c r="CO221" s="60"/>
      <c r="CP221" s="244"/>
      <c r="CQ221" s="212"/>
      <c r="CR221" s="213"/>
      <c r="CS221" s="149"/>
      <c r="CT221" s="60"/>
      <c r="CU221" s="244"/>
      <c r="CV221" s="212">
        <v>5200000</v>
      </c>
      <c r="CW221" s="213">
        <v>0</v>
      </c>
      <c r="CX221" s="149">
        <f t="shared" si="855"/>
        <v>5200000</v>
      </c>
      <c r="CY221" s="60">
        <f t="shared" si="856"/>
        <v>15600000</v>
      </c>
      <c r="CZ221" s="244"/>
      <c r="DA221" s="212"/>
      <c r="DB221" s="213"/>
      <c r="DC221" s="149"/>
      <c r="DD221" s="60"/>
      <c r="DE221" s="244"/>
      <c r="DF221" s="212"/>
      <c r="DG221" s="213"/>
      <c r="DH221" s="149"/>
      <c r="DI221" s="60"/>
      <c r="DJ221" s="244"/>
      <c r="DK221" s="212">
        <v>3610000</v>
      </c>
      <c r="DL221" s="213">
        <v>0</v>
      </c>
      <c r="DM221" s="149">
        <f t="shared" ref="DM221:DM238" si="933">+DK221+DL221</f>
        <v>3610000</v>
      </c>
      <c r="DN221" s="60">
        <f t="shared" ref="DN221:DN238" si="934">+DM221*$F221</f>
        <v>10830000</v>
      </c>
      <c r="DO221" s="244"/>
      <c r="DP221" s="212"/>
      <c r="DQ221" s="213"/>
      <c r="DR221" s="149">
        <f t="shared" si="828"/>
        <v>0</v>
      </c>
      <c r="DS221" s="60">
        <f t="shared" si="840"/>
        <v>0</v>
      </c>
      <c r="DT221" s="244"/>
      <c r="DU221" s="212">
        <v>0</v>
      </c>
      <c r="DV221" s="213">
        <v>0</v>
      </c>
      <c r="DW221" s="149">
        <f t="shared" si="829"/>
        <v>0</v>
      </c>
      <c r="DX221" s="60">
        <f t="shared" si="841"/>
        <v>0</v>
      </c>
      <c r="DY221" s="244"/>
      <c r="DZ221" s="212"/>
      <c r="EA221" s="213"/>
      <c r="EB221" s="149"/>
      <c r="EC221" s="60"/>
      <c r="ED221" s="247"/>
      <c r="EE221" s="212"/>
      <c r="EF221" s="213"/>
      <c r="EG221" s="149"/>
      <c r="EH221" s="60"/>
      <c r="EI221" s="244"/>
      <c r="EJ221" s="224">
        <f t="shared" ref="EJ221" si="935">IFERROR(AVERAGEIFS(O221:EI221,O$12:EI$12,"Valor Total Unitario",O221:EI221,"&lt;&gt;0"),0)</f>
        <v>4784723.75</v>
      </c>
      <c r="EK221" s="221">
        <f t="shared" ref="EK221" si="936">_xlfn.MINIFS(O221:EI221,O$12:EI$12,"Valor Total Unitario", O221:EI221, "&lt;&gt;0")</f>
        <v>1569795</v>
      </c>
      <c r="EL221" s="222" t="str">
        <f t="shared" ref="EL221" si="937">IF(EK221=0,"",INDEX(O$9:EI$9,MATCH(EK221,O221:EI221,0)))</f>
        <v>J&amp;J MEDTECH</v>
      </c>
      <c r="EM221" s="221"/>
      <c r="EN221" s="220">
        <f>IFERROR(EM221/#REF!,0)</f>
        <v>0</v>
      </c>
      <c r="EO221" s="31">
        <f t="shared" ref="EO221" si="938">+EJ221</f>
        <v>4784723.75</v>
      </c>
      <c r="EP221" s="31">
        <f t="shared" si="846"/>
        <v>14354171.25</v>
      </c>
      <c r="EQ221" s="225" t="str">
        <f t="shared" si="819"/>
        <v/>
      </c>
    </row>
    <row r="222" spans="1:147" s="14" customFormat="1" ht="28.5">
      <c r="A222" s="263">
        <f t="shared" si="13"/>
        <v>210</v>
      </c>
      <c r="B222" s="102"/>
      <c r="C222" s="248" t="s">
        <v>938</v>
      </c>
      <c r="D222" s="273" t="s">
        <v>57</v>
      </c>
      <c r="E222" s="264" t="s">
        <v>1445</v>
      </c>
      <c r="F222" s="273">
        <v>3</v>
      </c>
      <c r="G222" s="102"/>
      <c r="H222" s="103"/>
      <c r="I222" s="210"/>
      <c r="J222" s="280"/>
      <c r="K222" s="206"/>
      <c r="L222" s="71">
        <f t="shared" ref="L222" si="939">+J222+K222</f>
        <v>0</v>
      </c>
      <c r="M222" s="209">
        <f t="shared" si="826"/>
        <v>0</v>
      </c>
      <c r="O222" s="275"/>
      <c r="P222" s="275"/>
      <c r="Q222" s="149"/>
      <c r="R222" s="60"/>
      <c r="S222" s="244"/>
      <c r="T222" s="275"/>
      <c r="U222" s="275"/>
      <c r="V222" s="149"/>
      <c r="W222" s="60"/>
      <c r="X222" s="244"/>
      <c r="Y222" s="275"/>
      <c r="Z222" s="275"/>
      <c r="AA222" s="149"/>
      <c r="AB222" s="60"/>
      <c r="AC222" s="244"/>
      <c r="AD222" s="275"/>
      <c r="AE222" s="275"/>
      <c r="AF222" s="149"/>
      <c r="AG222" s="60"/>
      <c r="AH222" s="244"/>
      <c r="AI222" s="275"/>
      <c r="AJ222" s="275"/>
      <c r="AK222" s="149"/>
      <c r="AL222" s="60"/>
      <c r="AM222" s="244"/>
      <c r="AN222" s="275"/>
      <c r="AO222" s="275"/>
      <c r="AP222" s="149">
        <f t="shared" si="827"/>
        <v>0</v>
      </c>
      <c r="AQ222" s="60">
        <f t="shared" si="835"/>
        <v>0</v>
      </c>
      <c r="AR222" s="244"/>
      <c r="AS222" s="275">
        <v>2954086.3</v>
      </c>
      <c r="AT222" s="275">
        <v>0</v>
      </c>
      <c r="AU222" s="149">
        <f t="shared" si="848"/>
        <v>2954086.3</v>
      </c>
      <c r="AV222" s="60">
        <f t="shared" si="849"/>
        <v>8862258.8999999985</v>
      </c>
      <c r="AW222" s="244"/>
      <c r="AX222" s="212"/>
      <c r="AY222" s="213"/>
      <c r="AZ222" s="149"/>
      <c r="BA222" s="60"/>
      <c r="BB222" s="244"/>
      <c r="BC222" s="212"/>
      <c r="BD222" s="213"/>
      <c r="BE222" s="149"/>
      <c r="BF222" s="60"/>
      <c r="BG222" s="244"/>
      <c r="BH222" s="275"/>
      <c r="BI222" s="275"/>
      <c r="BJ222" s="149"/>
      <c r="BK222" s="60"/>
      <c r="BL222" s="244"/>
      <c r="BM222" s="212">
        <v>499000</v>
      </c>
      <c r="BN222" s="213">
        <v>0</v>
      </c>
      <c r="BO222" s="149">
        <f t="shared" si="911"/>
        <v>499000</v>
      </c>
      <c r="BP222" s="60">
        <f t="shared" si="912"/>
        <v>1497000</v>
      </c>
      <c r="BQ222" s="244"/>
      <c r="BR222" s="212">
        <v>1569795</v>
      </c>
      <c r="BS222" s="213">
        <v>0</v>
      </c>
      <c r="BT222" s="149">
        <f t="shared" si="889"/>
        <v>1569795</v>
      </c>
      <c r="BU222" s="60">
        <f t="shared" si="890"/>
        <v>4709385</v>
      </c>
      <c r="BV222" s="244"/>
      <c r="BW222" s="212"/>
      <c r="BX222" s="213"/>
      <c r="BY222" s="149"/>
      <c r="BZ222" s="60"/>
      <c r="CA222" s="244"/>
      <c r="CB222" s="277"/>
      <c r="CC222" s="277"/>
      <c r="CD222" s="149"/>
      <c r="CE222" s="60"/>
      <c r="CF222" s="244"/>
      <c r="CG222" s="212"/>
      <c r="CH222" s="213"/>
      <c r="CI222" s="149"/>
      <c r="CJ222" s="60"/>
      <c r="CK222" s="244"/>
      <c r="CL222" s="212"/>
      <c r="CM222" s="213"/>
      <c r="CN222" s="149"/>
      <c r="CO222" s="60"/>
      <c r="CP222" s="244"/>
      <c r="CQ222" s="212"/>
      <c r="CR222" s="213"/>
      <c r="CS222" s="149"/>
      <c r="CT222" s="60"/>
      <c r="CU222" s="244"/>
      <c r="CV222" s="212"/>
      <c r="CW222" s="213"/>
      <c r="CX222" s="149"/>
      <c r="CY222" s="60"/>
      <c r="CZ222" s="244"/>
      <c r="DA222" s="212"/>
      <c r="DB222" s="213"/>
      <c r="DC222" s="149"/>
      <c r="DD222" s="60"/>
      <c r="DE222" s="244"/>
      <c r="DF222" s="212"/>
      <c r="DG222" s="213"/>
      <c r="DH222" s="149"/>
      <c r="DI222" s="60"/>
      <c r="DJ222" s="244"/>
      <c r="DK222" s="212">
        <v>3610000</v>
      </c>
      <c r="DL222" s="213">
        <v>0</v>
      </c>
      <c r="DM222" s="149">
        <f t="shared" si="933"/>
        <v>3610000</v>
      </c>
      <c r="DN222" s="60">
        <f t="shared" si="934"/>
        <v>10830000</v>
      </c>
      <c r="DO222" s="244"/>
      <c r="DP222" s="212"/>
      <c r="DQ222" s="213"/>
      <c r="DR222" s="149">
        <f t="shared" si="828"/>
        <v>0</v>
      </c>
      <c r="DS222" s="60">
        <f t="shared" si="840"/>
        <v>0</v>
      </c>
      <c r="DT222" s="244"/>
      <c r="DU222" s="212">
        <v>0</v>
      </c>
      <c r="DV222" s="213">
        <v>0</v>
      </c>
      <c r="DW222" s="149">
        <f t="shared" si="829"/>
        <v>0</v>
      </c>
      <c r="DX222" s="60">
        <f t="shared" si="841"/>
        <v>0</v>
      </c>
      <c r="DY222" s="244"/>
      <c r="DZ222" s="212"/>
      <c r="EA222" s="213"/>
      <c r="EB222" s="149"/>
      <c r="EC222" s="60"/>
      <c r="ED222" s="247"/>
      <c r="EE222" s="212"/>
      <c r="EF222" s="213"/>
      <c r="EG222" s="149"/>
      <c r="EH222" s="60"/>
      <c r="EI222" s="244"/>
      <c r="EJ222" s="224">
        <f t="shared" ref="EJ222" si="940">IFERROR(AVERAGEIFS(O222:EI222,O$12:EI$12,"Valor Total Unitario",O222:EI222,"&lt;&gt;0"),0)</f>
        <v>2158220.3250000002</v>
      </c>
      <c r="EK222" s="221">
        <f t="shared" ref="EK222" si="941">_xlfn.MINIFS(O222:EI222,O$12:EI$12,"Valor Total Unitario", O222:EI222, "&lt;&gt;0")</f>
        <v>499000</v>
      </c>
      <c r="EL222" s="222" t="str">
        <f t="shared" ref="EL222" si="942">IF(EK222=0,"",INDEX(O$9:EI$9,MATCH(EK222,O222:EI222,0)))</f>
        <v>LH S.A.S</v>
      </c>
      <c r="EM222" s="221"/>
      <c r="EN222" s="220">
        <f>IFERROR(EM222/#REF!,0)</f>
        <v>0</v>
      </c>
      <c r="EO222" s="31">
        <f t="shared" ref="EO222" si="943">+EJ222</f>
        <v>2158220.3250000002</v>
      </c>
      <c r="EP222" s="31">
        <f t="shared" si="846"/>
        <v>6474660.9750000006</v>
      </c>
      <c r="EQ222" s="225" t="str">
        <f t="shared" si="819"/>
        <v/>
      </c>
    </row>
    <row r="223" spans="1:147" s="14" customFormat="1">
      <c r="A223" s="263">
        <f t="shared" si="13"/>
        <v>211</v>
      </c>
      <c r="B223" s="102"/>
      <c r="C223" s="249" t="s">
        <v>939</v>
      </c>
      <c r="D223" s="273" t="s">
        <v>57</v>
      </c>
      <c r="E223" s="265" t="s">
        <v>1445</v>
      </c>
      <c r="F223" s="273">
        <v>1</v>
      </c>
      <c r="G223" s="102"/>
      <c r="H223" s="103"/>
      <c r="I223" s="210"/>
      <c r="J223" s="280"/>
      <c r="K223" s="206"/>
      <c r="L223" s="71">
        <f t="shared" ref="L223" si="944">+J223+K223</f>
        <v>0</v>
      </c>
      <c r="M223" s="209">
        <f t="shared" si="826"/>
        <v>0</v>
      </c>
      <c r="O223" s="275"/>
      <c r="P223" s="275"/>
      <c r="Q223" s="149"/>
      <c r="R223" s="60"/>
      <c r="S223" s="244"/>
      <c r="T223" s="275"/>
      <c r="U223" s="275"/>
      <c r="V223" s="149"/>
      <c r="W223" s="60"/>
      <c r="X223" s="244"/>
      <c r="Y223" s="275"/>
      <c r="Z223" s="275"/>
      <c r="AA223" s="149"/>
      <c r="AB223" s="60"/>
      <c r="AC223" s="244"/>
      <c r="AD223" s="275"/>
      <c r="AE223" s="275"/>
      <c r="AF223" s="149"/>
      <c r="AG223" s="60"/>
      <c r="AH223" s="244"/>
      <c r="AI223" s="275"/>
      <c r="AJ223" s="275"/>
      <c r="AK223" s="149"/>
      <c r="AL223" s="60"/>
      <c r="AM223" s="244"/>
      <c r="AN223" s="275">
        <v>8759100</v>
      </c>
      <c r="AO223" s="275">
        <v>0</v>
      </c>
      <c r="AP223" s="149">
        <f t="shared" si="827"/>
        <v>8759100</v>
      </c>
      <c r="AQ223" s="60">
        <f t="shared" si="835"/>
        <v>8759100</v>
      </c>
      <c r="AR223" s="244"/>
      <c r="AS223" s="275">
        <v>3304570.5</v>
      </c>
      <c r="AT223" s="275">
        <v>0</v>
      </c>
      <c r="AU223" s="149">
        <f t="shared" si="848"/>
        <v>3304570.5</v>
      </c>
      <c r="AV223" s="60">
        <f t="shared" si="849"/>
        <v>3304570.5</v>
      </c>
      <c r="AW223" s="244"/>
      <c r="AX223" s="212"/>
      <c r="AY223" s="213"/>
      <c r="AZ223" s="149"/>
      <c r="BA223" s="60"/>
      <c r="BB223" s="244"/>
      <c r="BC223" s="212"/>
      <c r="BD223" s="213"/>
      <c r="BE223" s="149"/>
      <c r="BF223" s="60"/>
      <c r="BG223" s="244"/>
      <c r="BH223" s="275"/>
      <c r="BI223" s="275"/>
      <c r="BJ223" s="149"/>
      <c r="BK223" s="60"/>
      <c r="BL223" s="244"/>
      <c r="BM223" s="212"/>
      <c r="BN223" s="213"/>
      <c r="BO223" s="149"/>
      <c r="BP223" s="60"/>
      <c r="BQ223" s="244"/>
      <c r="BR223" s="212">
        <v>1569795</v>
      </c>
      <c r="BS223" s="213">
        <v>0</v>
      </c>
      <c r="BT223" s="149">
        <f t="shared" si="889"/>
        <v>1569795</v>
      </c>
      <c r="BU223" s="60">
        <f t="shared" si="890"/>
        <v>1569795</v>
      </c>
      <c r="BV223" s="244"/>
      <c r="BW223" s="212"/>
      <c r="BX223" s="213"/>
      <c r="BY223" s="149"/>
      <c r="BZ223" s="60"/>
      <c r="CA223" s="244"/>
      <c r="CB223" s="277"/>
      <c r="CC223" s="277"/>
      <c r="CD223" s="149"/>
      <c r="CE223" s="60"/>
      <c r="CF223" s="244"/>
      <c r="CG223" s="212"/>
      <c r="CH223" s="213"/>
      <c r="CI223" s="149"/>
      <c r="CJ223" s="60"/>
      <c r="CK223" s="244"/>
      <c r="CL223" s="212"/>
      <c r="CM223" s="213"/>
      <c r="CN223" s="149"/>
      <c r="CO223" s="60"/>
      <c r="CP223" s="244"/>
      <c r="CQ223" s="212"/>
      <c r="CR223" s="213"/>
      <c r="CS223" s="149"/>
      <c r="CT223" s="60"/>
      <c r="CU223" s="244"/>
      <c r="CV223" s="212">
        <v>1620000</v>
      </c>
      <c r="CW223" s="213">
        <v>0</v>
      </c>
      <c r="CX223" s="149">
        <f t="shared" si="855"/>
        <v>1620000</v>
      </c>
      <c r="CY223" s="60">
        <f t="shared" si="856"/>
        <v>1620000</v>
      </c>
      <c r="CZ223" s="244"/>
      <c r="DA223" s="212"/>
      <c r="DB223" s="213"/>
      <c r="DC223" s="149"/>
      <c r="DD223" s="60"/>
      <c r="DE223" s="244"/>
      <c r="DF223" s="212"/>
      <c r="DG223" s="213"/>
      <c r="DH223" s="149"/>
      <c r="DI223" s="60"/>
      <c r="DJ223" s="244"/>
      <c r="DK223" s="212">
        <v>3610000</v>
      </c>
      <c r="DL223" s="213">
        <v>0</v>
      </c>
      <c r="DM223" s="149">
        <f t="shared" si="933"/>
        <v>3610000</v>
      </c>
      <c r="DN223" s="60">
        <f t="shared" si="934"/>
        <v>3610000</v>
      </c>
      <c r="DO223" s="244"/>
      <c r="DP223" s="212"/>
      <c r="DQ223" s="213"/>
      <c r="DR223" s="149">
        <f t="shared" si="828"/>
        <v>0</v>
      </c>
      <c r="DS223" s="60">
        <f t="shared" si="840"/>
        <v>0</v>
      </c>
      <c r="DT223" s="244"/>
      <c r="DU223" s="212">
        <v>0</v>
      </c>
      <c r="DV223" s="213">
        <v>0</v>
      </c>
      <c r="DW223" s="149">
        <f t="shared" si="829"/>
        <v>0</v>
      </c>
      <c r="DX223" s="60">
        <f t="shared" si="841"/>
        <v>0</v>
      </c>
      <c r="DY223" s="244"/>
      <c r="DZ223" s="212"/>
      <c r="EA223" s="213"/>
      <c r="EB223" s="149"/>
      <c r="EC223" s="60"/>
      <c r="ED223" s="247"/>
      <c r="EE223" s="212"/>
      <c r="EF223" s="213"/>
      <c r="EG223" s="149"/>
      <c r="EH223" s="60"/>
      <c r="EI223" s="244"/>
      <c r="EJ223" s="224">
        <f t="shared" ref="EJ223" si="945">IFERROR(AVERAGEIFS(O223:EI223,O$12:EI$12,"Valor Total Unitario",O223:EI223,"&lt;&gt;0"),0)</f>
        <v>3772693.1</v>
      </c>
      <c r="EK223" s="221">
        <f t="shared" ref="EK223" si="946">_xlfn.MINIFS(O223:EI223,O$12:EI$12,"Valor Total Unitario", O223:EI223, "&lt;&gt;0")</f>
        <v>1569795</v>
      </c>
      <c r="EL223" s="222" t="str">
        <f t="shared" ref="EL223" si="947">IF(EK223=0,"",INDEX(O$9:EI$9,MATCH(EK223,O223:EI223,0)))</f>
        <v>J&amp;J MEDTECH</v>
      </c>
      <c r="EM223" s="221"/>
      <c r="EN223" s="220">
        <f>IFERROR(EM223/#REF!,0)</f>
        <v>0</v>
      </c>
      <c r="EO223" s="31">
        <f t="shared" ref="EO223" si="948">+EJ223</f>
        <v>3772693.1</v>
      </c>
      <c r="EP223" s="31">
        <f t="shared" si="846"/>
        <v>3772693.1</v>
      </c>
      <c r="EQ223" s="225" t="str">
        <f t="shared" si="819"/>
        <v/>
      </c>
    </row>
    <row r="224" spans="1:147" s="14" customFormat="1" ht="28.5">
      <c r="A224" s="263">
        <f t="shared" si="13"/>
        <v>212</v>
      </c>
      <c r="B224" s="102"/>
      <c r="C224" s="248" t="s">
        <v>940</v>
      </c>
      <c r="D224" s="273" t="s">
        <v>57</v>
      </c>
      <c r="E224" s="265" t="s">
        <v>1445</v>
      </c>
      <c r="F224" s="273">
        <v>3</v>
      </c>
      <c r="G224" s="102"/>
      <c r="H224" s="103"/>
      <c r="I224" s="210"/>
      <c r="J224" s="280"/>
      <c r="K224" s="206"/>
      <c r="L224" s="71">
        <f t="shared" ref="L224" si="949">+J224+K224</f>
        <v>0</v>
      </c>
      <c r="M224" s="209">
        <f t="shared" si="826"/>
        <v>0</v>
      </c>
      <c r="O224" s="275"/>
      <c r="P224" s="275"/>
      <c r="Q224" s="149"/>
      <c r="R224" s="60"/>
      <c r="S224" s="244"/>
      <c r="T224" s="275"/>
      <c r="U224" s="275"/>
      <c r="V224" s="149"/>
      <c r="W224" s="60"/>
      <c r="X224" s="244"/>
      <c r="Y224" s="275"/>
      <c r="Z224" s="275"/>
      <c r="AA224" s="149"/>
      <c r="AB224" s="60"/>
      <c r="AC224" s="244"/>
      <c r="AD224" s="275"/>
      <c r="AE224" s="275"/>
      <c r="AF224" s="149"/>
      <c r="AG224" s="60"/>
      <c r="AH224" s="244"/>
      <c r="AI224" s="275"/>
      <c r="AJ224" s="275"/>
      <c r="AK224" s="149"/>
      <c r="AL224" s="60"/>
      <c r="AM224" s="244"/>
      <c r="AN224" s="275">
        <v>3046980</v>
      </c>
      <c r="AO224" s="275">
        <v>0</v>
      </c>
      <c r="AP224" s="149">
        <f t="shared" si="827"/>
        <v>3046980</v>
      </c>
      <c r="AQ224" s="60">
        <f t="shared" si="835"/>
        <v>9140940</v>
      </c>
      <c r="AR224" s="244"/>
      <c r="AS224" s="275">
        <v>393570.1</v>
      </c>
      <c r="AT224" s="275">
        <v>0</v>
      </c>
      <c r="AU224" s="149">
        <f t="shared" si="848"/>
        <v>393570.1</v>
      </c>
      <c r="AV224" s="60">
        <f t="shared" si="849"/>
        <v>1180710.2999999998</v>
      </c>
      <c r="AW224" s="244"/>
      <c r="AX224" s="212"/>
      <c r="AY224" s="213"/>
      <c r="AZ224" s="149"/>
      <c r="BA224" s="60"/>
      <c r="BB224" s="244"/>
      <c r="BC224" s="212"/>
      <c r="BD224" s="213"/>
      <c r="BE224" s="149"/>
      <c r="BF224" s="60"/>
      <c r="BG224" s="244"/>
      <c r="BH224" s="275"/>
      <c r="BI224" s="275"/>
      <c r="BJ224" s="149"/>
      <c r="BK224" s="60"/>
      <c r="BL224" s="244"/>
      <c r="BM224" s="212"/>
      <c r="BN224" s="213"/>
      <c r="BO224" s="149"/>
      <c r="BP224" s="60"/>
      <c r="BQ224" s="244"/>
      <c r="BR224" s="212">
        <v>2498820</v>
      </c>
      <c r="BS224" s="213">
        <v>474775.8</v>
      </c>
      <c r="BT224" s="149">
        <f t="shared" si="889"/>
        <v>2973595.8</v>
      </c>
      <c r="BU224" s="60">
        <f t="shared" si="890"/>
        <v>8920787.3999999985</v>
      </c>
      <c r="BV224" s="244"/>
      <c r="BW224" s="212"/>
      <c r="BX224" s="213"/>
      <c r="BY224" s="149"/>
      <c r="BZ224" s="60"/>
      <c r="CA224" s="244"/>
      <c r="CB224" s="277"/>
      <c r="CC224" s="277"/>
      <c r="CD224" s="149"/>
      <c r="CE224" s="60"/>
      <c r="CF224" s="244"/>
      <c r="CG224" s="212"/>
      <c r="CH224" s="213"/>
      <c r="CI224" s="149"/>
      <c r="CJ224" s="60"/>
      <c r="CK224" s="244"/>
      <c r="CL224" s="212"/>
      <c r="CM224" s="213"/>
      <c r="CN224" s="149"/>
      <c r="CO224" s="60"/>
      <c r="CP224" s="244"/>
      <c r="CQ224" s="212"/>
      <c r="CR224" s="213"/>
      <c r="CS224" s="149"/>
      <c r="CT224" s="60"/>
      <c r="CU224" s="244"/>
      <c r="CV224" s="212"/>
      <c r="CW224" s="213"/>
      <c r="CX224" s="149"/>
      <c r="CY224" s="60"/>
      <c r="CZ224" s="244"/>
      <c r="DA224" s="212"/>
      <c r="DB224" s="213"/>
      <c r="DC224" s="149"/>
      <c r="DD224" s="60"/>
      <c r="DE224" s="244"/>
      <c r="DF224" s="212"/>
      <c r="DG224" s="213"/>
      <c r="DH224" s="149"/>
      <c r="DI224" s="60"/>
      <c r="DJ224" s="244"/>
      <c r="DK224" s="212">
        <v>3610000</v>
      </c>
      <c r="DL224" s="213">
        <v>0</v>
      </c>
      <c r="DM224" s="149">
        <f t="shared" si="933"/>
        <v>3610000</v>
      </c>
      <c r="DN224" s="60">
        <f t="shared" si="934"/>
        <v>10830000</v>
      </c>
      <c r="DO224" s="244"/>
      <c r="DP224" s="212"/>
      <c r="DQ224" s="213"/>
      <c r="DR224" s="149">
        <f t="shared" si="828"/>
        <v>0</v>
      </c>
      <c r="DS224" s="60">
        <f t="shared" si="840"/>
        <v>0</v>
      </c>
      <c r="DT224" s="244"/>
      <c r="DU224" s="212">
        <v>0</v>
      </c>
      <c r="DV224" s="213">
        <v>0</v>
      </c>
      <c r="DW224" s="149">
        <f t="shared" si="829"/>
        <v>0</v>
      </c>
      <c r="DX224" s="60">
        <f t="shared" si="841"/>
        <v>0</v>
      </c>
      <c r="DY224" s="244"/>
      <c r="DZ224" s="212"/>
      <c r="EA224" s="213"/>
      <c r="EB224" s="149"/>
      <c r="EC224" s="60"/>
      <c r="ED224" s="247"/>
      <c r="EE224" s="212"/>
      <c r="EF224" s="213"/>
      <c r="EG224" s="149"/>
      <c r="EH224" s="60"/>
      <c r="EI224" s="244"/>
      <c r="EJ224" s="224">
        <f t="shared" ref="EJ224" si="950">IFERROR(AVERAGEIFS(O224:EI224,O$12:EI$12,"Valor Total Unitario",O224:EI224,"&lt;&gt;0"),0)</f>
        <v>2506036.4750000001</v>
      </c>
      <c r="EK224" s="221">
        <f t="shared" ref="EK224" si="951">_xlfn.MINIFS(O224:EI224,O$12:EI$12,"Valor Total Unitario", O224:EI224, "&lt;&gt;0")</f>
        <v>393570.1</v>
      </c>
      <c r="EL224" s="222" t="str">
        <f t="shared" ref="EL224" si="952">IF(EK224=0,"",INDEX(O$9:EI$9,MATCH(EK224,O224:EI224,0)))</f>
        <v>FIJACION EXTERNA SAS</v>
      </c>
      <c r="EM224" s="221"/>
      <c r="EN224" s="220">
        <f>IFERROR(EM224/#REF!,0)</f>
        <v>0</v>
      </c>
      <c r="EO224" s="31">
        <f t="shared" ref="EO224" si="953">+EJ224</f>
        <v>2506036.4750000001</v>
      </c>
      <c r="EP224" s="31">
        <f t="shared" si="846"/>
        <v>7518109.4250000007</v>
      </c>
      <c r="EQ224" s="225" t="str">
        <f t="shared" si="819"/>
        <v/>
      </c>
    </row>
    <row r="225" spans="1:147" s="14" customFormat="1" ht="28.5">
      <c r="A225" s="263">
        <f t="shared" si="13"/>
        <v>213</v>
      </c>
      <c r="B225" s="102"/>
      <c r="C225" s="248" t="s">
        <v>941</v>
      </c>
      <c r="D225" s="273" t="s">
        <v>57</v>
      </c>
      <c r="E225" s="265" t="s">
        <v>1445</v>
      </c>
      <c r="F225" s="273">
        <v>3</v>
      </c>
      <c r="G225" s="102"/>
      <c r="H225" s="103"/>
      <c r="I225" s="210"/>
      <c r="J225" s="280"/>
      <c r="K225" s="206"/>
      <c r="L225" s="71">
        <f t="shared" ref="L225" si="954">+J225+K225</f>
        <v>0</v>
      </c>
      <c r="M225" s="209">
        <f t="shared" si="826"/>
        <v>0</v>
      </c>
      <c r="O225" s="275"/>
      <c r="P225" s="275"/>
      <c r="Q225" s="149"/>
      <c r="R225" s="60"/>
      <c r="S225" s="244"/>
      <c r="T225" s="275"/>
      <c r="U225" s="275"/>
      <c r="V225" s="149"/>
      <c r="W225" s="60"/>
      <c r="X225" s="244"/>
      <c r="Y225" s="275"/>
      <c r="Z225" s="275"/>
      <c r="AA225" s="149"/>
      <c r="AB225" s="60"/>
      <c r="AC225" s="244"/>
      <c r="AD225" s="275"/>
      <c r="AE225" s="275"/>
      <c r="AF225" s="149"/>
      <c r="AG225" s="60"/>
      <c r="AH225" s="244"/>
      <c r="AI225" s="275"/>
      <c r="AJ225" s="275"/>
      <c r="AK225" s="149"/>
      <c r="AL225" s="60"/>
      <c r="AM225" s="244"/>
      <c r="AN225" s="275"/>
      <c r="AO225" s="275"/>
      <c r="AP225" s="149">
        <f t="shared" si="827"/>
        <v>0</v>
      </c>
      <c r="AQ225" s="60">
        <f t="shared" si="835"/>
        <v>0</v>
      </c>
      <c r="AR225" s="244"/>
      <c r="AS225" s="275"/>
      <c r="AT225" s="275"/>
      <c r="AU225" s="149"/>
      <c r="AV225" s="60"/>
      <c r="AW225" s="244"/>
      <c r="AX225" s="212"/>
      <c r="AY225" s="213"/>
      <c r="AZ225" s="149"/>
      <c r="BA225" s="60"/>
      <c r="BB225" s="244"/>
      <c r="BC225" s="212"/>
      <c r="BD225" s="213"/>
      <c r="BE225" s="149"/>
      <c r="BF225" s="60"/>
      <c r="BG225" s="244"/>
      <c r="BH225" s="275"/>
      <c r="BI225" s="275"/>
      <c r="BJ225" s="149"/>
      <c r="BK225" s="60"/>
      <c r="BL225" s="244"/>
      <c r="BM225" s="212"/>
      <c r="BN225" s="213"/>
      <c r="BO225" s="149"/>
      <c r="BP225" s="60"/>
      <c r="BQ225" s="244"/>
      <c r="BR225" s="212"/>
      <c r="BS225" s="213"/>
      <c r="BT225" s="149"/>
      <c r="BU225" s="60"/>
      <c r="BV225" s="244"/>
      <c r="BW225" s="212"/>
      <c r="BX225" s="213"/>
      <c r="BY225" s="149"/>
      <c r="BZ225" s="60"/>
      <c r="CA225" s="244"/>
      <c r="CB225" s="277"/>
      <c r="CC225" s="277"/>
      <c r="CD225" s="149"/>
      <c r="CE225" s="60"/>
      <c r="CF225" s="244"/>
      <c r="CG225" s="212"/>
      <c r="CH225" s="213"/>
      <c r="CI225" s="149"/>
      <c r="CJ225" s="60"/>
      <c r="CK225" s="244"/>
      <c r="CL225" s="212"/>
      <c r="CM225" s="213"/>
      <c r="CN225" s="149"/>
      <c r="CO225" s="60"/>
      <c r="CP225" s="244"/>
      <c r="CQ225" s="212"/>
      <c r="CR225" s="213"/>
      <c r="CS225" s="149"/>
      <c r="CT225" s="60"/>
      <c r="CU225" s="244"/>
      <c r="CV225" s="212">
        <v>610000</v>
      </c>
      <c r="CW225" s="213">
        <v>0</v>
      </c>
      <c r="CX225" s="149">
        <f t="shared" si="855"/>
        <v>610000</v>
      </c>
      <c r="CY225" s="60">
        <f t="shared" si="856"/>
        <v>1830000</v>
      </c>
      <c r="CZ225" s="244"/>
      <c r="DA225" s="212"/>
      <c r="DB225" s="213"/>
      <c r="DC225" s="149"/>
      <c r="DD225" s="60"/>
      <c r="DE225" s="244"/>
      <c r="DF225" s="212"/>
      <c r="DG225" s="213"/>
      <c r="DH225" s="149"/>
      <c r="DI225" s="60"/>
      <c r="DJ225" s="244"/>
      <c r="DK225" s="212"/>
      <c r="DL225" s="213"/>
      <c r="DM225" s="149"/>
      <c r="DN225" s="60"/>
      <c r="DO225" s="244"/>
      <c r="DP225" s="212">
        <v>900000</v>
      </c>
      <c r="DQ225" s="213">
        <v>28500</v>
      </c>
      <c r="DR225" s="149">
        <f t="shared" si="828"/>
        <v>928500</v>
      </c>
      <c r="DS225" s="60">
        <f t="shared" si="840"/>
        <v>2785500</v>
      </c>
      <c r="DT225" s="244"/>
      <c r="DU225" s="212">
        <v>0</v>
      </c>
      <c r="DV225" s="213">
        <v>0</v>
      </c>
      <c r="DW225" s="149">
        <f t="shared" si="829"/>
        <v>0</v>
      </c>
      <c r="DX225" s="60">
        <f t="shared" si="841"/>
        <v>0</v>
      </c>
      <c r="DY225" s="244"/>
      <c r="DZ225" s="212"/>
      <c r="EA225" s="213"/>
      <c r="EB225" s="149"/>
      <c r="EC225" s="60"/>
      <c r="ED225" s="247"/>
      <c r="EE225" s="212"/>
      <c r="EF225" s="213"/>
      <c r="EG225" s="149"/>
      <c r="EH225" s="60"/>
      <c r="EI225" s="244"/>
      <c r="EJ225" s="224">
        <f t="shared" ref="EJ225" si="955">IFERROR(AVERAGEIFS(O225:EI225,O$12:EI$12,"Valor Total Unitario",O225:EI225,"&lt;&gt;0"),0)</f>
        <v>769250</v>
      </c>
      <c r="EK225" s="221">
        <f t="shared" ref="EK225" si="956">_xlfn.MINIFS(O225:EI225,O$12:EI$12,"Valor Total Unitario", O225:EI225, "&lt;&gt;0")</f>
        <v>610000</v>
      </c>
      <c r="EL225" s="222" t="str">
        <f t="shared" ref="EL225" si="957">IF(EK225=0,"",INDEX(O$9:EI$9,MATCH(EK225,O225:EI225,0)))</f>
        <v>LOGYSMED</v>
      </c>
      <c r="EM225" s="221"/>
      <c r="EN225" s="220">
        <f>IFERROR(EM225/#REF!,0)</f>
        <v>0</v>
      </c>
      <c r="EO225" s="31">
        <f t="shared" ref="EO225" si="958">+EJ225</f>
        <v>769250</v>
      </c>
      <c r="EP225" s="31">
        <f t="shared" si="846"/>
        <v>2307750</v>
      </c>
      <c r="EQ225" s="225" t="str">
        <f t="shared" si="819"/>
        <v/>
      </c>
    </row>
    <row r="226" spans="1:147" s="14" customFormat="1" ht="28.5">
      <c r="A226" s="263">
        <f t="shared" si="13"/>
        <v>214</v>
      </c>
      <c r="B226" s="102"/>
      <c r="C226" s="248" t="s">
        <v>942</v>
      </c>
      <c r="D226" s="273" t="s">
        <v>57</v>
      </c>
      <c r="E226" s="264" t="s">
        <v>1445</v>
      </c>
      <c r="F226" s="273">
        <v>3</v>
      </c>
      <c r="G226" s="102"/>
      <c r="H226" s="103"/>
      <c r="I226" s="210"/>
      <c r="J226" s="280"/>
      <c r="K226" s="206"/>
      <c r="L226" s="71">
        <f t="shared" ref="L226" si="959">+J226+K226</f>
        <v>0</v>
      </c>
      <c r="M226" s="209">
        <f t="shared" si="826"/>
        <v>0</v>
      </c>
      <c r="O226" s="275"/>
      <c r="P226" s="275"/>
      <c r="Q226" s="149"/>
      <c r="R226" s="60"/>
      <c r="S226" s="244"/>
      <c r="T226" s="275"/>
      <c r="U226" s="275"/>
      <c r="V226" s="149"/>
      <c r="W226" s="60"/>
      <c r="X226" s="244"/>
      <c r="Y226" s="275"/>
      <c r="Z226" s="275"/>
      <c r="AA226" s="149"/>
      <c r="AB226" s="60"/>
      <c r="AC226" s="244"/>
      <c r="AD226" s="275"/>
      <c r="AE226" s="275"/>
      <c r="AF226" s="149"/>
      <c r="AG226" s="60"/>
      <c r="AH226" s="244"/>
      <c r="AI226" s="275"/>
      <c r="AJ226" s="275"/>
      <c r="AK226" s="149"/>
      <c r="AL226" s="60"/>
      <c r="AM226" s="244"/>
      <c r="AN226" s="275">
        <v>2827680</v>
      </c>
      <c r="AO226" s="275">
        <v>0</v>
      </c>
      <c r="AP226" s="149">
        <f t="shared" si="827"/>
        <v>2827680</v>
      </c>
      <c r="AQ226" s="60">
        <f t="shared" si="835"/>
        <v>8483040</v>
      </c>
      <c r="AR226" s="244"/>
      <c r="AS226" s="275"/>
      <c r="AT226" s="275"/>
      <c r="AU226" s="149"/>
      <c r="AV226" s="60"/>
      <c r="AW226" s="244"/>
      <c r="AX226" s="212"/>
      <c r="AY226" s="213"/>
      <c r="AZ226" s="149"/>
      <c r="BA226" s="60"/>
      <c r="BB226" s="244"/>
      <c r="BC226" s="212"/>
      <c r="BD226" s="213"/>
      <c r="BE226" s="149"/>
      <c r="BF226" s="60"/>
      <c r="BG226" s="244"/>
      <c r="BH226" s="275"/>
      <c r="BI226" s="275"/>
      <c r="BJ226" s="149"/>
      <c r="BK226" s="60"/>
      <c r="BL226" s="244"/>
      <c r="BM226" s="212">
        <v>2388000</v>
      </c>
      <c r="BN226" s="213">
        <v>0</v>
      </c>
      <c r="BO226" s="149">
        <f t="shared" si="911"/>
        <v>2388000</v>
      </c>
      <c r="BP226" s="60">
        <f t="shared" si="912"/>
        <v>7164000</v>
      </c>
      <c r="BQ226" s="244"/>
      <c r="BR226" s="212">
        <v>2566340</v>
      </c>
      <c r="BS226" s="213">
        <v>487604.6</v>
      </c>
      <c r="BT226" s="149">
        <f t="shared" si="889"/>
        <v>3053944.6</v>
      </c>
      <c r="BU226" s="60">
        <f t="shared" si="890"/>
        <v>9161833.8000000007</v>
      </c>
      <c r="BV226" s="244"/>
      <c r="BW226" s="212"/>
      <c r="BX226" s="213"/>
      <c r="BY226" s="149"/>
      <c r="BZ226" s="60"/>
      <c r="CA226" s="244"/>
      <c r="CB226" s="277"/>
      <c r="CC226" s="277"/>
      <c r="CD226" s="149"/>
      <c r="CE226" s="60"/>
      <c r="CF226" s="244"/>
      <c r="CG226" s="212"/>
      <c r="CH226" s="213"/>
      <c r="CI226" s="149"/>
      <c r="CJ226" s="60"/>
      <c r="CK226" s="244"/>
      <c r="CL226" s="212"/>
      <c r="CM226" s="213"/>
      <c r="CN226" s="149"/>
      <c r="CO226" s="60"/>
      <c r="CP226" s="244"/>
      <c r="CQ226" s="212"/>
      <c r="CR226" s="213"/>
      <c r="CS226" s="149"/>
      <c r="CT226" s="60"/>
      <c r="CU226" s="244"/>
      <c r="CV226" s="212"/>
      <c r="CW226" s="213"/>
      <c r="CX226" s="149"/>
      <c r="CY226" s="60"/>
      <c r="CZ226" s="244"/>
      <c r="DA226" s="212"/>
      <c r="DB226" s="213"/>
      <c r="DC226" s="149"/>
      <c r="DD226" s="60"/>
      <c r="DE226" s="244"/>
      <c r="DF226" s="212"/>
      <c r="DG226" s="213"/>
      <c r="DH226" s="149"/>
      <c r="DI226" s="60"/>
      <c r="DJ226" s="244"/>
      <c r="DK226" s="212"/>
      <c r="DL226" s="213"/>
      <c r="DM226" s="149"/>
      <c r="DN226" s="60"/>
      <c r="DO226" s="244"/>
      <c r="DP226" s="212"/>
      <c r="DQ226" s="213"/>
      <c r="DR226" s="149">
        <f t="shared" si="828"/>
        <v>0</v>
      </c>
      <c r="DS226" s="60">
        <f t="shared" si="840"/>
        <v>0</v>
      </c>
      <c r="DT226" s="244"/>
      <c r="DU226" s="212">
        <v>0</v>
      </c>
      <c r="DV226" s="213">
        <v>0</v>
      </c>
      <c r="DW226" s="149">
        <f t="shared" si="829"/>
        <v>0</v>
      </c>
      <c r="DX226" s="60">
        <f t="shared" si="841"/>
        <v>0</v>
      </c>
      <c r="DY226" s="244"/>
      <c r="DZ226" s="212"/>
      <c r="EA226" s="213"/>
      <c r="EB226" s="149"/>
      <c r="EC226" s="60"/>
      <c r="ED226" s="247"/>
      <c r="EE226" s="212"/>
      <c r="EF226" s="213"/>
      <c r="EG226" s="149"/>
      <c r="EH226" s="60"/>
      <c r="EI226" s="244"/>
      <c r="EJ226" s="224">
        <f t="shared" ref="EJ226" si="960">IFERROR(AVERAGEIFS(O226:EI226,O$12:EI$12,"Valor Total Unitario",O226:EI226,"&lt;&gt;0"),0)</f>
        <v>2756541.5333333332</v>
      </c>
      <c r="EK226" s="221">
        <f t="shared" ref="EK226" si="961">_xlfn.MINIFS(O226:EI226,O$12:EI$12,"Valor Total Unitario", O226:EI226, "&lt;&gt;0")</f>
        <v>2388000</v>
      </c>
      <c r="EL226" s="222" t="str">
        <f t="shared" ref="EL226" si="962">IF(EK226=0,"",INDEX(O$9:EI$9,MATCH(EK226,O226:EI226,0)))</f>
        <v>LH S.A.S</v>
      </c>
      <c r="EM226" s="221"/>
      <c r="EN226" s="220">
        <f>IFERROR(EM226/#REF!,0)</f>
        <v>0</v>
      </c>
      <c r="EO226" s="31">
        <f t="shared" ref="EO226" si="963">+EJ226</f>
        <v>2756541.5333333332</v>
      </c>
      <c r="EP226" s="31">
        <f t="shared" si="846"/>
        <v>8269624.5999999996</v>
      </c>
      <c r="EQ226" s="225" t="str">
        <f t="shared" si="819"/>
        <v/>
      </c>
    </row>
    <row r="227" spans="1:147" s="14" customFormat="1" ht="28.5">
      <c r="A227" s="263">
        <f t="shared" si="13"/>
        <v>215</v>
      </c>
      <c r="B227" s="102"/>
      <c r="C227" s="248" t="s">
        <v>943</v>
      </c>
      <c r="D227" s="273" t="s">
        <v>57</v>
      </c>
      <c r="E227" s="264" t="s">
        <v>1445</v>
      </c>
      <c r="F227" s="273">
        <v>3</v>
      </c>
      <c r="G227" s="102"/>
      <c r="H227" s="103"/>
      <c r="I227" s="210"/>
      <c r="J227" s="280"/>
      <c r="K227" s="206"/>
      <c r="L227" s="71">
        <f t="shared" ref="L227" si="964">+J227+K227</f>
        <v>0</v>
      </c>
      <c r="M227" s="209">
        <f t="shared" si="826"/>
        <v>0</v>
      </c>
      <c r="O227" s="275"/>
      <c r="P227" s="275"/>
      <c r="Q227" s="149"/>
      <c r="R227" s="60"/>
      <c r="S227" s="244"/>
      <c r="T227" s="275"/>
      <c r="U227" s="275"/>
      <c r="V227" s="149"/>
      <c r="W227" s="60"/>
      <c r="X227" s="244"/>
      <c r="Y227" s="275"/>
      <c r="Z227" s="275"/>
      <c r="AA227" s="149"/>
      <c r="AB227" s="60"/>
      <c r="AC227" s="244"/>
      <c r="AD227" s="275"/>
      <c r="AE227" s="275"/>
      <c r="AF227" s="149"/>
      <c r="AG227" s="60"/>
      <c r="AH227" s="244"/>
      <c r="AI227" s="275"/>
      <c r="AJ227" s="275"/>
      <c r="AK227" s="149"/>
      <c r="AL227" s="60"/>
      <c r="AM227" s="244"/>
      <c r="AN227" s="275"/>
      <c r="AO227" s="275"/>
      <c r="AP227" s="149">
        <f t="shared" si="827"/>
        <v>0</v>
      </c>
      <c r="AQ227" s="60">
        <f t="shared" si="835"/>
        <v>0</v>
      </c>
      <c r="AR227" s="244"/>
      <c r="AS227" s="275">
        <v>4255886.8</v>
      </c>
      <c r="AT227" s="275">
        <v>0</v>
      </c>
      <c r="AU227" s="149">
        <f t="shared" si="848"/>
        <v>4255886.8</v>
      </c>
      <c r="AV227" s="60">
        <f t="shared" si="849"/>
        <v>12767660.399999999</v>
      </c>
      <c r="AW227" s="244"/>
      <c r="AX227" s="212"/>
      <c r="AY227" s="213"/>
      <c r="AZ227" s="149"/>
      <c r="BA227" s="60"/>
      <c r="BB227" s="244"/>
      <c r="BC227" s="212"/>
      <c r="BD227" s="213"/>
      <c r="BE227" s="149"/>
      <c r="BF227" s="60"/>
      <c r="BG227" s="244"/>
      <c r="BH227" s="275"/>
      <c r="BI227" s="275"/>
      <c r="BJ227" s="149"/>
      <c r="BK227" s="60"/>
      <c r="BL227" s="244"/>
      <c r="BM227" s="212"/>
      <c r="BN227" s="213"/>
      <c r="BO227" s="149"/>
      <c r="BP227" s="60"/>
      <c r="BQ227" s="244"/>
      <c r="BR227" s="212"/>
      <c r="BS227" s="213"/>
      <c r="BT227" s="149"/>
      <c r="BU227" s="60"/>
      <c r="BV227" s="244"/>
      <c r="BW227" s="212"/>
      <c r="BX227" s="213"/>
      <c r="BY227" s="149"/>
      <c r="BZ227" s="60"/>
      <c r="CA227" s="244"/>
      <c r="CB227" s="277"/>
      <c r="CC227" s="277"/>
      <c r="CD227" s="149"/>
      <c r="CE227" s="60"/>
      <c r="CF227" s="244"/>
      <c r="CG227" s="212"/>
      <c r="CH227" s="213"/>
      <c r="CI227" s="149"/>
      <c r="CJ227" s="60"/>
      <c r="CK227" s="244"/>
      <c r="CL227" s="212"/>
      <c r="CM227" s="213"/>
      <c r="CN227" s="149"/>
      <c r="CO227" s="60"/>
      <c r="CP227" s="244"/>
      <c r="CQ227" s="212"/>
      <c r="CR227" s="213"/>
      <c r="CS227" s="149"/>
      <c r="CT227" s="60"/>
      <c r="CU227" s="244"/>
      <c r="CV227" s="212"/>
      <c r="CW227" s="213"/>
      <c r="CX227" s="149"/>
      <c r="CY227" s="60"/>
      <c r="CZ227" s="244"/>
      <c r="DA227" s="212"/>
      <c r="DB227" s="213"/>
      <c r="DC227" s="149"/>
      <c r="DD227" s="60"/>
      <c r="DE227" s="244"/>
      <c r="DF227" s="212"/>
      <c r="DG227" s="213"/>
      <c r="DH227" s="149"/>
      <c r="DI227" s="60"/>
      <c r="DJ227" s="244"/>
      <c r="DK227" s="212"/>
      <c r="DL227" s="213"/>
      <c r="DM227" s="149"/>
      <c r="DN227" s="60"/>
      <c r="DO227" s="244"/>
      <c r="DP227" s="212"/>
      <c r="DQ227" s="213"/>
      <c r="DR227" s="149">
        <f t="shared" si="828"/>
        <v>0</v>
      </c>
      <c r="DS227" s="60">
        <f t="shared" si="840"/>
        <v>0</v>
      </c>
      <c r="DT227" s="244"/>
      <c r="DU227" s="212">
        <v>0</v>
      </c>
      <c r="DV227" s="213">
        <v>0</v>
      </c>
      <c r="DW227" s="149">
        <f t="shared" si="829"/>
        <v>0</v>
      </c>
      <c r="DX227" s="60">
        <f t="shared" si="841"/>
        <v>0</v>
      </c>
      <c r="DY227" s="244"/>
      <c r="DZ227" s="212"/>
      <c r="EA227" s="213"/>
      <c r="EB227" s="149"/>
      <c r="EC227" s="60"/>
      <c r="ED227" s="247"/>
      <c r="EE227" s="212"/>
      <c r="EF227" s="213"/>
      <c r="EG227" s="149"/>
      <c r="EH227" s="60"/>
      <c r="EI227" s="244"/>
      <c r="EJ227" s="224">
        <f t="shared" ref="EJ227" si="965">IFERROR(AVERAGEIFS(O227:EI227,O$12:EI$12,"Valor Total Unitario",O227:EI227,"&lt;&gt;0"),0)</f>
        <v>4255886.8</v>
      </c>
      <c r="EK227" s="221">
        <f t="shared" ref="EK227" si="966">_xlfn.MINIFS(O227:EI227,O$12:EI$12,"Valor Total Unitario", O227:EI227, "&lt;&gt;0")</f>
        <v>4255886.8</v>
      </c>
      <c r="EL227" s="222" t="str">
        <f t="shared" ref="EL227" si="967">IF(EK227=0,"",INDEX(O$9:EI$9,MATCH(EK227,O227:EI227,0)))</f>
        <v>FIJACION EXTERNA SAS</v>
      </c>
      <c r="EM227" s="221"/>
      <c r="EN227" s="220">
        <f>IFERROR(EM227/#REF!,0)</f>
        <v>0</v>
      </c>
      <c r="EO227" s="31">
        <f t="shared" ref="EO227" si="968">+EJ227</f>
        <v>4255886.8</v>
      </c>
      <c r="EP227" s="31">
        <f t="shared" si="846"/>
        <v>12767660.399999999</v>
      </c>
      <c r="EQ227" s="225" t="str">
        <f t="shared" si="819"/>
        <v/>
      </c>
    </row>
    <row r="228" spans="1:147" s="14" customFormat="1" ht="28.5">
      <c r="A228" s="263">
        <f t="shared" si="13"/>
        <v>216</v>
      </c>
      <c r="B228" s="102"/>
      <c r="C228" s="249" t="s">
        <v>944</v>
      </c>
      <c r="D228" s="273" t="s">
        <v>57</v>
      </c>
      <c r="E228" s="265" t="s">
        <v>1445</v>
      </c>
      <c r="F228" s="273">
        <v>3</v>
      </c>
      <c r="G228" s="102"/>
      <c r="H228" s="103"/>
      <c r="I228" s="210"/>
      <c r="J228" s="280"/>
      <c r="K228" s="206"/>
      <c r="L228" s="71">
        <f t="shared" ref="L228" si="969">+J228+K228</f>
        <v>0</v>
      </c>
      <c r="M228" s="209">
        <f t="shared" si="826"/>
        <v>0</v>
      </c>
      <c r="O228" s="275"/>
      <c r="P228" s="275"/>
      <c r="Q228" s="149"/>
      <c r="R228" s="60"/>
      <c r="S228" s="244"/>
      <c r="T228" s="275"/>
      <c r="U228" s="275"/>
      <c r="V228" s="149"/>
      <c r="W228" s="60"/>
      <c r="X228" s="244"/>
      <c r="Y228" s="275"/>
      <c r="Z228" s="275"/>
      <c r="AA228" s="149"/>
      <c r="AB228" s="60"/>
      <c r="AC228" s="244"/>
      <c r="AD228" s="275"/>
      <c r="AE228" s="275"/>
      <c r="AF228" s="149"/>
      <c r="AG228" s="60"/>
      <c r="AH228" s="244"/>
      <c r="AI228" s="275"/>
      <c r="AJ228" s="275"/>
      <c r="AK228" s="149"/>
      <c r="AL228" s="60"/>
      <c r="AM228" s="244"/>
      <c r="AN228" s="275">
        <v>8253420</v>
      </c>
      <c r="AO228" s="275">
        <v>0</v>
      </c>
      <c r="AP228" s="149">
        <f t="shared" si="827"/>
        <v>8253420</v>
      </c>
      <c r="AQ228" s="60">
        <f t="shared" si="835"/>
        <v>24760260</v>
      </c>
      <c r="AR228" s="244"/>
      <c r="AS228" s="275">
        <v>4255886.8</v>
      </c>
      <c r="AT228" s="275">
        <v>0</v>
      </c>
      <c r="AU228" s="149">
        <f t="shared" si="848"/>
        <v>4255886.8</v>
      </c>
      <c r="AV228" s="60">
        <f t="shared" si="849"/>
        <v>12767660.399999999</v>
      </c>
      <c r="AW228" s="244"/>
      <c r="AX228" s="212"/>
      <c r="AY228" s="213"/>
      <c r="AZ228" s="149"/>
      <c r="BA228" s="60"/>
      <c r="BB228" s="244"/>
      <c r="BC228" s="212"/>
      <c r="BD228" s="213"/>
      <c r="BE228" s="149"/>
      <c r="BF228" s="60"/>
      <c r="BG228" s="244"/>
      <c r="BH228" s="275"/>
      <c r="BI228" s="275"/>
      <c r="BJ228" s="149"/>
      <c r="BK228" s="60"/>
      <c r="BL228" s="244"/>
      <c r="BM228" s="212"/>
      <c r="BN228" s="213"/>
      <c r="BO228" s="149"/>
      <c r="BP228" s="60"/>
      <c r="BQ228" s="244"/>
      <c r="BR228" s="212"/>
      <c r="BS228" s="213"/>
      <c r="BT228" s="149"/>
      <c r="BU228" s="60"/>
      <c r="BV228" s="244"/>
      <c r="BW228" s="212"/>
      <c r="BX228" s="213"/>
      <c r="BY228" s="149"/>
      <c r="BZ228" s="60"/>
      <c r="CA228" s="244"/>
      <c r="CB228" s="277"/>
      <c r="CC228" s="277"/>
      <c r="CD228" s="149"/>
      <c r="CE228" s="60"/>
      <c r="CF228" s="244"/>
      <c r="CG228" s="212"/>
      <c r="CH228" s="213"/>
      <c r="CI228" s="149"/>
      <c r="CJ228" s="60"/>
      <c r="CK228" s="244"/>
      <c r="CL228" s="212"/>
      <c r="CM228" s="213"/>
      <c r="CN228" s="149"/>
      <c r="CO228" s="60"/>
      <c r="CP228" s="244"/>
      <c r="CQ228" s="212"/>
      <c r="CR228" s="213"/>
      <c r="CS228" s="149"/>
      <c r="CT228" s="60"/>
      <c r="CU228" s="244"/>
      <c r="CV228" s="212"/>
      <c r="CW228" s="213"/>
      <c r="CX228" s="149"/>
      <c r="CY228" s="60"/>
      <c r="CZ228" s="244"/>
      <c r="DA228" s="212"/>
      <c r="DB228" s="213"/>
      <c r="DC228" s="149"/>
      <c r="DD228" s="60"/>
      <c r="DE228" s="244"/>
      <c r="DF228" s="212"/>
      <c r="DG228" s="213"/>
      <c r="DH228" s="149"/>
      <c r="DI228" s="60"/>
      <c r="DJ228" s="244"/>
      <c r="DK228" s="212"/>
      <c r="DL228" s="213"/>
      <c r="DM228" s="149"/>
      <c r="DN228" s="60"/>
      <c r="DO228" s="244"/>
      <c r="DP228" s="212"/>
      <c r="DQ228" s="213"/>
      <c r="DR228" s="149">
        <f t="shared" si="828"/>
        <v>0</v>
      </c>
      <c r="DS228" s="60">
        <f t="shared" si="840"/>
        <v>0</v>
      </c>
      <c r="DT228" s="244"/>
      <c r="DU228" s="212">
        <v>0</v>
      </c>
      <c r="DV228" s="213">
        <v>0</v>
      </c>
      <c r="DW228" s="149">
        <f t="shared" si="829"/>
        <v>0</v>
      </c>
      <c r="DX228" s="60">
        <f t="shared" si="841"/>
        <v>0</v>
      </c>
      <c r="DY228" s="244"/>
      <c r="DZ228" s="212"/>
      <c r="EA228" s="213"/>
      <c r="EB228" s="149"/>
      <c r="EC228" s="60"/>
      <c r="ED228" s="247"/>
      <c r="EE228" s="212"/>
      <c r="EF228" s="213"/>
      <c r="EG228" s="149"/>
      <c r="EH228" s="60"/>
      <c r="EI228" s="244"/>
      <c r="EJ228" s="224">
        <f t="shared" ref="EJ228" si="970">IFERROR(AVERAGEIFS(O228:EI228,O$12:EI$12,"Valor Total Unitario",O228:EI228,"&lt;&gt;0"),0)</f>
        <v>6254653.4000000004</v>
      </c>
      <c r="EK228" s="221">
        <f t="shared" ref="EK228" si="971">_xlfn.MINIFS(O228:EI228,O$12:EI$12,"Valor Total Unitario", O228:EI228, "&lt;&gt;0")</f>
        <v>4255886.8</v>
      </c>
      <c r="EL228" s="222" t="str">
        <f t="shared" ref="EL228" si="972">IF(EK228=0,"",INDEX(O$9:EI$9,MATCH(EK228,O228:EI228,0)))</f>
        <v>FIJACION EXTERNA SAS</v>
      </c>
      <c r="EM228" s="221"/>
      <c r="EN228" s="220">
        <f>IFERROR(EM228/#REF!,0)</f>
        <v>0</v>
      </c>
      <c r="EO228" s="31">
        <f t="shared" ref="EO228" si="973">+EJ228</f>
        <v>6254653.4000000004</v>
      </c>
      <c r="EP228" s="31">
        <f t="shared" si="846"/>
        <v>18763960.200000003</v>
      </c>
      <c r="EQ228" s="225" t="str">
        <f t="shared" si="819"/>
        <v/>
      </c>
    </row>
    <row r="229" spans="1:147" s="14" customFormat="1" ht="28.5">
      <c r="A229" s="263">
        <f t="shared" si="13"/>
        <v>217</v>
      </c>
      <c r="B229" s="102"/>
      <c r="C229" s="249" t="s">
        <v>945</v>
      </c>
      <c r="D229" s="273" t="s">
        <v>57</v>
      </c>
      <c r="E229" s="265" t="s">
        <v>1445</v>
      </c>
      <c r="F229" s="273">
        <v>2</v>
      </c>
      <c r="G229" s="102"/>
      <c r="H229" s="103"/>
      <c r="I229" s="210"/>
      <c r="J229" s="280"/>
      <c r="K229" s="206"/>
      <c r="L229" s="71">
        <f t="shared" ref="L229" si="974">+J229+K229</f>
        <v>0</v>
      </c>
      <c r="M229" s="209">
        <f t="shared" si="826"/>
        <v>0</v>
      </c>
      <c r="O229" s="275"/>
      <c r="P229" s="275"/>
      <c r="Q229" s="149"/>
      <c r="R229" s="60"/>
      <c r="S229" s="244"/>
      <c r="T229" s="275"/>
      <c r="U229" s="275"/>
      <c r="V229" s="149"/>
      <c r="W229" s="60"/>
      <c r="X229" s="244"/>
      <c r="Y229" s="275"/>
      <c r="Z229" s="275"/>
      <c r="AA229" s="149"/>
      <c r="AB229" s="60"/>
      <c r="AC229" s="244"/>
      <c r="AD229" s="275"/>
      <c r="AE229" s="275"/>
      <c r="AF229" s="149"/>
      <c r="AG229" s="60"/>
      <c r="AH229" s="244"/>
      <c r="AI229" s="275"/>
      <c r="AJ229" s="275"/>
      <c r="AK229" s="149"/>
      <c r="AL229" s="60"/>
      <c r="AM229" s="244"/>
      <c r="AN229" s="275">
        <v>15939240</v>
      </c>
      <c r="AO229" s="275">
        <v>0</v>
      </c>
      <c r="AP229" s="149">
        <f t="shared" si="827"/>
        <v>15939240</v>
      </c>
      <c r="AQ229" s="60">
        <f t="shared" si="835"/>
        <v>31878480</v>
      </c>
      <c r="AR229" s="244"/>
      <c r="AS229" s="275"/>
      <c r="AT229" s="275"/>
      <c r="AU229" s="149"/>
      <c r="AV229" s="60"/>
      <c r="AW229" s="244"/>
      <c r="AX229" s="212"/>
      <c r="AY229" s="213"/>
      <c r="AZ229" s="149"/>
      <c r="BA229" s="60"/>
      <c r="BB229" s="244"/>
      <c r="BC229" s="212"/>
      <c r="BD229" s="213"/>
      <c r="BE229" s="149"/>
      <c r="BF229" s="60"/>
      <c r="BG229" s="244"/>
      <c r="BH229" s="275"/>
      <c r="BI229" s="275"/>
      <c r="BJ229" s="149"/>
      <c r="BK229" s="60"/>
      <c r="BL229" s="244"/>
      <c r="BM229" s="212"/>
      <c r="BN229" s="213"/>
      <c r="BO229" s="149"/>
      <c r="BP229" s="60"/>
      <c r="BQ229" s="244"/>
      <c r="BR229" s="212"/>
      <c r="BS229" s="213"/>
      <c r="BT229" s="149"/>
      <c r="BU229" s="60"/>
      <c r="BV229" s="244"/>
      <c r="BW229" s="212"/>
      <c r="BX229" s="213"/>
      <c r="BY229" s="149"/>
      <c r="BZ229" s="60"/>
      <c r="CA229" s="244"/>
      <c r="CB229" s="277"/>
      <c r="CC229" s="277"/>
      <c r="CD229" s="149"/>
      <c r="CE229" s="60"/>
      <c r="CF229" s="244"/>
      <c r="CG229" s="212"/>
      <c r="CH229" s="213"/>
      <c r="CI229" s="149"/>
      <c r="CJ229" s="60"/>
      <c r="CK229" s="244"/>
      <c r="CL229" s="212"/>
      <c r="CM229" s="213"/>
      <c r="CN229" s="149"/>
      <c r="CO229" s="60"/>
      <c r="CP229" s="244"/>
      <c r="CQ229" s="212"/>
      <c r="CR229" s="213"/>
      <c r="CS229" s="149"/>
      <c r="CT229" s="60"/>
      <c r="CU229" s="244"/>
      <c r="CV229" s="212"/>
      <c r="CW229" s="213"/>
      <c r="CX229" s="149"/>
      <c r="CY229" s="60"/>
      <c r="CZ229" s="244"/>
      <c r="DA229" s="212"/>
      <c r="DB229" s="213"/>
      <c r="DC229" s="149"/>
      <c r="DD229" s="60"/>
      <c r="DE229" s="244"/>
      <c r="DF229" s="212"/>
      <c r="DG229" s="213"/>
      <c r="DH229" s="149"/>
      <c r="DI229" s="60"/>
      <c r="DJ229" s="244"/>
      <c r="DK229" s="212"/>
      <c r="DL229" s="213"/>
      <c r="DM229" s="149"/>
      <c r="DN229" s="60"/>
      <c r="DO229" s="244"/>
      <c r="DP229" s="212"/>
      <c r="DQ229" s="213"/>
      <c r="DR229" s="149">
        <f t="shared" si="828"/>
        <v>0</v>
      </c>
      <c r="DS229" s="60">
        <f t="shared" si="840"/>
        <v>0</v>
      </c>
      <c r="DT229" s="244"/>
      <c r="DU229" s="212">
        <v>0</v>
      </c>
      <c r="DV229" s="213">
        <v>0</v>
      </c>
      <c r="DW229" s="149">
        <f t="shared" si="829"/>
        <v>0</v>
      </c>
      <c r="DX229" s="60">
        <f t="shared" si="841"/>
        <v>0</v>
      </c>
      <c r="DY229" s="244"/>
      <c r="DZ229" s="212"/>
      <c r="EA229" s="213"/>
      <c r="EB229" s="149"/>
      <c r="EC229" s="60"/>
      <c r="ED229" s="247"/>
      <c r="EE229" s="212"/>
      <c r="EF229" s="213"/>
      <c r="EG229" s="149"/>
      <c r="EH229" s="60"/>
      <c r="EI229" s="244"/>
      <c r="EJ229" s="224">
        <f t="shared" ref="EJ229" si="975">IFERROR(AVERAGEIFS(O229:EI229,O$12:EI$12,"Valor Total Unitario",O229:EI229,"&lt;&gt;0"),0)</f>
        <v>15939240</v>
      </c>
      <c r="EK229" s="221">
        <f t="shared" ref="EK229" si="976">_xlfn.MINIFS(O229:EI229,O$12:EI$12,"Valor Total Unitario", O229:EI229, "&lt;&gt;0")</f>
        <v>15939240</v>
      </c>
      <c r="EL229" s="222" t="str">
        <f t="shared" ref="EL229" si="977">IF(EK229=0,"",INDEX(O$9:EI$9,MATCH(EK229,O229:EI229,0)))</f>
        <v>DISORTHO SAS</v>
      </c>
      <c r="EM229" s="221"/>
      <c r="EN229" s="220">
        <f>IFERROR(EM229/#REF!,0)</f>
        <v>0</v>
      </c>
      <c r="EO229" s="31">
        <f t="shared" ref="EO229" si="978">+EJ229</f>
        <v>15939240</v>
      </c>
      <c r="EP229" s="31">
        <f t="shared" si="846"/>
        <v>31878480</v>
      </c>
      <c r="EQ229" s="225" t="str">
        <f t="shared" si="819"/>
        <v/>
      </c>
    </row>
    <row r="230" spans="1:147" s="14" customFormat="1">
      <c r="A230" s="263">
        <f t="shared" si="13"/>
        <v>218</v>
      </c>
      <c r="B230" s="102"/>
      <c r="C230" s="249" t="s">
        <v>946</v>
      </c>
      <c r="D230" s="273" t="s">
        <v>57</v>
      </c>
      <c r="E230" s="265" t="s">
        <v>1445</v>
      </c>
      <c r="F230" s="273">
        <v>5</v>
      </c>
      <c r="G230" s="102"/>
      <c r="H230" s="103"/>
      <c r="I230" s="210"/>
      <c r="J230" s="280"/>
      <c r="K230" s="206"/>
      <c r="L230" s="71">
        <f t="shared" ref="L230" si="979">+J230+K230</f>
        <v>0</v>
      </c>
      <c r="M230" s="209">
        <f t="shared" si="826"/>
        <v>0</v>
      </c>
      <c r="O230" s="275"/>
      <c r="P230" s="275"/>
      <c r="Q230" s="149"/>
      <c r="R230" s="60"/>
      <c r="S230" s="244"/>
      <c r="T230" s="275"/>
      <c r="U230" s="275"/>
      <c r="V230" s="149"/>
      <c r="W230" s="60"/>
      <c r="X230" s="244"/>
      <c r="Y230" s="275"/>
      <c r="Z230" s="275"/>
      <c r="AA230" s="149"/>
      <c r="AB230" s="60"/>
      <c r="AC230" s="244"/>
      <c r="AD230" s="275"/>
      <c r="AE230" s="275"/>
      <c r="AF230" s="149"/>
      <c r="AG230" s="60"/>
      <c r="AH230" s="244"/>
      <c r="AI230" s="275"/>
      <c r="AJ230" s="275"/>
      <c r="AK230" s="149"/>
      <c r="AL230" s="60"/>
      <c r="AM230" s="244"/>
      <c r="AN230" s="275">
        <v>9334440</v>
      </c>
      <c r="AO230" s="275">
        <v>0</v>
      </c>
      <c r="AP230" s="149">
        <f t="shared" si="827"/>
        <v>9334440</v>
      </c>
      <c r="AQ230" s="60">
        <f t="shared" si="835"/>
        <v>46672200</v>
      </c>
      <c r="AR230" s="244"/>
      <c r="AS230" s="275">
        <v>2646935.5</v>
      </c>
      <c r="AT230" s="275">
        <v>0</v>
      </c>
      <c r="AU230" s="149">
        <f t="shared" si="848"/>
        <v>2646935.5</v>
      </c>
      <c r="AV230" s="60">
        <f t="shared" si="849"/>
        <v>13234677.5</v>
      </c>
      <c r="AW230" s="244"/>
      <c r="AX230" s="212"/>
      <c r="AY230" s="213"/>
      <c r="AZ230" s="149"/>
      <c r="BA230" s="60"/>
      <c r="BB230" s="244"/>
      <c r="BC230" s="212"/>
      <c r="BD230" s="213"/>
      <c r="BE230" s="149"/>
      <c r="BF230" s="60"/>
      <c r="BG230" s="244"/>
      <c r="BH230" s="275"/>
      <c r="BI230" s="275"/>
      <c r="BJ230" s="149"/>
      <c r="BK230" s="60"/>
      <c r="BL230" s="244"/>
      <c r="BM230" s="212"/>
      <c r="BN230" s="213"/>
      <c r="BO230" s="149"/>
      <c r="BP230" s="60"/>
      <c r="BQ230" s="244"/>
      <c r="BR230" s="212">
        <v>1569795</v>
      </c>
      <c r="BS230" s="213">
        <v>0</v>
      </c>
      <c r="BT230" s="149">
        <f t="shared" si="889"/>
        <v>1569795</v>
      </c>
      <c r="BU230" s="60">
        <f t="shared" si="890"/>
        <v>7848975</v>
      </c>
      <c r="BV230" s="244"/>
      <c r="BW230" s="212"/>
      <c r="BX230" s="213"/>
      <c r="BY230" s="149"/>
      <c r="BZ230" s="60"/>
      <c r="CA230" s="244"/>
      <c r="CB230" s="277"/>
      <c r="CC230" s="277"/>
      <c r="CD230" s="149"/>
      <c r="CE230" s="60"/>
      <c r="CF230" s="244"/>
      <c r="CG230" s="212"/>
      <c r="CH230" s="213"/>
      <c r="CI230" s="149"/>
      <c r="CJ230" s="60"/>
      <c r="CK230" s="244"/>
      <c r="CL230" s="212"/>
      <c r="CM230" s="213"/>
      <c r="CN230" s="149"/>
      <c r="CO230" s="60"/>
      <c r="CP230" s="244"/>
      <c r="CQ230" s="212"/>
      <c r="CR230" s="213"/>
      <c r="CS230" s="149"/>
      <c r="CT230" s="60"/>
      <c r="CU230" s="244"/>
      <c r="CV230" s="212">
        <v>4220000</v>
      </c>
      <c r="CW230" s="213">
        <v>0</v>
      </c>
      <c r="CX230" s="149">
        <f t="shared" si="855"/>
        <v>4220000</v>
      </c>
      <c r="CY230" s="60">
        <f t="shared" si="856"/>
        <v>21100000</v>
      </c>
      <c r="CZ230" s="244"/>
      <c r="DA230" s="212"/>
      <c r="DB230" s="213"/>
      <c r="DC230" s="149"/>
      <c r="DD230" s="60"/>
      <c r="DE230" s="244"/>
      <c r="DF230" s="212"/>
      <c r="DG230" s="213"/>
      <c r="DH230" s="149"/>
      <c r="DI230" s="60"/>
      <c r="DJ230" s="244"/>
      <c r="DK230" s="212">
        <v>3610000</v>
      </c>
      <c r="DL230" s="213">
        <v>0</v>
      </c>
      <c r="DM230" s="149">
        <f t="shared" si="933"/>
        <v>3610000</v>
      </c>
      <c r="DN230" s="60">
        <f t="shared" si="934"/>
        <v>18050000</v>
      </c>
      <c r="DO230" s="244"/>
      <c r="DP230" s="212"/>
      <c r="DQ230" s="213"/>
      <c r="DR230" s="149">
        <f t="shared" si="828"/>
        <v>0</v>
      </c>
      <c r="DS230" s="60">
        <f t="shared" si="840"/>
        <v>0</v>
      </c>
      <c r="DT230" s="244"/>
      <c r="DU230" s="212">
        <v>0</v>
      </c>
      <c r="DV230" s="213">
        <v>0</v>
      </c>
      <c r="DW230" s="149">
        <f t="shared" si="829"/>
        <v>0</v>
      </c>
      <c r="DX230" s="60">
        <f t="shared" si="841"/>
        <v>0</v>
      </c>
      <c r="DY230" s="244"/>
      <c r="DZ230" s="212"/>
      <c r="EA230" s="213"/>
      <c r="EB230" s="149"/>
      <c r="EC230" s="60"/>
      <c r="ED230" s="247"/>
      <c r="EE230" s="212"/>
      <c r="EF230" s="213"/>
      <c r="EG230" s="149"/>
      <c r="EH230" s="60"/>
      <c r="EI230" s="244"/>
      <c r="EJ230" s="224">
        <f t="shared" ref="EJ230" si="980">IFERROR(AVERAGEIFS(O230:EI230,O$12:EI$12,"Valor Total Unitario",O230:EI230,"&lt;&gt;0"),0)</f>
        <v>4276234.0999999996</v>
      </c>
      <c r="EK230" s="221">
        <f t="shared" ref="EK230" si="981">_xlfn.MINIFS(O230:EI230,O$12:EI$12,"Valor Total Unitario", O230:EI230, "&lt;&gt;0")</f>
        <v>1569795</v>
      </c>
      <c r="EL230" s="222" t="str">
        <f t="shared" ref="EL230" si="982">IF(EK230=0,"",INDEX(O$9:EI$9,MATCH(EK230,O230:EI230,0)))</f>
        <v>J&amp;J MEDTECH</v>
      </c>
      <c r="EM230" s="221"/>
      <c r="EN230" s="220">
        <f>IFERROR(EM230/#REF!,0)</f>
        <v>0</v>
      </c>
      <c r="EO230" s="31">
        <f t="shared" ref="EO230" si="983">+EJ230</f>
        <v>4276234.0999999996</v>
      </c>
      <c r="EP230" s="31">
        <f t="shared" si="846"/>
        <v>21381170.5</v>
      </c>
      <c r="EQ230" s="225" t="str">
        <f t="shared" si="819"/>
        <v/>
      </c>
    </row>
    <row r="231" spans="1:147" s="14" customFormat="1" ht="28.5">
      <c r="A231" s="263">
        <f t="shared" si="13"/>
        <v>219</v>
      </c>
      <c r="B231" s="102"/>
      <c r="C231" s="249" t="s">
        <v>947</v>
      </c>
      <c r="D231" s="273" t="s">
        <v>57</v>
      </c>
      <c r="E231" s="265" t="s">
        <v>1445</v>
      </c>
      <c r="F231" s="273">
        <v>5</v>
      </c>
      <c r="G231" s="102"/>
      <c r="H231" s="103"/>
      <c r="I231" s="210"/>
      <c r="J231" s="280"/>
      <c r="K231" s="206"/>
      <c r="L231" s="71">
        <f t="shared" ref="L231" si="984">+J231+K231</f>
        <v>0</v>
      </c>
      <c r="M231" s="209">
        <f t="shared" si="826"/>
        <v>0</v>
      </c>
      <c r="O231" s="275"/>
      <c r="P231" s="275"/>
      <c r="Q231" s="149"/>
      <c r="R231" s="60"/>
      <c r="S231" s="244"/>
      <c r="T231" s="275"/>
      <c r="U231" s="275"/>
      <c r="V231" s="149"/>
      <c r="W231" s="60"/>
      <c r="X231" s="244"/>
      <c r="Y231" s="275"/>
      <c r="Z231" s="275"/>
      <c r="AA231" s="149"/>
      <c r="AB231" s="60"/>
      <c r="AC231" s="244"/>
      <c r="AD231" s="275"/>
      <c r="AE231" s="275"/>
      <c r="AF231" s="149"/>
      <c r="AG231" s="60"/>
      <c r="AH231" s="244"/>
      <c r="AI231" s="275"/>
      <c r="AJ231" s="275"/>
      <c r="AK231" s="149"/>
      <c r="AL231" s="60"/>
      <c r="AM231" s="244"/>
      <c r="AN231" s="275"/>
      <c r="AO231" s="275"/>
      <c r="AP231" s="149">
        <f t="shared" si="827"/>
        <v>0</v>
      </c>
      <c r="AQ231" s="60">
        <f t="shared" si="835"/>
        <v>0</v>
      </c>
      <c r="AR231" s="244"/>
      <c r="AS231" s="275">
        <v>4142187.5</v>
      </c>
      <c r="AT231" s="275">
        <v>0</v>
      </c>
      <c r="AU231" s="149">
        <f t="shared" si="848"/>
        <v>4142187.5</v>
      </c>
      <c r="AV231" s="60">
        <f t="shared" si="849"/>
        <v>20710937.5</v>
      </c>
      <c r="AW231" s="244"/>
      <c r="AX231" s="212"/>
      <c r="AY231" s="213"/>
      <c r="AZ231" s="149"/>
      <c r="BA231" s="60"/>
      <c r="BB231" s="244"/>
      <c r="BC231" s="212"/>
      <c r="BD231" s="213"/>
      <c r="BE231" s="149"/>
      <c r="BF231" s="60"/>
      <c r="BG231" s="244"/>
      <c r="BH231" s="275"/>
      <c r="BI231" s="275"/>
      <c r="BJ231" s="149"/>
      <c r="BK231" s="60"/>
      <c r="BL231" s="244"/>
      <c r="BM231" s="212"/>
      <c r="BN231" s="213"/>
      <c r="BO231" s="149"/>
      <c r="BP231" s="60"/>
      <c r="BQ231" s="244"/>
      <c r="BR231" s="212">
        <v>4840989</v>
      </c>
      <c r="BS231" s="213">
        <v>0</v>
      </c>
      <c r="BT231" s="149">
        <f t="shared" si="889"/>
        <v>4840989</v>
      </c>
      <c r="BU231" s="60">
        <f t="shared" si="890"/>
        <v>24204945</v>
      </c>
      <c r="BV231" s="244"/>
      <c r="BW231" s="212"/>
      <c r="BX231" s="213"/>
      <c r="BY231" s="149"/>
      <c r="BZ231" s="60"/>
      <c r="CA231" s="244"/>
      <c r="CB231" s="277"/>
      <c r="CC231" s="277"/>
      <c r="CD231" s="149"/>
      <c r="CE231" s="60"/>
      <c r="CF231" s="244"/>
      <c r="CG231" s="212"/>
      <c r="CH231" s="213"/>
      <c r="CI231" s="149"/>
      <c r="CJ231" s="60"/>
      <c r="CK231" s="244"/>
      <c r="CL231" s="212"/>
      <c r="CM231" s="213"/>
      <c r="CN231" s="149"/>
      <c r="CO231" s="60"/>
      <c r="CP231" s="244"/>
      <c r="CQ231" s="212"/>
      <c r="CR231" s="213"/>
      <c r="CS231" s="149"/>
      <c r="CT231" s="60"/>
      <c r="CU231" s="244"/>
      <c r="CV231" s="212">
        <v>3810000</v>
      </c>
      <c r="CW231" s="213">
        <v>0</v>
      </c>
      <c r="CX231" s="149">
        <f t="shared" si="855"/>
        <v>3810000</v>
      </c>
      <c r="CY231" s="60">
        <f t="shared" si="856"/>
        <v>19050000</v>
      </c>
      <c r="CZ231" s="244"/>
      <c r="DA231" s="212"/>
      <c r="DB231" s="213"/>
      <c r="DC231" s="149"/>
      <c r="DD231" s="60"/>
      <c r="DE231" s="244"/>
      <c r="DF231" s="212"/>
      <c r="DG231" s="213"/>
      <c r="DH231" s="149"/>
      <c r="DI231" s="60"/>
      <c r="DJ231" s="244"/>
      <c r="DK231" s="212"/>
      <c r="DL231" s="213"/>
      <c r="DM231" s="149"/>
      <c r="DN231" s="60"/>
      <c r="DO231" s="244"/>
      <c r="DP231" s="212"/>
      <c r="DQ231" s="213"/>
      <c r="DR231" s="149">
        <f t="shared" si="828"/>
        <v>0</v>
      </c>
      <c r="DS231" s="60">
        <f t="shared" si="840"/>
        <v>0</v>
      </c>
      <c r="DT231" s="244"/>
      <c r="DU231" s="212">
        <v>0</v>
      </c>
      <c r="DV231" s="213">
        <v>0</v>
      </c>
      <c r="DW231" s="149">
        <f t="shared" si="829"/>
        <v>0</v>
      </c>
      <c r="DX231" s="60">
        <f t="shared" si="841"/>
        <v>0</v>
      </c>
      <c r="DY231" s="244"/>
      <c r="DZ231" s="212"/>
      <c r="EA231" s="213"/>
      <c r="EB231" s="149"/>
      <c r="EC231" s="60"/>
      <c r="ED231" s="247"/>
      <c r="EE231" s="212"/>
      <c r="EF231" s="213"/>
      <c r="EG231" s="149"/>
      <c r="EH231" s="60"/>
      <c r="EI231" s="244"/>
      <c r="EJ231" s="224">
        <f t="shared" ref="EJ231" si="985">IFERROR(AVERAGEIFS(O231:EI231,O$12:EI$12,"Valor Total Unitario",O231:EI231,"&lt;&gt;0"),0)</f>
        <v>4264392.166666667</v>
      </c>
      <c r="EK231" s="221">
        <f t="shared" ref="EK231" si="986">_xlfn.MINIFS(O231:EI231,O$12:EI$12,"Valor Total Unitario", O231:EI231, "&lt;&gt;0")</f>
        <v>3810000</v>
      </c>
      <c r="EL231" s="222" t="str">
        <f t="shared" ref="EL231" si="987">IF(EK231=0,"",INDEX(O$9:EI$9,MATCH(EK231,O231:EI231,0)))</f>
        <v>LOGYSMED</v>
      </c>
      <c r="EM231" s="221"/>
      <c r="EN231" s="220">
        <f>IFERROR(EM231/#REF!,0)</f>
        <v>0</v>
      </c>
      <c r="EO231" s="31">
        <f t="shared" ref="EO231" si="988">+EJ231</f>
        <v>4264392.166666667</v>
      </c>
      <c r="EP231" s="31">
        <f t="shared" si="846"/>
        <v>21321960.833333336</v>
      </c>
      <c r="EQ231" s="225" t="str">
        <f t="shared" si="819"/>
        <v/>
      </c>
    </row>
    <row r="232" spans="1:147" s="14" customFormat="1">
      <c r="A232" s="263">
        <f t="shared" si="13"/>
        <v>220</v>
      </c>
      <c r="B232" s="102"/>
      <c r="C232" s="248" t="s">
        <v>948</v>
      </c>
      <c r="D232" s="273" t="s">
        <v>57</v>
      </c>
      <c r="E232" s="264" t="s">
        <v>1445</v>
      </c>
      <c r="F232" s="273">
        <v>5</v>
      </c>
      <c r="G232" s="102"/>
      <c r="H232" s="103"/>
      <c r="I232" s="210"/>
      <c r="J232" s="280"/>
      <c r="K232" s="206"/>
      <c r="L232" s="71">
        <f t="shared" ref="L232" si="989">+J232+K232</f>
        <v>0</v>
      </c>
      <c r="M232" s="209">
        <f t="shared" si="826"/>
        <v>0</v>
      </c>
      <c r="O232" s="275"/>
      <c r="P232" s="275"/>
      <c r="Q232" s="149"/>
      <c r="R232" s="60"/>
      <c r="S232" s="244"/>
      <c r="T232" s="275"/>
      <c r="U232" s="275"/>
      <c r="V232" s="149"/>
      <c r="W232" s="60"/>
      <c r="X232" s="244"/>
      <c r="Y232" s="275"/>
      <c r="Z232" s="275"/>
      <c r="AA232" s="149"/>
      <c r="AB232" s="60"/>
      <c r="AC232" s="244"/>
      <c r="AD232" s="275"/>
      <c r="AE232" s="275"/>
      <c r="AF232" s="149"/>
      <c r="AG232" s="60"/>
      <c r="AH232" s="244"/>
      <c r="AI232" s="275"/>
      <c r="AJ232" s="275"/>
      <c r="AK232" s="149"/>
      <c r="AL232" s="60"/>
      <c r="AM232" s="244"/>
      <c r="AN232" s="275"/>
      <c r="AO232" s="275"/>
      <c r="AP232" s="149">
        <f t="shared" si="827"/>
        <v>0</v>
      </c>
      <c r="AQ232" s="60">
        <f t="shared" si="835"/>
        <v>0</v>
      </c>
      <c r="AR232" s="244"/>
      <c r="AS232" s="275"/>
      <c r="AT232" s="275"/>
      <c r="AU232" s="149"/>
      <c r="AV232" s="60"/>
      <c r="AW232" s="244"/>
      <c r="AX232" s="212"/>
      <c r="AY232" s="213"/>
      <c r="AZ232" s="149"/>
      <c r="BA232" s="60"/>
      <c r="BB232" s="244"/>
      <c r="BC232" s="212"/>
      <c r="BD232" s="213"/>
      <c r="BE232" s="149"/>
      <c r="BF232" s="60"/>
      <c r="BG232" s="244"/>
      <c r="BH232" s="275"/>
      <c r="BI232" s="275"/>
      <c r="BJ232" s="149"/>
      <c r="BK232" s="60"/>
      <c r="BL232" s="244"/>
      <c r="BM232" s="212"/>
      <c r="BN232" s="213"/>
      <c r="BO232" s="149"/>
      <c r="BP232" s="60"/>
      <c r="BQ232" s="244"/>
      <c r="BR232" s="212">
        <v>4275960</v>
      </c>
      <c r="BS232" s="213">
        <v>0</v>
      </c>
      <c r="BT232" s="149">
        <f t="shared" si="889"/>
        <v>4275960</v>
      </c>
      <c r="BU232" s="60">
        <f t="shared" si="890"/>
        <v>21379800</v>
      </c>
      <c r="BV232" s="244"/>
      <c r="BW232" s="212"/>
      <c r="BX232" s="213"/>
      <c r="BY232" s="149"/>
      <c r="BZ232" s="60"/>
      <c r="CA232" s="244"/>
      <c r="CB232" s="277"/>
      <c r="CC232" s="277"/>
      <c r="CD232" s="149"/>
      <c r="CE232" s="60"/>
      <c r="CF232" s="244"/>
      <c r="CG232" s="212"/>
      <c r="CH232" s="213"/>
      <c r="CI232" s="149"/>
      <c r="CJ232" s="60"/>
      <c r="CK232" s="244"/>
      <c r="CL232" s="212"/>
      <c r="CM232" s="213"/>
      <c r="CN232" s="149"/>
      <c r="CO232" s="60"/>
      <c r="CP232" s="244"/>
      <c r="CQ232" s="212"/>
      <c r="CR232" s="213"/>
      <c r="CS232" s="149"/>
      <c r="CT232" s="60"/>
      <c r="CU232" s="244"/>
      <c r="CV232" s="212"/>
      <c r="CW232" s="213"/>
      <c r="CX232" s="149"/>
      <c r="CY232" s="60"/>
      <c r="CZ232" s="244"/>
      <c r="DA232" s="212"/>
      <c r="DB232" s="213"/>
      <c r="DC232" s="149"/>
      <c r="DD232" s="60"/>
      <c r="DE232" s="244"/>
      <c r="DF232" s="212"/>
      <c r="DG232" s="213"/>
      <c r="DH232" s="149"/>
      <c r="DI232" s="60"/>
      <c r="DJ232" s="244"/>
      <c r="DK232" s="212"/>
      <c r="DL232" s="213"/>
      <c r="DM232" s="149"/>
      <c r="DN232" s="60"/>
      <c r="DO232" s="244"/>
      <c r="DP232" s="212"/>
      <c r="DQ232" s="213"/>
      <c r="DR232" s="149">
        <f t="shared" si="828"/>
        <v>0</v>
      </c>
      <c r="DS232" s="60">
        <f t="shared" si="840"/>
        <v>0</v>
      </c>
      <c r="DT232" s="244"/>
      <c r="DU232" s="212">
        <v>0</v>
      </c>
      <c r="DV232" s="213">
        <v>0</v>
      </c>
      <c r="DW232" s="149">
        <f t="shared" si="829"/>
        <v>0</v>
      </c>
      <c r="DX232" s="60">
        <f t="shared" si="841"/>
        <v>0</v>
      </c>
      <c r="DY232" s="244"/>
      <c r="DZ232" s="212"/>
      <c r="EA232" s="213"/>
      <c r="EB232" s="149"/>
      <c r="EC232" s="60"/>
      <c r="ED232" s="247"/>
      <c r="EE232" s="212"/>
      <c r="EF232" s="213"/>
      <c r="EG232" s="149"/>
      <c r="EH232" s="60"/>
      <c r="EI232" s="244"/>
      <c r="EJ232" s="224">
        <f t="shared" ref="EJ232" si="990">IFERROR(AVERAGEIFS(O232:EI232,O$12:EI$12,"Valor Total Unitario",O232:EI232,"&lt;&gt;0"),0)</f>
        <v>4275960</v>
      </c>
      <c r="EK232" s="221">
        <f t="shared" ref="EK232" si="991">_xlfn.MINIFS(O232:EI232,O$12:EI$12,"Valor Total Unitario", O232:EI232, "&lt;&gt;0")</f>
        <v>4275960</v>
      </c>
      <c r="EL232" s="222" t="str">
        <f t="shared" ref="EL232" si="992">IF(EK232=0,"",INDEX(O$9:EI$9,MATCH(EK232,O232:EI232,0)))</f>
        <v>J&amp;J MEDTECH</v>
      </c>
      <c r="EM232" s="221"/>
      <c r="EN232" s="220">
        <f>IFERROR(EM232/#REF!,0)</f>
        <v>0</v>
      </c>
      <c r="EO232" s="31">
        <f t="shared" ref="EO232" si="993">+EJ232</f>
        <v>4275960</v>
      </c>
      <c r="EP232" s="31">
        <f t="shared" si="846"/>
        <v>21379800</v>
      </c>
      <c r="EQ232" s="225" t="str">
        <f t="shared" si="819"/>
        <v/>
      </c>
    </row>
    <row r="233" spans="1:147" s="14" customFormat="1" ht="28.5">
      <c r="A233" s="263">
        <f t="shared" si="13"/>
        <v>221</v>
      </c>
      <c r="B233" s="102"/>
      <c r="C233" s="248" t="s">
        <v>949</v>
      </c>
      <c r="D233" s="273" t="s">
        <v>57</v>
      </c>
      <c r="E233" s="264" t="s">
        <v>1445</v>
      </c>
      <c r="F233" s="273">
        <v>5</v>
      </c>
      <c r="G233" s="102"/>
      <c r="H233" s="103"/>
      <c r="I233" s="210"/>
      <c r="J233" s="280"/>
      <c r="K233" s="206"/>
      <c r="L233" s="71">
        <f t="shared" ref="L233" si="994">+J233+K233</f>
        <v>0</v>
      </c>
      <c r="M233" s="209">
        <f t="shared" si="826"/>
        <v>0</v>
      </c>
      <c r="O233" s="275"/>
      <c r="P233" s="275"/>
      <c r="Q233" s="149"/>
      <c r="R233" s="60"/>
      <c r="S233" s="244"/>
      <c r="T233" s="275"/>
      <c r="U233" s="275"/>
      <c r="V233" s="149"/>
      <c r="W233" s="60"/>
      <c r="X233" s="244"/>
      <c r="Y233" s="275"/>
      <c r="Z233" s="275"/>
      <c r="AA233" s="149"/>
      <c r="AB233" s="60"/>
      <c r="AC233" s="244"/>
      <c r="AD233" s="275"/>
      <c r="AE233" s="275"/>
      <c r="AF233" s="149"/>
      <c r="AG233" s="60"/>
      <c r="AH233" s="244"/>
      <c r="AI233" s="275"/>
      <c r="AJ233" s="275"/>
      <c r="AK233" s="149"/>
      <c r="AL233" s="60"/>
      <c r="AM233" s="244"/>
      <c r="AN233" s="275"/>
      <c r="AO233" s="275"/>
      <c r="AP233" s="149">
        <f t="shared" si="827"/>
        <v>0</v>
      </c>
      <c r="AQ233" s="60">
        <f t="shared" si="835"/>
        <v>0</v>
      </c>
      <c r="AR233" s="244"/>
      <c r="AS233" s="275"/>
      <c r="AT233" s="275"/>
      <c r="AU233" s="149"/>
      <c r="AV233" s="60"/>
      <c r="AW233" s="244"/>
      <c r="AX233" s="212"/>
      <c r="AY233" s="213"/>
      <c r="AZ233" s="149"/>
      <c r="BA233" s="60"/>
      <c r="BB233" s="244"/>
      <c r="BC233" s="212"/>
      <c r="BD233" s="213"/>
      <c r="BE233" s="149"/>
      <c r="BF233" s="60"/>
      <c r="BG233" s="244"/>
      <c r="BH233" s="275"/>
      <c r="BI233" s="275"/>
      <c r="BJ233" s="149"/>
      <c r="BK233" s="60"/>
      <c r="BL233" s="244"/>
      <c r="BM233" s="212"/>
      <c r="BN233" s="213"/>
      <c r="BO233" s="149"/>
      <c r="BP233" s="60"/>
      <c r="BQ233" s="244"/>
      <c r="BR233" s="212">
        <v>6521570</v>
      </c>
      <c r="BS233" s="213">
        <v>0</v>
      </c>
      <c r="BT233" s="149">
        <f t="shared" si="889"/>
        <v>6521570</v>
      </c>
      <c r="BU233" s="60">
        <f t="shared" si="890"/>
        <v>32607850</v>
      </c>
      <c r="BV233" s="244"/>
      <c r="BW233" s="212"/>
      <c r="BX233" s="213"/>
      <c r="BY233" s="149"/>
      <c r="BZ233" s="60"/>
      <c r="CA233" s="244"/>
      <c r="CB233" s="277"/>
      <c r="CC233" s="277"/>
      <c r="CD233" s="149"/>
      <c r="CE233" s="60"/>
      <c r="CF233" s="244"/>
      <c r="CG233" s="212"/>
      <c r="CH233" s="213"/>
      <c r="CI233" s="149"/>
      <c r="CJ233" s="60"/>
      <c r="CK233" s="244"/>
      <c r="CL233" s="212"/>
      <c r="CM233" s="213"/>
      <c r="CN233" s="149"/>
      <c r="CO233" s="60"/>
      <c r="CP233" s="244"/>
      <c r="CQ233" s="212"/>
      <c r="CR233" s="213"/>
      <c r="CS233" s="149"/>
      <c r="CT233" s="60"/>
      <c r="CU233" s="244"/>
      <c r="CV233" s="212"/>
      <c r="CW233" s="213"/>
      <c r="CX233" s="149"/>
      <c r="CY233" s="60"/>
      <c r="CZ233" s="244"/>
      <c r="DA233" s="212"/>
      <c r="DB233" s="213"/>
      <c r="DC233" s="149"/>
      <c r="DD233" s="60"/>
      <c r="DE233" s="244"/>
      <c r="DF233" s="212"/>
      <c r="DG233" s="213"/>
      <c r="DH233" s="149"/>
      <c r="DI233" s="60"/>
      <c r="DJ233" s="244"/>
      <c r="DK233" s="212"/>
      <c r="DL233" s="213"/>
      <c r="DM233" s="149"/>
      <c r="DN233" s="60"/>
      <c r="DO233" s="244"/>
      <c r="DP233" s="212">
        <v>6578000</v>
      </c>
      <c r="DQ233" s="213">
        <v>0</v>
      </c>
      <c r="DR233" s="149">
        <f t="shared" si="828"/>
        <v>6578000</v>
      </c>
      <c r="DS233" s="60">
        <f t="shared" si="840"/>
        <v>32890000</v>
      </c>
      <c r="DT233" s="244"/>
      <c r="DU233" s="212">
        <v>0</v>
      </c>
      <c r="DV233" s="213">
        <v>0</v>
      </c>
      <c r="DW233" s="149">
        <f t="shared" si="829"/>
        <v>0</v>
      </c>
      <c r="DX233" s="60">
        <f t="shared" si="841"/>
        <v>0</v>
      </c>
      <c r="DY233" s="244"/>
      <c r="DZ233" s="212"/>
      <c r="EA233" s="213"/>
      <c r="EB233" s="149"/>
      <c r="EC233" s="60"/>
      <c r="ED233" s="247"/>
      <c r="EE233" s="212"/>
      <c r="EF233" s="213"/>
      <c r="EG233" s="149"/>
      <c r="EH233" s="60"/>
      <c r="EI233" s="244"/>
      <c r="EJ233" s="224">
        <f t="shared" ref="EJ233" si="995">IFERROR(AVERAGEIFS(O233:EI233,O$12:EI$12,"Valor Total Unitario",O233:EI233,"&lt;&gt;0"),0)</f>
        <v>6549785</v>
      </c>
      <c r="EK233" s="221">
        <f t="shared" ref="EK233" si="996">_xlfn.MINIFS(O233:EI233,O$12:EI$12,"Valor Total Unitario", O233:EI233, "&lt;&gt;0")</f>
        <v>6521570</v>
      </c>
      <c r="EL233" s="222" t="str">
        <f t="shared" ref="EL233" si="997">IF(EK233=0,"",INDEX(O$9:EI$9,MATCH(EK233,O233:EI233,0)))</f>
        <v>J&amp;J MEDTECH</v>
      </c>
      <c r="EM233" s="221"/>
      <c r="EN233" s="220">
        <f>IFERROR(EM233/#REF!,0)</f>
        <v>0</v>
      </c>
      <c r="EO233" s="31">
        <f t="shared" ref="EO233" si="998">+EJ233</f>
        <v>6549785</v>
      </c>
      <c r="EP233" s="31">
        <f t="shared" si="846"/>
        <v>32748925</v>
      </c>
      <c r="EQ233" s="225" t="str">
        <f t="shared" si="819"/>
        <v/>
      </c>
    </row>
    <row r="234" spans="1:147" s="14" customFormat="1" ht="28.5">
      <c r="A234" s="263">
        <f t="shared" si="13"/>
        <v>222</v>
      </c>
      <c r="B234" s="102"/>
      <c r="C234" s="249" t="s">
        <v>950</v>
      </c>
      <c r="D234" s="273" t="s">
        <v>57</v>
      </c>
      <c r="E234" s="265" t="s">
        <v>1445</v>
      </c>
      <c r="F234" s="273">
        <v>4</v>
      </c>
      <c r="G234" s="102"/>
      <c r="H234" s="103"/>
      <c r="I234" s="210"/>
      <c r="J234" s="280"/>
      <c r="K234" s="206"/>
      <c r="L234" s="71">
        <f t="shared" ref="L234" si="999">+J234+K234</f>
        <v>0</v>
      </c>
      <c r="M234" s="209">
        <f t="shared" si="826"/>
        <v>0</v>
      </c>
      <c r="O234" s="275"/>
      <c r="P234" s="275"/>
      <c r="Q234" s="149"/>
      <c r="R234" s="60"/>
      <c r="S234" s="244"/>
      <c r="T234" s="275"/>
      <c r="U234" s="275"/>
      <c r="V234" s="149"/>
      <c r="W234" s="60"/>
      <c r="X234" s="244"/>
      <c r="Y234" s="275"/>
      <c r="Z234" s="275"/>
      <c r="AA234" s="149"/>
      <c r="AB234" s="60"/>
      <c r="AC234" s="244"/>
      <c r="AD234" s="275"/>
      <c r="AE234" s="275"/>
      <c r="AF234" s="149"/>
      <c r="AG234" s="60"/>
      <c r="AH234" s="244"/>
      <c r="AI234" s="275"/>
      <c r="AJ234" s="275"/>
      <c r="AK234" s="149"/>
      <c r="AL234" s="60"/>
      <c r="AM234" s="244"/>
      <c r="AN234" s="275"/>
      <c r="AO234" s="275"/>
      <c r="AP234" s="149">
        <f t="shared" si="827"/>
        <v>0</v>
      </c>
      <c r="AQ234" s="60">
        <f t="shared" si="835"/>
        <v>0</v>
      </c>
      <c r="AR234" s="244"/>
      <c r="AS234" s="275">
        <v>1695203.4</v>
      </c>
      <c r="AT234" s="275">
        <v>0</v>
      </c>
      <c r="AU234" s="149">
        <f t="shared" si="848"/>
        <v>1695203.4</v>
      </c>
      <c r="AV234" s="60">
        <f t="shared" si="849"/>
        <v>6780813.5999999996</v>
      </c>
      <c r="AW234" s="244"/>
      <c r="AX234" s="212"/>
      <c r="AY234" s="213"/>
      <c r="AZ234" s="149"/>
      <c r="BA234" s="60"/>
      <c r="BB234" s="244"/>
      <c r="BC234" s="212"/>
      <c r="BD234" s="213"/>
      <c r="BE234" s="149"/>
      <c r="BF234" s="60"/>
      <c r="BG234" s="244"/>
      <c r="BH234" s="275"/>
      <c r="BI234" s="275"/>
      <c r="BJ234" s="149"/>
      <c r="BK234" s="60"/>
      <c r="BL234" s="244"/>
      <c r="BM234" s="212"/>
      <c r="BN234" s="213"/>
      <c r="BO234" s="149"/>
      <c r="BP234" s="60"/>
      <c r="BQ234" s="244"/>
      <c r="BR234" s="212"/>
      <c r="BS234" s="213"/>
      <c r="BT234" s="149"/>
      <c r="BU234" s="60"/>
      <c r="BV234" s="244"/>
      <c r="BW234" s="212"/>
      <c r="BX234" s="213"/>
      <c r="BY234" s="149"/>
      <c r="BZ234" s="60"/>
      <c r="CA234" s="244"/>
      <c r="CB234" s="277"/>
      <c r="CC234" s="277"/>
      <c r="CD234" s="149"/>
      <c r="CE234" s="60"/>
      <c r="CF234" s="244"/>
      <c r="CG234" s="212"/>
      <c r="CH234" s="213"/>
      <c r="CI234" s="149"/>
      <c r="CJ234" s="60"/>
      <c r="CK234" s="244"/>
      <c r="CL234" s="212"/>
      <c r="CM234" s="213"/>
      <c r="CN234" s="149"/>
      <c r="CO234" s="60"/>
      <c r="CP234" s="244"/>
      <c r="CQ234" s="212"/>
      <c r="CR234" s="213"/>
      <c r="CS234" s="149"/>
      <c r="CT234" s="60"/>
      <c r="CU234" s="244"/>
      <c r="CV234" s="212">
        <v>1970000</v>
      </c>
      <c r="CW234" s="213">
        <v>0</v>
      </c>
      <c r="CX234" s="149">
        <f t="shared" si="855"/>
        <v>1970000</v>
      </c>
      <c r="CY234" s="60">
        <f t="shared" si="856"/>
        <v>7880000</v>
      </c>
      <c r="CZ234" s="244"/>
      <c r="DA234" s="212">
        <v>629000</v>
      </c>
      <c r="DB234" s="213">
        <v>0</v>
      </c>
      <c r="DC234" s="149">
        <f t="shared" ref="DC234:DC238" si="1000">+DA234+DB234</f>
        <v>629000</v>
      </c>
      <c r="DD234" s="60">
        <f t="shared" ref="DD234:DD238" si="1001">+DC234*$F234</f>
        <v>2516000</v>
      </c>
      <c r="DE234" s="244"/>
      <c r="DF234" s="212"/>
      <c r="DG234" s="213"/>
      <c r="DH234" s="149"/>
      <c r="DI234" s="60"/>
      <c r="DJ234" s="244"/>
      <c r="DK234" s="212"/>
      <c r="DL234" s="213"/>
      <c r="DM234" s="149"/>
      <c r="DN234" s="60"/>
      <c r="DO234" s="244"/>
      <c r="DP234" s="212">
        <v>1796000</v>
      </c>
      <c r="DQ234" s="213">
        <v>0</v>
      </c>
      <c r="DR234" s="149">
        <f t="shared" si="828"/>
        <v>1796000</v>
      </c>
      <c r="DS234" s="60">
        <f t="shared" si="840"/>
        <v>7184000</v>
      </c>
      <c r="DT234" s="244"/>
      <c r="DU234" s="212">
        <v>0</v>
      </c>
      <c r="DV234" s="213">
        <v>0</v>
      </c>
      <c r="DW234" s="149">
        <f t="shared" si="829"/>
        <v>0</v>
      </c>
      <c r="DX234" s="60">
        <f t="shared" si="841"/>
        <v>0</v>
      </c>
      <c r="DY234" s="244"/>
      <c r="DZ234" s="212"/>
      <c r="EA234" s="213"/>
      <c r="EB234" s="149"/>
      <c r="EC234" s="60"/>
      <c r="ED234" s="247"/>
      <c r="EE234" s="212"/>
      <c r="EF234" s="213"/>
      <c r="EG234" s="149"/>
      <c r="EH234" s="60"/>
      <c r="EI234" s="244"/>
      <c r="EJ234" s="224">
        <f t="shared" ref="EJ234" si="1002">IFERROR(AVERAGEIFS(O234:EI234,O$12:EI$12,"Valor Total Unitario",O234:EI234,"&lt;&gt;0"),0)</f>
        <v>1522550.85</v>
      </c>
      <c r="EK234" s="221">
        <f t="shared" ref="EK234" si="1003">_xlfn.MINIFS(O234:EI234,O$12:EI$12,"Valor Total Unitario", O234:EI234, "&lt;&gt;0")</f>
        <v>629000</v>
      </c>
      <c r="EL234" s="222" t="str">
        <f t="shared" ref="EL234" si="1004">IF(EK234=0,"",INDEX(O$9:EI$9,MATCH(EK234,O234:EI234,0)))</f>
        <v>INNOMED S.A.</v>
      </c>
      <c r="EM234" s="221"/>
      <c r="EN234" s="220">
        <f>IFERROR(EM234/#REF!,0)</f>
        <v>0</v>
      </c>
      <c r="EO234" s="31">
        <f t="shared" ref="EO234" si="1005">+EJ234</f>
        <v>1522550.85</v>
      </c>
      <c r="EP234" s="31">
        <f t="shared" si="846"/>
        <v>6090203.4000000004</v>
      </c>
      <c r="EQ234" s="225" t="str">
        <f t="shared" si="819"/>
        <v/>
      </c>
    </row>
    <row r="235" spans="1:147" s="14" customFormat="1" ht="28.5">
      <c r="A235" s="263">
        <f t="shared" si="13"/>
        <v>223</v>
      </c>
      <c r="B235" s="102"/>
      <c r="C235" s="249" t="s">
        <v>951</v>
      </c>
      <c r="D235" s="273" t="s">
        <v>57</v>
      </c>
      <c r="E235" s="265" t="s">
        <v>1445</v>
      </c>
      <c r="F235" s="273">
        <v>5</v>
      </c>
      <c r="G235" s="102"/>
      <c r="H235" s="103"/>
      <c r="I235" s="210"/>
      <c r="J235" s="280"/>
      <c r="K235" s="206"/>
      <c r="L235" s="71">
        <f t="shared" ref="L235" si="1006">+J235+K235</f>
        <v>0</v>
      </c>
      <c r="M235" s="209">
        <f t="shared" si="826"/>
        <v>0</v>
      </c>
      <c r="O235" s="275"/>
      <c r="P235" s="275"/>
      <c r="Q235" s="149"/>
      <c r="R235" s="60"/>
      <c r="S235" s="244"/>
      <c r="T235" s="275"/>
      <c r="U235" s="275"/>
      <c r="V235" s="149"/>
      <c r="W235" s="60"/>
      <c r="X235" s="244"/>
      <c r="Y235" s="275"/>
      <c r="Z235" s="275"/>
      <c r="AA235" s="149"/>
      <c r="AB235" s="60"/>
      <c r="AC235" s="244"/>
      <c r="AD235" s="275"/>
      <c r="AE235" s="275"/>
      <c r="AF235" s="149"/>
      <c r="AG235" s="60"/>
      <c r="AH235" s="244"/>
      <c r="AI235" s="275"/>
      <c r="AJ235" s="275"/>
      <c r="AK235" s="149"/>
      <c r="AL235" s="60"/>
      <c r="AM235" s="244"/>
      <c r="AN235" s="275"/>
      <c r="AO235" s="275"/>
      <c r="AP235" s="149">
        <f t="shared" si="827"/>
        <v>0</v>
      </c>
      <c r="AQ235" s="60">
        <f t="shared" si="835"/>
        <v>0</v>
      </c>
      <c r="AR235" s="244"/>
      <c r="AS235" s="275">
        <v>1695203.4</v>
      </c>
      <c r="AT235" s="275">
        <v>0</v>
      </c>
      <c r="AU235" s="149">
        <f t="shared" si="848"/>
        <v>1695203.4</v>
      </c>
      <c r="AV235" s="60">
        <f t="shared" si="849"/>
        <v>8476017</v>
      </c>
      <c r="AW235" s="244"/>
      <c r="AX235" s="212"/>
      <c r="AY235" s="213"/>
      <c r="AZ235" s="149"/>
      <c r="BA235" s="60"/>
      <c r="BB235" s="244"/>
      <c r="BC235" s="212"/>
      <c r="BD235" s="213"/>
      <c r="BE235" s="149"/>
      <c r="BF235" s="60"/>
      <c r="BG235" s="244"/>
      <c r="BH235" s="275"/>
      <c r="BI235" s="275"/>
      <c r="BJ235" s="149"/>
      <c r="BK235" s="60"/>
      <c r="BL235" s="244"/>
      <c r="BM235" s="212"/>
      <c r="BN235" s="213"/>
      <c r="BO235" s="149"/>
      <c r="BP235" s="60"/>
      <c r="BQ235" s="244"/>
      <c r="BR235" s="212"/>
      <c r="BS235" s="213"/>
      <c r="BT235" s="149"/>
      <c r="BU235" s="60"/>
      <c r="BV235" s="244"/>
      <c r="BW235" s="212"/>
      <c r="BX235" s="213"/>
      <c r="BY235" s="149"/>
      <c r="BZ235" s="60"/>
      <c r="CA235" s="244"/>
      <c r="CB235" s="277"/>
      <c r="CC235" s="277"/>
      <c r="CD235" s="149"/>
      <c r="CE235" s="60"/>
      <c r="CF235" s="244"/>
      <c r="CG235" s="212"/>
      <c r="CH235" s="213"/>
      <c r="CI235" s="149"/>
      <c r="CJ235" s="60"/>
      <c r="CK235" s="244"/>
      <c r="CL235" s="212"/>
      <c r="CM235" s="213"/>
      <c r="CN235" s="149"/>
      <c r="CO235" s="60"/>
      <c r="CP235" s="244"/>
      <c r="CQ235" s="212">
        <v>1209890</v>
      </c>
      <c r="CR235" s="213">
        <v>0</v>
      </c>
      <c r="CS235" s="149">
        <f t="shared" si="867"/>
        <v>1209890</v>
      </c>
      <c r="CT235" s="60">
        <f t="shared" si="868"/>
        <v>6049450</v>
      </c>
      <c r="CU235" s="244"/>
      <c r="CV235" s="212">
        <v>1970000</v>
      </c>
      <c r="CW235" s="213">
        <v>0</v>
      </c>
      <c r="CX235" s="149">
        <f t="shared" si="855"/>
        <v>1970000</v>
      </c>
      <c r="CY235" s="60">
        <f t="shared" si="856"/>
        <v>9850000</v>
      </c>
      <c r="CZ235" s="244"/>
      <c r="DA235" s="212">
        <v>807000</v>
      </c>
      <c r="DB235" s="213">
        <v>0</v>
      </c>
      <c r="DC235" s="149">
        <f t="shared" si="1000"/>
        <v>807000</v>
      </c>
      <c r="DD235" s="60">
        <f t="shared" si="1001"/>
        <v>4035000</v>
      </c>
      <c r="DE235" s="244"/>
      <c r="DF235" s="212"/>
      <c r="DG235" s="213"/>
      <c r="DH235" s="149"/>
      <c r="DI235" s="60"/>
      <c r="DJ235" s="244"/>
      <c r="DK235" s="212"/>
      <c r="DL235" s="213"/>
      <c r="DM235" s="149"/>
      <c r="DN235" s="60"/>
      <c r="DO235" s="244"/>
      <c r="DP235" s="212">
        <v>1796000</v>
      </c>
      <c r="DQ235" s="213">
        <v>0</v>
      </c>
      <c r="DR235" s="149">
        <f t="shared" si="828"/>
        <v>1796000</v>
      </c>
      <c r="DS235" s="60">
        <f t="shared" si="840"/>
        <v>8980000</v>
      </c>
      <c r="DT235" s="244"/>
      <c r="DU235" s="212">
        <v>0</v>
      </c>
      <c r="DV235" s="213">
        <v>0</v>
      </c>
      <c r="DW235" s="149">
        <f t="shared" si="829"/>
        <v>0</v>
      </c>
      <c r="DX235" s="60">
        <f t="shared" si="841"/>
        <v>0</v>
      </c>
      <c r="DY235" s="244"/>
      <c r="DZ235" s="212"/>
      <c r="EA235" s="213"/>
      <c r="EB235" s="149"/>
      <c r="EC235" s="60"/>
      <c r="ED235" s="247"/>
      <c r="EE235" s="212"/>
      <c r="EF235" s="213"/>
      <c r="EG235" s="149"/>
      <c r="EH235" s="60"/>
      <c r="EI235" s="244"/>
      <c r="EJ235" s="224">
        <f t="shared" ref="EJ235" si="1007">IFERROR(AVERAGEIFS(O235:EI235,O$12:EI$12,"Valor Total Unitario",O235:EI235,"&lt;&gt;0"),0)</f>
        <v>1495618.6800000002</v>
      </c>
      <c r="EK235" s="221">
        <f t="shared" ref="EK235" si="1008">_xlfn.MINIFS(O235:EI235,O$12:EI$12,"Valor Total Unitario", O235:EI235, "&lt;&gt;0")</f>
        <v>807000</v>
      </c>
      <c r="EL235" s="222" t="str">
        <f t="shared" ref="EL235" si="1009">IF(EK235=0,"",INDEX(O$9:EI$9,MATCH(EK235,O235:EI235,0)))</f>
        <v>INNOMED S.A.</v>
      </c>
      <c r="EM235" s="221"/>
      <c r="EN235" s="220">
        <f>IFERROR(EM235/#REF!,0)</f>
        <v>0</v>
      </c>
      <c r="EO235" s="31">
        <f t="shared" ref="EO235" si="1010">+EJ235</f>
        <v>1495618.6800000002</v>
      </c>
      <c r="EP235" s="31">
        <f t="shared" si="846"/>
        <v>7478093.4000000004</v>
      </c>
      <c r="EQ235" s="225" t="str">
        <f t="shared" si="819"/>
        <v/>
      </c>
    </row>
    <row r="236" spans="1:147" s="14" customFormat="1" ht="28.5">
      <c r="A236" s="263">
        <f t="shared" si="13"/>
        <v>224</v>
      </c>
      <c r="B236" s="102"/>
      <c r="C236" s="249" t="s">
        <v>952</v>
      </c>
      <c r="D236" s="273" t="s">
        <v>57</v>
      </c>
      <c r="E236" s="265" t="s">
        <v>1445</v>
      </c>
      <c r="F236" s="273">
        <v>5</v>
      </c>
      <c r="G236" s="102"/>
      <c r="H236" s="103"/>
      <c r="I236" s="210"/>
      <c r="J236" s="280"/>
      <c r="K236" s="206"/>
      <c r="L236" s="71">
        <f t="shared" ref="L236" si="1011">+J236+K236</f>
        <v>0</v>
      </c>
      <c r="M236" s="209">
        <f t="shared" si="826"/>
        <v>0</v>
      </c>
      <c r="O236" s="275"/>
      <c r="P236" s="275"/>
      <c r="Q236" s="149"/>
      <c r="R236" s="60"/>
      <c r="S236" s="244"/>
      <c r="T236" s="275"/>
      <c r="U236" s="275"/>
      <c r="V236" s="149"/>
      <c r="W236" s="60"/>
      <c r="X236" s="244"/>
      <c r="Y236" s="275">
        <v>1874272</v>
      </c>
      <c r="Z236" s="275">
        <v>0</v>
      </c>
      <c r="AA236" s="149">
        <f t="shared" ref="AA236" si="1012">+Y236+Z236</f>
        <v>1874272</v>
      </c>
      <c r="AB236" s="60">
        <f t="shared" ref="AB236" si="1013">+AA236*$F236</f>
        <v>9371360</v>
      </c>
      <c r="AC236" s="244"/>
      <c r="AD236" s="275">
        <v>4178562.9221700011</v>
      </c>
      <c r="AE236" s="275">
        <v>0</v>
      </c>
      <c r="AF236" s="149">
        <f t="shared" ref="AF236" si="1014">+AD236+AE236</f>
        <v>4178562.9221700011</v>
      </c>
      <c r="AG236" s="60">
        <f t="shared" ref="AG236" si="1015">+AF236*$F236</f>
        <v>20892814.610850006</v>
      </c>
      <c r="AH236" s="244"/>
      <c r="AI236" s="275"/>
      <c r="AJ236" s="275"/>
      <c r="AK236" s="149"/>
      <c r="AL236" s="60"/>
      <c r="AM236" s="244"/>
      <c r="AN236" s="275"/>
      <c r="AO236" s="275"/>
      <c r="AP236" s="149">
        <f t="shared" si="827"/>
        <v>0</v>
      </c>
      <c r="AQ236" s="60">
        <f t="shared" si="835"/>
        <v>0</v>
      </c>
      <c r="AR236" s="244"/>
      <c r="AS236" s="275">
        <v>4590707</v>
      </c>
      <c r="AT236" s="275">
        <v>0</v>
      </c>
      <c r="AU236" s="149">
        <f t="shared" si="848"/>
        <v>4590707</v>
      </c>
      <c r="AV236" s="60">
        <f t="shared" si="849"/>
        <v>22953535</v>
      </c>
      <c r="AW236" s="244"/>
      <c r="AX236" s="212"/>
      <c r="AY236" s="213"/>
      <c r="AZ236" s="149"/>
      <c r="BA236" s="60"/>
      <c r="BB236" s="244"/>
      <c r="BC236" s="212"/>
      <c r="BD236" s="213"/>
      <c r="BE236" s="149"/>
      <c r="BF236" s="60"/>
      <c r="BG236" s="244"/>
      <c r="BH236" s="275"/>
      <c r="BI236" s="275"/>
      <c r="BJ236" s="149"/>
      <c r="BK236" s="60"/>
      <c r="BL236" s="244"/>
      <c r="BM236" s="212"/>
      <c r="BN236" s="213"/>
      <c r="BO236" s="149"/>
      <c r="BP236" s="60"/>
      <c r="BQ236" s="244"/>
      <c r="BR236" s="212">
        <v>20892194</v>
      </c>
      <c r="BS236" s="213">
        <v>3969516.86</v>
      </c>
      <c r="BT236" s="149">
        <f t="shared" si="889"/>
        <v>24861710.859999999</v>
      </c>
      <c r="BU236" s="60">
        <f t="shared" si="890"/>
        <v>124308554.3</v>
      </c>
      <c r="BV236" s="244"/>
      <c r="BW236" s="212"/>
      <c r="BX236" s="213"/>
      <c r="BY236" s="149"/>
      <c r="BZ236" s="60"/>
      <c r="CA236" s="244"/>
      <c r="CB236" s="277"/>
      <c r="CC236" s="277"/>
      <c r="CD236" s="149"/>
      <c r="CE236" s="60"/>
      <c r="CF236" s="244"/>
      <c r="CG236" s="212">
        <v>9486986</v>
      </c>
      <c r="CH236" s="213">
        <v>0</v>
      </c>
      <c r="CI236" s="149">
        <f t="shared" ref="CI236" si="1016">+CG236+CH236</f>
        <v>9486986</v>
      </c>
      <c r="CJ236" s="60">
        <f t="shared" ref="CJ236" si="1017">+CI236*$F236</f>
        <v>47434930</v>
      </c>
      <c r="CK236" s="244"/>
      <c r="CL236" s="212"/>
      <c r="CM236" s="213"/>
      <c r="CN236" s="149"/>
      <c r="CO236" s="60"/>
      <c r="CP236" s="244"/>
      <c r="CQ236" s="212"/>
      <c r="CR236" s="213"/>
      <c r="CS236" s="149"/>
      <c r="CT236" s="60"/>
      <c r="CU236" s="244"/>
      <c r="CV236" s="212"/>
      <c r="CW236" s="213"/>
      <c r="CX236" s="149"/>
      <c r="CY236" s="60"/>
      <c r="CZ236" s="244"/>
      <c r="DA236" s="212"/>
      <c r="DB236" s="213"/>
      <c r="DC236" s="149"/>
      <c r="DD236" s="60"/>
      <c r="DE236" s="244"/>
      <c r="DF236" s="212"/>
      <c r="DG236" s="213"/>
      <c r="DH236" s="149"/>
      <c r="DI236" s="60"/>
      <c r="DJ236" s="244"/>
      <c r="DK236" s="212"/>
      <c r="DL236" s="213"/>
      <c r="DM236" s="149"/>
      <c r="DN236" s="60"/>
      <c r="DO236" s="244"/>
      <c r="DP236" s="212"/>
      <c r="DQ236" s="213"/>
      <c r="DR236" s="149">
        <f t="shared" si="828"/>
        <v>0</v>
      </c>
      <c r="DS236" s="60">
        <f t="shared" si="840"/>
        <v>0</v>
      </c>
      <c r="DT236" s="244"/>
      <c r="DU236" s="212">
        <v>0</v>
      </c>
      <c r="DV236" s="213">
        <v>0</v>
      </c>
      <c r="DW236" s="149">
        <f t="shared" si="829"/>
        <v>0</v>
      </c>
      <c r="DX236" s="60">
        <f t="shared" si="841"/>
        <v>0</v>
      </c>
      <c r="DY236" s="244"/>
      <c r="DZ236" s="212"/>
      <c r="EA236" s="213"/>
      <c r="EB236" s="149"/>
      <c r="EC236" s="60"/>
      <c r="ED236" s="247"/>
      <c r="EE236" s="212"/>
      <c r="EF236" s="213"/>
      <c r="EG236" s="149"/>
      <c r="EH236" s="60"/>
      <c r="EI236" s="244"/>
      <c r="EJ236" s="224">
        <f t="shared" ref="EJ236" si="1018">IFERROR(AVERAGEIFS(O236:EI236,O$12:EI$12,"Valor Total Unitario",O236:EI236,"&lt;&gt;0"),0)</f>
        <v>8998447.7564339992</v>
      </c>
      <c r="EK236" s="221">
        <f t="shared" ref="EK236" si="1019">_xlfn.MINIFS(O236:EI236,O$12:EI$12,"Valor Total Unitario", O236:EI236, "&lt;&gt;0")</f>
        <v>1874272</v>
      </c>
      <c r="EL236" s="222" t="str">
        <f t="shared" ref="EL236" si="1020">IF(EK236=0,"",INDEX(O$9:EI$9,MATCH(EK236,O236:EI236,0)))</f>
        <v>Sampedro</v>
      </c>
      <c r="EM236" s="221"/>
      <c r="EN236" s="220">
        <f>IFERROR(EM236/#REF!,0)</f>
        <v>0</v>
      </c>
      <c r="EO236" s="31">
        <f t="shared" ref="EO236" si="1021">+EJ236</f>
        <v>8998447.7564339992</v>
      </c>
      <c r="EP236" s="31">
        <f t="shared" si="846"/>
        <v>44992238.782169998</v>
      </c>
      <c r="EQ236" s="225" t="str">
        <f t="shared" si="819"/>
        <v/>
      </c>
    </row>
    <row r="237" spans="1:147" s="14" customFormat="1" ht="42.75">
      <c r="A237" s="263">
        <f t="shared" si="13"/>
        <v>225</v>
      </c>
      <c r="B237" s="102"/>
      <c r="C237" s="249" t="s">
        <v>953</v>
      </c>
      <c r="D237" s="273" t="s">
        <v>57</v>
      </c>
      <c r="E237" s="265" t="s">
        <v>1445</v>
      </c>
      <c r="F237" s="273">
        <v>7</v>
      </c>
      <c r="G237" s="102"/>
      <c r="H237" s="103"/>
      <c r="I237" s="210"/>
      <c r="J237" s="280"/>
      <c r="K237" s="206"/>
      <c r="L237" s="71">
        <f t="shared" ref="L237" si="1022">+J237+K237</f>
        <v>0</v>
      </c>
      <c r="M237" s="209">
        <f t="shared" si="826"/>
        <v>0</v>
      </c>
      <c r="O237" s="275"/>
      <c r="P237" s="275"/>
      <c r="Q237" s="149"/>
      <c r="R237" s="60"/>
      <c r="S237" s="244"/>
      <c r="T237" s="275"/>
      <c r="U237" s="275"/>
      <c r="V237" s="149"/>
      <c r="W237" s="60"/>
      <c r="X237" s="244"/>
      <c r="Y237" s="275"/>
      <c r="Z237" s="275"/>
      <c r="AA237" s="149"/>
      <c r="AB237" s="60"/>
      <c r="AC237" s="244"/>
      <c r="AD237" s="275"/>
      <c r="AE237" s="275"/>
      <c r="AF237" s="149"/>
      <c r="AG237" s="60"/>
      <c r="AH237" s="244"/>
      <c r="AI237" s="275"/>
      <c r="AJ237" s="275"/>
      <c r="AK237" s="149"/>
      <c r="AL237" s="60"/>
      <c r="AM237" s="244"/>
      <c r="AN237" s="275"/>
      <c r="AO237" s="275"/>
      <c r="AP237" s="149">
        <f t="shared" si="827"/>
        <v>0</v>
      </c>
      <c r="AQ237" s="60">
        <f t="shared" si="835"/>
        <v>0</v>
      </c>
      <c r="AR237" s="244"/>
      <c r="AS237" s="275">
        <v>2585000</v>
      </c>
      <c r="AT237" s="275">
        <v>0</v>
      </c>
      <c r="AU237" s="149">
        <f t="shared" si="848"/>
        <v>2585000</v>
      </c>
      <c r="AV237" s="60">
        <f t="shared" si="849"/>
        <v>18095000</v>
      </c>
      <c r="AW237" s="244"/>
      <c r="AX237" s="212"/>
      <c r="AY237" s="213"/>
      <c r="AZ237" s="149"/>
      <c r="BA237" s="60"/>
      <c r="BB237" s="244"/>
      <c r="BC237" s="212"/>
      <c r="BD237" s="213"/>
      <c r="BE237" s="149"/>
      <c r="BF237" s="60"/>
      <c r="BG237" s="244"/>
      <c r="BH237" s="275"/>
      <c r="BI237" s="275"/>
      <c r="BJ237" s="149"/>
      <c r="BK237" s="60"/>
      <c r="BL237" s="244"/>
      <c r="BM237" s="212"/>
      <c r="BN237" s="213"/>
      <c r="BO237" s="149"/>
      <c r="BP237" s="60"/>
      <c r="BQ237" s="244"/>
      <c r="BR237" s="212">
        <v>10154968</v>
      </c>
      <c r="BS237" s="213">
        <v>0</v>
      </c>
      <c r="BT237" s="149">
        <f t="shared" si="889"/>
        <v>10154968</v>
      </c>
      <c r="BU237" s="60">
        <f t="shared" si="890"/>
        <v>71084776</v>
      </c>
      <c r="BV237" s="244"/>
      <c r="BW237" s="212"/>
      <c r="BX237" s="213"/>
      <c r="BY237" s="149"/>
      <c r="BZ237" s="60"/>
      <c r="CA237" s="244"/>
      <c r="CB237" s="277"/>
      <c r="CC237" s="277"/>
      <c r="CD237" s="149"/>
      <c r="CE237" s="60"/>
      <c r="CF237" s="244"/>
      <c r="CG237" s="212"/>
      <c r="CH237" s="213"/>
      <c r="CI237" s="149"/>
      <c r="CJ237" s="60"/>
      <c r="CK237" s="244"/>
      <c r="CL237" s="212"/>
      <c r="CM237" s="213"/>
      <c r="CN237" s="149"/>
      <c r="CO237" s="60"/>
      <c r="CP237" s="244"/>
      <c r="CQ237" s="212"/>
      <c r="CR237" s="213"/>
      <c r="CS237" s="149"/>
      <c r="CT237" s="60"/>
      <c r="CU237" s="244"/>
      <c r="CV237" s="212"/>
      <c r="CW237" s="213"/>
      <c r="CX237" s="149"/>
      <c r="CY237" s="60"/>
      <c r="CZ237" s="244"/>
      <c r="DA237" s="212"/>
      <c r="DB237" s="213"/>
      <c r="DC237" s="149"/>
      <c r="DD237" s="60"/>
      <c r="DE237" s="244"/>
      <c r="DF237" s="212"/>
      <c r="DG237" s="213"/>
      <c r="DH237" s="149"/>
      <c r="DI237" s="60"/>
      <c r="DJ237" s="244"/>
      <c r="DK237" s="212">
        <v>13500000</v>
      </c>
      <c r="DL237" s="213">
        <v>0</v>
      </c>
      <c r="DM237" s="149">
        <f t="shared" si="933"/>
        <v>13500000</v>
      </c>
      <c r="DN237" s="60">
        <f t="shared" si="934"/>
        <v>94500000</v>
      </c>
      <c r="DO237" s="244"/>
      <c r="DP237" s="212"/>
      <c r="DQ237" s="213"/>
      <c r="DR237" s="149">
        <f t="shared" si="828"/>
        <v>0</v>
      </c>
      <c r="DS237" s="60">
        <f t="shared" si="840"/>
        <v>0</v>
      </c>
      <c r="DT237" s="244"/>
      <c r="DU237" s="212">
        <v>0</v>
      </c>
      <c r="DV237" s="213">
        <v>0</v>
      </c>
      <c r="DW237" s="149">
        <f t="shared" si="829"/>
        <v>0</v>
      </c>
      <c r="DX237" s="60">
        <f t="shared" si="841"/>
        <v>0</v>
      </c>
      <c r="DY237" s="244"/>
      <c r="DZ237" s="212"/>
      <c r="EA237" s="213"/>
      <c r="EB237" s="149"/>
      <c r="EC237" s="60"/>
      <c r="ED237" s="247"/>
      <c r="EE237" s="212"/>
      <c r="EF237" s="213"/>
      <c r="EG237" s="149"/>
      <c r="EH237" s="60"/>
      <c r="EI237" s="244"/>
      <c r="EJ237" s="224">
        <f t="shared" ref="EJ237" si="1023">IFERROR(AVERAGEIFS(O237:EI237,O$12:EI$12,"Valor Total Unitario",O237:EI237,"&lt;&gt;0"),0)</f>
        <v>8746656</v>
      </c>
      <c r="EK237" s="221">
        <f t="shared" ref="EK237" si="1024">_xlfn.MINIFS(O237:EI237,O$12:EI$12,"Valor Total Unitario", O237:EI237, "&lt;&gt;0")</f>
        <v>2585000</v>
      </c>
      <c r="EL237" s="222" t="str">
        <f t="shared" ref="EL237" si="1025">IF(EK237=0,"",INDEX(O$9:EI$9,MATCH(EK237,O237:EI237,0)))</f>
        <v>FIJACION EXTERNA SAS</v>
      </c>
      <c r="EM237" s="221"/>
      <c r="EN237" s="220">
        <f>IFERROR(EM237/#REF!,0)</f>
        <v>0</v>
      </c>
      <c r="EO237" s="31">
        <f t="shared" ref="EO237" si="1026">+EJ237</f>
        <v>8746656</v>
      </c>
      <c r="EP237" s="31">
        <f t="shared" si="846"/>
        <v>61226592</v>
      </c>
      <c r="EQ237" s="225" t="str">
        <f t="shared" si="819"/>
        <v/>
      </c>
    </row>
    <row r="238" spans="1:147" s="14" customFormat="1" ht="28.5">
      <c r="A238" s="263">
        <f t="shared" si="13"/>
        <v>226</v>
      </c>
      <c r="B238" s="102"/>
      <c r="C238" s="249" t="s">
        <v>954</v>
      </c>
      <c r="D238" s="273" t="s">
        <v>57</v>
      </c>
      <c r="E238" s="265" t="s">
        <v>1445</v>
      </c>
      <c r="F238" s="273">
        <v>7</v>
      </c>
      <c r="G238" s="102"/>
      <c r="H238" s="103"/>
      <c r="I238" s="210"/>
      <c r="J238" s="280"/>
      <c r="K238" s="206"/>
      <c r="L238" s="71">
        <f t="shared" ref="L238" si="1027">+J238+K238</f>
        <v>0</v>
      </c>
      <c r="M238" s="209">
        <f t="shared" si="826"/>
        <v>0</v>
      </c>
      <c r="O238" s="275"/>
      <c r="P238" s="275"/>
      <c r="Q238" s="149"/>
      <c r="R238" s="60"/>
      <c r="S238" s="244"/>
      <c r="T238" s="275"/>
      <c r="U238" s="275"/>
      <c r="V238" s="149"/>
      <c r="W238" s="60"/>
      <c r="X238" s="244"/>
      <c r="Y238" s="275">
        <v>5928402</v>
      </c>
      <c r="Z238" s="275">
        <v>0</v>
      </c>
      <c r="AA238" s="149">
        <f t="shared" ref="AA238" si="1028">+Y238+Z238</f>
        <v>5928402</v>
      </c>
      <c r="AB238" s="60">
        <f t="shared" ref="AB238" si="1029">+AA238*$F238</f>
        <v>41498814</v>
      </c>
      <c r="AC238" s="244"/>
      <c r="AD238" s="275"/>
      <c r="AE238" s="275"/>
      <c r="AF238" s="149"/>
      <c r="AG238" s="60"/>
      <c r="AH238" s="244"/>
      <c r="AI238" s="275"/>
      <c r="AJ238" s="275"/>
      <c r="AK238" s="149"/>
      <c r="AL238" s="60"/>
      <c r="AM238" s="244"/>
      <c r="AN238" s="275"/>
      <c r="AO238" s="275"/>
      <c r="AP238" s="149">
        <f t="shared" si="827"/>
        <v>0</v>
      </c>
      <c r="AQ238" s="60">
        <f t="shared" si="835"/>
        <v>0</v>
      </c>
      <c r="AR238" s="244"/>
      <c r="AS238" s="275">
        <v>3903207</v>
      </c>
      <c r="AT238" s="275">
        <v>0</v>
      </c>
      <c r="AU238" s="149">
        <f t="shared" si="848"/>
        <v>3903207</v>
      </c>
      <c r="AV238" s="60">
        <f t="shared" si="849"/>
        <v>27322449</v>
      </c>
      <c r="AW238" s="244"/>
      <c r="AX238" s="212"/>
      <c r="AY238" s="213"/>
      <c r="AZ238" s="149"/>
      <c r="BA238" s="60"/>
      <c r="BB238" s="244"/>
      <c r="BC238" s="212"/>
      <c r="BD238" s="213"/>
      <c r="BE238" s="149"/>
      <c r="BF238" s="60"/>
      <c r="BG238" s="244"/>
      <c r="BH238" s="275"/>
      <c r="BI238" s="275"/>
      <c r="BJ238" s="149"/>
      <c r="BK238" s="60"/>
      <c r="BL238" s="244"/>
      <c r="BM238" s="212"/>
      <c r="BN238" s="213"/>
      <c r="BO238" s="149"/>
      <c r="BP238" s="60"/>
      <c r="BQ238" s="244"/>
      <c r="BR238" s="212">
        <v>10560109</v>
      </c>
      <c r="BS238" s="213">
        <v>0</v>
      </c>
      <c r="BT238" s="149">
        <f t="shared" si="889"/>
        <v>10560109</v>
      </c>
      <c r="BU238" s="60">
        <f t="shared" si="890"/>
        <v>73920763</v>
      </c>
      <c r="BV238" s="244"/>
      <c r="BW238" s="212"/>
      <c r="BX238" s="213"/>
      <c r="BY238" s="149"/>
      <c r="BZ238" s="60"/>
      <c r="CA238" s="244"/>
      <c r="CB238" s="277"/>
      <c r="CC238" s="277"/>
      <c r="CD238" s="149"/>
      <c r="CE238" s="60"/>
      <c r="CF238" s="244"/>
      <c r="CG238" s="212"/>
      <c r="CH238" s="213"/>
      <c r="CI238" s="149"/>
      <c r="CJ238" s="60"/>
      <c r="CK238" s="244"/>
      <c r="CL238" s="212"/>
      <c r="CM238" s="213"/>
      <c r="CN238" s="149"/>
      <c r="CO238" s="60"/>
      <c r="CP238" s="244"/>
      <c r="CQ238" s="212"/>
      <c r="CR238" s="213"/>
      <c r="CS238" s="149"/>
      <c r="CT238" s="60"/>
      <c r="CU238" s="244"/>
      <c r="CV238" s="212">
        <v>3810000</v>
      </c>
      <c r="CW238" s="213">
        <v>0</v>
      </c>
      <c r="CX238" s="149">
        <f t="shared" si="855"/>
        <v>3810000</v>
      </c>
      <c r="CY238" s="60">
        <f t="shared" si="856"/>
        <v>26670000</v>
      </c>
      <c r="CZ238" s="244"/>
      <c r="DA238" s="212">
        <v>1788000</v>
      </c>
      <c r="DB238" s="213">
        <v>0</v>
      </c>
      <c r="DC238" s="149">
        <f t="shared" si="1000"/>
        <v>1788000</v>
      </c>
      <c r="DD238" s="60">
        <f t="shared" si="1001"/>
        <v>12516000</v>
      </c>
      <c r="DE238" s="244"/>
      <c r="DF238" s="212"/>
      <c r="DG238" s="213"/>
      <c r="DH238" s="149"/>
      <c r="DI238" s="60"/>
      <c r="DJ238" s="244"/>
      <c r="DK238" s="212">
        <v>13500000</v>
      </c>
      <c r="DL238" s="213">
        <v>0</v>
      </c>
      <c r="DM238" s="149">
        <f t="shared" si="933"/>
        <v>13500000</v>
      </c>
      <c r="DN238" s="60">
        <f t="shared" si="934"/>
        <v>94500000</v>
      </c>
      <c r="DO238" s="244"/>
      <c r="DP238" s="212"/>
      <c r="DQ238" s="213"/>
      <c r="DR238" s="149">
        <f t="shared" si="828"/>
        <v>0</v>
      </c>
      <c r="DS238" s="60">
        <f t="shared" si="840"/>
        <v>0</v>
      </c>
      <c r="DT238" s="244"/>
      <c r="DU238" s="212">
        <v>0</v>
      </c>
      <c r="DV238" s="213">
        <v>0</v>
      </c>
      <c r="DW238" s="149">
        <f t="shared" si="829"/>
        <v>0</v>
      </c>
      <c r="DX238" s="60">
        <f t="shared" si="841"/>
        <v>0</v>
      </c>
      <c r="DY238" s="244"/>
      <c r="DZ238" s="212"/>
      <c r="EA238" s="213"/>
      <c r="EB238" s="149"/>
      <c r="EC238" s="60"/>
      <c r="ED238" s="247"/>
      <c r="EE238" s="212"/>
      <c r="EF238" s="213"/>
      <c r="EG238" s="149"/>
      <c r="EH238" s="60"/>
      <c r="EI238" s="244"/>
      <c r="EJ238" s="224">
        <f t="shared" ref="EJ238" si="1030">IFERROR(AVERAGEIFS(O238:EI238,O$12:EI$12,"Valor Total Unitario",O238:EI238,"&lt;&gt;0"),0)</f>
        <v>6581619.666666667</v>
      </c>
      <c r="EK238" s="221">
        <f t="shared" ref="EK238" si="1031">_xlfn.MINIFS(O238:EI238,O$12:EI$12,"Valor Total Unitario", O238:EI238, "&lt;&gt;0")</f>
        <v>1788000</v>
      </c>
      <c r="EL238" s="222" t="str">
        <f t="shared" ref="EL238" si="1032">IF(EK238=0,"",INDEX(O$9:EI$9,MATCH(EK238,O238:EI238,0)))</f>
        <v>INNOMED S.A.</v>
      </c>
      <c r="EM238" s="221"/>
      <c r="EN238" s="220">
        <f>IFERROR(EM238/#REF!,0)</f>
        <v>0</v>
      </c>
      <c r="EO238" s="31">
        <f t="shared" ref="EO238" si="1033">+EJ238</f>
        <v>6581619.666666667</v>
      </c>
      <c r="EP238" s="31">
        <f t="shared" si="846"/>
        <v>46071337.666666672</v>
      </c>
      <c r="EQ238" s="225" t="str">
        <f t="shared" si="819"/>
        <v/>
      </c>
    </row>
    <row r="239" spans="1:147" s="14" customFormat="1">
      <c r="A239" s="263">
        <f t="shared" si="13"/>
        <v>227</v>
      </c>
      <c r="B239" s="102"/>
      <c r="C239" s="248" t="s">
        <v>955</v>
      </c>
      <c r="D239" s="273" t="s">
        <v>57</v>
      </c>
      <c r="E239" s="265" t="s">
        <v>1445</v>
      </c>
      <c r="F239" s="273">
        <v>6</v>
      </c>
      <c r="G239" s="102"/>
      <c r="H239" s="103"/>
      <c r="I239" s="210"/>
      <c r="J239" s="280"/>
      <c r="K239" s="206"/>
      <c r="L239" s="71">
        <f t="shared" ref="L239" si="1034">+J239+K239</f>
        <v>0</v>
      </c>
      <c r="M239" s="209">
        <f t="shared" si="826"/>
        <v>0</v>
      </c>
      <c r="O239" s="275"/>
      <c r="P239" s="275"/>
      <c r="Q239" s="149"/>
      <c r="R239" s="60"/>
      <c r="S239" s="244"/>
      <c r="T239" s="275"/>
      <c r="U239" s="275"/>
      <c r="V239" s="149"/>
      <c r="W239" s="60"/>
      <c r="X239" s="244"/>
      <c r="Y239" s="275">
        <v>5243828</v>
      </c>
      <c r="Z239" s="275">
        <v>0</v>
      </c>
      <c r="AA239" s="149">
        <f t="shared" ref="AA239" si="1035">+Y239+Z239</f>
        <v>5243828</v>
      </c>
      <c r="AB239" s="60">
        <f t="shared" ref="AB239" si="1036">+AA239*$F239</f>
        <v>31462968</v>
      </c>
      <c r="AC239" s="244"/>
      <c r="AD239" s="275"/>
      <c r="AE239" s="275"/>
      <c r="AF239" s="149"/>
      <c r="AG239" s="60"/>
      <c r="AH239" s="244"/>
      <c r="AI239" s="275"/>
      <c r="AJ239" s="275"/>
      <c r="AK239" s="149"/>
      <c r="AL239" s="60"/>
      <c r="AM239" s="244"/>
      <c r="AN239" s="275">
        <v>43736160</v>
      </c>
      <c r="AO239" s="275">
        <v>0</v>
      </c>
      <c r="AP239" s="149">
        <f t="shared" si="827"/>
        <v>43736160</v>
      </c>
      <c r="AQ239" s="60">
        <f t="shared" si="835"/>
        <v>262416960</v>
      </c>
      <c r="AR239" s="244"/>
      <c r="AS239" s="275">
        <v>2585000</v>
      </c>
      <c r="AT239" s="275">
        <v>0</v>
      </c>
      <c r="AU239" s="149">
        <f t="shared" si="848"/>
        <v>2585000</v>
      </c>
      <c r="AV239" s="60">
        <f t="shared" si="849"/>
        <v>15510000</v>
      </c>
      <c r="AW239" s="244"/>
      <c r="AX239" s="212">
        <v>7421954</v>
      </c>
      <c r="AY239" s="213">
        <v>0</v>
      </c>
      <c r="AZ239" s="149">
        <f t="shared" ref="AZ239" si="1037">+AX239+AY239</f>
        <v>7421954</v>
      </c>
      <c r="BA239" s="60">
        <f t="shared" ref="BA239" si="1038">+AZ239*$F239</f>
        <v>44531724</v>
      </c>
      <c r="BB239" s="244"/>
      <c r="BC239" s="212"/>
      <c r="BD239" s="213"/>
      <c r="BE239" s="149"/>
      <c r="BF239" s="60"/>
      <c r="BG239" s="244"/>
      <c r="BH239" s="275"/>
      <c r="BI239" s="275"/>
      <c r="BJ239" s="149"/>
      <c r="BK239" s="60"/>
      <c r="BL239" s="244"/>
      <c r="BM239" s="212"/>
      <c r="BN239" s="213"/>
      <c r="BO239" s="149"/>
      <c r="BP239" s="60"/>
      <c r="BQ239" s="244"/>
      <c r="BR239" s="212"/>
      <c r="BS239" s="213"/>
      <c r="BT239" s="149"/>
      <c r="BU239" s="60"/>
      <c r="BV239" s="244"/>
      <c r="BW239" s="212"/>
      <c r="BX239" s="213"/>
      <c r="BY239" s="149"/>
      <c r="BZ239" s="60"/>
      <c r="CA239" s="244"/>
      <c r="CB239" s="277"/>
      <c r="CC239" s="277"/>
      <c r="CD239" s="149"/>
      <c r="CE239" s="60"/>
      <c r="CF239" s="244"/>
      <c r="CG239" s="212"/>
      <c r="CH239" s="213"/>
      <c r="CI239" s="149"/>
      <c r="CJ239" s="60"/>
      <c r="CK239" s="244"/>
      <c r="CL239" s="212"/>
      <c r="CM239" s="213"/>
      <c r="CN239" s="149"/>
      <c r="CO239" s="60"/>
      <c r="CP239" s="244"/>
      <c r="CQ239" s="212"/>
      <c r="CR239" s="213"/>
      <c r="CS239" s="149"/>
      <c r="CT239" s="60"/>
      <c r="CU239" s="244"/>
      <c r="CV239" s="212"/>
      <c r="CW239" s="213"/>
      <c r="CX239" s="149"/>
      <c r="CY239" s="60"/>
      <c r="CZ239" s="244"/>
      <c r="DA239" s="212"/>
      <c r="DB239" s="213"/>
      <c r="DC239" s="149"/>
      <c r="DD239" s="60"/>
      <c r="DE239" s="244"/>
      <c r="DF239" s="212"/>
      <c r="DG239" s="213"/>
      <c r="DH239" s="149"/>
      <c r="DI239" s="60"/>
      <c r="DJ239" s="244"/>
      <c r="DK239" s="212"/>
      <c r="DL239" s="213"/>
      <c r="DM239" s="149"/>
      <c r="DN239" s="60"/>
      <c r="DO239" s="244"/>
      <c r="DP239" s="212">
        <v>2968500</v>
      </c>
      <c r="DQ239" s="213">
        <v>0</v>
      </c>
      <c r="DR239" s="149">
        <f t="shared" si="828"/>
        <v>2968500</v>
      </c>
      <c r="DS239" s="60">
        <f t="shared" si="840"/>
        <v>17811000</v>
      </c>
      <c r="DT239" s="244"/>
      <c r="DU239" s="212">
        <v>0</v>
      </c>
      <c r="DV239" s="213">
        <v>0</v>
      </c>
      <c r="DW239" s="149">
        <f t="shared" si="829"/>
        <v>0</v>
      </c>
      <c r="DX239" s="60">
        <f t="shared" si="841"/>
        <v>0</v>
      </c>
      <c r="DY239" s="244"/>
      <c r="DZ239" s="212"/>
      <c r="EA239" s="213"/>
      <c r="EB239" s="149"/>
      <c r="EC239" s="60"/>
      <c r="ED239" s="247"/>
      <c r="EE239" s="212"/>
      <c r="EF239" s="213"/>
      <c r="EG239" s="149"/>
      <c r="EH239" s="60"/>
      <c r="EI239" s="244"/>
      <c r="EJ239" s="224">
        <f t="shared" ref="EJ239" si="1039">IFERROR(AVERAGEIFS(O239:EI239,O$12:EI$12,"Valor Total Unitario",O239:EI239,"&lt;&gt;0"),0)</f>
        <v>12391088.4</v>
      </c>
      <c r="EK239" s="221">
        <f t="shared" ref="EK239" si="1040">_xlfn.MINIFS(O239:EI239,O$12:EI$12,"Valor Total Unitario", O239:EI239, "&lt;&gt;0")</f>
        <v>2585000</v>
      </c>
      <c r="EL239" s="222" t="str">
        <f t="shared" ref="EL239" si="1041">IF(EK239=0,"",INDEX(O$9:EI$9,MATCH(EK239,O239:EI239,0)))</f>
        <v>FIJACION EXTERNA SAS</v>
      </c>
      <c r="EM239" s="221"/>
      <c r="EN239" s="220">
        <f>IFERROR(EM239/#REF!,0)</f>
        <v>0</v>
      </c>
      <c r="EO239" s="31">
        <f t="shared" ref="EO239" si="1042">+EJ239</f>
        <v>12391088.4</v>
      </c>
      <c r="EP239" s="31">
        <f t="shared" si="846"/>
        <v>74346530.400000006</v>
      </c>
      <c r="EQ239" s="225" t="str">
        <f t="shared" si="819"/>
        <v/>
      </c>
    </row>
    <row r="240" spans="1:147" s="14" customFormat="1" ht="28.5">
      <c r="A240" s="263">
        <f t="shared" si="13"/>
        <v>228</v>
      </c>
      <c r="B240" s="102"/>
      <c r="C240" s="248" t="s">
        <v>956</v>
      </c>
      <c r="D240" s="273" t="s">
        <v>57</v>
      </c>
      <c r="E240" s="264" t="s">
        <v>1445</v>
      </c>
      <c r="F240" s="273">
        <v>3</v>
      </c>
      <c r="G240" s="102"/>
      <c r="H240" s="103"/>
      <c r="I240" s="210" t="s">
        <v>1506</v>
      </c>
      <c r="J240" s="280">
        <v>2657472</v>
      </c>
      <c r="K240" s="206"/>
      <c r="L240" s="71">
        <f t="shared" ref="L240" si="1043">+J240+K240</f>
        <v>2657472</v>
      </c>
      <c r="M240" s="209">
        <f t="shared" si="826"/>
        <v>7972416</v>
      </c>
      <c r="O240" s="275"/>
      <c r="P240" s="275"/>
      <c r="Q240" s="149"/>
      <c r="R240" s="60"/>
      <c r="S240" s="244"/>
      <c r="T240" s="275"/>
      <c r="U240" s="275"/>
      <c r="V240" s="149"/>
      <c r="W240" s="60"/>
      <c r="X240" s="244"/>
      <c r="Y240" s="275"/>
      <c r="Z240" s="275"/>
      <c r="AA240" s="149"/>
      <c r="AB240" s="60"/>
      <c r="AC240" s="244"/>
      <c r="AD240" s="275"/>
      <c r="AE240" s="275"/>
      <c r="AF240" s="149"/>
      <c r="AG240" s="60"/>
      <c r="AH240" s="244"/>
      <c r="AI240" s="275"/>
      <c r="AJ240" s="275"/>
      <c r="AK240" s="149"/>
      <c r="AL240" s="60"/>
      <c r="AM240" s="244"/>
      <c r="AN240" s="275"/>
      <c r="AO240" s="275"/>
      <c r="AP240" s="149">
        <f t="shared" si="827"/>
        <v>0</v>
      </c>
      <c r="AQ240" s="60">
        <f t="shared" si="835"/>
        <v>0</v>
      </c>
      <c r="AR240" s="244"/>
      <c r="AS240" s="275"/>
      <c r="AT240" s="275"/>
      <c r="AU240" s="149"/>
      <c r="AV240" s="60"/>
      <c r="AW240" s="244"/>
      <c r="AX240" s="212"/>
      <c r="AY240" s="213"/>
      <c r="AZ240" s="149"/>
      <c r="BA240" s="60"/>
      <c r="BB240" s="244"/>
      <c r="BC240" s="212"/>
      <c r="BD240" s="213"/>
      <c r="BE240" s="149"/>
      <c r="BF240" s="60"/>
      <c r="BG240" s="244"/>
      <c r="BH240" s="275"/>
      <c r="BI240" s="275"/>
      <c r="BJ240" s="149"/>
      <c r="BK240" s="60"/>
      <c r="BL240" s="244"/>
      <c r="BM240" s="212"/>
      <c r="BN240" s="213"/>
      <c r="BO240" s="149"/>
      <c r="BP240" s="60"/>
      <c r="BQ240" s="244"/>
      <c r="BR240" s="212"/>
      <c r="BS240" s="213"/>
      <c r="BT240" s="149"/>
      <c r="BU240" s="60"/>
      <c r="BV240" s="244"/>
      <c r="BW240" s="212"/>
      <c r="BX240" s="213"/>
      <c r="BY240" s="149"/>
      <c r="BZ240" s="60"/>
      <c r="CA240" s="244"/>
      <c r="CB240" s="277"/>
      <c r="CC240" s="277"/>
      <c r="CD240" s="149"/>
      <c r="CE240" s="60"/>
      <c r="CF240" s="244"/>
      <c r="CG240" s="212"/>
      <c r="CH240" s="213"/>
      <c r="CI240" s="149"/>
      <c r="CJ240" s="60"/>
      <c r="CK240" s="244"/>
      <c r="CL240" s="212"/>
      <c r="CM240" s="213"/>
      <c r="CN240" s="149"/>
      <c r="CO240" s="60"/>
      <c r="CP240" s="244"/>
      <c r="CQ240" s="212"/>
      <c r="CR240" s="213"/>
      <c r="CS240" s="149"/>
      <c r="CT240" s="60"/>
      <c r="CU240" s="244"/>
      <c r="CV240" s="212"/>
      <c r="CW240" s="213"/>
      <c r="CX240" s="149"/>
      <c r="CY240" s="60"/>
      <c r="CZ240" s="244"/>
      <c r="DA240" s="212"/>
      <c r="DB240" s="213"/>
      <c r="DC240" s="149"/>
      <c r="DD240" s="60"/>
      <c r="DE240" s="244"/>
      <c r="DF240" s="212"/>
      <c r="DG240" s="213"/>
      <c r="DH240" s="149"/>
      <c r="DI240" s="60"/>
      <c r="DJ240" s="244"/>
      <c r="DK240" s="212"/>
      <c r="DL240" s="213"/>
      <c r="DM240" s="149"/>
      <c r="DN240" s="60"/>
      <c r="DO240" s="244"/>
      <c r="DP240" s="212"/>
      <c r="DQ240" s="213"/>
      <c r="DR240" s="149">
        <f t="shared" si="828"/>
        <v>0</v>
      </c>
      <c r="DS240" s="60">
        <f t="shared" si="840"/>
        <v>0</v>
      </c>
      <c r="DT240" s="244"/>
      <c r="DU240" s="212">
        <v>0</v>
      </c>
      <c r="DV240" s="213">
        <v>0</v>
      </c>
      <c r="DW240" s="149">
        <f t="shared" si="829"/>
        <v>0</v>
      </c>
      <c r="DX240" s="60">
        <f t="shared" si="841"/>
        <v>0</v>
      </c>
      <c r="DY240" s="244"/>
      <c r="DZ240" s="212"/>
      <c r="EA240" s="213"/>
      <c r="EB240" s="149"/>
      <c r="EC240" s="60"/>
      <c r="ED240" s="247"/>
      <c r="EE240" s="212"/>
      <c r="EF240" s="213"/>
      <c r="EG240" s="149"/>
      <c r="EH240" s="60"/>
      <c r="EI240" s="244"/>
      <c r="EJ240" s="224">
        <f t="shared" ref="EJ240:EJ242" si="1044">L240</f>
        <v>2657472</v>
      </c>
      <c r="EK240" s="221">
        <f t="shared" ref="EK240" si="1045">_xlfn.MINIFS(O240:EI240,O$12:EI$12,"Valor Total Unitario", O240:EI240, "&lt;&gt;0")</f>
        <v>0</v>
      </c>
      <c r="EL240" s="222" t="s">
        <v>1513</v>
      </c>
      <c r="EM240" s="221"/>
      <c r="EN240" s="220">
        <f>IFERROR(EM240/#REF!,0)</f>
        <v>0</v>
      </c>
      <c r="EO240" s="31">
        <f t="shared" ref="EO240" si="1046">+EJ240</f>
        <v>2657472</v>
      </c>
      <c r="EP240" s="31">
        <f t="shared" si="846"/>
        <v>7972416</v>
      </c>
      <c r="EQ240" s="281" t="s">
        <v>1513</v>
      </c>
    </row>
    <row r="241" spans="1:147" s="14" customFormat="1" ht="28.5">
      <c r="A241" s="263">
        <f t="shared" si="13"/>
        <v>229</v>
      </c>
      <c r="B241" s="102"/>
      <c r="C241" s="248" t="s">
        <v>957</v>
      </c>
      <c r="D241" s="273" t="s">
        <v>57</v>
      </c>
      <c r="E241" s="269" t="s">
        <v>1445</v>
      </c>
      <c r="F241" s="273">
        <v>3</v>
      </c>
      <c r="G241" s="102"/>
      <c r="H241" s="103"/>
      <c r="I241" s="210" t="s">
        <v>1505</v>
      </c>
      <c r="J241" s="280">
        <v>1000000</v>
      </c>
      <c r="K241" s="206"/>
      <c r="L241" s="71">
        <f t="shared" ref="L241" si="1047">+J241+K241</f>
        <v>1000000</v>
      </c>
      <c r="M241" s="209">
        <f t="shared" si="826"/>
        <v>3000000</v>
      </c>
      <c r="O241" s="275"/>
      <c r="P241" s="275"/>
      <c r="Q241" s="149"/>
      <c r="R241" s="60"/>
      <c r="S241" s="244"/>
      <c r="T241" s="275"/>
      <c r="U241" s="275"/>
      <c r="V241" s="149"/>
      <c r="W241" s="60"/>
      <c r="X241" s="244"/>
      <c r="Y241" s="275"/>
      <c r="Z241" s="275"/>
      <c r="AA241" s="149"/>
      <c r="AB241" s="60"/>
      <c r="AC241" s="244"/>
      <c r="AD241" s="275"/>
      <c r="AE241" s="275"/>
      <c r="AF241" s="149"/>
      <c r="AG241" s="60"/>
      <c r="AH241" s="244"/>
      <c r="AI241" s="275"/>
      <c r="AJ241" s="275"/>
      <c r="AK241" s="149"/>
      <c r="AL241" s="60"/>
      <c r="AM241" s="244"/>
      <c r="AN241" s="275"/>
      <c r="AO241" s="275"/>
      <c r="AP241" s="149">
        <f t="shared" si="827"/>
        <v>0</v>
      </c>
      <c r="AQ241" s="60">
        <f t="shared" si="835"/>
        <v>0</v>
      </c>
      <c r="AR241" s="244"/>
      <c r="AS241" s="275"/>
      <c r="AT241" s="275"/>
      <c r="AU241" s="149"/>
      <c r="AV241" s="60"/>
      <c r="AW241" s="244"/>
      <c r="AX241" s="212"/>
      <c r="AY241" s="213"/>
      <c r="AZ241" s="149"/>
      <c r="BA241" s="60"/>
      <c r="BB241" s="244"/>
      <c r="BC241" s="212"/>
      <c r="BD241" s="213"/>
      <c r="BE241" s="149"/>
      <c r="BF241" s="60"/>
      <c r="BG241" s="244"/>
      <c r="BH241" s="275"/>
      <c r="BI241" s="275"/>
      <c r="BJ241" s="149"/>
      <c r="BK241" s="60"/>
      <c r="BL241" s="244"/>
      <c r="BM241" s="212"/>
      <c r="BN241" s="213"/>
      <c r="BO241" s="149"/>
      <c r="BP241" s="60"/>
      <c r="BQ241" s="244"/>
      <c r="BR241" s="212"/>
      <c r="BS241" s="213"/>
      <c r="BT241" s="149"/>
      <c r="BU241" s="60"/>
      <c r="BV241" s="244"/>
      <c r="BW241" s="212"/>
      <c r="BX241" s="213"/>
      <c r="BY241" s="149"/>
      <c r="BZ241" s="60"/>
      <c r="CA241" s="244"/>
      <c r="CB241" s="277"/>
      <c r="CC241" s="277"/>
      <c r="CD241" s="149"/>
      <c r="CE241" s="60"/>
      <c r="CF241" s="244"/>
      <c r="CG241" s="212"/>
      <c r="CH241" s="213"/>
      <c r="CI241" s="149"/>
      <c r="CJ241" s="60"/>
      <c r="CK241" s="244"/>
      <c r="CL241" s="212"/>
      <c r="CM241" s="213"/>
      <c r="CN241" s="149"/>
      <c r="CO241" s="60"/>
      <c r="CP241" s="244"/>
      <c r="CQ241" s="212"/>
      <c r="CR241" s="213"/>
      <c r="CS241" s="149"/>
      <c r="CT241" s="60"/>
      <c r="CU241" s="244"/>
      <c r="CV241" s="212"/>
      <c r="CW241" s="213"/>
      <c r="CX241" s="149"/>
      <c r="CY241" s="60"/>
      <c r="CZ241" s="244"/>
      <c r="DA241" s="212"/>
      <c r="DB241" s="213"/>
      <c r="DC241" s="149"/>
      <c r="DD241" s="60"/>
      <c r="DE241" s="244"/>
      <c r="DF241" s="212"/>
      <c r="DG241" s="213"/>
      <c r="DH241" s="149"/>
      <c r="DI241" s="60"/>
      <c r="DJ241" s="244"/>
      <c r="DK241" s="212"/>
      <c r="DL241" s="213"/>
      <c r="DM241" s="149"/>
      <c r="DN241" s="60"/>
      <c r="DO241" s="244"/>
      <c r="DP241" s="212"/>
      <c r="DQ241" s="213"/>
      <c r="DR241" s="149">
        <f t="shared" si="828"/>
        <v>0</v>
      </c>
      <c r="DS241" s="60">
        <f t="shared" si="840"/>
        <v>0</v>
      </c>
      <c r="DT241" s="244"/>
      <c r="DU241" s="212">
        <v>0</v>
      </c>
      <c r="DV241" s="213">
        <v>0</v>
      </c>
      <c r="DW241" s="149">
        <f t="shared" si="829"/>
        <v>0</v>
      </c>
      <c r="DX241" s="60">
        <f t="shared" si="841"/>
        <v>0</v>
      </c>
      <c r="DY241" s="244"/>
      <c r="DZ241" s="212"/>
      <c r="EA241" s="213"/>
      <c r="EB241" s="149"/>
      <c r="EC241" s="60"/>
      <c r="ED241" s="247"/>
      <c r="EE241" s="212"/>
      <c r="EF241" s="213"/>
      <c r="EG241" s="149"/>
      <c r="EH241" s="60"/>
      <c r="EI241" s="244"/>
      <c r="EJ241" s="224">
        <f t="shared" si="1044"/>
        <v>1000000</v>
      </c>
      <c r="EK241" s="221">
        <f t="shared" ref="EK241" si="1048">_xlfn.MINIFS(O241:EI241,O$12:EI$12,"Valor Total Unitario", O241:EI241, "&lt;&gt;0")</f>
        <v>0</v>
      </c>
      <c r="EL241" s="222" t="s">
        <v>1513</v>
      </c>
      <c r="EM241" s="221"/>
      <c r="EN241" s="220">
        <f>IFERROR(EM241/#REF!,0)</f>
        <v>0</v>
      </c>
      <c r="EO241" s="31">
        <f t="shared" ref="EO241" si="1049">+EJ241</f>
        <v>1000000</v>
      </c>
      <c r="EP241" s="31">
        <f t="shared" si="846"/>
        <v>3000000</v>
      </c>
      <c r="EQ241" s="281" t="s">
        <v>1513</v>
      </c>
    </row>
    <row r="242" spans="1:147" s="14" customFormat="1">
      <c r="A242" s="263">
        <f t="shared" si="13"/>
        <v>230</v>
      </c>
      <c r="B242" s="102"/>
      <c r="C242" s="248" t="s">
        <v>958</v>
      </c>
      <c r="D242" s="273" t="s">
        <v>57</v>
      </c>
      <c r="E242" s="269" t="s">
        <v>1445</v>
      </c>
      <c r="F242" s="273">
        <v>3</v>
      </c>
      <c r="G242" s="102"/>
      <c r="H242" s="103"/>
      <c r="I242" s="210" t="s">
        <v>1505</v>
      </c>
      <c r="J242" s="280">
        <v>700000</v>
      </c>
      <c r="K242" s="206"/>
      <c r="L242" s="71">
        <f t="shared" ref="L242" si="1050">+J242+K242</f>
        <v>700000</v>
      </c>
      <c r="M242" s="209">
        <f t="shared" si="826"/>
        <v>2100000</v>
      </c>
      <c r="O242" s="275"/>
      <c r="P242" s="275"/>
      <c r="Q242" s="149"/>
      <c r="R242" s="60"/>
      <c r="S242" s="244"/>
      <c r="T242" s="275"/>
      <c r="U242" s="275"/>
      <c r="V242" s="149"/>
      <c r="W242" s="60"/>
      <c r="X242" s="244"/>
      <c r="Y242" s="275"/>
      <c r="Z242" s="275"/>
      <c r="AA242" s="149"/>
      <c r="AB242" s="60"/>
      <c r="AC242" s="244"/>
      <c r="AD242" s="275"/>
      <c r="AE242" s="275"/>
      <c r="AF242" s="149"/>
      <c r="AG242" s="60"/>
      <c r="AH242" s="244"/>
      <c r="AI242" s="275"/>
      <c r="AJ242" s="275"/>
      <c r="AK242" s="149"/>
      <c r="AL242" s="60"/>
      <c r="AM242" s="244"/>
      <c r="AN242" s="275"/>
      <c r="AO242" s="275"/>
      <c r="AP242" s="149">
        <f t="shared" si="827"/>
        <v>0</v>
      </c>
      <c r="AQ242" s="60">
        <f t="shared" si="835"/>
        <v>0</v>
      </c>
      <c r="AR242" s="244"/>
      <c r="AS242" s="275"/>
      <c r="AT242" s="275"/>
      <c r="AU242" s="149"/>
      <c r="AV242" s="60"/>
      <c r="AW242" s="244"/>
      <c r="AX242" s="212"/>
      <c r="AY242" s="213"/>
      <c r="AZ242" s="149"/>
      <c r="BA242" s="60"/>
      <c r="BB242" s="244"/>
      <c r="BC242" s="212"/>
      <c r="BD242" s="213"/>
      <c r="BE242" s="149"/>
      <c r="BF242" s="60"/>
      <c r="BG242" s="244"/>
      <c r="BH242" s="275"/>
      <c r="BI242" s="275"/>
      <c r="BJ242" s="149"/>
      <c r="BK242" s="60"/>
      <c r="BL242" s="244"/>
      <c r="BM242" s="212"/>
      <c r="BN242" s="213"/>
      <c r="BO242" s="149"/>
      <c r="BP242" s="60"/>
      <c r="BQ242" s="244"/>
      <c r="BR242" s="212"/>
      <c r="BS242" s="213"/>
      <c r="BT242" s="149"/>
      <c r="BU242" s="60"/>
      <c r="BV242" s="244"/>
      <c r="BW242" s="212"/>
      <c r="BX242" s="213"/>
      <c r="BY242" s="149"/>
      <c r="BZ242" s="60"/>
      <c r="CA242" s="244"/>
      <c r="CB242" s="277"/>
      <c r="CC242" s="277"/>
      <c r="CD242" s="149"/>
      <c r="CE242" s="60"/>
      <c r="CF242" s="244"/>
      <c r="CG242" s="212"/>
      <c r="CH242" s="213"/>
      <c r="CI242" s="149"/>
      <c r="CJ242" s="60"/>
      <c r="CK242" s="244"/>
      <c r="CL242" s="212"/>
      <c r="CM242" s="213"/>
      <c r="CN242" s="149"/>
      <c r="CO242" s="60"/>
      <c r="CP242" s="244"/>
      <c r="CQ242" s="212"/>
      <c r="CR242" s="213"/>
      <c r="CS242" s="149"/>
      <c r="CT242" s="60"/>
      <c r="CU242" s="244"/>
      <c r="CV242" s="212"/>
      <c r="CW242" s="213"/>
      <c r="CX242" s="149"/>
      <c r="CY242" s="60"/>
      <c r="CZ242" s="244"/>
      <c r="DA242" s="212"/>
      <c r="DB242" s="213"/>
      <c r="DC242" s="149"/>
      <c r="DD242" s="60"/>
      <c r="DE242" s="244"/>
      <c r="DF242" s="212"/>
      <c r="DG242" s="213"/>
      <c r="DH242" s="149"/>
      <c r="DI242" s="60"/>
      <c r="DJ242" s="244"/>
      <c r="DK242" s="212"/>
      <c r="DL242" s="213"/>
      <c r="DM242" s="149"/>
      <c r="DN242" s="60"/>
      <c r="DO242" s="244"/>
      <c r="DP242" s="212"/>
      <c r="DQ242" s="213"/>
      <c r="DR242" s="149">
        <f t="shared" si="828"/>
        <v>0</v>
      </c>
      <c r="DS242" s="60">
        <f t="shared" si="840"/>
        <v>0</v>
      </c>
      <c r="DT242" s="244"/>
      <c r="DU242" s="212">
        <v>0</v>
      </c>
      <c r="DV242" s="213">
        <v>0</v>
      </c>
      <c r="DW242" s="149">
        <f t="shared" si="829"/>
        <v>0</v>
      </c>
      <c r="DX242" s="60">
        <f t="shared" si="841"/>
        <v>0</v>
      </c>
      <c r="DY242" s="244"/>
      <c r="DZ242" s="212"/>
      <c r="EA242" s="213"/>
      <c r="EB242" s="149"/>
      <c r="EC242" s="60"/>
      <c r="ED242" s="247"/>
      <c r="EE242" s="212"/>
      <c r="EF242" s="213"/>
      <c r="EG242" s="149"/>
      <c r="EH242" s="60"/>
      <c r="EI242" s="244"/>
      <c r="EJ242" s="224">
        <f t="shared" si="1044"/>
        <v>700000</v>
      </c>
      <c r="EK242" s="221">
        <f t="shared" ref="EK242" si="1051">_xlfn.MINIFS(O242:EI242,O$12:EI$12,"Valor Total Unitario", O242:EI242, "&lt;&gt;0")</f>
        <v>0</v>
      </c>
      <c r="EL242" s="222" t="s">
        <v>1513</v>
      </c>
      <c r="EM242" s="221"/>
      <c r="EN242" s="220">
        <f>IFERROR(EM242/#REF!,0)</f>
        <v>0</v>
      </c>
      <c r="EO242" s="31">
        <f t="shared" ref="EO242" si="1052">+EJ242</f>
        <v>700000</v>
      </c>
      <c r="EP242" s="31">
        <f t="shared" si="846"/>
        <v>2100000</v>
      </c>
      <c r="EQ242" s="281" t="s">
        <v>1513</v>
      </c>
    </row>
    <row r="243" spans="1:147" s="14" customFormat="1" ht="28.5">
      <c r="A243" s="263">
        <f t="shared" si="13"/>
        <v>231</v>
      </c>
      <c r="B243" s="102"/>
      <c r="C243" s="248" t="s">
        <v>959</v>
      </c>
      <c r="D243" s="273" t="s">
        <v>57</v>
      </c>
      <c r="E243" s="265" t="s">
        <v>1445</v>
      </c>
      <c r="F243" s="273">
        <v>4</v>
      </c>
      <c r="G243" s="102"/>
      <c r="H243" s="103"/>
      <c r="I243" s="210"/>
      <c r="J243" s="280"/>
      <c r="K243" s="206"/>
      <c r="L243" s="71">
        <f t="shared" ref="L243" si="1053">+J243+K243</f>
        <v>0</v>
      </c>
      <c r="M243" s="209">
        <f t="shared" si="826"/>
        <v>0</v>
      </c>
      <c r="O243" s="275"/>
      <c r="P243" s="275"/>
      <c r="Q243" s="149"/>
      <c r="R243" s="60"/>
      <c r="S243" s="244"/>
      <c r="T243" s="275"/>
      <c r="U243" s="275"/>
      <c r="V243" s="149"/>
      <c r="W243" s="60"/>
      <c r="X243" s="244"/>
      <c r="Y243" s="275">
        <v>3735610</v>
      </c>
      <c r="Z243" s="275">
        <v>0</v>
      </c>
      <c r="AA243" s="149">
        <f t="shared" ref="AA243" si="1054">+Y243+Z243</f>
        <v>3735610</v>
      </c>
      <c r="AB243" s="60">
        <f t="shared" ref="AB243" si="1055">+AA243*$F243</f>
        <v>14942440</v>
      </c>
      <c r="AC243" s="244"/>
      <c r="AD243" s="275"/>
      <c r="AE243" s="275"/>
      <c r="AF243" s="149"/>
      <c r="AG243" s="60"/>
      <c r="AH243" s="244"/>
      <c r="AI243" s="275"/>
      <c r="AJ243" s="275"/>
      <c r="AK243" s="149"/>
      <c r="AL243" s="60"/>
      <c r="AM243" s="244"/>
      <c r="AN243" s="275"/>
      <c r="AO243" s="275"/>
      <c r="AP243" s="149">
        <f t="shared" si="827"/>
        <v>0</v>
      </c>
      <c r="AQ243" s="60">
        <f t="shared" si="835"/>
        <v>0</v>
      </c>
      <c r="AR243" s="244"/>
      <c r="AS243" s="275"/>
      <c r="AT243" s="275"/>
      <c r="AU243" s="149"/>
      <c r="AV243" s="60"/>
      <c r="AW243" s="244"/>
      <c r="AX243" s="212"/>
      <c r="AY243" s="213"/>
      <c r="AZ243" s="149"/>
      <c r="BA243" s="60"/>
      <c r="BB243" s="244"/>
      <c r="BC243" s="212"/>
      <c r="BD243" s="213"/>
      <c r="BE243" s="149"/>
      <c r="BF243" s="60"/>
      <c r="BG243" s="244"/>
      <c r="BH243" s="275"/>
      <c r="BI243" s="275"/>
      <c r="BJ243" s="149"/>
      <c r="BK243" s="60"/>
      <c r="BL243" s="244"/>
      <c r="BM243" s="212"/>
      <c r="BN243" s="213"/>
      <c r="BO243" s="149"/>
      <c r="BP243" s="60"/>
      <c r="BQ243" s="244"/>
      <c r="BR243" s="212"/>
      <c r="BS243" s="213"/>
      <c r="BT243" s="149"/>
      <c r="BU243" s="60"/>
      <c r="BV243" s="244"/>
      <c r="BW243" s="212"/>
      <c r="BX243" s="213"/>
      <c r="BY243" s="149"/>
      <c r="BZ243" s="60"/>
      <c r="CA243" s="244"/>
      <c r="CB243" s="277"/>
      <c r="CC243" s="277"/>
      <c r="CD243" s="149"/>
      <c r="CE243" s="60"/>
      <c r="CF243" s="244"/>
      <c r="CG243" s="212"/>
      <c r="CH243" s="213"/>
      <c r="CI243" s="149"/>
      <c r="CJ243" s="60"/>
      <c r="CK243" s="244"/>
      <c r="CL243" s="212"/>
      <c r="CM243" s="213"/>
      <c r="CN243" s="149"/>
      <c r="CO243" s="60"/>
      <c r="CP243" s="244"/>
      <c r="CQ243" s="212"/>
      <c r="CR243" s="213"/>
      <c r="CS243" s="149"/>
      <c r="CT243" s="60"/>
      <c r="CU243" s="244"/>
      <c r="CV243" s="212"/>
      <c r="CW243" s="213"/>
      <c r="CX243" s="149"/>
      <c r="CY243" s="60"/>
      <c r="CZ243" s="244"/>
      <c r="DA243" s="212"/>
      <c r="DB243" s="213"/>
      <c r="DC243" s="149"/>
      <c r="DD243" s="60"/>
      <c r="DE243" s="244"/>
      <c r="DF243" s="212"/>
      <c r="DG243" s="213"/>
      <c r="DH243" s="149"/>
      <c r="DI243" s="60"/>
      <c r="DJ243" s="244"/>
      <c r="DK243" s="212"/>
      <c r="DL243" s="213"/>
      <c r="DM243" s="149"/>
      <c r="DN243" s="60"/>
      <c r="DO243" s="244"/>
      <c r="DP243" s="212"/>
      <c r="DQ243" s="213"/>
      <c r="DR243" s="149">
        <f t="shared" si="828"/>
        <v>0</v>
      </c>
      <c r="DS243" s="60">
        <f t="shared" si="840"/>
        <v>0</v>
      </c>
      <c r="DT243" s="244"/>
      <c r="DU243" s="212">
        <v>0</v>
      </c>
      <c r="DV243" s="213">
        <v>0</v>
      </c>
      <c r="DW243" s="149">
        <f t="shared" si="829"/>
        <v>0</v>
      </c>
      <c r="DX243" s="60">
        <f t="shared" si="841"/>
        <v>0</v>
      </c>
      <c r="DY243" s="244"/>
      <c r="DZ243" s="212"/>
      <c r="EA243" s="213"/>
      <c r="EB243" s="149"/>
      <c r="EC243" s="60"/>
      <c r="ED243" s="247"/>
      <c r="EE243" s="212"/>
      <c r="EF243" s="213"/>
      <c r="EG243" s="149"/>
      <c r="EH243" s="60"/>
      <c r="EI243" s="244"/>
      <c r="EJ243" s="224">
        <f t="shared" ref="EJ243" si="1056">IFERROR(AVERAGEIFS(O243:EI243,O$12:EI$12,"Valor Total Unitario",O243:EI243,"&lt;&gt;0"),0)</f>
        <v>3735610</v>
      </c>
      <c r="EK243" s="221">
        <f t="shared" ref="EK243" si="1057">_xlfn.MINIFS(O243:EI243,O$12:EI$12,"Valor Total Unitario", O243:EI243, "&lt;&gt;0")</f>
        <v>3735610</v>
      </c>
      <c r="EL243" s="222" t="str">
        <f t="shared" ref="EL243" si="1058">IF(EK243=0,"",INDEX(O$9:EI$9,MATCH(EK243,O243:EI243,0)))</f>
        <v>Sampedro</v>
      </c>
      <c r="EM243" s="221"/>
      <c r="EN243" s="220">
        <f>IFERROR(EM243/#REF!,0)</f>
        <v>0</v>
      </c>
      <c r="EO243" s="31">
        <f t="shared" ref="EO243" si="1059">+EJ243</f>
        <v>3735610</v>
      </c>
      <c r="EP243" s="31">
        <f t="shared" si="846"/>
        <v>14942440</v>
      </c>
      <c r="EQ243" s="225" t="str">
        <f>IF(AND(C243="",SUM(O243:EI243)=0),"",IF(AND(C243&lt;&gt;"",SUM(O243:EI243)=0),"Ítem sin cotización",IF(COUNTIFS(O243:EI243,EK243,O$12:EI$12,"Valor Total Unitario")&gt;1,"Empate","")))</f>
        <v/>
      </c>
    </row>
    <row r="244" spans="1:147" s="14" customFormat="1">
      <c r="A244" s="263">
        <f t="shared" si="13"/>
        <v>232</v>
      </c>
      <c r="B244" s="102"/>
      <c r="C244" s="248" t="s">
        <v>960</v>
      </c>
      <c r="D244" s="273" t="s">
        <v>57</v>
      </c>
      <c r="E244" s="264" t="s">
        <v>1445</v>
      </c>
      <c r="F244" s="273">
        <v>4</v>
      </c>
      <c r="G244" s="102"/>
      <c r="H244" s="103"/>
      <c r="I244" s="210"/>
      <c r="J244" s="280"/>
      <c r="K244" s="206"/>
      <c r="L244" s="71">
        <f t="shared" ref="L244" si="1060">+J244+K244</f>
        <v>0</v>
      </c>
      <c r="M244" s="209">
        <f t="shared" si="826"/>
        <v>0</v>
      </c>
      <c r="O244" s="275"/>
      <c r="P244" s="275"/>
      <c r="Q244" s="149"/>
      <c r="R244" s="60"/>
      <c r="S244" s="244"/>
      <c r="T244" s="275"/>
      <c r="U244" s="275"/>
      <c r="V244" s="149"/>
      <c r="W244" s="60"/>
      <c r="X244" s="244"/>
      <c r="Y244" s="275">
        <v>2555610</v>
      </c>
      <c r="Z244" s="275">
        <v>0</v>
      </c>
      <c r="AA244" s="149">
        <f t="shared" ref="AA244" si="1061">+Y244+Z244</f>
        <v>2555610</v>
      </c>
      <c r="AB244" s="60">
        <f t="shared" ref="AB244" si="1062">+AA244*$F244</f>
        <v>10222440</v>
      </c>
      <c r="AC244" s="244"/>
      <c r="AD244" s="275"/>
      <c r="AE244" s="275"/>
      <c r="AF244" s="149"/>
      <c r="AG244" s="60"/>
      <c r="AH244" s="244"/>
      <c r="AI244" s="275"/>
      <c r="AJ244" s="275"/>
      <c r="AK244" s="149"/>
      <c r="AL244" s="60"/>
      <c r="AM244" s="244"/>
      <c r="AN244" s="275"/>
      <c r="AO244" s="275"/>
      <c r="AP244" s="149">
        <f t="shared" si="827"/>
        <v>0</v>
      </c>
      <c r="AQ244" s="60">
        <f t="shared" si="835"/>
        <v>0</v>
      </c>
      <c r="AR244" s="244"/>
      <c r="AS244" s="275">
        <v>3069753.5</v>
      </c>
      <c r="AT244" s="275">
        <v>0</v>
      </c>
      <c r="AU244" s="149">
        <f t="shared" si="848"/>
        <v>3069753.5</v>
      </c>
      <c r="AV244" s="60">
        <f t="shared" si="849"/>
        <v>12279014</v>
      </c>
      <c r="AW244" s="244"/>
      <c r="AX244" s="212"/>
      <c r="AY244" s="213"/>
      <c r="AZ244" s="149"/>
      <c r="BA244" s="60"/>
      <c r="BB244" s="244"/>
      <c r="BC244" s="212"/>
      <c r="BD244" s="213"/>
      <c r="BE244" s="149"/>
      <c r="BF244" s="60"/>
      <c r="BG244" s="244"/>
      <c r="BH244" s="275"/>
      <c r="BI244" s="275"/>
      <c r="BJ244" s="149"/>
      <c r="BK244" s="60"/>
      <c r="BL244" s="244"/>
      <c r="BM244" s="212"/>
      <c r="BN244" s="213"/>
      <c r="BO244" s="149"/>
      <c r="BP244" s="60"/>
      <c r="BQ244" s="244"/>
      <c r="BR244" s="212"/>
      <c r="BS244" s="213"/>
      <c r="BT244" s="149"/>
      <c r="BU244" s="60"/>
      <c r="BV244" s="244"/>
      <c r="BW244" s="212"/>
      <c r="BX244" s="213"/>
      <c r="BY244" s="149"/>
      <c r="BZ244" s="60"/>
      <c r="CA244" s="244"/>
      <c r="CB244" s="277"/>
      <c r="CC244" s="277"/>
      <c r="CD244" s="149"/>
      <c r="CE244" s="60"/>
      <c r="CF244" s="244"/>
      <c r="CG244" s="212"/>
      <c r="CH244" s="213"/>
      <c r="CI244" s="149"/>
      <c r="CJ244" s="60"/>
      <c r="CK244" s="244"/>
      <c r="CL244" s="212"/>
      <c r="CM244" s="213"/>
      <c r="CN244" s="149"/>
      <c r="CO244" s="60"/>
      <c r="CP244" s="244"/>
      <c r="CQ244" s="212"/>
      <c r="CR244" s="213"/>
      <c r="CS244" s="149"/>
      <c r="CT244" s="60"/>
      <c r="CU244" s="244"/>
      <c r="CV244" s="212"/>
      <c r="CW244" s="213"/>
      <c r="CX244" s="149"/>
      <c r="CY244" s="60"/>
      <c r="CZ244" s="244"/>
      <c r="DA244" s="212"/>
      <c r="DB244" s="213"/>
      <c r="DC244" s="149"/>
      <c r="DD244" s="60"/>
      <c r="DE244" s="244"/>
      <c r="DF244" s="212"/>
      <c r="DG244" s="213"/>
      <c r="DH244" s="149"/>
      <c r="DI244" s="60"/>
      <c r="DJ244" s="244"/>
      <c r="DK244" s="212"/>
      <c r="DL244" s="213"/>
      <c r="DM244" s="149"/>
      <c r="DN244" s="60"/>
      <c r="DO244" s="244"/>
      <c r="DP244" s="212"/>
      <c r="DQ244" s="213"/>
      <c r="DR244" s="149">
        <f t="shared" si="828"/>
        <v>0</v>
      </c>
      <c r="DS244" s="60">
        <f t="shared" si="840"/>
        <v>0</v>
      </c>
      <c r="DT244" s="244"/>
      <c r="DU244" s="212">
        <v>0</v>
      </c>
      <c r="DV244" s="213">
        <v>0</v>
      </c>
      <c r="DW244" s="149">
        <f t="shared" si="829"/>
        <v>0</v>
      </c>
      <c r="DX244" s="60">
        <f t="shared" si="841"/>
        <v>0</v>
      </c>
      <c r="DY244" s="244"/>
      <c r="DZ244" s="212"/>
      <c r="EA244" s="213"/>
      <c r="EB244" s="149"/>
      <c r="EC244" s="60"/>
      <c r="ED244" s="247"/>
      <c r="EE244" s="212"/>
      <c r="EF244" s="213"/>
      <c r="EG244" s="149"/>
      <c r="EH244" s="60"/>
      <c r="EI244" s="244"/>
      <c r="EJ244" s="224">
        <f t="shared" ref="EJ244" si="1063">IFERROR(AVERAGEIFS(O244:EI244,O$12:EI$12,"Valor Total Unitario",O244:EI244,"&lt;&gt;0"),0)</f>
        <v>2812681.75</v>
      </c>
      <c r="EK244" s="221">
        <f t="shared" ref="EK244" si="1064">_xlfn.MINIFS(O244:EI244,O$12:EI$12,"Valor Total Unitario", O244:EI244, "&lt;&gt;0")</f>
        <v>2555610</v>
      </c>
      <c r="EL244" s="222" t="str">
        <f t="shared" ref="EL244" si="1065">IF(EK244=0,"",INDEX(O$9:EI$9,MATCH(EK244,O244:EI244,0)))</f>
        <v>Sampedro</v>
      </c>
      <c r="EM244" s="221"/>
      <c r="EN244" s="220">
        <f>IFERROR(EM244/#REF!,0)</f>
        <v>0</v>
      </c>
      <c r="EO244" s="31">
        <f t="shared" ref="EO244" si="1066">+EJ244</f>
        <v>2812681.75</v>
      </c>
      <c r="EP244" s="31">
        <f t="shared" si="846"/>
        <v>11250727</v>
      </c>
      <c r="EQ244" s="225" t="str">
        <f>IF(AND(C244="",SUM(O244:EI244)=0),"",IF(AND(C244&lt;&gt;"",SUM(O244:EI244)=0),"Ítem sin cotización",IF(COUNTIFS(O244:EI244,EK244,O$12:EI$12,"Valor Total Unitario")&gt;1,"Empate","")))</f>
        <v/>
      </c>
    </row>
    <row r="245" spans="1:147" s="14" customFormat="1" ht="57">
      <c r="A245" s="263">
        <f t="shared" si="13"/>
        <v>233</v>
      </c>
      <c r="B245" s="102"/>
      <c r="C245" s="248" t="s">
        <v>961</v>
      </c>
      <c r="D245" s="273" t="s">
        <v>57</v>
      </c>
      <c r="E245" s="264" t="s">
        <v>1445</v>
      </c>
      <c r="F245" s="273">
        <v>4</v>
      </c>
      <c r="G245" s="102"/>
      <c r="H245" s="103"/>
      <c r="I245" s="210"/>
      <c r="J245" s="280"/>
      <c r="K245" s="206"/>
      <c r="L245" s="71">
        <f t="shared" ref="L245" si="1067">+J245+K245</f>
        <v>0</v>
      </c>
      <c r="M245" s="209">
        <f t="shared" si="826"/>
        <v>0</v>
      </c>
      <c r="O245" s="275"/>
      <c r="P245" s="275"/>
      <c r="Q245" s="149"/>
      <c r="R245" s="60"/>
      <c r="S245" s="244"/>
      <c r="T245" s="275"/>
      <c r="U245" s="275"/>
      <c r="V245" s="149"/>
      <c r="W245" s="60"/>
      <c r="X245" s="244"/>
      <c r="Y245" s="275"/>
      <c r="Z245" s="275"/>
      <c r="AA245" s="149"/>
      <c r="AB245" s="60"/>
      <c r="AC245" s="244"/>
      <c r="AD245" s="275"/>
      <c r="AE245" s="275"/>
      <c r="AF245" s="149"/>
      <c r="AG245" s="60"/>
      <c r="AH245" s="244"/>
      <c r="AI245" s="275"/>
      <c r="AJ245" s="275"/>
      <c r="AK245" s="149"/>
      <c r="AL245" s="60"/>
      <c r="AM245" s="244"/>
      <c r="AN245" s="275"/>
      <c r="AO245" s="275"/>
      <c r="AP245" s="149">
        <f t="shared" si="827"/>
        <v>0</v>
      </c>
      <c r="AQ245" s="60">
        <f t="shared" si="835"/>
        <v>0</v>
      </c>
      <c r="AR245" s="244"/>
      <c r="AS245" s="275">
        <v>2298836.1</v>
      </c>
      <c r="AT245" s="275">
        <v>0</v>
      </c>
      <c r="AU245" s="149">
        <f t="shared" si="848"/>
        <v>2298836.1</v>
      </c>
      <c r="AV245" s="60">
        <f t="shared" si="849"/>
        <v>9195344.4000000004</v>
      </c>
      <c r="AW245" s="244"/>
      <c r="AX245" s="212"/>
      <c r="AY245" s="213"/>
      <c r="AZ245" s="149"/>
      <c r="BA245" s="60"/>
      <c r="BB245" s="244"/>
      <c r="BC245" s="212"/>
      <c r="BD245" s="213"/>
      <c r="BE245" s="149"/>
      <c r="BF245" s="60"/>
      <c r="BG245" s="244"/>
      <c r="BH245" s="275"/>
      <c r="BI245" s="275"/>
      <c r="BJ245" s="149"/>
      <c r="BK245" s="60"/>
      <c r="BL245" s="244"/>
      <c r="BM245" s="212"/>
      <c r="BN245" s="213"/>
      <c r="BO245" s="149"/>
      <c r="BP245" s="60"/>
      <c r="BQ245" s="244"/>
      <c r="BR245" s="212"/>
      <c r="BS245" s="213"/>
      <c r="BT245" s="149"/>
      <c r="BU245" s="60"/>
      <c r="BV245" s="244"/>
      <c r="BW245" s="212"/>
      <c r="BX245" s="213"/>
      <c r="BY245" s="149"/>
      <c r="BZ245" s="60"/>
      <c r="CA245" s="244"/>
      <c r="CB245" s="277"/>
      <c r="CC245" s="277"/>
      <c r="CD245" s="149"/>
      <c r="CE245" s="60"/>
      <c r="CF245" s="244"/>
      <c r="CG245" s="212"/>
      <c r="CH245" s="213"/>
      <c r="CI245" s="149"/>
      <c r="CJ245" s="60"/>
      <c r="CK245" s="244"/>
      <c r="CL245" s="212"/>
      <c r="CM245" s="213"/>
      <c r="CN245" s="149"/>
      <c r="CO245" s="60"/>
      <c r="CP245" s="244"/>
      <c r="CQ245" s="212"/>
      <c r="CR245" s="213"/>
      <c r="CS245" s="149"/>
      <c r="CT245" s="60"/>
      <c r="CU245" s="244"/>
      <c r="CV245" s="212"/>
      <c r="CW245" s="213"/>
      <c r="CX245" s="149"/>
      <c r="CY245" s="60"/>
      <c r="CZ245" s="244"/>
      <c r="DA245" s="212"/>
      <c r="DB245" s="213"/>
      <c r="DC245" s="149"/>
      <c r="DD245" s="60"/>
      <c r="DE245" s="244"/>
      <c r="DF245" s="212"/>
      <c r="DG245" s="213"/>
      <c r="DH245" s="149"/>
      <c r="DI245" s="60"/>
      <c r="DJ245" s="244"/>
      <c r="DK245" s="212"/>
      <c r="DL245" s="213"/>
      <c r="DM245" s="149"/>
      <c r="DN245" s="60"/>
      <c r="DO245" s="244"/>
      <c r="DP245" s="212"/>
      <c r="DQ245" s="213"/>
      <c r="DR245" s="149">
        <f t="shared" si="828"/>
        <v>0</v>
      </c>
      <c r="DS245" s="60">
        <f t="shared" si="840"/>
        <v>0</v>
      </c>
      <c r="DT245" s="244"/>
      <c r="DU245" s="212">
        <v>0</v>
      </c>
      <c r="DV245" s="213">
        <v>0</v>
      </c>
      <c r="DW245" s="149">
        <f t="shared" si="829"/>
        <v>0</v>
      </c>
      <c r="DX245" s="60">
        <f t="shared" si="841"/>
        <v>0</v>
      </c>
      <c r="DY245" s="244"/>
      <c r="DZ245" s="212"/>
      <c r="EA245" s="213"/>
      <c r="EB245" s="149"/>
      <c r="EC245" s="60"/>
      <c r="ED245" s="247"/>
      <c r="EE245" s="212"/>
      <c r="EF245" s="213"/>
      <c r="EG245" s="149"/>
      <c r="EH245" s="60"/>
      <c r="EI245" s="244"/>
      <c r="EJ245" s="224">
        <f t="shared" ref="EJ245" si="1068">IFERROR(AVERAGEIFS(O245:EI245,O$12:EI$12,"Valor Total Unitario",O245:EI245,"&lt;&gt;0"),0)</f>
        <v>2298836.1</v>
      </c>
      <c r="EK245" s="221">
        <f t="shared" ref="EK245" si="1069">_xlfn.MINIFS(O245:EI245,O$12:EI$12,"Valor Total Unitario", O245:EI245, "&lt;&gt;0")</f>
        <v>2298836.1</v>
      </c>
      <c r="EL245" s="222" t="str">
        <f t="shared" ref="EL245" si="1070">IF(EK245=0,"",INDEX(O$9:EI$9,MATCH(EK245,O245:EI245,0)))</f>
        <v>FIJACION EXTERNA SAS</v>
      </c>
      <c r="EM245" s="221"/>
      <c r="EN245" s="220">
        <f>IFERROR(EM245/#REF!,0)</f>
        <v>0</v>
      </c>
      <c r="EO245" s="31">
        <f t="shared" ref="EO245" si="1071">+EJ245</f>
        <v>2298836.1</v>
      </c>
      <c r="EP245" s="31">
        <f t="shared" si="846"/>
        <v>9195344.4000000004</v>
      </c>
      <c r="EQ245" s="225" t="str">
        <f>IF(AND(C245="",SUM(O245:EI245)=0),"",IF(AND(C245&lt;&gt;"",SUM(O245:EI245)=0),"Ítem sin cotización",IF(COUNTIFS(O245:EI245,EK245,O$12:EI$12,"Valor Total Unitario")&gt;1,"Empate","")))</f>
        <v/>
      </c>
    </row>
    <row r="246" spans="1:147" s="14" customFormat="1" ht="28.5">
      <c r="A246" s="263">
        <f t="shared" si="13"/>
        <v>234</v>
      </c>
      <c r="B246" s="102"/>
      <c r="C246" s="248" t="s">
        <v>962</v>
      </c>
      <c r="D246" s="273" t="s">
        <v>57</v>
      </c>
      <c r="E246" s="264" t="s">
        <v>1445</v>
      </c>
      <c r="F246" s="273">
        <v>4</v>
      </c>
      <c r="G246" s="102"/>
      <c r="H246" s="103"/>
      <c r="I246" s="210"/>
      <c r="J246" s="280"/>
      <c r="K246" s="206"/>
      <c r="L246" s="71">
        <f t="shared" ref="L246" si="1072">+J246+K246</f>
        <v>0</v>
      </c>
      <c r="M246" s="209">
        <f t="shared" si="826"/>
        <v>0</v>
      </c>
      <c r="O246" s="275"/>
      <c r="P246" s="275"/>
      <c r="Q246" s="149"/>
      <c r="R246" s="60"/>
      <c r="S246" s="244"/>
      <c r="T246" s="275"/>
      <c r="U246" s="275"/>
      <c r="V246" s="149"/>
      <c r="W246" s="60"/>
      <c r="X246" s="244"/>
      <c r="Y246" s="275"/>
      <c r="Z246" s="275"/>
      <c r="AA246" s="149"/>
      <c r="AB246" s="60"/>
      <c r="AC246" s="244"/>
      <c r="AD246" s="275"/>
      <c r="AE246" s="275"/>
      <c r="AF246" s="149"/>
      <c r="AG246" s="60"/>
      <c r="AH246" s="244"/>
      <c r="AI246" s="275"/>
      <c r="AJ246" s="275"/>
      <c r="AK246" s="149"/>
      <c r="AL246" s="60"/>
      <c r="AM246" s="244"/>
      <c r="AN246" s="275"/>
      <c r="AO246" s="275"/>
      <c r="AP246" s="149">
        <f t="shared" si="827"/>
        <v>0</v>
      </c>
      <c r="AQ246" s="60">
        <f t="shared" si="835"/>
        <v>0</v>
      </c>
      <c r="AR246" s="244"/>
      <c r="AS246" s="275">
        <v>2298836.1</v>
      </c>
      <c r="AT246" s="275">
        <v>0</v>
      </c>
      <c r="AU246" s="149">
        <f t="shared" si="848"/>
        <v>2298836.1</v>
      </c>
      <c r="AV246" s="60">
        <f t="shared" si="849"/>
        <v>9195344.4000000004</v>
      </c>
      <c r="AW246" s="244"/>
      <c r="AX246" s="212"/>
      <c r="AY246" s="213"/>
      <c r="AZ246" s="149"/>
      <c r="BA246" s="60"/>
      <c r="BB246" s="244"/>
      <c r="BC246" s="212"/>
      <c r="BD246" s="213"/>
      <c r="BE246" s="149"/>
      <c r="BF246" s="60"/>
      <c r="BG246" s="244"/>
      <c r="BH246" s="275"/>
      <c r="BI246" s="275"/>
      <c r="BJ246" s="149"/>
      <c r="BK246" s="60"/>
      <c r="BL246" s="244"/>
      <c r="BM246" s="212"/>
      <c r="BN246" s="213"/>
      <c r="BO246" s="149"/>
      <c r="BP246" s="60"/>
      <c r="BQ246" s="244"/>
      <c r="BR246" s="212"/>
      <c r="BS246" s="213"/>
      <c r="BT246" s="149"/>
      <c r="BU246" s="60"/>
      <c r="BV246" s="244"/>
      <c r="BW246" s="212"/>
      <c r="BX246" s="213"/>
      <c r="BY246" s="149"/>
      <c r="BZ246" s="60"/>
      <c r="CA246" s="244"/>
      <c r="CB246" s="277"/>
      <c r="CC246" s="277"/>
      <c r="CD246" s="149"/>
      <c r="CE246" s="60"/>
      <c r="CF246" s="244"/>
      <c r="CG246" s="212"/>
      <c r="CH246" s="213"/>
      <c r="CI246" s="149"/>
      <c r="CJ246" s="60"/>
      <c r="CK246" s="244"/>
      <c r="CL246" s="212"/>
      <c r="CM246" s="213"/>
      <c r="CN246" s="149"/>
      <c r="CO246" s="60"/>
      <c r="CP246" s="244"/>
      <c r="CQ246" s="212"/>
      <c r="CR246" s="213"/>
      <c r="CS246" s="149"/>
      <c r="CT246" s="60"/>
      <c r="CU246" s="244"/>
      <c r="CV246" s="212"/>
      <c r="CW246" s="213"/>
      <c r="CX246" s="149"/>
      <c r="CY246" s="60"/>
      <c r="CZ246" s="244"/>
      <c r="DA246" s="212"/>
      <c r="DB246" s="213"/>
      <c r="DC246" s="149"/>
      <c r="DD246" s="60"/>
      <c r="DE246" s="244"/>
      <c r="DF246" s="212"/>
      <c r="DG246" s="213"/>
      <c r="DH246" s="149"/>
      <c r="DI246" s="60"/>
      <c r="DJ246" s="244"/>
      <c r="DK246" s="212"/>
      <c r="DL246" s="213"/>
      <c r="DM246" s="149"/>
      <c r="DN246" s="60"/>
      <c r="DO246" s="244"/>
      <c r="DP246" s="212"/>
      <c r="DQ246" s="213"/>
      <c r="DR246" s="149">
        <f t="shared" si="828"/>
        <v>0</v>
      </c>
      <c r="DS246" s="60">
        <f t="shared" si="840"/>
        <v>0</v>
      </c>
      <c r="DT246" s="244"/>
      <c r="DU246" s="212">
        <v>0</v>
      </c>
      <c r="DV246" s="213">
        <v>0</v>
      </c>
      <c r="DW246" s="149">
        <f t="shared" si="829"/>
        <v>0</v>
      </c>
      <c r="DX246" s="60">
        <f t="shared" si="841"/>
        <v>0</v>
      </c>
      <c r="DY246" s="244"/>
      <c r="DZ246" s="212"/>
      <c r="EA246" s="213"/>
      <c r="EB246" s="149"/>
      <c r="EC246" s="60"/>
      <c r="ED246" s="247"/>
      <c r="EE246" s="212"/>
      <c r="EF246" s="213"/>
      <c r="EG246" s="149"/>
      <c r="EH246" s="60"/>
      <c r="EI246" s="244"/>
      <c r="EJ246" s="224">
        <f t="shared" ref="EJ246" si="1073">IFERROR(AVERAGEIFS(O246:EI246,O$12:EI$12,"Valor Total Unitario",O246:EI246,"&lt;&gt;0"),0)</f>
        <v>2298836.1</v>
      </c>
      <c r="EK246" s="221">
        <f t="shared" ref="EK246" si="1074">_xlfn.MINIFS(O246:EI246,O$12:EI$12,"Valor Total Unitario", O246:EI246, "&lt;&gt;0")</f>
        <v>2298836.1</v>
      </c>
      <c r="EL246" s="222" t="str">
        <f t="shared" ref="EL246" si="1075">IF(EK246=0,"",INDEX(O$9:EI$9,MATCH(EK246,O246:EI246,0)))</f>
        <v>FIJACION EXTERNA SAS</v>
      </c>
      <c r="EM246" s="221"/>
      <c r="EN246" s="220">
        <f>IFERROR(EM246/#REF!,0)</f>
        <v>0</v>
      </c>
      <c r="EO246" s="31">
        <f t="shared" ref="EO246" si="1076">+EJ246</f>
        <v>2298836.1</v>
      </c>
      <c r="EP246" s="31">
        <f t="shared" si="846"/>
        <v>9195344.4000000004</v>
      </c>
      <c r="EQ246" s="225" t="str">
        <f>IF(AND(C246="",SUM(O246:EI246)=0),"",IF(AND(C246&lt;&gt;"",SUM(O246:EI246)=0),"Ítem sin cotización",IF(COUNTIFS(O246:EI246,EK246,O$12:EI$12,"Valor Total Unitario")&gt;1,"Empate","")))</f>
        <v/>
      </c>
    </row>
    <row r="247" spans="1:147" s="14" customFormat="1">
      <c r="A247" s="263">
        <f t="shared" si="13"/>
        <v>235</v>
      </c>
      <c r="B247" s="102"/>
      <c r="C247" s="248" t="s">
        <v>963</v>
      </c>
      <c r="D247" s="273" t="s">
        <v>57</v>
      </c>
      <c r="E247" s="264" t="s">
        <v>1445</v>
      </c>
      <c r="F247" s="273">
        <v>4</v>
      </c>
      <c r="G247" s="102"/>
      <c r="H247" s="103"/>
      <c r="I247" s="210" t="s">
        <v>1507</v>
      </c>
      <c r="J247" s="280">
        <v>4833081</v>
      </c>
      <c r="K247" s="206"/>
      <c r="L247" s="71">
        <f t="shared" ref="L247" si="1077">+J247+K247</f>
        <v>4833081</v>
      </c>
      <c r="M247" s="209">
        <f t="shared" si="826"/>
        <v>19332324</v>
      </c>
      <c r="O247" s="275"/>
      <c r="P247" s="275"/>
      <c r="Q247" s="149"/>
      <c r="R247" s="60"/>
      <c r="S247" s="244"/>
      <c r="T247" s="275"/>
      <c r="U247" s="275"/>
      <c r="V247" s="149"/>
      <c r="W247" s="60"/>
      <c r="X247" s="244"/>
      <c r="Y247" s="275"/>
      <c r="Z247" s="275"/>
      <c r="AA247" s="149"/>
      <c r="AB247" s="60"/>
      <c r="AC247" s="244"/>
      <c r="AD247" s="275"/>
      <c r="AE247" s="275"/>
      <c r="AF247" s="149"/>
      <c r="AG247" s="60"/>
      <c r="AH247" s="244"/>
      <c r="AI247" s="275"/>
      <c r="AJ247" s="275"/>
      <c r="AK247" s="149"/>
      <c r="AL247" s="60"/>
      <c r="AM247" s="244"/>
      <c r="AN247" s="275"/>
      <c r="AO247" s="275"/>
      <c r="AP247" s="149">
        <f t="shared" si="827"/>
        <v>0</v>
      </c>
      <c r="AQ247" s="60">
        <f t="shared" si="835"/>
        <v>0</v>
      </c>
      <c r="AR247" s="244"/>
      <c r="AS247" s="275"/>
      <c r="AT247" s="275"/>
      <c r="AU247" s="149"/>
      <c r="AV247" s="60"/>
      <c r="AW247" s="244"/>
      <c r="AX247" s="212"/>
      <c r="AY247" s="213"/>
      <c r="AZ247" s="149"/>
      <c r="BA247" s="60"/>
      <c r="BB247" s="244"/>
      <c r="BC247" s="212"/>
      <c r="BD247" s="213"/>
      <c r="BE247" s="149"/>
      <c r="BF247" s="60"/>
      <c r="BG247" s="244"/>
      <c r="BH247" s="275"/>
      <c r="BI247" s="275"/>
      <c r="BJ247" s="149"/>
      <c r="BK247" s="60"/>
      <c r="BL247" s="244"/>
      <c r="BM247" s="212"/>
      <c r="BN247" s="213"/>
      <c r="BO247" s="149"/>
      <c r="BP247" s="60"/>
      <c r="BQ247" s="244"/>
      <c r="BR247" s="212"/>
      <c r="BS247" s="213"/>
      <c r="BT247" s="149"/>
      <c r="BU247" s="60"/>
      <c r="BV247" s="244"/>
      <c r="BW247" s="212"/>
      <c r="BX247" s="213"/>
      <c r="BY247" s="149"/>
      <c r="BZ247" s="60"/>
      <c r="CA247" s="244"/>
      <c r="CB247" s="277"/>
      <c r="CC247" s="277"/>
      <c r="CD247" s="149"/>
      <c r="CE247" s="60"/>
      <c r="CF247" s="244"/>
      <c r="CG247" s="212"/>
      <c r="CH247" s="213"/>
      <c r="CI247" s="149"/>
      <c r="CJ247" s="60"/>
      <c r="CK247" s="244"/>
      <c r="CL247" s="212"/>
      <c r="CM247" s="213"/>
      <c r="CN247" s="149"/>
      <c r="CO247" s="60"/>
      <c r="CP247" s="244"/>
      <c r="CQ247" s="212"/>
      <c r="CR247" s="213"/>
      <c r="CS247" s="149"/>
      <c r="CT247" s="60"/>
      <c r="CU247" s="244"/>
      <c r="CV247" s="212"/>
      <c r="CW247" s="213"/>
      <c r="CX247" s="149"/>
      <c r="CY247" s="60"/>
      <c r="CZ247" s="244"/>
      <c r="DA247" s="212"/>
      <c r="DB247" s="213"/>
      <c r="DC247" s="149"/>
      <c r="DD247" s="60"/>
      <c r="DE247" s="244"/>
      <c r="DF247" s="212"/>
      <c r="DG247" s="213"/>
      <c r="DH247" s="149"/>
      <c r="DI247" s="60"/>
      <c r="DJ247" s="244"/>
      <c r="DK247" s="212"/>
      <c r="DL247" s="213"/>
      <c r="DM247" s="149"/>
      <c r="DN247" s="60"/>
      <c r="DO247" s="244"/>
      <c r="DP247" s="212"/>
      <c r="DQ247" s="213"/>
      <c r="DR247" s="149">
        <f t="shared" si="828"/>
        <v>0</v>
      </c>
      <c r="DS247" s="60">
        <f t="shared" si="840"/>
        <v>0</v>
      </c>
      <c r="DT247" s="244"/>
      <c r="DU247" s="212">
        <v>0</v>
      </c>
      <c r="DV247" s="213">
        <v>0</v>
      </c>
      <c r="DW247" s="149">
        <f t="shared" si="829"/>
        <v>0</v>
      </c>
      <c r="DX247" s="60">
        <f t="shared" si="841"/>
        <v>0</v>
      </c>
      <c r="DY247" s="244"/>
      <c r="DZ247" s="212"/>
      <c r="EA247" s="213"/>
      <c r="EB247" s="149"/>
      <c r="EC247" s="60"/>
      <c r="ED247" s="247"/>
      <c r="EE247" s="212"/>
      <c r="EF247" s="213"/>
      <c r="EG247" s="149"/>
      <c r="EH247" s="60"/>
      <c r="EI247" s="244"/>
      <c r="EJ247" s="224">
        <f t="shared" ref="EJ247:EJ250" si="1078">L247</f>
        <v>4833081</v>
      </c>
      <c r="EK247" s="221">
        <f t="shared" ref="EK247" si="1079">_xlfn.MINIFS(O247:EI247,O$12:EI$12,"Valor Total Unitario", O247:EI247, "&lt;&gt;0")</f>
        <v>0</v>
      </c>
      <c r="EL247" s="222" t="s">
        <v>1513</v>
      </c>
      <c r="EM247" s="221"/>
      <c r="EN247" s="220">
        <f>IFERROR(EM247/#REF!,0)</f>
        <v>0</v>
      </c>
      <c r="EO247" s="31">
        <f t="shared" ref="EO247" si="1080">+EJ247</f>
        <v>4833081</v>
      </c>
      <c r="EP247" s="31">
        <f t="shared" si="846"/>
        <v>19332324</v>
      </c>
      <c r="EQ247" s="281" t="s">
        <v>1513</v>
      </c>
    </row>
    <row r="248" spans="1:147" s="14" customFormat="1" ht="28.5">
      <c r="A248" s="263">
        <f t="shared" si="13"/>
        <v>236</v>
      </c>
      <c r="B248" s="102"/>
      <c r="C248" s="248" t="s">
        <v>964</v>
      </c>
      <c r="D248" s="273" t="s">
        <v>57</v>
      </c>
      <c r="E248" s="264" t="s">
        <v>1445</v>
      </c>
      <c r="F248" s="273">
        <v>4</v>
      </c>
      <c r="G248" s="102"/>
      <c r="H248" s="103"/>
      <c r="I248" s="210" t="s">
        <v>1506</v>
      </c>
      <c r="J248" s="280">
        <v>2657472</v>
      </c>
      <c r="K248" s="206"/>
      <c r="L248" s="71">
        <f t="shared" ref="L248" si="1081">+J248+K248</f>
        <v>2657472</v>
      </c>
      <c r="M248" s="209">
        <f t="shared" si="826"/>
        <v>10629888</v>
      </c>
      <c r="O248" s="275"/>
      <c r="P248" s="275"/>
      <c r="Q248" s="149"/>
      <c r="R248" s="60"/>
      <c r="S248" s="244"/>
      <c r="T248" s="275"/>
      <c r="U248" s="275"/>
      <c r="V248" s="149"/>
      <c r="W248" s="60"/>
      <c r="X248" s="244"/>
      <c r="Y248" s="275"/>
      <c r="Z248" s="275"/>
      <c r="AA248" s="149"/>
      <c r="AB248" s="60"/>
      <c r="AC248" s="244"/>
      <c r="AD248" s="275"/>
      <c r="AE248" s="275"/>
      <c r="AF248" s="149"/>
      <c r="AG248" s="60"/>
      <c r="AH248" s="244"/>
      <c r="AI248" s="275"/>
      <c r="AJ248" s="275"/>
      <c r="AK248" s="149"/>
      <c r="AL248" s="60"/>
      <c r="AM248" s="244"/>
      <c r="AN248" s="275"/>
      <c r="AO248" s="275"/>
      <c r="AP248" s="149">
        <f t="shared" si="827"/>
        <v>0</v>
      </c>
      <c r="AQ248" s="60">
        <f t="shared" si="835"/>
        <v>0</v>
      </c>
      <c r="AR248" s="244"/>
      <c r="AS248" s="275"/>
      <c r="AT248" s="275"/>
      <c r="AU248" s="149"/>
      <c r="AV248" s="60"/>
      <c r="AW248" s="244"/>
      <c r="AX248" s="212"/>
      <c r="AY248" s="213"/>
      <c r="AZ248" s="149"/>
      <c r="BA248" s="60"/>
      <c r="BB248" s="244"/>
      <c r="BC248" s="212"/>
      <c r="BD248" s="213"/>
      <c r="BE248" s="149"/>
      <c r="BF248" s="60"/>
      <c r="BG248" s="244"/>
      <c r="BH248" s="275"/>
      <c r="BI248" s="275"/>
      <c r="BJ248" s="149"/>
      <c r="BK248" s="60"/>
      <c r="BL248" s="244"/>
      <c r="BM248" s="212"/>
      <c r="BN248" s="213"/>
      <c r="BO248" s="149"/>
      <c r="BP248" s="60"/>
      <c r="BQ248" s="244"/>
      <c r="BR248" s="212"/>
      <c r="BS248" s="213"/>
      <c r="BT248" s="149"/>
      <c r="BU248" s="60"/>
      <c r="BV248" s="244"/>
      <c r="BW248" s="212"/>
      <c r="BX248" s="213"/>
      <c r="BY248" s="149"/>
      <c r="BZ248" s="60"/>
      <c r="CA248" s="244"/>
      <c r="CB248" s="277"/>
      <c r="CC248" s="277"/>
      <c r="CD248" s="149"/>
      <c r="CE248" s="60"/>
      <c r="CF248" s="244"/>
      <c r="CG248" s="212"/>
      <c r="CH248" s="213"/>
      <c r="CI248" s="149"/>
      <c r="CJ248" s="60"/>
      <c r="CK248" s="244"/>
      <c r="CL248" s="212"/>
      <c r="CM248" s="213"/>
      <c r="CN248" s="149"/>
      <c r="CO248" s="60"/>
      <c r="CP248" s="244"/>
      <c r="CQ248" s="212"/>
      <c r="CR248" s="213"/>
      <c r="CS248" s="149"/>
      <c r="CT248" s="60"/>
      <c r="CU248" s="244"/>
      <c r="CV248" s="212"/>
      <c r="CW248" s="213"/>
      <c r="CX248" s="149"/>
      <c r="CY248" s="60"/>
      <c r="CZ248" s="244"/>
      <c r="DA248" s="212"/>
      <c r="DB248" s="213"/>
      <c r="DC248" s="149"/>
      <c r="DD248" s="60"/>
      <c r="DE248" s="244"/>
      <c r="DF248" s="212"/>
      <c r="DG248" s="213"/>
      <c r="DH248" s="149"/>
      <c r="DI248" s="60"/>
      <c r="DJ248" s="244"/>
      <c r="DK248" s="212"/>
      <c r="DL248" s="213"/>
      <c r="DM248" s="149"/>
      <c r="DN248" s="60"/>
      <c r="DO248" s="244"/>
      <c r="DP248" s="212"/>
      <c r="DQ248" s="213"/>
      <c r="DR248" s="149">
        <f t="shared" si="828"/>
        <v>0</v>
      </c>
      <c r="DS248" s="60">
        <f t="shared" si="840"/>
        <v>0</v>
      </c>
      <c r="DT248" s="244"/>
      <c r="DU248" s="212">
        <v>0</v>
      </c>
      <c r="DV248" s="213">
        <v>0</v>
      </c>
      <c r="DW248" s="149">
        <f t="shared" si="829"/>
        <v>0</v>
      </c>
      <c r="DX248" s="60">
        <f t="shared" si="841"/>
        <v>0</v>
      </c>
      <c r="DY248" s="244"/>
      <c r="DZ248" s="212"/>
      <c r="EA248" s="213"/>
      <c r="EB248" s="149"/>
      <c r="EC248" s="60"/>
      <c r="ED248" s="247"/>
      <c r="EE248" s="212"/>
      <c r="EF248" s="213"/>
      <c r="EG248" s="149"/>
      <c r="EH248" s="60"/>
      <c r="EI248" s="244"/>
      <c r="EJ248" s="224">
        <f t="shared" si="1078"/>
        <v>2657472</v>
      </c>
      <c r="EK248" s="221">
        <f t="shared" ref="EK248" si="1082">_xlfn.MINIFS(O248:EI248,O$12:EI$12,"Valor Total Unitario", O248:EI248, "&lt;&gt;0")</f>
        <v>0</v>
      </c>
      <c r="EL248" s="222" t="s">
        <v>1513</v>
      </c>
      <c r="EM248" s="221"/>
      <c r="EN248" s="220">
        <f>IFERROR(EM248/#REF!,0)</f>
        <v>0</v>
      </c>
      <c r="EO248" s="31">
        <f t="shared" ref="EO248" si="1083">+EJ248</f>
        <v>2657472</v>
      </c>
      <c r="EP248" s="31">
        <f t="shared" si="846"/>
        <v>10629888</v>
      </c>
      <c r="EQ248" s="281" t="s">
        <v>1513</v>
      </c>
    </row>
    <row r="249" spans="1:147" s="14" customFormat="1" ht="28.5">
      <c r="A249" s="263">
        <f t="shared" si="13"/>
        <v>237</v>
      </c>
      <c r="B249" s="102"/>
      <c r="C249" s="248" t="s">
        <v>965</v>
      </c>
      <c r="D249" s="273" t="s">
        <v>57</v>
      </c>
      <c r="E249" s="264" t="s">
        <v>1445</v>
      </c>
      <c r="F249" s="273">
        <v>4</v>
      </c>
      <c r="G249" s="102"/>
      <c r="H249" s="103"/>
      <c r="I249" s="210" t="s">
        <v>1506</v>
      </c>
      <c r="J249" s="280">
        <v>2657472</v>
      </c>
      <c r="K249" s="206"/>
      <c r="L249" s="71">
        <f t="shared" ref="L249" si="1084">+J249+K249</f>
        <v>2657472</v>
      </c>
      <c r="M249" s="209">
        <f t="shared" si="826"/>
        <v>10629888</v>
      </c>
      <c r="O249" s="275"/>
      <c r="P249" s="275"/>
      <c r="Q249" s="149"/>
      <c r="R249" s="60"/>
      <c r="S249" s="244"/>
      <c r="T249" s="275"/>
      <c r="U249" s="275"/>
      <c r="V249" s="149"/>
      <c r="W249" s="60"/>
      <c r="X249" s="244"/>
      <c r="Y249" s="275"/>
      <c r="Z249" s="275"/>
      <c r="AA249" s="149"/>
      <c r="AB249" s="60"/>
      <c r="AC249" s="244"/>
      <c r="AD249" s="275"/>
      <c r="AE249" s="275"/>
      <c r="AF249" s="149"/>
      <c r="AG249" s="60"/>
      <c r="AH249" s="244"/>
      <c r="AI249" s="275"/>
      <c r="AJ249" s="275"/>
      <c r="AK249" s="149"/>
      <c r="AL249" s="60"/>
      <c r="AM249" s="244"/>
      <c r="AN249" s="275"/>
      <c r="AO249" s="275"/>
      <c r="AP249" s="149">
        <f t="shared" si="827"/>
        <v>0</v>
      </c>
      <c r="AQ249" s="60">
        <f t="shared" si="835"/>
        <v>0</v>
      </c>
      <c r="AR249" s="244"/>
      <c r="AS249" s="275"/>
      <c r="AT249" s="275"/>
      <c r="AU249" s="149"/>
      <c r="AV249" s="60"/>
      <c r="AW249" s="244"/>
      <c r="AX249" s="212"/>
      <c r="AY249" s="213"/>
      <c r="AZ249" s="149"/>
      <c r="BA249" s="60"/>
      <c r="BB249" s="244"/>
      <c r="BC249" s="212"/>
      <c r="BD249" s="213"/>
      <c r="BE249" s="149"/>
      <c r="BF249" s="60"/>
      <c r="BG249" s="244"/>
      <c r="BH249" s="275"/>
      <c r="BI249" s="275"/>
      <c r="BJ249" s="149"/>
      <c r="BK249" s="60"/>
      <c r="BL249" s="244"/>
      <c r="BM249" s="212"/>
      <c r="BN249" s="213"/>
      <c r="BO249" s="149"/>
      <c r="BP249" s="60"/>
      <c r="BQ249" s="244"/>
      <c r="BR249" s="212"/>
      <c r="BS249" s="213"/>
      <c r="BT249" s="149"/>
      <c r="BU249" s="60"/>
      <c r="BV249" s="244"/>
      <c r="BW249" s="212"/>
      <c r="BX249" s="213"/>
      <c r="BY249" s="149"/>
      <c r="BZ249" s="60"/>
      <c r="CA249" s="244"/>
      <c r="CB249" s="277"/>
      <c r="CC249" s="277"/>
      <c r="CD249" s="149"/>
      <c r="CE249" s="60"/>
      <c r="CF249" s="244"/>
      <c r="CG249" s="212"/>
      <c r="CH249" s="213"/>
      <c r="CI249" s="149"/>
      <c r="CJ249" s="60"/>
      <c r="CK249" s="244"/>
      <c r="CL249" s="212"/>
      <c r="CM249" s="213"/>
      <c r="CN249" s="149"/>
      <c r="CO249" s="60"/>
      <c r="CP249" s="244"/>
      <c r="CQ249" s="212"/>
      <c r="CR249" s="213"/>
      <c r="CS249" s="149"/>
      <c r="CT249" s="60"/>
      <c r="CU249" s="244"/>
      <c r="CV249" s="212"/>
      <c r="CW249" s="213"/>
      <c r="CX249" s="149"/>
      <c r="CY249" s="60"/>
      <c r="CZ249" s="244"/>
      <c r="DA249" s="212"/>
      <c r="DB249" s="213"/>
      <c r="DC249" s="149"/>
      <c r="DD249" s="60"/>
      <c r="DE249" s="244"/>
      <c r="DF249" s="212"/>
      <c r="DG249" s="213"/>
      <c r="DH249" s="149"/>
      <c r="DI249" s="60"/>
      <c r="DJ249" s="244"/>
      <c r="DK249" s="212"/>
      <c r="DL249" s="213"/>
      <c r="DM249" s="149"/>
      <c r="DN249" s="60"/>
      <c r="DO249" s="244"/>
      <c r="DP249" s="212"/>
      <c r="DQ249" s="213"/>
      <c r="DR249" s="149">
        <f t="shared" si="828"/>
        <v>0</v>
      </c>
      <c r="DS249" s="60">
        <f t="shared" si="840"/>
        <v>0</v>
      </c>
      <c r="DT249" s="244"/>
      <c r="DU249" s="212">
        <v>0</v>
      </c>
      <c r="DV249" s="213">
        <v>0</v>
      </c>
      <c r="DW249" s="149">
        <f t="shared" si="829"/>
        <v>0</v>
      </c>
      <c r="DX249" s="60">
        <f t="shared" si="841"/>
        <v>0</v>
      </c>
      <c r="DY249" s="244"/>
      <c r="DZ249" s="212"/>
      <c r="EA249" s="213"/>
      <c r="EB249" s="149"/>
      <c r="EC249" s="60"/>
      <c r="ED249" s="247"/>
      <c r="EE249" s="212"/>
      <c r="EF249" s="213"/>
      <c r="EG249" s="149"/>
      <c r="EH249" s="60"/>
      <c r="EI249" s="244"/>
      <c r="EJ249" s="224">
        <f t="shared" si="1078"/>
        <v>2657472</v>
      </c>
      <c r="EK249" s="221">
        <f t="shared" ref="EK249" si="1085">_xlfn.MINIFS(O249:EI249,O$12:EI$12,"Valor Total Unitario", O249:EI249, "&lt;&gt;0")</f>
        <v>0</v>
      </c>
      <c r="EL249" s="222" t="s">
        <v>1513</v>
      </c>
      <c r="EM249" s="221"/>
      <c r="EN249" s="220">
        <f>IFERROR(EM249/#REF!,0)</f>
        <v>0</v>
      </c>
      <c r="EO249" s="31">
        <f t="shared" ref="EO249" si="1086">+EJ249</f>
        <v>2657472</v>
      </c>
      <c r="EP249" s="31">
        <f t="shared" si="846"/>
        <v>10629888</v>
      </c>
      <c r="EQ249" s="281" t="s">
        <v>1513</v>
      </c>
    </row>
    <row r="250" spans="1:147" s="14" customFormat="1" ht="28.5">
      <c r="A250" s="263">
        <f t="shared" si="13"/>
        <v>238</v>
      </c>
      <c r="B250" s="102"/>
      <c r="C250" s="248" t="s">
        <v>966</v>
      </c>
      <c r="D250" s="273" t="s">
        <v>57</v>
      </c>
      <c r="E250" s="264" t="s">
        <v>1445</v>
      </c>
      <c r="F250" s="273">
        <v>4</v>
      </c>
      <c r="G250" s="102"/>
      <c r="H250" s="103"/>
      <c r="I250" s="210" t="s">
        <v>1506</v>
      </c>
      <c r="J250" s="280">
        <v>2657472</v>
      </c>
      <c r="K250" s="206"/>
      <c r="L250" s="71">
        <f t="shared" ref="L250" si="1087">+J250+K250</f>
        <v>2657472</v>
      </c>
      <c r="M250" s="209">
        <f t="shared" si="826"/>
        <v>10629888</v>
      </c>
      <c r="O250" s="275"/>
      <c r="P250" s="275"/>
      <c r="Q250" s="149"/>
      <c r="R250" s="60"/>
      <c r="S250" s="244"/>
      <c r="T250" s="275"/>
      <c r="U250" s="275"/>
      <c r="V250" s="149"/>
      <c r="W250" s="60"/>
      <c r="X250" s="244"/>
      <c r="Y250" s="275"/>
      <c r="Z250" s="275"/>
      <c r="AA250" s="149"/>
      <c r="AB250" s="60"/>
      <c r="AC250" s="244"/>
      <c r="AD250" s="275"/>
      <c r="AE250" s="275"/>
      <c r="AF250" s="149"/>
      <c r="AG250" s="60"/>
      <c r="AH250" s="244"/>
      <c r="AI250" s="275"/>
      <c r="AJ250" s="275"/>
      <c r="AK250" s="149"/>
      <c r="AL250" s="60"/>
      <c r="AM250" s="244"/>
      <c r="AN250" s="275"/>
      <c r="AO250" s="275"/>
      <c r="AP250" s="149">
        <f t="shared" si="827"/>
        <v>0</v>
      </c>
      <c r="AQ250" s="60">
        <f t="shared" si="835"/>
        <v>0</v>
      </c>
      <c r="AR250" s="244"/>
      <c r="AS250" s="275"/>
      <c r="AT250" s="275"/>
      <c r="AU250" s="149"/>
      <c r="AV250" s="60"/>
      <c r="AW250" s="244"/>
      <c r="AX250" s="212"/>
      <c r="AY250" s="213"/>
      <c r="AZ250" s="149"/>
      <c r="BA250" s="60"/>
      <c r="BB250" s="244"/>
      <c r="BC250" s="212"/>
      <c r="BD250" s="213"/>
      <c r="BE250" s="149"/>
      <c r="BF250" s="60"/>
      <c r="BG250" s="244"/>
      <c r="BH250" s="275"/>
      <c r="BI250" s="275"/>
      <c r="BJ250" s="149"/>
      <c r="BK250" s="60"/>
      <c r="BL250" s="244"/>
      <c r="BM250" s="212"/>
      <c r="BN250" s="213"/>
      <c r="BO250" s="149"/>
      <c r="BP250" s="60"/>
      <c r="BQ250" s="244"/>
      <c r="BR250" s="212"/>
      <c r="BS250" s="213"/>
      <c r="BT250" s="149"/>
      <c r="BU250" s="60"/>
      <c r="BV250" s="244"/>
      <c r="BW250" s="212"/>
      <c r="BX250" s="213"/>
      <c r="BY250" s="149"/>
      <c r="BZ250" s="60"/>
      <c r="CA250" s="244"/>
      <c r="CB250" s="277"/>
      <c r="CC250" s="277"/>
      <c r="CD250" s="149"/>
      <c r="CE250" s="60"/>
      <c r="CF250" s="244"/>
      <c r="CG250" s="212"/>
      <c r="CH250" s="213"/>
      <c r="CI250" s="149"/>
      <c r="CJ250" s="60"/>
      <c r="CK250" s="244"/>
      <c r="CL250" s="212"/>
      <c r="CM250" s="213"/>
      <c r="CN250" s="149"/>
      <c r="CO250" s="60"/>
      <c r="CP250" s="244"/>
      <c r="CQ250" s="212"/>
      <c r="CR250" s="213"/>
      <c r="CS250" s="149"/>
      <c r="CT250" s="60"/>
      <c r="CU250" s="244"/>
      <c r="CV250" s="212"/>
      <c r="CW250" s="213"/>
      <c r="CX250" s="149"/>
      <c r="CY250" s="60"/>
      <c r="CZ250" s="244"/>
      <c r="DA250" s="212"/>
      <c r="DB250" s="213"/>
      <c r="DC250" s="149"/>
      <c r="DD250" s="60"/>
      <c r="DE250" s="244"/>
      <c r="DF250" s="212"/>
      <c r="DG250" s="213"/>
      <c r="DH250" s="149"/>
      <c r="DI250" s="60"/>
      <c r="DJ250" s="244"/>
      <c r="DK250" s="212"/>
      <c r="DL250" s="213"/>
      <c r="DM250" s="149"/>
      <c r="DN250" s="60"/>
      <c r="DO250" s="244"/>
      <c r="DP250" s="212"/>
      <c r="DQ250" s="213"/>
      <c r="DR250" s="149">
        <f t="shared" si="828"/>
        <v>0</v>
      </c>
      <c r="DS250" s="60">
        <f t="shared" si="840"/>
        <v>0</v>
      </c>
      <c r="DT250" s="244"/>
      <c r="DU250" s="212">
        <v>0</v>
      </c>
      <c r="DV250" s="213">
        <v>0</v>
      </c>
      <c r="DW250" s="149">
        <f t="shared" si="829"/>
        <v>0</v>
      </c>
      <c r="DX250" s="60">
        <f t="shared" si="841"/>
        <v>0</v>
      </c>
      <c r="DY250" s="244"/>
      <c r="DZ250" s="212"/>
      <c r="EA250" s="213"/>
      <c r="EB250" s="149"/>
      <c r="EC250" s="60"/>
      <c r="ED250" s="247"/>
      <c r="EE250" s="212"/>
      <c r="EF250" s="213"/>
      <c r="EG250" s="149"/>
      <c r="EH250" s="60"/>
      <c r="EI250" s="244"/>
      <c r="EJ250" s="224">
        <f t="shared" si="1078"/>
        <v>2657472</v>
      </c>
      <c r="EK250" s="221">
        <f t="shared" ref="EK250" si="1088">_xlfn.MINIFS(O250:EI250,O$12:EI$12,"Valor Total Unitario", O250:EI250, "&lt;&gt;0")</f>
        <v>0</v>
      </c>
      <c r="EL250" s="222" t="s">
        <v>1513</v>
      </c>
      <c r="EM250" s="221"/>
      <c r="EN250" s="220">
        <f>IFERROR(EM250/#REF!,0)</f>
        <v>0</v>
      </c>
      <c r="EO250" s="31">
        <f t="shared" ref="EO250" si="1089">+EJ250</f>
        <v>2657472</v>
      </c>
      <c r="EP250" s="31">
        <f t="shared" si="846"/>
        <v>10629888</v>
      </c>
      <c r="EQ250" s="281" t="s">
        <v>1513</v>
      </c>
    </row>
    <row r="251" spans="1:147" s="14" customFormat="1" ht="28.5">
      <c r="A251" s="263">
        <f t="shared" si="13"/>
        <v>239</v>
      </c>
      <c r="B251" s="102"/>
      <c r="C251" s="248" t="s">
        <v>967</v>
      </c>
      <c r="D251" s="273" t="s">
        <v>57</v>
      </c>
      <c r="E251" s="264" t="s">
        <v>1445</v>
      </c>
      <c r="F251" s="273">
        <v>3</v>
      </c>
      <c r="G251" s="102"/>
      <c r="H251" s="103"/>
      <c r="I251" s="210"/>
      <c r="J251" s="280"/>
      <c r="K251" s="206"/>
      <c r="L251" s="71">
        <f t="shared" ref="L251" si="1090">+J251+K251</f>
        <v>0</v>
      </c>
      <c r="M251" s="209">
        <f t="shared" si="826"/>
        <v>0</v>
      </c>
      <c r="O251" s="275"/>
      <c r="P251" s="275"/>
      <c r="Q251" s="149"/>
      <c r="R251" s="60"/>
      <c r="S251" s="244"/>
      <c r="T251" s="275"/>
      <c r="U251" s="275"/>
      <c r="V251" s="149"/>
      <c r="W251" s="60"/>
      <c r="X251" s="244"/>
      <c r="Y251" s="275"/>
      <c r="Z251" s="275"/>
      <c r="AA251" s="149"/>
      <c r="AB251" s="60"/>
      <c r="AC251" s="244"/>
      <c r="AD251" s="275"/>
      <c r="AE251" s="275"/>
      <c r="AF251" s="149"/>
      <c r="AG251" s="60"/>
      <c r="AH251" s="244"/>
      <c r="AI251" s="275"/>
      <c r="AJ251" s="275"/>
      <c r="AK251" s="149"/>
      <c r="AL251" s="60"/>
      <c r="AM251" s="244"/>
      <c r="AN251" s="275"/>
      <c r="AO251" s="275"/>
      <c r="AP251" s="149">
        <f t="shared" si="827"/>
        <v>0</v>
      </c>
      <c r="AQ251" s="60">
        <f t="shared" si="835"/>
        <v>0</v>
      </c>
      <c r="AR251" s="244"/>
      <c r="AS251" s="275">
        <v>3069753.5</v>
      </c>
      <c r="AT251" s="275">
        <v>0</v>
      </c>
      <c r="AU251" s="149">
        <f t="shared" si="848"/>
        <v>3069753.5</v>
      </c>
      <c r="AV251" s="60">
        <f t="shared" si="849"/>
        <v>9209260.5</v>
      </c>
      <c r="AW251" s="244"/>
      <c r="AX251" s="212"/>
      <c r="AY251" s="213"/>
      <c r="AZ251" s="149"/>
      <c r="BA251" s="60"/>
      <c r="BB251" s="244"/>
      <c r="BC251" s="212"/>
      <c r="BD251" s="213"/>
      <c r="BE251" s="149"/>
      <c r="BF251" s="60"/>
      <c r="BG251" s="244"/>
      <c r="BH251" s="275"/>
      <c r="BI251" s="275"/>
      <c r="BJ251" s="149"/>
      <c r="BK251" s="60"/>
      <c r="BL251" s="244"/>
      <c r="BM251" s="212"/>
      <c r="BN251" s="213"/>
      <c r="BO251" s="149"/>
      <c r="BP251" s="60"/>
      <c r="BQ251" s="244"/>
      <c r="BR251" s="212"/>
      <c r="BS251" s="213"/>
      <c r="BT251" s="149"/>
      <c r="BU251" s="60"/>
      <c r="BV251" s="244"/>
      <c r="BW251" s="212"/>
      <c r="BX251" s="213"/>
      <c r="BY251" s="149"/>
      <c r="BZ251" s="60"/>
      <c r="CA251" s="244"/>
      <c r="CB251" s="277"/>
      <c r="CC251" s="277"/>
      <c r="CD251" s="149"/>
      <c r="CE251" s="60"/>
      <c r="CF251" s="244"/>
      <c r="CG251" s="212"/>
      <c r="CH251" s="213"/>
      <c r="CI251" s="149"/>
      <c r="CJ251" s="60"/>
      <c r="CK251" s="244"/>
      <c r="CL251" s="212"/>
      <c r="CM251" s="213"/>
      <c r="CN251" s="149"/>
      <c r="CO251" s="60"/>
      <c r="CP251" s="244"/>
      <c r="CQ251" s="212"/>
      <c r="CR251" s="213"/>
      <c r="CS251" s="149"/>
      <c r="CT251" s="60"/>
      <c r="CU251" s="244"/>
      <c r="CV251" s="212">
        <v>2910000</v>
      </c>
      <c r="CW251" s="213">
        <v>0</v>
      </c>
      <c r="CX251" s="149">
        <f t="shared" si="855"/>
        <v>2910000</v>
      </c>
      <c r="CY251" s="60">
        <f t="shared" si="856"/>
        <v>8730000</v>
      </c>
      <c r="CZ251" s="244"/>
      <c r="DA251" s="212"/>
      <c r="DB251" s="213"/>
      <c r="DC251" s="149"/>
      <c r="DD251" s="60"/>
      <c r="DE251" s="244"/>
      <c r="DF251" s="212"/>
      <c r="DG251" s="213"/>
      <c r="DH251" s="149"/>
      <c r="DI251" s="60"/>
      <c r="DJ251" s="244"/>
      <c r="DK251" s="212"/>
      <c r="DL251" s="213"/>
      <c r="DM251" s="149"/>
      <c r="DN251" s="60"/>
      <c r="DO251" s="244"/>
      <c r="DP251" s="212"/>
      <c r="DQ251" s="213"/>
      <c r="DR251" s="149">
        <f t="shared" si="828"/>
        <v>0</v>
      </c>
      <c r="DS251" s="60">
        <f t="shared" si="840"/>
        <v>0</v>
      </c>
      <c r="DT251" s="244"/>
      <c r="DU251" s="212">
        <v>0</v>
      </c>
      <c r="DV251" s="213">
        <v>0</v>
      </c>
      <c r="DW251" s="149">
        <f t="shared" si="829"/>
        <v>0</v>
      </c>
      <c r="DX251" s="60">
        <f t="shared" si="841"/>
        <v>0</v>
      </c>
      <c r="DY251" s="244"/>
      <c r="DZ251" s="212"/>
      <c r="EA251" s="213"/>
      <c r="EB251" s="149"/>
      <c r="EC251" s="60"/>
      <c r="ED251" s="247"/>
      <c r="EE251" s="212"/>
      <c r="EF251" s="213"/>
      <c r="EG251" s="149"/>
      <c r="EH251" s="60"/>
      <c r="EI251" s="244"/>
      <c r="EJ251" s="224">
        <f t="shared" ref="EJ251" si="1091">IFERROR(AVERAGEIFS(O251:EI251,O$12:EI$12,"Valor Total Unitario",O251:EI251,"&lt;&gt;0"),0)</f>
        <v>2989876.75</v>
      </c>
      <c r="EK251" s="221">
        <f t="shared" ref="EK251" si="1092">_xlfn.MINIFS(O251:EI251,O$12:EI$12,"Valor Total Unitario", O251:EI251, "&lt;&gt;0")</f>
        <v>2910000</v>
      </c>
      <c r="EL251" s="222" t="str">
        <f t="shared" ref="EL251" si="1093">IF(EK251=0,"",INDEX(O$9:EI$9,MATCH(EK251,O251:EI251,0)))</f>
        <v>LOGYSMED</v>
      </c>
      <c r="EM251" s="221"/>
      <c r="EN251" s="220">
        <f>IFERROR(EM251/#REF!,0)</f>
        <v>0</v>
      </c>
      <c r="EO251" s="31">
        <f t="shared" ref="EO251" si="1094">+EJ251</f>
        <v>2989876.75</v>
      </c>
      <c r="EP251" s="31">
        <f t="shared" si="846"/>
        <v>8969630.25</v>
      </c>
      <c r="EQ251" s="225" t="str">
        <f>IF(AND(C251="",SUM(O251:EI251)=0),"",IF(AND(C251&lt;&gt;"",SUM(O251:EI251)=0),"Ítem sin cotización",IF(COUNTIFS(O251:EI251,EK251,O$12:EI$12,"Valor Total Unitario")&gt;1,"Empate","")))</f>
        <v/>
      </c>
    </row>
    <row r="252" spans="1:147" s="14" customFormat="1" ht="28.5">
      <c r="A252" s="263">
        <f t="shared" si="13"/>
        <v>240</v>
      </c>
      <c r="B252" s="102"/>
      <c r="C252" s="248" t="s">
        <v>968</v>
      </c>
      <c r="D252" s="273" t="s">
        <v>57</v>
      </c>
      <c r="E252" s="264" t="s">
        <v>1445</v>
      </c>
      <c r="F252" s="273">
        <v>5</v>
      </c>
      <c r="G252" s="102"/>
      <c r="H252" s="103"/>
      <c r="I252" s="210"/>
      <c r="J252" s="280"/>
      <c r="K252" s="206"/>
      <c r="L252" s="71">
        <f t="shared" ref="L252" si="1095">+J252+K252</f>
        <v>0</v>
      </c>
      <c r="M252" s="209">
        <f t="shared" si="826"/>
        <v>0</v>
      </c>
      <c r="O252" s="275"/>
      <c r="P252" s="275"/>
      <c r="Q252" s="149"/>
      <c r="R252" s="60"/>
      <c r="S252" s="244"/>
      <c r="T252" s="275"/>
      <c r="U252" s="275"/>
      <c r="V252" s="149"/>
      <c r="W252" s="60"/>
      <c r="X252" s="244"/>
      <c r="Y252" s="275"/>
      <c r="Z252" s="275"/>
      <c r="AA252" s="149"/>
      <c r="AB252" s="60"/>
      <c r="AC252" s="244"/>
      <c r="AD252" s="275"/>
      <c r="AE252" s="275"/>
      <c r="AF252" s="149"/>
      <c r="AG252" s="60"/>
      <c r="AH252" s="244"/>
      <c r="AI252" s="275"/>
      <c r="AJ252" s="275"/>
      <c r="AK252" s="149"/>
      <c r="AL252" s="60"/>
      <c r="AM252" s="244"/>
      <c r="AN252" s="275"/>
      <c r="AO252" s="275"/>
      <c r="AP252" s="149">
        <f t="shared" si="827"/>
        <v>0</v>
      </c>
      <c r="AQ252" s="60">
        <f t="shared" si="835"/>
        <v>0</v>
      </c>
      <c r="AR252" s="244"/>
      <c r="AS252" s="275"/>
      <c r="AT252" s="275"/>
      <c r="AU252" s="149"/>
      <c r="AV252" s="60"/>
      <c r="AW252" s="244"/>
      <c r="AX252" s="212"/>
      <c r="AY252" s="213"/>
      <c r="AZ252" s="149"/>
      <c r="BA252" s="60"/>
      <c r="BB252" s="244"/>
      <c r="BC252" s="212"/>
      <c r="BD252" s="213"/>
      <c r="BE252" s="149"/>
      <c r="BF252" s="60"/>
      <c r="BG252" s="244"/>
      <c r="BH252" s="275"/>
      <c r="BI252" s="275"/>
      <c r="BJ252" s="149"/>
      <c r="BK252" s="60"/>
      <c r="BL252" s="244"/>
      <c r="BM252" s="212"/>
      <c r="BN252" s="213"/>
      <c r="BO252" s="149"/>
      <c r="BP252" s="60"/>
      <c r="BQ252" s="244"/>
      <c r="BR252" s="212"/>
      <c r="BS252" s="213"/>
      <c r="BT252" s="149"/>
      <c r="BU252" s="60"/>
      <c r="BV252" s="244"/>
      <c r="BW252" s="212"/>
      <c r="BX252" s="213"/>
      <c r="BY252" s="149"/>
      <c r="BZ252" s="60"/>
      <c r="CA252" s="244"/>
      <c r="CB252" s="277"/>
      <c r="CC252" s="277"/>
      <c r="CD252" s="149"/>
      <c r="CE252" s="60"/>
      <c r="CF252" s="244"/>
      <c r="CG252" s="212"/>
      <c r="CH252" s="213"/>
      <c r="CI252" s="149"/>
      <c r="CJ252" s="60"/>
      <c r="CK252" s="244"/>
      <c r="CL252" s="212"/>
      <c r="CM252" s="213"/>
      <c r="CN252" s="149"/>
      <c r="CO252" s="60"/>
      <c r="CP252" s="244"/>
      <c r="CQ252" s="212"/>
      <c r="CR252" s="213"/>
      <c r="CS252" s="149"/>
      <c r="CT252" s="60"/>
      <c r="CU252" s="244"/>
      <c r="CV252" s="212">
        <v>3050000</v>
      </c>
      <c r="CW252" s="213">
        <v>0</v>
      </c>
      <c r="CX252" s="149">
        <f t="shared" si="855"/>
        <v>3050000</v>
      </c>
      <c r="CY252" s="60">
        <f t="shared" si="856"/>
        <v>15250000</v>
      </c>
      <c r="CZ252" s="244"/>
      <c r="DA252" s="212"/>
      <c r="DB252" s="213"/>
      <c r="DC252" s="149"/>
      <c r="DD252" s="60"/>
      <c r="DE252" s="244"/>
      <c r="DF252" s="212"/>
      <c r="DG252" s="213"/>
      <c r="DH252" s="149"/>
      <c r="DI252" s="60"/>
      <c r="DJ252" s="244"/>
      <c r="DK252" s="212"/>
      <c r="DL252" s="213"/>
      <c r="DM252" s="149"/>
      <c r="DN252" s="60"/>
      <c r="DO252" s="244"/>
      <c r="DP252" s="212"/>
      <c r="DQ252" s="213"/>
      <c r="DR252" s="149">
        <f t="shared" si="828"/>
        <v>0</v>
      </c>
      <c r="DS252" s="60">
        <f t="shared" si="840"/>
        <v>0</v>
      </c>
      <c r="DT252" s="244"/>
      <c r="DU252" s="212">
        <v>0</v>
      </c>
      <c r="DV252" s="213">
        <v>0</v>
      </c>
      <c r="DW252" s="149">
        <f t="shared" si="829"/>
        <v>0</v>
      </c>
      <c r="DX252" s="60">
        <f t="shared" si="841"/>
        <v>0</v>
      </c>
      <c r="DY252" s="244"/>
      <c r="DZ252" s="212"/>
      <c r="EA252" s="213"/>
      <c r="EB252" s="149"/>
      <c r="EC252" s="60"/>
      <c r="ED252" s="247"/>
      <c r="EE252" s="212"/>
      <c r="EF252" s="213"/>
      <c r="EG252" s="149"/>
      <c r="EH252" s="60"/>
      <c r="EI252" s="244"/>
      <c r="EJ252" s="224">
        <f t="shared" ref="EJ252" si="1096">IFERROR(AVERAGEIFS(O252:EI252,O$12:EI$12,"Valor Total Unitario",O252:EI252,"&lt;&gt;0"),0)</f>
        <v>3050000</v>
      </c>
      <c r="EK252" s="221">
        <f t="shared" ref="EK252" si="1097">_xlfn.MINIFS(O252:EI252,O$12:EI$12,"Valor Total Unitario", O252:EI252, "&lt;&gt;0")</f>
        <v>3050000</v>
      </c>
      <c r="EL252" s="222" t="str">
        <f t="shared" ref="EL252" si="1098">IF(EK252=0,"",INDEX(O$9:EI$9,MATCH(EK252,O252:EI252,0)))</f>
        <v>LOGYSMED</v>
      </c>
      <c r="EM252" s="221"/>
      <c r="EN252" s="220">
        <f>IFERROR(EM252/#REF!,0)</f>
        <v>0</v>
      </c>
      <c r="EO252" s="31">
        <f t="shared" ref="EO252" si="1099">+EJ252</f>
        <v>3050000</v>
      </c>
      <c r="EP252" s="31">
        <f t="shared" si="846"/>
        <v>15250000</v>
      </c>
      <c r="EQ252" s="225" t="str">
        <f>IF(AND(C252="",SUM(O252:EI252)=0),"",IF(AND(C252&lt;&gt;"",SUM(O252:EI252)=0),"Ítem sin cotización",IF(COUNTIFS(O252:EI252,EK252,O$12:EI$12,"Valor Total Unitario")&gt;1,"Empate","")))</f>
        <v/>
      </c>
    </row>
    <row r="253" spans="1:147" s="14" customFormat="1" ht="28.5">
      <c r="A253" s="263">
        <f t="shared" si="13"/>
        <v>241</v>
      </c>
      <c r="B253" s="102"/>
      <c r="C253" s="248" t="s">
        <v>969</v>
      </c>
      <c r="D253" s="273" t="s">
        <v>57</v>
      </c>
      <c r="E253" s="264" t="s">
        <v>1445</v>
      </c>
      <c r="F253" s="273">
        <v>1</v>
      </c>
      <c r="G253" s="102"/>
      <c r="H253" s="103"/>
      <c r="I253" s="210" t="s">
        <v>1506</v>
      </c>
      <c r="J253" s="280">
        <v>2790883</v>
      </c>
      <c r="K253" s="206"/>
      <c r="L253" s="71">
        <f t="shared" ref="L253" si="1100">+J253+K253</f>
        <v>2790883</v>
      </c>
      <c r="M253" s="209">
        <f t="shared" si="826"/>
        <v>2790883</v>
      </c>
      <c r="O253" s="275"/>
      <c r="P253" s="275"/>
      <c r="Q253" s="149"/>
      <c r="R253" s="60"/>
      <c r="S253" s="244"/>
      <c r="T253" s="275"/>
      <c r="U253" s="275"/>
      <c r="V253" s="149"/>
      <c r="W253" s="60"/>
      <c r="X253" s="244"/>
      <c r="Y253" s="275"/>
      <c r="Z253" s="275"/>
      <c r="AA253" s="149"/>
      <c r="AB253" s="60"/>
      <c r="AC253" s="244"/>
      <c r="AD253" s="275"/>
      <c r="AE253" s="275"/>
      <c r="AF253" s="149"/>
      <c r="AG253" s="60"/>
      <c r="AH253" s="244"/>
      <c r="AI253" s="275"/>
      <c r="AJ253" s="275"/>
      <c r="AK253" s="149"/>
      <c r="AL253" s="60"/>
      <c r="AM253" s="244"/>
      <c r="AN253" s="275"/>
      <c r="AO253" s="275"/>
      <c r="AP253" s="149">
        <f t="shared" si="827"/>
        <v>0</v>
      </c>
      <c r="AQ253" s="60">
        <f t="shared" si="835"/>
        <v>0</v>
      </c>
      <c r="AR253" s="244"/>
      <c r="AS253" s="275"/>
      <c r="AT253" s="275"/>
      <c r="AU253" s="149"/>
      <c r="AV253" s="60"/>
      <c r="AW253" s="244"/>
      <c r="AX253" s="212"/>
      <c r="AY253" s="213"/>
      <c r="AZ253" s="149"/>
      <c r="BA253" s="60"/>
      <c r="BB253" s="244"/>
      <c r="BC253" s="212"/>
      <c r="BD253" s="213"/>
      <c r="BE253" s="149"/>
      <c r="BF253" s="60"/>
      <c r="BG253" s="244"/>
      <c r="BH253" s="275"/>
      <c r="BI253" s="275"/>
      <c r="BJ253" s="149"/>
      <c r="BK253" s="60"/>
      <c r="BL253" s="244"/>
      <c r="BM253" s="212"/>
      <c r="BN253" s="213"/>
      <c r="BO253" s="149"/>
      <c r="BP253" s="60"/>
      <c r="BQ253" s="244"/>
      <c r="BR253" s="212"/>
      <c r="BS253" s="213"/>
      <c r="BT253" s="149"/>
      <c r="BU253" s="60"/>
      <c r="BV253" s="244"/>
      <c r="BW253" s="212"/>
      <c r="BX253" s="213"/>
      <c r="BY253" s="149"/>
      <c r="BZ253" s="60"/>
      <c r="CA253" s="244"/>
      <c r="CB253" s="277"/>
      <c r="CC253" s="277"/>
      <c r="CD253" s="149"/>
      <c r="CE253" s="60"/>
      <c r="CF253" s="244"/>
      <c r="CG253" s="212"/>
      <c r="CH253" s="213"/>
      <c r="CI253" s="149"/>
      <c r="CJ253" s="60"/>
      <c r="CK253" s="244"/>
      <c r="CL253" s="212"/>
      <c r="CM253" s="213"/>
      <c r="CN253" s="149"/>
      <c r="CO253" s="60"/>
      <c r="CP253" s="244"/>
      <c r="CQ253" s="212"/>
      <c r="CR253" s="213"/>
      <c r="CS253" s="149"/>
      <c r="CT253" s="60"/>
      <c r="CU253" s="244"/>
      <c r="CV253" s="212"/>
      <c r="CW253" s="213"/>
      <c r="CX253" s="149"/>
      <c r="CY253" s="60"/>
      <c r="CZ253" s="244"/>
      <c r="DA253" s="212"/>
      <c r="DB253" s="213"/>
      <c r="DC253" s="149"/>
      <c r="DD253" s="60"/>
      <c r="DE253" s="244"/>
      <c r="DF253" s="212"/>
      <c r="DG253" s="213"/>
      <c r="DH253" s="149"/>
      <c r="DI253" s="60"/>
      <c r="DJ253" s="244"/>
      <c r="DK253" s="212"/>
      <c r="DL253" s="213"/>
      <c r="DM253" s="149"/>
      <c r="DN253" s="60"/>
      <c r="DO253" s="244"/>
      <c r="DP253" s="212"/>
      <c r="DQ253" s="213"/>
      <c r="DR253" s="149">
        <f t="shared" si="828"/>
        <v>0</v>
      </c>
      <c r="DS253" s="60">
        <f t="shared" si="840"/>
        <v>0</v>
      </c>
      <c r="DT253" s="244"/>
      <c r="DU253" s="212">
        <v>0</v>
      </c>
      <c r="DV253" s="213">
        <v>0</v>
      </c>
      <c r="DW253" s="149">
        <f t="shared" si="829"/>
        <v>0</v>
      </c>
      <c r="DX253" s="60">
        <f t="shared" si="841"/>
        <v>0</v>
      </c>
      <c r="DY253" s="244"/>
      <c r="DZ253" s="212"/>
      <c r="EA253" s="213"/>
      <c r="EB253" s="149"/>
      <c r="EC253" s="60"/>
      <c r="ED253" s="247"/>
      <c r="EE253" s="212"/>
      <c r="EF253" s="213"/>
      <c r="EG253" s="149"/>
      <c r="EH253" s="60"/>
      <c r="EI253" s="244"/>
      <c r="EJ253" s="224">
        <f t="shared" ref="EJ253:EJ258" si="1101">L253</f>
        <v>2790883</v>
      </c>
      <c r="EK253" s="221">
        <f t="shared" ref="EK253" si="1102">_xlfn.MINIFS(O253:EI253,O$12:EI$12,"Valor Total Unitario", O253:EI253, "&lt;&gt;0")</f>
        <v>0</v>
      </c>
      <c r="EL253" s="222" t="s">
        <v>1513</v>
      </c>
      <c r="EM253" s="221"/>
      <c r="EN253" s="220">
        <f>IFERROR(EM253/#REF!,0)</f>
        <v>0</v>
      </c>
      <c r="EO253" s="31">
        <f t="shared" ref="EO253" si="1103">+EJ253</f>
        <v>2790883</v>
      </c>
      <c r="EP253" s="31">
        <f t="shared" si="846"/>
        <v>2790883</v>
      </c>
      <c r="EQ253" s="281" t="s">
        <v>1513</v>
      </c>
    </row>
    <row r="254" spans="1:147" s="14" customFormat="1" ht="28.5">
      <c r="A254" s="263">
        <f t="shared" si="13"/>
        <v>242</v>
      </c>
      <c r="B254" s="102"/>
      <c r="C254" s="248" t="s">
        <v>970</v>
      </c>
      <c r="D254" s="273" t="s">
        <v>57</v>
      </c>
      <c r="E254" s="264" t="s">
        <v>1445</v>
      </c>
      <c r="F254" s="273">
        <v>7</v>
      </c>
      <c r="G254" s="102"/>
      <c r="H254" s="103"/>
      <c r="I254" s="210" t="s">
        <v>1506</v>
      </c>
      <c r="J254" s="280">
        <v>1611074</v>
      </c>
      <c r="K254" s="206"/>
      <c r="L254" s="71">
        <f t="shared" ref="L254" si="1104">+J254+K254</f>
        <v>1611074</v>
      </c>
      <c r="M254" s="209">
        <f t="shared" si="826"/>
        <v>11277518</v>
      </c>
      <c r="O254" s="275"/>
      <c r="P254" s="275"/>
      <c r="Q254" s="149"/>
      <c r="R254" s="60"/>
      <c r="S254" s="244"/>
      <c r="T254" s="275"/>
      <c r="U254" s="275"/>
      <c r="V254" s="149"/>
      <c r="W254" s="60"/>
      <c r="X254" s="244"/>
      <c r="Y254" s="275"/>
      <c r="Z254" s="275"/>
      <c r="AA254" s="149"/>
      <c r="AB254" s="60"/>
      <c r="AC254" s="244"/>
      <c r="AD254" s="275"/>
      <c r="AE254" s="275"/>
      <c r="AF254" s="149"/>
      <c r="AG254" s="60"/>
      <c r="AH254" s="244"/>
      <c r="AI254" s="275"/>
      <c r="AJ254" s="275"/>
      <c r="AK254" s="149"/>
      <c r="AL254" s="60"/>
      <c r="AM254" s="244"/>
      <c r="AN254" s="275"/>
      <c r="AO254" s="275"/>
      <c r="AP254" s="149">
        <f t="shared" si="827"/>
        <v>0</v>
      </c>
      <c r="AQ254" s="60">
        <f t="shared" si="835"/>
        <v>0</v>
      </c>
      <c r="AR254" s="244"/>
      <c r="AS254" s="275"/>
      <c r="AT254" s="275"/>
      <c r="AU254" s="149"/>
      <c r="AV254" s="60"/>
      <c r="AW254" s="244"/>
      <c r="AX254" s="212"/>
      <c r="AY254" s="213"/>
      <c r="AZ254" s="149"/>
      <c r="BA254" s="60"/>
      <c r="BB254" s="244"/>
      <c r="BC254" s="212"/>
      <c r="BD254" s="213"/>
      <c r="BE254" s="149"/>
      <c r="BF254" s="60"/>
      <c r="BG254" s="244"/>
      <c r="BH254" s="275"/>
      <c r="BI254" s="275"/>
      <c r="BJ254" s="149"/>
      <c r="BK254" s="60"/>
      <c r="BL254" s="244"/>
      <c r="BM254" s="212"/>
      <c r="BN254" s="213"/>
      <c r="BO254" s="149"/>
      <c r="BP254" s="60"/>
      <c r="BQ254" s="244"/>
      <c r="BR254" s="212"/>
      <c r="BS254" s="213"/>
      <c r="BT254" s="149"/>
      <c r="BU254" s="60"/>
      <c r="BV254" s="244"/>
      <c r="BW254" s="212"/>
      <c r="BX254" s="213"/>
      <c r="BY254" s="149"/>
      <c r="BZ254" s="60"/>
      <c r="CA254" s="244"/>
      <c r="CB254" s="277"/>
      <c r="CC254" s="277"/>
      <c r="CD254" s="149"/>
      <c r="CE254" s="60"/>
      <c r="CF254" s="244"/>
      <c r="CG254" s="212"/>
      <c r="CH254" s="213"/>
      <c r="CI254" s="149"/>
      <c r="CJ254" s="60"/>
      <c r="CK254" s="244"/>
      <c r="CL254" s="212"/>
      <c r="CM254" s="213"/>
      <c r="CN254" s="149"/>
      <c r="CO254" s="60"/>
      <c r="CP254" s="244"/>
      <c r="CQ254" s="212"/>
      <c r="CR254" s="213"/>
      <c r="CS254" s="149"/>
      <c r="CT254" s="60"/>
      <c r="CU254" s="244"/>
      <c r="CV254" s="212"/>
      <c r="CW254" s="213"/>
      <c r="CX254" s="149"/>
      <c r="CY254" s="60"/>
      <c r="CZ254" s="244"/>
      <c r="DA254" s="212"/>
      <c r="DB254" s="213"/>
      <c r="DC254" s="149"/>
      <c r="DD254" s="60"/>
      <c r="DE254" s="244"/>
      <c r="DF254" s="212"/>
      <c r="DG254" s="213"/>
      <c r="DH254" s="149"/>
      <c r="DI254" s="60"/>
      <c r="DJ254" s="244"/>
      <c r="DK254" s="212"/>
      <c r="DL254" s="213"/>
      <c r="DM254" s="149"/>
      <c r="DN254" s="60"/>
      <c r="DO254" s="244"/>
      <c r="DP254" s="212"/>
      <c r="DQ254" s="213"/>
      <c r="DR254" s="149">
        <f t="shared" si="828"/>
        <v>0</v>
      </c>
      <c r="DS254" s="60">
        <f t="shared" si="840"/>
        <v>0</v>
      </c>
      <c r="DT254" s="244"/>
      <c r="DU254" s="212">
        <v>0</v>
      </c>
      <c r="DV254" s="213">
        <v>0</v>
      </c>
      <c r="DW254" s="149">
        <f t="shared" si="829"/>
        <v>0</v>
      </c>
      <c r="DX254" s="60">
        <f t="shared" si="841"/>
        <v>0</v>
      </c>
      <c r="DY254" s="244"/>
      <c r="DZ254" s="212"/>
      <c r="EA254" s="213"/>
      <c r="EB254" s="149"/>
      <c r="EC254" s="60"/>
      <c r="ED254" s="247"/>
      <c r="EE254" s="212"/>
      <c r="EF254" s="213"/>
      <c r="EG254" s="149"/>
      <c r="EH254" s="60"/>
      <c r="EI254" s="244"/>
      <c r="EJ254" s="224">
        <f t="shared" si="1101"/>
        <v>1611074</v>
      </c>
      <c r="EK254" s="221">
        <f t="shared" ref="EK254" si="1105">_xlfn.MINIFS(O254:EI254,O$12:EI$12,"Valor Total Unitario", O254:EI254, "&lt;&gt;0")</f>
        <v>0</v>
      </c>
      <c r="EL254" s="222" t="s">
        <v>1513</v>
      </c>
      <c r="EM254" s="221"/>
      <c r="EN254" s="220">
        <f>IFERROR(EM254/#REF!,0)</f>
        <v>0</v>
      </c>
      <c r="EO254" s="31">
        <f t="shared" ref="EO254" si="1106">+EJ254</f>
        <v>1611074</v>
      </c>
      <c r="EP254" s="31">
        <f t="shared" si="846"/>
        <v>11277518</v>
      </c>
      <c r="EQ254" s="281" t="s">
        <v>1513</v>
      </c>
    </row>
    <row r="255" spans="1:147" s="14" customFormat="1" ht="57">
      <c r="A255" s="263">
        <f t="shared" si="13"/>
        <v>243</v>
      </c>
      <c r="B255" s="102"/>
      <c r="C255" s="248" t="s">
        <v>971</v>
      </c>
      <c r="D255" s="273" t="s">
        <v>57</v>
      </c>
      <c r="E255" s="264" t="s">
        <v>1445</v>
      </c>
      <c r="F255" s="273">
        <v>3</v>
      </c>
      <c r="G255" s="102"/>
      <c r="H255" s="103"/>
      <c r="I255" s="210" t="s">
        <v>1506</v>
      </c>
      <c r="J255" s="280">
        <v>2790883</v>
      </c>
      <c r="K255" s="206"/>
      <c r="L255" s="71">
        <f t="shared" ref="L255" si="1107">+J255+K255</f>
        <v>2790883</v>
      </c>
      <c r="M255" s="209">
        <f t="shared" si="826"/>
        <v>8372649</v>
      </c>
      <c r="O255" s="275"/>
      <c r="P255" s="275"/>
      <c r="Q255" s="149"/>
      <c r="R255" s="60"/>
      <c r="S255" s="244"/>
      <c r="T255" s="275"/>
      <c r="U255" s="275"/>
      <c r="V255" s="149"/>
      <c r="W255" s="60"/>
      <c r="X255" s="244"/>
      <c r="Y255" s="275"/>
      <c r="Z255" s="275"/>
      <c r="AA255" s="149"/>
      <c r="AB255" s="60"/>
      <c r="AC255" s="244"/>
      <c r="AD255" s="275"/>
      <c r="AE255" s="275"/>
      <c r="AF255" s="149"/>
      <c r="AG255" s="60"/>
      <c r="AH255" s="244"/>
      <c r="AI255" s="275"/>
      <c r="AJ255" s="275"/>
      <c r="AK255" s="149"/>
      <c r="AL255" s="60"/>
      <c r="AM255" s="244"/>
      <c r="AN255" s="275"/>
      <c r="AO255" s="275"/>
      <c r="AP255" s="149">
        <f t="shared" si="827"/>
        <v>0</v>
      </c>
      <c r="AQ255" s="60">
        <f t="shared" si="835"/>
        <v>0</v>
      </c>
      <c r="AR255" s="244"/>
      <c r="AS255" s="275"/>
      <c r="AT255" s="275"/>
      <c r="AU255" s="149"/>
      <c r="AV255" s="60"/>
      <c r="AW255" s="244"/>
      <c r="AX255" s="212"/>
      <c r="AY255" s="213"/>
      <c r="AZ255" s="149"/>
      <c r="BA255" s="60"/>
      <c r="BB255" s="244"/>
      <c r="BC255" s="212"/>
      <c r="BD255" s="213"/>
      <c r="BE255" s="149"/>
      <c r="BF255" s="60"/>
      <c r="BG255" s="244"/>
      <c r="BH255" s="275"/>
      <c r="BI255" s="275"/>
      <c r="BJ255" s="149"/>
      <c r="BK255" s="60"/>
      <c r="BL255" s="244"/>
      <c r="BM255" s="212"/>
      <c r="BN255" s="213"/>
      <c r="BO255" s="149"/>
      <c r="BP255" s="60"/>
      <c r="BQ255" s="244"/>
      <c r="BR255" s="212"/>
      <c r="BS255" s="213"/>
      <c r="BT255" s="149"/>
      <c r="BU255" s="60"/>
      <c r="BV255" s="244"/>
      <c r="BW255" s="212"/>
      <c r="BX255" s="213"/>
      <c r="BY255" s="149"/>
      <c r="BZ255" s="60"/>
      <c r="CA255" s="244"/>
      <c r="CB255" s="277"/>
      <c r="CC255" s="277"/>
      <c r="CD255" s="149"/>
      <c r="CE255" s="60"/>
      <c r="CF255" s="244"/>
      <c r="CG255" s="212"/>
      <c r="CH255" s="213"/>
      <c r="CI255" s="149"/>
      <c r="CJ255" s="60"/>
      <c r="CK255" s="244"/>
      <c r="CL255" s="212"/>
      <c r="CM255" s="213"/>
      <c r="CN255" s="149"/>
      <c r="CO255" s="60"/>
      <c r="CP255" s="244"/>
      <c r="CQ255" s="212"/>
      <c r="CR255" s="213"/>
      <c r="CS255" s="149"/>
      <c r="CT255" s="60"/>
      <c r="CU255" s="244"/>
      <c r="CV255" s="212"/>
      <c r="CW255" s="213"/>
      <c r="CX255" s="149"/>
      <c r="CY255" s="60"/>
      <c r="CZ255" s="244"/>
      <c r="DA255" s="212"/>
      <c r="DB255" s="213"/>
      <c r="DC255" s="149"/>
      <c r="DD255" s="60"/>
      <c r="DE255" s="244"/>
      <c r="DF255" s="212"/>
      <c r="DG255" s="213"/>
      <c r="DH255" s="149"/>
      <c r="DI255" s="60"/>
      <c r="DJ255" s="244"/>
      <c r="DK255" s="212"/>
      <c r="DL255" s="213"/>
      <c r="DM255" s="149"/>
      <c r="DN255" s="60"/>
      <c r="DO255" s="244"/>
      <c r="DP255" s="212"/>
      <c r="DQ255" s="213"/>
      <c r="DR255" s="149">
        <f t="shared" si="828"/>
        <v>0</v>
      </c>
      <c r="DS255" s="60">
        <f t="shared" si="840"/>
        <v>0</v>
      </c>
      <c r="DT255" s="244"/>
      <c r="DU255" s="212">
        <v>0</v>
      </c>
      <c r="DV255" s="213">
        <v>0</v>
      </c>
      <c r="DW255" s="149">
        <f t="shared" si="829"/>
        <v>0</v>
      </c>
      <c r="DX255" s="60">
        <f t="shared" si="841"/>
        <v>0</v>
      </c>
      <c r="DY255" s="244"/>
      <c r="DZ255" s="212"/>
      <c r="EA255" s="213"/>
      <c r="EB255" s="149"/>
      <c r="EC255" s="60"/>
      <c r="ED255" s="247"/>
      <c r="EE255" s="212"/>
      <c r="EF255" s="213"/>
      <c r="EG255" s="149"/>
      <c r="EH255" s="60"/>
      <c r="EI255" s="244"/>
      <c r="EJ255" s="224">
        <f t="shared" si="1101"/>
        <v>2790883</v>
      </c>
      <c r="EK255" s="221">
        <f t="shared" ref="EK255" si="1108">_xlfn.MINIFS(O255:EI255,O$12:EI$12,"Valor Total Unitario", O255:EI255, "&lt;&gt;0")</f>
        <v>0</v>
      </c>
      <c r="EL255" s="222" t="s">
        <v>1513</v>
      </c>
      <c r="EM255" s="221"/>
      <c r="EN255" s="220">
        <f>IFERROR(EM255/#REF!,0)</f>
        <v>0</v>
      </c>
      <c r="EO255" s="31">
        <f t="shared" ref="EO255" si="1109">+EJ255</f>
        <v>2790883</v>
      </c>
      <c r="EP255" s="31">
        <f t="shared" si="846"/>
        <v>8372649</v>
      </c>
      <c r="EQ255" s="281" t="s">
        <v>1513</v>
      </c>
    </row>
    <row r="256" spans="1:147" s="14" customFormat="1" ht="71.25">
      <c r="A256" s="263">
        <f t="shared" si="13"/>
        <v>244</v>
      </c>
      <c r="B256" s="102"/>
      <c r="C256" s="248" t="s">
        <v>972</v>
      </c>
      <c r="D256" s="273" t="s">
        <v>57</v>
      </c>
      <c r="E256" s="264" t="s">
        <v>1445</v>
      </c>
      <c r="F256" s="273">
        <v>3</v>
      </c>
      <c r="G256" s="102"/>
      <c r="H256" s="103"/>
      <c r="I256" s="210" t="s">
        <v>1506</v>
      </c>
      <c r="J256" s="280">
        <v>2790883</v>
      </c>
      <c r="K256" s="206"/>
      <c r="L256" s="71">
        <f t="shared" ref="L256" si="1110">+J256+K256</f>
        <v>2790883</v>
      </c>
      <c r="M256" s="209">
        <f t="shared" si="826"/>
        <v>8372649</v>
      </c>
      <c r="O256" s="275"/>
      <c r="P256" s="275"/>
      <c r="Q256" s="149"/>
      <c r="R256" s="60"/>
      <c r="S256" s="244"/>
      <c r="T256" s="275"/>
      <c r="U256" s="275"/>
      <c r="V256" s="149"/>
      <c r="W256" s="60"/>
      <c r="X256" s="244"/>
      <c r="Y256" s="275"/>
      <c r="Z256" s="275"/>
      <c r="AA256" s="149"/>
      <c r="AB256" s="60"/>
      <c r="AC256" s="244"/>
      <c r="AD256" s="275"/>
      <c r="AE256" s="275"/>
      <c r="AF256" s="149"/>
      <c r="AG256" s="60"/>
      <c r="AH256" s="244"/>
      <c r="AI256" s="275"/>
      <c r="AJ256" s="275"/>
      <c r="AK256" s="149"/>
      <c r="AL256" s="60"/>
      <c r="AM256" s="244"/>
      <c r="AN256" s="275"/>
      <c r="AO256" s="275"/>
      <c r="AP256" s="149">
        <f t="shared" si="827"/>
        <v>0</v>
      </c>
      <c r="AQ256" s="60">
        <f t="shared" si="835"/>
        <v>0</v>
      </c>
      <c r="AR256" s="244"/>
      <c r="AS256" s="275"/>
      <c r="AT256" s="275"/>
      <c r="AU256" s="149"/>
      <c r="AV256" s="60"/>
      <c r="AW256" s="244"/>
      <c r="AX256" s="212"/>
      <c r="AY256" s="213"/>
      <c r="AZ256" s="149"/>
      <c r="BA256" s="60"/>
      <c r="BB256" s="244"/>
      <c r="BC256" s="212"/>
      <c r="BD256" s="213"/>
      <c r="BE256" s="149"/>
      <c r="BF256" s="60"/>
      <c r="BG256" s="244"/>
      <c r="BH256" s="275"/>
      <c r="BI256" s="275"/>
      <c r="BJ256" s="149"/>
      <c r="BK256" s="60"/>
      <c r="BL256" s="244"/>
      <c r="BM256" s="212"/>
      <c r="BN256" s="213"/>
      <c r="BO256" s="149"/>
      <c r="BP256" s="60"/>
      <c r="BQ256" s="244"/>
      <c r="BR256" s="212"/>
      <c r="BS256" s="213"/>
      <c r="BT256" s="149"/>
      <c r="BU256" s="60"/>
      <c r="BV256" s="244"/>
      <c r="BW256" s="212"/>
      <c r="BX256" s="213"/>
      <c r="BY256" s="149"/>
      <c r="BZ256" s="60"/>
      <c r="CA256" s="244"/>
      <c r="CB256" s="277"/>
      <c r="CC256" s="277"/>
      <c r="CD256" s="149"/>
      <c r="CE256" s="60"/>
      <c r="CF256" s="244"/>
      <c r="CG256" s="212"/>
      <c r="CH256" s="213"/>
      <c r="CI256" s="149"/>
      <c r="CJ256" s="60"/>
      <c r="CK256" s="244"/>
      <c r="CL256" s="212"/>
      <c r="CM256" s="213"/>
      <c r="CN256" s="149"/>
      <c r="CO256" s="60"/>
      <c r="CP256" s="244"/>
      <c r="CQ256" s="212"/>
      <c r="CR256" s="213"/>
      <c r="CS256" s="149"/>
      <c r="CT256" s="60"/>
      <c r="CU256" s="244"/>
      <c r="CV256" s="212"/>
      <c r="CW256" s="213"/>
      <c r="CX256" s="149"/>
      <c r="CY256" s="60"/>
      <c r="CZ256" s="244"/>
      <c r="DA256" s="212"/>
      <c r="DB256" s="213"/>
      <c r="DC256" s="149"/>
      <c r="DD256" s="60"/>
      <c r="DE256" s="244"/>
      <c r="DF256" s="212"/>
      <c r="DG256" s="213"/>
      <c r="DH256" s="149"/>
      <c r="DI256" s="60"/>
      <c r="DJ256" s="244"/>
      <c r="DK256" s="212"/>
      <c r="DL256" s="213"/>
      <c r="DM256" s="149"/>
      <c r="DN256" s="60"/>
      <c r="DO256" s="244"/>
      <c r="DP256" s="212"/>
      <c r="DQ256" s="213"/>
      <c r="DR256" s="149">
        <f t="shared" si="828"/>
        <v>0</v>
      </c>
      <c r="DS256" s="60">
        <f t="shared" si="840"/>
        <v>0</v>
      </c>
      <c r="DT256" s="244"/>
      <c r="DU256" s="212">
        <v>0</v>
      </c>
      <c r="DV256" s="213">
        <v>0</v>
      </c>
      <c r="DW256" s="149">
        <f t="shared" si="829"/>
        <v>0</v>
      </c>
      <c r="DX256" s="60">
        <f t="shared" si="841"/>
        <v>0</v>
      </c>
      <c r="DY256" s="244"/>
      <c r="DZ256" s="212"/>
      <c r="EA256" s="213"/>
      <c r="EB256" s="149"/>
      <c r="EC256" s="60"/>
      <c r="ED256" s="247"/>
      <c r="EE256" s="212"/>
      <c r="EF256" s="213"/>
      <c r="EG256" s="149"/>
      <c r="EH256" s="60"/>
      <c r="EI256" s="244"/>
      <c r="EJ256" s="224">
        <f t="shared" si="1101"/>
        <v>2790883</v>
      </c>
      <c r="EK256" s="221">
        <f t="shared" ref="EK256" si="1111">_xlfn.MINIFS(O256:EI256,O$12:EI$12,"Valor Total Unitario", O256:EI256, "&lt;&gt;0")</f>
        <v>0</v>
      </c>
      <c r="EL256" s="222" t="s">
        <v>1513</v>
      </c>
      <c r="EM256" s="221"/>
      <c r="EN256" s="220">
        <f>IFERROR(EM256/#REF!,0)</f>
        <v>0</v>
      </c>
      <c r="EO256" s="31">
        <f t="shared" ref="EO256" si="1112">+EJ256</f>
        <v>2790883</v>
      </c>
      <c r="EP256" s="31">
        <f t="shared" si="846"/>
        <v>8372649</v>
      </c>
      <c r="EQ256" s="281" t="s">
        <v>1513</v>
      </c>
    </row>
    <row r="257" spans="1:147" s="14" customFormat="1" ht="57">
      <c r="A257" s="263">
        <f t="shared" si="13"/>
        <v>245</v>
      </c>
      <c r="B257" s="102"/>
      <c r="C257" s="248" t="s">
        <v>973</v>
      </c>
      <c r="D257" s="273" t="s">
        <v>57</v>
      </c>
      <c r="E257" s="264" t="s">
        <v>1445</v>
      </c>
      <c r="F257" s="273">
        <v>3</v>
      </c>
      <c r="G257" s="102"/>
      <c r="H257" s="103"/>
      <c r="I257" s="210" t="s">
        <v>1506</v>
      </c>
      <c r="J257" s="280">
        <v>2790883</v>
      </c>
      <c r="K257" s="206"/>
      <c r="L257" s="71">
        <f t="shared" ref="L257" si="1113">+J257+K257</f>
        <v>2790883</v>
      </c>
      <c r="M257" s="209">
        <f t="shared" si="826"/>
        <v>8372649</v>
      </c>
      <c r="O257" s="275"/>
      <c r="P257" s="275"/>
      <c r="Q257" s="149"/>
      <c r="R257" s="60"/>
      <c r="S257" s="244"/>
      <c r="T257" s="275"/>
      <c r="U257" s="275"/>
      <c r="V257" s="149"/>
      <c r="W257" s="60"/>
      <c r="X257" s="244"/>
      <c r="Y257" s="275"/>
      <c r="Z257" s="275"/>
      <c r="AA257" s="149"/>
      <c r="AB257" s="60"/>
      <c r="AC257" s="244"/>
      <c r="AD257" s="275"/>
      <c r="AE257" s="275"/>
      <c r="AF257" s="149"/>
      <c r="AG257" s="60"/>
      <c r="AH257" s="244"/>
      <c r="AI257" s="275"/>
      <c r="AJ257" s="275"/>
      <c r="AK257" s="149"/>
      <c r="AL257" s="60"/>
      <c r="AM257" s="244"/>
      <c r="AN257" s="275"/>
      <c r="AO257" s="275"/>
      <c r="AP257" s="149">
        <f t="shared" si="827"/>
        <v>0</v>
      </c>
      <c r="AQ257" s="60">
        <f t="shared" si="835"/>
        <v>0</v>
      </c>
      <c r="AR257" s="244"/>
      <c r="AS257" s="275"/>
      <c r="AT257" s="275"/>
      <c r="AU257" s="149"/>
      <c r="AV257" s="60"/>
      <c r="AW257" s="244"/>
      <c r="AX257" s="212"/>
      <c r="AY257" s="213"/>
      <c r="AZ257" s="149"/>
      <c r="BA257" s="60"/>
      <c r="BB257" s="244"/>
      <c r="BC257" s="212"/>
      <c r="BD257" s="213"/>
      <c r="BE257" s="149"/>
      <c r="BF257" s="60"/>
      <c r="BG257" s="244"/>
      <c r="BH257" s="275"/>
      <c r="BI257" s="275"/>
      <c r="BJ257" s="149"/>
      <c r="BK257" s="60"/>
      <c r="BL257" s="244"/>
      <c r="BM257" s="212"/>
      <c r="BN257" s="213"/>
      <c r="BO257" s="149"/>
      <c r="BP257" s="60"/>
      <c r="BQ257" s="244"/>
      <c r="BR257" s="212"/>
      <c r="BS257" s="213"/>
      <c r="BT257" s="149"/>
      <c r="BU257" s="60"/>
      <c r="BV257" s="244"/>
      <c r="BW257" s="212"/>
      <c r="BX257" s="213"/>
      <c r="BY257" s="149"/>
      <c r="BZ257" s="60"/>
      <c r="CA257" s="244"/>
      <c r="CB257" s="277"/>
      <c r="CC257" s="277"/>
      <c r="CD257" s="149"/>
      <c r="CE257" s="60"/>
      <c r="CF257" s="244"/>
      <c r="CG257" s="212"/>
      <c r="CH257" s="213"/>
      <c r="CI257" s="149"/>
      <c r="CJ257" s="60"/>
      <c r="CK257" s="244"/>
      <c r="CL257" s="212"/>
      <c r="CM257" s="213"/>
      <c r="CN257" s="149"/>
      <c r="CO257" s="60"/>
      <c r="CP257" s="244"/>
      <c r="CQ257" s="212"/>
      <c r="CR257" s="213"/>
      <c r="CS257" s="149"/>
      <c r="CT257" s="60"/>
      <c r="CU257" s="244"/>
      <c r="CV257" s="212"/>
      <c r="CW257" s="213"/>
      <c r="CX257" s="149"/>
      <c r="CY257" s="60"/>
      <c r="CZ257" s="244"/>
      <c r="DA257" s="212"/>
      <c r="DB257" s="213"/>
      <c r="DC257" s="149"/>
      <c r="DD257" s="60"/>
      <c r="DE257" s="244"/>
      <c r="DF257" s="212"/>
      <c r="DG257" s="213"/>
      <c r="DH257" s="149"/>
      <c r="DI257" s="60"/>
      <c r="DJ257" s="244"/>
      <c r="DK257" s="212"/>
      <c r="DL257" s="213"/>
      <c r="DM257" s="149"/>
      <c r="DN257" s="60"/>
      <c r="DO257" s="244"/>
      <c r="DP257" s="212"/>
      <c r="DQ257" s="213"/>
      <c r="DR257" s="149">
        <f t="shared" si="828"/>
        <v>0</v>
      </c>
      <c r="DS257" s="60">
        <f t="shared" si="840"/>
        <v>0</v>
      </c>
      <c r="DT257" s="244"/>
      <c r="DU257" s="212">
        <v>0</v>
      </c>
      <c r="DV257" s="213">
        <v>0</v>
      </c>
      <c r="DW257" s="149">
        <f t="shared" si="829"/>
        <v>0</v>
      </c>
      <c r="DX257" s="60">
        <f t="shared" si="841"/>
        <v>0</v>
      </c>
      <c r="DY257" s="244"/>
      <c r="DZ257" s="212"/>
      <c r="EA257" s="213"/>
      <c r="EB257" s="149"/>
      <c r="EC257" s="60"/>
      <c r="ED257" s="247"/>
      <c r="EE257" s="212"/>
      <c r="EF257" s="213"/>
      <c r="EG257" s="149"/>
      <c r="EH257" s="60"/>
      <c r="EI257" s="244"/>
      <c r="EJ257" s="224">
        <f t="shared" si="1101"/>
        <v>2790883</v>
      </c>
      <c r="EK257" s="221">
        <f t="shared" ref="EK257" si="1114">_xlfn.MINIFS(O257:EI257,O$12:EI$12,"Valor Total Unitario", O257:EI257, "&lt;&gt;0")</f>
        <v>0</v>
      </c>
      <c r="EL257" s="222" t="s">
        <v>1513</v>
      </c>
      <c r="EM257" s="221"/>
      <c r="EN257" s="220">
        <f>IFERROR(EM257/#REF!,0)</f>
        <v>0</v>
      </c>
      <c r="EO257" s="31">
        <f t="shared" ref="EO257" si="1115">+EJ257</f>
        <v>2790883</v>
      </c>
      <c r="EP257" s="31">
        <f t="shared" si="846"/>
        <v>8372649</v>
      </c>
      <c r="EQ257" s="281" t="s">
        <v>1513</v>
      </c>
    </row>
    <row r="258" spans="1:147" s="14" customFormat="1" ht="71.25">
      <c r="A258" s="263">
        <f t="shared" si="13"/>
        <v>246</v>
      </c>
      <c r="B258" s="102"/>
      <c r="C258" s="248" t="s">
        <v>974</v>
      </c>
      <c r="D258" s="273" t="s">
        <v>57</v>
      </c>
      <c r="E258" s="264" t="s">
        <v>1445</v>
      </c>
      <c r="F258" s="273">
        <v>3</v>
      </c>
      <c r="G258" s="102"/>
      <c r="H258" s="103"/>
      <c r="I258" s="210" t="s">
        <v>1506</v>
      </c>
      <c r="J258" s="280">
        <v>2790883</v>
      </c>
      <c r="K258" s="206"/>
      <c r="L258" s="71">
        <f t="shared" ref="L258" si="1116">+J258+K258</f>
        <v>2790883</v>
      </c>
      <c r="M258" s="209">
        <f t="shared" si="826"/>
        <v>8372649</v>
      </c>
      <c r="O258" s="275"/>
      <c r="P258" s="275"/>
      <c r="Q258" s="149"/>
      <c r="R258" s="60"/>
      <c r="S258" s="244"/>
      <c r="T258" s="275"/>
      <c r="U258" s="275"/>
      <c r="V258" s="149"/>
      <c r="W258" s="60"/>
      <c r="X258" s="244"/>
      <c r="Y258" s="275"/>
      <c r="Z258" s="275"/>
      <c r="AA258" s="149"/>
      <c r="AB258" s="60"/>
      <c r="AC258" s="244"/>
      <c r="AD258" s="275"/>
      <c r="AE258" s="275"/>
      <c r="AF258" s="149"/>
      <c r="AG258" s="60"/>
      <c r="AH258" s="244"/>
      <c r="AI258" s="275"/>
      <c r="AJ258" s="275"/>
      <c r="AK258" s="149"/>
      <c r="AL258" s="60"/>
      <c r="AM258" s="244"/>
      <c r="AN258" s="275"/>
      <c r="AO258" s="275"/>
      <c r="AP258" s="149">
        <f t="shared" si="827"/>
        <v>0</v>
      </c>
      <c r="AQ258" s="60">
        <f t="shared" si="835"/>
        <v>0</v>
      </c>
      <c r="AR258" s="244"/>
      <c r="AS258" s="275"/>
      <c r="AT258" s="275"/>
      <c r="AU258" s="149"/>
      <c r="AV258" s="60"/>
      <c r="AW258" s="244"/>
      <c r="AX258" s="212"/>
      <c r="AY258" s="213"/>
      <c r="AZ258" s="149"/>
      <c r="BA258" s="60"/>
      <c r="BB258" s="244"/>
      <c r="BC258" s="212"/>
      <c r="BD258" s="213"/>
      <c r="BE258" s="149"/>
      <c r="BF258" s="60"/>
      <c r="BG258" s="244"/>
      <c r="BH258" s="275"/>
      <c r="BI258" s="275"/>
      <c r="BJ258" s="149"/>
      <c r="BK258" s="60"/>
      <c r="BL258" s="244"/>
      <c r="BM258" s="212"/>
      <c r="BN258" s="213"/>
      <c r="BO258" s="149"/>
      <c r="BP258" s="60"/>
      <c r="BQ258" s="244"/>
      <c r="BR258" s="212"/>
      <c r="BS258" s="213"/>
      <c r="BT258" s="149"/>
      <c r="BU258" s="60"/>
      <c r="BV258" s="244"/>
      <c r="BW258" s="212"/>
      <c r="BX258" s="213"/>
      <c r="BY258" s="149"/>
      <c r="BZ258" s="60"/>
      <c r="CA258" s="244"/>
      <c r="CB258" s="277"/>
      <c r="CC258" s="277"/>
      <c r="CD258" s="149"/>
      <c r="CE258" s="60"/>
      <c r="CF258" s="244"/>
      <c r="CG258" s="212"/>
      <c r="CH258" s="213"/>
      <c r="CI258" s="149"/>
      <c r="CJ258" s="60"/>
      <c r="CK258" s="244"/>
      <c r="CL258" s="212"/>
      <c r="CM258" s="213"/>
      <c r="CN258" s="149"/>
      <c r="CO258" s="60"/>
      <c r="CP258" s="244"/>
      <c r="CQ258" s="212"/>
      <c r="CR258" s="213"/>
      <c r="CS258" s="149"/>
      <c r="CT258" s="60"/>
      <c r="CU258" s="244"/>
      <c r="CV258" s="212"/>
      <c r="CW258" s="213"/>
      <c r="CX258" s="149"/>
      <c r="CY258" s="60"/>
      <c r="CZ258" s="244"/>
      <c r="DA258" s="212"/>
      <c r="DB258" s="213"/>
      <c r="DC258" s="149"/>
      <c r="DD258" s="60"/>
      <c r="DE258" s="244"/>
      <c r="DF258" s="212"/>
      <c r="DG258" s="213"/>
      <c r="DH258" s="149"/>
      <c r="DI258" s="60"/>
      <c r="DJ258" s="244"/>
      <c r="DK258" s="212"/>
      <c r="DL258" s="213"/>
      <c r="DM258" s="149"/>
      <c r="DN258" s="60"/>
      <c r="DO258" s="244"/>
      <c r="DP258" s="212"/>
      <c r="DQ258" s="213"/>
      <c r="DR258" s="149">
        <f t="shared" si="828"/>
        <v>0</v>
      </c>
      <c r="DS258" s="60">
        <f t="shared" si="840"/>
        <v>0</v>
      </c>
      <c r="DT258" s="244"/>
      <c r="DU258" s="212">
        <v>0</v>
      </c>
      <c r="DV258" s="213">
        <v>0</v>
      </c>
      <c r="DW258" s="149">
        <f t="shared" si="829"/>
        <v>0</v>
      </c>
      <c r="DX258" s="60">
        <f t="shared" si="841"/>
        <v>0</v>
      </c>
      <c r="DY258" s="244"/>
      <c r="DZ258" s="212"/>
      <c r="EA258" s="213"/>
      <c r="EB258" s="149"/>
      <c r="EC258" s="60"/>
      <c r="ED258" s="247"/>
      <c r="EE258" s="212"/>
      <c r="EF258" s="213"/>
      <c r="EG258" s="149"/>
      <c r="EH258" s="60"/>
      <c r="EI258" s="244"/>
      <c r="EJ258" s="224">
        <f t="shared" si="1101"/>
        <v>2790883</v>
      </c>
      <c r="EK258" s="221">
        <f t="shared" ref="EK258" si="1117">_xlfn.MINIFS(O258:EI258,O$12:EI$12,"Valor Total Unitario", O258:EI258, "&lt;&gt;0")</f>
        <v>0</v>
      </c>
      <c r="EL258" s="222" t="s">
        <v>1513</v>
      </c>
      <c r="EM258" s="221"/>
      <c r="EN258" s="220">
        <f>IFERROR(EM258/#REF!,0)</f>
        <v>0</v>
      </c>
      <c r="EO258" s="31">
        <f t="shared" ref="EO258" si="1118">+EJ258</f>
        <v>2790883</v>
      </c>
      <c r="EP258" s="31">
        <f t="shared" si="846"/>
        <v>8372649</v>
      </c>
      <c r="EQ258" s="281" t="s">
        <v>1513</v>
      </c>
    </row>
    <row r="259" spans="1:147" s="14" customFormat="1" ht="42.75">
      <c r="A259" s="263">
        <f t="shared" si="13"/>
        <v>247</v>
      </c>
      <c r="B259" s="102"/>
      <c r="C259" s="248" t="s">
        <v>975</v>
      </c>
      <c r="D259" s="273" t="s">
        <v>57</v>
      </c>
      <c r="E259" s="264" t="s">
        <v>1445</v>
      </c>
      <c r="F259" s="273">
        <v>3</v>
      </c>
      <c r="G259" s="102"/>
      <c r="H259" s="103"/>
      <c r="I259" s="210"/>
      <c r="J259" s="280"/>
      <c r="K259" s="206"/>
      <c r="L259" s="71">
        <f t="shared" ref="L259" si="1119">+J259+K259</f>
        <v>0</v>
      </c>
      <c r="M259" s="209">
        <f t="shared" si="826"/>
        <v>0</v>
      </c>
      <c r="O259" s="275"/>
      <c r="P259" s="275"/>
      <c r="Q259" s="149"/>
      <c r="R259" s="60"/>
      <c r="S259" s="244"/>
      <c r="T259" s="275"/>
      <c r="U259" s="275"/>
      <c r="V259" s="149"/>
      <c r="W259" s="60"/>
      <c r="X259" s="244"/>
      <c r="Y259" s="275"/>
      <c r="Z259" s="275"/>
      <c r="AA259" s="149"/>
      <c r="AB259" s="60"/>
      <c r="AC259" s="244"/>
      <c r="AD259" s="275"/>
      <c r="AE259" s="275"/>
      <c r="AF259" s="149"/>
      <c r="AG259" s="60"/>
      <c r="AH259" s="244"/>
      <c r="AI259" s="275"/>
      <c r="AJ259" s="275"/>
      <c r="AK259" s="149"/>
      <c r="AL259" s="60"/>
      <c r="AM259" s="244"/>
      <c r="AN259" s="275"/>
      <c r="AO259" s="275"/>
      <c r="AP259" s="149">
        <f t="shared" si="827"/>
        <v>0</v>
      </c>
      <c r="AQ259" s="60">
        <f t="shared" si="835"/>
        <v>0</v>
      </c>
      <c r="AR259" s="244"/>
      <c r="AS259" s="275">
        <v>3471028</v>
      </c>
      <c r="AT259" s="275">
        <v>0</v>
      </c>
      <c r="AU259" s="149">
        <f t="shared" si="848"/>
        <v>3471028</v>
      </c>
      <c r="AV259" s="60">
        <f t="shared" si="849"/>
        <v>10413084</v>
      </c>
      <c r="AW259" s="244"/>
      <c r="AX259" s="212"/>
      <c r="AY259" s="213"/>
      <c r="AZ259" s="149"/>
      <c r="BA259" s="60"/>
      <c r="BB259" s="244"/>
      <c r="BC259" s="212"/>
      <c r="BD259" s="213"/>
      <c r="BE259" s="149"/>
      <c r="BF259" s="60"/>
      <c r="BG259" s="244"/>
      <c r="BH259" s="275"/>
      <c r="BI259" s="275"/>
      <c r="BJ259" s="149"/>
      <c r="BK259" s="60"/>
      <c r="BL259" s="244"/>
      <c r="BM259" s="212"/>
      <c r="BN259" s="213"/>
      <c r="BO259" s="149"/>
      <c r="BP259" s="60"/>
      <c r="BQ259" s="244"/>
      <c r="BR259" s="212"/>
      <c r="BS259" s="213"/>
      <c r="BT259" s="149"/>
      <c r="BU259" s="60"/>
      <c r="BV259" s="244"/>
      <c r="BW259" s="212"/>
      <c r="BX259" s="213"/>
      <c r="BY259" s="149"/>
      <c r="BZ259" s="60"/>
      <c r="CA259" s="244"/>
      <c r="CB259" s="277"/>
      <c r="CC259" s="277"/>
      <c r="CD259" s="149"/>
      <c r="CE259" s="60"/>
      <c r="CF259" s="244"/>
      <c r="CG259" s="212"/>
      <c r="CH259" s="213"/>
      <c r="CI259" s="149"/>
      <c r="CJ259" s="60"/>
      <c r="CK259" s="244"/>
      <c r="CL259" s="212"/>
      <c r="CM259" s="213"/>
      <c r="CN259" s="149"/>
      <c r="CO259" s="60"/>
      <c r="CP259" s="244"/>
      <c r="CQ259" s="212"/>
      <c r="CR259" s="213"/>
      <c r="CS259" s="149"/>
      <c r="CT259" s="60"/>
      <c r="CU259" s="244"/>
      <c r="CV259" s="212"/>
      <c r="CW259" s="213"/>
      <c r="CX259" s="149"/>
      <c r="CY259" s="60"/>
      <c r="CZ259" s="244"/>
      <c r="DA259" s="212"/>
      <c r="DB259" s="213"/>
      <c r="DC259" s="149"/>
      <c r="DD259" s="60"/>
      <c r="DE259" s="244"/>
      <c r="DF259" s="212"/>
      <c r="DG259" s="213"/>
      <c r="DH259" s="149"/>
      <c r="DI259" s="60"/>
      <c r="DJ259" s="244"/>
      <c r="DK259" s="212"/>
      <c r="DL259" s="213"/>
      <c r="DM259" s="149"/>
      <c r="DN259" s="60"/>
      <c r="DO259" s="244"/>
      <c r="DP259" s="212"/>
      <c r="DQ259" s="213"/>
      <c r="DR259" s="149">
        <f t="shared" si="828"/>
        <v>0</v>
      </c>
      <c r="DS259" s="60">
        <f t="shared" si="840"/>
        <v>0</v>
      </c>
      <c r="DT259" s="244"/>
      <c r="DU259" s="212">
        <v>0</v>
      </c>
      <c r="DV259" s="213">
        <v>0</v>
      </c>
      <c r="DW259" s="149">
        <f t="shared" si="829"/>
        <v>0</v>
      </c>
      <c r="DX259" s="60">
        <f t="shared" si="841"/>
        <v>0</v>
      </c>
      <c r="DY259" s="244"/>
      <c r="DZ259" s="212"/>
      <c r="EA259" s="213"/>
      <c r="EB259" s="149"/>
      <c r="EC259" s="60"/>
      <c r="ED259" s="247"/>
      <c r="EE259" s="212"/>
      <c r="EF259" s="213"/>
      <c r="EG259" s="149"/>
      <c r="EH259" s="60"/>
      <c r="EI259" s="244"/>
      <c r="EJ259" s="224">
        <f t="shared" ref="EJ259" si="1120">IFERROR(AVERAGEIFS(O259:EI259,O$12:EI$12,"Valor Total Unitario",O259:EI259,"&lt;&gt;0"),0)</f>
        <v>3471028</v>
      </c>
      <c r="EK259" s="221">
        <f t="shared" ref="EK259" si="1121">_xlfn.MINIFS(O259:EI259,O$12:EI$12,"Valor Total Unitario", O259:EI259, "&lt;&gt;0")</f>
        <v>3471028</v>
      </c>
      <c r="EL259" s="222" t="str">
        <f t="shared" ref="EL259" si="1122">IF(EK259=0,"",INDEX(O$9:EI$9,MATCH(EK259,O259:EI259,0)))</f>
        <v>FIJACION EXTERNA SAS</v>
      </c>
      <c r="EM259" s="221"/>
      <c r="EN259" s="220">
        <f>IFERROR(EM259/#REF!,0)</f>
        <v>0</v>
      </c>
      <c r="EO259" s="31">
        <f t="shared" ref="EO259" si="1123">+EJ259</f>
        <v>3471028</v>
      </c>
      <c r="EP259" s="31">
        <f t="shared" si="846"/>
        <v>10413084</v>
      </c>
      <c r="EQ259" s="225" t="str">
        <f>IF(AND(C259="",SUM(O259:EI259)=0),"",IF(AND(C259&lt;&gt;"",SUM(O259:EI259)=0),"Ítem sin cotización",IF(COUNTIFS(O259:EI259,EK259,O$12:EI$12,"Valor Total Unitario")&gt;1,"Empate","")))</f>
        <v/>
      </c>
    </row>
    <row r="260" spans="1:147" s="14" customFormat="1" ht="42.75">
      <c r="A260" s="263">
        <f t="shared" si="13"/>
        <v>248</v>
      </c>
      <c r="B260" s="102"/>
      <c r="C260" s="248" t="s">
        <v>976</v>
      </c>
      <c r="D260" s="273" t="s">
        <v>57</v>
      </c>
      <c r="E260" s="264" t="s">
        <v>1445</v>
      </c>
      <c r="F260" s="273">
        <v>3</v>
      </c>
      <c r="G260" s="102"/>
      <c r="H260" s="103"/>
      <c r="I260" s="210"/>
      <c r="J260" s="280"/>
      <c r="K260" s="206"/>
      <c r="L260" s="71">
        <f t="shared" ref="L260" si="1124">+J260+K260</f>
        <v>0</v>
      </c>
      <c r="M260" s="209">
        <f t="shared" si="826"/>
        <v>0</v>
      </c>
      <c r="O260" s="275"/>
      <c r="P260" s="275"/>
      <c r="Q260" s="149"/>
      <c r="R260" s="60"/>
      <c r="S260" s="244"/>
      <c r="T260" s="275"/>
      <c r="U260" s="275"/>
      <c r="V260" s="149"/>
      <c r="W260" s="60"/>
      <c r="X260" s="244"/>
      <c r="Y260" s="275"/>
      <c r="Z260" s="275"/>
      <c r="AA260" s="149"/>
      <c r="AB260" s="60"/>
      <c r="AC260" s="244"/>
      <c r="AD260" s="275"/>
      <c r="AE260" s="275"/>
      <c r="AF260" s="149"/>
      <c r="AG260" s="60"/>
      <c r="AH260" s="244"/>
      <c r="AI260" s="275"/>
      <c r="AJ260" s="275"/>
      <c r="AK260" s="149"/>
      <c r="AL260" s="60"/>
      <c r="AM260" s="244"/>
      <c r="AN260" s="275"/>
      <c r="AO260" s="275"/>
      <c r="AP260" s="149">
        <f t="shared" si="827"/>
        <v>0</v>
      </c>
      <c r="AQ260" s="60">
        <f t="shared" si="835"/>
        <v>0</v>
      </c>
      <c r="AR260" s="244"/>
      <c r="AS260" s="275">
        <v>1707665.3</v>
      </c>
      <c r="AT260" s="275">
        <v>0</v>
      </c>
      <c r="AU260" s="149">
        <f t="shared" si="848"/>
        <v>1707665.3</v>
      </c>
      <c r="AV260" s="60">
        <f t="shared" si="849"/>
        <v>5122995.9000000004</v>
      </c>
      <c r="AW260" s="244"/>
      <c r="AX260" s="212"/>
      <c r="AY260" s="213"/>
      <c r="AZ260" s="149"/>
      <c r="BA260" s="60"/>
      <c r="BB260" s="244"/>
      <c r="BC260" s="212"/>
      <c r="BD260" s="213"/>
      <c r="BE260" s="149"/>
      <c r="BF260" s="60"/>
      <c r="BG260" s="244"/>
      <c r="BH260" s="275"/>
      <c r="BI260" s="275"/>
      <c r="BJ260" s="149"/>
      <c r="BK260" s="60"/>
      <c r="BL260" s="244"/>
      <c r="BM260" s="212"/>
      <c r="BN260" s="213"/>
      <c r="BO260" s="149"/>
      <c r="BP260" s="60"/>
      <c r="BQ260" s="244"/>
      <c r="BR260" s="212"/>
      <c r="BS260" s="213"/>
      <c r="BT260" s="149"/>
      <c r="BU260" s="60"/>
      <c r="BV260" s="244"/>
      <c r="BW260" s="212"/>
      <c r="BX260" s="213"/>
      <c r="BY260" s="149"/>
      <c r="BZ260" s="60"/>
      <c r="CA260" s="244"/>
      <c r="CB260" s="277"/>
      <c r="CC260" s="277"/>
      <c r="CD260" s="149"/>
      <c r="CE260" s="60"/>
      <c r="CF260" s="244"/>
      <c r="CG260" s="212"/>
      <c r="CH260" s="213"/>
      <c r="CI260" s="149"/>
      <c r="CJ260" s="60"/>
      <c r="CK260" s="244"/>
      <c r="CL260" s="212"/>
      <c r="CM260" s="213"/>
      <c r="CN260" s="149"/>
      <c r="CO260" s="60"/>
      <c r="CP260" s="244"/>
      <c r="CQ260" s="212"/>
      <c r="CR260" s="213"/>
      <c r="CS260" s="149"/>
      <c r="CT260" s="60"/>
      <c r="CU260" s="244"/>
      <c r="CV260" s="212"/>
      <c r="CW260" s="213"/>
      <c r="CX260" s="149"/>
      <c r="CY260" s="60"/>
      <c r="CZ260" s="244"/>
      <c r="DA260" s="212"/>
      <c r="DB260" s="213"/>
      <c r="DC260" s="149"/>
      <c r="DD260" s="60"/>
      <c r="DE260" s="244"/>
      <c r="DF260" s="212"/>
      <c r="DG260" s="213"/>
      <c r="DH260" s="149"/>
      <c r="DI260" s="60"/>
      <c r="DJ260" s="244"/>
      <c r="DK260" s="212"/>
      <c r="DL260" s="213"/>
      <c r="DM260" s="149"/>
      <c r="DN260" s="60"/>
      <c r="DO260" s="244"/>
      <c r="DP260" s="212"/>
      <c r="DQ260" s="213"/>
      <c r="DR260" s="149">
        <f t="shared" si="828"/>
        <v>0</v>
      </c>
      <c r="DS260" s="60">
        <f t="shared" si="840"/>
        <v>0</v>
      </c>
      <c r="DT260" s="244"/>
      <c r="DU260" s="212">
        <v>0</v>
      </c>
      <c r="DV260" s="213">
        <v>0</v>
      </c>
      <c r="DW260" s="149">
        <f t="shared" si="829"/>
        <v>0</v>
      </c>
      <c r="DX260" s="60">
        <f t="shared" si="841"/>
        <v>0</v>
      </c>
      <c r="DY260" s="244"/>
      <c r="DZ260" s="212"/>
      <c r="EA260" s="213"/>
      <c r="EB260" s="149"/>
      <c r="EC260" s="60"/>
      <c r="ED260" s="247"/>
      <c r="EE260" s="212"/>
      <c r="EF260" s="213"/>
      <c r="EG260" s="149"/>
      <c r="EH260" s="60"/>
      <c r="EI260" s="244"/>
      <c r="EJ260" s="224">
        <f t="shared" ref="EJ260" si="1125">IFERROR(AVERAGEIFS(O260:EI260,O$12:EI$12,"Valor Total Unitario",O260:EI260,"&lt;&gt;0"),0)</f>
        <v>1707665.3</v>
      </c>
      <c r="EK260" s="221">
        <f t="shared" ref="EK260" si="1126">_xlfn.MINIFS(O260:EI260,O$12:EI$12,"Valor Total Unitario", O260:EI260, "&lt;&gt;0")</f>
        <v>1707665.3</v>
      </c>
      <c r="EL260" s="222" t="str">
        <f t="shared" ref="EL260" si="1127">IF(EK260=0,"",INDEX(O$9:EI$9,MATCH(EK260,O260:EI260,0)))</f>
        <v>FIJACION EXTERNA SAS</v>
      </c>
      <c r="EM260" s="221"/>
      <c r="EN260" s="220">
        <f>IFERROR(EM260/#REF!,0)</f>
        <v>0</v>
      </c>
      <c r="EO260" s="31">
        <f t="shared" ref="EO260" si="1128">+EJ260</f>
        <v>1707665.3</v>
      </c>
      <c r="EP260" s="31">
        <f t="shared" si="846"/>
        <v>5122995.9000000004</v>
      </c>
      <c r="EQ260" s="225" t="str">
        <f>IF(AND(C260="",SUM(O260:EI260)=0),"",IF(AND(C260&lt;&gt;"",SUM(O260:EI260)=0),"Ítem sin cotización",IF(COUNTIFS(O260:EI260,EK260,O$12:EI$12,"Valor Total Unitario")&gt;1,"Empate","")))</f>
        <v/>
      </c>
    </row>
    <row r="261" spans="1:147" s="14" customFormat="1" ht="42.75">
      <c r="A261" s="263">
        <f t="shared" si="13"/>
        <v>249</v>
      </c>
      <c r="B261" s="102"/>
      <c r="C261" s="248" t="s">
        <v>977</v>
      </c>
      <c r="D261" s="273" t="s">
        <v>57</v>
      </c>
      <c r="E261" s="264" t="s">
        <v>1445</v>
      </c>
      <c r="F261" s="273">
        <v>3</v>
      </c>
      <c r="G261" s="102"/>
      <c r="H261" s="103"/>
      <c r="I261" s="210"/>
      <c r="J261" s="280"/>
      <c r="K261" s="206"/>
      <c r="L261" s="71">
        <f t="shared" ref="L261" si="1129">+J261+K261</f>
        <v>0</v>
      </c>
      <c r="M261" s="209">
        <f t="shared" si="826"/>
        <v>0</v>
      </c>
      <c r="O261" s="275"/>
      <c r="P261" s="275"/>
      <c r="Q261" s="149"/>
      <c r="R261" s="60"/>
      <c r="S261" s="244"/>
      <c r="T261" s="275"/>
      <c r="U261" s="275"/>
      <c r="V261" s="149"/>
      <c r="W261" s="60"/>
      <c r="X261" s="244"/>
      <c r="Y261" s="275"/>
      <c r="Z261" s="275"/>
      <c r="AA261" s="149"/>
      <c r="AB261" s="60"/>
      <c r="AC261" s="244"/>
      <c r="AD261" s="275"/>
      <c r="AE261" s="275"/>
      <c r="AF261" s="149"/>
      <c r="AG261" s="60"/>
      <c r="AH261" s="244"/>
      <c r="AI261" s="275"/>
      <c r="AJ261" s="275"/>
      <c r="AK261" s="149"/>
      <c r="AL261" s="60"/>
      <c r="AM261" s="244"/>
      <c r="AN261" s="275"/>
      <c r="AO261" s="275"/>
      <c r="AP261" s="149">
        <f t="shared" si="827"/>
        <v>0</v>
      </c>
      <c r="AQ261" s="60">
        <f t="shared" si="835"/>
        <v>0</v>
      </c>
      <c r="AR261" s="244"/>
      <c r="AS261" s="275">
        <v>1707665.3</v>
      </c>
      <c r="AT261" s="275">
        <v>0</v>
      </c>
      <c r="AU261" s="149">
        <f t="shared" si="848"/>
        <v>1707665.3</v>
      </c>
      <c r="AV261" s="60">
        <f t="shared" si="849"/>
        <v>5122995.9000000004</v>
      </c>
      <c r="AW261" s="244"/>
      <c r="AX261" s="212"/>
      <c r="AY261" s="213"/>
      <c r="AZ261" s="149"/>
      <c r="BA261" s="60"/>
      <c r="BB261" s="244"/>
      <c r="BC261" s="212"/>
      <c r="BD261" s="213"/>
      <c r="BE261" s="149"/>
      <c r="BF261" s="60"/>
      <c r="BG261" s="244"/>
      <c r="BH261" s="275"/>
      <c r="BI261" s="275"/>
      <c r="BJ261" s="149"/>
      <c r="BK261" s="60"/>
      <c r="BL261" s="244"/>
      <c r="BM261" s="212"/>
      <c r="BN261" s="213"/>
      <c r="BO261" s="149"/>
      <c r="BP261" s="60"/>
      <c r="BQ261" s="244"/>
      <c r="BR261" s="212"/>
      <c r="BS261" s="213"/>
      <c r="BT261" s="149"/>
      <c r="BU261" s="60"/>
      <c r="BV261" s="244"/>
      <c r="BW261" s="212"/>
      <c r="BX261" s="213"/>
      <c r="BY261" s="149"/>
      <c r="BZ261" s="60"/>
      <c r="CA261" s="244"/>
      <c r="CB261" s="277"/>
      <c r="CC261" s="277"/>
      <c r="CD261" s="149"/>
      <c r="CE261" s="60"/>
      <c r="CF261" s="244"/>
      <c r="CG261" s="212"/>
      <c r="CH261" s="213"/>
      <c r="CI261" s="149"/>
      <c r="CJ261" s="60"/>
      <c r="CK261" s="244"/>
      <c r="CL261" s="212"/>
      <c r="CM261" s="213"/>
      <c r="CN261" s="149"/>
      <c r="CO261" s="60"/>
      <c r="CP261" s="244"/>
      <c r="CQ261" s="212"/>
      <c r="CR261" s="213"/>
      <c r="CS261" s="149"/>
      <c r="CT261" s="60"/>
      <c r="CU261" s="244"/>
      <c r="CV261" s="212"/>
      <c r="CW261" s="213"/>
      <c r="CX261" s="149"/>
      <c r="CY261" s="60"/>
      <c r="CZ261" s="244"/>
      <c r="DA261" s="212"/>
      <c r="DB261" s="213"/>
      <c r="DC261" s="149"/>
      <c r="DD261" s="60"/>
      <c r="DE261" s="244"/>
      <c r="DF261" s="212"/>
      <c r="DG261" s="213"/>
      <c r="DH261" s="149"/>
      <c r="DI261" s="60"/>
      <c r="DJ261" s="244"/>
      <c r="DK261" s="212"/>
      <c r="DL261" s="213"/>
      <c r="DM261" s="149"/>
      <c r="DN261" s="60"/>
      <c r="DO261" s="244"/>
      <c r="DP261" s="212"/>
      <c r="DQ261" s="213"/>
      <c r="DR261" s="149">
        <f t="shared" si="828"/>
        <v>0</v>
      </c>
      <c r="DS261" s="60">
        <f t="shared" si="840"/>
        <v>0</v>
      </c>
      <c r="DT261" s="244"/>
      <c r="DU261" s="212">
        <v>0</v>
      </c>
      <c r="DV261" s="213">
        <v>0</v>
      </c>
      <c r="DW261" s="149">
        <f t="shared" si="829"/>
        <v>0</v>
      </c>
      <c r="DX261" s="60">
        <f t="shared" si="841"/>
        <v>0</v>
      </c>
      <c r="DY261" s="244"/>
      <c r="DZ261" s="212"/>
      <c r="EA261" s="213"/>
      <c r="EB261" s="149"/>
      <c r="EC261" s="60"/>
      <c r="ED261" s="247"/>
      <c r="EE261" s="212"/>
      <c r="EF261" s="213"/>
      <c r="EG261" s="149"/>
      <c r="EH261" s="60"/>
      <c r="EI261" s="244"/>
      <c r="EJ261" s="224">
        <f t="shared" ref="EJ261" si="1130">IFERROR(AVERAGEIFS(O261:EI261,O$12:EI$12,"Valor Total Unitario",O261:EI261,"&lt;&gt;0"),0)</f>
        <v>1707665.3</v>
      </c>
      <c r="EK261" s="221">
        <f t="shared" ref="EK261" si="1131">_xlfn.MINIFS(O261:EI261,O$12:EI$12,"Valor Total Unitario", O261:EI261, "&lt;&gt;0")</f>
        <v>1707665.3</v>
      </c>
      <c r="EL261" s="222" t="str">
        <f t="shared" ref="EL261" si="1132">IF(EK261=0,"",INDEX(O$9:EI$9,MATCH(EK261,O261:EI261,0)))</f>
        <v>FIJACION EXTERNA SAS</v>
      </c>
      <c r="EM261" s="221"/>
      <c r="EN261" s="220">
        <f>IFERROR(EM261/#REF!,0)</f>
        <v>0</v>
      </c>
      <c r="EO261" s="31">
        <f t="shared" ref="EO261" si="1133">+EJ261</f>
        <v>1707665.3</v>
      </c>
      <c r="EP261" s="31">
        <f t="shared" si="846"/>
        <v>5122995.9000000004</v>
      </c>
      <c r="EQ261" s="225" t="str">
        <f>IF(AND(C261="",SUM(O261:EI261)=0),"",IF(AND(C261&lt;&gt;"",SUM(O261:EI261)=0),"Ítem sin cotización",IF(COUNTIFS(O261:EI261,EK261,O$12:EI$12,"Valor Total Unitario")&gt;1,"Empate","")))</f>
        <v/>
      </c>
    </row>
    <row r="262" spans="1:147" s="14" customFormat="1" ht="42.75">
      <c r="A262" s="263">
        <f t="shared" si="13"/>
        <v>250</v>
      </c>
      <c r="B262" s="102"/>
      <c r="C262" s="248" t="s">
        <v>978</v>
      </c>
      <c r="D262" s="273" t="s">
        <v>57</v>
      </c>
      <c r="E262" s="264" t="s">
        <v>1445</v>
      </c>
      <c r="F262" s="273">
        <v>2</v>
      </c>
      <c r="G262" s="102"/>
      <c r="H262" s="103"/>
      <c r="I262" s="210" t="s">
        <v>1506</v>
      </c>
      <c r="J262" s="280">
        <v>2790883</v>
      </c>
      <c r="K262" s="206"/>
      <c r="L262" s="71">
        <f t="shared" ref="L262" si="1134">+J262+K262</f>
        <v>2790883</v>
      </c>
      <c r="M262" s="209">
        <f t="shared" si="826"/>
        <v>5581766</v>
      </c>
      <c r="O262" s="275"/>
      <c r="P262" s="275"/>
      <c r="Q262" s="149"/>
      <c r="R262" s="60"/>
      <c r="S262" s="244"/>
      <c r="T262" s="275"/>
      <c r="U262" s="275"/>
      <c r="V262" s="149"/>
      <c r="W262" s="60"/>
      <c r="X262" s="244"/>
      <c r="Y262" s="275"/>
      <c r="Z262" s="275"/>
      <c r="AA262" s="149"/>
      <c r="AB262" s="60"/>
      <c r="AC262" s="244"/>
      <c r="AD262" s="275"/>
      <c r="AE262" s="275"/>
      <c r="AF262" s="149"/>
      <c r="AG262" s="60"/>
      <c r="AH262" s="244"/>
      <c r="AI262" s="275"/>
      <c r="AJ262" s="275"/>
      <c r="AK262" s="149"/>
      <c r="AL262" s="60"/>
      <c r="AM262" s="244"/>
      <c r="AN262" s="275"/>
      <c r="AO262" s="275"/>
      <c r="AP262" s="149">
        <f t="shared" si="827"/>
        <v>0</v>
      </c>
      <c r="AQ262" s="60">
        <f t="shared" si="835"/>
        <v>0</v>
      </c>
      <c r="AR262" s="244"/>
      <c r="AS262" s="275"/>
      <c r="AT262" s="275">
        <v>0</v>
      </c>
      <c r="AU262" s="149">
        <f t="shared" si="848"/>
        <v>0</v>
      </c>
      <c r="AV262" s="60">
        <f t="shared" si="849"/>
        <v>0</v>
      </c>
      <c r="AW262" s="244"/>
      <c r="AX262" s="212"/>
      <c r="AY262" s="213"/>
      <c r="AZ262" s="149"/>
      <c r="BA262" s="60"/>
      <c r="BB262" s="244"/>
      <c r="BC262" s="212"/>
      <c r="BD262" s="213"/>
      <c r="BE262" s="149"/>
      <c r="BF262" s="60"/>
      <c r="BG262" s="244"/>
      <c r="BH262" s="275"/>
      <c r="BI262" s="275"/>
      <c r="BJ262" s="149"/>
      <c r="BK262" s="60"/>
      <c r="BL262" s="244"/>
      <c r="BM262" s="212"/>
      <c r="BN262" s="213"/>
      <c r="BO262" s="149"/>
      <c r="BP262" s="60"/>
      <c r="BQ262" s="244"/>
      <c r="BR262" s="212"/>
      <c r="BS262" s="213"/>
      <c r="BT262" s="149"/>
      <c r="BU262" s="60"/>
      <c r="BV262" s="244"/>
      <c r="BW262" s="212"/>
      <c r="BX262" s="213"/>
      <c r="BY262" s="149"/>
      <c r="BZ262" s="60"/>
      <c r="CA262" s="244"/>
      <c r="CB262" s="277"/>
      <c r="CC262" s="277"/>
      <c r="CD262" s="149"/>
      <c r="CE262" s="60"/>
      <c r="CF262" s="244"/>
      <c r="CG262" s="212"/>
      <c r="CH262" s="213"/>
      <c r="CI262" s="149"/>
      <c r="CJ262" s="60"/>
      <c r="CK262" s="244"/>
      <c r="CL262" s="212"/>
      <c r="CM262" s="213"/>
      <c r="CN262" s="149"/>
      <c r="CO262" s="60"/>
      <c r="CP262" s="244"/>
      <c r="CQ262" s="212"/>
      <c r="CR262" s="213"/>
      <c r="CS262" s="149"/>
      <c r="CT262" s="60"/>
      <c r="CU262" s="244"/>
      <c r="CV262" s="212"/>
      <c r="CW262" s="213"/>
      <c r="CX262" s="149"/>
      <c r="CY262" s="60"/>
      <c r="CZ262" s="244"/>
      <c r="DA262" s="212"/>
      <c r="DB262" s="213"/>
      <c r="DC262" s="149"/>
      <c r="DD262" s="60"/>
      <c r="DE262" s="244"/>
      <c r="DF262" s="212"/>
      <c r="DG262" s="213"/>
      <c r="DH262" s="149"/>
      <c r="DI262" s="60"/>
      <c r="DJ262" s="244"/>
      <c r="DK262" s="212"/>
      <c r="DL262" s="213"/>
      <c r="DM262" s="149"/>
      <c r="DN262" s="60"/>
      <c r="DO262" s="244"/>
      <c r="DP262" s="212"/>
      <c r="DQ262" s="213"/>
      <c r="DR262" s="149">
        <f t="shared" si="828"/>
        <v>0</v>
      </c>
      <c r="DS262" s="60">
        <f t="shared" si="840"/>
        <v>0</v>
      </c>
      <c r="DT262" s="244"/>
      <c r="DU262" s="212">
        <v>0</v>
      </c>
      <c r="DV262" s="213">
        <v>0</v>
      </c>
      <c r="DW262" s="149">
        <f t="shared" si="829"/>
        <v>0</v>
      </c>
      <c r="DX262" s="60">
        <f t="shared" si="841"/>
        <v>0</v>
      </c>
      <c r="DY262" s="244"/>
      <c r="DZ262" s="212"/>
      <c r="EA262" s="213"/>
      <c r="EB262" s="149"/>
      <c r="EC262" s="60"/>
      <c r="ED262" s="247"/>
      <c r="EE262" s="212"/>
      <c r="EF262" s="213"/>
      <c r="EG262" s="149"/>
      <c r="EH262" s="60"/>
      <c r="EI262" s="244"/>
      <c r="EJ262" s="224">
        <f>L262</f>
        <v>2790883</v>
      </c>
      <c r="EK262" s="221">
        <f t="shared" ref="EK262" si="1135">_xlfn.MINIFS(O262:EI262,O$12:EI$12,"Valor Total Unitario", O262:EI262, "&lt;&gt;0")</f>
        <v>0</v>
      </c>
      <c r="EL262" s="222" t="s">
        <v>1513</v>
      </c>
      <c r="EM262" s="221"/>
      <c r="EN262" s="220">
        <f>IFERROR(EM262/#REF!,0)</f>
        <v>0</v>
      </c>
      <c r="EO262" s="31">
        <f t="shared" ref="EO262" si="1136">+EJ262</f>
        <v>2790883</v>
      </c>
      <c r="EP262" s="31">
        <f t="shared" si="846"/>
        <v>5581766</v>
      </c>
      <c r="EQ262" s="281" t="s">
        <v>1513</v>
      </c>
    </row>
    <row r="263" spans="1:147" s="14" customFormat="1" ht="71.25">
      <c r="A263" s="263">
        <f t="shared" si="13"/>
        <v>251</v>
      </c>
      <c r="B263" s="102"/>
      <c r="C263" s="248" t="s">
        <v>979</v>
      </c>
      <c r="D263" s="273" t="s">
        <v>57</v>
      </c>
      <c r="E263" s="264" t="s">
        <v>1445</v>
      </c>
      <c r="F263" s="273">
        <v>2</v>
      </c>
      <c r="G263" s="102"/>
      <c r="H263" s="103"/>
      <c r="I263" s="210"/>
      <c r="J263" s="280"/>
      <c r="K263" s="206"/>
      <c r="L263" s="71">
        <f t="shared" ref="L263" si="1137">+J263+K263</f>
        <v>0</v>
      </c>
      <c r="M263" s="209">
        <f t="shared" si="826"/>
        <v>0</v>
      </c>
      <c r="O263" s="275"/>
      <c r="P263" s="275"/>
      <c r="Q263" s="149"/>
      <c r="R263" s="60"/>
      <c r="S263" s="244"/>
      <c r="T263" s="275"/>
      <c r="U263" s="275"/>
      <c r="V263" s="149"/>
      <c r="W263" s="60"/>
      <c r="X263" s="244"/>
      <c r="Y263" s="275"/>
      <c r="Z263" s="275"/>
      <c r="AA263" s="149"/>
      <c r="AB263" s="60"/>
      <c r="AC263" s="244"/>
      <c r="AD263" s="275"/>
      <c r="AE263" s="275"/>
      <c r="AF263" s="149"/>
      <c r="AG263" s="60"/>
      <c r="AH263" s="244"/>
      <c r="AI263" s="275"/>
      <c r="AJ263" s="275"/>
      <c r="AK263" s="149"/>
      <c r="AL263" s="60"/>
      <c r="AM263" s="244"/>
      <c r="AN263" s="275"/>
      <c r="AO263" s="275"/>
      <c r="AP263" s="149">
        <f t="shared" si="827"/>
        <v>0</v>
      </c>
      <c r="AQ263" s="60">
        <f t="shared" si="835"/>
        <v>0</v>
      </c>
      <c r="AR263" s="244"/>
      <c r="AS263" s="275">
        <v>2909244.8</v>
      </c>
      <c r="AT263" s="275">
        <v>0</v>
      </c>
      <c r="AU263" s="149">
        <f t="shared" si="848"/>
        <v>2909244.8</v>
      </c>
      <c r="AV263" s="60">
        <f t="shared" si="849"/>
        <v>5818489.5999999996</v>
      </c>
      <c r="AW263" s="244"/>
      <c r="AX263" s="212"/>
      <c r="AY263" s="213"/>
      <c r="AZ263" s="149"/>
      <c r="BA263" s="60"/>
      <c r="BB263" s="244"/>
      <c r="BC263" s="212"/>
      <c r="BD263" s="213"/>
      <c r="BE263" s="149"/>
      <c r="BF263" s="60"/>
      <c r="BG263" s="244"/>
      <c r="BH263" s="275"/>
      <c r="BI263" s="275"/>
      <c r="BJ263" s="149"/>
      <c r="BK263" s="60"/>
      <c r="BL263" s="244"/>
      <c r="BM263" s="212"/>
      <c r="BN263" s="213"/>
      <c r="BO263" s="149"/>
      <c r="BP263" s="60"/>
      <c r="BQ263" s="244"/>
      <c r="BR263" s="212"/>
      <c r="BS263" s="213"/>
      <c r="BT263" s="149"/>
      <c r="BU263" s="60"/>
      <c r="BV263" s="244"/>
      <c r="BW263" s="212"/>
      <c r="BX263" s="213"/>
      <c r="BY263" s="149"/>
      <c r="BZ263" s="60"/>
      <c r="CA263" s="244"/>
      <c r="CB263" s="277"/>
      <c r="CC263" s="277"/>
      <c r="CD263" s="149"/>
      <c r="CE263" s="60"/>
      <c r="CF263" s="244"/>
      <c r="CG263" s="212"/>
      <c r="CH263" s="213"/>
      <c r="CI263" s="149"/>
      <c r="CJ263" s="60"/>
      <c r="CK263" s="244"/>
      <c r="CL263" s="212"/>
      <c r="CM263" s="213"/>
      <c r="CN263" s="149"/>
      <c r="CO263" s="60"/>
      <c r="CP263" s="244"/>
      <c r="CQ263" s="212"/>
      <c r="CR263" s="213"/>
      <c r="CS263" s="149"/>
      <c r="CT263" s="60"/>
      <c r="CU263" s="244"/>
      <c r="CV263" s="212"/>
      <c r="CW263" s="213"/>
      <c r="CX263" s="149"/>
      <c r="CY263" s="60"/>
      <c r="CZ263" s="244"/>
      <c r="DA263" s="212"/>
      <c r="DB263" s="213"/>
      <c r="DC263" s="149"/>
      <c r="DD263" s="60"/>
      <c r="DE263" s="244"/>
      <c r="DF263" s="212"/>
      <c r="DG263" s="213"/>
      <c r="DH263" s="149"/>
      <c r="DI263" s="60"/>
      <c r="DJ263" s="244"/>
      <c r="DK263" s="212"/>
      <c r="DL263" s="213"/>
      <c r="DM263" s="149"/>
      <c r="DN263" s="60"/>
      <c r="DO263" s="244"/>
      <c r="DP263" s="212"/>
      <c r="DQ263" s="213"/>
      <c r="DR263" s="149">
        <f t="shared" si="828"/>
        <v>0</v>
      </c>
      <c r="DS263" s="60">
        <f t="shared" si="840"/>
        <v>0</v>
      </c>
      <c r="DT263" s="244"/>
      <c r="DU263" s="212">
        <v>0</v>
      </c>
      <c r="DV263" s="213">
        <v>0</v>
      </c>
      <c r="DW263" s="149">
        <f t="shared" si="829"/>
        <v>0</v>
      </c>
      <c r="DX263" s="60">
        <f t="shared" si="841"/>
        <v>0</v>
      </c>
      <c r="DY263" s="244"/>
      <c r="DZ263" s="212"/>
      <c r="EA263" s="213"/>
      <c r="EB263" s="149"/>
      <c r="EC263" s="60"/>
      <c r="ED263" s="247"/>
      <c r="EE263" s="212"/>
      <c r="EF263" s="213"/>
      <c r="EG263" s="149"/>
      <c r="EH263" s="60"/>
      <c r="EI263" s="244"/>
      <c r="EJ263" s="224">
        <f t="shared" ref="EJ263" si="1138">IFERROR(AVERAGEIFS(O263:EI263,O$12:EI$12,"Valor Total Unitario",O263:EI263,"&lt;&gt;0"),0)</f>
        <v>2909244.8</v>
      </c>
      <c r="EK263" s="221">
        <f t="shared" ref="EK263" si="1139">_xlfn.MINIFS(O263:EI263,O$12:EI$12,"Valor Total Unitario", O263:EI263, "&lt;&gt;0")</f>
        <v>2909244.8</v>
      </c>
      <c r="EL263" s="222" t="str">
        <f t="shared" ref="EL263" si="1140">IF(EK263=0,"",INDEX(O$9:EI$9,MATCH(EK263,O263:EI263,0)))</f>
        <v>FIJACION EXTERNA SAS</v>
      </c>
      <c r="EM263" s="221"/>
      <c r="EN263" s="220">
        <f>IFERROR(EM263/#REF!,0)</f>
        <v>0</v>
      </c>
      <c r="EO263" s="31">
        <f t="shared" ref="EO263" si="1141">+EJ263</f>
        <v>2909244.8</v>
      </c>
      <c r="EP263" s="31">
        <f t="shared" si="846"/>
        <v>5818489.5999999996</v>
      </c>
      <c r="EQ263" s="225" t="str">
        <f t="shared" ref="EQ263:EQ294" si="1142">IF(AND(C263="",SUM(O263:EI263)=0),"",IF(AND(C263&lt;&gt;"",SUM(O263:EI263)=0),"Ítem sin cotización",IF(COUNTIFS(O263:EI263,EK263,O$12:EI$12,"Valor Total Unitario")&gt;1,"Empate","")))</f>
        <v/>
      </c>
    </row>
    <row r="264" spans="1:147" s="14" customFormat="1" ht="71.25">
      <c r="A264" s="263">
        <f t="shared" si="13"/>
        <v>252</v>
      </c>
      <c r="B264" s="102"/>
      <c r="C264" s="248" t="s">
        <v>980</v>
      </c>
      <c r="D264" s="273" t="s">
        <v>57</v>
      </c>
      <c r="E264" s="264" t="s">
        <v>1445</v>
      </c>
      <c r="F264" s="273">
        <v>2</v>
      </c>
      <c r="G264" s="102"/>
      <c r="H264" s="103"/>
      <c r="I264" s="210"/>
      <c r="J264" s="280"/>
      <c r="K264" s="206"/>
      <c r="L264" s="71">
        <f t="shared" ref="L264" si="1143">+J264+K264</f>
        <v>0</v>
      </c>
      <c r="M264" s="209">
        <f t="shared" si="826"/>
        <v>0</v>
      </c>
      <c r="O264" s="275"/>
      <c r="P264" s="275"/>
      <c r="Q264" s="149"/>
      <c r="R264" s="60"/>
      <c r="S264" s="244"/>
      <c r="T264" s="275"/>
      <c r="U264" s="275"/>
      <c r="V264" s="149"/>
      <c r="W264" s="60"/>
      <c r="X264" s="244"/>
      <c r="Y264" s="275"/>
      <c r="Z264" s="275"/>
      <c r="AA264" s="149"/>
      <c r="AB264" s="60"/>
      <c r="AC264" s="244"/>
      <c r="AD264" s="275"/>
      <c r="AE264" s="275"/>
      <c r="AF264" s="149"/>
      <c r="AG264" s="60"/>
      <c r="AH264" s="244"/>
      <c r="AI264" s="275"/>
      <c r="AJ264" s="275"/>
      <c r="AK264" s="149"/>
      <c r="AL264" s="60"/>
      <c r="AM264" s="244"/>
      <c r="AN264" s="275"/>
      <c r="AO264" s="275"/>
      <c r="AP264" s="149">
        <f t="shared" si="827"/>
        <v>0</v>
      </c>
      <c r="AQ264" s="60">
        <f t="shared" si="835"/>
        <v>0</v>
      </c>
      <c r="AR264" s="244"/>
      <c r="AS264" s="275">
        <v>2909244.8</v>
      </c>
      <c r="AT264" s="275">
        <v>0</v>
      </c>
      <c r="AU264" s="149">
        <f t="shared" si="848"/>
        <v>2909244.8</v>
      </c>
      <c r="AV264" s="60">
        <f t="shared" si="849"/>
        <v>5818489.5999999996</v>
      </c>
      <c r="AW264" s="244"/>
      <c r="AX264" s="212"/>
      <c r="AY264" s="213"/>
      <c r="AZ264" s="149"/>
      <c r="BA264" s="60"/>
      <c r="BB264" s="244"/>
      <c r="BC264" s="212"/>
      <c r="BD264" s="213"/>
      <c r="BE264" s="149"/>
      <c r="BF264" s="60"/>
      <c r="BG264" s="244"/>
      <c r="BH264" s="275"/>
      <c r="BI264" s="275"/>
      <c r="BJ264" s="149"/>
      <c r="BK264" s="60"/>
      <c r="BL264" s="244"/>
      <c r="BM264" s="212"/>
      <c r="BN264" s="213"/>
      <c r="BO264" s="149"/>
      <c r="BP264" s="60"/>
      <c r="BQ264" s="244"/>
      <c r="BR264" s="212"/>
      <c r="BS264" s="213"/>
      <c r="BT264" s="149"/>
      <c r="BU264" s="60"/>
      <c r="BV264" s="244"/>
      <c r="BW264" s="212"/>
      <c r="BX264" s="213"/>
      <c r="BY264" s="149"/>
      <c r="BZ264" s="60"/>
      <c r="CA264" s="244"/>
      <c r="CB264" s="277"/>
      <c r="CC264" s="277"/>
      <c r="CD264" s="149"/>
      <c r="CE264" s="60"/>
      <c r="CF264" s="244"/>
      <c r="CG264" s="212"/>
      <c r="CH264" s="213"/>
      <c r="CI264" s="149"/>
      <c r="CJ264" s="60"/>
      <c r="CK264" s="244"/>
      <c r="CL264" s="212"/>
      <c r="CM264" s="213"/>
      <c r="CN264" s="149"/>
      <c r="CO264" s="60"/>
      <c r="CP264" s="244"/>
      <c r="CQ264" s="212"/>
      <c r="CR264" s="213"/>
      <c r="CS264" s="149"/>
      <c r="CT264" s="60"/>
      <c r="CU264" s="244"/>
      <c r="CV264" s="212"/>
      <c r="CW264" s="213"/>
      <c r="CX264" s="149"/>
      <c r="CY264" s="60"/>
      <c r="CZ264" s="244"/>
      <c r="DA264" s="212"/>
      <c r="DB264" s="213"/>
      <c r="DC264" s="149"/>
      <c r="DD264" s="60"/>
      <c r="DE264" s="244"/>
      <c r="DF264" s="212"/>
      <c r="DG264" s="213"/>
      <c r="DH264" s="149"/>
      <c r="DI264" s="60"/>
      <c r="DJ264" s="244"/>
      <c r="DK264" s="212"/>
      <c r="DL264" s="213"/>
      <c r="DM264" s="149"/>
      <c r="DN264" s="60"/>
      <c r="DO264" s="244"/>
      <c r="DP264" s="212"/>
      <c r="DQ264" s="213"/>
      <c r="DR264" s="149">
        <f t="shared" si="828"/>
        <v>0</v>
      </c>
      <c r="DS264" s="60">
        <f t="shared" si="840"/>
        <v>0</v>
      </c>
      <c r="DT264" s="244"/>
      <c r="DU264" s="212">
        <v>0</v>
      </c>
      <c r="DV264" s="213">
        <v>0</v>
      </c>
      <c r="DW264" s="149">
        <f t="shared" si="829"/>
        <v>0</v>
      </c>
      <c r="DX264" s="60">
        <f t="shared" si="841"/>
        <v>0</v>
      </c>
      <c r="DY264" s="244"/>
      <c r="DZ264" s="212"/>
      <c r="EA264" s="213"/>
      <c r="EB264" s="149"/>
      <c r="EC264" s="60"/>
      <c r="ED264" s="247"/>
      <c r="EE264" s="212"/>
      <c r="EF264" s="213"/>
      <c r="EG264" s="149"/>
      <c r="EH264" s="60"/>
      <c r="EI264" s="244"/>
      <c r="EJ264" s="224">
        <f t="shared" ref="EJ264" si="1144">IFERROR(AVERAGEIFS(O264:EI264,O$12:EI$12,"Valor Total Unitario",O264:EI264,"&lt;&gt;0"),0)</f>
        <v>2909244.8</v>
      </c>
      <c r="EK264" s="221">
        <f t="shared" ref="EK264" si="1145">_xlfn.MINIFS(O264:EI264,O$12:EI$12,"Valor Total Unitario", O264:EI264, "&lt;&gt;0")</f>
        <v>2909244.8</v>
      </c>
      <c r="EL264" s="222" t="str">
        <f t="shared" ref="EL264" si="1146">IF(EK264=0,"",INDEX(O$9:EI$9,MATCH(EK264,O264:EI264,0)))</f>
        <v>FIJACION EXTERNA SAS</v>
      </c>
      <c r="EM264" s="221"/>
      <c r="EN264" s="220">
        <f>IFERROR(EM264/#REF!,0)</f>
        <v>0</v>
      </c>
      <c r="EO264" s="31">
        <f t="shared" ref="EO264" si="1147">+EJ264</f>
        <v>2909244.8</v>
      </c>
      <c r="EP264" s="31">
        <f t="shared" si="846"/>
        <v>5818489.5999999996</v>
      </c>
      <c r="EQ264" s="225" t="str">
        <f t="shared" si="1142"/>
        <v/>
      </c>
    </row>
    <row r="265" spans="1:147" s="14" customFormat="1" ht="42.75">
      <c r="A265" s="263">
        <f t="shared" si="13"/>
        <v>253</v>
      </c>
      <c r="B265" s="102"/>
      <c r="C265" s="248" t="s">
        <v>981</v>
      </c>
      <c r="D265" s="273" t="s">
        <v>57</v>
      </c>
      <c r="E265" s="264" t="s">
        <v>1445</v>
      </c>
      <c r="F265" s="273">
        <v>2</v>
      </c>
      <c r="G265" s="102"/>
      <c r="H265" s="103"/>
      <c r="I265" s="210"/>
      <c r="J265" s="280"/>
      <c r="K265" s="206"/>
      <c r="L265" s="71">
        <f t="shared" ref="L265" si="1148">+J265+K265</f>
        <v>0</v>
      </c>
      <c r="M265" s="209">
        <f t="shared" si="826"/>
        <v>0</v>
      </c>
      <c r="O265" s="275"/>
      <c r="P265" s="275"/>
      <c r="Q265" s="149"/>
      <c r="R265" s="60"/>
      <c r="S265" s="244"/>
      <c r="T265" s="275"/>
      <c r="U265" s="275"/>
      <c r="V265" s="149"/>
      <c r="W265" s="60"/>
      <c r="X265" s="244"/>
      <c r="Y265" s="275"/>
      <c r="Z265" s="275"/>
      <c r="AA265" s="149"/>
      <c r="AB265" s="60"/>
      <c r="AC265" s="244"/>
      <c r="AD265" s="275"/>
      <c r="AE265" s="275"/>
      <c r="AF265" s="149"/>
      <c r="AG265" s="60"/>
      <c r="AH265" s="244"/>
      <c r="AI265" s="275"/>
      <c r="AJ265" s="275"/>
      <c r="AK265" s="149"/>
      <c r="AL265" s="60"/>
      <c r="AM265" s="244"/>
      <c r="AN265" s="275"/>
      <c r="AO265" s="275"/>
      <c r="AP265" s="149">
        <f t="shared" si="827"/>
        <v>0</v>
      </c>
      <c r="AQ265" s="60">
        <f t="shared" si="835"/>
        <v>0</v>
      </c>
      <c r="AR265" s="244"/>
      <c r="AS265" s="275">
        <v>3204830.1999999997</v>
      </c>
      <c r="AT265" s="275">
        <v>0</v>
      </c>
      <c r="AU265" s="149">
        <f t="shared" si="848"/>
        <v>3204830.1999999997</v>
      </c>
      <c r="AV265" s="60">
        <f t="shared" si="849"/>
        <v>6409660.3999999994</v>
      </c>
      <c r="AW265" s="244"/>
      <c r="AX265" s="212"/>
      <c r="AY265" s="213"/>
      <c r="AZ265" s="149"/>
      <c r="BA265" s="60"/>
      <c r="BB265" s="244"/>
      <c r="BC265" s="212"/>
      <c r="BD265" s="213"/>
      <c r="BE265" s="149"/>
      <c r="BF265" s="60"/>
      <c r="BG265" s="244"/>
      <c r="BH265" s="275"/>
      <c r="BI265" s="275"/>
      <c r="BJ265" s="149"/>
      <c r="BK265" s="60"/>
      <c r="BL265" s="244"/>
      <c r="BM265" s="212"/>
      <c r="BN265" s="213"/>
      <c r="BO265" s="149"/>
      <c r="BP265" s="60"/>
      <c r="BQ265" s="244"/>
      <c r="BR265" s="212"/>
      <c r="BS265" s="213"/>
      <c r="BT265" s="149"/>
      <c r="BU265" s="60"/>
      <c r="BV265" s="244"/>
      <c r="BW265" s="212"/>
      <c r="BX265" s="213"/>
      <c r="BY265" s="149"/>
      <c r="BZ265" s="60"/>
      <c r="CA265" s="244"/>
      <c r="CB265" s="277"/>
      <c r="CC265" s="277"/>
      <c r="CD265" s="149"/>
      <c r="CE265" s="60"/>
      <c r="CF265" s="244"/>
      <c r="CG265" s="212"/>
      <c r="CH265" s="213"/>
      <c r="CI265" s="149"/>
      <c r="CJ265" s="60"/>
      <c r="CK265" s="244"/>
      <c r="CL265" s="212"/>
      <c r="CM265" s="213"/>
      <c r="CN265" s="149"/>
      <c r="CO265" s="60"/>
      <c r="CP265" s="244"/>
      <c r="CQ265" s="212"/>
      <c r="CR265" s="213"/>
      <c r="CS265" s="149"/>
      <c r="CT265" s="60"/>
      <c r="CU265" s="244"/>
      <c r="CV265" s="212"/>
      <c r="CW265" s="213"/>
      <c r="CX265" s="149"/>
      <c r="CY265" s="60"/>
      <c r="CZ265" s="244"/>
      <c r="DA265" s="212"/>
      <c r="DB265" s="213"/>
      <c r="DC265" s="149"/>
      <c r="DD265" s="60"/>
      <c r="DE265" s="244"/>
      <c r="DF265" s="212"/>
      <c r="DG265" s="213"/>
      <c r="DH265" s="149"/>
      <c r="DI265" s="60"/>
      <c r="DJ265" s="244"/>
      <c r="DK265" s="212"/>
      <c r="DL265" s="213"/>
      <c r="DM265" s="149"/>
      <c r="DN265" s="60"/>
      <c r="DO265" s="244"/>
      <c r="DP265" s="212"/>
      <c r="DQ265" s="213"/>
      <c r="DR265" s="149">
        <f t="shared" si="828"/>
        <v>0</v>
      </c>
      <c r="DS265" s="60">
        <f t="shared" si="840"/>
        <v>0</v>
      </c>
      <c r="DT265" s="244"/>
      <c r="DU265" s="212">
        <v>0</v>
      </c>
      <c r="DV265" s="213">
        <v>0</v>
      </c>
      <c r="DW265" s="149">
        <f t="shared" si="829"/>
        <v>0</v>
      </c>
      <c r="DX265" s="60">
        <f t="shared" si="841"/>
        <v>0</v>
      </c>
      <c r="DY265" s="244"/>
      <c r="DZ265" s="212"/>
      <c r="EA265" s="213"/>
      <c r="EB265" s="149"/>
      <c r="EC265" s="60"/>
      <c r="ED265" s="247"/>
      <c r="EE265" s="212"/>
      <c r="EF265" s="213"/>
      <c r="EG265" s="149"/>
      <c r="EH265" s="60"/>
      <c r="EI265" s="244"/>
      <c r="EJ265" s="224">
        <f t="shared" ref="EJ265" si="1149">IFERROR(AVERAGEIFS(O265:EI265,O$12:EI$12,"Valor Total Unitario",O265:EI265,"&lt;&gt;0"),0)</f>
        <v>3204830.1999999997</v>
      </c>
      <c r="EK265" s="221">
        <f t="shared" ref="EK265" si="1150">_xlfn.MINIFS(O265:EI265,O$12:EI$12,"Valor Total Unitario", O265:EI265, "&lt;&gt;0")</f>
        <v>3204830.1999999997</v>
      </c>
      <c r="EL265" s="222" t="str">
        <f t="shared" ref="EL265" si="1151">IF(EK265=0,"",INDEX(O$9:EI$9,MATCH(EK265,O265:EI265,0)))</f>
        <v>FIJACION EXTERNA SAS</v>
      </c>
      <c r="EM265" s="221"/>
      <c r="EN265" s="220">
        <f>IFERROR(EM265/#REF!,0)</f>
        <v>0</v>
      </c>
      <c r="EO265" s="31">
        <f t="shared" ref="EO265" si="1152">+EJ265</f>
        <v>3204830.1999999997</v>
      </c>
      <c r="EP265" s="31">
        <f t="shared" si="846"/>
        <v>6409660.3999999994</v>
      </c>
      <c r="EQ265" s="225" t="str">
        <f t="shared" si="1142"/>
        <v/>
      </c>
    </row>
    <row r="266" spans="1:147" s="14" customFormat="1" ht="57">
      <c r="A266" s="263">
        <f t="shared" si="13"/>
        <v>254</v>
      </c>
      <c r="B266" s="102"/>
      <c r="C266" s="248" t="s">
        <v>982</v>
      </c>
      <c r="D266" s="273" t="s">
        <v>57</v>
      </c>
      <c r="E266" s="264" t="s">
        <v>1445</v>
      </c>
      <c r="F266" s="273">
        <v>2</v>
      </c>
      <c r="G266" s="102"/>
      <c r="H266" s="103"/>
      <c r="I266" s="210"/>
      <c r="J266" s="280"/>
      <c r="K266" s="206"/>
      <c r="L266" s="71">
        <f t="shared" ref="L266" si="1153">+J266+K266</f>
        <v>0</v>
      </c>
      <c r="M266" s="209">
        <f t="shared" si="826"/>
        <v>0</v>
      </c>
      <c r="O266" s="275"/>
      <c r="P266" s="275"/>
      <c r="Q266" s="149"/>
      <c r="R266" s="60"/>
      <c r="S266" s="244"/>
      <c r="T266" s="275"/>
      <c r="U266" s="275"/>
      <c r="V266" s="149"/>
      <c r="W266" s="60"/>
      <c r="X266" s="244"/>
      <c r="Y266" s="275"/>
      <c r="Z266" s="275"/>
      <c r="AA266" s="149"/>
      <c r="AB266" s="60"/>
      <c r="AC266" s="244"/>
      <c r="AD266" s="275"/>
      <c r="AE266" s="275"/>
      <c r="AF266" s="149"/>
      <c r="AG266" s="60"/>
      <c r="AH266" s="244"/>
      <c r="AI266" s="275"/>
      <c r="AJ266" s="275"/>
      <c r="AK266" s="149"/>
      <c r="AL266" s="60"/>
      <c r="AM266" s="244"/>
      <c r="AN266" s="275"/>
      <c r="AO266" s="275"/>
      <c r="AP266" s="149">
        <f t="shared" si="827"/>
        <v>0</v>
      </c>
      <c r="AQ266" s="60">
        <f t="shared" si="835"/>
        <v>0</v>
      </c>
      <c r="AR266" s="244"/>
      <c r="AS266" s="275">
        <v>1988340.2000000002</v>
      </c>
      <c r="AT266" s="275">
        <v>0</v>
      </c>
      <c r="AU266" s="149">
        <f t="shared" si="848"/>
        <v>1988340.2000000002</v>
      </c>
      <c r="AV266" s="60">
        <f t="shared" si="849"/>
        <v>3976680.4000000004</v>
      </c>
      <c r="AW266" s="244"/>
      <c r="AX266" s="212"/>
      <c r="AY266" s="213"/>
      <c r="AZ266" s="149"/>
      <c r="BA266" s="60"/>
      <c r="BB266" s="244"/>
      <c r="BC266" s="212"/>
      <c r="BD266" s="213"/>
      <c r="BE266" s="149"/>
      <c r="BF266" s="60"/>
      <c r="BG266" s="244"/>
      <c r="BH266" s="275"/>
      <c r="BI266" s="275"/>
      <c r="BJ266" s="149"/>
      <c r="BK266" s="60"/>
      <c r="BL266" s="244"/>
      <c r="BM266" s="212"/>
      <c r="BN266" s="213"/>
      <c r="BO266" s="149"/>
      <c r="BP266" s="60"/>
      <c r="BQ266" s="244"/>
      <c r="BR266" s="212"/>
      <c r="BS266" s="213"/>
      <c r="BT266" s="149"/>
      <c r="BU266" s="60"/>
      <c r="BV266" s="244"/>
      <c r="BW266" s="212"/>
      <c r="BX266" s="213"/>
      <c r="BY266" s="149"/>
      <c r="BZ266" s="60"/>
      <c r="CA266" s="244"/>
      <c r="CB266" s="277"/>
      <c r="CC266" s="277"/>
      <c r="CD266" s="149"/>
      <c r="CE266" s="60"/>
      <c r="CF266" s="244"/>
      <c r="CG266" s="212"/>
      <c r="CH266" s="213"/>
      <c r="CI266" s="149"/>
      <c r="CJ266" s="60"/>
      <c r="CK266" s="244"/>
      <c r="CL266" s="212"/>
      <c r="CM266" s="213"/>
      <c r="CN266" s="149"/>
      <c r="CO266" s="60"/>
      <c r="CP266" s="244"/>
      <c r="CQ266" s="212"/>
      <c r="CR266" s="213"/>
      <c r="CS266" s="149"/>
      <c r="CT266" s="60"/>
      <c r="CU266" s="244"/>
      <c r="CV266" s="212"/>
      <c r="CW266" s="213"/>
      <c r="CX266" s="149"/>
      <c r="CY266" s="60"/>
      <c r="CZ266" s="244"/>
      <c r="DA266" s="212"/>
      <c r="DB266" s="213"/>
      <c r="DC266" s="149"/>
      <c r="DD266" s="60"/>
      <c r="DE266" s="244"/>
      <c r="DF266" s="212"/>
      <c r="DG266" s="213"/>
      <c r="DH266" s="149"/>
      <c r="DI266" s="60"/>
      <c r="DJ266" s="244"/>
      <c r="DK266" s="212"/>
      <c r="DL266" s="213"/>
      <c r="DM266" s="149"/>
      <c r="DN266" s="60"/>
      <c r="DO266" s="244"/>
      <c r="DP266" s="212"/>
      <c r="DQ266" s="213"/>
      <c r="DR266" s="149">
        <f t="shared" si="828"/>
        <v>0</v>
      </c>
      <c r="DS266" s="60">
        <f t="shared" si="840"/>
        <v>0</v>
      </c>
      <c r="DT266" s="244"/>
      <c r="DU266" s="212">
        <v>0</v>
      </c>
      <c r="DV266" s="213">
        <v>0</v>
      </c>
      <c r="DW266" s="149">
        <f t="shared" si="829"/>
        <v>0</v>
      </c>
      <c r="DX266" s="60">
        <f t="shared" si="841"/>
        <v>0</v>
      </c>
      <c r="DY266" s="244"/>
      <c r="DZ266" s="212"/>
      <c r="EA266" s="213"/>
      <c r="EB266" s="149"/>
      <c r="EC266" s="60"/>
      <c r="ED266" s="247"/>
      <c r="EE266" s="212"/>
      <c r="EF266" s="213"/>
      <c r="EG266" s="149"/>
      <c r="EH266" s="60"/>
      <c r="EI266" s="244"/>
      <c r="EJ266" s="224">
        <f t="shared" ref="EJ266" si="1154">IFERROR(AVERAGEIFS(O266:EI266,O$12:EI$12,"Valor Total Unitario",O266:EI266,"&lt;&gt;0"),0)</f>
        <v>1988340.2000000002</v>
      </c>
      <c r="EK266" s="221">
        <f t="shared" ref="EK266" si="1155">_xlfn.MINIFS(O266:EI266,O$12:EI$12,"Valor Total Unitario", O266:EI266, "&lt;&gt;0")</f>
        <v>1988340.2000000002</v>
      </c>
      <c r="EL266" s="222" t="str">
        <f t="shared" ref="EL266" si="1156">IF(EK266=0,"",INDEX(O$9:EI$9,MATCH(EK266,O266:EI266,0)))</f>
        <v>FIJACION EXTERNA SAS</v>
      </c>
      <c r="EM266" s="221"/>
      <c r="EN266" s="220">
        <f>IFERROR(EM266/#REF!,0)</f>
        <v>0</v>
      </c>
      <c r="EO266" s="31">
        <f t="shared" ref="EO266" si="1157">+EJ266</f>
        <v>1988340.2000000002</v>
      </c>
      <c r="EP266" s="31">
        <f t="shared" si="846"/>
        <v>3976680.4000000004</v>
      </c>
      <c r="EQ266" s="225" t="str">
        <f t="shared" si="1142"/>
        <v/>
      </c>
    </row>
    <row r="267" spans="1:147" s="14" customFormat="1" ht="42.75">
      <c r="A267" s="263">
        <f t="shared" si="13"/>
        <v>255</v>
      </c>
      <c r="B267" s="102"/>
      <c r="C267" s="248" t="s">
        <v>983</v>
      </c>
      <c r="D267" s="273" t="s">
        <v>57</v>
      </c>
      <c r="E267" s="264" t="s">
        <v>1445</v>
      </c>
      <c r="F267" s="273">
        <v>2</v>
      </c>
      <c r="G267" s="102"/>
      <c r="H267" s="103"/>
      <c r="I267" s="210"/>
      <c r="J267" s="280"/>
      <c r="K267" s="206"/>
      <c r="L267" s="71">
        <f t="shared" ref="L267" si="1158">+J267+K267</f>
        <v>0</v>
      </c>
      <c r="M267" s="209">
        <f t="shared" si="826"/>
        <v>0</v>
      </c>
      <c r="O267" s="275"/>
      <c r="P267" s="275"/>
      <c r="Q267" s="149"/>
      <c r="R267" s="60"/>
      <c r="S267" s="244"/>
      <c r="T267" s="275"/>
      <c r="U267" s="275"/>
      <c r="V267" s="149"/>
      <c r="W267" s="60"/>
      <c r="X267" s="244"/>
      <c r="Y267" s="275"/>
      <c r="Z267" s="275"/>
      <c r="AA267" s="149"/>
      <c r="AB267" s="60"/>
      <c r="AC267" s="244"/>
      <c r="AD267" s="275"/>
      <c r="AE267" s="275"/>
      <c r="AF267" s="149"/>
      <c r="AG267" s="60"/>
      <c r="AH267" s="244"/>
      <c r="AI267" s="275"/>
      <c r="AJ267" s="275"/>
      <c r="AK267" s="149"/>
      <c r="AL267" s="60"/>
      <c r="AM267" s="244"/>
      <c r="AN267" s="275"/>
      <c r="AO267" s="275"/>
      <c r="AP267" s="149">
        <f t="shared" si="827"/>
        <v>0</v>
      </c>
      <c r="AQ267" s="60">
        <f t="shared" si="835"/>
        <v>0</v>
      </c>
      <c r="AR267" s="244"/>
      <c r="AS267" s="275">
        <v>2909244.8</v>
      </c>
      <c r="AT267" s="275">
        <v>0</v>
      </c>
      <c r="AU267" s="149">
        <f t="shared" si="848"/>
        <v>2909244.8</v>
      </c>
      <c r="AV267" s="60">
        <f t="shared" si="849"/>
        <v>5818489.5999999996</v>
      </c>
      <c r="AW267" s="244"/>
      <c r="AX267" s="212"/>
      <c r="AY267" s="213"/>
      <c r="AZ267" s="149"/>
      <c r="BA267" s="60"/>
      <c r="BB267" s="244"/>
      <c r="BC267" s="212"/>
      <c r="BD267" s="213"/>
      <c r="BE267" s="149"/>
      <c r="BF267" s="60"/>
      <c r="BG267" s="244"/>
      <c r="BH267" s="275"/>
      <c r="BI267" s="275"/>
      <c r="BJ267" s="149"/>
      <c r="BK267" s="60"/>
      <c r="BL267" s="244"/>
      <c r="BM267" s="212"/>
      <c r="BN267" s="213"/>
      <c r="BO267" s="149"/>
      <c r="BP267" s="60"/>
      <c r="BQ267" s="244"/>
      <c r="BR267" s="212"/>
      <c r="BS267" s="213"/>
      <c r="BT267" s="149"/>
      <c r="BU267" s="60"/>
      <c r="BV267" s="244"/>
      <c r="BW267" s="212"/>
      <c r="BX267" s="213"/>
      <c r="BY267" s="149"/>
      <c r="BZ267" s="60"/>
      <c r="CA267" s="244"/>
      <c r="CB267" s="277"/>
      <c r="CC267" s="277"/>
      <c r="CD267" s="149"/>
      <c r="CE267" s="60"/>
      <c r="CF267" s="244"/>
      <c r="CG267" s="212"/>
      <c r="CH267" s="213"/>
      <c r="CI267" s="149"/>
      <c r="CJ267" s="60"/>
      <c r="CK267" s="244"/>
      <c r="CL267" s="212"/>
      <c r="CM267" s="213"/>
      <c r="CN267" s="149"/>
      <c r="CO267" s="60"/>
      <c r="CP267" s="244"/>
      <c r="CQ267" s="212"/>
      <c r="CR267" s="213"/>
      <c r="CS267" s="149"/>
      <c r="CT267" s="60"/>
      <c r="CU267" s="244"/>
      <c r="CV267" s="212"/>
      <c r="CW267" s="213"/>
      <c r="CX267" s="149"/>
      <c r="CY267" s="60"/>
      <c r="CZ267" s="244"/>
      <c r="DA267" s="212"/>
      <c r="DB267" s="213"/>
      <c r="DC267" s="149"/>
      <c r="DD267" s="60"/>
      <c r="DE267" s="244"/>
      <c r="DF267" s="212"/>
      <c r="DG267" s="213"/>
      <c r="DH267" s="149"/>
      <c r="DI267" s="60"/>
      <c r="DJ267" s="244"/>
      <c r="DK267" s="212"/>
      <c r="DL267" s="213"/>
      <c r="DM267" s="149"/>
      <c r="DN267" s="60"/>
      <c r="DO267" s="244"/>
      <c r="DP267" s="212"/>
      <c r="DQ267" s="213"/>
      <c r="DR267" s="149">
        <f t="shared" si="828"/>
        <v>0</v>
      </c>
      <c r="DS267" s="60">
        <f t="shared" si="840"/>
        <v>0</v>
      </c>
      <c r="DT267" s="244"/>
      <c r="DU267" s="212">
        <v>0</v>
      </c>
      <c r="DV267" s="213">
        <v>0</v>
      </c>
      <c r="DW267" s="149">
        <f t="shared" si="829"/>
        <v>0</v>
      </c>
      <c r="DX267" s="60">
        <f t="shared" si="841"/>
        <v>0</v>
      </c>
      <c r="DY267" s="244"/>
      <c r="DZ267" s="212"/>
      <c r="EA267" s="213"/>
      <c r="EB267" s="149"/>
      <c r="EC267" s="60"/>
      <c r="ED267" s="247"/>
      <c r="EE267" s="212"/>
      <c r="EF267" s="213"/>
      <c r="EG267" s="149"/>
      <c r="EH267" s="60"/>
      <c r="EI267" s="244"/>
      <c r="EJ267" s="224">
        <f t="shared" ref="EJ267" si="1159">IFERROR(AVERAGEIFS(O267:EI267,O$12:EI$12,"Valor Total Unitario",O267:EI267,"&lt;&gt;0"),0)</f>
        <v>2909244.8</v>
      </c>
      <c r="EK267" s="221">
        <f t="shared" ref="EK267" si="1160">_xlfn.MINIFS(O267:EI267,O$12:EI$12,"Valor Total Unitario", O267:EI267, "&lt;&gt;0")</f>
        <v>2909244.8</v>
      </c>
      <c r="EL267" s="222" t="str">
        <f t="shared" ref="EL267" si="1161">IF(EK267=0,"",INDEX(O$9:EI$9,MATCH(EK267,O267:EI267,0)))</f>
        <v>FIJACION EXTERNA SAS</v>
      </c>
      <c r="EM267" s="221"/>
      <c r="EN267" s="220">
        <f>IFERROR(EM267/#REF!,0)</f>
        <v>0</v>
      </c>
      <c r="EO267" s="31">
        <f t="shared" ref="EO267" si="1162">+EJ267</f>
        <v>2909244.8</v>
      </c>
      <c r="EP267" s="31">
        <f t="shared" si="846"/>
        <v>5818489.5999999996</v>
      </c>
      <c r="EQ267" s="225" t="str">
        <f t="shared" si="1142"/>
        <v/>
      </c>
    </row>
    <row r="268" spans="1:147" s="14" customFormat="1" ht="42.75">
      <c r="A268" s="263">
        <f t="shared" ref="A268:A519" si="1163">+A267+1</f>
        <v>256</v>
      </c>
      <c r="B268" s="102"/>
      <c r="C268" s="248" t="s">
        <v>984</v>
      </c>
      <c r="D268" s="273" t="s">
        <v>57</v>
      </c>
      <c r="E268" s="264" t="s">
        <v>1445</v>
      </c>
      <c r="F268" s="273">
        <v>2</v>
      </c>
      <c r="G268" s="102"/>
      <c r="H268" s="103"/>
      <c r="I268" s="210"/>
      <c r="J268" s="280"/>
      <c r="K268" s="206"/>
      <c r="L268" s="71">
        <f t="shared" ref="L268" si="1164">+J268+K268</f>
        <v>0</v>
      </c>
      <c r="M268" s="209">
        <f t="shared" ref="M268:M331" si="1165">L268*F268</f>
        <v>0</v>
      </c>
      <c r="O268" s="275"/>
      <c r="P268" s="275"/>
      <c r="Q268" s="149"/>
      <c r="R268" s="60"/>
      <c r="S268" s="244"/>
      <c r="T268" s="275"/>
      <c r="U268" s="275"/>
      <c r="V268" s="149"/>
      <c r="W268" s="60"/>
      <c r="X268" s="244"/>
      <c r="Y268" s="275"/>
      <c r="Z268" s="275"/>
      <c r="AA268" s="149"/>
      <c r="AB268" s="60"/>
      <c r="AC268" s="244"/>
      <c r="AD268" s="275"/>
      <c r="AE268" s="275"/>
      <c r="AF268" s="149"/>
      <c r="AG268" s="60"/>
      <c r="AH268" s="244"/>
      <c r="AI268" s="275"/>
      <c r="AJ268" s="275"/>
      <c r="AK268" s="149"/>
      <c r="AL268" s="60"/>
      <c r="AM268" s="244"/>
      <c r="AN268" s="275"/>
      <c r="AO268" s="275"/>
      <c r="AP268" s="149">
        <f t="shared" ref="AP268:AP331" si="1166">AN268+AO268</f>
        <v>0</v>
      </c>
      <c r="AQ268" s="60">
        <f t="shared" si="835"/>
        <v>0</v>
      </c>
      <c r="AR268" s="244"/>
      <c r="AS268" s="275">
        <v>2909244.8</v>
      </c>
      <c r="AT268" s="275">
        <v>0</v>
      </c>
      <c r="AU268" s="149">
        <f t="shared" ref="AU268:AU330" si="1167">+AS268+AT268</f>
        <v>2909244.8</v>
      </c>
      <c r="AV268" s="60">
        <f t="shared" si="849"/>
        <v>5818489.5999999996</v>
      </c>
      <c r="AW268" s="244"/>
      <c r="AX268" s="212"/>
      <c r="AY268" s="213"/>
      <c r="AZ268" s="149"/>
      <c r="BA268" s="60"/>
      <c r="BB268" s="244"/>
      <c r="BC268" s="212"/>
      <c r="BD268" s="213"/>
      <c r="BE268" s="149"/>
      <c r="BF268" s="60"/>
      <c r="BG268" s="244"/>
      <c r="BH268" s="275"/>
      <c r="BI268" s="275"/>
      <c r="BJ268" s="149"/>
      <c r="BK268" s="60"/>
      <c r="BL268" s="244"/>
      <c r="BM268" s="212"/>
      <c r="BN268" s="213"/>
      <c r="BO268" s="149"/>
      <c r="BP268" s="60"/>
      <c r="BQ268" s="244"/>
      <c r="BR268" s="212"/>
      <c r="BS268" s="213"/>
      <c r="BT268" s="149"/>
      <c r="BU268" s="60"/>
      <c r="BV268" s="244"/>
      <c r="BW268" s="212"/>
      <c r="BX268" s="213"/>
      <c r="BY268" s="149"/>
      <c r="BZ268" s="60"/>
      <c r="CA268" s="244"/>
      <c r="CB268" s="277"/>
      <c r="CC268" s="277"/>
      <c r="CD268" s="149"/>
      <c r="CE268" s="60"/>
      <c r="CF268" s="244"/>
      <c r="CG268" s="212"/>
      <c r="CH268" s="213"/>
      <c r="CI268" s="149"/>
      <c r="CJ268" s="60"/>
      <c r="CK268" s="244"/>
      <c r="CL268" s="212"/>
      <c r="CM268" s="213"/>
      <c r="CN268" s="149"/>
      <c r="CO268" s="60"/>
      <c r="CP268" s="244"/>
      <c r="CQ268" s="212"/>
      <c r="CR268" s="213"/>
      <c r="CS268" s="149"/>
      <c r="CT268" s="60"/>
      <c r="CU268" s="244"/>
      <c r="CV268" s="212"/>
      <c r="CW268" s="213"/>
      <c r="CX268" s="149"/>
      <c r="CY268" s="60"/>
      <c r="CZ268" s="244"/>
      <c r="DA268" s="212"/>
      <c r="DB268" s="213"/>
      <c r="DC268" s="149"/>
      <c r="DD268" s="60"/>
      <c r="DE268" s="244"/>
      <c r="DF268" s="212"/>
      <c r="DG268" s="213"/>
      <c r="DH268" s="149"/>
      <c r="DI268" s="60"/>
      <c r="DJ268" s="244"/>
      <c r="DK268" s="212"/>
      <c r="DL268" s="213"/>
      <c r="DM268" s="149"/>
      <c r="DN268" s="60"/>
      <c r="DO268" s="244"/>
      <c r="DP268" s="212"/>
      <c r="DQ268" s="213"/>
      <c r="DR268" s="149">
        <f t="shared" ref="DR268:DR331" si="1168">+DP268+DQ268</f>
        <v>0</v>
      </c>
      <c r="DS268" s="60">
        <f t="shared" si="840"/>
        <v>0</v>
      </c>
      <c r="DT268" s="244"/>
      <c r="DU268" s="212">
        <v>0</v>
      </c>
      <c r="DV268" s="213">
        <v>0</v>
      </c>
      <c r="DW268" s="149">
        <f t="shared" ref="DW268:DW331" si="1169">+DU268+DV268</f>
        <v>0</v>
      </c>
      <c r="DX268" s="60">
        <f t="shared" si="841"/>
        <v>0</v>
      </c>
      <c r="DY268" s="244"/>
      <c r="DZ268" s="212"/>
      <c r="EA268" s="213"/>
      <c r="EB268" s="149"/>
      <c r="EC268" s="60"/>
      <c r="ED268" s="247"/>
      <c r="EE268" s="212"/>
      <c r="EF268" s="213"/>
      <c r="EG268" s="149"/>
      <c r="EH268" s="60"/>
      <c r="EI268" s="244"/>
      <c r="EJ268" s="224">
        <f t="shared" ref="EJ268" si="1170">IFERROR(AVERAGEIFS(O268:EI268,O$12:EI$12,"Valor Total Unitario",O268:EI268,"&lt;&gt;0"),0)</f>
        <v>2909244.8</v>
      </c>
      <c r="EK268" s="221">
        <f t="shared" ref="EK268" si="1171">_xlfn.MINIFS(O268:EI268,O$12:EI$12,"Valor Total Unitario", O268:EI268, "&lt;&gt;0")</f>
        <v>2909244.8</v>
      </c>
      <c r="EL268" s="222" t="str">
        <f t="shared" ref="EL268" si="1172">IF(EK268=0,"",INDEX(O$9:EI$9,MATCH(EK268,O268:EI268,0)))</f>
        <v>FIJACION EXTERNA SAS</v>
      </c>
      <c r="EM268" s="221"/>
      <c r="EN268" s="220">
        <f>IFERROR(EM268/#REF!,0)</f>
        <v>0</v>
      </c>
      <c r="EO268" s="31">
        <f t="shared" ref="EO268" si="1173">+EJ268</f>
        <v>2909244.8</v>
      </c>
      <c r="EP268" s="31">
        <f t="shared" si="846"/>
        <v>5818489.5999999996</v>
      </c>
      <c r="EQ268" s="225" t="str">
        <f t="shared" si="1142"/>
        <v/>
      </c>
    </row>
    <row r="269" spans="1:147" s="14" customFormat="1" ht="57">
      <c r="A269" s="263">
        <f t="shared" si="1163"/>
        <v>257</v>
      </c>
      <c r="B269" s="102"/>
      <c r="C269" s="248" t="s">
        <v>985</v>
      </c>
      <c r="D269" s="273" t="s">
        <v>57</v>
      </c>
      <c r="E269" s="264" t="s">
        <v>1445</v>
      </c>
      <c r="F269" s="273">
        <v>1</v>
      </c>
      <c r="G269" s="102"/>
      <c r="H269" s="103"/>
      <c r="I269" s="210"/>
      <c r="J269" s="280"/>
      <c r="K269" s="206"/>
      <c r="L269" s="71">
        <f t="shared" ref="L269" si="1174">+J269+K269</f>
        <v>0</v>
      </c>
      <c r="M269" s="209">
        <f t="shared" si="1165"/>
        <v>0</v>
      </c>
      <c r="O269" s="275"/>
      <c r="P269" s="275"/>
      <c r="Q269" s="149"/>
      <c r="R269" s="60"/>
      <c r="S269" s="244"/>
      <c r="T269" s="275"/>
      <c r="U269" s="275"/>
      <c r="V269" s="149"/>
      <c r="W269" s="60"/>
      <c r="X269" s="244"/>
      <c r="Y269" s="275"/>
      <c r="Z269" s="275"/>
      <c r="AA269" s="149"/>
      <c r="AB269" s="60"/>
      <c r="AC269" s="244"/>
      <c r="AD269" s="275"/>
      <c r="AE269" s="275"/>
      <c r="AF269" s="149"/>
      <c r="AG269" s="60"/>
      <c r="AH269" s="244"/>
      <c r="AI269" s="275"/>
      <c r="AJ269" s="275"/>
      <c r="AK269" s="149"/>
      <c r="AL269" s="60"/>
      <c r="AM269" s="244"/>
      <c r="AN269" s="275"/>
      <c r="AO269" s="275"/>
      <c r="AP269" s="149">
        <f t="shared" si="1166"/>
        <v>0</v>
      </c>
      <c r="AQ269" s="60">
        <f t="shared" ref="AQ269:AQ332" si="1175">AP269*F269</f>
        <v>0</v>
      </c>
      <c r="AR269" s="244"/>
      <c r="AS269" s="275">
        <v>3069753.5</v>
      </c>
      <c r="AT269" s="275">
        <v>0</v>
      </c>
      <c r="AU269" s="149">
        <f t="shared" si="1167"/>
        <v>3069753.5</v>
      </c>
      <c r="AV269" s="60">
        <f t="shared" ref="AV269:AV332" si="1176">+AU269*$F269</f>
        <v>3069753.5</v>
      </c>
      <c r="AW269" s="244"/>
      <c r="AX269" s="212"/>
      <c r="AY269" s="213"/>
      <c r="AZ269" s="149"/>
      <c r="BA269" s="60"/>
      <c r="BB269" s="244"/>
      <c r="BC269" s="212"/>
      <c r="BD269" s="213"/>
      <c r="BE269" s="149"/>
      <c r="BF269" s="60"/>
      <c r="BG269" s="244"/>
      <c r="BH269" s="275"/>
      <c r="BI269" s="275"/>
      <c r="BJ269" s="149"/>
      <c r="BK269" s="60"/>
      <c r="BL269" s="244"/>
      <c r="BM269" s="212"/>
      <c r="BN269" s="213"/>
      <c r="BO269" s="149"/>
      <c r="BP269" s="60"/>
      <c r="BQ269" s="244"/>
      <c r="BR269" s="212"/>
      <c r="BS269" s="213"/>
      <c r="BT269" s="149"/>
      <c r="BU269" s="60"/>
      <c r="BV269" s="244"/>
      <c r="BW269" s="212"/>
      <c r="BX269" s="213"/>
      <c r="BY269" s="149"/>
      <c r="BZ269" s="60"/>
      <c r="CA269" s="244"/>
      <c r="CB269" s="277"/>
      <c r="CC269" s="277"/>
      <c r="CD269" s="149"/>
      <c r="CE269" s="60"/>
      <c r="CF269" s="244"/>
      <c r="CG269" s="212"/>
      <c r="CH269" s="213"/>
      <c r="CI269" s="149"/>
      <c r="CJ269" s="60"/>
      <c r="CK269" s="244"/>
      <c r="CL269" s="212"/>
      <c r="CM269" s="213"/>
      <c r="CN269" s="149"/>
      <c r="CO269" s="60"/>
      <c r="CP269" s="244"/>
      <c r="CQ269" s="212"/>
      <c r="CR269" s="213"/>
      <c r="CS269" s="149"/>
      <c r="CT269" s="60"/>
      <c r="CU269" s="244"/>
      <c r="CV269" s="212"/>
      <c r="CW269" s="213"/>
      <c r="CX269" s="149"/>
      <c r="CY269" s="60"/>
      <c r="CZ269" s="244"/>
      <c r="DA269" s="212"/>
      <c r="DB269" s="213"/>
      <c r="DC269" s="149"/>
      <c r="DD269" s="60"/>
      <c r="DE269" s="244"/>
      <c r="DF269" s="212"/>
      <c r="DG269" s="213"/>
      <c r="DH269" s="149"/>
      <c r="DI269" s="60"/>
      <c r="DJ269" s="244"/>
      <c r="DK269" s="212"/>
      <c r="DL269" s="213"/>
      <c r="DM269" s="149"/>
      <c r="DN269" s="60"/>
      <c r="DO269" s="244"/>
      <c r="DP269" s="212"/>
      <c r="DQ269" s="213"/>
      <c r="DR269" s="149">
        <f t="shared" si="1168"/>
        <v>0</v>
      </c>
      <c r="DS269" s="60">
        <f t="shared" ref="DS269:DS332" si="1177">+DR269*$F269</f>
        <v>0</v>
      </c>
      <c r="DT269" s="244"/>
      <c r="DU269" s="212">
        <v>0</v>
      </c>
      <c r="DV269" s="213">
        <v>0</v>
      </c>
      <c r="DW269" s="149">
        <f t="shared" si="1169"/>
        <v>0</v>
      </c>
      <c r="DX269" s="60">
        <f t="shared" ref="DX269:DX332" si="1178">+DW269*$F269</f>
        <v>0</v>
      </c>
      <c r="DY269" s="244"/>
      <c r="DZ269" s="212"/>
      <c r="EA269" s="213"/>
      <c r="EB269" s="149"/>
      <c r="EC269" s="60"/>
      <c r="ED269" s="247"/>
      <c r="EE269" s="212"/>
      <c r="EF269" s="213"/>
      <c r="EG269" s="149"/>
      <c r="EH269" s="60"/>
      <c r="EI269" s="244"/>
      <c r="EJ269" s="224">
        <f t="shared" ref="EJ269" si="1179">IFERROR(AVERAGEIFS(O269:EI269,O$12:EI$12,"Valor Total Unitario",O269:EI269,"&lt;&gt;0"),0)</f>
        <v>3069753.5</v>
      </c>
      <c r="EK269" s="221">
        <f t="shared" ref="EK269" si="1180">_xlfn.MINIFS(O269:EI269,O$12:EI$12,"Valor Total Unitario", O269:EI269, "&lt;&gt;0")</f>
        <v>3069753.5</v>
      </c>
      <c r="EL269" s="222" t="str">
        <f t="shared" ref="EL269" si="1181">IF(EK269=0,"",INDEX(O$9:EI$9,MATCH(EK269,O269:EI269,0)))</f>
        <v>FIJACION EXTERNA SAS</v>
      </c>
      <c r="EM269" s="221"/>
      <c r="EN269" s="220">
        <f>IFERROR(EM269/#REF!,0)</f>
        <v>0</v>
      </c>
      <c r="EO269" s="31">
        <f t="shared" ref="EO269" si="1182">+EJ269</f>
        <v>3069753.5</v>
      </c>
      <c r="EP269" s="31">
        <f t="shared" ref="EP269:EP332" si="1183">EJ269*F269</f>
        <v>3069753.5</v>
      </c>
      <c r="EQ269" s="225" t="str">
        <f t="shared" si="1142"/>
        <v/>
      </c>
    </row>
    <row r="270" spans="1:147" s="14" customFormat="1" ht="57">
      <c r="A270" s="263">
        <f t="shared" si="1163"/>
        <v>258</v>
      </c>
      <c r="B270" s="102"/>
      <c r="C270" s="248" t="s">
        <v>986</v>
      </c>
      <c r="D270" s="273" t="s">
        <v>57</v>
      </c>
      <c r="E270" s="264" t="s">
        <v>1445</v>
      </c>
      <c r="F270" s="273">
        <v>1</v>
      </c>
      <c r="G270" s="102"/>
      <c r="H270" s="103"/>
      <c r="I270" s="210"/>
      <c r="J270" s="280"/>
      <c r="K270" s="206"/>
      <c r="L270" s="71">
        <f t="shared" ref="L270" si="1184">+J270+K270</f>
        <v>0</v>
      </c>
      <c r="M270" s="209">
        <f t="shared" si="1165"/>
        <v>0</v>
      </c>
      <c r="O270" s="275"/>
      <c r="P270" s="275"/>
      <c r="Q270" s="149"/>
      <c r="R270" s="60"/>
      <c r="S270" s="244"/>
      <c r="T270" s="275"/>
      <c r="U270" s="275"/>
      <c r="V270" s="149"/>
      <c r="W270" s="60"/>
      <c r="X270" s="244"/>
      <c r="Y270" s="275"/>
      <c r="Z270" s="275"/>
      <c r="AA270" s="149"/>
      <c r="AB270" s="60"/>
      <c r="AC270" s="244"/>
      <c r="AD270" s="275"/>
      <c r="AE270" s="275"/>
      <c r="AF270" s="149"/>
      <c r="AG270" s="60"/>
      <c r="AH270" s="244"/>
      <c r="AI270" s="275"/>
      <c r="AJ270" s="275"/>
      <c r="AK270" s="149"/>
      <c r="AL270" s="60"/>
      <c r="AM270" s="244"/>
      <c r="AN270" s="275"/>
      <c r="AO270" s="275"/>
      <c r="AP270" s="149">
        <f t="shared" si="1166"/>
        <v>0</v>
      </c>
      <c r="AQ270" s="60">
        <f t="shared" si="1175"/>
        <v>0</v>
      </c>
      <c r="AR270" s="244"/>
      <c r="AS270" s="275">
        <v>3471028</v>
      </c>
      <c r="AT270" s="275">
        <v>0</v>
      </c>
      <c r="AU270" s="149">
        <f t="shared" si="1167"/>
        <v>3471028</v>
      </c>
      <c r="AV270" s="60">
        <f t="shared" si="1176"/>
        <v>3471028</v>
      </c>
      <c r="AW270" s="244"/>
      <c r="AX270" s="212"/>
      <c r="AY270" s="213"/>
      <c r="AZ270" s="149"/>
      <c r="BA270" s="60"/>
      <c r="BB270" s="244"/>
      <c r="BC270" s="212"/>
      <c r="BD270" s="213"/>
      <c r="BE270" s="149"/>
      <c r="BF270" s="60"/>
      <c r="BG270" s="244"/>
      <c r="BH270" s="275"/>
      <c r="BI270" s="275"/>
      <c r="BJ270" s="149"/>
      <c r="BK270" s="60"/>
      <c r="BL270" s="244"/>
      <c r="BM270" s="212"/>
      <c r="BN270" s="213"/>
      <c r="BO270" s="149"/>
      <c r="BP270" s="60"/>
      <c r="BQ270" s="244"/>
      <c r="BR270" s="212"/>
      <c r="BS270" s="213"/>
      <c r="BT270" s="149"/>
      <c r="BU270" s="60"/>
      <c r="BV270" s="244"/>
      <c r="BW270" s="212"/>
      <c r="BX270" s="213"/>
      <c r="BY270" s="149"/>
      <c r="BZ270" s="60"/>
      <c r="CA270" s="244"/>
      <c r="CB270" s="277"/>
      <c r="CC270" s="277"/>
      <c r="CD270" s="149"/>
      <c r="CE270" s="60"/>
      <c r="CF270" s="244"/>
      <c r="CG270" s="212"/>
      <c r="CH270" s="213"/>
      <c r="CI270" s="149"/>
      <c r="CJ270" s="60"/>
      <c r="CK270" s="244"/>
      <c r="CL270" s="212"/>
      <c r="CM270" s="213"/>
      <c r="CN270" s="149"/>
      <c r="CO270" s="60"/>
      <c r="CP270" s="244"/>
      <c r="CQ270" s="212"/>
      <c r="CR270" s="213"/>
      <c r="CS270" s="149"/>
      <c r="CT270" s="60"/>
      <c r="CU270" s="244"/>
      <c r="CV270" s="212"/>
      <c r="CW270" s="213"/>
      <c r="CX270" s="149"/>
      <c r="CY270" s="60"/>
      <c r="CZ270" s="244"/>
      <c r="DA270" s="212"/>
      <c r="DB270" s="213"/>
      <c r="DC270" s="149"/>
      <c r="DD270" s="60"/>
      <c r="DE270" s="244"/>
      <c r="DF270" s="212"/>
      <c r="DG270" s="213"/>
      <c r="DH270" s="149"/>
      <c r="DI270" s="60"/>
      <c r="DJ270" s="244"/>
      <c r="DK270" s="212"/>
      <c r="DL270" s="213"/>
      <c r="DM270" s="149"/>
      <c r="DN270" s="60"/>
      <c r="DO270" s="244"/>
      <c r="DP270" s="212"/>
      <c r="DQ270" s="213"/>
      <c r="DR270" s="149">
        <f t="shared" si="1168"/>
        <v>0</v>
      </c>
      <c r="DS270" s="60">
        <f t="shared" si="1177"/>
        <v>0</v>
      </c>
      <c r="DT270" s="244"/>
      <c r="DU270" s="212">
        <v>0</v>
      </c>
      <c r="DV270" s="213">
        <v>0</v>
      </c>
      <c r="DW270" s="149">
        <f t="shared" si="1169"/>
        <v>0</v>
      </c>
      <c r="DX270" s="60">
        <f t="shared" si="1178"/>
        <v>0</v>
      </c>
      <c r="DY270" s="244"/>
      <c r="DZ270" s="212"/>
      <c r="EA270" s="213"/>
      <c r="EB270" s="149"/>
      <c r="EC270" s="60"/>
      <c r="ED270" s="247"/>
      <c r="EE270" s="212"/>
      <c r="EF270" s="213"/>
      <c r="EG270" s="149"/>
      <c r="EH270" s="60"/>
      <c r="EI270" s="244"/>
      <c r="EJ270" s="224">
        <f t="shared" ref="EJ270" si="1185">IFERROR(AVERAGEIFS(O270:EI270,O$12:EI$12,"Valor Total Unitario",O270:EI270,"&lt;&gt;0"),0)</f>
        <v>3471028</v>
      </c>
      <c r="EK270" s="221">
        <f t="shared" ref="EK270" si="1186">_xlfn.MINIFS(O270:EI270,O$12:EI$12,"Valor Total Unitario", O270:EI270, "&lt;&gt;0")</f>
        <v>3471028</v>
      </c>
      <c r="EL270" s="222" t="str">
        <f t="shared" ref="EL270" si="1187">IF(EK270=0,"",INDEX(O$9:EI$9,MATCH(EK270,O270:EI270,0)))</f>
        <v>FIJACION EXTERNA SAS</v>
      </c>
      <c r="EM270" s="221"/>
      <c r="EN270" s="220">
        <f>IFERROR(EM270/#REF!,0)</f>
        <v>0</v>
      </c>
      <c r="EO270" s="31">
        <f t="shared" ref="EO270" si="1188">+EJ270</f>
        <v>3471028</v>
      </c>
      <c r="EP270" s="31">
        <f t="shared" si="1183"/>
        <v>3471028</v>
      </c>
      <c r="EQ270" s="225" t="str">
        <f t="shared" si="1142"/>
        <v/>
      </c>
    </row>
    <row r="271" spans="1:147" s="14" customFormat="1" ht="28.5">
      <c r="A271" s="263">
        <f t="shared" si="1163"/>
        <v>259</v>
      </c>
      <c r="B271" s="102"/>
      <c r="C271" s="248" t="s">
        <v>987</v>
      </c>
      <c r="D271" s="273" t="s">
        <v>57</v>
      </c>
      <c r="E271" s="264" t="s">
        <v>1445</v>
      </c>
      <c r="F271" s="273">
        <v>2</v>
      </c>
      <c r="G271" s="102"/>
      <c r="H271" s="103"/>
      <c r="I271" s="210"/>
      <c r="J271" s="280"/>
      <c r="K271" s="206"/>
      <c r="L271" s="71">
        <f t="shared" ref="L271" si="1189">+J271+K271</f>
        <v>0</v>
      </c>
      <c r="M271" s="209">
        <f t="shared" si="1165"/>
        <v>0</v>
      </c>
      <c r="O271" s="275"/>
      <c r="P271" s="275"/>
      <c r="Q271" s="149"/>
      <c r="R271" s="60"/>
      <c r="S271" s="244"/>
      <c r="T271" s="275"/>
      <c r="U271" s="275"/>
      <c r="V271" s="149"/>
      <c r="W271" s="60"/>
      <c r="X271" s="244"/>
      <c r="Y271" s="275"/>
      <c r="Z271" s="275"/>
      <c r="AA271" s="149"/>
      <c r="AB271" s="60"/>
      <c r="AC271" s="244"/>
      <c r="AD271" s="275"/>
      <c r="AE271" s="275"/>
      <c r="AF271" s="149"/>
      <c r="AG271" s="60"/>
      <c r="AH271" s="244"/>
      <c r="AI271" s="275"/>
      <c r="AJ271" s="275"/>
      <c r="AK271" s="149"/>
      <c r="AL271" s="60"/>
      <c r="AM271" s="244"/>
      <c r="AN271" s="275"/>
      <c r="AO271" s="275"/>
      <c r="AP271" s="149">
        <f t="shared" si="1166"/>
        <v>0</v>
      </c>
      <c r="AQ271" s="60">
        <f t="shared" si="1175"/>
        <v>0</v>
      </c>
      <c r="AR271" s="244"/>
      <c r="AS271" s="275">
        <v>3471028</v>
      </c>
      <c r="AT271" s="275">
        <v>0</v>
      </c>
      <c r="AU271" s="149">
        <f t="shared" si="1167"/>
        <v>3471028</v>
      </c>
      <c r="AV271" s="60">
        <f t="shared" si="1176"/>
        <v>6942056</v>
      </c>
      <c r="AW271" s="244"/>
      <c r="AX271" s="212"/>
      <c r="AY271" s="213"/>
      <c r="AZ271" s="149"/>
      <c r="BA271" s="60"/>
      <c r="BB271" s="244"/>
      <c r="BC271" s="212"/>
      <c r="BD271" s="213"/>
      <c r="BE271" s="149"/>
      <c r="BF271" s="60"/>
      <c r="BG271" s="244"/>
      <c r="BH271" s="275"/>
      <c r="BI271" s="275"/>
      <c r="BJ271" s="149"/>
      <c r="BK271" s="60"/>
      <c r="BL271" s="244"/>
      <c r="BM271" s="212"/>
      <c r="BN271" s="213"/>
      <c r="BO271" s="149"/>
      <c r="BP271" s="60"/>
      <c r="BQ271" s="244"/>
      <c r="BR271" s="212"/>
      <c r="BS271" s="213"/>
      <c r="BT271" s="149"/>
      <c r="BU271" s="60"/>
      <c r="BV271" s="244"/>
      <c r="BW271" s="212"/>
      <c r="BX271" s="213"/>
      <c r="BY271" s="149"/>
      <c r="BZ271" s="60"/>
      <c r="CA271" s="244"/>
      <c r="CB271" s="277"/>
      <c r="CC271" s="277"/>
      <c r="CD271" s="149"/>
      <c r="CE271" s="60"/>
      <c r="CF271" s="244"/>
      <c r="CG271" s="212"/>
      <c r="CH271" s="213"/>
      <c r="CI271" s="149"/>
      <c r="CJ271" s="60"/>
      <c r="CK271" s="244"/>
      <c r="CL271" s="212"/>
      <c r="CM271" s="213"/>
      <c r="CN271" s="149"/>
      <c r="CO271" s="60"/>
      <c r="CP271" s="244"/>
      <c r="CQ271" s="212"/>
      <c r="CR271" s="213"/>
      <c r="CS271" s="149"/>
      <c r="CT271" s="60"/>
      <c r="CU271" s="244"/>
      <c r="CV271" s="212"/>
      <c r="CW271" s="213"/>
      <c r="CX271" s="149"/>
      <c r="CY271" s="60"/>
      <c r="CZ271" s="244"/>
      <c r="DA271" s="212"/>
      <c r="DB271" s="213"/>
      <c r="DC271" s="149"/>
      <c r="DD271" s="60"/>
      <c r="DE271" s="244"/>
      <c r="DF271" s="212"/>
      <c r="DG271" s="213"/>
      <c r="DH271" s="149"/>
      <c r="DI271" s="60"/>
      <c r="DJ271" s="244"/>
      <c r="DK271" s="212"/>
      <c r="DL271" s="213"/>
      <c r="DM271" s="149"/>
      <c r="DN271" s="60"/>
      <c r="DO271" s="244"/>
      <c r="DP271" s="212"/>
      <c r="DQ271" s="213"/>
      <c r="DR271" s="149">
        <f t="shared" si="1168"/>
        <v>0</v>
      </c>
      <c r="DS271" s="60">
        <f t="shared" si="1177"/>
        <v>0</v>
      </c>
      <c r="DT271" s="244"/>
      <c r="DU271" s="212">
        <v>0</v>
      </c>
      <c r="DV271" s="213">
        <v>0</v>
      </c>
      <c r="DW271" s="149">
        <f t="shared" si="1169"/>
        <v>0</v>
      </c>
      <c r="DX271" s="60">
        <f t="shared" si="1178"/>
        <v>0</v>
      </c>
      <c r="DY271" s="244"/>
      <c r="DZ271" s="212"/>
      <c r="EA271" s="213"/>
      <c r="EB271" s="149"/>
      <c r="EC271" s="60"/>
      <c r="ED271" s="247"/>
      <c r="EE271" s="212"/>
      <c r="EF271" s="213"/>
      <c r="EG271" s="149"/>
      <c r="EH271" s="60"/>
      <c r="EI271" s="244"/>
      <c r="EJ271" s="224">
        <f t="shared" ref="EJ271" si="1190">IFERROR(AVERAGEIFS(O271:EI271,O$12:EI$12,"Valor Total Unitario",O271:EI271,"&lt;&gt;0"),0)</f>
        <v>3471028</v>
      </c>
      <c r="EK271" s="221">
        <f t="shared" ref="EK271" si="1191">_xlfn.MINIFS(O271:EI271,O$12:EI$12,"Valor Total Unitario", O271:EI271, "&lt;&gt;0")</f>
        <v>3471028</v>
      </c>
      <c r="EL271" s="222" t="str">
        <f t="shared" ref="EL271" si="1192">IF(EK271=0,"",INDEX(O$9:EI$9,MATCH(EK271,O271:EI271,0)))</f>
        <v>FIJACION EXTERNA SAS</v>
      </c>
      <c r="EM271" s="221"/>
      <c r="EN271" s="220">
        <f>IFERROR(EM271/#REF!,0)</f>
        <v>0</v>
      </c>
      <c r="EO271" s="31">
        <f t="shared" ref="EO271" si="1193">+EJ271</f>
        <v>3471028</v>
      </c>
      <c r="EP271" s="31">
        <f t="shared" si="1183"/>
        <v>6942056</v>
      </c>
      <c r="EQ271" s="225" t="str">
        <f t="shared" si="1142"/>
        <v/>
      </c>
    </row>
    <row r="272" spans="1:147" s="14" customFormat="1" ht="28.5">
      <c r="A272" s="263">
        <f t="shared" si="1163"/>
        <v>260</v>
      </c>
      <c r="B272" s="102"/>
      <c r="C272" s="248" t="s">
        <v>988</v>
      </c>
      <c r="D272" s="273" t="s">
        <v>57</v>
      </c>
      <c r="E272" s="264" t="s">
        <v>1445</v>
      </c>
      <c r="F272" s="273">
        <v>2</v>
      </c>
      <c r="G272" s="102"/>
      <c r="H272" s="103"/>
      <c r="I272" s="210"/>
      <c r="J272" s="280"/>
      <c r="K272" s="206"/>
      <c r="L272" s="71">
        <f t="shared" ref="L272" si="1194">+J272+K272</f>
        <v>0</v>
      </c>
      <c r="M272" s="209">
        <f t="shared" si="1165"/>
        <v>0</v>
      </c>
      <c r="O272" s="275"/>
      <c r="P272" s="275"/>
      <c r="Q272" s="149"/>
      <c r="R272" s="60"/>
      <c r="S272" s="244"/>
      <c r="T272" s="275"/>
      <c r="U272" s="275"/>
      <c r="V272" s="149"/>
      <c r="W272" s="60"/>
      <c r="X272" s="244"/>
      <c r="Y272" s="275"/>
      <c r="Z272" s="275"/>
      <c r="AA272" s="149"/>
      <c r="AB272" s="60"/>
      <c r="AC272" s="244"/>
      <c r="AD272" s="275"/>
      <c r="AE272" s="275"/>
      <c r="AF272" s="149"/>
      <c r="AG272" s="60"/>
      <c r="AH272" s="244"/>
      <c r="AI272" s="275"/>
      <c r="AJ272" s="275"/>
      <c r="AK272" s="149"/>
      <c r="AL272" s="60"/>
      <c r="AM272" s="244"/>
      <c r="AN272" s="275"/>
      <c r="AO272" s="275"/>
      <c r="AP272" s="149">
        <f t="shared" si="1166"/>
        <v>0</v>
      </c>
      <c r="AQ272" s="60">
        <f t="shared" si="1175"/>
        <v>0</v>
      </c>
      <c r="AR272" s="244"/>
      <c r="AS272" s="275">
        <v>3618656.8</v>
      </c>
      <c r="AT272" s="275">
        <v>0</v>
      </c>
      <c r="AU272" s="149">
        <f t="shared" si="1167"/>
        <v>3618656.8</v>
      </c>
      <c r="AV272" s="60">
        <f t="shared" si="1176"/>
        <v>7237313.5999999996</v>
      </c>
      <c r="AW272" s="244"/>
      <c r="AX272" s="212"/>
      <c r="AY272" s="213"/>
      <c r="AZ272" s="149"/>
      <c r="BA272" s="60"/>
      <c r="BB272" s="244"/>
      <c r="BC272" s="212"/>
      <c r="BD272" s="213"/>
      <c r="BE272" s="149"/>
      <c r="BF272" s="60"/>
      <c r="BG272" s="244"/>
      <c r="BH272" s="275"/>
      <c r="BI272" s="275"/>
      <c r="BJ272" s="149"/>
      <c r="BK272" s="60"/>
      <c r="BL272" s="244"/>
      <c r="BM272" s="212"/>
      <c r="BN272" s="213"/>
      <c r="BO272" s="149"/>
      <c r="BP272" s="60"/>
      <c r="BQ272" s="244"/>
      <c r="BR272" s="212"/>
      <c r="BS272" s="213"/>
      <c r="BT272" s="149"/>
      <c r="BU272" s="60"/>
      <c r="BV272" s="244"/>
      <c r="BW272" s="212"/>
      <c r="BX272" s="213"/>
      <c r="BY272" s="149"/>
      <c r="BZ272" s="60"/>
      <c r="CA272" s="244"/>
      <c r="CB272" s="277"/>
      <c r="CC272" s="277"/>
      <c r="CD272" s="149"/>
      <c r="CE272" s="60"/>
      <c r="CF272" s="244"/>
      <c r="CG272" s="212"/>
      <c r="CH272" s="213"/>
      <c r="CI272" s="149"/>
      <c r="CJ272" s="60"/>
      <c r="CK272" s="244"/>
      <c r="CL272" s="212"/>
      <c r="CM272" s="213"/>
      <c r="CN272" s="149"/>
      <c r="CO272" s="60"/>
      <c r="CP272" s="244"/>
      <c r="CQ272" s="212"/>
      <c r="CR272" s="213"/>
      <c r="CS272" s="149"/>
      <c r="CT272" s="60"/>
      <c r="CU272" s="244"/>
      <c r="CV272" s="212"/>
      <c r="CW272" s="213"/>
      <c r="CX272" s="149"/>
      <c r="CY272" s="60"/>
      <c r="CZ272" s="244"/>
      <c r="DA272" s="212"/>
      <c r="DB272" s="213"/>
      <c r="DC272" s="149"/>
      <c r="DD272" s="60"/>
      <c r="DE272" s="244"/>
      <c r="DF272" s="212"/>
      <c r="DG272" s="213"/>
      <c r="DH272" s="149"/>
      <c r="DI272" s="60"/>
      <c r="DJ272" s="244"/>
      <c r="DK272" s="212"/>
      <c r="DL272" s="213"/>
      <c r="DM272" s="149"/>
      <c r="DN272" s="60"/>
      <c r="DO272" s="244"/>
      <c r="DP272" s="212"/>
      <c r="DQ272" s="213"/>
      <c r="DR272" s="149">
        <f t="shared" si="1168"/>
        <v>0</v>
      </c>
      <c r="DS272" s="60">
        <f t="shared" si="1177"/>
        <v>0</v>
      </c>
      <c r="DT272" s="244"/>
      <c r="DU272" s="212">
        <v>0</v>
      </c>
      <c r="DV272" s="213">
        <v>0</v>
      </c>
      <c r="DW272" s="149">
        <f t="shared" si="1169"/>
        <v>0</v>
      </c>
      <c r="DX272" s="60">
        <f t="shared" si="1178"/>
        <v>0</v>
      </c>
      <c r="DY272" s="244"/>
      <c r="DZ272" s="212"/>
      <c r="EA272" s="213"/>
      <c r="EB272" s="149"/>
      <c r="EC272" s="60"/>
      <c r="ED272" s="247"/>
      <c r="EE272" s="212"/>
      <c r="EF272" s="213"/>
      <c r="EG272" s="149"/>
      <c r="EH272" s="60"/>
      <c r="EI272" s="244"/>
      <c r="EJ272" s="224">
        <f t="shared" ref="EJ272" si="1195">IFERROR(AVERAGEIFS(O272:EI272,O$12:EI$12,"Valor Total Unitario",O272:EI272,"&lt;&gt;0"),0)</f>
        <v>3618656.8</v>
      </c>
      <c r="EK272" s="221">
        <f t="shared" ref="EK272" si="1196">_xlfn.MINIFS(O272:EI272,O$12:EI$12,"Valor Total Unitario", O272:EI272, "&lt;&gt;0")</f>
        <v>3618656.8</v>
      </c>
      <c r="EL272" s="222" t="str">
        <f t="shared" ref="EL272" si="1197">IF(EK272=0,"",INDEX(O$9:EI$9,MATCH(EK272,O272:EI272,0)))</f>
        <v>FIJACION EXTERNA SAS</v>
      </c>
      <c r="EM272" s="221"/>
      <c r="EN272" s="220">
        <f>IFERROR(EM272/#REF!,0)</f>
        <v>0</v>
      </c>
      <c r="EO272" s="31">
        <f t="shared" ref="EO272" si="1198">+EJ272</f>
        <v>3618656.8</v>
      </c>
      <c r="EP272" s="31">
        <f t="shared" si="1183"/>
        <v>7237313.5999999996</v>
      </c>
      <c r="EQ272" s="225" t="str">
        <f t="shared" si="1142"/>
        <v/>
      </c>
    </row>
    <row r="273" spans="1:147" s="14" customFormat="1" ht="42.75">
      <c r="A273" s="263">
        <f t="shared" si="1163"/>
        <v>261</v>
      </c>
      <c r="B273" s="102"/>
      <c r="C273" s="248" t="s">
        <v>989</v>
      </c>
      <c r="D273" s="273" t="s">
        <v>57</v>
      </c>
      <c r="E273" s="264" t="s">
        <v>1445</v>
      </c>
      <c r="F273" s="273">
        <v>2</v>
      </c>
      <c r="G273" s="102"/>
      <c r="H273" s="103"/>
      <c r="I273" s="210"/>
      <c r="J273" s="280"/>
      <c r="K273" s="206"/>
      <c r="L273" s="71">
        <f t="shared" ref="L273" si="1199">+J273+K273</f>
        <v>0</v>
      </c>
      <c r="M273" s="209">
        <f t="shared" si="1165"/>
        <v>0</v>
      </c>
      <c r="O273" s="275"/>
      <c r="P273" s="275"/>
      <c r="Q273" s="149"/>
      <c r="R273" s="60"/>
      <c r="S273" s="244"/>
      <c r="T273" s="275"/>
      <c r="U273" s="275"/>
      <c r="V273" s="149"/>
      <c r="W273" s="60"/>
      <c r="X273" s="244"/>
      <c r="Y273" s="275"/>
      <c r="Z273" s="275"/>
      <c r="AA273" s="149"/>
      <c r="AB273" s="60"/>
      <c r="AC273" s="244"/>
      <c r="AD273" s="275"/>
      <c r="AE273" s="275"/>
      <c r="AF273" s="149"/>
      <c r="AG273" s="60"/>
      <c r="AH273" s="244"/>
      <c r="AI273" s="275"/>
      <c r="AJ273" s="275"/>
      <c r="AK273" s="149"/>
      <c r="AL273" s="60"/>
      <c r="AM273" s="244"/>
      <c r="AN273" s="275"/>
      <c r="AO273" s="275"/>
      <c r="AP273" s="149">
        <f t="shared" si="1166"/>
        <v>0</v>
      </c>
      <c r="AQ273" s="60">
        <f t="shared" si="1175"/>
        <v>0</v>
      </c>
      <c r="AR273" s="244"/>
      <c r="AS273" s="275">
        <v>3618656.8</v>
      </c>
      <c r="AT273" s="275">
        <v>0</v>
      </c>
      <c r="AU273" s="149">
        <f t="shared" si="1167"/>
        <v>3618656.8</v>
      </c>
      <c r="AV273" s="60">
        <f t="shared" si="1176"/>
        <v>7237313.5999999996</v>
      </c>
      <c r="AW273" s="244"/>
      <c r="AX273" s="212"/>
      <c r="AY273" s="213"/>
      <c r="AZ273" s="149"/>
      <c r="BA273" s="60"/>
      <c r="BB273" s="244"/>
      <c r="BC273" s="212"/>
      <c r="BD273" s="213"/>
      <c r="BE273" s="149"/>
      <c r="BF273" s="60"/>
      <c r="BG273" s="244"/>
      <c r="BH273" s="275"/>
      <c r="BI273" s="275"/>
      <c r="BJ273" s="149"/>
      <c r="BK273" s="60"/>
      <c r="BL273" s="244"/>
      <c r="BM273" s="212">
        <v>3537000</v>
      </c>
      <c r="BN273" s="213">
        <v>0</v>
      </c>
      <c r="BO273" s="149">
        <f t="shared" ref="BO273:BO331" si="1200">+BM273+BN273</f>
        <v>3537000</v>
      </c>
      <c r="BP273" s="60">
        <f t="shared" ref="BP273:BP332" si="1201">+BO273*$F273</f>
        <v>7074000</v>
      </c>
      <c r="BQ273" s="244"/>
      <c r="BR273" s="212"/>
      <c r="BS273" s="213"/>
      <c r="BT273" s="149"/>
      <c r="BU273" s="60"/>
      <c r="BV273" s="244"/>
      <c r="BW273" s="212"/>
      <c r="BX273" s="213"/>
      <c r="BY273" s="149"/>
      <c r="BZ273" s="60"/>
      <c r="CA273" s="244"/>
      <c r="CB273" s="277"/>
      <c r="CC273" s="277"/>
      <c r="CD273" s="149"/>
      <c r="CE273" s="60"/>
      <c r="CF273" s="244"/>
      <c r="CG273" s="212"/>
      <c r="CH273" s="213"/>
      <c r="CI273" s="149"/>
      <c r="CJ273" s="60"/>
      <c r="CK273" s="244"/>
      <c r="CL273" s="212"/>
      <c r="CM273" s="213"/>
      <c r="CN273" s="149"/>
      <c r="CO273" s="60"/>
      <c r="CP273" s="244"/>
      <c r="CQ273" s="212"/>
      <c r="CR273" s="213"/>
      <c r="CS273" s="149"/>
      <c r="CT273" s="60"/>
      <c r="CU273" s="244"/>
      <c r="CV273" s="212"/>
      <c r="CW273" s="213"/>
      <c r="CX273" s="149"/>
      <c r="CY273" s="60"/>
      <c r="CZ273" s="244"/>
      <c r="DA273" s="212"/>
      <c r="DB273" s="213"/>
      <c r="DC273" s="149"/>
      <c r="DD273" s="60"/>
      <c r="DE273" s="244"/>
      <c r="DF273" s="212"/>
      <c r="DG273" s="213"/>
      <c r="DH273" s="149"/>
      <c r="DI273" s="60"/>
      <c r="DJ273" s="244"/>
      <c r="DK273" s="212"/>
      <c r="DL273" s="213"/>
      <c r="DM273" s="149"/>
      <c r="DN273" s="60"/>
      <c r="DO273" s="244"/>
      <c r="DP273" s="212"/>
      <c r="DQ273" s="213"/>
      <c r="DR273" s="149">
        <f t="shared" si="1168"/>
        <v>0</v>
      </c>
      <c r="DS273" s="60">
        <f t="shared" si="1177"/>
        <v>0</v>
      </c>
      <c r="DT273" s="244"/>
      <c r="DU273" s="212">
        <v>0</v>
      </c>
      <c r="DV273" s="213">
        <v>0</v>
      </c>
      <c r="DW273" s="149">
        <f t="shared" si="1169"/>
        <v>0</v>
      </c>
      <c r="DX273" s="60">
        <f t="shared" si="1178"/>
        <v>0</v>
      </c>
      <c r="DY273" s="244"/>
      <c r="DZ273" s="212"/>
      <c r="EA273" s="213"/>
      <c r="EB273" s="149"/>
      <c r="EC273" s="60"/>
      <c r="ED273" s="247"/>
      <c r="EE273" s="212"/>
      <c r="EF273" s="213"/>
      <c r="EG273" s="149"/>
      <c r="EH273" s="60"/>
      <c r="EI273" s="244"/>
      <c r="EJ273" s="224">
        <f t="shared" ref="EJ273" si="1202">IFERROR(AVERAGEIFS(O273:EI273,O$12:EI$12,"Valor Total Unitario",O273:EI273,"&lt;&gt;0"),0)</f>
        <v>3577828.4</v>
      </c>
      <c r="EK273" s="221">
        <f t="shared" ref="EK273" si="1203">_xlfn.MINIFS(O273:EI273,O$12:EI$12,"Valor Total Unitario", O273:EI273, "&lt;&gt;0")</f>
        <v>3537000</v>
      </c>
      <c r="EL273" s="222" t="str">
        <f t="shared" ref="EL273" si="1204">IF(EK273=0,"",INDEX(O$9:EI$9,MATCH(EK273,O273:EI273,0)))</f>
        <v>LH S.A.S</v>
      </c>
      <c r="EM273" s="221"/>
      <c r="EN273" s="220">
        <f>IFERROR(EM273/#REF!,0)</f>
        <v>0</v>
      </c>
      <c r="EO273" s="31">
        <f t="shared" ref="EO273" si="1205">+EJ273</f>
        <v>3577828.4</v>
      </c>
      <c r="EP273" s="31">
        <f t="shared" si="1183"/>
        <v>7155656.7999999998</v>
      </c>
      <c r="EQ273" s="225" t="str">
        <f t="shared" si="1142"/>
        <v/>
      </c>
    </row>
    <row r="274" spans="1:147" s="14" customFormat="1" ht="42.75">
      <c r="A274" s="263">
        <f t="shared" si="1163"/>
        <v>262</v>
      </c>
      <c r="B274" s="102"/>
      <c r="C274" s="248" t="s">
        <v>990</v>
      </c>
      <c r="D274" s="273" t="s">
        <v>57</v>
      </c>
      <c r="E274" s="264" t="s">
        <v>1445</v>
      </c>
      <c r="F274" s="273">
        <v>1</v>
      </c>
      <c r="G274" s="102"/>
      <c r="H274" s="103"/>
      <c r="I274" s="210"/>
      <c r="J274" s="280"/>
      <c r="K274" s="206"/>
      <c r="L274" s="71">
        <f t="shared" ref="L274" si="1206">+J274+K274</f>
        <v>0</v>
      </c>
      <c r="M274" s="209">
        <f t="shared" si="1165"/>
        <v>0</v>
      </c>
      <c r="O274" s="275"/>
      <c r="P274" s="275"/>
      <c r="Q274" s="149"/>
      <c r="R274" s="60"/>
      <c r="S274" s="244"/>
      <c r="T274" s="275"/>
      <c r="U274" s="275"/>
      <c r="V274" s="149"/>
      <c r="W274" s="60"/>
      <c r="X274" s="244"/>
      <c r="Y274" s="275"/>
      <c r="Z274" s="275"/>
      <c r="AA274" s="149"/>
      <c r="AB274" s="60"/>
      <c r="AC274" s="244"/>
      <c r="AD274" s="275"/>
      <c r="AE274" s="275"/>
      <c r="AF274" s="149"/>
      <c r="AG274" s="60"/>
      <c r="AH274" s="244"/>
      <c r="AI274" s="275"/>
      <c r="AJ274" s="275"/>
      <c r="AK274" s="149"/>
      <c r="AL274" s="60"/>
      <c r="AM274" s="244"/>
      <c r="AN274" s="275"/>
      <c r="AO274" s="275"/>
      <c r="AP274" s="149">
        <f t="shared" si="1166"/>
        <v>0</v>
      </c>
      <c r="AQ274" s="60">
        <f t="shared" si="1175"/>
        <v>0</v>
      </c>
      <c r="AR274" s="244"/>
      <c r="AS274" s="275">
        <v>4142187.5</v>
      </c>
      <c r="AT274" s="275">
        <v>0</v>
      </c>
      <c r="AU274" s="149">
        <f t="shared" si="1167"/>
        <v>4142187.5</v>
      </c>
      <c r="AV274" s="60">
        <f t="shared" si="1176"/>
        <v>4142187.5</v>
      </c>
      <c r="AW274" s="244"/>
      <c r="AX274" s="212"/>
      <c r="AY274" s="213"/>
      <c r="AZ274" s="149"/>
      <c r="BA274" s="60"/>
      <c r="BB274" s="244"/>
      <c r="BC274" s="212"/>
      <c r="BD274" s="213"/>
      <c r="BE274" s="149"/>
      <c r="BF274" s="60"/>
      <c r="BG274" s="244"/>
      <c r="BH274" s="275"/>
      <c r="BI274" s="275"/>
      <c r="BJ274" s="149"/>
      <c r="BK274" s="60"/>
      <c r="BL274" s="244"/>
      <c r="BM274" s="212"/>
      <c r="BN274" s="213"/>
      <c r="BO274" s="149"/>
      <c r="BP274" s="60"/>
      <c r="BQ274" s="244"/>
      <c r="BR274" s="212"/>
      <c r="BS274" s="213"/>
      <c r="BT274" s="149"/>
      <c r="BU274" s="60"/>
      <c r="BV274" s="244"/>
      <c r="BW274" s="212"/>
      <c r="BX274" s="213"/>
      <c r="BY274" s="149"/>
      <c r="BZ274" s="60"/>
      <c r="CA274" s="244"/>
      <c r="CB274" s="277"/>
      <c r="CC274" s="277"/>
      <c r="CD274" s="149"/>
      <c r="CE274" s="60"/>
      <c r="CF274" s="244"/>
      <c r="CG274" s="212"/>
      <c r="CH274" s="213"/>
      <c r="CI274" s="149"/>
      <c r="CJ274" s="60"/>
      <c r="CK274" s="244"/>
      <c r="CL274" s="212"/>
      <c r="CM274" s="213"/>
      <c r="CN274" s="149"/>
      <c r="CO274" s="60"/>
      <c r="CP274" s="244"/>
      <c r="CQ274" s="212"/>
      <c r="CR274" s="213"/>
      <c r="CS274" s="149"/>
      <c r="CT274" s="60"/>
      <c r="CU274" s="244"/>
      <c r="CV274" s="212"/>
      <c r="CW274" s="213"/>
      <c r="CX274" s="149"/>
      <c r="CY274" s="60"/>
      <c r="CZ274" s="244"/>
      <c r="DA274" s="212"/>
      <c r="DB274" s="213"/>
      <c r="DC274" s="149"/>
      <c r="DD274" s="60"/>
      <c r="DE274" s="244"/>
      <c r="DF274" s="212"/>
      <c r="DG274" s="213"/>
      <c r="DH274" s="149"/>
      <c r="DI274" s="60"/>
      <c r="DJ274" s="244"/>
      <c r="DK274" s="212"/>
      <c r="DL274" s="213"/>
      <c r="DM274" s="149"/>
      <c r="DN274" s="60"/>
      <c r="DO274" s="244"/>
      <c r="DP274" s="212"/>
      <c r="DQ274" s="213"/>
      <c r="DR274" s="149">
        <f t="shared" si="1168"/>
        <v>0</v>
      </c>
      <c r="DS274" s="60">
        <f t="shared" si="1177"/>
        <v>0</v>
      </c>
      <c r="DT274" s="244"/>
      <c r="DU274" s="212">
        <v>0</v>
      </c>
      <c r="DV274" s="213">
        <v>0</v>
      </c>
      <c r="DW274" s="149">
        <f t="shared" si="1169"/>
        <v>0</v>
      </c>
      <c r="DX274" s="60">
        <f t="shared" si="1178"/>
        <v>0</v>
      </c>
      <c r="DY274" s="244"/>
      <c r="DZ274" s="212"/>
      <c r="EA274" s="213"/>
      <c r="EB274" s="149"/>
      <c r="EC274" s="60"/>
      <c r="ED274" s="247"/>
      <c r="EE274" s="212"/>
      <c r="EF274" s="213"/>
      <c r="EG274" s="149"/>
      <c r="EH274" s="60"/>
      <c r="EI274" s="244"/>
      <c r="EJ274" s="224">
        <f t="shared" ref="EJ274" si="1207">IFERROR(AVERAGEIFS(O274:EI274,O$12:EI$12,"Valor Total Unitario",O274:EI274,"&lt;&gt;0"),0)</f>
        <v>4142187.5</v>
      </c>
      <c r="EK274" s="221">
        <f t="shared" ref="EK274" si="1208">_xlfn.MINIFS(O274:EI274,O$12:EI$12,"Valor Total Unitario", O274:EI274, "&lt;&gt;0")</f>
        <v>4142187.5</v>
      </c>
      <c r="EL274" s="222" t="str">
        <f t="shared" ref="EL274" si="1209">IF(EK274=0,"",INDEX(O$9:EI$9,MATCH(EK274,O274:EI274,0)))</f>
        <v>FIJACION EXTERNA SAS</v>
      </c>
      <c r="EM274" s="221"/>
      <c r="EN274" s="220">
        <f>IFERROR(EM274/#REF!,0)</f>
        <v>0</v>
      </c>
      <c r="EO274" s="31">
        <f t="shared" ref="EO274" si="1210">+EJ274</f>
        <v>4142187.5</v>
      </c>
      <c r="EP274" s="31">
        <f t="shared" si="1183"/>
        <v>4142187.5</v>
      </c>
      <c r="EQ274" s="225" t="str">
        <f t="shared" si="1142"/>
        <v/>
      </c>
    </row>
    <row r="275" spans="1:147" s="14" customFormat="1" ht="57">
      <c r="A275" s="263">
        <f t="shared" si="1163"/>
        <v>263</v>
      </c>
      <c r="B275" s="102"/>
      <c r="C275" s="248" t="s">
        <v>991</v>
      </c>
      <c r="D275" s="273" t="s">
        <v>57</v>
      </c>
      <c r="E275" s="264" t="s">
        <v>1445</v>
      </c>
      <c r="F275" s="273">
        <v>1</v>
      </c>
      <c r="G275" s="102"/>
      <c r="H275" s="103"/>
      <c r="I275" s="210"/>
      <c r="J275" s="280"/>
      <c r="K275" s="206"/>
      <c r="L275" s="71">
        <f t="shared" ref="L275" si="1211">+J275+K275</f>
        <v>0</v>
      </c>
      <c r="M275" s="209">
        <f t="shared" si="1165"/>
        <v>0</v>
      </c>
      <c r="O275" s="275"/>
      <c r="P275" s="275"/>
      <c r="Q275" s="149"/>
      <c r="R275" s="60"/>
      <c r="S275" s="244"/>
      <c r="T275" s="275"/>
      <c r="U275" s="275"/>
      <c r="V275" s="149"/>
      <c r="W275" s="60"/>
      <c r="X275" s="244"/>
      <c r="Y275" s="275"/>
      <c r="Z275" s="275"/>
      <c r="AA275" s="149"/>
      <c r="AB275" s="60"/>
      <c r="AC275" s="244"/>
      <c r="AD275" s="275"/>
      <c r="AE275" s="275"/>
      <c r="AF275" s="149"/>
      <c r="AG275" s="60"/>
      <c r="AH275" s="244"/>
      <c r="AI275" s="275"/>
      <c r="AJ275" s="275"/>
      <c r="AK275" s="149"/>
      <c r="AL275" s="60"/>
      <c r="AM275" s="244"/>
      <c r="AN275" s="275"/>
      <c r="AO275" s="275"/>
      <c r="AP275" s="149">
        <f t="shared" si="1166"/>
        <v>0</v>
      </c>
      <c r="AQ275" s="60">
        <f t="shared" si="1175"/>
        <v>0</v>
      </c>
      <c r="AR275" s="244"/>
      <c r="AS275" s="275">
        <v>4142187.5</v>
      </c>
      <c r="AT275" s="275">
        <v>0</v>
      </c>
      <c r="AU275" s="149">
        <f t="shared" si="1167"/>
        <v>4142187.5</v>
      </c>
      <c r="AV275" s="60">
        <f t="shared" si="1176"/>
        <v>4142187.5</v>
      </c>
      <c r="AW275" s="244"/>
      <c r="AX275" s="212"/>
      <c r="AY275" s="213"/>
      <c r="AZ275" s="149"/>
      <c r="BA275" s="60"/>
      <c r="BB275" s="244"/>
      <c r="BC275" s="212"/>
      <c r="BD275" s="213"/>
      <c r="BE275" s="149"/>
      <c r="BF275" s="60"/>
      <c r="BG275" s="244"/>
      <c r="BH275" s="275"/>
      <c r="BI275" s="275"/>
      <c r="BJ275" s="149"/>
      <c r="BK275" s="60"/>
      <c r="BL275" s="244"/>
      <c r="BM275" s="212"/>
      <c r="BN275" s="213"/>
      <c r="BO275" s="149"/>
      <c r="BP275" s="60"/>
      <c r="BQ275" s="244"/>
      <c r="BR275" s="212"/>
      <c r="BS275" s="213"/>
      <c r="BT275" s="149"/>
      <c r="BU275" s="60"/>
      <c r="BV275" s="244"/>
      <c r="BW275" s="212"/>
      <c r="BX275" s="213"/>
      <c r="BY275" s="149"/>
      <c r="BZ275" s="60"/>
      <c r="CA275" s="244"/>
      <c r="CB275" s="277"/>
      <c r="CC275" s="277"/>
      <c r="CD275" s="149"/>
      <c r="CE275" s="60"/>
      <c r="CF275" s="244"/>
      <c r="CG275" s="212"/>
      <c r="CH275" s="213"/>
      <c r="CI275" s="149"/>
      <c r="CJ275" s="60"/>
      <c r="CK275" s="244"/>
      <c r="CL275" s="212"/>
      <c r="CM275" s="213"/>
      <c r="CN275" s="149"/>
      <c r="CO275" s="60"/>
      <c r="CP275" s="244"/>
      <c r="CQ275" s="212"/>
      <c r="CR275" s="213"/>
      <c r="CS275" s="149"/>
      <c r="CT275" s="60"/>
      <c r="CU275" s="244"/>
      <c r="CV275" s="212"/>
      <c r="CW275" s="213"/>
      <c r="CX275" s="149"/>
      <c r="CY275" s="60"/>
      <c r="CZ275" s="244"/>
      <c r="DA275" s="212"/>
      <c r="DB275" s="213"/>
      <c r="DC275" s="149"/>
      <c r="DD275" s="60"/>
      <c r="DE275" s="244"/>
      <c r="DF275" s="212"/>
      <c r="DG275" s="213"/>
      <c r="DH275" s="149"/>
      <c r="DI275" s="60"/>
      <c r="DJ275" s="244"/>
      <c r="DK275" s="212"/>
      <c r="DL275" s="213"/>
      <c r="DM275" s="149"/>
      <c r="DN275" s="60"/>
      <c r="DO275" s="244"/>
      <c r="DP275" s="212"/>
      <c r="DQ275" s="213"/>
      <c r="DR275" s="149">
        <f t="shared" si="1168"/>
        <v>0</v>
      </c>
      <c r="DS275" s="60">
        <f t="shared" si="1177"/>
        <v>0</v>
      </c>
      <c r="DT275" s="244"/>
      <c r="DU275" s="212">
        <v>0</v>
      </c>
      <c r="DV275" s="213">
        <v>0</v>
      </c>
      <c r="DW275" s="149">
        <f t="shared" si="1169"/>
        <v>0</v>
      </c>
      <c r="DX275" s="60">
        <f t="shared" si="1178"/>
        <v>0</v>
      </c>
      <c r="DY275" s="244"/>
      <c r="DZ275" s="212"/>
      <c r="EA275" s="213"/>
      <c r="EB275" s="149"/>
      <c r="EC275" s="60"/>
      <c r="ED275" s="247"/>
      <c r="EE275" s="212"/>
      <c r="EF275" s="213"/>
      <c r="EG275" s="149"/>
      <c r="EH275" s="60"/>
      <c r="EI275" s="244"/>
      <c r="EJ275" s="224">
        <f t="shared" ref="EJ275" si="1212">IFERROR(AVERAGEIFS(O275:EI275,O$12:EI$12,"Valor Total Unitario",O275:EI275,"&lt;&gt;0"),0)</f>
        <v>4142187.5</v>
      </c>
      <c r="EK275" s="221">
        <f t="shared" ref="EK275" si="1213">_xlfn.MINIFS(O275:EI275,O$12:EI$12,"Valor Total Unitario", O275:EI275, "&lt;&gt;0")</f>
        <v>4142187.5</v>
      </c>
      <c r="EL275" s="222" t="str">
        <f t="shared" ref="EL275" si="1214">IF(EK275=0,"",INDEX(O$9:EI$9,MATCH(EK275,O275:EI275,0)))</f>
        <v>FIJACION EXTERNA SAS</v>
      </c>
      <c r="EM275" s="221"/>
      <c r="EN275" s="220">
        <f>IFERROR(EM275/#REF!,0)</f>
        <v>0</v>
      </c>
      <c r="EO275" s="31">
        <f t="shared" ref="EO275" si="1215">+EJ275</f>
        <v>4142187.5</v>
      </c>
      <c r="EP275" s="31">
        <f t="shared" si="1183"/>
        <v>4142187.5</v>
      </c>
      <c r="EQ275" s="225" t="str">
        <f t="shared" si="1142"/>
        <v/>
      </c>
    </row>
    <row r="276" spans="1:147" s="14" customFormat="1">
      <c r="A276" s="263">
        <f t="shared" si="1163"/>
        <v>264</v>
      </c>
      <c r="B276" s="102"/>
      <c r="C276" s="249" t="s">
        <v>992</v>
      </c>
      <c r="D276" s="273" t="s">
        <v>57</v>
      </c>
      <c r="E276" s="265" t="s">
        <v>1445</v>
      </c>
      <c r="F276" s="273">
        <v>7</v>
      </c>
      <c r="G276" s="102"/>
      <c r="H276" s="103"/>
      <c r="I276" s="210"/>
      <c r="J276" s="280"/>
      <c r="K276" s="206"/>
      <c r="L276" s="71">
        <f t="shared" ref="L276" si="1216">+J276+K276</f>
        <v>0</v>
      </c>
      <c r="M276" s="209">
        <f t="shared" si="1165"/>
        <v>0</v>
      </c>
      <c r="O276" s="275"/>
      <c r="P276" s="275"/>
      <c r="Q276" s="149"/>
      <c r="R276" s="60"/>
      <c r="S276" s="244"/>
      <c r="T276" s="275"/>
      <c r="U276" s="275"/>
      <c r="V276" s="149"/>
      <c r="W276" s="60"/>
      <c r="X276" s="244"/>
      <c r="Y276" s="275"/>
      <c r="Z276" s="275"/>
      <c r="AA276" s="149"/>
      <c r="AB276" s="60"/>
      <c r="AC276" s="244"/>
      <c r="AD276" s="275"/>
      <c r="AE276" s="275"/>
      <c r="AF276" s="149"/>
      <c r="AG276" s="60"/>
      <c r="AH276" s="244"/>
      <c r="AI276" s="275"/>
      <c r="AJ276" s="275"/>
      <c r="AK276" s="149"/>
      <c r="AL276" s="60"/>
      <c r="AM276" s="244"/>
      <c r="AN276" s="275"/>
      <c r="AO276" s="275"/>
      <c r="AP276" s="149">
        <f t="shared" si="1166"/>
        <v>0</v>
      </c>
      <c r="AQ276" s="60">
        <f t="shared" si="1175"/>
        <v>0</v>
      </c>
      <c r="AR276" s="244"/>
      <c r="AS276" s="275">
        <v>2585000</v>
      </c>
      <c r="AT276" s="275">
        <v>0</v>
      </c>
      <c r="AU276" s="149">
        <f t="shared" si="1167"/>
        <v>2585000</v>
      </c>
      <c r="AV276" s="60">
        <f t="shared" si="1176"/>
        <v>18095000</v>
      </c>
      <c r="AW276" s="244"/>
      <c r="AX276" s="212"/>
      <c r="AY276" s="213"/>
      <c r="AZ276" s="149"/>
      <c r="BA276" s="60"/>
      <c r="BB276" s="244"/>
      <c r="BC276" s="212"/>
      <c r="BD276" s="213"/>
      <c r="BE276" s="149"/>
      <c r="BF276" s="60"/>
      <c r="BG276" s="244"/>
      <c r="BH276" s="275"/>
      <c r="BI276" s="275"/>
      <c r="BJ276" s="149"/>
      <c r="BK276" s="60"/>
      <c r="BL276" s="244"/>
      <c r="BM276" s="212"/>
      <c r="BN276" s="213"/>
      <c r="BO276" s="149"/>
      <c r="BP276" s="60"/>
      <c r="BQ276" s="244"/>
      <c r="BR276" s="212"/>
      <c r="BS276" s="213"/>
      <c r="BT276" s="149"/>
      <c r="BU276" s="60"/>
      <c r="BV276" s="244"/>
      <c r="BW276" s="212"/>
      <c r="BX276" s="213"/>
      <c r="BY276" s="149"/>
      <c r="BZ276" s="60"/>
      <c r="CA276" s="244"/>
      <c r="CB276" s="277"/>
      <c r="CC276" s="277"/>
      <c r="CD276" s="149"/>
      <c r="CE276" s="60"/>
      <c r="CF276" s="244"/>
      <c r="CG276" s="212"/>
      <c r="CH276" s="213"/>
      <c r="CI276" s="149"/>
      <c r="CJ276" s="60"/>
      <c r="CK276" s="244"/>
      <c r="CL276" s="212"/>
      <c r="CM276" s="213"/>
      <c r="CN276" s="149"/>
      <c r="CO276" s="60"/>
      <c r="CP276" s="244"/>
      <c r="CQ276" s="212"/>
      <c r="CR276" s="213"/>
      <c r="CS276" s="149"/>
      <c r="CT276" s="60"/>
      <c r="CU276" s="244"/>
      <c r="CV276" s="212"/>
      <c r="CW276" s="213"/>
      <c r="CX276" s="149"/>
      <c r="CY276" s="60"/>
      <c r="CZ276" s="244"/>
      <c r="DA276" s="212"/>
      <c r="DB276" s="213"/>
      <c r="DC276" s="149"/>
      <c r="DD276" s="60"/>
      <c r="DE276" s="244"/>
      <c r="DF276" s="212"/>
      <c r="DG276" s="213"/>
      <c r="DH276" s="149"/>
      <c r="DI276" s="60"/>
      <c r="DJ276" s="244"/>
      <c r="DK276" s="212"/>
      <c r="DL276" s="213"/>
      <c r="DM276" s="149"/>
      <c r="DN276" s="60"/>
      <c r="DO276" s="244"/>
      <c r="DP276" s="212">
        <v>2968500</v>
      </c>
      <c r="DQ276" s="213">
        <v>0</v>
      </c>
      <c r="DR276" s="149">
        <f t="shared" si="1168"/>
        <v>2968500</v>
      </c>
      <c r="DS276" s="60">
        <f t="shared" si="1177"/>
        <v>20779500</v>
      </c>
      <c r="DT276" s="244"/>
      <c r="DU276" s="212">
        <v>0</v>
      </c>
      <c r="DV276" s="213">
        <v>0</v>
      </c>
      <c r="DW276" s="149">
        <f t="shared" si="1169"/>
        <v>0</v>
      </c>
      <c r="DX276" s="60">
        <f t="shared" si="1178"/>
        <v>0</v>
      </c>
      <c r="DY276" s="244"/>
      <c r="DZ276" s="212"/>
      <c r="EA276" s="213"/>
      <c r="EB276" s="149"/>
      <c r="EC276" s="60"/>
      <c r="ED276" s="247"/>
      <c r="EE276" s="212"/>
      <c r="EF276" s="213"/>
      <c r="EG276" s="149"/>
      <c r="EH276" s="60"/>
      <c r="EI276" s="244"/>
      <c r="EJ276" s="224">
        <f t="shared" ref="EJ276" si="1217">IFERROR(AVERAGEIFS(O276:EI276,O$12:EI$12,"Valor Total Unitario",O276:EI276,"&lt;&gt;0"),0)</f>
        <v>2776750</v>
      </c>
      <c r="EK276" s="221">
        <f t="shared" ref="EK276" si="1218">_xlfn.MINIFS(O276:EI276,O$12:EI$12,"Valor Total Unitario", O276:EI276, "&lt;&gt;0")</f>
        <v>2585000</v>
      </c>
      <c r="EL276" s="222" t="str">
        <f t="shared" ref="EL276" si="1219">IF(EK276=0,"",INDEX(O$9:EI$9,MATCH(EK276,O276:EI276,0)))</f>
        <v>FIJACION EXTERNA SAS</v>
      </c>
      <c r="EM276" s="221"/>
      <c r="EN276" s="220">
        <f>IFERROR(EM276/#REF!,0)</f>
        <v>0</v>
      </c>
      <c r="EO276" s="31">
        <f t="shared" ref="EO276" si="1220">+EJ276</f>
        <v>2776750</v>
      </c>
      <c r="EP276" s="31">
        <f t="shared" si="1183"/>
        <v>19437250</v>
      </c>
      <c r="EQ276" s="225" t="str">
        <f t="shared" si="1142"/>
        <v/>
      </c>
    </row>
    <row r="277" spans="1:147" s="14" customFormat="1">
      <c r="A277" s="263">
        <f t="shared" si="1163"/>
        <v>265</v>
      </c>
      <c r="B277" s="102"/>
      <c r="C277" s="248" t="s">
        <v>993</v>
      </c>
      <c r="D277" s="273" t="s">
        <v>57</v>
      </c>
      <c r="E277" s="264" t="s">
        <v>1445</v>
      </c>
      <c r="F277" s="273">
        <v>5</v>
      </c>
      <c r="G277" s="102"/>
      <c r="H277" s="103"/>
      <c r="I277" s="210"/>
      <c r="J277" s="280"/>
      <c r="K277" s="206"/>
      <c r="L277" s="71">
        <f t="shared" ref="L277" si="1221">+J277+K277</f>
        <v>0</v>
      </c>
      <c r="M277" s="209">
        <f t="shared" si="1165"/>
        <v>0</v>
      </c>
      <c r="O277" s="275"/>
      <c r="P277" s="275"/>
      <c r="Q277" s="149"/>
      <c r="R277" s="60"/>
      <c r="S277" s="244"/>
      <c r="T277" s="275"/>
      <c r="U277" s="275"/>
      <c r="V277" s="149"/>
      <c r="W277" s="60"/>
      <c r="X277" s="244"/>
      <c r="Y277" s="275"/>
      <c r="Z277" s="275"/>
      <c r="AA277" s="149"/>
      <c r="AB277" s="60"/>
      <c r="AC277" s="244"/>
      <c r="AD277" s="275"/>
      <c r="AE277" s="275"/>
      <c r="AF277" s="149"/>
      <c r="AG277" s="60"/>
      <c r="AH277" s="244"/>
      <c r="AI277" s="275"/>
      <c r="AJ277" s="275"/>
      <c r="AK277" s="149"/>
      <c r="AL277" s="60"/>
      <c r="AM277" s="244"/>
      <c r="AN277" s="275"/>
      <c r="AO277" s="275"/>
      <c r="AP277" s="149">
        <f t="shared" si="1166"/>
        <v>0</v>
      </c>
      <c r="AQ277" s="60">
        <f t="shared" si="1175"/>
        <v>0</v>
      </c>
      <c r="AR277" s="244"/>
      <c r="AS277" s="275"/>
      <c r="AT277" s="275"/>
      <c r="AU277" s="149"/>
      <c r="AV277" s="60"/>
      <c r="AW277" s="244"/>
      <c r="AX277" s="212"/>
      <c r="AY277" s="213"/>
      <c r="AZ277" s="149"/>
      <c r="BA277" s="60"/>
      <c r="BB277" s="244"/>
      <c r="BC277" s="212"/>
      <c r="BD277" s="213"/>
      <c r="BE277" s="149"/>
      <c r="BF277" s="60"/>
      <c r="BG277" s="244"/>
      <c r="BH277" s="275"/>
      <c r="BI277" s="275"/>
      <c r="BJ277" s="149"/>
      <c r="BK277" s="60"/>
      <c r="BL277" s="244"/>
      <c r="BM277" s="212"/>
      <c r="BN277" s="213"/>
      <c r="BO277" s="149"/>
      <c r="BP277" s="60"/>
      <c r="BQ277" s="244"/>
      <c r="BR277" s="212">
        <v>4177385</v>
      </c>
      <c r="BS277" s="213">
        <v>0</v>
      </c>
      <c r="BT277" s="149">
        <f t="shared" ref="BT277:BT307" si="1222">+BR277+BS277</f>
        <v>4177385</v>
      </c>
      <c r="BU277" s="60">
        <f t="shared" ref="BU277:BU307" si="1223">+BT277*$F277</f>
        <v>20886925</v>
      </c>
      <c r="BV277" s="244"/>
      <c r="BW277" s="212"/>
      <c r="BX277" s="213"/>
      <c r="BY277" s="149"/>
      <c r="BZ277" s="60"/>
      <c r="CA277" s="244"/>
      <c r="CB277" s="277"/>
      <c r="CC277" s="277"/>
      <c r="CD277" s="149"/>
      <c r="CE277" s="60"/>
      <c r="CF277" s="244"/>
      <c r="CG277" s="212"/>
      <c r="CH277" s="213"/>
      <c r="CI277" s="149"/>
      <c r="CJ277" s="60"/>
      <c r="CK277" s="244"/>
      <c r="CL277" s="212"/>
      <c r="CM277" s="213"/>
      <c r="CN277" s="149"/>
      <c r="CO277" s="60"/>
      <c r="CP277" s="244"/>
      <c r="CQ277" s="212"/>
      <c r="CR277" s="213"/>
      <c r="CS277" s="149"/>
      <c r="CT277" s="60"/>
      <c r="CU277" s="244"/>
      <c r="CV277" s="212"/>
      <c r="CW277" s="213"/>
      <c r="CX277" s="149"/>
      <c r="CY277" s="60"/>
      <c r="CZ277" s="244"/>
      <c r="DA277" s="212"/>
      <c r="DB277" s="213"/>
      <c r="DC277" s="149"/>
      <c r="DD277" s="60"/>
      <c r="DE277" s="244"/>
      <c r="DF277" s="212"/>
      <c r="DG277" s="213"/>
      <c r="DH277" s="149"/>
      <c r="DI277" s="60"/>
      <c r="DJ277" s="244"/>
      <c r="DK277" s="212"/>
      <c r="DL277" s="213"/>
      <c r="DM277" s="149"/>
      <c r="DN277" s="60"/>
      <c r="DO277" s="244"/>
      <c r="DP277" s="212"/>
      <c r="DQ277" s="213"/>
      <c r="DR277" s="149">
        <f t="shared" si="1168"/>
        <v>0</v>
      </c>
      <c r="DS277" s="60">
        <f t="shared" si="1177"/>
        <v>0</v>
      </c>
      <c r="DT277" s="244"/>
      <c r="DU277" s="212">
        <v>0</v>
      </c>
      <c r="DV277" s="213">
        <v>0</v>
      </c>
      <c r="DW277" s="149">
        <f t="shared" si="1169"/>
        <v>0</v>
      </c>
      <c r="DX277" s="60">
        <f t="shared" si="1178"/>
        <v>0</v>
      </c>
      <c r="DY277" s="244"/>
      <c r="DZ277" s="212"/>
      <c r="EA277" s="213"/>
      <c r="EB277" s="149"/>
      <c r="EC277" s="60"/>
      <c r="ED277" s="247"/>
      <c r="EE277" s="212"/>
      <c r="EF277" s="213"/>
      <c r="EG277" s="149"/>
      <c r="EH277" s="60"/>
      <c r="EI277" s="244"/>
      <c r="EJ277" s="224">
        <f t="shared" ref="EJ277" si="1224">IFERROR(AVERAGEIFS(O277:EI277,O$12:EI$12,"Valor Total Unitario",O277:EI277,"&lt;&gt;0"),0)</f>
        <v>4177385</v>
      </c>
      <c r="EK277" s="221">
        <f t="shared" ref="EK277" si="1225">_xlfn.MINIFS(O277:EI277,O$12:EI$12,"Valor Total Unitario", O277:EI277, "&lt;&gt;0")</f>
        <v>4177385</v>
      </c>
      <c r="EL277" s="222" t="str">
        <f t="shared" ref="EL277" si="1226">IF(EK277=0,"",INDEX(O$9:EI$9,MATCH(EK277,O277:EI277,0)))</f>
        <v>J&amp;J MEDTECH</v>
      </c>
      <c r="EM277" s="221"/>
      <c r="EN277" s="220">
        <f>IFERROR(EM277/#REF!,0)</f>
        <v>0</v>
      </c>
      <c r="EO277" s="31">
        <f t="shared" ref="EO277" si="1227">+EJ277</f>
        <v>4177385</v>
      </c>
      <c r="EP277" s="31">
        <f t="shared" si="1183"/>
        <v>20886925</v>
      </c>
      <c r="EQ277" s="225" t="str">
        <f t="shared" si="1142"/>
        <v/>
      </c>
    </row>
    <row r="278" spans="1:147" s="14" customFormat="1" ht="42.75">
      <c r="A278" s="263">
        <f t="shared" si="1163"/>
        <v>266</v>
      </c>
      <c r="B278" s="102"/>
      <c r="C278" s="248" t="s">
        <v>994</v>
      </c>
      <c r="D278" s="273" t="s">
        <v>57</v>
      </c>
      <c r="E278" s="264" t="s">
        <v>1445</v>
      </c>
      <c r="F278" s="273">
        <v>3</v>
      </c>
      <c r="G278" s="102"/>
      <c r="H278" s="103"/>
      <c r="I278" s="210"/>
      <c r="J278" s="280"/>
      <c r="K278" s="206"/>
      <c r="L278" s="71">
        <f t="shared" ref="L278" si="1228">+J278+K278</f>
        <v>0</v>
      </c>
      <c r="M278" s="209">
        <f t="shared" si="1165"/>
        <v>0</v>
      </c>
      <c r="O278" s="275"/>
      <c r="P278" s="275"/>
      <c r="Q278" s="149"/>
      <c r="R278" s="60"/>
      <c r="S278" s="244"/>
      <c r="T278" s="275"/>
      <c r="U278" s="275"/>
      <c r="V278" s="149"/>
      <c r="W278" s="60"/>
      <c r="X278" s="244"/>
      <c r="Y278" s="275"/>
      <c r="Z278" s="275"/>
      <c r="AA278" s="149"/>
      <c r="AB278" s="60"/>
      <c r="AC278" s="244"/>
      <c r="AD278" s="275"/>
      <c r="AE278" s="275"/>
      <c r="AF278" s="149"/>
      <c r="AG278" s="60"/>
      <c r="AH278" s="244"/>
      <c r="AI278" s="275"/>
      <c r="AJ278" s="275"/>
      <c r="AK278" s="149"/>
      <c r="AL278" s="60"/>
      <c r="AM278" s="244"/>
      <c r="AN278" s="275"/>
      <c r="AO278" s="275"/>
      <c r="AP278" s="149">
        <f t="shared" si="1166"/>
        <v>0</v>
      </c>
      <c r="AQ278" s="60">
        <f t="shared" si="1175"/>
        <v>0</v>
      </c>
      <c r="AR278" s="244"/>
      <c r="AS278" s="275">
        <v>4377140.9000000004</v>
      </c>
      <c r="AT278" s="275">
        <v>0</v>
      </c>
      <c r="AU278" s="149">
        <f t="shared" si="1167"/>
        <v>4377140.9000000004</v>
      </c>
      <c r="AV278" s="60">
        <f t="shared" si="1176"/>
        <v>13131422.700000001</v>
      </c>
      <c r="AW278" s="244"/>
      <c r="AX278" s="212"/>
      <c r="AY278" s="213"/>
      <c r="AZ278" s="149"/>
      <c r="BA278" s="60"/>
      <c r="BB278" s="244"/>
      <c r="BC278" s="212"/>
      <c r="BD278" s="213"/>
      <c r="BE278" s="149"/>
      <c r="BF278" s="60"/>
      <c r="BG278" s="244"/>
      <c r="BH278" s="275"/>
      <c r="BI278" s="275"/>
      <c r="BJ278" s="149"/>
      <c r="BK278" s="60"/>
      <c r="BL278" s="244"/>
      <c r="BM278" s="212"/>
      <c r="BN278" s="213"/>
      <c r="BO278" s="149"/>
      <c r="BP278" s="60"/>
      <c r="BQ278" s="244"/>
      <c r="BR278" s="212"/>
      <c r="BS278" s="213"/>
      <c r="BT278" s="149"/>
      <c r="BU278" s="60"/>
      <c r="BV278" s="244"/>
      <c r="BW278" s="212"/>
      <c r="BX278" s="213"/>
      <c r="BY278" s="149"/>
      <c r="BZ278" s="60"/>
      <c r="CA278" s="244"/>
      <c r="CB278" s="277"/>
      <c r="CC278" s="277"/>
      <c r="CD278" s="149"/>
      <c r="CE278" s="60"/>
      <c r="CF278" s="244"/>
      <c r="CG278" s="212"/>
      <c r="CH278" s="213"/>
      <c r="CI278" s="149"/>
      <c r="CJ278" s="60"/>
      <c r="CK278" s="244"/>
      <c r="CL278" s="212"/>
      <c r="CM278" s="213"/>
      <c r="CN278" s="149"/>
      <c r="CO278" s="60"/>
      <c r="CP278" s="244"/>
      <c r="CQ278" s="212"/>
      <c r="CR278" s="213"/>
      <c r="CS278" s="149"/>
      <c r="CT278" s="60"/>
      <c r="CU278" s="244"/>
      <c r="CV278" s="212"/>
      <c r="CW278" s="213"/>
      <c r="CX278" s="149"/>
      <c r="CY278" s="60"/>
      <c r="CZ278" s="244"/>
      <c r="DA278" s="212"/>
      <c r="DB278" s="213"/>
      <c r="DC278" s="149"/>
      <c r="DD278" s="60"/>
      <c r="DE278" s="244"/>
      <c r="DF278" s="212"/>
      <c r="DG278" s="213"/>
      <c r="DH278" s="149"/>
      <c r="DI278" s="60"/>
      <c r="DJ278" s="244"/>
      <c r="DK278" s="212"/>
      <c r="DL278" s="213"/>
      <c r="DM278" s="149"/>
      <c r="DN278" s="60"/>
      <c r="DO278" s="244"/>
      <c r="DP278" s="212"/>
      <c r="DQ278" s="213"/>
      <c r="DR278" s="149">
        <f t="shared" si="1168"/>
        <v>0</v>
      </c>
      <c r="DS278" s="60">
        <f t="shared" si="1177"/>
        <v>0</v>
      </c>
      <c r="DT278" s="244"/>
      <c r="DU278" s="212">
        <v>0</v>
      </c>
      <c r="DV278" s="213">
        <v>0</v>
      </c>
      <c r="DW278" s="149">
        <f t="shared" si="1169"/>
        <v>0</v>
      </c>
      <c r="DX278" s="60">
        <f t="shared" si="1178"/>
        <v>0</v>
      </c>
      <c r="DY278" s="244"/>
      <c r="DZ278" s="212"/>
      <c r="EA278" s="213"/>
      <c r="EB278" s="149"/>
      <c r="EC278" s="60"/>
      <c r="ED278" s="247"/>
      <c r="EE278" s="212"/>
      <c r="EF278" s="213"/>
      <c r="EG278" s="149"/>
      <c r="EH278" s="60"/>
      <c r="EI278" s="244"/>
      <c r="EJ278" s="224">
        <f t="shared" ref="EJ278" si="1229">IFERROR(AVERAGEIFS(O278:EI278,O$12:EI$12,"Valor Total Unitario",O278:EI278,"&lt;&gt;0"),0)</f>
        <v>4377140.9000000004</v>
      </c>
      <c r="EK278" s="221">
        <f t="shared" ref="EK278" si="1230">_xlfn.MINIFS(O278:EI278,O$12:EI$12,"Valor Total Unitario", O278:EI278, "&lt;&gt;0")</f>
        <v>4377140.9000000004</v>
      </c>
      <c r="EL278" s="222" t="str">
        <f t="shared" ref="EL278" si="1231">IF(EK278=0,"",INDEX(O$9:EI$9,MATCH(EK278,O278:EI278,0)))</f>
        <v>FIJACION EXTERNA SAS</v>
      </c>
      <c r="EM278" s="221"/>
      <c r="EN278" s="220">
        <f>IFERROR(EM278/#REF!,0)</f>
        <v>0</v>
      </c>
      <c r="EO278" s="31">
        <f t="shared" ref="EO278" si="1232">+EJ278</f>
        <v>4377140.9000000004</v>
      </c>
      <c r="EP278" s="31">
        <f t="shared" si="1183"/>
        <v>13131422.700000001</v>
      </c>
      <c r="EQ278" s="225" t="str">
        <f t="shared" si="1142"/>
        <v/>
      </c>
    </row>
    <row r="279" spans="1:147" s="14" customFormat="1" ht="28.5">
      <c r="A279" s="263">
        <f t="shared" si="1163"/>
        <v>267</v>
      </c>
      <c r="B279" s="102"/>
      <c r="C279" s="248" t="s">
        <v>995</v>
      </c>
      <c r="D279" s="273" t="s">
        <v>57</v>
      </c>
      <c r="E279" s="264" t="s">
        <v>1445</v>
      </c>
      <c r="F279" s="273">
        <v>1</v>
      </c>
      <c r="G279" s="102"/>
      <c r="H279" s="103"/>
      <c r="I279" s="210"/>
      <c r="J279" s="280"/>
      <c r="K279" s="206"/>
      <c r="L279" s="71">
        <f t="shared" ref="L279" si="1233">+J279+K279</f>
        <v>0</v>
      </c>
      <c r="M279" s="209">
        <f t="shared" si="1165"/>
        <v>0</v>
      </c>
      <c r="O279" s="275"/>
      <c r="P279" s="275"/>
      <c r="Q279" s="149"/>
      <c r="R279" s="60"/>
      <c r="S279" s="244"/>
      <c r="T279" s="275"/>
      <c r="U279" s="275"/>
      <c r="V279" s="149"/>
      <c r="W279" s="60"/>
      <c r="X279" s="244"/>
      <c r="Y279" s="275"/>
      <c r="Z279" s="275"/>
      <c r="AA279" s="149"/>
      <c r="AB279" s="60"/>
      <c r="AC279" s="244"/>
      <c r="AD279" s="275"/>
      <c r="AE279" s="275"/>
      <c r="AF279" s="149"/>
      <c r="AG279" s="60"/>
      <c r="AH279" s="244"/>
      <c r="AI279" s="275"/>
      <c r="AJ279" s="275"/>
      <c r="AK279" s="149"/>
      <c r="AL279" s="60"/>
      <c r="AM279" s="244"/>
      <c r="AN279" s="275"/>
      <c r="AO279" s="275"/>
      <c r="AP279" s="149">
        <f t="shared" si="1166"/>
        <v>0</v>
      </c>
      <c r="AQ279" s="60">
        <f t="shared" si="1175"/>
        <v>0</v>
      </c>
      <c r="AR279" s="244"/>
      <c r="AS279" s="275">
        <v>4377140.9000000004</v>
      </c>
      <c r="AT279" s="275">
        <v>0</v>
      </c>
      <c r="AU279" s="149">
        <f t="shared" si="1167"/>
        <v>4377140.9000000004</v>
      </c>
      <c r="AV279" s="60">
        <f t="shared" si="1176"/>
        <v>4377140.9000000004</v>
      </c>
      <c r="AW279" s="244"/>
      <c r="AX279" s="212"/>
      <c r="AY279" s="213"/>
      <c r="AZ279" s="149"/>
      <c r="BA279" s="60"/>
      <c r="BB279" s="244"/>
      <c r="BC279" s="212"/>
      <c r="BD279" s="213"/>
      <c r="BE279" s="149"/>
      <c r="BF279" s="60"/>
      <c r="BG279" s="244"/>
      <c r="BH279" s="275"/>
      <c r="BI279" s="275"/>
      <c r="BJ279" s="149"/>
      <c r="BK279" s="60"/>
      <c r="BL279" s="244"/>
      <c r="BM279" s="212"/>
      <c r="BN279" s="213"/>
      <c r="BO279" s="149"/>
      <c r="BP279" s="60"/>
      <c r="BQ279" s="244"/>
      <c r="BR279" s="212"/>
      <c r="BS279" s="213"/>
      <c r="BT279" s="149"/>
      <c r="BU279" s="60"/>
      <c r="BV279" s="244"/>
      <c r="BW279" s="212"/>
      <c r="BX279" s="213"/>
      <c r="BY279" s="149"/>
      <c r="BZ279" s="60"/>
      <c r="CA279" s="244"/>
      <c r="CB279" s="277"/>
      <c r="CC279" s="277"/>
      <c r="CD279" s="149"/>
      <c r="CE279" s="60"/>
      <c r="CF279" s="244"/>
      <c r="CG279" s="212"/>
      <c r="CH279" s="213"/>
      <c r="CI279" s="149"/>
      <c r="CJ279" s="60"/>
      <c r="CK279" s="244"/>
      <c r="CL279" s="212"/>
      <c r="CM279" s="213"/>
      <c r="CN279" s="149"/>
      <c r="CO279" s="60"/>
      <c r="CP279" s="244"/>
      <c r="CQ279" s="212"/>
      <c r="CR279" s="213"/>
      <c r="CS279" s="149"/>
      <c r="CT279" s="60"/>
      <c r="CU279" s="244"/>
      <c r="CV279" s="212"/>
      <c r="CW279" s="213"/>
      <c r="CX279" s="149"/>
      <c r="CY279" s="60"/>
      <c r="CZ279" s="244"/>
      <c r="DA279" s="212"/>
      <c r="DB279" s="213"/>
      <c r="DC279" s="149"/>
      <c r="DD279" s="60"/>
      <c r="DE279" s="244"/>
      <c r="DF279" s="212"/>
      <c r="DG279" s="213"/>
      <c r="DH279" s="149"/>
      <c r="DI279" s="60"/>
      <c r="DJ279" s="244"/>
      <c r="DK279" s="212"/>
      <c r="DL279" s="213"/>
      <c r="DM279" s="149"/>
      <c r="DN279" s="60"/>
      <c r="DO279" s="244"/>
      <c r="DP279" s="212"/>
      <c r="DQ279" s="213"/>
      <c r="DR279" s="149">
        <f t="shared" si="1168"/>
        <v>0</v>
      </c>
      <c r="DS279" s="60">
        <f t="shared" si="1177"/>
        <v>0</v>
      </c>
      <c r="DT279" s="244"/>
      <c r="DU279" s="212">
        <v>0</v>
      </c>
      <c r="DV279" s="213">
        <v>0</v>
      </c>
      <c r="DW279" s="149">
        <f t="shared" si="1169"/>
        <v>0</v>
      </c>
      <c r="DX279" s="60">
        <f t="shared" si="1178"/>
        <v>0</v>
      </c>
      <c r="DY279" s="244"/>
      <c r="DZ279" s="212"/>
      <c r="EA279" s="213"/>
      <c r="EB279" s="149"/>
      <c r="EC279" s="60"/>
      <c r="ED279" s="247"/>
      <c r="EE279" s="212"/>
      <c r="EF279" s="213"/>
      <c r="EG279" s="149"/>
      <c r="EH279" s="60"/>
      <c r="EI279" s="244"/>
      <c r="EJ279" s="224">
        <f t="shared" ref="EJ279" si="1234">IFERROR(AVERAGEIFS(O279:EI279,O$12:EI$12,"Valor Total Unitario",O279:EI279,"&lt;&gt;0"),0)</f>
        <v>4377140.9000000004</v>
      </c>
      <c r="EK279" s="221">
        <f t="shared" ref="EK279" si="1235">_xlfn.MINIFS(O279:EI279,O$12:EI$12,"Valor Total Unitario", O279:EI279, "&lt;&gt;0")</f>
        <v>4377140.9000000004</v>
      </c>
      <c r="EL279" s="222" t="str">
        <f t="shared" ref="EL279" si="1236">IF(EK279=0,"",INDEX(O$9:EI$9,MATCH(EK279,O279:EI279,0)))</f>
        <v>FIJACION EXTERNA SAS</v>
      </c>
      <c r="EM279" s="221"/>
      <c r="EN279" s="220">
        <f>IFERROR(EM279/#REF!,0)</f>
        <v>0</v>
      </c>
      <c r="EO279" s="31">
        <f t="shared" ref="EO279" si="1237">+EJ279</f>
        <v>4377140.9000000004</v>
      </c>
      <c r="EP279" s="31">
        <f t="shared" si="1183"/>
        <v>4377140.9000000004</v>
      </c>
      <c r="EQ279" s="225" t="str">
        <f t="shared" si="1142"/>
        <v/>
      </c>
    </row>
    <row r="280" spans="1:147" s="14" customFormat="1" ht="28.5">
      <c r="A280" s="263">
        <f t="shared" si="1163"/>
        <v>268</v>
      </c>
      <c r="B280" s="102"/>
      <c r="C280" s="248" t="s">
        <v>996</v>
      </c>
      <c r="D280" s="273" t="s">
        <v>57</v>
      </c>
      <c r="E280" s="264" t="s">
        <v>1445</v>
      </c>
      <c r="F280" s="273">
        <v>1</v>
      </c>
      <c r="G280" s="102"/>
      <c r="H280" s="103"/>
      <c r="I280" s="210"/>
      <c r="J280" s="280"/>
      <c r="K280" s="206"/>
      <c r="L280" s="71">
        <f t="shared" ref="L280" si="1238">+J280+K280</f>
        <v>0</v>
      </c>
      <c r="M280" s="209">
        <f t="shared" si="1165"/>
        <v>0</v>
      </c>
      <c r="O280" s="275"/>
      <c r="P280" s="275"/>
      <c r="Q280" s="149"/>
      <c r="R280" s="60"/>
      <c r="S280" s="244"/>
      <c r="T280" s="275"/>
      <c r="U280" s="275"/>
      <c r="V280" s="149"/>
      <c r="W280" s="60"/>
      <c r="X280" s="244"/>
      <c r="Y280" s="275"/>
      <c r="Z280" s="275"/>
      <c r="AA280" s="149"/>
      <c r="AB280" s="60"/>
      <c r="AC280" s="244"/>
      <c r="AD280" s="275"/>
      <c r="AE280" s="275"/>
      <c r="AF280" s="149"/>
      <c r="AG280" s="60"/>
      <c r="AH280" s="244"/>
      <c r="AI280" s="275"/>
      <c r="AJ280" s="275"/>
      <c r="AK280" s="149"/>
      <c r="AL280" s="60"/>
      <c r="AM280" s="244"/>
      <c r="AN280" s="275"/>
      <c r="AO280" s="275"/>
      <c r="AP280" s="149">
        <f t="shared" si="1166"/>
        <v>0</v>
      </c>
      <c r="AQ280" s="60">
        <f t="shared" si="1175"/>
        <v>0</v>
      </c>
      <c r="AR280" s="244"/>
      <c r="AS280" s="275">
        <v>4377140.9000000004</v>
      </c>
      <c r="AT280" s="275">
        <v>0</v>
      </c>
      <c r="AU280" s="149">
        <f t="shared" si="1167"/>
        <v>4377140.9000000004</v>
      </c>
      <c r="AV280" s="60">
        <f t="shared" si="1176"/>
        <v>4377140.9000000004</v>
      </c>
      <c r="AW280" s="244"/>
      <c r="AX280" s="212"/>
      <c r="AY280" s="213"/>
      <c r="AZ280" s="149"/>
      <c r="BA280" s="60"/>
      <c r="BB280" s="244"/>
      <c r="BC280" s="212"/>
      <c r="BD280" s="213"/>
      <c r="BE280" s="149"/>
      <c r="BF280" s="60"/>
      <c r="BG280" s="244"/>
      <c r="BH280" s="275"/>
      <c r="BI280" s="275"/>
      <c r="BJ280" s="149"/>
      <c r="BK280" s="60"/>
      <c r="BL280" s="244"/>
      <c r="BM280" s="212"/>
      <c r="BN280" s="213"/>
      <c r="BO280" s="149"/>
      <c r="BP280" s="60"/>
      <c r="BQ280" s="244"/>
      <c r="BR280" s="212"/>
      <c r="BS280" s="213"/>
      <c r="BT280" s="149"/>
      <c r="BU280" s="60"/>
      <c r="BV280" s="244"/>
      <c r="BW280" s="212"/>
      <c r="BX280" s="213"/>
      <c r="BY280" s="149"/>
      <c r="BZ280" s="60"/>
      <c r="CA280" s="244"/>
      <c r="CB280" s="277"/>
      <c r="CC280" s="277"/>
      <c r="CD280" s="149"/>
      <c r="CE280" s="60"/>
      <c r="CF280" s="244"/>
      <c r="CG280" s="212"/>
      <c r="CH280" s="213"/>
      <c r="CI280" s="149"/>
      <c r="CJ280" s="60"/>
      <c r="CK280" s="244"/>
      <c r="CL280" s="212"/>
      <c r="CM280" s="213"/>
      <c r="CN280" s="149"/>
      <c r="CO280" s="60"/>
      <c r="CP280" s="244"/>
      <c r="CQ280" s="212"/>
      <c r="CR280" s="213"/>
      <c r="CS280" s="149"/>
      <c r="CT280" s="60"/>
      <c r="CU280" s="244"/>
      <c r="CV280" s="212"/>
      <c r="CW280" s="213"/>
      <c r="CX280" s="149"/>
      <c r="CY280" s="60"/>
      <c r="CZ280" s="244"/>
      <c r="DA280" s="212"/>
      <c r="DB280" s="213"/>
      <c r="DC280" s="149"/>
      <c r="DD280" s="60"/>
      <c r="DE280" s="244"/>
      <c r="DF280" s="212"/>
      <c r="DG280" s="213"/>
      <c r="DH280" s="149"/>
      <c r="DI280" s="60"/>
      <c r="DJ280" s="244"/>
      <c r="DK280" s="212"/>
      <c r="DL280" s="213"/>
      <c r="DM280" s="149"/>
      <c r="DN280" s="60"/>
      <c r="DO280" s="244"/>
      <c r="DP280" s="212"/>
      <c r="DQ280" s="213"/>
      <c r="DR280" s="149">
        <f t="shared" si="1168"/>
        <v>0</v>
      </c>
      <c r="DS280" s="60">
        <f t="shared" si="1177"/>
        <v>0</v>
      </c>
      <c r="DT280" s="244"/>
      <c r="DU280" s="212">
        <v>0</v>
      </c>
      <c r="DV280" s="213">
        <v>0</v>
      </c>
      <c r="DW280" s="149">
        <f t="shared" si="1169"/>
        <v>0</v>
      </c>
      <c r="DX280" s="60">
        <f t="shared" si="1178"/>
        <v>0</v>
      </c>
      <c r="DY280" s="244"/>
      <c r="DZ280" s="212"/>
      <c r="EA280" s="213"/>
      <c r="EB280" s="149"/>
      <c r="EC280" s="60"/>
      <c r="ED280" s="247"/>
      <c r="EE280" s="212"/>
      <c r="EF280" s="213"/>
      <c r="EG280" s="149"/>
      <c r="EH280" s="60"/>
      <c r="EI280" s="244"/>
      <c r="EJ280" s="224">
        <f t="shared" ref="EJ280" si="1239">IFERROR(AVERAGEIFS(O280:EI280,O$12:EI$12,"Valor Total Unitario",O280:EI280,"&lt;&gt;0"),0)</f>
        <v>4377140.9000000004</v>
      </c>
      <c r="EK280" s="221">
        <f t="shared" ref="EK280" si="1240">_xlfn.MINIFS(O280:EI280,O$12:EI$12,"Valor Total Unitario", O280:EI280, "&lt;&gt;0")</f>
        <v>4377140.9000000004</v>
      </c>
      <c r="EL280" s="222" t="str">
        <f t="shared" ref="EL280" si="1241">IF(EK280=0,"",INDEX(O$9:EI$9,MATCH(EK280,O280:EI280,0)))</f>
        <v>FIJACION EXTERNA SAS</v>
      </c>
      <c r="EM280" s="221"/>
      <c r="EN280" s="220">
        <f>IFERROR(EM280/#REF!,0)</f>
        <v>0</v>
      </c>
      <c r="EO280" s="31">
        <f t="shared" ref="EO280" si="1242">+EJ280</f>
        <v>4377140.9000000004</v>
      </c>
      <c r="EP280" s="31">
        <f t="shared" si="1183"/>
        <v>4377140.9000000004</v>
      </c>
      <c r="EQ280" s="225" t="str">
        <f t="shared" si="1142"/>
        <v/>
      </c>
    </row>
    <row r="281" spans="1:147" s="14" customFormat="1">
      <c r="A281" s="263">
        <f t="shared" si="1163"/>
        <v>269</v>
      </c>
      <c r="B281" s="102"/>
      <c r="C281" s="249" t="s">
        <v>997</v>
      </c>
      <c r="D281" s="273" t="s">
        <v>57</v>
      </c>
      <c r="E281" s="265" t="s">
        <v>1445</v>
      </c>
      <c r="F281" s="273">
        <v>5</v>
      </c>
      <c r="G281" s="102"/>
      <c r="H281" s="103"/>
      <c r="I281" s="210"/>
      <c r="J281" s="280"/>
      <c r="K281" s="206"/>
      <c r="L281" s="71">
        <f t="shared" ref="L281" si="1243">+J281+K281</f>
        <v>0</v>
      </c>
      <c r="M281" s="209">
        <f t="shared" si="1165"/>
        <v>0</v>
      </c>
      <c r="O281" s="275"/>
      <c r="P281" s="275"/>
      <c r="Q281" s="149"/>
      <c r="R281" s="60"/>
      <c r="S281" s="244"/>
      <c r="T281" s="275"/>
      <c r="U281" s="275"/>
      <c r="V281" s="149"/>
      <c r="W281" s="60"/>
      <c r="X281" s="244"/>
      <c r="Y281" s="275"/>
      <c r="Z281" s="275"/>
      <c r="AA281" s="149"/>
      <c r="AB281" s="60"/>
      <c r="AC281" s="244"/>
      <c r="AD281" s="275"/>
      <c r="AE281" s="275"/>
      <c r="AF281" s="149"/>
      <c r="AG281" s="60"/>
      <c r="AH281" s="244"/>
      <c r="AI281" s="275"/>
      <c r="AJ281" s="275"/>
      <c r="AK281" s="149"/>
      <c r="AL281" s="60"/>
      <c r="AM281" s="244"/>
      <c r="AN281" s="275">
        <v>6646080</v>
      </c>
      <c r="AO281" s="275">
        <v>0</v>
      </c>
      <c r="AP281" s="149">
        <f t="shared" si="1166"/>
        <v>6646080</v>
      </c>
      <c r="AQ281" s="60">
        <f t="shared" si="1175"/>
        <v>33230400</v>
      </c>
      <c r="AR281" s="244"/>
      <c r="AS281" s="275"/>
      <c r="AT281" s="275"/>
      <c r="AU281" s="149"/>
      <c r="AV281" s="60"/>
      <c r="AW281" s="244"/>
      <c r="AX281" s="212"/>
      <c r="AY281" s="213"/>
      <c r="AZ281" s="149"/>
      <c r="BA281" s="60"/>
      <c r="BB281" s="244"/>
      <c r="BC281" s="212"/>
      <c r="BD281" s="213"/>
      <c r="BE281" s="149"/>
      <c r="BF281" s="60"/>
      <c r="BG281" s="244"/>
      <c r="BH281" s="275"/>
      <c r="BI281" s="275"/>
      <c r="BJ281" s="149"/>
      <c r="BK281" s="60"/>
      <c r="BL281" s="244"/>
      <c r="BM281" s="212"/>
      <c r="BN281" s="213"/>
      <c r="BO281" s="149"/>
      <c r="BP281" s="60"/>
      <c r="BQ281" s="244"/>
      <c r="BR281" s="212">
        <v>2245610</v>
      </c>
      <c r="BS281" s="213">
        <v>0</v>
      </c>
      <c r="BT281" s="149">
        <f t="shared" si="1222"/>
        <v>2245610</v>
      </c>
      <c r="BU281" s="60">
        <f t="shared" si="1223"/>
        <v>11228050</v>
      </c>
      <c r="BV281" s="244"/>
      <c r="BW281" s="212"/>
      <c r="BX281" s="213"/>
      <c r="BY281" s="149"/>
      <c r="BZ281" s="60"/>
      <c r="CA281" s="244"/>
      <c r="CB281" s="277"/>
      <c r="CC281" s="277"/>
      <c r="CD281" s="149"/>
      <c r="CE281" s="60"/>
      <c r="CF281" s="244"/>
      <c r="CG281" s="212"/>
      <c r="CH281" s="213"/>
      <c r="CI281" s="149"/>
      <c r="CJ281" s="60"/>
      <c r="CK281" s="244"/>
      <c r="CL281" s="212"/>
      <c r="CM281" s="213"/>
      <c r="CN281" s="149"/>
      <c r="CO281" s="60"/>
      <c r="CP281" s="244"/>
      <c r="CQ281" s="212"/>
      <c r="CR281" s="213"/>
      <c r="CS281" s="149"/>
      <c r="CT281" s="60"/>
      <c r="CU281" s="244"/>
      <c r="CV281" s="212"/>
      <c r="CW281" s="213"/>
      <c r="CX281" s="149"/>
      <c r="CY281" s="60"/>
      <c r="CZ281" s="244"/>
      <c r="DA281" s="212"/>
      <c r="DB281" s="213"/>
      <c r="DC281" s="149"/>
      <c r="DD281" s="60"/>
      <c r="DE281" s="244"/>
      <c r="DF281" s="212"/>
      <c r="DG281" s="213"/>
      <c r="DH281" s="149"/>
      <c r="DI281" s="60"/>
      <c r="DJ281" s="244"/>
      <c r="DK281" s="212"/>
      <c r="DL281" s="213"/>
      <c r="DM281" s="149"/>
      <c r="DN281" s="60"/>
      <c r="DO281" s="244"/>
      <c r="DP281" s="212"/>
      <c r="DQ281" s="213"/>
      <c r="DR281" s="149">
        <f t="shared" si="1168"/>
        <v>0</v>
      </c>
      <c r="DS281" s="60">
        <f t="shared" si="1177"/>
        <v>0</v>
      </c>
      <c r="DT281" s="244"/>
      <c r="DU281" s="212">
        <v>0</v>
      </c>
      <c r="DV281" s="213">
        <v>0</v>
      </c>
      <c r="DW281" s="149">
        <f t="shared" si="1169"/>
        <v>0</v>
      </c>
      <c r="DX281" s="60">
        <f t="shared" si="1178"/>
        <v>0</v>
      </c>
      <c r="DY281" s="244"/>
      <c r="DZ281" s="212"/>
      <c r="EA281" s="213"/>
      <c r="EB281" s="149"/>
      <c r="EC281" s="60"/>
      <c r="ED281" s="247"/>
      <c r="EE281" s="212">
        <v>2000000</v>
      </c>
      <c r="EF281" s="213">
        <v>0</v>
      </c>
      <c r="EG281" s="149">
        <f t="shared" ref="EG281" si="1244">+EE281+EF281</f>
        <v>2000000</v>
      </c>
      <c r="EH281" s="60">
        <f t="shared" ref="EH281" si="1245">+EG281*$F281</f>
        <v>10000000</v>
      </c>
      <c r="EI281" s="244"/>
      <c r="EJ281" s="224">
        <f t="shared" ref="EJ281" si="1246">IFERROR(AVERAGEIFS(O281:EI281,O$12:EI$12,"Valor Total Unitario",O281:EI281,"&lt;&gt;0"),0)</f>
        <v>3630563.3333333335</v>
      </c>
      <c r="EK281" s="221">
        <f t="shared" ref="EK281" si="1247">_xlfn.MINIFS(O281:EI281,O$12:EI$12,"Valor Total Unitario", O281:EI281, "&lt;&gt;0")</f>
        <v>2000000</v>
      </c>
      <c r="EL281" s="222" t="str">
        <f t="shared" ref="EL281" si="1248">IF(EK281=0,"",INDEX(O$9:EI$9,MATCH(EK281,O281:EI281,0)))</f>
        <v>ENFISA</v>
      </c>
      <c r="EM281" s="221"/>
      <c r="EN281" s="220">
        <f>IFERROR(EM281/#REF!,0)</f>
        <v>0</v>
      </c>
      <c r="EO281" s="31">
        <f t="shared" ref="EO281" si="1249">+EJ281</f>
        <v>3630563.3333333335</v>
      </c>
      <c r="EP281" s="31">
        <f t="shared" si="1183"/>
        <v>18152816.666666668</v>
      </c>
      <c r="EQ281" s="225" t="str">
        <f t="shared" si="1142"/>
        <v/>
      </c>
    </row>
    <row r="282" spans="1:147" s="14" customFormat="1" ht="57">
      <c r="A282" s="263">
        <f t="shared" si="1163"/>
        <v>270</v>
      </c>
      <c r="B282" s="102"/>
      <c r="C282" s="248" t="s">
        <v>998</v>
      </c>
      <c r="D282" s="273" t="s">
        <v>57</v>
      </c>
      <c r="E282" s="264" t="s">
        <v>1445</v>
      </c>
      <c r="F282" s="273">
        <v>4</v>
      </c>
      <c r="G282" s="102"/>
      <c r="H282" s="103"/>
      <c r="I282" s="210"/>
      <c r="J282" s="280"/>
      <c r="K282" s="206"/>
      <c r="L282" s="71">
        <f t="shared" ref="L282" si="1250">+J282+K282</f>
        <v>0</v>
      </c>
      <c r="M282" s="209">
        <f t="shared" si="1165"/>
        <v>0</v>
      </c>
      <c r="O282" s="275"/>
      <c r="P282" s="275"/>
      <c r="Q282" s="149"/>
      <c r="R282" s="60"/>
      <c r="S282" s="244"/>
      <c r="T282" s="275"/>
      <c r="U282" s="275"/>
      <c r="V282" s="149"/>
      <c r="W282" s="60"/>
      <c r="X282" s="244"/>
      <c r="Y282" s="275"/>
      <c r="Z282" s="275"/>
      <c r="AA282" s="149"/>
      <c r="AB282" s="60"/>
      <c r="AC282" s="244"/>
      <c r="AD282" s="275"/>
      <c r="AE282" s="275"/>
      <c r="AF282" s="149"/>
      <c r="AG282" s="60"/>
      <c r="AH282" s="244"/>
      <c r="AI282" s="275"/>
      <c r="AJ282" s="275"/>
      <c r="AK282" s="149"/>
      <c r="AL282" s="60"/>
      <c r="AM282" s="244"/>
      <c r="AN282" s="275"/>
      <c r="AO282" s="275"/>
      <c r="AP282" s="149">
        <f t="shared" si="1166"/>
        <v>0</v>
      </c>
      <c r="AQ282" s="60">
        <f t="shared" si="1175"/>
        <v>0</v>
      </c>
      <c r="AR282" s="244"/>
      <c r="AS282" s="275">
        <v>4377140.9000000004</v>
      </c>
      <c r="AT282" s="275">
        <v>0</v>
      </c>
      <c r="AU282" s="149">
        <f t="shared" si="1167"/>
        <v>4377140.9000000004</v>
      </c>
      <c r="AV282" s="60">
        <f t="shared" si="1176"/>
        <v>17508563.600000001</v>
      </c>
      <c r="AW282" s="244"/>
      <c r="AX282" s="212"/>
      <c r="AY282" s="213"/>
      <c r="AZ282" s="149"/>
      <c r="BA282" s="60"/>
      <c r="BB282" s="244"/>
      <c r="BC282" s="212"/>
      <c r="BD282" s="213"/>
      <c r="BE282" s="149"/>
      <c r="BF282" s="60"/>
      <c r="BG282" s="244"/>
      <c r="BH282" s="275"/>
      <c r="BI282" s="275"/>
      <c r="BJ282" s="149"/>
      <c r="BK282" s="60"/>
      <c r="BL282" s="244"/>
      <c r="BM282" s="212"/>
      <c r="BN282" s="213"/>
      <c r="BO282" s="149"/>
      <c r="BP282" s="60"/>
      <c r="BQ282" s="244"/>
      <c r="BR282" s="212">
        <v>8516046</v>
      </c>
      <c r="BS282" s="213">
        <v>1618048.74</v>
      </c>
      <c r="BT282" s="149">
        <f t="shared" si="1222"/>
        <v>10134094.74</v>
      </c>
      <c r="BU282" s="60">
        <f t="shared" si="1223"/>
        <v>40536378.960000001</v>
      </c>
      <c r="BV282" s="244"/>
      <c r="BW282" s="212"/>
      <c r="BX282" s="213"/>
      <c r="BY282" s="149"/>
      <c r="BZ282" s="60"/>
      <c r="CA282" s="244"/>
      <c r="CB282" s="277"/>
      <c r="CC282" s="277"/>
      <c r="CD282" s="149"/>
      <c r="CE282" s="60"/>
      <c r="CF282" s="244"/>
      <c r="CG282" s="212"/>
      <c r="CH282" s="213"/>
      <c r="CI282" s="149"/>
      <c r="CJ282" s="60"/>
      <c r="CK282" s="244"/>
      <c r="CL282" s="212"/>
      <c r="CM282" s="213"/>
      <c r="CN282" s="149"/>
      <c r="CO282" s="60"/>
      <c r="CP282" s="244"/>
      <c r="CQ282" s="212"/>
      <c r="CR282" s="213"/>
      <c r="CS282" s="149"/>
      <c r="CT282" s="60"/>
      <c r="CU282" s="244"/>
      <c r="CV282" s="212"/>
      <c r="CW282" s="213"/>
      <c r="CX282" s="149"/>
      <c r="CY282" s="60"/>
      <c r="CZ282" s="244"/>
      <c r="DA282" s="212"/>
      <c r="DB282" s="213"/>
      <c r="DC282" s="149"/>
      <c r="DD282" s="60"/>
      <c r="DE282" s="244"/>
      <c r="DF282" s="212"/>
      <c r="DG282" s="213"/>
      <c r="DH282" s="149"/>
      <c r="DI282" s="60"/>
      <c r="DJ282" s="244"/>
      <c r="DK282" s="212"/>
      <c r="DL282" s="213"/>
      <c r="DM282" s="149"/>
      <c r="DN282" s="60"/>
      <c r="DO282" s="244"/>
      <c r="DP282" s="212"/>
      <c r="DQ282" s="213"/>
      <c r="DR282" s="149">
        <f t="shared" si="1168"/>
        <v>0</v>
      </c>
      <c r="DS282" s="60">
        <f t="shared" si="1177"/>
        <v>0</v>
      </c>
      <c r="DT282" s="244"/>
      <c r="DU282" s="212">
        <v>0</v>
      </c>
      <c r="DV282" s="213">
        <v>0</v>
      </c>
      <c r="DW282" s="149">
        <f t="shared" si="1169"/>
        <v>0</v>
      </c>
      <c r="DX282" s="60">
        <f t="shared" si="1178"/>
        <v>0</v>
      </c>
      <c r="DY282" s="244"/>
      <c r="DZ282" s="212"/>
      <c r="EA282" s="213"/>
      <c r="EB282" s="149"/>
      <c r="EC282" s="60"/>
      <c r="ED282" s="247"/>
      <c r="EE282" s="212"/>
      <c r="EF282" s="213"/>
      <c r="EG282" s="149"/>
      <c r="EH282" s="60"/>
      <c r="EI282" s="244"/>
      <c r="EJ282" s="224">
        <f t="shared" ref="EJ282" si="1251">IFERROR(AVERAGEIFS(O282:EI282,O$12:EI$12,"Valor Total Unitario",O282:EI282,"&lt;&gt;0"),0)</f>
        <v>7255617.8200000003</v>
      </c>
      <c r="EK282" s="221">
        <f t="shared" ref="EK282" si="1252">_xlfn.MINIFS(O282:EI282,O$12:EI$12,"Valor Total Unitario", O282:EI282, "&lt;&gt;0")</f>
        <v>4377140.9000000004</v>
      </c>
      <c r="EL282" s="222" t="str">
        <f t="shared" ref="EL282" si="1253">IF(EK282=0,"",INDEX(O$9:EI$9,MATCH(EK282,O282:EI282,0)))</f>
        <v>FIJACION EXTERNA SAS</v>
      </c>
      <c r="EM282" s="221"/>
      <c r="EN282" s="220">
        <f>IFERROR(EM282/#REF!,0)</f>
        <v>0</v>
      </c>
      <c r="EO282" s="31">
        <f t="shared" ref="EO282" si="1254">+EJ282</f>
        <v>7255617.8200000003</v>
      </c>
      <c r="EP282" s="31">
        <f t="shared" si="1183"/>
        <v>29022471.280000001</v>
      </c>
      <c r="EQ282" s="225" t="str">
        <f t="shared" si="1142"/>
        <v/>
      </c>
    </row>
    <row r="283" spans="1:147" s="14" customFormat="1" ht="57">
      <c r="A283" s="263">
        <f t="shared" si="1163"/>
        <v>271</v>
      </c>
      <c r="B283" s="102"/>
      <c r="C283" s="259" t="s">
        <v>999</v>
      </c>
      <c r="D283" s="273" t="s">
        <v>57</v>
      </c>
      <c r="E283" s="264" t="s">
        <v>1445</v>
      </c>
      <c r="F283" s="273">
        <v>1</v>
      </c>
      <c r="G283" s="102"/>
      <c r="H283" s="103"/>
      <c r="I283" s="210"/>
      <c r="J283" s="280"/>
      <c r="K283" s="206"/>
      <c r="L283" s="71">
        <f t="shared" ref="L283" si="1255">+J283+K283</f>
        <v>0</v>
      </c>
      <c r="M283" s="209">
        <f t="shared" si="1165"/>
        <v>0</v>
      </c>
      <c r="O283" s="275"/>
      <c r="P283" s="275"/>
      <c r="Q283" s="149"/>
      <c r="R283" s="60"/>
      <c r="S283" s="244"/>
      <c r="T283" s="275"/>
      <c r="U283" s="275"/>
      <c r="V283" s="149"/>
      <c r="W283" s="60"/>
      <c r="X283" s="244"/>
      <c r="Y283" s="275"/>
      <c r="Z283" s="275"/>
      <c r="AA283" s="149"/>
      <c r="AB283" s="60"/>
      <c r="AC283" s="244"/>
      <c r="AD283" s="275"/>
      <c r="AE283" s="275"/>
      <c r="AF283" s="149"/>
      <c r="AG283" s="60"/>
      <c r="AH283" s="244"/>
      <c r="AI283" s="275"/>
      <c r="AJ283" s="275"/>
      <c r="AK283" s="149"/>
      <c r="AL283" s="60"/>
      <c r="AM283" s="244"/>
      <c r="AN283" s="275"/>
      <c r="AO283" s="275"/>
      <c r="AP283" s="149">
        <f t="shared" si="1166"/>
        <v>0</v>
      </c>
      <c r="AQ283" s="60">
        <f t="shared" si="1175"/>
        <v>0</v>
      </c>
      <c r="AR283" s="244"/>
      <c r="AS283" s="275">
        <v>2303185.5</v>
      </c>
      <c r="AT283" s="275">
        <v>0</v>
      </c>
      <c r="AU283" s="149">
        <f t="shared" si="1167"/>
        <v>2303185.5</v>
      </c>
      <c r="AV283" s="60">
        <f t="shared" si="1176"/>
        <v>2303185.5</v>
      </c>
      <c r="AW283" s="244"/>
      <c r="AX283" s="212"/>
      <c r="AY283" s="213"/>
      <c r="AZ283" s="149"/>
      <c r="BA283" s="60"/>
      <c r="BB283" s="244"/>
      <c r="BC283" s="212"/>
      <c r="BD283" s="213"/>
      <c r="BE283" s="149"/>
      <c r="BF283" s="60"/>
      <c r="BG283" s="244"/>
      <c r="BH283" s="275"/>
      <c r="BI283" s="275"/>
      <c r="BJ283" s="149"/>
      <c r="BK283" s="60"/>
      <c r="BL283" s="244"/>
      <c r="BM283" s="212"/>
      <c r="BN283" s="213"/>
      <c r="BO283" s="149"/>
      <c r="BP283" s="60"/>
      <c r="BQ283" s="244"/>
      <c r="BR283" s="212">
        <v>1569795</v>
      </c>
      <c r="BS283" s="213">
        <v>0</v>
      </c>
      <c r="BT283" s="149">
        <f t="shared" si="1222"/>
        <v>1569795</v>
      </c>
      <c r="BU283" s="60">
        <f t="shared" si="1223"/>
        <v>1569795</v>
      </c>
      <c r="BV283" s="244"/>
      <c r="BW283" s="212"/>
      <c r="BX283" s="213"/>
      <c r="BY283" s="149"/>
      <c r="BZ283" s="60"/>
      <c r="CA283" s="244"/>
      <c r="CB283" s="277"/>
      <c r="CC283" s="277"/>
      <c r="CD283" s="149"/>
      <c r="CE283" s="60"/>
      <c r="CF283" s="244"/>
      <c r="CG283" s="212"/>
      <c r="CH283" s="213"/>
      <c r="CI283" s="149"/>
      <c r="CJ283" s="60"/>
      <c r="CK283" s="244"/>
      <c r="CL283" s="212"/>
      <c r="CM283" s="213"/>
      <c r="CN283" s="149"/>
      <c r="CO283" s="60"/>
      <c r="CP283" s="244"/>
      <c r="CQ283" s="212"/>
      <c r="CR283" s="213"/>
      <c r="CS283" s="149"/>
      <c r="CT283" s="60"/>
      <c r="CU283" s="244"/>
      <c r="CV283" s="212"/>
      <c r="CW283" s="213"/>
      <c r="CX283" s="149"/>
      <c r="CY283" s="60"/>
      <c r="CZ283" s="244"/>
      <c r="DA283" s="212"/>
      <c r="DB283" s="213"/>
      <c r="DC283" s="149"/>
      <c r="DD283" s="60"/>
      <c r="DE283" s="244"/>
      <c r="DF283" s="212"/>
      <c r="DG283" s="213"/>
      <c r="DH283" s="149"/>
      <c r="DI283" s="60"/>
      <c r="DJ283" s="244"/>
      <c r="DK283" s="212"/>
      <c r="DL283" s="213"/>
      <c r="DM283" s="149"/>
      <c r="DN283" s="60"/>
      <c r="DO283" s="244"/>
      <c r="DP283" s="212"/>
      <c r="DQ283" s="213"/>
      <c r="DR283" s="149">
        <f t="shared" si="1168"/>
        <v>0</v>
      </c>
      <c r="DS283" s="60">
        <f t="shared" si="1177"/>
        <v>0</v>
      </c>
      <c r="DT283" s="244"/>
      <c r="DU283" s="212">
        <v>0</v>
      </c>
      <c r="DV283" s="213">
        <v>0</v>
      </c>
      <c r="DW283" s="149">
        <f t="shared" si="1169"/>
        <v>0</v>
      </c>
      <c r="DX283" s="60">
        <f t="shared" si="1178"/>
        <v>0</v>
      </c>
      <c r="DY283" s="244"/>
      <c r="DZ283" s="212"/>
      <c r="EA283" s="213"/>
      <c r="EB283" s="149"/>
      <c r="EC283" s="60"/>
      <c r="ED283" s="247"/>
      <c r="EE283" s="212"/>
      <c r="EF283" s="213"/>
      <c r="EG283" s="149"/>
      <c r="EH283" s="60"/>
      <c r="EI283" s="244"/>
      <c r="EJ283" s="224">
        <f t="shared" ref="EJ283" si="1256">IFERROR(AVERAGEIFS(O283:EI283,O$12:EI$12,"Valor Total Unitario",O283:EI283,"&lt;&gt;0"),0)</f>
        <v>1936490.25</v>
      </c>
      <c r="EK283" s="221">
        <f t="shared" ref="EK283" si="1257">_xlfn.MINIFS(O283:EI283,O$12:EI$12,"Valor Total Unitario", O283:EI283, "&lt;&gt;0")</f>
        <v>1569795</v>
      </c>
      <c r="EL283" s="222" t="str">
        <f t="shared" ref="EL283" si="1258">IF(EK283=0,"",INDEX(O$9:EI$9,MATCH(EK283,O283:EI283,0)))</f>
        <v>J&amp;J MEDTECH</v>
      </c>
      <c r="EM283" s="221"/>
      <c r="EN283" s="220">
        <f>IFERROR(EM283/#REF!,0)</f>
        <v>0</v>
      </c>
      <c r="EO283" s="31">
        <f t="shared" ref="EO283" si="1259">+EJ283</f>
        <v>1936490.25</v>
      </c>
      <c r="EP283" s="31">
        <f t="shared" si="1183"/>
        <v>1936490.25</v>
      </c>
      <c r="EQ283" s="225" t="str">
        <f t="shared" si="1142"/>
        <v/>
      </c>
    </row>
    <row r="284" spans="1:147" s="14" customFormat="1" ht="42.75">
      <c r="A284" s="263">
        <f t="shared" si="1163"/>
        <v>272</v>
      </c>
      <c r="B284" s="102"/>
      <c r="C284" s="249" t="s">
        <v>1000</v>
      </c>
      <c r="D284" s="273" t="s">
        <v>57</v>
      </c>
      <c r="E284" s="265" t="s">
        <v>1445</v>
      </c>
      <c r="F284" s="273">
        <v>6</v>
      </c>
      <c r="G284" s="102"/>
      <c r="H284" s="103"/>
      <c r="I284" s="210"/>
      <c r="J284" s="280"/>
      <c r="K284" s="206"/>
      <c r="L284" s="71">
        <f t="shared" ref="L284" si="1260">+J284+K284</f>
        <v>0</v>
      </c>
      <c r="M284" s="209">
        <f t="shared" si="1165"/>
        <v>0</v>
      </c>
      <c r="O284" s="275"/>
      <c r="P284" s="275"/>
      <c r="Q284" s="149"/>
      <c r="R284" s="60"/>
      <c r="S284" s="244"/>
      <c r="T284" s="275"/>
      <c r="U284" s="275"/>
      <c r="V284" s="149"/>
      <c r="W284" s="60"/>
      <c r="X284" s="244"/>
      <c r="Y284" s="275"/>
      <c r="Z284" s="275"/>
      <c r="AA284" s="149"/>
      <c r="AB284" s="60"/>
      <c r="AC284" s="244"/>
      <c r="AD284" s="275"/>
      <c r="AE284" s="275"/>
      <c r="AF284" s="149"/>
      <c r="AG284" s="60"/>
      <c r="AH284" s="244"/>
      <c r="AI284" s="275"/>
      <c r="AJ284" s="275"/>
      <c r="AK284" s="149"/>
      <c r="AL284" s="60"/>
      <c r="AM284" s="244"/>
      <c r="AN284" s="275"/>
      <c r="AO284" s="275"/>
      <c r="AP284" s="149">
        <f t="shared" si="1166"/>
        <v>0</v>
      </c>
      <c r="AQ284" s="60">
        <f t="shared" si="1175"/>
        <v>0</v>
      </c>
      <c r="AR284" s="244"/>
      <c r="AS284" s="275">
        <v>3490781.8</v>
      </c>
      <c r="AT284" s="275">
        <v>0</v>
      </c>
      <c r="AU284" s="149">
        <f t="shared" si="1167"/>
        <v>3490781.8</v>
      </c>
      <c r="AV284" s="60">
        <f t="shared" si="1176"/>
        <v>20944690.799999997</v>
      </c>
      <c r="AW284" s="244"/>
      <c r="AX284" s="212"/>
      <c r="AY284" s="213"/>
      <c r="AZ284" s="149"/>
      <c r="BA284" s="60"/>
      <c r="BB284" s="244"/>
      <c r="BC284" s="212"/>
      <c r="BD284" s="213"/>
      <c r="BE284" s="149"/>
      <c r="BF284" s="60"/>
      <c r="BG284" s="244"/>
      <c r="BH284" s="275"/>
      <c r="BI284" s="275"/>
      <c r="BJ284" s="149"/>
      <c r="BK284" s="60"/>
      <c r="BL284" s="244"/>
      <c r="BM284" s="212"/>
      <c r="BN284" s="213"/>
      <c r="BO284" s="149"/>
      <c r="BP284" s="60"/>
      <c r="BQ284" s="244"/>
      <c r="BR284" s="212">
        <v>5845439</v>
      </c>
      <c r="BS284" s="213">
        <v>0</v>
      </c>
      <c r="BT284" s="149">
        <f t="shared" si="1222"/>
        <v>5845439</v>
      </c>
      <c r="BU284" s="60">
        <f t="shared" si="1223"/>
        <v>35072634</v>
      </c>
      <c r="BV284" s="244"/>
      <c r="BW284" s="212"/>
      <c r="BX284" s="213"/>
      <c r="BY284" s="149"/>
      <c r="BZ284" s="60"/>
      <c r="CA284" s="244"/>
      <c r="CB284" s="277"/>
      <c r="CC284" s="277"/>
      <c r="CD284" s="149"/>
      <c r="CE284" s="60"/>
      <c r="CF284" s="244"/>
      <c r="CG284" s="212"/>
      <c r="CH284" s="213"/>
      <c r="CI284" s="149"/>
      <c r="CJ284" s="60"/>
      <c r="CK284" s="244"/>
      <c r="CL284" s="212"/>
      <c r="CM284" s="213"/>
      <c r="CN284" s="149"/>
      <c r="CO284" s="60"/>
      <c r="CP284" s="244"/>
      <c r="CQ284" s="212"/>
      <c r="CR284" s="213"/>
      <c r="CS284" s="149"/>
      <c r="CT284" s="60"/>
      <c r="CU284" s="244"/>
      <c r="CV284" s="212">
        <v>3870000</v>
      </c>
      <c r="CW284" s="213">
        <v>0</v>
      </c>
      <c r="CX284" s="149">
        <f t="shared" ref="CX284:CX330" si="1261">+CV284+CW284</f>
        <v>3870000</v>
      </c>
      <c r="CY284" s="60">
        <f t="shared" ref="CY284:CY330" si="1262">+CX284*$F284</f>
        <v>23220000</v>
      </c>
      <c r="CZ284" s="244"/>
      <c r="DA284" s="212"/>
      <c r="DB284" s="213"/>
      <c r="DC284" s="149"/>
      <c r="DD284" s="60"/>
      <c r="DE284" s="244"/>
      <c r="DF284" s="212"/>
      <c r="DG284" s="213"/>
      <c r="DH284" s="149"/>
      <c r="DI284" s="60"/>
      <c r="DJ284" s="244"/>
      <c r="DK284" s="212"/>
      <c r="DL284" s="213"/>
      <c r="DM284" s="149"/>
      <c r="DN284" s="60"/>
      <c r="DO284" s="244"/>
      <c r="DP284" s="212">
        <v>4398500</v>
      </c>
      <c r="DQ284" s="213">
        <v>0</v>
      </c>
      <c r="DR284" s="149">
        <f t="shared" si="1168"/>
        <v>4398500</v>
      </c>
      <c r="DS284" s="60">
        <f t="shared" si="1177"/>
        <v>26391000</v>
      </c>
      <c r="DT284" s="244"/>
      <c r="DU284" s="212">
        <v>0</v>
      </c>
      <c r="DV284" s="213">
        <v>0</v>
      </c>
      <c r="DW284" s="149">
        <f t="shared" si="1169"/>
        <v>0</v>
      </c>
      <c r="DX284" s="60">
        <f t="shared" si="1178"/>
        <v>0</v>
      </c>
      <c r="DY284" s="244"/>
      <c r="DZ284" s="212"/>
      <c r="EA284" s="213"/>
      <c r="EB284" s="149"/>
      <c r="EC284" s="60"/>
      <c r="ED284" s="247"/>
      <c r="EE284" s="212"/>
      <c r="EF284" s="213"/>
      <c r="EG284" s="149"/>
      <c r="EH284" s="60"/>
      <c r="EI284" s="244"/>
      <c r="EJ284" s="224">
        <f t="shared" ref="EJ284" si="1263">IFERROR(AVERAGEIFS(O284:EI284,O$12:EI$12,"Valor Total Unitario",O284:EI284,"&lt;&gt;0"),0)</f>
        <v>4401180.2</v>
      </c>
      <c r="EK284" s="221">
        <f t="shared" ref="EK284" si="1264">_xlfn.MINIFS(O284:EI284,O$12:EI$12,"Valor Total Unitario", O284:EI284, "&lt;&gt;0")</f>
        <v>3490781.8</v>
      </c>
      <c r="EL284" s="222" t="str">
        <f t="shared" ref="EL284" si="1265">IF(EK284=0,"",INDEX(O$9:EI$9,MATCH(EK284,O284:EI284,0)))</f>
        <v>FIJACION EXTERNA SAS</v>
      </c>
      <c r="EM284" s="221"/>
      <c r="EN284" s="220">
        <f>IFERROR(EM284/#REF!,0)</f>
        <v>0</v>
      </c>
      <c r="EO284" s="31">
        <f t="shared" ref="EO284" si="1266">+EJ284</f>
        <v>4401180.2</v>
      </c>
      <c r="EP284" s="31">
        <f t="shared" si="1183"/>
        <v>26407081.200000003</v>
      </c>
      <c r="EQ284" s="225" t="str">
        <f t="shared" si="1142"/>
        <v/>
      </c>
    </row>
    <row r="285" spans="1:147" s="14" customFormat="1" ht="57">
      <c r="A285" s="263">
        <f t="shared" si="1163"/>
        <v>273</v>
      </c>
      <c r="B285" s="102"/>
      <c r="C285" s="254" t="s">
        <v>1001</v>
      </c>
      <c r="D285" s="273" t="s">
        <v>57</v>
      </c>
      <c r="E285" s="268" t="s">
        <v>1445</v>
      </c>
      <c r="F285" s="273">
        <v>6</v>
      </c>
      <c r="G285" s="102"/>
      <c r="H285" s="103"/>
      <c r="I285" s="210"/>
      <c r="J285" s="280"/>
      <c r="K285" s="206"/>
      <c r="L285" s="71">
        <f t="shared" ref="L285" si="1267">+J285+K285</f>
        <v>0</v>
      </c>
      <c r="M285" s="209">
        <f t="shared" si="1165"/>
        <v>0</v>
      </c>
      <c r="O285" s="275"/>
      <c r="P285" s="275"/>
      <c r="Q285" s="149"/>
      <c r="R285" s="60"/>
      <c r="S285" s="244"/>
      <c r="T285" s="275"/>
      <c r="U285" s="275"/>
      <c r="V285" s="149"/>
      <c r="W285" s="60"/>
      <c r="X285" s="244"/>
      <c r="Y285" s="275"/>
      <c r="Z285" s="275"/>
      <c r="AA285" s="149"/>
      <c r="AB285" s="60"/>
      <c r="AC285" s="244"/>
      <c r="AD285" s="275"/>
      <c r="AE285" s="275"/>
      <c r="AF285" s="149"/>
      <c r="AG285" s="60"/>
      <c r="AH285" s="244"/>
      <c r="AI285" s="275"/>
      <c r="AJ285" s="275"/>
      <c r="AK285" s="149"/>
      <c r="AL285" s="60"/>
      <c r="AM285" s="244"/>
      <c r="AN285" s="275"/>
      <c r="AO285" s="275"/>
      <c r="AP285" s="149">
        <f t="shared" si="1166"/>
        <v>0</v>
      </c>
      <c r="AQ285" s="60">
        <f t="shared" si="1175"/>
        <v>0</v>
      </c>
      <c r="AR285" s="244"/>
      <c r="AS285" s="275"/>
      <c r="AT285" s="275"/>
      <c r="AU285" s="149"/>
      <c r="AV285" s="60"/>
      <c r="AW285" s="244"/>
      <c r="AX285" s="212"/>
      <c r="AY285" s="213"/>
      <c r="AZ285" s="149"/>
      <c r="BA285" s="60"/>
      <c r="BB285" s="244"/>
      <c r="BC285" s="212"/>
      <c r="BD285" s="213"/>
      <c r="BE285" s="149"/>
      <c r="BF285" s="60"/>
      <c r="BG285" s="244"/>
      <c r="BH285" s="275"/>
      <c r="BI285" s="275"/>
      <c r="BJ285" s="149"/>
      <c r="BK285" s="60"/>
      <c r="BL285" s="244"/>
      <c r="BM285" s="212"/>
      <c r="BN285" s="213"/>
      <c r="BO285" s="149"/>
      <c r="BP285" s="60"/>
      <c r="BQ285" s="244"/>
      <c r="BR285" s="212">
        <v>10101136</v>
      </c>
      <c r="BS285" s="213">
        <v>0</v>
      </c>
      <c r="BT285" s="149">
        <f t="shared" si="1222"/>
        <v>10101136</v>
      </c>
      <c r="BU285" s="60">
        <f t="shared" si="1223"/>
        <v>60606816</v>
      </c>
      <c r="BV285" s="244"/>
      <c r="BW285" s="212"/>
      <c r="BX285" s="213"/>
      <c r="BY285" s="149"/>
      <c r="BZ285" s="60"/>
      <c r="CA285" s="244"/>
      <c r="CB285" s="277"/>
      <c r="CC285" s="277"/>
      <c r="CD285" s="149"/>
      <c r="CE285" s="60"/>
      <c r="CF285" s="244"/>
      <c r="CG285" s="212"/>
      <c r="CH285" s="213"/>
      <c r="CI285" s="149"/>
      <c r="CJ285" s="60"/>
      <c r="CK285" s="244"/>
      <c r="CL285" s="212"/>
      <c r="CM285" s="213"/>
      <c r="CN285" s="149"/>
      <c r="CO285" s="60"/>
      <c r="CP285" s="244"/>
      <c r="CQ285" s="212"/>
      <c r="CR285" s="213"/>
      <c r="CS285" s="149"/>
      <c r="CT285" s="60"/>
      <c r="CU285" s="244"/>
      <c r="CV285" s="212"/>
      <c r="CW285" s="213"/>
      <c r="CX285" s="149"/>
      <c r="CY285" s="60"/>
      <c r="CZ285" s="244"/>
      <c r="DA285" s="212"/>
      <c r="DB285" s="213"/>
      <c r="DC285" s="149"/>
      <c r="DD285" s="60"/>
      <c r="DE285" s="244"/>
      <c r="DF285" s="212"/>
      <c r="DG285" s="213"/>
      <c r="DH285" s="149"/>
      <c r="DI285" s="60"/>
      <c r="DJ285" s="244"/>
      <c r="DK285" s="212"/>
      <c r="DL285" s="213"/>
      <c r="DM285" s="149"/>
      <c r="DN285" s="60"/>
      <c r="DO285" s="244"/>
      <c r="DP285" s="212">
        <v>5311500</v>
      </c>
      <c r="DQ285" s="213">
        <v>8835</v>
      </c>
      <c r="DR285" s="149">
        <f t="shared" si="1168"/>
        <v>5320335</v>
      </c>
      <c r="DS285" s="60">
        <f t="shared" si="1177"/>
        <v>31922010</v>
      </c>
      <c r="DT285" s="244"/>
      <c r="DU285" s="212">
        <v>0</v>
      </c>
      <c r="DV285" s="213">
        <v>0</v>
      </c>
      <c r="DW285" s="149">
        <f t="shared" si="1169"/>
        <v>0</v>
      </c>
      <c r="DX285" s="60">
        <f t="shared" si="1178"/>
        <v>0</v>
      </c>
      <c r="DY285" s="244"/>
      <c r="DZ285" s="212"/>
      <c r="EA285" s="213"/>
      <c r="EB285" s="149"/>
      <c r="EC285" s="60"/>
      <c r="ED285" s="247"/>
      <c r="EE285" s="212"/>
      <c r="EF285" s="213"/>
      <c r="EG285" s="149"/>
      <c r="EH285" s="60"/>
      <c r="EI285" s="244"/>
      <c r="EJ285" s="224">
        <f t="shared" ref="EJ285" si="1268">IFERROR(AVERAGEIFS(O285:EI285,O$12:EI$12,"Valor Total Unitario",O285:EI285,"&lt;&gt;0"),0)</f>
        <v>7710735.5</v>
      </c>
      <c r="EK285" s="221">
        <f t="shared" ref="EK285" si="1269">_xlfn.MINIFS(O285:EI285,O$12:EI$12,"Valor Total Unitario", O285:EI285, "&lt;&gt;0")</f>
        <v>5320335</v>
      </c>
      <c r="EL285" s="222" t="str">
        <f t="shared" ref="EL285" si="1270">IF(EK285=0,"",INDEX(O$9:EI$9,MATCH(EK285,O285:EI285,0)))</f>
        <v>SMITH &amp; NEPHEW</v>
      </c>
      <c r="EM285" s="221"/>
      <c r="EN285" s="220">
        <f>IFERROR(EM285/#REF!,0)</f>
        <v>0</v>
      </c>
      <c r="EO285" s="31">
        <f t="shared" ref="EO285" si="1271">+EJ285</f>
        <v>7710735.5</v>
      </c>
      <c r="EP285" s="31">
        <f t="shared" si="1183"/>
        <v>46264413</v>
      </c>
      <c r="EQ285" s="225" t="str">
        <f t="shared" si="1142"/>
        <v/>
      </c>
    </row>
    <row r="286" spans="1:147" s="14" customFormat="1" ht="57">
      <c r="A286" s="263">
        <f t="shared" si="1163"/>
        <v>274</v>
      </c>
      <c r="B286" s="102"/>
      <c r="C286" s="254" t="s">
        <v>1002</v>
      </c>
      <c r="D286" s="273" t="s">
        <v>57</v>
      </c>
      <c r="E286" s="268" t="s">
        <v>1445</v>
      </c>
      <c r="F286" s="273">
        <v>6</v>
      </c>
      <c r="G286" s="102"/>
      <c r="H286" s="103"/>
      <c r="I286" s="210"/>
      <c r="J286" s="280"/>
      <c r="K286" s="206"/>
      <c r="L286" s="71">
        <f t="shared" ref="L286" si="1272">+J286+K286</f>
        <v>0</v>
      </c>
      <c r="M286" s="209">
        <f t="shared" si="1165"/>
        <v>0</v>
      </c>
      <c r="O286" s="275"/>
      <c r="P286" s="275"/>
      <c r="Q286" s="149"/>
      <c r="R286" s="60"/>
      <c r="S286" s="244"/>
      <c r="T286" s="275"/>
      <c r="U286" s="275"/>
      <c r="V286" s="149"/>
      <c r="W286" s="60"/>
      <c r="X286" s="244"/>
      <c r="Y286" s="275"/>
      <c r="Z286" s="275"/>
      <c r="AA286" s="149"/>
      <c r="AB286" s="60"/>
      <c r="AC286" s="244"/>
      <c r="AD286" s="275"/>
      <c r="AE286" s="275"/>
      <c r="AF286" s="149"/>
      <c r="AG286" s="60"/>
      <c r="AH286" s="244"/>
      <c r="AI286" s="275"/>
      <c r="AJ286" s="275"/>
      <c r="AK286" s="149"/>
      <c r="AL286" s="60"/>
      <c r="AM286" s="244"/>
      <c r="AN286" s="275"/>
      <c r="AO286" s="275"/>
      <c r="AP286" s="149">
        <f t="shared" si="1166"/>
        <v>0</v>
      </c>
      <c r="AQ286" s="60">
        <f t="shared" si="1175"/>
        <v>0</v>
      </c>
      <c r="AR286" s="244"/>
      <c r="AS286" s="275"/>
      <c r="AT286" s="275"/>
      <c r="AU286" s="149"/>
      <c r="AV286" s="60"/>
      <c r="AW286" s="244"/>
      <c r="AX286" s="212"/>
      <c r="AY286" s="213"/>
      <c r="AZ286" s="149"/>
      <c r="BA286" s="60"/>
      <c r="BB286" s="244"/>
      <c r="BC286" s="212"/>
      <c r="BD286" s="213"/>
      <c r="BE286" s="149"/>
      <c r="BF286" s="60"/>
      <c r="BG286" s="244"/>
      <c r="BH286" s="275"/>
      <c r="BI286" s="275"/>
      <c r="BJ286" s="149"/>
      <c r="BK286" s="60"/>
      <c r="BL286" s="244"/>
      <c r="BM286" s="212">
        <v>3417000</v>
      </c>
      <c r="BN286" s="213">
        <v>0</v>
      </c>
      <c r="BO286" s="149">
        <f t="shared" si="1200"/>
        <v>3417000</v>
      </c>
      <c r="BP286" s="60">
        <f t="shared" si="1201"/>
        <v>20502000</v>
      </c>
      <c r="BQ286" s="244"/>
      <c r="BR286" s="212"/>
      <c r="BS286" s="213"/>
      <c r="BT286" s="149"/>
      <c r="BU286" s="60"/>
      <c r="BV286" s="244"/>
      <c r="BW286" s="212"/>
      <c r="BX286" s="213"/>
      <c r="BY286" s="149"/>
      <c r="BZ286" s="60"/>
      <c r="CA286" s="244"/>
      <c r="CB286" s="277"/>
      <c r="CC286" s="277"/>
      <c r="CD286" s="149"/>
      <c r="CE286" s="60"/>
      <c r="CF286" s="244"/>
      <c r="CG286" s="212"/>
      <c r="CH286" s="213"/>
      <c r="CI286" s="149"/>
      <c r="CJ286" s="60"/>
      <c r="CK286" s="244"/>
      <c r="CL286" s="212"/>
      <c r="CM286" s="213"/>
      <c r="CN286" s="149"/>
      <c r="CO286" s="60"/>
      <c r="CP286" s="244"/>
      <c r="CQ286" s="212"/>
      <c r="CR286" s="213"/>
      <c r="CS286" s="149"/>
      <c r="CT286" s="60"/>
      <c r="CU286" s="244"/>
      <c r="CV286" s="212"/>
      <c r="CW286" s="213"/>
      <c r="CX286" s="149"/>
      <c r="CY286" s="60"/>
      <c r="CZ286" s="244"/>
      <c r="DA286" s="212"/>
      <c r="DB286" s="213"/>
      <c r="DC286" s="149"/>
      <c r="DD286" s="60"/>
      <c r="DE286" s="244"/>
      <c r="DF286" s="212"/>
      <c r="DG286" s="213"/>
      <c r="DH286" s="149"/>
      <c r="DI286" s="60"/>
      <c r="DJ286" s="244"/>
      <c r="DK286" s="212"/>
      <c r="DL286" s="213"/>
      <c r="DM286" s="149"/>
      <c r="DN286" s="60"/>
      <c r="DO286" s="244"/>
      <c r="DP286" s="212">
        <v>5311500</v>
      </c>
      <c r="DQ286" s="213">
        <v>8835</v>
      </c>
      <c r="DR286" s="149">
        <f t="shared" si="1168"/>
        <v>5320335</v>
      </c>
      <c r="DS286" s="60">
        <f t="shared" si="1177"/>
        <v>31922010</v>
      </c>
      <c r="DT286" s="244"/>
      <c r="DU286" s="212">
        <v>0</v>
      </c>
      <c r="DV286" s="213">
        <v>0</v>
      </c>
      <c r="DW286" s="149">
        <f t="shared" si="1169"/>
        <v>0</v>
      </c>
      <c r="DX286" s="60">
        <f t="shared" si="1178"/>
        <v>0</v>
      </c>
      <c r="DY286" s="244"/>
      <c r="DZ286" s="212"/>
      <c r="EA286" s="213"/>
      <c r="EB286" s="149"/>
      <c r="EC286" s="60"/>
      <c r="ED286" s="247"/>
      <c r="EE286" s="212"/>
      <c r="EF286" s="213"/>
      <c r="EG286" s="149"/>
      <c r="EH286" s="60"/>
      <c r="EI286" s="244"/>
      <c r="EJ286" s="224">
        <f t="shared" ref="EJ286" si="1273">IFERROR(AVERAGEIFS(O286:EI286,O$12:EI$12,"Valor Total Unitario",O286:EI286,"&lt;&gt;0"),0)</f>
        <v>4368667.5</v>
      </c>
      <c r="EK286" s="221">
        <f t="shared" ref="EK286" si="1274">_xlfn.MINIFS(O286:EI286,O$12:EI$12,"Valor Total Unitario", O286:EI286, "&lt;&gt;0")</f>
        <v>3417000</v>
      </c>
      <c r="EL286" s="222" t="str">
        <f t="shared" ref="EL286" si="1275">IF(EK286=0,"",INDEX(O$9:EI$9,MATCH(EK286,O286:EI286,0)))</f>
        <v>LH S.A.S</v>
      </c>
      <c r="EM286" s="221"/>
      <c r="EN286" s="220">
        <f>IFERROR(EM286/#REF!,0)</f>
        <v>0</v>
      </c>
      <c r="EO286" s="31">
        <f t="shared" ref="EO286" si="1276">+EJ286</f>
        <v>4368667.5</v>
      </c>
      <c r="EP286" s="31">
        <f t="shared" si="1183"/>
        <v>26212005</v>
      </c>
      <c r="EQ286" s="225" t="str">
        <f t="shared" si="1142"/>
        <v/>
      </c>
    </row>
    <row r="287" spans="1:147" s="14" customFormat="1" ht="42.75">
      <c r="A287" s="263">
        <f t="shared" si="1163"/>
        <v>275</v>
      </c>
      <c r="B287" s="102"/>
      <c r="C287" s="249" t="s">
        <v>1003</v>
      </c>
      <c r="D287" s="273" t="s">
        <v>57</v>
      </c>
      <c r="E287" s="265" t="s">
        <v>1445</v>
      </c>
      <c r="F287" s="273">
        <v>6</v>
      </c>
      <c r="G287" s="102"/>
      <c r="H287" s="103"/>
      <c r="I287" s="210"/>
      <c r="J287" s="280"/>
      <c r="K287" s="206"/>
      <c r="L287" s="71">
        <f t="shared" ref="L287" si="1277">+J287+K287</f>
        <v>0</v>
      </c>
      <c r="M287" s="209">
        <f t="shared" si="1165"/>
        <v>0</v>
      </c>
      <c r="O287" s="275"/>
      <c r="P287" s="275"/>
      <c r="Q287" s="149"/>
      <c r="R287" s="60"/>
      <c r="S287" s="244"/>
      <c r="T287" s="275"/>
      <c r="U287" s="275"/>
      <c r="V287" s="149"/>
      <c r="W287" s="60"/>
      <c r="X287" s="244"/>
      <c r="Y287" s="275"/>
      <c r="Z287" s="275"/>
      <c r="AA287" s="149"/>
      <c r="AB287" s="60"/>
      <c r="AC287" s="244"/>
      <c r="AD287" s="275"/>
      <c r="AE287" s="275"/>
      <c r="AF287" s="149"/>
      <c r="AG287" s="60"/>
      <c r="AH287" s="244"/>
      <c r="AI287" s="275"/>
      <c r="AJ287" s="275"/>
      <c r="AK287" s="149"/>
      <c r="AL287" s="60"/>
      <c r="AM287" s="244"/>
      <c r="AN287" s="275"/>
      <c r="AO287" s="275"/>
      <c r="AP287" s="149">
        <f t="shared" si="1166"/>
        <v>0</v>
      </c>
      <c r="AQ287" s="60">
        <f t="shared" si="1175"/>
        <v>0</v>
      </c>
      <c r="AR287" s="244"/>
      <c r="AS287" s="275">
        <v>3490781.8</v>
      </c>
      <c r="AT287" s="275">
        <v>0</v>
      </c>
      <c r="AU287" s="149">
        <f t="shared" si="1167"/>
        <v>3490781.8</v>
      </c>
      <c r="AV287" s="60">
        <f t="shared" si="1176"/>
        <v>20944690.799999997</v>
      </c>
      <c r="AW287" s="244"/>
      <c r="AX287" s="212"/>
      <c r="AY287" s="213"/>
      <c r="AZ287" s="149"/>
      <c r="BA287" s="60"/>
      <c r="BB287" s="244"/>
      <c r="BC287" s="212"/>
      <c r="BD287" s="213"/>
      <c r="BE287" s="149"/>
      <c r="BF287" s="60"/>
      <c r="BG287" s="244"/>
      <c r="BH287" s="275"/>
      <c r="BI287" s="275"/>
      <c r="BJ287" s="149"/>
      <c r="BK287" s="60"/>
      <c r="BL287" s="244"/>
      <c r="BM287" s="212">
        <v>6057000</v>
      </c>
      <c r="BN287" s="213">
        <v>0</v>
      </c>
      <c r="BO287" s="149">
        <f t="shared" si="1200"/>
        <v>6057000</v>
      </c>
      <c r="BP287" s="60">
        <f t="shared" si="1201"/>
        <v>36342000</v>
      </c>
      <c r="BQ287" s="244"/>
      <c r="BR287" s="212"/>
      <c r="BS287" s="213"/>
      <c r="BT287" s="149"/>
      <c r="BU287" s="60"/>
      <c r="BV287" s="244"/>
      <c r="BW287" s="212"/>
      <c r="BX287" s="213"/>
      <c r="BY287" s="149"/>
      <c r="BZ287" s="60"/>
      <c r="CA287" s="244"/>
      <c r="CB287" s="277"/>
      <c r="CC287" s="277"/>
      <c r="CD287" s="149"/>
      <c r="CE287" s="60"/>
      <c r="CF287" s="244"/>
      <c r="CG287" s="212"/>
      <c r="CH287" s="213"/>
      <c r="CI287" s="149"/>
      <c r="CJ287" s="60"/>
      <c r="CK287" s="244"/>
      <c r="CL287" s="212"/>
      <c r="CM287" s="213"/>
      <c r="CN287" s="149"/>
      <c r="CO287" s="60"/>
      <c r="CP287" s="244"/>
      <c r="CQ287" s="212"/>
      <c r="CR287" s="213"/>
      <c r="CS287" s="149"/>
      <c r="CT287" s="60"/>
      <c r="CU287" s="244"/>
      <c r="CV287" s="212">
        <v>10910000</v>
      </c>
      <c r="CW287" s="213">
        <v>0</v>
      </c>
      <c r="CX287" s="149">
        <f t="shared" si="1261"/>
        <v>10910000</v>
      </c>
      <c r="CY287" s="60">
        <f t="shared" si="1262"/>
        <v>65460000</v>
      </c>
      <c r="CZ287" s="244"/>
      <c r="DA287" s="212"/>
      <c r="DB287" s="213"/>
      <c r="DC287" s="149"/>
      <c r="DD287" s="60"/>
      <c r="DE287" s="244"/>
      <c r="DF287" s="212"/>
      <c r="DG287" s="213"/>
      <c r="DH287" s="149"/>
      <c r="DI287" s="60"/>
      <c r="DJ287" s="244"/>
      <c r="DK287" s="212">
        <v>9375000</v>
      </c>
      <c r="DL287" s="213">
        <v>0</v>
      </c>
      <c r="DM287" s="149">
        <f t="shared" ref="DM287:DM322" si="1278">+DK287+DL287</f>
        <v>9375000</v>
      </c>
      <c r="DN287" s="60">
        <f t="shared" ref="DN287:DN322" si="1279">+DM287*$F287</f>
        <v>56250000</v>
      </c>
      <c r="DO287" s="244"/>
      <c r="DP287" s="212">
        <v>5311500</v>
      </c>
      <c r="DQ287" s="213">
        <v>8835</v>
      </c>
      <c r="DR287" s="149">
        <f t="shared" si="1168"/>
        <v>5320335</v>
      </c>
      <c r="DS287" s="60">
        <f t="shared" si="1177"/>
        <v>31922010</v>
      </c>
      <c r="DT287" s="244"/>
      <c r="DU287" s="212">
        <v>0</v>
      </c>
      <c r="DV287" s="213">
        <v>0</v>
      </c>
      <c r="DW287" s="149">
        <f t="shared" si="1169"/>
        <v>0</v>
      </c>
      <c r="DX287" s="60">
        <f t="shared" si="1178"/>
        <v>0</v>
      </c>
      <c r="DY287" s="244"/>
      <c r="DZ287" s="212"/>
      <c r="EA287" s="213"/>
      <c r="EB287" s="149"/>
      <c r="EC287" s="60"/>
      <c r="ED287" s="247"/>
      <c r="EE287" s="212"/>
      <c r="EF287" s="213"/>
      <c r="EG287" s="149"/>
      <c r="EH287" s="60"/>
      <c r="EI287" s="244"/>
      <c r="EJ287" s="224">
        <f t="shared" ref="EJ287" si="1280">IFERROR(AVERAGEIFS(O287:EI287,O$12:EI$12,"Valor Total Unitario",O287:EI287,"&lt;&gt;0"),0)</f>
        <v>7030623.3599999994</v>
      </c>
      <c r="EK287" s="221">
        <f t="shared" ref="EK287" si="1281">_xlfn.MINIFS(O287:EI287,O$12:EI$12,"Valor Total Unitario", O287:EI287, "&lt;&gt;0")</f>
        <v>3490781.8</v>
      </c>
      <c r="EL287" s="222" t="str">
        <f t="shared" ref="EL287" si="1282">IF(EK287=0,"",INDEX(O$9:EI$9,MATCH(EK287,O287:EI287,0)))</f>
        <v>FIJACION EXTERNA SAS</v>
      </c>
      <c r="EM287" s="221"/>
      <c r="EN287" s="220">
        <f>IFERROR(EM287/#REF!,0)</f>
        <v>0</v>
      </c>
      <c r="EO287" s="31">
        <f t="shared" ref="EO287" si="1283">+EJ287</f>
        <v>7030623.3599999994</v>
      </c>
      <c r="EP287" s="31">
        <f t="shared" si="1183"/>
        <v>42183740.159999996</v>
      </c>
      <c r="EQ287" s="225" t="str">
        <f t="shared" si="1142"/>
        <v/>
      </c>
    </row>
    <row r="288" spans="1:147" s="14" customFormat="1">
      <c r="A288" s="263">
        <f t="shared" si="1163"/>
        <v>276</v>
      </c>
      <c r="B288" s="102"/>
      <c r="C288" s="248" t="s">
        <v>1004</v>
      </c>
      <c r="D288" s="273" t="s">
        <v>57</v>
      </c>
      <c r="E288" s="264" t="s">
        <v>1445</v>
      </c>
      <c r="F288" s="273">
        <v>6</v>
      </c>
      <c r="G288" s="102"/>
      <c r="H288" s="103"/>
      <c r="I288" s="210"/>
      <c r="J288" s="280"/>
      <c r="K288" s="206"/>
      <c r="L288" s="71">
        <f t="shared" ref="L288" si="1284">+J288+K288</f>
        <v>0</v>
      </c>
      <c r="M288" s="209">
        <f t="shared" si="1165"/>
        <v>0</v>
      </c>
      <c r="O288" s="275"/>
      <c r="P288" s="275"/>
      <c r="Q288" s="149"/>
      <c r="R288" s="60"/>
      <c r="S288" s="244"/>
      <c r="T288" s="275"/>
      <c r="U288" s="275"/>
      <c r="V288" s="149"/>
      <c r="W288" s="60"/>
      <c r="X288" s="244"/>
      <c r="Y288" s="275"/>
      <c r="Z288" s="275"/>
      <c r="AA288" s="149"/>
      <c r="AB288" s="60"/>
      <c r="AC288" s="244"/>
      <c r="AD288" s="275"/>
      <c r="AE288" s="275"/>
      <c r="AF288" s="149"/>
      <c r="AG288" s="60"/>
      <c r="AH288" s="244"/>
      <c r="AI288" s="275"/>
      <c r="AJ288" s="275"/>
      <c r="AK288" s="149"/>
      <c r="AL288" s="60"/>
      <c r="AM288" s="244"/>
      <c r="AN288" s="275"/>
      <c r="AO288" s="275"/>
      <c r="AP288" s="149">
        <f t="shared" si="1166"/>
        <v>0</v>
      </c>
      <c r="AQ288" s="60">
        <f t="shared" si="1175"/>
        <v>0</v>
      </c>
      <c r="AR288" s="244"/>
      <c r="AS288" s="275"/>
      <c r="AT288" s="275"/>
      <c r="AU288" s="149"/>
      <c r="AV288" s="60"/>
      <c r="AW288" s="244"/>
      <c r="AX288" s="212"/>
      <c r="AY288" s="213"/>
      <c r="AZ288" s="149"/>
      <c r="BA288" s="60"/>
      <c r="BB288" s="244"/>
      <c r="BC288" s="212"/>
      <c r="BD288" s="213"/>
      <c r="BE288" s="149"/>
      <c r="BF288" s="60"/>
      <c r="BG288" s="244"/>
      <c r="BH288" s="275"/>
      <c r="BI288" s="275"/>
      <c r="BJ288" s="149"/>
      <c r="BK288" s="60"/>
      <c r="BL288" s="244"/>
      <c r="BM288" s="212">
        <v>6316000</v>
      </c>
      <c r="BN288" s="213">
        <v>0</v>
      </c>
      <c r="BO288" s="149">
        <f t="shared" si="1200"/>
        <v>6316000</v>
      </c>
      <c r="BP288" s="60">
        <f t="shared" si="1201"/>
        <v>37896000</v>
      </c>
      <c r="BQ288" s="244"/>
      <c r="BR288" s="212">
        <v>5463141</v>
      </c>
      <c r="BS288" s="213">
        <v>0</v>
      </c>
      <c r="BT288" s="149">
        <f t="shared" si="1222"/>
        <v>5463141</v>
      </c>
      <c r="BU288" s="60">
        <f t="shared" si="1223"/>
        <v>32778846</v>
      </c>
      <c r="BV288" s="244"/>
      <c r="BW288" s="212"/>
      <c r="BX288" s="213"/>
      <c r="BY288" s="149"/>
      <c r="BZ288" s="60"/>
      <c r="CA288" s="244"/>
      <c r="CB288" s="277"/>
      <c r="CC288" s="277"/>
      <c r="CD288" s="149"/>
      <c r="CE288" s="60"/>
      <c r="CF288" s="244"/>
      <c r="CG288" s="212"/>
      <c r="CH288" s="213"/>
      <c r="CI288" s="149"/>
      <c r="CJ288" s="60"/>
      <c r="CK288" s="244"/>
      <c r="CL288" s="212"/>
      <c r="CM288" s="213"/>
      <c r="CN288" s="149"/>
      <c r="CO288" s="60"/>
      <c r="CP288" s="244"/>
      <c r="CQ288" s="212"/>
      <c r="CR288" s="213"/>
      <c r="CS288" s="149"/>
      <c r="CT288" s="60"/>
      <c r="CU288" s="244"/>
      <c r="CV288" s="212"/>
      <c r="CW288" s="213"/>
      <c r="CX288" s="149"/>
      <c r="CY288" s="60"/>
      <c r="CZ288" s="244"/>
      <c r="DA288" s="212"/>
      <c r="DB288" s="213"/>
      <c r="DC288" s="149"/>
      <c r="DD288" s="60"/>
      <c r="DE288" s="244"/>
      <c r="DF288" s="212"/>
      <c r="DG288" s="213"/>
      <c r="DH288" s="149"/>
      <c r="DI288" s="60"/>
      <c r="DJ288" s="244"/>
      <c r="DK288" s="212"/>
      <c r="DL288" s="213"/>
      <c r="DM288" s="149"/>
      <c r="DN288" s="60"/>
      <c r="DO288" s="244"/>
      <c r="DP288" s="212">
        <v>6445500</v>
      </c>
      <c r="DQ288" s="213">
        <v>8835</v>
      </c>
      <c r="DR288" s="149">
        <f t="shared" si="1168"/>
        <v>6454335</v>
      </c>
      <c r="DS288" s="60">
        <f t="shared" si="1177"/>
        <v>38726010</v>
      </c>
      <c r="DT288" s="244"/>
      <c r="DU288" s="212">
        <v>0</v>
      </c>
      <c r="DV288" s="213">
        <v>0</v>
      </c>
      <c r="DW288" s="149">
        <f t="shared" si="1169"/>
        <v>0</v>
      </c>
      <c r="DX288" s="60">
        <f t="shared" si="1178"/>
        <v>0</v>
      </c>
      <c r="DY288" s="244"/>
      <c r="DZ288" s="212"/>
      <c r="EA288" s="213"/>
      <c r="EB288" s="149"/>
      <c r="EC288" s="60"/>
      <c r="ED288" s="247"/>
      <c r="EE288" s="212"/>
      <c r="EF288" s="213"/>
      <c r="EG288" s="149"/>
      <c r="EH288" s="60"/>
      <c r="EI288" s="244"/>
      <c r="EJ288" s="224">
        <f t="shared" ref="EJ288" si="1285">IFERROR(AVERAGEIFS(O288:EI288,O$12:EI$12,"Valor Total Unitario",O288:EI288,"&lt;&gt;0"),0)</f>
        <v>6077825.333333333</v>
      </c>
      <c r="EK288" s="221">
        <f t="shared" ref="EK288" si="1286">_xlfn.MINIFS(O288:EI288,O$12:EI$12,"Valor Total Unitario", O288:EI288, "&lt;&gt;0")</f>
        <v>5463141</v>
      </c>
      <c r="EL288" s="222" t="str">
        <f t="shared" ref="EL288" si="1287">IF(EK288=0,"",INDEX(O$9:EI$9,MATCH(EK288,O288:EI288,0)))</f>
        <v>J&amp;J MEDTECH</v>
      </c>
      <c r="EM288" s="221"/>
      <c r="EN288" s="220">
        <f>IFERROR(EM288/#REF!,0)</f>
        <v>0</v>
      </c>
      <c r="EO288" s="31">
        <f t="shared" ref="EO288" si="1288">+EJ288</f>
        <v>6077825.333333333</v>
      </c>
      <c r="EP288" s="31">
        <f t="shared" si="1183"/>
        <v>36466952</v>
      </c>
      <c r="EQ288" s="225" t="str">
        <f t="shared" si="1142"/>
        <v/>
      </c>
    </row>
    <row r="289" spans="1:147" s="14" customFormat="1">
      <c r="A289" s="263">
        <f t="shared" si="1163"/>
        <v>277</v>
      </c>
      <c r="B289" s="102"/>
      <c r="C289" s="248" t="s">
        <v>1005</v>
      </c>
      <c r="D289" s="273" t="s">
        <v>57</v>
      </c>
      <c r="E289" s="264" t="s">
        <v>1445</v>
      </c>
      <c r="F289" s="273">
        <v>6</v>
      </c>
      <c r="G289" s="102"/>
      <c r="H289" s="103"/>
      <c r="I289" s="210"/>
      <c r="J289" s="280"/>
      <c r="K289" s="206"/>
      <c r="L289" s="71">
        <f t="shared" ref="L289" si="1289">+J289+K289</f>
        <v>0</v>
      </c>
      <c r="M289" s="209">
        <f t="shared" si="1165"/>
        <v>0</v>
      </c>
      <c r="O289" s="275"/>
      <c r="P289" s="275"/>
      <c r="Q289" s="149"/>
      <c r="R289" s="60"/>
      <c r="S289" s="244"/>
      <c r="T289" s="275"/>
      <c r="U289" s="275"/>
      <c r="V289" s="149"/>
      <c r="W289" s="60"/>
      <c r="X289" s="244"/>
      <c r="Y289" s="275"/>
      <c r="Z289" s="275"/>
      <c r="AA289" s="149"/>
      <c r="AB289" s="60"/>
      <c r="AC289" s="244"/>
      <c r="AD289" s="275"/>
      <c r="AE289" s="275"/>
      <c r="AF289" s="149"/>
      <c r="AG289" s="60"/>
      <c r="AH289" s="244"/>
      <c r="AI289" s="275"/>
      <c r="AJ289" s="275"/>
      <c r="AK289" s="149"/>
      <c r="AL289" s="60"/>
      <c r="AM289" s="244"/>
      <c r="AN289" s="275"/>
      <c r="AO289" s="275"/>
      <c r="AP289" s="149">
        <f t="shared" si="1166"/>
        <v>0</v>
      </c>
      <c r="AQ289" s="60">
        <f t="shared" si="1175"/>
        <v>0</v>
      </c>
      <c r="AR289" s="244"/>
      <c r="AS289" s="275">
        <v>3434293.5</v>
      </c>
      <c r="AT289" s="275">
        <v>0</v>
      </c>
      <c r="AU289" s="149">
        <f t="shared" si="1167"/>
        <v>3434293.5</v>
      </c>
      <c r="AV289" s="60">
        <f t="shared" si="1176"/>
        <v>20605761</v>
      </c>
      <c r="AW289" s="244"/>
      <c r="AX289" s="212">
        <v>4495276</v>
      </c>
      <c r="AY289" s="213">
        <v>0</v>
      </c>
      <c r="AZ289" s="149">
        <f t="shared" ref="AZ289:AZ311" si="1290">+AX289+AY289</f>
        <v>4495276</v>
      </c>
      <c r="BA289" s="60">
        <f t="shared" ref="BA289:BA311" si="1291">+AZ289*$F289</f>
        <v>26971656</v>
      </c>
      <c r="BB289" s="244"/>
      <c r="BC289" s="212"/>
      <c r="BD289" s="213"/>
      <c r="BE289" s="149"/>
      <c r="BF289" s="60"/>
      <c r="BG289" s="244"/>
      <c r="BH289" s="275"/>
      <c r="BI289" s="275"/>
      <c r="BJ289" s="149"/>
      <c r="BK289" s="60"/>
      <c r="BL289" s="244"/>
      <c r="BM289" s="212"/>
      <c r="BN289" s="213"/>
      <c r="BO289" s="149"/>
      <c r="BP289" s="60"/>
      <c r="BQ289" s="244"/>
      <c r="BR289" s="212"/>
      <c r="BS289" s="213"/>
      <c r="BT289" s="149"/>
      <c r="BU289" s="60"/>
      <c r="BV289" s="244"/>
      <c r="BW289" s="212"/>
      <c r="BX289" s="213"/>
      <c r="BY289" s="149"/>
      <c r="BZ289" s="60"/>
      <c r="CA289" s="244"/>
      <c r="CB289" s="277"/>
      <c r="CC289" s="277"/>
      <c r="CD289" s="149"/>
      <c r="CE289" s="60"/>
      <c r="CF289" s="244"/>
      <c r="CG289" s="212"/>
      <c r="CH289" s="213"/>
      <c r="CI289" s="149"/>
      <c r="CJ289" s="60"/>
      <c r="CK289" s="244"/>
      <c r="CL289" s="212"/>
      <c r="CM289" s="213"/>
      <c r="CN289" s="149"/>
      <c r="CO289" s="60"/>
      <c r="CP289" s="244"/>
      <c r="CQ289" s="212"/>
      <c r="CR289" s="213"/>
      <c r="CS289" s="149"/>
      <c r="CT289" s="60"/>
      <c r="CU289" s="244"/>
      <c r="CV289" s="212">
        <v>3990000</v>
      </c>
      <c r="CW289" s="213">
        <v>0</v>
      </c>
      <c r="CX289" s="149">
        <f t="shared" si="1261"/>
        <v>3990000</v>
      </c>
      <c r="CY289" s="60">
        <f t="shared" si="1262"/>
        <v>23940000</v>
      </c>
      <c r="CZ289" s="244"/>
      <c r="DA289" s="212"/>
      <c r="DB289" s="213"/>
      <c r="DC289" s="149"/>
      <c r="DD289" s="60"/>
      <c r="DE289" s="244"/>
      <c r="DF289" s="212"/>
      <c r="DG289" s="213"/>
      <c r="DH289" s="149"/>
      <c r="DI289" s="60"/>
      <c r="DJ289" s="244"/>
      <c r="DK289" s="212"/>
      <c r="DL289" s="213"/>
      <c r="DM289" s="149"/>
      <c r="DN289" s="60"/>
      <c r="DO289" s="244"/>
      <c r="DP289" s="212"/>
      <c r="DQ289" s="213"/>
      <c r="DR289" s="149">
        <f t="shared" si="1168"/>
        <v>0</v>
      </c>
      <c r="DS289" s="60">
        <f t="shared" si="1177"/>
        <v>0</v>
      </c>
      <c r="DT289" s="244"/>
      <c r="DU289" s="212">
        <v>0</v>
      </c>
      <c r="DV289" s="213">
        <v>0</v>
      </c>
      <c r="DW289" s="149">
        <f t="shared" si="1169"/>
        <v>0</v>
      </c>
      <c r="DX289" s="60">
        <f t="shared" si="1178"/>
        <v>0</v>
      </c>
      <c r="DY289" s="244"/>
      <c r="DZ289" s="212"/>
      <c r="EA289" s="213"/>
      <c r="EB289" s="149"/>
      <c r="EC289" s="60"/>
      <c r="ED289" s="247"/>
      <c r="EE289" s="212"/>
      <c r="EF289" s="213"/>
      <c r="EG289" s="149"/>
      <c r="EH289" s="60"/>
      <c r="EI289" s="244"/>
      <c r="EJ289" s="224">
        <f t="shared" ref="EJ289" si="1292">IFERROR(AVERAGEIFS(O289:EI289,O$12:EI$12,"Valor Total Unitario",O289:EI289,"&lt;&gt;0"),0)</f>
        <v>3973189.8333333335</v>
      </c>
      <c r="EK289" s="221">
        <f t="shared" ref="EK289" si="1293">_xlfn.MINIFS(O289:EI289,O$12:EI$12,"Valor Total Unitario", O289:EI289, "&lt;&gt;0")</f>
        <v>3434293.5</v>
      </c>
      <c r="EL289" s="222" t="str">
        <f t="shared" ref="EL289" si="1294">IF(EK289=0,"",INDEX(O$9:EI$9,MATCH(EK289,O289:EI289,0)))</f>
        <v>FIJACION EXTERNA SAS</v>
      </c>
      <c r="EM289" s="221"/>
      <c r="EN289" s="220">
        <f>IFERROR(EM289/#REF!,0)</f>
        <v>0</v>
      </c>
      <c r="EO289" s="31">
        <f t="shared" ref="EO289" si="1295">+EJ289</f>
        <v>3973189.8333333335</v>
      </c>
      <c r="EP289" s="31">
        <f t="shared" si="1183"/>
        <v>23839139</v>
      </c>
      <c r="EQ289" s="225" t="str">
        <f t="shared" si="1142"/>
        <v/>
      </c>
    </row>
    <row r="290" spans="1:147" s="14" customFormat="1" ht="28.5">
      <c r="A290" s="263">
        <f t="shared" si="1163"/>
        <v>278</v>
      </c>
      <c r="B290" s="102"/>
      <c r="C290" s="249" t="s">
        <v>1006</v>
      </c>
      <c r="D290" s="273" t="s">
        <v>57</v>
      </c>
      <c r="E290" s="265" t="s">
        <v>1445</v>
      </c>
      <c r="F290" s="273">
        <v>6</v>
      </c>
      <c r="G290" s="102"/>
      <c r="H290" s="103"/>
      <c r="I290" s="210"/>
      <c r="J290" s="280"/>
      <c r="K290" s="206"/>
      <c r="L290" s="71">
        <f t="shared" ref="L290" si="1296">+J290+K290</f>
        <v>0</v>
      </c>
      <c r="M290" s="209">
        <f t="shared" si="1165"/>
        <v>0</v>
      </c>
      <c r="O290" s="275"/>
      <c r="P290" s="275"/>
      <c r="Q290" s="149"/>
      <c r="R290" s="60"/>
      <c r="S290" s="244"/>
      <c r="T290" s="275"/>
      <c r="U290" s="275"/>
      <c r="V290" s="149"/>
      <c r="W290" s="60"/>
      <c r="X290" s="244"/>
      <c r="Y290" s="275"/>
      <c r="Z290" s="275"/>
      <c r="AA290" s="149"/>
      <c r="AB290" s="60"/>
      <c r="AC290" s="244"/>
      <c r="AD290" s="275"/>
      <c r="AE290" s="275"/>
      <c r="AF290" s="149"/>
      <c r="AG290" s="60"/>
      <c r="AH290" s="244"/>
      <c r="AI290" s="275"/>
      <c r="AJ290" s="275"/>
      <c r="AK290" s="149"/>
      <c r="AL290" s="60"/>
      <c r="AM290" s="244"/>
      <c r="AN290" s="275"/>
      <c r="AO290" s="275"/>
      <c r="AP290" s="149">
        <f t="shared" si="1166"/>
        <v>0</v>
      </c>
      <c r="AQ290" s="60">
        <f t="shared" si="1175"/>
        <v>0</v>
      </c>
      <c r="AR290" s="244"/>
      <c r="AS290" s="275">
        <v>3434293.5</v>
      </c>
      <c r="AT290" s="275">
        <v>0</v>
      </c>
      <c r="AU290" s="149">
        <f t="shared" si="1167"/>
        <v>3434293.5</v>
      </c>
      <c r="AV290" s="60">
        <f t="shared" si="1176"/>
        <v>20605761</v>
      </c>
      <c r="AW290" s="244"/>
      <c r="AX290" s="212">
        <v>3557757</v>
      </c>
      <c r="AY290" s="213">
        <v>0</v>
      </c>
      <c r="AZ290" s="149">
        <f t="shared" si="1290"/>
        <v>3557757</v>
      </c>
      <c r="BA290" s="60">
        <f t="shared" si="1291"/>
        <v>21346542</v>
      </c>
      <c r="BB290" s="244"/>
      <c r="BC290" s="212"/>
      <c r="BD290" s="213"/>
      <c r="BE290" s="149"/>
      <c r="BF290" s="60"/>
      <c r="BG290" s="244"/>
      <c r="BH290" s="275"/>
      <c r="BI290" s="275"/>
      <c r="BJ290" s="149"/>
      <c r="BK290" s="60"/>
      <c r="BL290" s="244"/>
      <c r="BM290" s="212">
        <v>3287000</v>
      </c>
      <c r="BN290" s="213">
        <v>0</v>
      </c>
      <c r="BO290" s="149">
        <f t="shared" si="1200"/>
        <v>3287000</v>
      </c>
      <c r="BP290" s="60">
        <f t="shared" si="1201"/>
        <v>19722000</v>
      </c>
      <c r="BQ290" s="244"/>
      <c r="BR290" s="212">
        <v>5463141</v>
      </c>
      <c r="BS290" s="213">
        <v>0</v>
      </c>
      <c r="BT290" s="149">
        <f t="shared" si="1222"/>
        <v>5463141</v>
      </c>
      <c r="BU290" s="60">
        <f t="shared" si="1223"/>
        <v>32778846</v>
      </c>
      <c r="BV290" s="244"/>
      <c r="BW290" s="212"/>
      <c r="BX290" s="213"/>
      <c r="BY290" s="149"/>
      <c r="BZ290" s="60"/>
      <c r="CA290" s="244"/>
      <c r="CB290" s="277"/>
      <c r="CC290" s="277"/>
      <c r="CD290" s="149"/>
      <c r="CE290" s="60"/>
      <c r="CF290" s="244"/>
      <c r="CG290" s="212"/>
      <c r="CH290" s="213"/>
      <c r="CI290" s="149"/>
      <c r="CJ290" s="60"/>
      <c r="CK290" s="244"/>
      <c r="CL290" s="212"/>
      <c r="CM290" s="213"/>
      <c r="CN290" s="149"/>
      <c r="CO290" s="60"/>
      <c r="CP290" s="244"/>
      <c r="CQ290" s="212">
        <v>1695540.0000000002</v>
      </c>
      <c r="CR290" s="213">
        <v>0</v>
      </c>
      <c r="CS290" s="149">
        <f t="shared" ref="CS290:CS322" si="1297">+CQ290+CR290</f>
        <v>1695540.0000000002</v>
      </c>
      <c r="CT290" s="60">
        <f t="shared" ref="CT290:CT322" si="1298">+CS290*$F290</f>
        <v>10173240.000000002</v>
      </c>
      <c r="CU290" s="244"/>
      <c r="CV290" s="212">
        <v>4100000</v>
      </c>
      <c r="CW290" s="213">
        <v>0</v>
      </c>
      <c r="CX290" s="149">
        <f t="shared" si="1261"/>
        <v>4100000</v>
      </c>
      <c r="CY290" s="60">
        <f t="shared" si="1262"/>
        <v>24600000</v>
      </c>
      <c r="CZ290" s="244"/>
      <c r="DA290" s="212"/>
      <c r="DB290" s="213"/>
      <c r="DC290" s="149"/>
      <c r="DD290" s="60"/>
      <c r="DE290" s="244"/>
      <c r="DF290" s="212"/>
      <c r="DG290" s="213"/>
      <c r="DH290" s="149"/>
      <c r="DI290" s="60"/>
      <c r="DJ290" s="244"/>
      <c r="DK290" s="212"/>
      <c r="DL290" s="213"/>
      <c r="DM290" s="149"/>
      <c r="DN290" s="60"/>
      <c r="DO290" s="244"/>
      <c r="DP290" s="212">
        <v>6445500</v>
      </c>
      <c r="DQ290" s="213">
        <v>8835</v>
      </c>
      <c r="DR290" s="149">
        <f t="shared" si="1168"/>
        <v>6454335</v>
      </c>
      <c r="DS290" s="60">
        <f t="shared" si="1177"/>
        <v>38726010</v>
      </c>
      <c r="DT290" s="244"/>
      <c r="DU290" s="212">
        <v>0</v>
      </c>
      <c r="DV290" s="213">
        <v>0</v>
      </c>
      <c r="DW290" s="149">
        <f t="shared" si="1169"/>
        <v>0</v>
      </c>
      <c r="DX290" s="60">
        <f t="shared" si="1178"/>
        <v>0</v>
      </c>
      <c r="DY290" s="244"/>
      <c r="DZ290" s="212"/>
      <c r="EA290" s="213"/>
      <c r="EB290" s="149"/>
      <c r="EC290" s="60"/>
      <c r="ED290" s="247"/>
      <c r="EE290" s="212"/>
      <c r="EF290" s="213"/>
      <c r="EG290" s="149"/>
      <c r="EH290" s="60"/>
      <c r="EI290" s="244"/>
      <c r="EJ290" s="224">
        <f t="shared" ref="EJ290" si="1299">IFERROR(AVERAGEIFS(O290:EI290,O$12:EI$12,"Valor Total Unitario",O290:EI290,"&lt;&gt;0"),0)</f>
        <v>3998866.6428571427</v>
      </c>
      <c r="EK290" s="221">
        <f t="shared" ref="EK290" si="1300">_xlfn.MINIFS(O290:EI290,O$12:EI$12,"Valor Total Unitario", O290:EI290, "&lt;&gt;0")</f>
        <v>1695540.0000000002</v>
      </c>
      <c r="EL290" s="222" t="str">
        <f t="shared" ref="EL290" si="1301">IF(EK290=0,"",INDEX(O$9:EI$9,MATCH(EK290,O290:EI290,0)))</f>
        <v>IMPLAMEQ SAS</v>
      </c>
      <c r="EM290" s="221"/>
      <c r="EN290" s="220">
        <f>IFERROR(EM290/#REF!,0)</f>
        <v>0</v>
      </c>
      <c r="EO290" s="31">
        <f t="shared" ref="EO290" si="1302">+EJ290</f>
        <v>3998866.6428571427</v>
      </c>
      <c r="EP290" s="31">
        <f t="shared" si="1183"/>
        <v>23993199.857142858</v>
      </c>
      <c r="EQ290" s="225" t="str">
        <f t="shared" si="1142"/>
        <v/>
      </c>
    </row>
    <row r="291" spans="1:147" s="14" customFormat="1" ht="42.75">
      <c r="A291" s="263">
        <f t="shared" si="1163"/>
        <v>279</v>
      </c>
      <c r="B291" s="102"/>
      <c r="C291" s="254" t="s">
        <v>1007</v>
      </c>
      <c r="D291" s="273" t="s">
        <v>57</v>
      </c>
      <c r="E291" s="268" t="s">
        <v>1445</v>
      </c>
      <c r="F291" s="273">
        <v>3</v>
      </c>
      <c r="G291" s="102"/>
      <c r="H291" s="103"/>
      <c r="I291" s="210"/>
      <c r="J291" s="280"/>
      <c r="K291" s="206"/>
      <c r="L291" s="71">
        <f t="shared" ref="L291" si="1303">+J291+K291</f>
        <v>0</v>
      </c>
      <c r="M291" s="209">
        <f t="shared" si="1165"/>
        <v>0</v>
      </c>
      <c r="O291" s="275"/>
      <c r="P291" s="275"/>
      <c r="Q291" s="149"/>
      <c r="R291" s="60"/>
      <c r="S291" s="244"/>
      <c r="T291" s="275"/>
      <c r="U291" s="275"/>
      <c r="V291" s="149"/>
      <c r="W291" s="60"/>
      <c r="X291" s="244"/>
      <c r="Y291" s="275"/>
      <c r="Z291" s="275"/>
      <c r="AA291" s="149"/>
      <c r="AB291" s="60"/>
      <c r="AC291" s="244"/>
      <c r="AD291" s="275"/>
      <c r="AE291" s="275"/>
      <c r="AF291" s="149"/>
      <c r="AG291" s="60"/>
      <c r="AH291" s="244"/>
      <c r="AI291" s="275"/>
      <c r="AJ291" s="275"/>
      <c r="AK291" s="149"/>
      <c r="AL291" s="60"/>
      <c r="AM291" s="244"/>
      <c r="AN291" s="275"/>
      <c r="AO291" s="275"/>
      <c r="AP291" s="149">
        <f t="shared" si="1166"/>
        <v>0</v>
      </c>
      <c r="AQ291" s="60">
        <f t="shared" si="1175"/>
        <v>0</v>
      </c>
      <c r="AR291" s="244"/>
      <c r="AS291" s="275">
        <v>3958828.5</v>
      </c>
      <c r="AT291" s="275">
        <v>0</v>
      </c>
      <c r="AU291" s="149">
        <f t="shared" si="1167"/>
        <v>3958828.5</v>
      </c>
      <c r="AV291" s="60">
        <f t="shared" si="1176"/>
        <v>11876485.5</v>
      </c>
      <c r="AW291" s="244"/>
      <c r="AX291" s="212"/>
      <c r="AY291" s="213"/>
      <c r="AZ291" s="149"/>
      <c r="BA291" s="60"/>
      <c r="BB291" s="244"/>
      <c r="BC291" s="212"/>
      <c r="BD291" s="213"/>
      <c r="BE291" s="149"/>
      <c r="BF291" s="60"/>
      <c r="BG291" s="244"/>
      <c r="BH291" s="275"/>
      <c r="BI291" s="275"/>
      <c r="BJ291" s="149"/>
      <c r="BK291" s="60"/>
      <c r="BL291" s="244"/>
      <c r="BM291" s="212">
        <v>2737000</v>
      </c>
      <c r="BN291" s="213">
        <v>0</v>
      </c>
      <c r="BO291" s="149">
        <f t="shared" si="1200"/>
        <v>2737000</v>
      </c>
      <c r="BP291" s="60">
        <f t="shared" si="1201"/>
        <v>8211000</v>
      </c>
      <c r="BQ291" s="244"/>
      <c r="BR291" s="212">
        <v>5463141</v>
      </c>
      <c r="BS291" s="213">
        <v>0</v>
      </c>
      <c r="BT291" s="149">
        <f t="shared" si="1222"/>
        <v>5463141</v>
      </c>
      <c r="BU291" s="60">
        <f t="shared" si="1223"/>
        <v>16389423</v>
      </c>
      <c r="BV291" s="244"/>
      <c r="BW291" s="212"/>
      <c r="BX291" s="213"/>
      <c r="BY291" s="149"/>
      <c r="BZ291" s="60"/>
      <c r="CA291" s="244"/>
      <c r="CB291" s="277"/>
      <c r="CC291" s="277"/>
      <c r="CD291" s="149"/>
      <c r="CE291" s="60"/>
      <c r="CF291" s="244"/>
      <c r="CG291" s="212"/>
      <c r="CH291" s="213"/>
      <c r="CI291" s="149"/>
      <c r="CJ291" s="60"/>
      <c r="CK291" s="244"/>
      <c r="CL291" s="212"/>
      <c r="CM291" s="213"/>
      <c r="CN291" s="149"/>
      <c r="CO291" s="60"/>
      <c r="CP291" s="244"/>
      <c r="CQ291" s="212"/>
      <c r="CR291" s="213"/>
      <c r="CS291" s="149"/>
      <c r="CT291" s="60"/>
      <c r="CU291" s="244"/>
      <c r="CV291" s="212"/>
      <c r="CW291" s="213"/>
      <c r="CX291" s="149"/>
      <c r="CY291" s="60"/>
      <c r="CZ291" s="244"/>
      <c r="DA291" s="212"/>
      <c r="DB291" s="213"/>
      <c r="DC291" s="149"/>
      <c r="DD291" s="60"/>
      <c r="DE291" s="244"/>
      <c r="DF291" s="212"/>
      <c r="DG291" s="213"/>
      <c r="DH291" s="149"/>
      <c r="DI291" s="60"/>
      <c r="DJ291" s="244"/>
      <c r="DK291" s="212">
        <v>7665000</v>
      </c>
      <c r="DL291" s="213">
        <v>0</v>
      </c>
      <c r="DM291" s="149">
        <f t="shared" si="1278"/>
        <v>7665000</v>
      </c>
      <c r="DN291" s="60">
        <f t="shared" si="1279"/>
        <v>22995000</v>
      </c>
      <c r="DO291" s="244"/>
      <c r="DP291" s="212">
        <v>6445500</v>
      </c>
      <c r="DQ291" s="213">
        <v>8835</v>
      </c>
      <c r="DR291" s="149">
        <f t="shared" si="1168"/>
        <v>6454335</v>
      </c>
      <c r="DS291" s="60">
        <f t="shared" si="1177"/>
        <v>19363005</v>
      </c>
      <c r="DT291" s="244"/>
      <c r="DU291" s="212">
        <v>0</v>
      </c>
      <c r="DV291" s="213">
        <v>0</v>
      </c>
      <c r="DW291" s="149">
        <f t="shared" si="1169"/>
        <v>0</v>
      </c>
      <c r="DX291" s="60">
        <f t="shared" si="1178"/>
        <v>0</v>
      </c>
      <c r="DY291" s="244"/>
      <c r="DZ291" s="212"/>
      <c r="EA291" s="213"/>
      <c r="EB291" s="149"/>
      <c r="EC291" s="60"/>
      <c r="ED291" s="247"/>
      <c r="EE291" s="212"/>
      <c r="EF291" s="213"/>
      <c r="EG291" s="149"/>
      <c r="EH291" s="60"/>
      <c r="EI291" s="244"/>
      <c r="EJ291" s="224">
        <f t="shared" ref="EJ291" si="1304">IFERROR(AVERAGEIFS(O291:EI291,O$12:EI$12,"Valor Total Unitario",O291:EI291,"&lt;&gt;0"),0)</f>
        <v>5255660.9000000004</v>
      </c>
      <c r="EK291" s="221">
        <f t="shared" ref="EK291" si="1305">_xlfn.MINIFS(O291:EI291,O$12:EI$12,"Valor Total Unitario", O291:EI291, "&lt;&gt;0")</f>
        <v>2737000</v>
      </c>
      <c r="EL291" s="222" t="str">
        <f t="shared" ref="EL291" si="1306">IF(EK291=0,"",INDEX(O$9:EI$9,MATCH(EK291,O291:EI291,0)))</f>
        <v>LH S.A.S</v>
      </c>
      <c r="EM291" s="221"/>
      <c r="EN291" s="220">
        <f>IFERROR(EM291/#REF!,0)</f>
        <v>0</v>
      </c>
      <c r="EO291" s="31">
        <f t="shared" ref="EO291" si="1307">+EJ291</f>
        <v>5255660.9000000004</v>
      </c>
      <c r="EP291" s="31">
        <f t="shared" si="1183"/>
        <v>15766982.700000001</v>
      </c>
      <c r="EQ291" s="225" t="str">
        <f t="shared" si="1142"/>
        <v/>
      </c>
    </row>
    <row r="292" spans="1:147" s="14" customFormat="1" ht="42.75">
      <c r="A292" s="263">
        <f t="shared" si="1163"/>
        <v>280</v>
      </c>
      <c r="B292" s="102"/>
      <c r="C292" s="254" t="s">
        <v>1008</v>
      </c>
      <c r="D292" s="273" t="s">
        <v>57</v>
      </c>
      <c r="E292" s="268" t="s">
        <v>1445</v>
      </c>
      <c r="F292" s="273">
        <v>3</v>
      </c>
      <c r="G292" s="102"/>
      <c r="H292" s="103"/>
      <c r="I292" s="210"/>
      <c r="J292" s="280"/>
      <c r="K292" s="206"/>
      <c r="L292" s="71">
        <f t="shared" ref="L292" si="1308">+J292+K292</f>
        <v>0</v>
      </c>
      <c r="M292" s="209">
        <f t="shared" si="1165"/>
        <v>0</v>
      </c>
      <c r="O292" s="275"/>
      <c r="P292" s="275"/>
      <c r="Q292" s="149"/>
      <c r="R292" s="60"/>
      <c r="S292" s="244"/>
      <c r="T292" s="275"/>
      <c r="U292" s="275"/>
      <c r="V292" s="149"/>
      <c r="W292" s="60"/>
      <c r="X292" s="244"/>
      <c r="Y292" s="275"/>
      <c r="Z292" s="275"/>
      <c r="AA292" s="149"/>
      <c r="AB292" s="60"/>
      <c r="AC292" s="244"/>
      <c r="AD292" s="275"/>
      <c r="AE292" s="275"/>
      <c r="AF292" s="149"/>
      <c r="AG292" s="60"/>
      <c r="AH292" s="244"/>
      <c r="AI292" s="275"/>
      <c r="AJ292" s="275"/>
      <c r="AK292" s="149"/>
      <c r="AL292" s="60"/>
      <c r="AM292" s="244"/>
      <c r="AN292" s="275"/>
      <c r="AO292" s="275"/>
      <c r="AP292" s="149">
        <f t="shared" si="1166"/>
        <v>0</v>
      </c>
      <c r="AQ292" s="60">
        <f t="shared" si="1175"/>
        <v>0</v>
      </c>
      <c r="AR292" s="244"/>
      <c r="AS292" s="275">
        <v>3958828.5</v>
      </c>
      <c r="AT292" s="275">
        <v>0</v>
      </c>
      <c r="AU292" s="149">
        <f t="shared" si="1167"/>
        <v>3958828.5</v>
      </c>
      <c r="AV292" s="60">
        <f t="shared" si="1176"/>
        <v>11876485.5</v>
      </c>
      <c r="AW292" s="244"/>
      <c r="AX292" s="212"/>
      <c r="AY292" s="213"/>
      <c r="AZ292" s="149"/>
      <c r="BA292" s="60"/>
      <c r="BB292" s="244"/>
      <c r="BC292" s="212"/>
      <c r="BD292" s="213"/>
      <c r="BE292" s="149"/>
      <c r="BF292" s="60"/>
      <c r="BG292" s="244"/>
      <c r="BH292" s="275"/>
      <c r="BI292" s="275"/>
      <c r="BJ292" s="149"/>
      <c r="BK292" s="60"/>
      <c r="BL292" s="244"/>
      <c r="BM292" s="212"/>
      <c r="BN292" s="213"/>
      <c r="BO292" s="149"/>
      <c r="BP292" s="60"/>
      <c r="BQ292" s="244"/>
      <c r="BR292" s="212"/>
      <c r="BS292" s="213"/>
      <c r="BT292" s="149"/>
      <c r="BU292" s="60"/>
      <c r="BV292" s="244"/>
      <c r="BW292" s="212"/>
      <c r="BX292" s="213"/>
      <c r="BY292" s="149"/>
      <c r="BZ292" s="60"/>
      <c r="CA292" s="244"/>
      <c r="CB292" s="277"/>
      <c r="CC292" s="277"/>
      <c r="CD292" s="149"/>
      <c r="CE292" s="60"/>
      <c r="CF292" s="244"/>
      <c r="CG292" s="212"/>
      <c r="CH292" s="213"/>
      <c r="CI292" s="149"/>
      <c r="CJ292" s="60"/>
      <c r="CK292" s="244"/>
      <c r="CL292" s="212"/>
      <c r="CM292" s="213"/>
      <c r="CN292" s="149"/>
      <c r="CO292" s="60"/>
      <c r="CP292" s="244"/>
      <c r="CQ292" s="212"/>
      <c r="CR292" s="213"/>
      <c r="CS292" s="149"/>
      <c r="CT292" s="60"/>
      <c r="CU292" s="244"/>
      <c r="CV292" s="212"/>
      <c r="CW292" s="213"/>
      <c r="CX292" s="149"/>
      <c r="CY292" s="60"/>
      <c r="CZ292" s="244"/>
      <c r="DA292" s="212"/>
      <c r="DB292" s="213"/>
      <c r="DC292" s="149"/>
      <c r="DD292" s="60"/>
      <c r="DE292" s="244"/>
      <c r="DF292" s="212"/>
      <c r="DG292" s="213"/>
      <c r="DH292" s="149"/>
      <c r="DI292" s="60"/>
      <c r="DJ292" s="244"/>
      <c r="DK292" s="212"/>
      <c r="DL292" s="213"/>
      <c r="DM292" s="149"/>
      <c r="DN292" s="60"/>
      <c r="DO292" s="244"/>
      <c r="DP292" s="212">
        <v>6445500</v>
      </c>
      <c r="DQ292" s="213">
        <v>8835</v>
      </c>
      <c r="DR292" s="149">
        <f t="shared" si="1168"/>
        <v>6454335</v>
      </c>
      <c r="DS292" s="60">
        <f t="shared" si="1177"/>
        <v>19363005</v>
      </c>
      <c r="DT292" s="244"/>
      <c r="DU292" s="212">
        <v>0</v>
      </c>
      <c r="DV292" s="213">
        <v>0</v>
      </c>
      <c r="DW292" s="149">
        <f t="shared" si="1169"/>
        <v>0</v>
      </c>
      <c r="DX292" s="60">
        <f t="shared" si="1178"/>
        <v>0</v>
      </c>
      <c r="DY292" s="244"/>
      <c r="DZ292" s="212"/>
      <c r="EA292" s="213"/>
      <c r="EB292" s="149"/>
      <c r="EC292" s="60"/>
      <c r="ED292" s="247"/>
      <c r="EE292" s="212"/>
      <c r="EF292" s="213"/>
      <c r="EG292" s="149"/>
      <c r="EH292" s="60"/>
      <c r="EI292" s="244"/>
      <c r="EJ292" s="224">
        <f t="shared" ref="EJ292" si="1309">IFERROR(AVERAGEIFS(O292:EI292,O$12:EI$12,"Valor Total Unitario",O292:EI292,"&lt;&gt;0"),0)</f>
        <v>5206581.75</v>
      </c>
      <c r="EK292" s="221">
        <f t="shared" ref="EK292" si="1310">_xlfn.MINIFS(O292:EI292,O$12:EI$12,"Valor Total Unitario", O292:EI292, "&lt;&gt;0")</f>
        <v>3958828.5</v>
      </c>
      <c r="EL292" s="222" t="str">
        <f t="shared" ref="EL292" si="1311">IF(EK292=0,"",INDEX(O$9:EI$9,MATCH(EK292,O292:EI292,0)))</f>
        <v>FIJACION EXTERNA SAS</v>
      </c>
      <c r="EM292" s="221"/>
      <c r="EN292" s="220">
        <f>IFERROR(EM292/#REF!,0)</f>
        <v>0</v>
      </c>
      <c r="EO292" s="31">
        <f t="shared" ref="EO292" si="1312">+EJ292</f>
        <v>5206581.75</v>
      </c>
      <c r="EP292" s="31">
        <f t="shared" si="1183"/>
        <v>15619745.25</v>
      </c>
      <c r="EQ292" s="225" t="str">
        <f t="shared" si="1142"/>
        <v/>
      </c>
    </row>
    <row r="293" spans="1:147" s="14" customFormat="1" ht="42.75">
      <c r="A293" s="263">
        <f t="shared" si="1163"/>
        <v>281</v>
      </c>
      <c r="B293" s="102"/>
      <c r="C293" s="248" t="s">
        <v>1009</v>
      </c>
      <c r="D293" s="273" t="s">
        <v>57</v>
      </c>
      <c r="E293" s="264" t="s">
        <v>1445</v>
      </c>
      <c r="F293" s="273">
        <v>3</v>
      </c>
      <c r="G293" s="102"/>
      <c r="H293" s="103"/>
      <c r="I293" s="210"/>
      <c r="J293" s="280"/>
      <c r="K293" s="206"/>
      <c r="L293" s="71">
        <f t="shared" ref="L293" si="1313">+J293+K293</f>
        <v>0</v>
      </c>
      <c r="M293" s="209">
        <f t="shared" si="1165"/>
        <v>0</v>
      </c>
      <c r="O293" s="275"/>
      <c r="P293" s="275"/>
      <c r="Q293" s="149"/>
      <c r="R293" s="60"/>
      <c r="S293" s="244"/>
      <c r="T293" s="275"/>
      <c r="U293" s="275"/>
      <c r="V293" s="149"/>
      <c r="W293" s="60"/>
      <c r="X293" s="244"/>
      <c r="Y293" s="275"/>
      <c r="Z293" s="275"/>
      <c r="AA293" s="149"/>
      <c r="AB293" s="60"/>
      <c r="AC293" s="244"/>
      <c r="AD293" s="275"/>
      <c r="AE293" s="275"/>
      <c r="AF293" s="149"/>
      <c r="AG293" s="60"/>
      <c r="AH293" s="244"/>
      <c r="AI293" s="275"/>
      <c r="AJ293" s="275"/>
      <c r="AK293" s="149"/>
      <c r="AL293" s="60"/>
      <c r="AM293" s="244"/>
      <c r="AN293" s="275"/>
      <c r="AO293" s="275"/>
      <c r="AP293" s="149">
        <f t="shared" si="1166"/>
        <v>0</v>
      </c>
      <c r="AQ293" s="60">
        <f t="shared" si="1175"/>
        <v>0</v>
      </c>
      <c r="AR293" s="244"/>
      <c r="AS293" s="275"/>
      <c r="AT293" s="275"/>
      <c r="AU293" s="149"/>
      <c r="AV293" s="60"/>
      <c r="AW293" s="244"/>
      <c r="AX293" s="212"/>
      <c r="AY293" s="213"/>
      <c r="AZ293" s="149"/>
      <c r="BA293" s="60"/>
      <c r="BB293" s="244"/>
      <c r="BC293" s="212"/>
      <c r="BD293" s="213"/>
      <c r="BE293" s="149"/>
      <c r="BF293" s="60"/>
      <c r="BG293" s="244"/>
      <c r="BH293" s="275"/>
      <c r="BI293" s="275"/>
      <c r="BJ293" s="149"/>
      <c r="BK293" s="60"/>
      <c r="BL293" s="244"/>
      <c r="BM293" s="212"/>
      <c r="BN293" s="213"/>
      <c r="BO293" s="149"/>
      <c r="BP293" s="60"/>
      <c r="BQ293" s="244"/>
      <c r="BR293" s="212">
        <v>3032285</v>
      </c>
      <c r="BS293" s="213">
        <v>0</v>
      </c>
      <c r="BT293" s="149">
        <f t="shared" si="1222"/>
        <v>3032285</v>
      </c>
      <c r="BU293" s="60">
        <f t="shared" si="1223"/>
        <v>9096855</v>
      </c>
      <c r="BV293" s="244"/>
      <c r="BW293" s="212"/>
      <c r="BX293" s="213"/>
      <c r="BY293" s="149"/>
      <c r="BZ293" s="60"/>
      <c r="CA293" s="244"/>
      <c r="CB293" s="277"/>
      <c r="CC293" s="277"/>
      <c r="CD293" s="149"/>
      <c r="CE293" s="60"/>
      <c r="CF293" s="244"/>
      <c r="CG293" s="212"/>
      <c r="CH293" s="213"/>
      <c r="CI293" s="149"/>
      <c r="CJ293" s="60"/>
      <c r="CK293" s="244"/>
      <c r="CL293" s="212"/>
      <c r="CM293" s="213"/>
      <c r="CN293" s="149"/>
      <c r="CO293" s="60"/>
      <c r="CP293" s="244"/>
      <c r="CQ293" s="212"/>
      <c r="CR293" s="213"/>
      <c r="CS293" s="149"/>
      <c r="CT293" s="60"/>
      <c r="CU293" s="244"/>
      <c r="CV293" s="212"/>
      <c r="CW293" s="213"/>
      <c r="CX293" s="149"/>
      <c r="CY293" s="60"/>
      <c r="CZ293" s="244"/>
      <c r="DA293" s="212"/>
      <c r="DB293" s="213"/>
      <c r="DC293" s="149"/>
      <c r="DD293" s="60"/>
      <c r="DE293" s="244"/>
      <c r="DF293" s="212"/>
      <c r="DG293" s="213"/>
      <c r="DH293" s="149"/>
      <c r="DI293" s="60"/>
      <c r="DJ293" s="244"/>
      <c r="DK293" s="212"/>
      <c r="DL293" s="213"/>
      <c r="DM293" s="149"/>
      <c r="DN293" s="60"/>
      <c r="DO293" s="244"/>
      <c r="DP293" s="212">
        <v>6445500</v>
      </c>
      <c r="DQ293" s="213">
        <v>8835</v>
      </c>
      <c r="DR293" s="149">
        <f t="shared" si="1168"/>
        <v>6454335</v>
      </c>
      <c r="DS293" s="60">
        <f t="shared" si="1177"/>
        <v>19363005</v>
      </c>
      <c r="DT293" s="244"/>
      <c r="DU293" s="212">
        <v>0</v>
      </c>
      <c r="DV293" s="213">
        <v>0</v>
      </c>
      <c r="DW293" s="149">
        <f t="shared" si="1169"/>
        <v>0</v>
      </c>
      <c r="DX293" s="60">
        <f t="shared" si="1178"/>
        <v>0</v>
      </c>
      <c r="DY293" s="244"/>
      <c r="DZ293" s="212"/>
      <c r="EA293" s="213"/>
      <c r="EB293" s="149"/>
      <c r="EC293" s="60"/>
      <c r="ED293" s="247"/>
      <c r="EE293" s="212"/>
      <c r="EF293" s="213"/>
      <c r="EG293" s="149"/>
      <c r="EH293" s="60"/>
      <c r="EI293" s="244"/>
      <c r="EJ293" s="224">
        <f t="shared" ref="EJ293" si="1314">IFERROR(AVERAGEIFS(O293:EI293,O$12:EI$12,"Valor Total Unitario",O293:EI293,"&lt;&gt;0"),0)</f>
        <v>4743310</v>
      </c>
      <c r="EK293" s="221">
        <f t="shared" ref="EK293" si="1315">_xlfn.MINIFS(O293:EI293,O$12:EI$12,"Valor Total Unitario", O293:EI293, "&lt;&gt;0")</f>
        <v>3032285</v>
      </c>
      <c r="EL293" s="222" t="str">
        <f t="shared" ref="EL293" si="1316">IF(EK293=0,"",INDEX(O$9:EI$9,MATCH(EK293,O293:EI293,0)))</f>
        <v>J&amp;J MEDTECH</v>
      </c>
      <c r="EM293" s="221"/>
      <c r="EN293" s="220">
        <f>IFERROR(EM293/#REF!,0)</f>
        <v>0</v>
      </c>
      <c r="EO293" s="31">
        <f t="shared" ref="EO293" si="1317">+EJ293</f>
        <v>4743310</v>
      </c>
      <c r="EP293" s="31">
        <f t="shared" si="1183"/>
        <v>14229930</v>
      </c>
      <c r="EQ293" s="225" t="str">
        <f t="shared" si="1142"/>
        <v/>
      </c>
    </row>
    <row r="294" spans="1:147" s="14" customFormat="1" ht="28.5">
      <c r="A294" s="263">
        <f t="shared" si="1163"/>
        <v>282</v>
      </c>
      <c r="B294" s="102"/>
      <c r="C294" s="249" t="s">
        <v>1010</v>
      </c>
      <c r="D294" s="273" t="s">
        <v>57</v>
      </c>
      <c r="E294" s="265" t="s">
        <v>1445</v>
      </c>
      <c r="F294" s="273">
        <v>4</v>
      </c>
      <c r="G294" s="102"/>
      <c r="H294" s="103"/>
      <c r="I294" s="210"/>
      <c r="J294" s="280"/>
      <c r="K294" s="206"/>
      <c r="L294" s="71">
        <f t="shared" ref="L294" si="1318">+J294+K294</f>
        <v>0</v>
      </c>
      <c r="M294" s="209">
        <f t="shared" si="1165"/>
        <v>0</v>
      </c>
      <c r="O294" s="275"/>
      <c r="P294" s="275"/>
      <c r="Q294" s="149"/>
      <c r="R294" s="60"/>
      <c r="S294" s="244"/>
      <c r="T294" s="275"/>
      <c r="U294" s="275"/>
      <c r="V294" s="149"/>
      <c r="W294" s="60"/>
      <c r="X294" s="244"/>
      <c r="Y294" s="275"/>
      <c r="Z294" s="275"/>
      <c r="AA294" s="149"/>
      <c r="AB294" s="60"/>
      <c r="AC294" s="244"/>
      <c r="AD294" s="275"/>
      <c r="AE294" s="275"/>
      <c r="AF294" s="149"/>
      <c r="AG294" s="60"/>
      <c r="AH294" s="244"/>
      <c r="AI294" s="275"/>
      <c r="AJ294" s="275"/>
      <c r="AK294" s="149"/>
      <c r="AL294" s="60"/>
      <c r="AM294" s="244"/>
      <c r="AN294" s="275"/>
      <c r="AO294" s="275"/>
      <c r="AP294" s="149">
        <f t="shared" si="1166"/>
        <v>0</v>
      </c>
      <c r="AQ294" s="60">
        <f t="shared" si="1175"/>
        <v>0</v>
      </c>
      <c r="AR294" s="244"/>
      <c r="AS294" s="275">
        <v>3490781.8</v>
      </c>
      <c r="AT294" s="275">
        <v>0</v>
      </c>
      <c r="AU294" s="149">
        <f t="shared" si="1167"/>
        <v>3490781.8</v>
      </c>
      <c r="AV294" s="60">
        <f t="shared" si="1176"/>
        <v>13963127.199999999</v>
      </c>
      <c r="AW294" s="244"/>
      <c r="AX294" s="212"/>
      <c r="AY294" s="213"/>
      <c r="AZ294" s="149"/>
      <c r="BA294" s="60"/>
      <c r="BB294" s="244"/>
      <c r="BC294" s="212"/>
      <c r="BD294" s="213"/>
      <c r="BE294" s="149"/>
      <c r="BF294" s="60"/>
      <c r="BG294" s="244"/>
      <c r="BH294" s="275"/>
      <c r="BI294" s="275"/>
      <c r="BJ294" s="149"/>
      <c r="BK294" s="60"/>
      <c r="BL294" s="244"/>
      <c r="BM294" s="212">
        <v>3287000</v>
      </c>
      <c r="BN294" s="213">
        <v>0</v>
      </c>
      <c r="BO294" s="149">
        <f t="shared" si="1200"/>
        <v>3287000</v>
      </c>
      <c r="BP294" s="60">
        <f t="shared" si="1201"/>
        <v>13148000</v>
      </c>
      <c r="BQ294" s="244"/>
      <c r="BR294" s="212">
        <v>7400663</v>
      </c>
      <c r="BS294" s="213">
        <v>1406125.97</v>
      </c>
      <c r="BT294" s="149">
        <f t="shared" si="1222"/>
        <v>8806788.9700000007</v>
      </c>
      <c r="BU294" s="60">
        <f t="shared" si="1223"/>
        <v>35227155.880000003</v>
      </c>
      <c r="BV294" s="244"/>
      <c r="BW294" s="212"/>
      <c r="BX294" s="213"/>
      <c r="BY294" s="149"/>
      <c r="BZ294" s="60"/>
      <c r="CA294" s="244"/>
      <c r="CB294" s="277"/>
      <c r="CC294" s="277"/>
      <c r="CD294" s="149"/>
      <c r="CE294" s="60"/>
      <c r="CF294" s="244"/>
      <c r="CG294" s="212">
        <v>8322192</v>
      </c>
      <c r="CH294" s="213">
        <v>0</v>
      </c>
      <c r="CI294" s="149">
        <f t="shared" ref="CI294:CI330" si="1319">+CG294+CH294</f>
        <v>8322192</v>
      </c>
      <c r="CJ294" s="60">
        <f t="shared" ref="CJ294:CJ330" si="1320">+CI294*$F294</f>
        <v>33288768</v>
      </c>
      <c r="CK294" s="244"/>
      <c r="CL294" s="212"/>
      <c r="CM294" s="213"/>
      <c r="CN294" s="149"/>
      <c r="CO294" s="60"/>
      <c r="CP294" s="244"/>
      <c r="CQ294" s="212"/>
      <c r="CR294" s="213"/>
      <c r="CS294" s="149"/>
      <c r="CT294" s="60"/>
      <c r="CU294" s="244"/>
      <c r="CV294" s="212"/>
      <c r="CW294" s="213"/>
      <c r="CX294" s="149"/>
      <c r="CY294" s="60"/>
      <c r="CZ294" s="244"/>
      <c r="DA294" s="212"/>
      <c r="DB294" s="213"/>
      <c r="DC294" s="149"/>
      <c r="DD294" s="60"/>
      <c r="DE294" s="244"/>
      <c r="DF294" s="212"/>
      <c r="DG294" s="213"/>
      <c r="DH294" s="149"/>
      <c r="DI294" s="60"/>
      <c r="DJ294" s="244"/>
      <c r="DK294" s="212"/>
      <c r="DL294" s="213"/>
      <c r="DM294" s="149"/>
      <c r="DN294" s="60"/>
      <c r="DO294" s="244"/>
      <c r="DP294" s="212"/>
      <c r="DQ294" s="213"/>
      <c r="DR294" s="149">
        <f t="shared" si="1168"/>
        <v>0</v>
      </c>
      <c r="DS294" s="60">
        <f t="shared" si="1177"/>
        <v>0</v>
      </c>
      <c r="DT294" s="244"/>
      <c r="DU294" s="212">
        <v>0</v>
      </c>
      <c r="DV294" s="213">
        <v>0</v>
      </c>
      <c r="DW294" s="149">
        <f t="shared" si="1169"/>
        <v>0</v>
      </c>
      <c r="DX294" s="60">
        <f t="shared" si="1178"/>
        <v>0</v>
      </c>
      <c r="DY294" s="244"/>
      <c r="DZ294" s="212"/>
      <c r="EA294" s="213"/>
      <c r="EB294" s="149"/>
      <c r="EC294" s="60"/>
      <c r="ED294" s="247"/>
      <c r="EE294" s="212"/>
      <c r="EF294" s="213"/>
      <c r="EG294" s="149"/>
      <c r="EH294" s="60"/>
      <c r="EI294" s="244"/>
      <c r="EJ294" s="224">
        <f t="shared" ref="EJ294" si="1321">IFERROR(AVERAGEIFS(O294:EI294,O$12:EI$12,"Valor Total Unitario",O294:EI294,"&lt;&gt;0"),0)</f>
        <v>5976690.6924999999</v>
      </c>
      <c r="EK294" s="221">
        <f t="shared" ref="EK294" si="1322">_xlfn.MINIFS(O294:EI294,O$12:EI$12,"Valor Total Unitario", O294:EI294, "&lt;&gt;0")</f>
        <v>3287000</v>
      </c>
      <c r="EL294" s="222" t="str">
        <f t="shared" ref="EL294" si="1323">IF(EK294=0,"",INDEX(O$9:EI$9,MATCH(EK294,O294:EI294,0)))</f>
        <v>LH S.A.S</v>
      </c>
      <c r="EM294" s="221"/>
      <c r="EN294" s="220">
        <f>IFERROR(EM294/#REF!,0)</f>
        <v>0</v>
      </c>
      <c r="EO294" s="31">
        <f t="shared" ref="EO294" si="1324">+EJ294</f>
        <v>5976690.6924999999</v>
      </c>
      <c r="EP294" s="31">
        <f t="shared" si="1183"/>
        <v>23906762.77</v>
      </c>
      <c r="EQ294" s="225" t="str">
        <f t="shared" si="1142"/>
        <v/>
      </c>
    </row>
    <row r="295" spans="1:147" s="14" customFormat="1" ht="42.75">
      <c r="A295" s="263">
        <f t="shared" si="1163"/>
        <v>283</v>
      </c>
      <c r="B295" s="102"/>
      <c r="C295" s="248" t="s">
        <v>1011</v>
      </c>
      <c r="D295" s="273" t="s">
        <v>57</v>
      </c>
      <c r="E295" s="264" t="s">
        <v>1445</v>
      </c>
      <c r="F295" s="273">
        <v>4</v>
      </c>
      <c r="G295" s="102"/>
      <c r="H295" s="103"/>
      <c r="I295" s="210"/>
      <c r="J295" s="280"/>
      <c r="K295" s="206"/>
      <c r="L295" s="71">
        <f t="shared" ref="L295" si="1325">+J295+K295</f>
        <v>0</v>
      </c>
      <c r="M295" s="209">
        <f t="shared" si="1165"/>
        <v>0</v>
      </c>
      <c r="O295" s="275"/>
      <c r="P295" s="275"/>
      <c r="Q295" s="149"/>
      <c r="R295" s="60"/>
      <c r="S295" s="244"/>
      <c r="T295" s="275"/>
      <c r="U295" s="275"/>
      <c r="V295" s="149"/>
      <c r="W295" s="60"/>
      <c r="X295" s="244"/>
      <c r="Y295" s="275"/>
      <c r="Z295" s="275"/>
      <c r="AA295" s="149"/>
      <c r="AB295" s="60"/>
      <c r="AC295" s="244"/>
      <c r="AD295" s="275"/>
      <c r="AE295" s="275"/>
      <c r="AF295" s="149"/>
      <c r="AG295" s="60"/>
      <c r="AH295" s="244"/>
      <c r="AI295" s="275"/>
      <c r="AJ295" s="275"/>
      <c r="AK295" s="149"/>
      <c r="AL295" s="60"/>
      <c r="AM295" s="244"/>
      <c r="AN295" s="275"/>
      <c r="AO295" s="275"/>
      <c r="AP295" s="149">
        <f t="shared" si="1166"/>
        <v>0</v>
      </c>
      <c r="AQ295" s="60">
        <f t="shared" si="1175"/>
        <v>0</v>
      </c>
      <c r="AR295" s="244"/>
      <c r="AS295" s="275"/>
      <c r="AT295" s="275"/>
      <c r="AU295" s="149"/>
      <c r="AV295" s="60"/>
      <c r="AW295" s="244"/>
      <c r="AX295" s="212"/>
      <c r="AY295" s="213"/>
      <c r="AZ295" s="149"/>
      <c r="BA295" s="60"/>
      <c r="BB295" s="244"/>
      <c r="BC295" s="212"/>
      <c r="BD295" s="213"/>
      <c r="BE295" s="149"/>
      <c r="BF295" s="60"/>
      <c r="BG295" s="244"/>
      <c r="BH295" s="275"/>
      <c r="BI295" s="275"/>
      <c r="BJ295" s="149"/>
      <c r="BK295" s="60"/>
      <c r="BL295" s="244"/>
      <c r="BM295" s="212"/>
      <c r="BN295" s="213"/>
      <c r="BO295" s="149"/>
      <c r="BP295" s="60"/>
      <c r="BQ295" s="244"/>
      <c r="BR295" s="212"/>
      <c r="BS295" s="213"/>
      <c r="BT295" s="149"/>
      <c r="BU295" s="60"/>
      <c r="BV295" s="244"/>
      <c r="BW295" s="212"/>
      <c r="BX295" s="213"/>
      <c r="BY295" s="149"/>
      <c r="BZ295" s="60"/>
      <c r="CA295" s="244"/>
      <c r="CB295" s="277"/>
      <c r="CC295" s="277"/>
      <c r="CD295" s="149"/>
      <c r="CE295" s="60"/>
      <c r="CF295" s="244"/>
      <c r="CG295" s="212"/>
      <c r="CH295" s="213"/>
      <c r="CI295" s="149"/>
      <c r="CJ295" s="60"/>
      <c r="CK295" s="244"/>
      <c r="CL295" s="212"/>
      <c r="CM295" s="213"/>
      <c r="CN295" s="149"/>
      <c r="CO295" s="60"/>
      <c r="CP295" s="244"/>
      <c r="CQ295" s="212"/>
      <c r="CR295" s="213"/>
      <c r="CS295" s="149"/>
      <c r="CT295" s="60"/>
      <c r="CU295" s="244"/>
      <c r="CV295" s="212"/>
      <c r="CW295" s="213"/>
      <c r="CX295" s="149"/>
      <c r="CY295" s="60"/>
      <c r="CZ295" s="244"/>
      <c r="DA295" s="212"/>
      <c r="DB295" s="213"/>
      <c r="DC295" s="149"/>
      <c r="DD295" s="60"/>
      <c r="DE295" s="244"/>
      <c r="DF295" s="212"/>
      <c r="DG295" s="213"/>
      <c r="DH295" s="149"/>
      <c r="DI295" s="60"/>
      <c r="DJ295" s="244"/>
      <c r="DK295" s="212"/>
      <c r="DL295" s="213"/>
      <c r="DM295" s="149"/>
      <c r="DN295" s="60"/>
      <c r="DO295" s="244"/>
      <c r="DP295" s="212">
        <v>5311500</v>
      </c>
      <c r="DQ295" s="213">
        <v>8835</v>
      </c>
      <c r="DR295" s="149">
        <f t="shared" si="1168"/>
        <v>5320335</v>
      </c>
      <c r="DS295" s="60">
        <f t="shared" si="1177"/>
        <v>21281340</v>
      </c>
      <c r="DT295" s="244"/>
      <c r="DU295" s="212">
        <v>0</v>
      </c>
      <c r="DV295" s="213">
        <v>0</v>
      </c>
      <c r="DW295" s="149">
        <f t="shared" si="1169"/>
        <v>0</v>
      </c>
      <c r="DX295" s="60">
        <f t="shared" si="1178"/>
        <v>0</v>
      </c>
      <c r="DY295" s="244"/>
      <c r="DZ295" s="212"/>
      <c r="EA295" s="213"/>
      <c r="EB295" s="149"/>
      <c r="EC295" s="60"/>
      <c r="ED295" s="247"/>
      <c r="EE295" s="212"/>
      <c r="EF295" s="213"/>
      <c r="EG295" s="149"/>
      <c r="EH295" s="60"/>
      <c r="EI295" s="244"/>
      <c r="EJ295" s="224">
        <f t="shared" ref="EJ295" si="1326">IFERROR(AVERAGEIFS(O295:EI295,O$12:EI$12,"Valor Total Unitario",O295:EI295,"&lt;&gt;0"),0)</f>
        <v>5320335</v>
      </c>
      <c r="EK295" s="221">
        <f t="shared" ref="EK295" si="1327">_xlfn.MINIFS(O295:EI295,O$12:EI$12,"Valor Total Unitario", O295:EI295, "&lt;&gt;0")</f>
        <v>5320335</v>
      </c>
      <c r="EL295" s="222" t="str">
        <f t="shared" ref="EL295" si="1328">IF(EK295=0,"",INDEX(O$9:EI$9,MATCH(EK295,O295:EI295,0)))</f>
        <v>SMITH &amp; NEPHEW</v>
      </c>
      <c r="EM295" s="221"/>
      <c r="EN295" s="220">
        <f>IFERROR(EM295/#REF!,0)</f>
        <v>0</v>
      </c>
      <c r="EO295" s="31">
        <f t="shared" ref="EO295" si="1329">+EJ295</f>
        <v>5320335</v>
      </c>
      <c r="EP295" s="31">
        <f t="shared" si="1183"/>
        <v>21281340</v>
      </c>
      <c r="EQ295" s="225" t="str">
        <f t="shared" ref="EQ295:EQ311" si="1330">IF(AND(C295="",SUM(O295:EI295)=0),"",IF(AND(C295&lt;&gt;"",SUM(O295:EI295)=0),"Ítem sin cotización",IF(COUNTIFS(O295:EI295,EK295,O$12:EI$12,"Valor Total Unitario")&gt;1,"Empate","")))</f>
        <v/>
      </c>
    </row>
    <row r="296" spans="1:147" s="14" customFormat="1" ht="57">
      <c r="A296" s="263">
        <f t="shared" si="1163"/>
        <v>284</v>
      </c>
      <c r="B296" s="102"/>
      <c r="C296" s="249" t="s">
        <v>1012</v>
      </c>
      <c r="D296" s="273" t="s">
        <v>57</v>
      </c>
      <c r="E296" s="265" t="s">
        <v>1445</v>
      </c>
      <c r="F296" s="273">
        <v>4</v>
      </c>
      <c r="G296" s="102"/>
      <c r="H296" s="103"/>
      <c r="I296" s="210"/>
      <c r="J296" s="280"/>
      <c r="K296" s="206"/>
      <c r="L296" s="71">
        <f t="shared" ref="L296" si="1331">+J296+K296</f>
        <v>0</v>
      </c>
      <c r="M296" s="209">
        <f t="shared" si="1165"/>
        <v>0</v>
      </c>
      <c r="O296" s="275"/>
      <c r="P296" s="275"/>
      <c r="Q296" s="149"/>
      <c r="R296" s="60"/>
      <c r="S296" s="244"/>
      <c r="T296" s="275"/>
      <c r="U296" s="275"/>
      <c r="V296" s="149"/>
      <c r="W296" s="60"/>
      <c r="X296" s="244"/>
      <c r="Y296" s="275"/>
      <c r="Z296" s="275"/>
      <c r="AA296" s="149"/>
      <c r="AB296" s="60"/>
      <c r="AC296" s="244"/>
      <c r="AD296" s="275"/>
      <c r="AE296" s="275"/>
      <c r="AF296" s="149"/>
      <c r="AG296" s="60"/>
      <c r="AH296" s="244"/>
      <c r="AI296" s="275"/>
      <c r="AJ296" s="275"/>
      <c r="AK296" s="149"/>
      <c r="AL296" s="60"/>
      <c r="AM296" s="244"/>
      <c r="AN296" s="275"/>
      <c r="AO296" s="275"/>
      <c r="AP296" s="149">
        <f t="shared" si="1166"/>
        <v>0</v>
      </c>
      <c r="AQ296" s="60">
        <f t="shared" si="1175"/>
        <v>0</v>
      </c>
      <c r="AR296" s="244"/>
      <c r="AS296" s="275"/>
      <c r="AT296" s="275"/>
      <c r="AU296" s="149"/>
      <c r="AV296" s="60"/>
      <c r="AW296" s="244"/>
      <c r="AX296" s="212">
        <v>1738033</v>
      </c>
      <c r="AY296" s="213">
        <v>0</v>
      </c>
      <c r="AZ296" s="149">
        <f t="shared" si="1290"/>
        <v>1738033</v>
      </c>
      <c r="BA296" s="60">
        <f t="shared" si="1291"/>
        <v>6952132</v>
      </c>
      <c r="BB296" s="244"/>
      <c r="BC296" s="212"/>
      <c r="BD296" s="213"/>
      <c r="BE296" s="149"/>
      <c r="BF296" s="60"/>
      <c r="BG296" s="244"/>
      <c r="BH296" s="275"/>
      <c r="BI296" s="275"/>
      <c r="BJ296" s="149"/>
      <c r="BK296" s="60"/>
      <c r="BL296" s="244"/>
      <c r="BM296" s="212">
        <v>2737000</v>
      </c>
      <c r="BN296" s="213">
        <v>0</v>
      </c>
      <c r="BO296" s="149">
        <f t="shared" si="1200"/>
        <v>2737000</v>
      </c>
      <c r="BP296" s="60">
        <f t="shared" si="1201"/>
        <v>10948000</v>
      </c>
      <c r="BQ296" s="244"/>
      <c r="BR296" s="212"/>
      <c r="BS296" s="213"/>
      <c r="BT296" s="149"/>
      <c r="BU296" s="60"/>
      <c r="BV296" s="244"/>
      <c r="BW296" s="212"/>
      <c r="BX296" s="213"/>
      <c r="BY296" s="149"/>
      <c r="BZ296" s="60"/>
      <c r="CA296" s="244"/>
      <c r="CB296" s="277"/>
      <c r="CC296" s="277"/>
      <c r="CD296" s="149"/>
      <c r="CE296" s="60"/>
      <c r="CF296" s="244"/>
      <c r="CG296" s="212"/>
      <c r="CH296" s="213"/>
      <c r="CI296" s="149"/>
      <c r="CJ296" s="60"/>
      <c r="CK296" s="244"/>
      <c r="CL296" s="212"/>
      <c r="CM296" s="213"/>
      <c r="CN296" s="149"/>
      <c r="CO296" s="60"/>
      <c r="CP296" s="244"/>
      <c r="CQ296" s="212"/>
      <c r="CR296" s="213"/>
      <c r="CS296" s="149"/>
      <c r="CT296" s="60"/>
      <c r="CU296" s="244"/>
      <c r="CV296" s="212"/>
      <c r="CW296" s="213"/>
      <c r="CX296" s="149"/>
      <c r="CY296" s="60"/>
      <c r="CZ296" s="244"/>
      <c r="DA296" s="212"/>
      <c r="DB296" s="213"/>
      <c r="DC296" s="149"/>
      <c r="DD296" s="60"/>
      <c r="DE296" s="244"/>
      <c r="DF296" s="212"/>
      <c r="DG296" s="213"/>
      <c r="DH296" s="149"/>
      <c r="DI296" s="60"/>
      <c r="DJ296" s="244"/>
      <c r="DK296" s="212"/>
      <c r="DL296" s="213"/>
      <c r="DM296" s="149"/>
      <c r="DN296" s="60"/>
      <c r="DO296" s="244"/>
      <c r="DP296" s="212">
        <v>5311500</v>
      </c>
      <c r="DQ296" s="213">
        <v>8835</v>
      </c>
      <c r="DR296" s="149">
        <f t="shared" si="1168"/>
        <v>5320335</v>
      </c>
      <c r="DS296" s="60">
        <f t="shared" si="1177"/>
        <v>21281340</v>
      </c>
      <c r="DT296" s="244"/>
      <c r="DU296" s="212">
        <v>0</v>
      </c>
      <c r="DV296" s="213">
        <v>0</v>
      </c>
      <c r="DW296" s="149">
        <f t="shared" si="1169"/>
        <v>0</v>
      </c>
      <c r="DX296" s="60">
        <f t="shared" si="1178"/>
        <v>0</v>
      </c>
      <c r="DY296" s="244"/>
      <c r="DZ296" s="212"/>
      <c r="EA296" s="213"/>
      <c r="EB296" s="149"/>
      <c r="EC296" s="60"/>
      <c r="ED296" s="247"/>
      <c r="EE296" s="212"/>
      <c r="EF296" s="213"/>
      <c r="EG296" s="149"/>
      <c r="EH296" s="60"/>
      <c r="EI296" s="244"/>
      <c r="EJ296" s="224">
        <f t="shared" ref="EJ296" si="1332">IFERROR(AVERAGEIFS(O296:EI296,O$12:EI$12,"Valor Total Unitario",O296:EI296,"&lt;&gt;0"),0)</f>
        <v>3265122.6666666665</v>
      </c>
      <c r="EK296" s="221">
        <f t="shared" ref="EK296" si="1333">_xlfn.MINIFS(O296:EI296,O$12:EI$12,"Valor Total Unitario", O296:EI296, "&lt;&gt;0")</f>
        <v>1738033</v>
      </c>
      <c r="EL296" s="222" t="str">
        <f t="shared" ref="EL296" si="1334">IF(EK296=0,"",INDEX(O$9:EI$9,MATCH(EK296,O296:EI296,0)))</f>
        <v>PROMED QUIRURGICOS</v>
      </c>
      <c r="EM296" s="221"/>
      <c r="EN296" s="220">
        <f>IFERROR(EM296/#REF!,0)</f>
        <v>0</v>
      </c>
      <c r="EO296" s="31">
        <f t="shared" ref="EO296" si="1335">+EJ296</f>
        <v>3265122.6666666665</v>
      </c>
      <c r="EP296" s="31">
        <f t="shared" si="1183"/>
        <v>13060490.666666666</v>
      </c>
      <c r="EQ296" s="225" t="str">
        <f t="shared" si="1330"/>
        <v/>
      </c>
    </row>
    <row r="297" spans="1:147" s="14" customFormat="1" ht="42.75">
      <c r="A297" s="263">
        <f t="shared" si="1163"/>
        <v>285</v>
      </c>
      <c r="B297" s="102"/>
      <c r="C297" s="249" t="s">
        <v>1013</v>
      </c>
      <c r="D297" s="273" t="s">
        <v>57</v>
      </c>
      <c r="E297" s="265" t="s">
        <v>1445</v>
      </c>
      <c r="F297" s="273">
        <v>4</v>
      </c>
      <c r="G297" s="102"/>
      <c r="H297" s="103"/>
      <c r="I297" s="210"/>
      <c r="J297" s="280"/>
      <c r="K297" s="206"/>
      <c r="L297" s="71">
        <f t="shared" ref="L297" si="1336">+J297+K297</f>
        <v>0</v>
      </c>
      <c r="M297" s="209">
        <f t="shared" si="1165"/>
        <v>0</v>
      </c>
      <c r="O297" s="275"/>
      <c r="P297" s="275"/>
      <c r="Q297" s="149"/>
      <c r="R297" s="60"/>
      <c r="S297" s="244"/>
      <c r="T297" s="275"/>
      <c r="U297" s="275"/>
      <c r="V297" s="149"/>
      <c r="W297" s="60"/>
      <c r="X297" s="244"/>
      <c r="Y297" s="275"/>
      <c r="Z297" s="275"/>
      <c r="AA297" s="149"/>
      <c r="AB297" s="60"/>
      <c r="AC297" s="244"/>
      <c r="AD297" s="275">
        <v>3815209.6245900001</v>
      </c>
      <c r="AE297" s="275">
        <v>0</v>
      </c>
      <c r="AF297" s="149">
        <f t="shared" ref="AF297:AF328" si="1337">+AD297+AE297</f>
        <v>3815209.6245900001</v>
      </c>
      <c r="AG297" s="60">
        <f t="shared" ref="AG297:AG328" si="1338">+AF297*$F297</f>
        <v>15260838.498360001</v>
      </c>
      <c r="AH297" s="244"/>
      <c r="AI297" s="275"/>
      <c r="AJ297" s="275"/>
      <c r="AK297" s="149"/>
      <c r="AL297" s="60"/>
      <c r="AM297" s="244"/>
      <c r="AN297" s="275"/>
      <c r="AO297" s="275"/>
      <c r="AP297" s="149">
        <f t="shared" si="1166"/>
        <v>0</v>
      </c>
      <c r="AQ297" s="60">
        <f t="shared" si="1175"/>
        <v>0</v>
      </c>
      <c r="AR297" s="244"/>
      <c r="AS297" s="275">
        <v>3490781.8</v>
      </c>
      <c r="AT297" s="275">
        <v>0</v>
      </c>
      <c r="AU297" s="149">
        <f t="shared" si="1167"/>
        <v>3490781.8</v>
      </c>
      <c r="AV297" s="60">
        <f t="shared" si="1176"/>
        <v>13963127.199999999</v>
      </c>
      <c r="AW297" s="244"/>
      <c r="AX297" s="212"/>
      <c r="AY297" s="213"/>
      <c r="AZ297" s="149"/>
      <c r="BA297" s="60"/>
      <c r="BB297" s="244"/>
      <c r="BC297" s="212"/>
      <c r="BD297" s="213"/>
      <c r="BE297" s="149"/>
      <c r="BF297" s="60"/>
      <c r="BG297" s="244"/>
      <c r="BH297" s="275"/>
      <c r="BI297" s="275"/>
      <c r="BJ297" s="149"/>
      <c r="BK297" s="60"/>
      <c r="BL297" s="244"/>
      <c r="BM297" s="212"/>
      <c r="BN297" s="213"/>
      <c r="BO297" s="149"/>
      <c r="BP297" s="60"/>
      <c r="BQ297" s="244"/>
      <c r="BR297" s="212"/>
      <c r="BS297" s="213"/>
      <c r="BT297" s="149"/>
      <c r="BU297" s="60"/>
      <c r="BV297" s="244"/>
      <c r="BW297" s="212"/>
      <c r="BX297" s="213"/>
      <c r="BY297" s="149"/>
      <c r="BZ297" s="60"/>
      <c r="CA297" s="244"/>
      <c r="CB297" s="277"/>
      <c r="CC297" s="277"/>
      <c r="CD297" s="149"/>
      <c r="CE297" s="60"/>
      <c r="CF297" s="244"/>
      <c r="CG297" s="212"/>
      <c r="CH297" s="213"/>
      <c r="CI297" s="149"/>
      <c r="CJ297" s="60"/>
      <c r="CK297" s="244"/>
      <c r="CL297" s="212"/>
      <c r="CM297" s="213"/>
      <c r="CN297" s="149"/>
      <c r="CO297" s="60"/>
      <c r="CP297" s="244"/>
      <c r="CQ297" s="212"/>
      <c r="CR297" s="213"/>
      <c r="CS297" s="149"/>
      <c r="CT297" s="60"/>
      <c r="CU297" s="244"/>
      <c r="CV297" s="212"/>
      <c r="CW297" s="213"/>
      <c r="CX297" s="149"/>
      <c r="CY297" s="60"/>
      <c r="CZ297" s="244"/>
      <c r="DA297" s="212"/>
      <c r="DB297" s="213"/>
      <c r="DC297" s="149"/>
      <c r="DD297" s="60"/>
      <c r="DE297" s="244"/>
      <c r="DF297" s="212"/>
      <c r="DG297" s="213"/>
      <c r="DH297" s="149"/>
      <c r="DI297" s="60"/>
      <c r="DJ297" s="244"/>
      <c r="DK297" s="212"/>
      <c r="DL297" s="213"/>
      <c r="DM297" s="149"/>
      <c r="DN297" s="60"/>
      <c r="DO297" s="244"/>
      <c r="DP297" s="212">
        <v>4398500</v>
      </c>
      <c r="DQ297" s="213">
        <v>0</v>
      </c>
      <c r="DR297" s="149">
        <f t="shared" si="1168"/>
        <v>4398500</v>
      </c>
      <c r="DS297" s="60">
        <f t="shared" si="1177"/>
        <v>17594000</v>
      </c>
      <c r="DT297" s="244"/>
      <c r="DU297" s="212">
        <v>0</v>
      </c>
      <c r="DV297" s="213">
        <v>0</v>
      </c>
      <c r="DW297" s="149">
        <f t="shared" si="1169"/>
        <v>0</v>
      </c>
      <c r="DX297" s="60">
        <f t="shared" si="1178"/>
        <v>0</v>
      </c>
      <c r="DY297" s="244"/>
      <c r="DZ297" s="212"/>
      <c r="EA297" s="213"/>
      <c r="EB297" s="149"/>
      <c r="EC297" s="60"/>
      <c r="ED297" s="247"/>
      <c r="EE297" s="212"/>
      <c r="EF297" s="213"/>
      <c r="EG297" s="149"/>
      <c r="EH297" s="60"/>
      <c r="EI297" s="244"/>
      <c r="EJ297" s="224">
        <f t="shared" ref="EJ297" si="1339">IFERROR(AVERAGEIFS(O297:EI297,O$12:EI$12,"Valor Total Unitario",O297:EI297,"&lt;&gt;0"),0)</f>
        <v>3901497.1415299997</v>
      </c>
      <c r="EK297" s="221">
        <f t="shared" ref="EK297" si="1340">_xlfn.MINIFS(O297:EI297,O$12:EI$12,"Valor Total Unitario", O297:EI297, "&lt;&gt;0")</f>
        <v>3490781.8</v>
      </c>
      <c r="EL297" s="222" t="str">
        <f t="shared" ref="EL297" si="1341">IF(EK297=0,"",INDEX(O$9:EI$9,MATCH(EK297,O297:EI297,0)))</f>
        <v>FIJACION EXTERNA SAS</v>
      </c>
      <c r="EM297" s="221"/>
      <c r="EN297" s="220">
        <f>IFERROR(EM297/#REF!,0)</f>
        <v>0</v>
      </c>
      <c r="EO297" s="31">
        <f t="shared" ref="EO297" si="1342">+EJ297</f>
        <v>3901497.1415299997</v>
      </c>
      <c r="EP297" s="31">
        <f t="shared" si="1183"/>
        <v>15605988.566119999</v>
      </c>
      <c r="EQ297" s="225" t="str">
        <f t="shared" si="1330"/>
        <v/>
      </c>
    </row>
    <row r="298" spans="1:147" s="14" customFormat="1" ht="28.5">
      <c r="A298" s="263">
        <f t="shared" si="1163"/>
        <v>286</v>
      </c>
      <c r="B298" s="102"/>
      <c r="C298" s="249" t="s">
        <v>1014</v>
      </c>
      <c r="D298" s="273" t="s">
        <v>57</v>
      </c>
      <c r="E298" s="265" t="s">
        <v>1445</v>
      </c>
      <c r="F298" s="273">
        <v>4</v>
      </c>
      <c r="G298" s="102"/>
      <c r="H298" s="103"/>
      <c r="I298" s="210"/>
      <c r="J298" s="280"/>
      <c r="K298" s="206"/>
      <c r="L298" s="71">
        <f t="shared" ref="L298" si="1343">+J298+K298</f>
        <v>0</v>
      </c>
      <c r="M298" s="209">
        <f t="shared" si="1165"/>
        <v>0</v>
      </c>
      <c r="O298" s="275"/>
      <c r="P298" s="275"/>
      <c r="Q298" s="149"/>
      <c r="R298" s="60"/>
      <c r="S298" s="244"/>
      <c r="T298" s="275"/>
      <c r="U298" s="275"/>
      <c r="V298" s="149"/>
      <c r="W298" s="60"/>
      <c r="X298" s="244"/>
      <c r="Y298" s="275">
        <v>1874272</v>
      </c>
      <c r="Z298" s="275">
        <v>0</v>
      </c>
      <c r="AA298" s="149">
        <f t="shared" ref="AA298" si="1344">+Y298+Z298</f>
        <v>1874272</v>
      </c>
      <c r="AB298" s="60">
        <f t="shared" ref="AB298" si="1345">+AA298*$F298</f>
        <v>7497088</v>
      </c>
      <c r="AC298" s="244"/>
      <c r="AD298" s="275"/>
      <c r="AE298" s="275"/>
      <c r="AF298" s="149"/>
      <c r="AG298" s="60"/>
      <c r="AH298" s="244"/>
      <c r="AI298" s="275"/>
      <c r="AJ298" s="275"/>
      <c r="AK298" s="149"/>
      <c r="AL298" s="60"/>
      <c r="AM298" s="244"/>
      <c r="AN298" s="275"/>
      <c r="AO298" s="275"/>
      <c r="AP298" s="149">
        <f t="shared" si="1166"/>
        <v>0</v>
      </c>
      <c r="AQ298" s="60">
        <f t="shared" si="1175"/>
        <v>0</v>
      </c>
      <c r="AR298" s="244"/>
      <c r="AS298" s="275">
        <v>4142187.5</v>
      </c>
      <c r="AT298" s="275">
        <v>0</v>
      </c>
      <c r="AU298" s="149">
        <f t="shared" si="1167"/>
        <v>4142187.5</v>
      </c>
      <c r="AV298" s="60">
        <f t="shared" si="1176"/>
        <v>16568750</v>
      </c>
      <c r="AW298" s="244"/>
      <c r="AX298" s="212"/>
      <c r="AY298" s="213"/>
      <c r="AZ298" s="149"/>
      <c r="BA298" s="60"/>
      <c r="BB298" s="244"/>
      <c r="BC298" s="212"/>
      <c r="BD298" s="213"/>
      <c r="BE298" s="149"/>
      <c r="BF298" s="60"/>
      <c r="BG298" s="244"/>
      <c r="BH298" s="275"/>
      <c r="BI298" s="275"/>
      <c r="BJ298" s="149"/>
      <c r="BK298" s="60"/>
      <c r="BL298" s="244"/>
      <c r="BM298" s="212">
        <v>3167000</v>
      </c>
      <c r="BN298" s="213">
        <v>0</v>
      </c>
      <c r="BO298" s="149">
        <f t="shared" si="1200"/>
        <v>3167000</v>
      </c>
      <c r="BP298" s="60">
        <f t="shared" si="1201"/>
        <v>12668000</v>
      </c>
      <c r="BQ298" s="244"/>
      <c r="BR298" s="212">
        <v>7400663</v>
      </c>
      <c r="BS298" s="213">
        <v>1406125.97</v>
      </c>
      <c r="BT298" s="149">
        <f t="shared" si="1222"/>
        <v>8806788.9700000007</v>
      </c>
      <c r="BU298" s="60">
        <f t="shared" si="1223"/>
        <v>35227155.880000003</v>
      </c>
      <c r="BV298" s="244"/>
      <c r="BW298" s="212"/>
      <c r="BX298" s="213"/>
      <c r="BY298" s="149"/>
      <c r="BZ298" s="60"/>
      <c r="CA298" s="244"/>
      <c r="CB298" s="277"/>
      <c r="CC298" s="277"/>
      <c r="CD298" s="149"/>
      <c r="CE298" s="60"/>
      <c r="CF298" s="244"/>
      <c r="CG298" s="212">
        <v>8322192</v>
      </c>
      <c r="CH298" s="213">
        <v>0</v>
      </c>
      <c r="CI298" s="149">
        <f t="shared" si="1319"/>
        <v>8322192</v>
      </c>
      <c r="CJ298" s="60">
        <f t="shared" si="1320"/>
        <v>33288768</v>
      </c>
      <c r="CK298" s="244"/>
      <c r="CL298" s="212"/>
      <c r="CM298" s="213"/>
      <c r="CN298" s="149"/>
      <c r="CO298" s="60"/>
      <c r="CP298" s="244"/>
      <c r="CQ298" s="212"/>
      <c r="CR298" s="213"/>
      <c r="CS298" s="149"/>
      <c r="CT298" s="60"/>
      <c r="CU298" s="244"/>
      <c r="CV298" s="212"/>
      <c r="CW298" s="213"/>
      <c r="CX298" s="149"/>
      <c r="CY298" s="60"/>
      <c r="CZ298" s="244"/>
      <c r="DA298" s="212"/>
      <c r="DB298" s="213"/>
      <c r="DC298" s="149"/>
      <c r="DD298" s="60"/>
      <c r="DE298" s="244"/>
      <c r="DF298" s="212"/>
      <c r="DG298" s="213"/>
      <c r="DH298" s="149"/>
      <c r="DI298" s="60"/>
      <c r="DJ298" s="244"/>
      <c r="DK298" s="212"/>
      <c r="DL298" s="213"/>
      <c r="DM298" s="149"/>
      <c r="DN298" s="60"/>
      <c r="DO298" s="244"/>
      <c r="DP298" s="212"/>
      <c r="DQ298" s="213"/>
      <c r="DR298" s="149">
        <f t="shared" si="1168"/>
        <v>0</v>
      </c>
      <c r="DS298" s="60">
        <f t="shared" si="1177"/>
        <v>0</v>
      </c>
      <c r="DT298" s="244"/>
      <c r="DU298" s="212">
        <v>0</v>
      </c>
      <c r="DV298" s="213">
        <v>0</v>
      </c>
      <c r="DW298" s="149">
        <f t="shared" si="1169"/>
        <v>0</v>
      </c>
      <c r="DX298" s="60">
        <f t="shared" si="1178"/>
        <v>0</v>
      </c>
      <c r="DY298" s="244"/>
      <c r="DZ298" s="212"/>
      <c r="EA298" s="213"/>
      <c r="EB298" s="149"/>
      <c r="EC298" s="60"/>
      <c r="ED298" s="247"/>
      <c r="EE298" s="212"/>
      <c r="EF298" s="213"/>
      <c r="EG298" s="149"/>
      <c r="EH298" s="60"/>
      <c r="EI298" s="244"/>
      <c r="EJ298" s="224">
        <f t="shared" ref="EJ298" si="1346">IFERROR(AVERAGEIFS(O298:EI298,O$12:EI$12,"Valor Total Unitario",O298:EI298,"&lt;&gt;0"),0)</f>
        <v>5262488.0939999996</v>
      </c>
      <c r="EK298" s="221">
        <f t="shared" ref="EK298" si="1347">_xlfn.MINIFS(O298:EI298,O$12:EI$12,"Valor Total Unitario", O298:EI298, "&lt;&gt;0")</f>
        <v>1874272</v>
      </c>
      <c r="EL298" s="222" t="str">
        <f t="shared" ref="EL298" si="1348">IF(EK298=0,"",INDEX(O$9:EI$9,MATCH(EK298,O298:EI298,0)))</f>
        <v>Sampedro</v>
      </c>
      <c r="EM298" s="221"/>
      <c r="EN298" s="220">
        <f>IFERROR(EM298/#REF!,0)</f>
        <v>0</v>
      </c>
      <c r="EO298" s="31">
        <f t="shared" ref="EO298" si="1349">+EJ298</f>
        <v>5262488.0939999996</v>
      </c>
      <c r="EP298" s="31">
        <f t="shared" si="1183"/>
        <v>21049952.375999998</v>
      </c>
      <c r="EQ298" s="225" t="str">
        <f t="shared" si="1330"/>
        <v/>
      </c>
    </row>
    <row r="299" spans="1:147" s="14" customFormat="1" ht="85.5">
      <c r="A299" s="263">
        <f t="shared" si="1163"/>
        <v>287</v>
      </c>
      <c r="B299" s="102"/>
      <c r="C299" s="248" t="s">
        <v>1015</v>
      </c>
      <c r="D299" s="273" t="s">
        <v>57</v>
      </c>
      <c r="E299" s="264" t="s">
        <v>1445</v>
      </c>
      <c r="F299" s="273">
        <v>4</v>
      </c>
      <c r="G299" s="102"/>
      <c r="H299" s="103"/>
      <c r="I299" s="210"/>
      <c r="J299" s="280"/>
      <c r="K299" s="206"/>
      <c r="L299" s="71">
        <f t="shared" ref="L299" si="1350">+J299+K299</f>
        <v>0</v>
      </c>
      <c r="M299" s="209">
        <f t="shared" si="1165"/>
        <v>0</v>
      </c>
      <c r="O299" s="275"/>
      <c r="P299" s="275"/>
      <c r="Q299" s="149"/>
      <c r="R299" s="60"/>
      <c r="S299" s="244"/>
      <c r="T299" s="275"/>
      <c r="U299" s="275"/>
      <c r="V299" s="149"/>
      <c r="W299" s="60"/>
      <c r="X299" s="244"/>
      <c r="Y299" s="275"/>
      <c r="Z299" s="275"/>
      <c r="AA299" s="149"/>
      <c r="AB299" s="60"/>
      <c r="AC299" s="244"/>
      <c r="AD299" s="275"/>
      <c r="AE299" s="275"/>
      <c r="AF299" s="149"/>
      <c r="AG299" s="60"/>
      <c r="AH299" s="244"/>
      <c r="AI299" s="275"/>
      <c r="AJ299" s="275"/>
      <c r="AK299" s="149"/>
      <c r="AL299" s="60"/>
      <c r="AM299" s="244"/>
      <c r="AN299" s="275"/>
      <c r="AO299" s="275"/>
      <c r="AP299" s="149">
        <f t="shared" si="1166"/>
        <v>0</v>
      </c>
      <c r="AQ299" s="60">
        <f t="shared" si="1175"/>
        <v>0</v>
      </c>
      <c r="AR299" s="244"/>
      <c r="AS299" s="275">
        <v>3662656.8</v>
      </c>
      <c r="AT299" s="275">
        <v>0</v>
      </c>
      <c r="AU299" s="149">
        <f t="shared" si="1167"/>
        <v>3662656.8</v>
      </c>
      <c r="AV299" s="60">
        <f t="shared" si="1176"/>
        <v>14650627.199999999</v>
      </c>
      <c r="AW299" s="244"/>
      <c r="AX299" s="212"/>
      <c r="AY299" s="213"/>
      <c r="AZ299" s="149"/>
      <c r="BA299" s="60"/>
      <c r="BB299" s="244"/>
      <c r="BC299" s="212"/>
      <c r="BD299" s="213"/>
      <c r="BE299" s="149"/>
      <c r="BF299" s="60"/>
      <c r="BG299" s="244"/>
      <c r="BH299" s="275"/>
      <c r="BI299" s="275"/>
      <c r="BJ299" s="149"/>
      <c r="BK299" s="60"/>
      <c r="BL299" s="244"/>
      <c r="BM299" s="212">
        <v>1607000</v>
      </c>
      <c r="BN299" s="213">
        <v>0</v>
      </c>
      <c r="BO299" s="149">
        <f t="shared" si="1200"/>
        <v>1607000</v>
      </c>
      <c r="BP299" s="60">
        <f t="shared" si="1201"/>
        <v>6428000</v>
      </c>
      <c r="BQ299" s="244"/>
      <c r="BR299" s="212"/>
      <c r="BS299" s="213"/>
      <c r="BT299" s="149"/>
      <c r="BU299" s="60"/>
      <c r="BV299" s="244"/>
      <c r="BW299" s="212"/>
      <c r="BX299" s="213"/>
      <c r="BY299" s="149"/>
      <c r="BZ299" s="60"/>
      <c r="CA299" s="244"/>
      <c r="CB299" s="277"/>
      <c r="CC299" s="277"/>
      <c r="CD299" s="149"/>
      <c r="CE299" s="60"/>
      <c r="CF299" s="244"/>
      <c r="CG299" s="212"/>
      <c r="CH299" s="213"/>
      <c r="CI299" s="149"/>
      <c r="CJ299" s="60"/>
      <c r="CK299" s="244"/>
      <c r="CL299" s="212"/>
      <c r="CM299" s="213"/>
      <c r="CN299" s="149"/>
      <c r="CO299" s="60"/>
      <c r="CP299" s="244"/>
      <c r="CQ299" s="212"/>
      <c r="CR299" s="213"/>
      <c r="CS299" s="149"/>
      <c r="CT299" s="60"/>
      <c r="CU299" s="244"/>
      <c r="CV299" s="212"/>
      <c r="CW299" s="213"/>
      <c r="CX299" s="149"/>
      <c r="CY299" s="60"/>
      <c r="CZ299" s="244"/>
      <c r="DA299" s="212"/>
      <c r="DB299" s="213"/>
      <c r="DC299" s="149"/>
      <c r="DD299" s="60"/>
      <c r="DE299" s="244"/>
      <c r="DF299" s="212"/>
      <c r="DG299" s="213"/>
      <c r="DH299" s="149"/>
      <c r="DI299" s="60"/>
      <c r="DJ299" s="244"/>
      <c r="DK299" s="212"/>
      <c r="DL299" s="213"/>
      <c r="DM299" s="149"/>
      <c r="DN299" s="60"/>
      <c r="DO299" s="244"/>
      <c r="DP299" s="212"/>
      <c r="DQ299" s="213"/>
      <c r="DR299" s="149">
        <f t="shared" si="1168"/>
        <v>0</v>
      </c>
      <c r="DS299" s="60">
        <f t="shared" si="1177"/>
        <v>0</v>
      </c>
      <c r="DT299" s="244"/>
      <c r="DU299" s="212">
        <v>0</v>
      </c>
      <c r="DV299" s="213">
        <v>0</v>
      </c>
      <c r="DW299" s="149">
        <f t="shared" si="1169"/>
        <v>0</v>
      </c>
      <c r="DX299" s="60">
        <f t="shared" si="1178"/>
        <v>0</v>
      </c>
      <c r="DY299" s="244"/>
      <c r="DZ299" s="212"/>
      <c r="EA299" s="213"/>
      <c r="EB299" s="149"/>
      <c r="EC299" s="60"/>
      <c r="ED299" s="247"/>
      <c r="EE299" s="212"/>
      <c r="EF299" s="213"/>
      <c r="EG299" s="149"/>
      <c r="EH299" s="60"/>
      <c r="EI299" s="244"/>
      <c r="EJ299" s="224">
        <f t="shared" ref="EJ299" si="1351">IFERROR(AVERAGEIFS(O299:EI299,O$12:EI$12,"Valor Total Unitario",O299:EI299,"&lt;&gt;0"),0)</f>
        <v>2634828.4</v>
      </c>
      <c r="EK299" s="221">
        <f t="shared" ref="EK299" si="1352">_xlfn.MINIFS(O299:EI299,O$12:EI$12,"Valor Total Unitario", O299:EI299, "&lt;&gt;0")</f>
        <v>1607000</v>
      </c>
      <c r="EL299" s="222" t="str">
        <f t="shared" ref="EL299" si="1353">IF(EK299=0,"",INDEX(O$9:EI$9,MATCH(EK299,O299:EI299,0)))</f>
        <v>LH S.A.S</v>
      </c>
      <c r="EM299" s="221"/>
      <c r="EN299" s="220">
        <f>IFERROR(EM299/#REF!,0)</f>
        <v>0</v>
      </c>
      <c r="EO299" s="31">
        <f t="shared" ref="EO299" si="1354">+EJ299</f>
        <v>2634828.4</v>
      </c>
      <c r="EP299" s="31">
        <f t="shared" si="1183"/>
        <v>10539313.6</v>
      </c>
      <c r="EQ299" s="225" t="str">
        <f t="shared" si="1330"/>
        <v/>
      </c>
    </row>
    <row r="300" spans="1:147" s="14" customFormat="1" ht="57">
      <c r="A300" s="263">
        <f t="shared" si="1163"/>
        <v>288</v>
      </c>
      <c r="B300" s="102"/>
      <c r="C300" s="249" t="s">
        <v>1016</v>
      </c>
      <c r="D300" s="273" t="s">
        <v>57</v>
      </c>
      <c r="E300" s="265" t="s">
        <v>1445</v>
      </c>
      <c r="F300" s="273">
        <v>4</v>
      </c>
      <c r="G300" s="102"/>
      <c r="H300" s="103"/>
      <c r="I300" s="210"/>
      <c r="J300" s="280"/>
      <c r="K300" s="206"/>
      <c r="L300" s="71">
        <f t="shared" ref="L300" si="1355">+J300+K300</f>
        <v>0</v>
      </c>
      <c r="M300" s="209">
        <f t="shared" si="1165"/>
        <v>0</v>
      </c>
      <c r="O300" s="275"/>
      <c r="P300" s="275"/>
      <c r="Q300" s="149"/>
      <c r="R300" s="60"/>
      <c r="S300" s="244"/>
      <c r="T300" s="275"/>
      <c r="U300" s="275"/>
      <c r="V300" s="149"/>
      <c r="W300" s="60"/>
      <c r="X300" s="244"/>
      <c r="Y300" s="275">
        <v>4375660</v>
      </c>
      <c r="Z300" s="275">
        <v>0</v>
      </c>
      <c r="AA300" s="149">
        <f t="shared" ref="AA300" si="1356">+Y300+Z300</f>
        <v>4375660</v>
      </c>
      <c r="AB300" s="60">
        <f t="shared" ref="AB300" si="1357">+AA300*$F300</f>
        <v>17502640</v>
      </c>
      <c r="AC300" s="244"/>
      <c r="AD300" s="275"/>
      <c r="AE300" s="275"/>
      <c r="AF300" s="149"/>
      <c r="AG300" s="60"/>
      <c r="AH300" s="244"/>
      <c r="AI300" s="275"/>
      <c r="AJ300" s="275"/>
      <c r="AK300" s="149"/>
      <c r="AL300" s="60"/>
      <c r="AM300" s="244"/>
      <c r="AN300" s="275"/>
      <c r="AO300" s="275"/>
      <c r="AP300" s="149">
        <f t="shared" si="1166"/>
        <v>0</v>
      </c>
      <c r="AQ300" s="60">
        <f t="shared" si="1175"/>
        <v>0</v>
      </c>
      <c r="AR300" s="244"/>
      <c r="AS300" s="275"/>
      <c r="AT300" s="275"/>
      <c r="AU300" s="149"/>
      <c r="AV300" s="60"/>
      <c r="AW300" s="244"/>
      <c r="AX300" s="212"/>
      <c r="AY300" s="213"/>
      <c r="AZ300" s="149"/>
      <c r="BA300" s="60"/>
      <c r="BB300" s="244"/>
      <c r="BC300" s="212"/>
      <c r="BD300" s="213"/>
      <c r="BE300" s="149"/>
      <c r="BF300" s="60"/>
      <c r="BG300" s="244"/>
      <c r="BH300" s="275"/>
      <c r="BI300" s="275"/>
      <c r="BJ300" s="149"/>
      <c r="BK300" s="60"/>
      <c r="BL300" s="244"/>
      <c r="BM300" s="212"/>
      <c r="BN300" s="213"/>
      <c r="BO300" s="149"/>
      <c r="BP300" s="60"/>
      <c r="BQ300" s="244"/>
      <c r="BR300" s="212"/>
      <c r="BS300" s="213"/>
      <c r="BT300" s="149"/>
      <c r="BU300" s="60"/>
      <c r="BV300" s="244"/>
      <c r="BW300" s="212"/>
      <c r="BX300" s="213"/>
      <c r="BY300" s="149"/>
      <c r="BZ300" s="60"/>
      <c r="CA300" s="244"/>
      <c r="CB300" s="277"/>
      <c r="CC300" s="277"/>
      <c r="CD300" s="149"/>
      <c r="CE300" s="60"/>
      <c r="CF300" s="244"/>
      <c r="CG300" s="212"/>
      <c r="CH300" s="213"/>
      <c r="CI300" s="149"/>
      <c r="CJ300" s="60"/>
      <c r="CK300" s="244"/>
      <c r="CL300" s="212"/>
      <c r="CM300" s="213"/>
      <c r="CN300" s="149"/>
      <c r="CO300" s="60"/>
      <c r="CP300" s="244"/>
      <c r="CQ300" s="212"/>
      <c r="CR300" s="213"/>
      <c r="CS300" s="149"/>
      <c r="CT300" s="60"/>
      <c r="CU300" s="244"/>
      <c r="CV300" s="212">
        <v>3870000</v>
      </c>
      <c r="CW300" s="213">
        <v>0</v>
      </c>
      <c r="CX300" s="149">
        <f t="shared" si="1261"/>
        <v>3870000</v>
      </c>
      <c r="CY300" s="60">
        <f t="shared" si="1262"/>
        <v>15480000</v>
      </c>
      <c r="CZ300" s="244"/>
      <c r="DA300" s="212"/>
      <c r="DB300" s="213"/>
      <c r="DC300" s="149"/>
      <c r="DD300" s="60"/>
      <c r="DE300" s="244"/>
      <c r="DF300" s="212"/>
      <c r="DG300" s="213"/>
      <c r="DH300" s="149"/>
      <c r="DI300" s="60"/>
      <c r="DJ300" s="244"/>
      <c r="DK300" s="212"/>
      <c r="DL300" s="213"/>
      <c r="DM300" s="149"/>
      <c r="DN300" s="60"/>
      <c r="DO300" s="244"/>
      <c r="DP300" s="212">
        <v>4936500</v>
      </c>
      <c r="DQ300" s="213">
        <v>8835</v>
      </c>
      <c r="DR300" s="149">
        <f t="shared" si="1168"/>
        <v>4945335</v>
      </c>
      <c r="DS300" s="60">
        <f t="shared" si="1177"/>
        <v>19781340</v>
      </c>
      <c r="DT300" s="244"/>
      <c r="DU300" s="212">
        <v>0</v>
      </c>
      <c r="DV300" s="213">
        <v>0</v>
      </c>
      <c r="DW300" s="149">
        <f t="shared" si="1169"/>
        <v>0</v>
      </c>
      <c r="DX300" s="60">
        <f t="shared" si="1178"/>
        <v>0</v>
      </c>
      <c r="DY300" s="244"/>
      <c r="DZ300" s="212"/>
      <c r="EA300" s="213"/>
      <c r="EB300" s="149"/>
      <c r="EC300" s="60"/>
      <c r="ED300" s="247"/>
      <c r="EE300" s="212"/>
      <c r="EF300" s="213"/>
      <c r="EG300" s="149"/>
      <c r="EH300" s="60"/>
      <c r="EI300" s="244"/>
      <c r="EJ300" s="224">
        <f t="shared" ref="EJ300" si="1358">IFERROR(AVERAGEIFS(O300:EI300,O$12:EI$12,"Valor Total Unitario",O300:EI300,"&lt;&gt;0"),0)</f>
        <v>4396998.333333333</v>
      </c>
      <c r="EK300" s="221">
        <f t="shared" ref="EK300" si="1359">_xlfn.MINIFS(O300:EI300,O$12:EI$12,"Valor Total Unitario", O300:EI300, "&lt;&gt;0")</f>
        <v>3870000</v>
      </c>
      <c r="EL300" s="222" t="str">
        <f t="shared" ref="EL300" si="1360">IF(EK300=0,"",INDEX(O$9:EI$9,MATCH(EK300,O300:EI300,0)))</f>
        <v>LOGYSMED</v>
      </c>
      <c r="EM300" s="221"/>
      <c r="EN300" s="220">
        <f>IFERROR(EM300/#REF!,0)</f>
        <v>0</v>
      </c>
      <c r="EO300" s="31">
        <f t="shared" ref="EO300" si="1361">+EJ300</f>
        <v>4396998.333333333</v>
      </c>
      <c r="EP300" s="31">
        <f t="shared" si="1183"/>
        <v>17587993.333333332</v>
      </c>
      <c r="EQ300" s="225" t="str">
        <f t="shared" si="1330"/>
        <v/>
      </c>
    </row>
    <row r="301" spans="1:147" s="14" customFormat="1">
      <c r="A301" s="263">
        <f t="shared" si="1163"/>
        <v>289</v>
      </c>
      <c r="B301" s="102"/>
      <c r="C301" s="249" t="s">
        <v>1017</v>
      </c>
      <c r="D301" s="273" t="s">
        <v>57</v>
      </c>
      <c r="E301" s="265" t="s">
        <v>1445</v>
      </c>
      <c r="F301" s="273">
        <v>7</v>
      </c>
      <c r="G301" s="102"/>
      <c r="H301" s="103"/>
      <c r="I301" s="210"/>
      <c r="J301" s="280"/>
      <c r="K301" s="206"/>
      <c r="L301" s="71">
        <f t="shared" ref="L301" si="1362">+J301+K301</f>
        <v>0</v>
      </c>
      <c r="M301" s="209">
        <f t="shared" si="1165"/>
        <v>0</v>
      </c>
      <c r="O301" s="275"/>
      <c r="P301" s="275"/>
      <c r="Q301" s="149"/>
      <c r="R301" s="60"/>
      <c r="S301" s="244"/>
      <c r="T301" s="275"/>
      <c r="U301" s="275"/>
      <c r="V301" s="149"/>
      <c r="W301" s="60"/>
      <c r="X301" s="244"/>
      <c r="Y301" s="275">
        <v>5019666</v>
      </c>
      <c r="Z301" s="275">
        <v>0</v>
      </c>
      <c r="AA301" s="149">
        <f t="shared" ref="AA301" si="1363">+Y301+Z301</f>
        <v>5019666</v>
      </c>
      <c r="AB301" s="60">
        <f t="shared" ref="AB301" si="1364">+AA301*$F301</f>
        <v>35137662</v>
      </c>
      <c r="AC301" s="244"/>
      <c r="AD301" s="275"/>
      <c r="AE301" s="275"/>
      <c r="AF301" s="149"/>
      <c r="AG301" s="60"/>
      <c r="AH301" s="244"/>
      <c r="AI301" s="275"/>
      <c r="AJ301" s="275"/>
      <c r="AK301" s="149"/>
      <c r="AL301" s="60"/>
      <c r="AM301" s="244"/>
      <c r="AN301" s="275"/>
      <c r="AO301" s="275"/>
      <c r="AP301" s="149">
        <f t="shared" si="1166"/>
        <v>0</v>
      </c>
      <c r="AQ301" s="60">
        <f t="shared" si="1175"/>
        <v>0</v>
      </c>
      <c r="AR301" s="244"/>
      <c r="AS301" s="275">
        <v>3781089.4</v>
      </c>
      <c r="AT301" s="275">
        <v>0</v>
      </c>
      <c r="AU301" s="149">
        <f t="shared" si="1167"/>
        <v>3781089.4</v>
      </c>
      <c r="AV301" s="60">
        <f t="shared" si="1176"/>
        <v>26467625.800000001</v>
      </c>
      <c r="AW301" s="244"/>
      <c r="AX301" s="212"/>
      <c r="AY301" s="213"/>
      <c r="AZ301" s="149"/>
      <c r="BA301" s="60"/>
      <c r="BB301" s="244"/>
      <c r="BC301" s="212"/>
      <c r="BD301" s="213"/>
      <c r="BE301" s="149"/>
      <c r="BF301" s="60"/>
      <c r="BG301" s="244"/>
      <c r="BH301" s="275"/>
      <c r="BI301" s="275"/>
      <c r="BJ301" s="149"/>
      <c r="BK301" s="60"/>
      <c r="BL301" s="244"/>
      <c r="BM301" s="212"/>
      <c r="BN301" s="213"/>
      <c r="BO301" s="149"/>
      <c r="BP301" s="60"/>
      <c r="BQ301" s="244"/>
      <c r="BR301" s="212">
        <v>5463141</v>
      </c>
      <c r="BS301" s="213">
        <v>0</v>
      </c>
      <c r="BT301" s="149">
        <f t="shared" si="1222"/>
        <v>5463141</v>
      </c>
      <c r="BU301" s="60">
        <f t="shared" si="1223"/>
        <v>38241987</v>
      </c>
      <c r="BV301" s="244"/>
      <c r="BW301" s="212"/>
      <c r="BX301" s="213"/>
      <c r="BY301" s="149"/>
      <c r="BZ301" s="60"/>
      <c r="CA301" s="244"/>
      <c r="CB301" s="277"/>
      <c r="CC301" s="277"/>
      <c r="CD301" s="149"/>
      <c r="CE301" s="60"/>
      <c r="CF301" s="244"/>
      <c r="CG301" s="212"/>
      <c r="CH301" s="213"/>
      <c r="CI301" s="149"/>
      <c r="CJ301" s="60"/>
      <c r="CK301" s="244"/>
      <c r="CL301" s="212"/>
      <c r="CM301" s="213"/>
      <c r="CN301" s="149"/>
      <c r="CO301" s="60"/>
      <c r="CP301" s="244"/>
      <c r="CQ301" s="212">
        <v>1695540.0000000002</v>
      </c>
      <c r="CR301" s="213">
        <v>0</v>
      </c>
      <c r="CS301" s="149">
        <f t="shared" si="1297"/>
        <v>1695540.0000000002</v>
      </c>
      <c r="CT301" s="60">
        <f t="shared" si="1298"/>
        <v>11868780.000000002</v>
      </c>
      <c r="CU301" s="244"/>
      <c r="CV301" s="212">
        <v>4100000</v>
      </c>
      <c r="CW301" s="213">
        <v>0</v>
      </c>
      <c r="CX301" s="149">
        <f t="shared" si="1261"/>
        <v>4100000</v>
      </c>
      <c r="CY301" s="60">
        <f t="shared" si="1262"/>
        <v>28700000</v>
      </c>
      <c r="CZ301" s="244"/>
      <c r="DA301" s="212"/>
      <c r="DB301" s="213"/>
      <c r="DC301" s="149"/>
      <c r="DD301" s="60"/>
      <c r="DE301" s="244"/>
      <c r="DF301" s="212"/>
      <c r="DG301" s="213"/>
      <c r="DH301" s="149"/>
      <c r="DI301" s="60"/>
      <c r="DJ301" s="244"/>
      <c r="DK301" s="212"/>
      <c r="DL301" s="213"/>
      <c r="DM301" s="149"/>
      <c r="DN301" s="60"/>
      <c r="DO301" s="244"/>
      <c r="DP301" s="212">
        <v>6445500</v>
      </c>
      <c r="DQ301" s="213">
        <v>8835</v>
      </c>
      <c r="DR301" s="149">
        <f t="shared" si="1168"/>
        <v>6454335</v>
      </c>
      <c r="DS301" s="60">
        <f t="shared" si="1177"/>
        <v>45180345</v>
      </c>
      <c r="DT301" s="244"/>
      <c r="DU301" s="212">
        <v>0</v>
      </c>
      <c r="DV301" s="213">
        <v>0</v>
      </c>
      <c r="DW301" s="149">
        <f t="shared" si="1169"/>
        <v>0</v>
      </c>
      <c r="DX301" s="60">
        <f t="shared" si="1178"/>
        <v>0</v>
      </c>
      <c r="DY301" s="244"/>
      <c r="DZ301" s="212"/>
      <c r="EA301" s="213"/>
      <c r="EB301" s="149"/>
      <c r="EC301" s="60"/>
      <c r="ED301" s="247"/>
      <c r="EE301" s="212"/>
      <c r="EF301" s="213"/>
      <c r="EG301" s="149"/>
      <c r="EH301" s="60"/>
      <c r="EI301" s="244"/>
      <c r="EJ301" s="224">
        <f t="shared" ref="EJ301" si="1365">IFERROR(AVERAGEIFS(O301:EI301,O$12:EI$12,"Valor Total Unitario",O301:EI301,"&lt;&gt;0"),0)</f>
        <v>4418961.8999999994</v>
      </c>
      <c r="EK301" s="221">
        <f t="shared" ref="EK301" si="1366">_xlfn.MINIFS(O301:EI301,O$12:EI$12,"Valor Total Unitario", O301:EI301, "&lt;&gt;0")</f>
        <v>1695540.0000000002</v>
      </c>
      <c r="EL301" s="222" t="str">
        <f t="shared" ref="EL301" si="1367">IF(EK301=0,"",INDEX(O$9:EI$9,MATCH(EK301,O301:EI301,0)))</f>
        <v>IMPLAMEQ SAS</v>
      </c>
      <c r="EM301" s="221"/>
      <c r="EN301" s="220">
        <f>IFERROR(EM301/#REF!,0)</f>
        <v>0</v>
      </c>
      <c r="EO301" s="31">
        <f t="shared" ref="EO301" si="1368">+EJ301</f>
        <v>4418961.8999999994</v>
      </c>
      <c r="EP301" s="31">
        <f t="shared" si="1183"/>
        <v>30932733.299999997</v>
      </c>
      <c r="EQ301" s="225" t="str">
        <f t="shared" si="1330"/>
        <v/>
      </c>
    </row>
    <row r="302" spans="1:147" s="14" customFormat="1">
      <c r="A302" s="263">
        <f t="shared" si="1163"/>
        <v>290</v>
      </c>
      <c r="B302" s="102"/>
      <c r="C302" s="249" t="s">
        <v>1018</v>
      </c>
      <c r="D302" s="273" t="s">
        <v>57</v>
      </c>
      <c r="E302" s="265" t="s">
        <v>1445</v>
      </c>
      <c r="F302" s="273">
        <v>7</v>
      </c>
      <c r="G302" s="102"/>
      <c r="H302" s="103"/>
      <c r="I302" s="210"/>
      <c r="J302" s="280"/>
      <c r="K302" s="206"/>
      <c r="L302" s="71">
        <f t="shared" ref="L302" si="1369">+J302+K302</f>
        <v>0</v>
      </c>
      <c r="M302" s="209">
        <f t="shared" si="1165"/>
        <v>0</v>
      </c>
      <c r="O302" s="275"/>
      <c r="P302" s="275"/>
      <c r="Q302" s="149"/>
      <c r="R302" s="60"/>
      <c r="S302" s="244"/>
      <c r="T302" s="275"/>
      <c r="U302" s="275"/>
      <c r="V302" s="149"/>
      <c r="W302" s="60"/>
      <c r="X302" s="244"/>
      <c r="Y302" s="275">
        <v>5019666</v>
      </c>
      <c r="Z302" s="275">
        <v>0</v>
      </c>
      <c r="AA302" s="149">
        <f t="shared" ref="AA302" si="1370">+Y302+Z302</f>
        <v>5019666</v>
      </c>
      <c r="AB302" s="60">
        <f t="shared" ref="AB302" si="1371">+AA302*$F302</f>
        <v>35137662</v>
      </c>
      <c r="AC302" s="244"/>
      <c r="AD302" s="275"/>
      <c r="AE302" s="275"/>
      <c r="AF302" s="149"/>
      <c r="AG302" s="60"/>
      <c r="AH302" s="244"/>
      <c r="AI302" s="275"/>
      <c r="AJ302" s="275"/>
      <c r="AK302" s="149"/>
      <c r="AL302" s="60"/>
      <c r="AM302" s="244"/>
      <c r="AN302" s="275"/>
      <c r="AO302" s="275"/>
      <c r="AP302" s="149">
        <f t="shared" si="1166"/>
        <v>0</v>
      </c>
      <c r="AQ302" s="60">
        <f t="shared" si="1175"/>
        <v>0</v>
      </c>
      <c r="AR302" s="244"/>
      <c r="AS302" s="275">
        <v>3958828.5</v>
      </c>
      <c r="AT302" s="275">
        <v>0</v>
      </c>
      <c r="AU302" s="149">
        <f t="shared" si="1167"/>
        <v>3958828.5</v>
      </c>
      <c r="AV302" s="60">
        <f t="shared" si="1176"/>
        <v>27711799.5</v>
      </c>
      <c r="AW302" s="244"/>
      <c r="AX302" s="212">
        <v>3938837</v>
      </c>
      <c r="AY302" s="213">
        <v>0</v>
      </c>
      <c r="AZ302" s="149">
        <f t="shared" si="1290"/>
        <v>3938837</v>
      </c>
      <c r="BA302" s="60">
        <f t="shared" si="1291"/>
        <v>27571859</v>
      </c>
      <c r="BB302" s="244"/>
      <c r="BC302" s="212"/>
      <c r="BD302" s="213"/>
      <c r="BE302" s="149"/>
      <c r="BF302" s="60"/>
      <c r="BG302" s="244"/>
      <c r="BH302" s="275"/>
      <c r="BI302" s="275"/>
      <c r="BJ302" s="149"/>
      <c r="BK302" s="60"/>
      <c r="BL302" s="244"/>
      <c r="BM302" s="212">
        <v>2487000</v>
      </c>
      <c r="BN302" s="213">
        <v>0</v>
      </c>
      <c r="BO302" s="149">
        <f t="shared" si="1200"/>
        <v>2487000</v>
      </c>
      <c r="BP302" s="60">
        <f t="shared" si="1201"/>
        <v>17409000</v>
      </c>
      <c r="BQ302" s="244"/>
      <c r="BR302" s="212">
        <v>5463141</v>
      </c>
      <c r="BS302" s="213">
        <v>0</v>
      </c>
      <c r="BT302" s="149">
        <f t="shared" si="1222"/>
        <v>5463141</v>
      </c>
      <c r="BU302" s="60">
        <f t="shared" si="1223"/>
        <v>38241987</v>
      </c>
      <c r="BV302" s="244"/>
      <c r="BW302" s="212"/>
      <c r="BX302" s="213"/>
      <c r="BY302" s="149"/>
      <c r="BZ302" s="60"/>
      <c r="CA302" s="244"/>
      <c r="CB302" s="277"/>
      <c r="CC302" s="277"/>
      <c r="CD302" s="149"/>
      <c r="CE302" s="60"/>
      <c r="CF302" s="244"/>
      <c r="CG302" s="212"/>
      <c r="CH302" s="213"/>
      <c r="CI302" s="149"/>
      <c r="CJ302" s="60"/>
      <c r="CK302" s="244"/>
      <c r="CL302" s="212"/>
      <c r="CM302" s="213"/>
      <c r="CN302" s="149"/>
      <c r="CO302" s="60"/>
      <c r="CP302" s="244"/>
      <c r="CQ302" s="212">
        <v>2067890.0000000002</v>
      </c>
      <c r="CR302" s="213">
        <v>0</v>
      </c>
      <c r="CS302" s="149">
        <f t="shared" si="1297"/>
        <v>2067890.0000000002</v>
      </c>
      <c r="CT302" s="60">
        <f t="shared" si="1298"/>
        <v>14475230.000000002</v>
      </c>
      <c r="CU302" s="244"/>
      <c r="CV302" s="212">
        <v>3920000</v>
      </c>
      <c r="CW302" s="213">
        <v>0</v>
      </c>
      <c r="CX302" s="149">
        <f t="shared" si="1261"/>
        <v>3920000</v>
      </c>
      <c r="CY302" s="60">
        <f t="shared" si="1262"/>
        <v>27440000</v>
      </c>
      <c r="CZ302" s="244"/>
      <c r="DA302" s="212"/>
      <c r="DB302" s="213"/>
      <c r="DC302" s="149"/>
      <c r="DD302" s="60"/>
      <c r="DE302" s="244"/>
      <c r="DF302" s="212"/>
      <c r="DG302" s="213"/>
      <c r="DH302" s="149"/>
      <c r="DI302" s="60"/>
      <c r="DJ302" s="244"/>
      <c r="DK302" s="212">
        <v>7665000</v>
      </c>
      <c r="DL302" s="213">
        <v>0</v>
      </c>
      <c r="DM302" s="149">
        <f t="shared" si="1278"/>
        <v>7665000</v>
      </c>
      <c r="DN302" s="60">
        <f t="shared" si="1279"/>
        <v>53655000</v>
      </c>
      <c r="DO302" s="244"/>
      <c r="DP302" s="212">
        <v>4585500</v>
      </c>
      <c r="DQ302" s="213">
        <v>8835</v>
      </c>
      <c r="DR302" s="149">
        <f t="shared" si="1168"/>
        <v>4594335</v>
      </c>
      <c r="DS302" s="60">
        <f t="shared" si="1177"/>
        <v>32160345</v>
      </c>
      <c r="DT302" s="244"/>
      <c r="DU302" s="212">
        <v>0</v>
      </c>
      <c r="DV302" s="213">
        <v>0</v>
      </c>
      <c r="DW302" s="149">
        <f t="shared" si="1169"/>
        <v>0</v>
      </c>
      <c r="DX302" s="60">
        <f t="shared" si="1178"/>
        <v>0</v>
      </c>
      <c r="DY302" s="244"/>
      <c r="DZ302" s="212"/>
      <c r="EA302" s="213"/>
      <c r="EB302" s="149"/>
      <c r="EC302" s="60"/>
      <c r="ED302" s="247"/>
      <c r="EE302" s="212"/>
      <c r="EF302" s="213"/>
      <c r="EG302" s="149"/>
      <c r="EH302" s="60"/>
      <c r="EI302" s="244"/>
      <c r="EJ302" s="224">
        <f t="shared" ref="EJ302" si="1372">IFERROR(AVERAGEIFS(O302:EI302,O$12:EI$12,"Valor Total Unitario",O302:EI302,"&lt;&gt;0"),0)</f>
        <v>4346077.5</v>
      </c>
      <c r="EK302" s="221">
        <f t="shared" ref="EK302" si="1373">_xlfn.MINIFS(O302:EI302,O$12:EI$12,"Valor Total Unitario", O302:EI302, "&lt;&gt;0")</f>
        <v>2067890.0000000002</v>
      </c>
      <c r="EL302" s="222" t="str">
        <f t="shared" ref="EL302" si="1374">IF(EK302=0,"",INDEX(O$9:EI$9,MATCH(EK302,O302:EI302,0)))</f>
        <v>IMPLAMEQ SAS</v>
      </c>
      <c r="EM302" s="221"/>
      <c r="EN302" s="220">
        <f>IFERROR(EM302/#REF!,0)</f>
        <v>0</v>
      </c>
      <c r="EO302" s="31">
        <f t="shared" ref="EO302" si="1375">+EJ302</f>
        <v>4346077.5</v>
      </c>
      <c r="EP302" s="31">
        <f t="shared" si="1183"/>
        <v>30422542.5</v>
      </c>
      <c r="EQ302" s="225" t="str">
        <f t="shared" si="1330"/>
        <v/>
      </c>
    </row>
    <row r="303" spans="1:147" s="14" customFormat="1" ht="28.5">
      <c r="A303" s="263">
        <f t="shared" si="1163"/>
        <v>291</v>
      </c>
      <c r="B303" s="102"/>
      <c r="C303" s="249" t="s">
        <v>1019</v>
      </c>
      <c r="D303" s="273" t="s">
        <v>57</v>
      </c>
      <c r="E303" s="265" t="s">
        <v>1445</v>
      </c>
      <c r="F303" s="273">
        <v>8</v>
      </c>
      <c r="G303" s="102"/>
      <c r="H303" s="103"/>
      <c r="I303" s="210"/>
      <c r="J303" s="280"/>
      <c r="K303" s="206"/>
      <c r="L303" s="71">
        <f t="shared" ref="L303" si="1376">+J303+K303</f>
        <v>0</v>
      </c>
      <c r="M303" s="209">
        <f t="shared" si="1165"/>
        <v>0</v>
      </c>
      <c r="O303" s="275"/>
      <c r="P303" s="275"/>
      <c r="Q303" s="149"/>
      <c r="R303" s="60"/>
      <c r="S303" s="244"/>
      <c r="T303" s="275"/>
      <c r="U303" s="275"/>
      <c r="V303" s="149"/>
      <c r="W303" s="60"/>
      <c r="X303" s="244"/>
      <c r="Y303" s="275">
        <v>4359886</v>
      </c>
      <c r="Z303" s="275">
        <v>0</v>
      </c>
      <c r="AA303" s="149">
        <f t="shared" ref="AA303" si="1377">+Y303+Z303</f>
        <v>4359886</v>
      </c>
      <c r="AB303" s="60">
        <f t="shared" ref="AB303" si="1378">+AA303*$F303</f>
        <v>34879088</v>
      </c>
      <c r="AC303" s="244"/>
      <c r="AD303" s="275">
        <v>3071200.4914500006</v>
      </c>
      <c r="AE303" s="275">
        <v>0</v>
      </c>
      <c r="AF303" s="149">
        <f t="shared" si="1337"/>
        <v>3071200.4914500006</v>
      </c>
      <c r="AG303" s="60">
        <f t="shared" si="1338"/>
        <v>24569603.931600004</v>
      </c>
      <c r="AH303" s="244"/>
      <c r="AI303" s="275"/>
      <c r="AJ303" s="275"/>
      <c r="AK303" s="149"/>
      <c r="AL303" s="60"/>
      <c r="AM303" s="244"/>
      <c r="AN303" s="275">
        <v>23347710</v>
      </c>
      <c r="AO303" s="275">
        <v>0</v>
      </c>
      <c r="AP303" s="149">
        <f t="shared" si="1166"/>
        <v>23347710</v>
      </c>
      <c r="AQ303" s="60">
        <f t="shared" si="1175"/>
        <v>186781680</v>
      </c>
      <c r="AR303" s="244"/>
      <c r="AS303" s="275">
        <v>3262048.9</v>
      </c>
      <c r="AT303" s="275">
        <v>0</v>
      </c>
      <c r="AU303" s="149">
        <f t="shared" si="1167"/>
        <v>3262048.9</v>
      </c>
      <c r="AV303" s="60">
        <f t="shared" si="1176"/>
        <v>26096391.199999999</v>
      </c>
      <c r="AW303" s="244"/>
      <c r="AX303" s="212">
        <v>2670744</v>
      </c>
      <c r="AY303" s="213">
        <v>0</v>
      </c>
      <c r="AZ303" s="149">
        <f t="shared" si="1290"/>
        <v>2670744</v>
      </c>
      <c r="BA303" s="60">
        <f t="shared" si="1291"/>
        <v>21365952</v>
      </c>
      <c r="BB303" s="244"/>
      <c r="BC303" s="212"/>
      <c r="BD303" s="213"/>
      <c r="BE303" s="149"/>
      <c r="BF303" s="60"/>
      <c r="BG303" s="244"/>
      <c r="BH303" s="275"/>
      <c r="BI303" s="275"/>
      <c r="BJ303" s="149"/>
      <c r="BK303" s="60"/>
      <c r="BL303" s="244"/>
      <c r="BM303" s="212"/>
      <c r="BN303" s="213"/>
      <c r="BO303" s="149"/>
      <c r="BP303" s="60"/>
      <c r="BQ303" s="244"/>
      <c r="BR303" s="212">
        <v>4554373</v>
      </c>
      <c r="BS303" s="213">
        <v>0</v>
      </c>
      <c r="BT303" s="149">
        <f t="shared" si="1222"/>
        <v>4554373</v>
      </c>
      <c r="BU303" s="60">
        <f t="shared" si="1223"/>
        <v>36434984</v>
      </c>
      <c r="BV303" s="244"/>
      <c r="BW303" s="212"/>
      <c r="BX303" s="213"/>
      <c r="BY303" s="149"/>
      <c r="BZ303" s="60"/>
      <c r="CA303" s="244"/>
      <c r="CB303" s="277"/>
      <c r="CC303" s="277"/>
      <c r="CD303" s="149"/>
      <c r="CE303" s="60"/>
      <c r="CF303" s="244"/>
      <c r="CG303" s="212"/>
      <c r="CH303" s="213"/>
      <c r="CI303" s="149"/>
      <c r="CJ303" s="60"/>
      <c r="CK303" s="244"/>
      <c r="CL303" s="212"/>
      <c r="CM303" s="213"/>
      <c r="CN303" s="149"/>
      <c r="CO303" s="60"/>
      <c r="CP303" s="244"/>
      <c r="CQ303" s="212"/>
      <c r="CR303" s="213"/>
      <c r="CS303" s="149"/>
      <c r="CT303" s="60"/>
      <c r="CU303" s="244"/>
      <c r="CV303" s="212">
        <v>4070000</v>
      </c>
      <c r="CW303" s="213">
        <v>0</v>
      </c>
      <c r="CX303" s="149">
        <f t="shared" si="1261"/>
        <v>4070000</v>
      </c>
      <c r="CY303" s="60">
        <f t="shared" si="1262"/>
        <v>32560000</v>
      </c>
      <c r="CZ303" s="244"/>
      <c r="DA303" s="212">
        <v>1185000</v>
      </c>
      <c r="DB303" s="213">
        <v>0</v>
      </c>
      <c r="DC303" s="149">
        <f t="shared" ref="DC303:DC309" si="1379">+DA303+DB303</f>
        <v>1185000</v>
      </c>
      <c r="DD303" s="60">
        <f t="shared" ref="DD303:DD309" si="1380">+DC303*$F303</f>
        <v>9480000</v>
      </c>
      <c r="DE303" s="244"/>
      <c r="DF303" s="212"/>
      <c r="DG303" s="213"/>
      <c r="DH303" s="149"/>
      <c r="DI303" s="60"/>
      <c r="DJ303" s="244"/>
      <c r="DK303" s="212">
        <v>8805000</v>
      </c>
      <c r="DL303" s="213">
        <v>0</v>
      </c>
      <c r="DM303" s="149">
        <f t="shared" si="1278"/>
        <v>8805000</v>
      </c>
      <c r="DN303" s="60">
        <f t="shared" si="1279"/>
        <v>70440000</v>
      </c>
      <c r="DO303" s="244"/>
      <c r="DP303" s="212">
        <v>5020500</v>
      </c>
      <c r="DQ303" s="213">
        <v>8835</v>
      </c>
      <c r="DR303" s="149">
        <f t="shared" si="1168"/>
        <v>5029335</v>
      </c>
      <c r="DS303" s="60">
        <f t="shared" si="1177"/>
        <v>40234680</v>
      </c>
      <c r="DT303" s="244"/>
      <c r="DU303" s="212">
        <v>0</v>
      </c>
      <c r="DV303" s="213">
        <v>0</v>
      </c>
      <c r="DW303" s="149">
        <f t="shared" si="1169"/>
        <v>0</v>
      </c>
      <c r="DX303" s="60">
        <f t="shared" si="1178"/>
        <v>0</v>
      </c>
      <c r="DY303" s="244"/>
      <c r="DZ303" s="212"/>
      <c r="EA303" s="213"/>
      <c r="EB303" s="149"/>
      <c r="EC303" s="60"/>
      <c r="ED303" s="247"/>
      <c r="EE303" s="212"/>
      <c r="EF303" s="213"/>
      <c r="EG303" s="149"/>
      <c r="EH303" s="60"/>
      <c r="EI303" s="244"/>
      <c r="EJ303" s="224">
        <f t="shared" ref="EJ303" si="1381">IFERROR(AVERAGEIFS(O303:EI303,O$12:EI$12,"Valor Total Unitario",O303:EI303,"&lt;&gt;0"),0)</f>
        <v>6035529.7391450005</v>
      </c>
      <c r="EK303" s="221">
        <f t="shared" ref="EK303" si="1382">_xlfn.MINIFS(O303:EI303,O$12:EI$12,"Valor Total Unitario", O303:EI303, "&lt;&gt;0")</f>
        <v>1185000</v>
      </c>
      <c r="EL303" s="222" t="str">
        <f t="shared" ref="EL303" si="1383">IF(EK303=0,"",INDEX(O$9:EI$9,MATCH(EK303,O303:EI303,0)))</f>
        <v>INNOMED S.A.</v>
      </c>
      <c r="EM303" s="221"/>
      <c r="EN303" s="220">
        <f>IFERROR(EM303/#REF!,0)</f>
        <v>0</v>
      </c>
      <c r="EO303" s="31">
        <f t="shared" ref="EO303" si="1384">+EJ303</f>
        <v>6035529.7391450005</v>
      </c>
      <c r="EP303" s="31">
        <f t="shared" si="1183"/>
        <v>48284237.913160004</v>
      </c>
      <c r="EQ303" s="225" t="str">
        <f t="shared" si="1330"/>
        <v/>
      </c>
    </row>
    <row r="304" spans="1:147" s="14" customFormat="1" ht="42.75">
      <c r="A304" s="263">
        <f t="shared" si="1163"/>
        <v>292</v>
      </c>
      <c r="B304" s="102"/>
      <c r="C304" s="250" t="s">
        <v>1020</v>
      </c>
      <c r="D304" s="273" t="s">
        <v>57</v>
      </c>
      <c r="E304" s="266" t="s">
        <v>1445</v>
      </c>
      <c r="F304" s="273">
        <v>8</v>
      </c>
      <c r="G304" s="102"/>
      <c r="H304" s="103"/>
      <c r="I304" s="210"/>
      <c r="J304" s="280"/>
      <c r="K304" s="206"/>
      <c r="L304" s="71">
        <f t="shared" ref="L304" si="1385">+J304+K304</f>
        <v>0</v>
      </c>
      <c r="M304" s="209">
        <f t="shared" si="1165"/>
        <v>0</v>
      </c>
      <c r="O304" s="275"/>
      <c r="P304" s="275"/>
      <c r="Q304" s="149"/>
      <c r="R304" s="60"/>
      <c r="S304" s="244"/>
      <c r="T304" s="275"/>
      <c r="U304" s="275"/>
      <c r="V304" s="149"/>
      <c r="W304" s="60"/>
      <c r="X304" s="244"/>
      <c r="Y304" s="275">
        <v>4359886</v>
      </c>
      <c r="Z304" s="275">
        <v>0</v>
      </c>
      <c r="AA304" s="149">
        <f t="shared" ref="AA304" si="1386">+Y304+Z304</f>
        <v>4359886</v>
      </c>
      <c r="AB304" s="60">
        <f t="shared" ref="AB304" si="1387">+AA304*$F304</f>
        <v>34879088</v>
      </c>
      <c r="AC304" s="244"/>
      <c r="AD304" s="275"/>
      <c r="AE304" s="275"/>
      <c r="AF304" s="149"/>
      <c r="AG304" s="60"/>
      <c r="AH304" s="244"/>
      <c r="AI304" s="275"/>
      <c r="AJ304" s="275"/>
      <c r="AK304" s="149"/>
      <c r="AL304" s="60"/>
      <c r="AM304" s="244"/>
      <c r="AN304" s="275"/>
      <c r="AO304" s="275"/>
      <c r="AP304" s="149">
        <f t="shared" si="1166"/>
        <v>0</v>
      </c>
      <c r="AQ304" s="60">
        <f t="shared" si="1175"/>
        <v>0</v>
      </c>
      <c r="AR304" s="244"/>
      <c r="AS304" s="275">
        <v>3262048.9</v>
      </c>
      <c r="AT304" s="275">
        <v>0</v>
      </c>
      <c r="AU304" s="149">
        <f t="shared" si="1167"/>
        <v>3262048.9</v>
      </c>
      <c r="AV304" s="60">
        <f t="shared" si="1176"/>
        <v>26096391.199999999</v>
      </c>
      <c r="AW304" s="244"/>
      <c r="AX304" s="212">
        <v>2670744</v>
      </c>
      <c r="AY304" s="213">
        <v>0</v>
      </c>
      <c r="AZ304" s="149">
        <f t="shared" si="1290"/>
        <v>2670744</v>
      </c>
      <c r="BA304" s="60">
        <f t="shared" si="1291"/>
        <v>21365952</v>
      </c>
      <c r="BB304" s="244"/>
      <c r="BC304" s="212"/>
      <c r="BD304" s="213"/>
      <c r="BE304" s="149"/>
      <c r="BF304" s="60"/>
      <c r="BG304" s="244"/>
      <c r="BH304" s="275"/>
      <c r="BI304" s="275"/>
      <c r="BJ304" s="149"/>
      <c r="BK304" s="60"/>
      <c r="BL304" s="244"/>
      <c r="BM304" s="212">
        <v>2487000</v>
      </c>
      <c r="BN304" s="213">
        <v>0</v>
      </c>
      <c r="BO304" s="149">
        <f t="shared" si="1200"/>
        <v>2487000</v>
      </c>
      <c r="BP304" s="60">
        <f t="shared" si="1201"/>
        <v>19896000</v>
      </c>
      <c r="BQ304" s="244"/>
      <c r="BR304" s="212"/>
      <c r="BS304" s="213"/>
      <c r="BT304" s="149"/>
      <c r="BU304" s="60"/>
      <c r="BV304" s="244"/>
      <c r="BW304" s="212"/>
      <c r="BX304" s="213"/>
      <c r="BY304" s="149"/>
      <c r="BZ304" s="60"/>
      <c r="CA304" s="244"/>
      <c r="CB304" s="277"/>
      <c r="CC304" s="277"/>
      <c r="CD304" s="149"/>
      <c r="CE304" s="60"/>
      <c r="CF304" s="244"/>
      <c r="CG304" s="212"/>
      <c r="CH304" s="213"/>
      <c r="CI304" s="149"/>
      <c r="CJ304" s="60"/>
      <c r="CK304" s="244"/>
      <c r="CL304" s="212"/>
      <c r="CM304" s="213"/>
      <c r="CN304" s="149"/>
      <c r="CO304" s="60"/>
      <c r="CP304" s="244"/>
      <c r="CQ304" s="212">
        <v>1888480.0000000002</v>
      </c>
      <c r="CR304" s="213">
        <v>0</v>
      </c>
      <c r="CS304" s="149">
        <f t="shared" si="1297"/>
        <v>1888480.0000000002</v>
      </c>
      <c r="CT304" s="60">
        <f t="shared" si="1298"/>
        <v>15107840.000000002</v>
      </c>
      <c r="CU304" s="244"/>
      <c r="CV304" s="212"/>
      <c r="CW304" s="213"/>
      <c r="CX304" s="149"/>
      <c r="CY304" s="60"/>
      <c r="CZ304" s="244"/>
      <c r="DA304" s="212"/>
      <c r="DB304" s="213"/>
      <c r="DC304" s="149"/>
      <c r="DD304" s="60"/>
      <c r="DE304" s="244"/>
      <c r="DF304" s="212"/>
      <c r="DG304" s="213"/>
      <c r="DH304" s="149"/>
      <c r="DI304" s="60"/>
      <c r="DJ304" s="244"/>
      <c r="DK304" s="212"/>
      <c r="DL304" s="213"/>
      <c r="DM304" s="149"/>
      <c r="DN304" s="60"/>
      <c r="DO304" s="244"/>
      <c r="DP304" s="212">
        <v>5020500</v>
      </c>
      <c r="DQ304" s="213">
        <v>8835</v>
      </c>
      <c r="DR304" s="149">
        <f t="shared" si="1168"/>
        <v>5029335</v>
      </c>
      <c r="DS304" s="60">
        <f t="shared" si="1177"/>
        <v>40234680</v>
      </c>
      <c r="DT304" s="244"/>
      <c r="DU304" s="212">
        <v>0</v>
      </c>
      <c r="DV304" s="213">
        <v>0</v>
      </c>
      <c r="DW304" s="149">
        <f t="shared" si="1169"/>
        <v>0</v>
      </c>
      <c r="DX304" s="60">
        <f t="shared" si="1178"/>
        <v>0</v>
      </c>
      <c r="DY304" s="244"/>
      <c r="DZ304" s="212"/>
      <c r="EA304" s="213"/>
      <c r="EB304" s="149"/>
      <c r="EC304" s="60"/>
      <c r="ED304" s="247"/>
      <c r="EE304" s="212"/>
      <c r="EF304" s="213"/>
      <c r="EG304" s="149"/>
      <c r="EH304" s="60"/>
      <c r="EI304" s="244"/>
      <c r="EJ304" s="224">
        <f t="shared" ref="EJ304" si="1388">IFERROR(AVERAGEIFS(O304:EI304,O$12:EI$12,"Valor Total Unitario",O304:EI304,"&lt;&gt;0"),0)</f>
        <v>3282915.65</v>
      </c>
      <c r="EK304" s="221">
        <f t="shared" ref="EK304" si="1389">_xlfn.MINIFS(O304:EI304,O$12:EI$12,"Valor Total Unitario", O304:EI304, "&lt;&gt;0")</f>
        <v>1888480.0000000002</v>
      </c>
      <c r="EL304" s="222" t="str">
        <f t="shared" ref="EL304" si="1390">IF(EK304=0,"",INDEX(O$9:EI$9,MATCH(EK304,O304:EI304,0)))</f>
        <v>IMPLAMEQ SAS</v>
      </c>
      <c r="EM304" s="221"/>
      <c r="EN304" s="220">
        <f>IFERROR(EM304/#REF!,0)</f>
        <v>0</v>
      </c>
      <c r="EO304" s="31">
        <f t="shared" ref="EO304" si="1391">+EJ304</f>
        <v>3282915.65</v>
      </c>
      <c r="EP304" s="31">
        <f t="shared" si="1183"/>
        <v>26263325.199999999</v>
      </c>
      <c r="EQ304" s="225" t="str">
        <f t="shared" si="1330"/>
        <v/>
      </c>
    </row>
    <row r="305" spans="1:147" s="14" customFormat="1">
      <c r="A305" s="263">
        <f t="shared" si="1163"/>
        <v>293</v>
      </c>
      <c r="B305" s="102"/>
      <c r="C305" s="248" t="s">
        <v>1021</v>
      </c>
      <c r="D305" s="273" t="s">
        <v>57</v>
      </c>
      <c r="E305" s="264" t="s">
        <v>1445</v>
      </c>
      <c r="F305" s="273">
        <v>5</v>
      </c>
      <c r="G305" s="102"/>
      <c r="H305" s="103"/>
      <c r="I305" s="210"/>
      <c r="J305" s="280"/>
      <c r="K305" s="206"/>
      <c r="L305" s="71">
        <f t="shared" ref="L305" si="1392">+J305+K305</f>
        <v>0</v>
      </c>
      <c r="M305" s="209">
        <f t="shared" si="1165"/>
        <v>0</v>
      </c>
      <c r="O305" s="275"/>
      <c r="P305" s="275"/>
      <c r="Q305" s="149"/>
      <c r="R305" s="60"/>
      <c r="S305" s="244"/>
      <c r="T305" s="275"/>
      <c r="U305" s="275"/>
      <c r="V305" s="149"/>
      <c r="W305" s="60"/>
      <c r="X305" s="244"/>
      <c r="Y305" s="275"/>
      <c r="Z305" s="275"/>
      <c r="AA305" s="149"/>
      <c r="AB305" s="60"/>
      <c r="AC305" s="244"/>
      <c r="AD305" s="275"/>
      <c r="AE305" s="275"/>
      <c r="AF305" s="149"/>
      <c r="AG305" s="60"/>
      <c r="AH305" s="244"/>
      <c r="AI305" s="275"/>
      <c r="AJ305" s="275"/>
      <c r="AK305" s="149"/>
      <c r="AL305" s="60"/>
      <c r="AM305" s="244"/>
      <c r="AN305" s="275">
        <v>16143060</v>
      </c>
      <c r="AO305" s="275">
        <v>0</v>
      </c>
      <c r="AP305" s="149">
        <f t="shared" si="1166"/>
        <v>16143060</v>
      </c>
      <c r="AQ305" s="60">
        <f t="shared" si="1175"/>
        <v>80715300</v>
      </c>
      <c r="AR305" s="244"/>
      <c r="AS305" s="275"/>
      <c r="AT305" s="275"/>
      <c r="AU305" s="149"/>
      <c r="AV305" s="60"/>
      <c r="AW305" s="244"/>
      <c r="AX305" s="212">
        <v>2670744</v>
      </c>
      <c r="AY305" s="213">
        <v>0</v>
      </c>
      <c r="AZ305" s="149">
        <f t="shared" si="1290"/>
        <v>2670744</v>
      </c>
      <c r="BA305" s="60">
        <f t="shared" si="1291"/>
        <v>13353720</v>
      </c>
      <c r="BB305" s="244"/>
      <c r="BC305" s="212"/>
      <c r="BD305" s="213"/>
      <c r="BE305" s="149"/>
      <c r="BF305" s="60"/>
      <c r="BG305" s="244"/>
      <c r="BH305" s="275"/>
      <c r="BI305" s="275"/>
      <c r="BJ305" s="149"/>
      <c r="BK305" s="60"/>
      <c r="BL305" s="244"/>
      <c r="BM305" s="212">
        <v>1037000</v>
      </c>
      <c r="BN305" s="213">
        <v>0</v>
      </c>
      <c r="BO305" s="149">
        <f t="shared" si="1200"/>
        <v>1037000</v>
      </c>
      <c r="BP305" s="60">
        <f t="shared" si="1201"/>
        <v>5185000</v>
      </c>
      <c r="BQ305" s="244"/>
      <c r="BR305" s="212"/>
      <c r="BS305" s="213"/>
      <c r="BT305" s="149"/>
      <c r="BU305" s="60"/>
      <c r="BV305" s="244"/>
      <c r="BW305" s="212"/>
      <c r="BX305" s="213"/>
      <c r="BY305" s="149"/>
      <c r="BZ305" s="60"/>
      <c r="CA305" s="244"/>
      <c r="CB305" s="277"/>
      <c r="CC305" s="277"/>
      <c r="CD305" s="149"/>
      <c r="CE305" s="60"/>
      <c r="CF305" s="244"/>
      <c r="CG305" s="212"/>
      <c r="CH305" s="213"/>
      <c r="CI305" s="149"/>
      <c r="CJ305" s="60"/>
      <c r="CK305" s="244"/>
      <c r="CL305" s="212"/>
      <c r="CM305" s="213"/>
      <c r="CN305" s="149"/>
      <c r="CO305" s="60"/>
      <c r="CP305" s="244"/>
      <c r="CQ305" s="212"/>
      <c r="CR305" s="213"/>
      <c r="CS305" s="149"/>
      <c r="CT305" s="60"/>
      <c r="CU305" s="244"/>
      <c r="CV305" s="212"/>
      <c r="CW305" s="213"/>
      <c r="CX305" s="149"/>
      <c r="CY305" s="60"/>
      <c r="CZ305" s="244"/>
      <c r="DA305" s="212"/>
      <c r="DB305" s="213"/>
      <c r="DC305" s="149"/>
      <c r="DD305" s="60"/>
      <c r="DE305" s="244"/>
      <c r="DF305" s="212"/>
      <c r="DG305" s="213"/>
      <c r="DH305" s="149"/>
      <c r="DI305" s="60"/>
      <c r="DJ305" s="244"/>
      <c r="DK305" s="212"/>
      <c r="DL305" s="213"/>
      <c r="DM305" s="149"/>
      <c r="DN305" s="60"/>
      <c r="DO305" s="244"/>
      <c r="DP305" s="212">
        <v>5020500</v>
      </c>
      <c r="DQ305" s="213">
        <v>8835</v>
      </c>
      <c r="DR305" s="149">
        <f t="shared" si="1168"/>
        <v>5029335</v>
      </c>
      <c r="DS305" s="60">
        <f t="shared" si="1177"/>
        <v>25146675</v>
      </c>
      <c r="DT305" s="244"/>
      <c r="DU305" s="212">
        <v>0</v>
      </c>
      <c r="DV305" s="213">
        <v>0</v>
      </c>
      <c r="DW305" s="149">
        <f t="shared" si="1169"/>
        <v>0</v>
      </c>
      <c r="DX305" s="60">
        <f t="shared" si="1178"/>
        <v>0</v>
      </c>
      <c r="DY305" s="244"/>
      <c r="DZ305" s="212"/>
      <c r="EA305" s="213"/>
      <c r="EB305" s="149"/>
      <c r="EC305" s="60"/>
      <c r="ED305" s="247"/>
      <c r="EE305" s="212"/>
      <c r="EF305" s="213"/>
      <c r="EG305" s="149"/>
      <c r="EH305" s="60"/>
      <c r="EI305" s="244"/>
      <c r="EJ305" s="224">
        <f t="shared" ref="EJ305" si="1393">IFERROR(AVERAGEIFS(O305:EI305,O$12:EI$12,"Valor Total Unitario",O305:EI305,"&lt;&gt;0"),0)</f>
        <v>6220034.75</v>
      </c>
      <c r="EK305" s="221">
        <f t="shared" ref="EK305" si="1394">_xlfn.MINIFS(O305:EI305,O$12:EI$12,"Valor Total Unitario", O305:EI305, "&lt;&gt;0")</f>
        <v>1037000</v>
      </c>
      <c r="EL305" s="222" t="str">
        <f t="shared" ref="EL305" si="1395">IF(EK305=0,"",INDEX(O$9:EI$9,MATCH(EK305,O305:EI305,0)))</f>
        <v>LH S.A.S</v>
      </c>
      <c r="EM305" s="221"/>
      <c r="EN305" s="220">
        <f>IFERROR(EM305/#REF!,0)</f>
        <v>0</v>
      </c>
      <c r="EO305" s="31">
        <f t="shared" ref="EO305" si="1396">+EJ305</f>
        <v>6220034.75</v>
      </c>
      <c r="EP305" s="31">
        <f t="shared" si="1183"/>
        <v>31100173.75</v>
      </c>
      <c r="EQ305" s="225" t="str">
        <f t="shared" si="1330"/>
        <v/>
      </c>
    </row>
    <row r="306" spans="1:147" s="14" customFormat="1">
      <c r="A306" s="263">
        <f t="shared" si="1163"/>
        <v>294</v>
      </c>
      <c r="B306" s="102"/>
      <c r="C306" s="260" t="s">
        <v>1022</v>
      </c>
      <c r="D306" s="273" t="s">
        <v>57</v>
      </c>
      <c r="E306" s="267" t="s">
        <v>1445</v>
      </c>
      <c r="F306" s="273">
        <v>5</v>
      </c>
      <c r="G306" s="102"/>
      <c r="H306" s="103"/>
      <c r="I306" s="210"/>
      <c r="J306" s="280"/>
      <c r="K306" s="206"/>
      <c r="L306" s="71">
        <f t="shared" ref="L306" si="1397">+J306+K306</f>
        <v>0</v>
      </c>
      <c r="M306" s="209">
        <f t="shared" si="1165"/>
        <v>0</v>
      </c>
      <c r="O306" s="275"/>
      <c r="P306" s="275"/>
      <c r="Q306" s="149"/>
      <c r="R306" s="60"/>
      <c r="S306" s="244"/>
      <c r="T306" s="275"/>
      <c r="U306" s="275"/>
      <c r="V306" s="149"/>
      <c r="W306" s="60"/>
      <c r="X306" s="244"/>
      <c r="Y306" s="275">
        <v>3493716</v>
      </c>
      <c r="Z306" s="275">
        <v>0</v>
      </c>
      <c r="AA306" s="149">
        <f t="shared" ref="AA306" si="1398">+Y306+Z306</f>
        <v>3493716</v>
      </c>
      <c r="AB306" s="60">
        <f t="shared" ref="AB306" si="1399">+AA306*$F306</f>
        <v>17468580</v>
      </c>
      <c r="AC306" s="244"/>
      <c r="AD306" s="275">
        <v>3979583.7354000006</v>
      </c>
      <c r="AE306" s="275">
        <v>0</v>
      </c>
      <c r="AF306" s="149">
        <f t="shared" si="1337"/>
        <v>3979583.7354000006</v>
      </c>
      <c r="AG306" s="60">
        <f t="shared" si="1338"/>
        <v>19897918.677000001</v>
      </c>
      <c r="AH306" s="244"/>
      <c r="AI306" s="275"/>
      <c r="AJ306" s="275"/>
      <c r="AK306" s="149"/>
      <c r="AL306" s="60"/>
      <c r="AM306" s="244"/>
      <c r="AN306" s="275"/>
      <c r="AO306" s="275"/>
      <c r="AP306" s="149">
        <f t="shared" si="1166"/>
        <v>0</v>
      </c>
      <c r="AQ306" s="60">
        <f t="shared" si="1175"/>
        <v>0</v>
      </c>
      <c r="AR306" s="244"/>
      <c r="AS306" s="275">
        <v>2251305.1</v>
      </c>
      <c r="AT306" s="275">
        <v>0</v>
      </c>
      <c r="AU306" s="149">
        <f t="shared" si="1167"/>
        <v>2251305.1</v>
      </c>
      <c r="AV306" s="60">
        <f t="shared" si="1176"/>
        <v>11256525.5</v>
      </c>
      <c r="AW306" s="244"/>
      <c r="AX306" s="212">
        <v>2348530</v>
      </c>
      <c r="AY306" s="213">
        <v>0</v>
      </c>
      <c r="AZ306" s="149">
        <f t="shared" si="1290"/>
        <v>2348530</v>
      </c>
      <c r="BA306" s="60">
        <f t="shared" si="1291"/>
        <v>11742650</v>
      </c>
      <c r="BB306" s="244"/>
      <c r="BC306" s="212"/>
      <c r="BD306" s="213"/>
      <c r="BE306" s="149"/>
      <c r="BF306" s="60"/>
      <c r="BG306" s="244"/>
      <c r="BH306" s="275"/>
      <c r="BI306" s="275"/>
      <c r="BJ306" s="149"/>
      <c r="BK306" s="60"/>
      <c r="BL306" s="244"/>
      <c r="BM306" s="212">
        <v>1037000</v>
      </c>
      <c r="BN306" s="213">
        <v>0</v>
      </c>
      <c r="BO306" s="149">
        <f t="shared" si="1200"/>
        <v>1037000</v>
      </c>
      <c r="BP306" s="60">
        <f t="shared" si="1201"/>
        <v>5185000</v>
      </c>
      <c r="BQ306" s="244"/>
      <c r="BR306" s="212"/>
      <c r="BS306" s="213"/>
      <c r="BT306" s="149"/>
      <c r="BU306" s="60"/>
      <c r="BV306" s="244"/>
      <c r="BW306" s="212"/>
      <c r="BX306" s="213"/>
      <c r="BY306" s="149"/>
      <c r="BZ306" s="60"/>
      <c r="CA306" s="244"/>
      <c r="CB306" s="277">
        <v>2910790</v>
      </c>
      <c r="CC306" s="277">
        <v>0</v>
      </c>
      <c r="CD306" s="149">
        <f t="shared" ref="CD306:CD328" si="1400">+CB306+CC306</f>
        <v>2910790</v>
      </c>
      <c r="CE306" s="60">
        <f t="shared" ref="CE306:CE328" si="1401">+CD306*$F306</f>
        <v>14553950</v>
      </c>
      <c r="CF306" s="244"/>
      <c r="CG306" s="212"/>
      <c r="CH306" s="213"/>
      <c r="CI306" s="149"/>
      <c r="CJ306" s="60"/>
      <c r="CK306" s="244"/>
      <c r="CL306" s="212"/>
      <c r="CM306" s="213"/>
      <c r="CN306" s="149"/>
      <c r="CO306" s="60"/>
      <c r="CP306" s="244"/>
      <c r="CQ306" s="212"/>
      <c r="CR306" s="213"/>
      <c r="CS306" s="149"/>
      <c r="CT306" s="60"/>
      <c r="CU306" s="244"/>
      <c r="CV306" s="212">
        <v>3060000</v>
      </c>
      <c r="CW306" s="213">
        <v>0</v>
      </c>
      <c r="CX306" s="149">
        <f t="shared" si="1261"/>
        <v>3060000</v>
      </c>
      <c r="CY306" s="60">
        <f t="shared" si="1262"/>
        <v>15300000</v>
      </c>
      <c r="CZ306" s="244"/>
      <c r="DA306" s="212">
        <v>1545000</v>
      </c>
      <c r="DB306" s="213">
        <v>0</v>
      </c>
      <c r="DC306" s="149">
        <f t="shared" si="1379"/>
        <v>1545000</v>
      </c>
      <c r="DD306" s="60">
        <f t="shared" si="1380"/>
        <v>7725000</v>
      </c>
      <c r="DE306" s="244"/>
      <c r="DF306" s="212"/>
      <c r="DG306" s="213"/>
      <c r="DH306" s="149"/>
      <c r="DI306" s="60"/>
      <c r="DJ306" s="244"/>
      <c r="DK306" s="212"/>
      <c r="DL306" s="213"/>
      <c r="DM306" s="149"/>
      <c r="DN306" s="60"/>
      <c r="DO306" s="244"/>
      <c r="DP306" s="212">
        <v>5150500</v>
      </c>
      <c r="DQ306" s="213">
        <v>0</v>
      </c>
      <c r="DR306" s="149">
        <f t="shared" si="1168"/>
        <v>5150500</v>
      </c>
      <c r="DS306" s="60">
        <f t="shared" si="1177"/>
        <v>25752500</v>
      </c>
      <c r="DT306" s="244"/>
      <c r="DU306" s="212">
        <v>0</v>
      </c>
      <c r="DV306" s="213">
        <v>0</v>
      </c>
      <c r="DW306" s="149">
        <f t="shared" si="1169"/>
        <v>0</v>
      </c>
      <c r="DX306" s="60">
        <f t="shared" si="1178"/>
        <v>0</v>
      </c>
      <c r="DY306" s="244"/>
      <c r="DZ306" s="212"/>
      <c r="EA306" s="213"/>
      <c r="EB306" s="149"/>
      <c r="EC306" s="60"/>
      <c r="ED306" s="247"/>
      <c r="EE306" s="212"/>
      <c r="EF306" s="213"/>
      <c r="EG306" s="149"/>
      <c r="EH306" s="60"/>
      <c r="EI306" s="244"/>
      <c r="EJ306" s="224">
        <f t="shared" ref="EJ306" si="1402">IFERROR(AVERAGEIFS(O306:EI306,O$12:EI$12,"Valor Total Unitario",O306:EI306,"&lt;&gt;0"),0)</f>
        <v>2864047.2039333335</v>
      </c>
      <c r="EK306" s="221">
        <f t="shared" ref="EK306" si="1403">_xlfn.MINIFS(O306:EI306,O$12:EI$12,"Valor Total Unitario", O306:EI306, "&lt;&gt;0")</f>
        <v>1037000</v>
      </c>
      <c r="EL306" s="222" t="str">
        <f t="shared" ref="EL306" si="1404">IF(EK306=0,"",INDEX(O$9:EI$9,MATCH(EK306,O306:EI306,0)))</f>
        <v>LH S.A.S</v>
      </c>
      <c r="EM306" s="221"/>
      <c r="EN306" s="220">
        <f>IFERROR(EM306/#REF!,0)</f>
        <v>0</v>
      </c>
      <c r="EO306" s="31">
        <f t="shared" ref="EO306" si="1405">+EJ306</f>
        <v>2864047.2039333335</v>
      </c>
      <c r="EP306" s="31">
        <f t="shared" si="1183"/>
        <v>14320236.019666668</v>
      </c>
      <c r="EQ306" s="225" t="str">
        <f t="shared" si="1330"/>
        <v/>
      </c>
    </row>
    <row r="307" spans="1:147" s="14" customFormat="1" ht="28.5">
      <c r="A307" s="263">
        <f t="shared" si="1163"/>
        <v>295</v>
      </c>
      <c r="B307" s="102"/>
      <c r="C307" s="250" t="s">
        <v>1023</v>
      </c>
      <c r="D307" s="273" t="s">
        <v>57</v>
      </c>
      <c r="E307" s="266" t="s">
        <v>1445</v>
      </c>
      <c r="F307" s="273">
        <v>5</v>
      </c>
      <c r="G307" s="102"/>
      <c r="H307" s="103"/>
      <c r="I307" s="210"/>
      <c r="J307" s="280"/>
      <c r="K307" s="206"/>
      <c r="L307" s="71">
        <f t="shared" ref="L307" si="1406">+J307+K307</f>
        <v>0</v>
      </c>
      <c r="M307" s="209">
        <f t="shared" si="1165"/>
        <v>0</v>
      </c>
      <c r="O307" s="275"/>
      <c r="P307" s="275"/>
      <c r="Q307" s="149"/>
      <c r="R307" s="60"/>
      <c r="S307" s="244"/>
      <c r="T307" s="275"/>
      <c r="U307" s="275"/>
      <c r="V307" s="149"/>
      <c r="W307" s="60"/>
      <c r="X307" s="244"/>
      <c r="Y307" s="275"/>
      <c r="Z307" s="275"/>
      <c r="AA307" s="149"/>
      <c r="AB307" s="60"/>
      <c r="AC307" s="244"/>
      <c r="AD307" s="275"/>
      <c r="AE307" s="275"/>
      <c r="AF307" s="149"/>
      <c r="AG307" s="60"/>
      <c r="AH307" s="244"/>
      <c r="AI307" s="275"/>
      <c r="AJ307" s="275"/>
      <c r="AK307" s="149"/>
      <c r="AL307" s="60"/>
      <c r="AM307" s="244"/>
      <c r="AN307" s="275"/>
      <c r="AO307" s="275"/>
      <c r="AP307" s="149">
        <f t="shared" si="1166"/>
        <v>0</v>
      </c>
      <c r="AQ307" s="60">
        <f t="shared" si="1175"/>
        <v>0</v>
      </c>
      <c r="AR307" s="244"/>
      <c r="AS307" s="275"/>
      <c r="AT307" s="275"/>
      <c r="AU307" s="149"/>
      <c r="AV307" s="60"/>
      <c r="AW307" s="244"/>
      <c r="AX307" s="212"/>
      <c r="AY307" s="213"/>
      <c r="AZ307" s="149"/>
      <c r="BA307" s="60"/>
      <c r="BB307" s="244"/>
      <c r="BC307" s="212"/>
      <c r="BD307" s="213"/>
      <c r="BE307" s="149"/>
      <c r="BF307" s="60"/>
      <c r="BG307" s="244"/>
      <c r="BH307" s="275"/>
      <c r="BI307" s="275"/>
      <c r="BJ307" s="149"/>
      <c r="BK307" s="60"/>
      <c r="BL307" s="244"/>
      <c r="BM307" s="212"/>
      <c r="BN307" s="213"/>
      <c r="BO307" s="149"/>
      <c r="BP307" s="60"/>
      <c r="BQ307" s="244"/>
      <c r="BR307" s="212">
        <v>3658845</v>
      </c>
      <c r="BS307" s="213">
        <v>695180.55</v>
      </c>
      <c r="BT307" s="149">
        <f t="shared" si="1222"/>
        <v>4354025.55</v>
      </c>
      <c r="BU307" s="60">
        <f t="shared" si="1223"/>
        <v>21770127.75</v>
      </c>
      <c r="BV307" s="244"/>
      <c r="BW307" s="212"/>
      <c r="BX307" s="213"/>
      <c r="BY307" s="149"/>
      <c r="BZ307" s="60"/>
      <c r="CA307" s="244"/>
      <c r="CB307" s="277"/>
      <c r="CC307" s="277"/>
      <c r="CD307" s="149"/>
      <c r="CE307" s="60"/>
      <c r="CF307" s="244"/>
      <c r="CG307" s="212"/>
      <c r="CH307" s="213"/>
      <c r="CI307" s="149"/>
      <c r="CJ307" s="60"/>
      <c r="CK307" s="244"/>
      <c r="CL307" s="212"/>
      <c r="CM307" s="213"/>
      <c r="CN307" s="149"/>
      <c r="CO307" s="60"/>
      <c r="CP307" s="244"/>
      <c r="CQ307" s="212"/>
      <c r="CR307" s="213"/>
      <c r="CS307" s="149"/>
      <c r="CT307" s="60"/>
      <c r="CU307" s="244"/>
      <c r="CV307" s="212"/>
      <c r="CW307" s="213"/>
      <c r="CX307" s="149"/>
      <c r="CY307" s="60"/>
      <c r="CZ307" s="244"/>
      <c r="DA307" s="212"/>
      <c r="DB307" s="213"/>
      <c r="DC307" s="149"/>
      <c r="DD307" s="60"/>
      <c r="DE307" s="244"/>
      <c r="DF307" s="212"/>
      <c r="DG307" s="213"/>
      <c r="DH307" s="149"/>
      <c r="DI307" s="60"/>
      <c r="DJ307" s="244"/>
      <c r="DK307" s="212"/>
      <c r="DL307" s="213"/>
      <c r="DM307" s="149"/>
      <c r="DN307" s="60"/>
      <c r="DO307" s="244"/>
      <c r="DP307" s="212">
        <v>5150500</v>
      </c>
      <c r="DQ307" s="213">
        <v>0</v>
      </c>
      <c r="DR307" s="149">
        <f t="shared" si="1168"/>
        <v>5150500</v>
      </c>
      <c r="DS307" s="60">
        <f t="shared" si="1177"/>
        <v>25752500</v>
      </c>
      <c r="DT307" s="244"/>
      <c r="DU307" s="212">
        <v>0</v>
      </c>
      <c r="DV307" s="213">
        <v>0</v>
      </c>
      <c r="DW307" s="149">
        <f t="shared" si="1169"/>
        <v>0</v>
      </c>
      <c r="DX307" s="60">
        <f t="shared" si="1178"/>
        <v>0</v>
      </c>
      <c r="DY307" s="244"/>
      <c r="DZ307" s="212"/>
      <c r="EA307" s="213"/>
      <c r="EB307" s="149"/>
      <c r="EC307" s="60"/>
      <c r="ED307" s="247"/>
      <c r="EE307" s="212"/>
      <c r="EF307" s="213"/>
      <c r="EG307" s="149"/>
      <c r="EH307" s="60"/>
      <c r="EI307" s="244"/>
      <c r="EJ307" s="224">
        <f t="shared" ref="EJ307" si="1407">IFERROR(AVERAGEIFS(O307:EI307,O$12:EI$12,"Valor Total Unitario",O307:EI307,"&lt;&gt;0"),0)</f>
        <v>4752262.7750000004</v>
      </c>
      <c r="EK307" s="221">
        <f t="shared" ref="EK307" si="1408">_xlfn.MINIFS(O307:EI307,O$12:EI$12,"Valor Total Unitario", O307:EI307, "&lt;&gt;0")</f>
        <v>4354025.55</v>
      </c>
      <c r="EL307" s="222" t="str">
        <f t="shared" ref="EL307" si="1409">IF(EK307=0,"",INDEX(O$9:EI$9,MATCH(EK307,O307:EI307,0)))</f>
        <v>J&amp;J MEDTECH</v>
      </c>
      <c r="EM307" s="221"/>
      <c r="EN307" s="220">
        <f>IFERROR(EM307/#REF!,0)</f>
        <v>0</v>
      </c>
      <c r="EO307" s="31">
        <f t="shared" ref="EO307" si="1410">+EJ307</f>
        <v>4752262.7750000004</v>
      </c>
      <c r="EP307" s="31">
        <f t="shared" si="1183"/>
        <v>23761313.875</v>
      </c>
      <c r="EQ307" s="225" t="str">
        <f t="shared" si="1330"/>
        <v/>
      </c>
    </row>
    <row r="308" spans="1:147" s="14" customFormat="1" ht="42.75">
      <c r="A308" s="263">
        <f t="shared" si="1163"/>
        <v>296</v>
      </c>
      <c r="B308" s="102"/>
      <c r="C308" s="249" t="s">
        <v>1024</v>
      </c>
      <c r="D308" s="273" t="s">
        <v>57</v>
      </c>
      <c r="E308" s="265" t="s">
        <v>1445</v>
      </c>
      <c r="F308" s="273">
        <v>5</v>
      </c>
      <c r="G308" s="102"/>
      <c r="H308" s="103"/>
      <c r="I308" s="210"/>
      <c r="J308" s="280"/>
      <c r="K308" s="206"/>
      <c r="L308" s="71">
        <f t="shared" ref="L308" si="1411">+J308+K308</f>
        <v>0</v>
      </c>
      <c r="M308" s="209">
        <f t="shared" si="1165"/>
        <v>0</v>
      </c>
      <c r="O308" s="275"/>
      <c r="P308" s="275"/>
      <c r="Q308" s="149"/>
      <c r="R308" s="60"/>
      <c r="S308" s="244"/>
      <c r="T308" s="275"/>
      <c r="U308" s="275"/>
      <c r="V308" s="149"/>
      <c r="W308" s="60"/>
      <c r="X308" s="244"/>
      <c r="Y308" s="275">
        <v>5480008</v>
      </c>
      <c r="Z308" s="275">
        <v>0</v>
      </c>
      <c r="AA308" s="149">
        <f t="shared" ref="AA308" si="1412">+Y308+Z308</f>
        <v>5480008</v>
      </c>
      <c r="AB308" s="60">
        <f t="shared" ref="AB308" si="1413">+AA308*$F308</f>
        <v>27400040</v>
      </c>
      <c r="AC308" s="244"/>
      <c r="AD308" s="275"/>
      <c r="AE308" s="275"/>
      <c r="AF308" s="149"/>
      <c r="AG308" s="60"/>
      <c r="AH308" s="244"/>
      <c r="AI308" s="275"/>
      <c r="AJ308" s="275"/>
      <c r="AK308" s="149"/>
      <c r="AL308" s="60"/>
      <c r="AM308" s="244"/>
      <c r="AN308" s="275"/>
      <c r="AO308" s="275"/>
      <c r="AP308" s="149">
        <f t="shared" si="1166"/>
        <v>0</v>
      </c>
      <c r="AQ308" s="60">
        <f t="shared" si="1175"/>
        <v>0</v>
      </c>
      <c r="AR308" s="244"/>
      <c r="AS308" s="275">
        <v>2251305.1</v>
      </c>
      <c r="AT308" s="275">
        <v>0</v>
      </c>
      <c r="AU308" s="149">
        <f t="shared" si="1167"/>
        <v>2251305.1</v>
      </c>
      <c r="AV308" s="60">
        <f t="shared" si="1176"/>
        <v>11256525.5</v>
      </c>
      <c r="AW308" s="244"/>
      <c r="AX308" s="212"/>
      <c r="AY308" s="213"/>
      <c r="AZ308" s="149"/>
      <c r="BA308" s="60"/>
      <c r="BB308" s="244"/>
      <c r="BC308" s="212"/>
      <c r="BD308" s="213"/>
      <c r="BE308" s="149"/>
      <c r="BF308" s="60"/>
      <c r="BG308" s="244"/>
      <c r="BH308" s="275"/>
      <c r="BI308" s="275"/>
      <c r="BJ308" s="149"/>
      <c r="BK308" s="60"/>
      <c r="BL308" s="244"/>
      <c r="BM308" s="212"/>
      <c r="BN308" s="213"/>
      <c r="BO308" s="149"/>
      <c r="BP308" s="60"/>
      <c r="BQ308" s="244"/>
      <c r="BR308" s="212"/>
      <c r="BS308" s="213"/>
      <c r="BT308" s="149"/>
      <c r="BU308" s="60"/>
      <c r="BV308" s="244"/>
      <c r="BW308" s="212"/>
      <c r="BX308" s="213"/>
      <c r="BY308" s="149"/>
      <c r="BZ308" s="60"/>
      <c r="CA308" s="244"/>
      <c r="CB308" s="277">
        <v>2920790</v>
      </c>
      <c r="CC308" s="277">
        <v>0</v>
      </c>
      <c r="CD308" s="149">
        <f t="shared" si="1400"/>
        <v>2920790</v>
      </c>
      <c r="CE308" s="60">
        <f t="shared" si="1401"/>
        <v>14603950</v>
      </c>
      <c r="CF308" s="244"/>
      <c r="CG308" s="212"/>
      <c r="CH308" s="213"/>
      <c r="CI308" s="149"/>
      <c r="CJ308" s="60"/>
      <c r="CK308" s="244"/>
      <c r="CL308" s="212"/>
      <c r="CM308" s="213"/>
      <c r="CN308" s="149"/>
      <c r="CO308" s="60"/>
      <c r="CP308" s="244"/>
      <c r="CQ308" s="212"/>
      <c r="CR308" s="213"/>
      <c r="CS308" s="149"/>
      <c r="CT308" s="60"/>
      <c r="CU308" s="244"/>
      <c r="CV308" s="212"/>
      <c r="CW308" s="213"/>
      <c r="CX308" s="149"/>
      <c r="CY308" s="60"/>
      <c r="CZ308" s="244"/>
      <c r="DA308" s="212"/>
      <c r="DB308" s="213"/>
      <c r="DC308" s="149"/>
      <c r="DD308" s="60"/>
      <c r="DE308" s="244"/>
      <c r="DF308" s="212"/>
      <c r="DG308" s="213"/>
      <c r="DH308" s="149"/>
      <c r="DI308" s="60"/>
      <c r="DJ308" s="244"/>
      <c r="DK308" s="212"/>
      <c r="DL308" s="213"/>
      <c r="DM308" s="149"/>
      <c r="DN308" s="60"/>
      <c r="DO308" s="244"/>
      <c r="DP308" s="212">
        <v>5150500</v>
      </c>
      <c r="DQ308" s="213">
        <v>0</v>
      </c>
      <c r="DR308" s="149">
        <f t="shared" si="1168"/>
        <v>5150500</v>
      </c>
      <c r="DS308" s="60">
        <f t="shared" si="1177"/>
        <v>25752500</v>
      </c>
      <c r="DT308" s="244"/>
      <c r="DU308" s="212">
        <v>0</v>
      </c>
      <c r="DV308" s="213">
        <v>0</v>
      </c>
      <c r="DW308" s="149">
        <f t="shared" si="1169"/>
        <v>0</v>
      </c>
      <c r="DX308" s="60">
        <f t="shared" si="1178"/>
        <v>0</v>
      </c>
      <c r="DY308" s="244"/>
      <c r="DZ308" s="212"/>
      <c r="EA308" s="213"/>
      <c r="EB308" s="149"/>
      <c r="EC308" s="60"/>
      <c r="ED308" s="247"/>
      <c r="EE308" s="212"/>
      <c r="EF308" s="213"/>
      <c r="EG308" s="149"/>
      <c r="EH308" s="60"/>
      <c r="EI308" s="244"/>
      <c r="EJ308" s="224">
        <f t="shared" ref="EJ308" si="1414">IFERROR(AVERAGEIFS(O308:EI308,O$12:EI$12,"Valor Total Unitario",O308:EI308,"&lt;&gt;0"),0)</f>
        <v>3950650.7749999999</v>
      </c>
      <c r="EK308" s="221">
        <f t="shared" ref="EK308" si="1415">_xlfn.MINIFS(O308:EI308,O$12:EI$12,"Valor Total Unitario", O308:EI308, "&lt;&gt;0")</f>
        <v>2251305.1</v>
      </c>
      <c r="EL308" s="222" t="str">
        <f t="shared" ref="EL308" si="1416">IF(EK308=0,"",INDEX(O$9:EI$9,MATCH(EK308,O308:EI308,0)))</f>
        <v>FIJACION EXTERNA SAS</v>
      </c>
      <c r="EM308" s="221"/>
      <c r="EN308" s="220">
        <f>IFERROR(EM308/#REF!,0)</f>
        <v>0</v>
      </c>
      <c r="EO308" s="31">
        <f t="shared" ref="EO308" si="1417">+EJ308</f>
        <v>3950650.7749999999</v>
      </c>
      <c r="EP308" s="31">
        <f t="shared" si="1183"/>
        <v>19753253.875</v>
      </c>
      <c r="EQ308" s="225" t="str">
        <f t="shared" si="1330"/>
        <v/>
      </c>
    </row>
    <row r="309" spans="1:147" s="14" customFormat="1">
      <c r="A309" s="263">
        <f t="shared" si="1163"/>
        <v>297</v>
      </c>
      <c r="B309" s="102"/>
      <c r="C309" s="249" t="s">
        <v>1025</v>
      </c>
      <c r="D309" s="273" t="s">
        <v>57</v>
      </c>
      <c r="E309" s="266" t="s">
        <v>1445</v>
      </c>
      <c r="F309" s="273">
        <v>6</v>
      </c>
      <c r="G309" s="102"/>
      <c r="H309" s="103"/>
      <c r="I309" s="210"/>
      <c r="J309" s="280"/>
      <c r="K309" s="206"/>
      <c r="L309" s="71">
        <f t="shared" ref="L309" si="1418">+J309+K309</f>
        <v>0</v>
      </c>
      <c r="M309" s="209">
        <f t="shared" si="1165"/>
        <v>0</v>
      </c>
      <c r="O309" s="275"/>
      <c r="P309" s="275"/>
      <c r="Q309" s="149"/>
      <c r="R309" s="60"/>
      <c r="S309" s="244"/>
      <c r="T309" s="275"/>
      <c r="U309" s="275"/>
      <c r="V309" s="149"/>
      <c r="W309" s="60"/>
      <c r="X309" s="244"/>
      <c r="Y309" s="275"/>
      <c r="Z309" s="275"/>
      <c r="AA309" s="149"/>
      <c r="AB309" s="60"/>
      <c r="AC309" s="244"/>
      <c r="AD309" s="275">
        <v>1375551.7694100002</v>
      </c>
      <c r="AE309" s="275">
        <v>0</v>
      </c>
      <c r="AF309" s="149">
        <f t="shared" si="1337"/>
        <v>1375551.7694100002</v>
      </c>
      <c r="AG309" s="60">
        <f t="shared" si="1338"/>
        <v>8253310.6164600011</v>
      </c>
      <c r="AH309" s="244"/>
      <c r="AI309" s="275"/>
      <c r="AJ309" s="275"/>
      <c r="AK309" s="149"/>
      <c r="AL309" s="60"/>
      <c r="AM309" s="244"/>
      <c r="AN309" s="275"/>
      <c r="AO309" s="275"/>
      <c r="AP309" s="149">
        <f t="shared" si="1166"/>
        <v>0</v>
      </c>
      <c r="AQ309" s="60">
        <f t="shared" si="1175"/>
        <v>0</v>
      </c>
      <c r="AR309" s="244"/>
      <c r="AS309" s="275">
        <v>1482421.6</v>
      </c>
      <c r="AT309" s="275">
        <v>0</v>
      </c>
      <c r="AU309" s="149">
        <f t="shared" si="1167"/>
        <v>1482421.6</v>
      </c>
      <c r="AV309" s="60">
        <f t="shared" si="1176"/>
        <v>8894529.6000000015</v>
      </c>
      <c r="AW309" s="244"/>
      <c r="AX309" s="212"/>
      <c r="AY309" s="213"/>
      <c r="AZ309" s="149"/>
      <c r="BA309" s="60"/>
      <c r="BB309" s="244"/>
      <c r="BC309" s="212"/>
      <c r="BD309" s="213"/>
      <c r="BE309" s="149"/>
      <c r="BF309" s="60"/>
      <c r="BG309" s="244"/>
      <c r="BH309" s="275"/>
      <c r="BI309" s="275"/>
      <c r="BJ309" s="149"/>
      <c r="BK309" s="60"/>
      <c r="BL309" s="244"/>
      <c r="BM309" s="212"/>
      <c r="BN309" s="213"/>
      <c r="BO309" s="149"/>
      <c r="BP309" s="60"/>
      <c r="BQ309" s="244"/>
      <c r="BR309" s="212"/>
      <c r="BS309" s="213"/>
      <c r="BT309" s="149"/>
      <c r="BU309" s="60"/>
      <c r="BV309" s="244"/>
      <c r="BW309" s="212"/>
      <c r="BX309" s="213"/>
      <c r="BY309" s="149"/>
      <c r="BZ309" s="60"/>
      <c r="CA309" s="244"/>
      <c r="CB309" s="277"/>
      <c r="CC309" s="277"/>
      <c r="CD309" s="149"/>
      <c r="CE309" s="60"/>
      <c r="CF309" s="244"/>
      <c r="CG309" s="212"/>
      <c r="CH309" s="213"/>
      <c r="CI309" s="149"/>
      <c r="CJ309" s="60"/>
      <c r="CK309" s="244"/>
      <c r="CL309" s="212"/>
      <c r="CM309" s="213"/>
      <c r="CN309" s="149"/>
      <c r="CO309" s="60"/>
      <c r="CP309" s="244"/>
      <c r="CQ309" s="212"/>
      <c r="CR309" s="213"/>
      <c r="CS309" s="149"/>
      <c r="CT309" s="60"/>
      <c r="CU309" s="244"/>
      <c r="CV309" s="212">
        <v>960000</v>
      </c>
      <c r="CW309" s="213">
        <v>0</v>
      </c>
      <c r="CX309" s="149">
        <f t="shared" si="1261"/>
        <v>960000</v>
      </c>
      <c r="CY309" s="60">
        <f t="shared" si="1262"/>
        <v>5760000</v>
      </c>
      <c r="CZ309" s="244"/>
      <c r="DA309" s="212">
        <v>267000</v>
      </c>
      <c r="DB309" s="213">
        <v>0</v>
      </c>
      <c r="DC309" s="149">
        <f t="shared" si="1379"/>
        <v>267000</v>
      </c>
      <c r="DD309" s="60">
        <f t="shared" si="1380"/>
        <v>1602000</v>
      </c>
      <c r="DE309" s="244"/>
      <c r="DF309" s="212"/>
      <c r="DG309" s="213"/>
      <c r="DH309" s="149"/>
      <c r="DI309" s="60"/>
      <c r="DJ309" s="244"/>
      <c r="DK309" s="212"/>
      <c r="DL309" s="213"/>
      <c r="DM309" s="149"/>
      <c r="DN309" s="60"/>
      <c r="DO309" s="244"/>
      <c r="DP309" s="212">
        <v>5320500</v>
      </c>
      <c r="DQ309" s="213">
        <v>8835</v>
      </c>
      <c r="DR309" s="149">
        <f t="shared" si="1168"/>
        <v>5329335</v>
      </c>
      <c r="DS309" s="60">
        <f t="shared" si="1177"/>
        <v>31976010</v>
      </c>
      <c r="DT309" s="244"/>
      <c r="DU309" s="212">
        <v>0</v>
      </c>
      <c r="DV309" s="213">
        <v>0</v>
      </c>
      <c r="DW309" s="149">
        <f t="shared" si="1169"/>
        <v>0</v>
      </c>
      <c r="DX309" s="60">
        <f t="shared" si="1178"/>
        <v>0</v>
      </c>
      <c r="DY309" s="244"/>
      <c r="DZ309" s="212"/>
      <c r="EA309" s="213"/>
      <c r="EB309" s="149"/>
      <c r="EC309" s="60"/>
      <c r="ED309" s="247"/>
      <c r="EE309" s="212"/>
      <c r="EF309" s="213"/>
      <c r="EG309" s="149"/>
      <c r="EH309" s="60"/>
      <c r="EI309" s="244"/>
      <c r="EJ309" s="224">
        <f t="shared" ref="EJ309" si="1419">IFERROR(AVERAGEIFS(O309:EI309,O$12:EI$12,"Valor Total Unitario",O309:EI309,"&lt;&gt;0"),0)</f>
        <v>1882861.6738820001</v>
      </c>
      <c r="EK309" s="221">
        <f t="shared" ref="EK309" si="1420">_xlfn.MINIFS(O309:EI309,O$12:EI$12,"Valor Total Unitario", O309:EI309, "&lt;&gt;0")</f>
        <v>267000</v>
      </c>
      <c r="EL309" s="222" t="str">
        <f t="shared" ref="EL309" si="1421">IF(EK309=0,"",INDEX(O$9:EI$9,MATCH(EK309,O309:EI309,0)))</f>
        <v>INNOMED S.A.</v>
      </c>
      <c r="EM309" s="221"/>
      <c r="EN309" s="220">
        <f>IFERROR(EM309/#REF!,0)</f>
        <v>0</v>
      </c>
      <c r="EO309" s="31">
        <f t="shared" ref="EO309" si="1422">+EJ309</f>
        <v>1882861.6738820001</v>
      </c>
      <c r="EP309" s="31">
        <f t="shared" si="1183"/>
        <v>11297170.043292001</v>
      </c>
      <c r="EQ309" s="225" t="str">
        <f t="shared" si="1330"/>
        <v/>
      </c>
    </row>
    <row r="310" spans="1:147" s="14" customFormat="1" ht="28.5">
      <c r="A310" s="263">
        <f t="shared" si="1163"/>
        <v>298</v>
      </c>
      <c r="B310" s="102"/>
      <c r="C310" s="248" t="s">
        <v>1026</v>
      </c>
      <c r="D310" s="273" t="s">
        <v>57</v>
      </c>
      <c r="E310" s="264" t="s">
        <v>1445</v>
      </c>
      <c r="F310" s="273">
        <v>3</v>
      </c>
      <c r="G310" s="102"/>
      <c r="H310" s="103"/>
      <c r="I310" s="210"/>
      <c r="J310" s="280"/>
      <c r="K310" s="206"/>
      <c r="L310" s="71">
        <f t="shared" ref="L310" si="1423">+J310+K310</f>
        <v>0</v>
      </c>
      <c r="M310" s="209">
        <f t="shared" si="1165"/>
        <v>0</v>
      </c>
      <c r="O310" s="275"/>
      <c r="P310" s="275"/>
      <c r="Q310" s="149"/>
      <c r="R310" s="60"/>
      <c r="S310" s="244"/>
      <c r="T310" s="275"/>
      <c r="U310" s="275"/>
      <c r="V310" s="149"/>
      <c r="W310" s="60"/>
      <c r="X310" s="244"/>
      <c r="Y310" s="275"/>
      <c r="Z310" s="275"/>
      <c r="AA310" s="149"/>
      <c r="AB310" s="60"/>
      <c r="AC310" s="244"/>
      <c r="AD310" s="275"/>
      <c r="AE310" s="275"/>
      <c r="AF310" s="149"/>
      <c r="AG310" s="60"/>
      <c r="AH310" s="244"/>
      <c r="AI310" s="275"/>
      <c r="AJ310" s="275"/>
      <c r="AK310" s="149"/>
      <c r="AL310" s="60"/>
      <c r="AM310" s="244"/>
      <c r="AN310" s="275">
        <v>7783860</v>
      </c>
      <c r="AO310" s="275">
        <v>0</v>
      </c>
      <c r="AP310" s="149">
        <f t="shared" si="1166"/>
        <v>7783860</v>
      </c>
      <c r="AQ310" s="60">
        <f t="shared" si="1175"/>
        <v>23351580</v>
      </c>
      <c r="AR310" s="244"/>
      <c r="AS310" s="275">
        <v>1482421.6</v>
      </c>
      <c r="AT310" s="275">
        <v>0</v>
      </c>
      <c r="AU310" s="149">
        <f t="shared" si="1167"/>
        <v>1482421.6</v>
      </c>
      <c r="AV310" s="60">
        <f t="shared" si="1176"/>
        <v>4447264.8000000007</v>
      </c>
      <c r="AW310" s="244"/>
      <c r="AX310" s="212"/>
      <c r="AY310" s="213"/>
      <c r="AZ310" s="149"/>
      <c r="BA310" s="60"/>
      <c r="BB310" s="244"/>
      <c r="BC310" s="212"/>
      <c r="BD310" s="213"/>
      <c r="BE310" s="149"/>
      <c r="BF310" s="60"/>
      <c r="BG310" s="244"/>
      <c r="BH310" s="275"/>
      <c r="BI310" s="275"/>
      <c r="BJ310" s="149"/>
      <c r="BK310" s="60"/>
      <c r="BL310" s="244"/>
      <c r="BM310" s="212"/>
      <c r="BN310" s="213"/>
      <c r="BO310" s="149"/>
      <c r="BP310" s="60"/>
      <c r="BQ310" s="244"/>
      <c r="BR310" s="212"/>
      <c r="BS310" s="213"/>
      <c r="BT310" s="149"/>
      <c r="BU310" s="60"/>
      <c r="BV310" s="244"/>
      <c r="BW310" s="212"/>
      <c r="BX310" s="213"/>
      <c r="BY310" s="149"/>
      <c r="BZ310" s="60"/>
      <c r="CA310" s="244"/>
      <c r="CB310" s="277"/>
      <c r="CC310" s="277"/>
      <c r="CD310" s="149"/>
      <c r="CE310" s="60"/>
      <c r="CF310" s="244"/>
      <c r="CG310" s="212"/>
      <c r="CH310" s="213"/>
      <c r="CI310" s="149"/>
      <c r="CJ310" s="60"/>
      <c r="CK310" s="244"/>
      <c r="CL310" s="212"/>
      <c r="CM310" s="213"/>
      <c r="CN310" s="149"/>
      <c r="CO310" s="60"/>
      <c r="CP310" s="244"/>
      <c r="CQ310" s="212">
        <v>932140.00000000012</v>
      </c>
      <c r="CR310" s="213">
        <v>0</v>
      </c>
      <c r="CS310" s="149">
        <f t="shared" si="1297"/>
        <v>932140.00000000012</v>
      </c>
      <c r="CT310" s="60">
        <f t="shared" si="1298"/>
        <v>2796420.0000000005</v>
      </c>
      <c r="CU310" s="244"/>
      <c r="CV310" s="212">
        <v>770000</v>
      </c>
      <c r="CW310" s="213">
        <v>0</v>
      </c>
      <c r="CX310" s="149">
        <f t="shared" si="1261"/>
        <v>770000</v>
      </c>
      <c r="CY310" s="60">
        <f t="shared" si="1262"/>
        <v>2310000</v>
      </c>
      <c r="CZ310" s="244"/>
      <c r="DA310" s="212"/>
      <c r="DB310" s="213"/>
      <c r="DC310" s="149"/>
      <c r="DD310" s="60"/>
      <c r="DE310" s="244"/>
      <c r="DF310" s="212"/>
      <c r="DG310" s="213"/>
      <c r="DH310" s="149"/>
      <c r="DI310" s="60"/>
      <c r="DJ310" s="244"/>
      <c r="DK310" s="212"/>
      <c r="DL310" s="213"/>
      <c r="DM310" s="149"/>
      <c r="DN310" s="60"/>
      <c r="DO310" s="244"/>
      <c r="DP310" s="212">
        <v>1734500</v>
      </c>
      <c r="DQ310" s="213">
        <v>0</v>
      </c>
      <c r="DR310" s="149">
        <f t="shared" si="1168"/>
        <v>1734500</v>
      </c>
      <c r="DS310" s="60">
        <f t="shared" si="1177"/>
        <v>5203500</v>
      </c>
      <c r="DT310" s="244"/>
      <c r="DU310" s="212">
        <v>0</v>
      </c>
      <c r="DV310" s="213">
        <v>0</v>
      </c>
      <c r="DW310" s="149">
        <f t="shared" si="1169"/>
        <v>0</v>
      </c>
      <c r="DX310" s="60">
        <f t="shared" si="1178"/>
        <v>0</v>
      </c>
      <c r="DY310" s="244"/>
      <c r="DZ310" s="212"/>
      <c r="EA310" s="213"/>
      <c r="EB310" s="149"/>
      <c r="EC310" s="60"/>
      <c r="ED310" s="247"/>
      <c r="EE310" s="212"/>
      <c r="EF310" s="213"/>
      <c r="EG310" s="149"/>
      <c r="EH310" s="60"/>
      <c r="EI310" s="244"/>
      <c r="EJ310" s="224">
        <f t="shared" ref="EJ310" si="1424">IFERROR(AVERAGEIFS(O310:EI310,O$12:EI$12,"Valor Total Unitario",O310:EI310,"&lt;&gt;0"),0)</f>
        <v>2540584.3199999998</v>
      </c>
      <c r="EK310" s="221">
        <f t="shared" ref="EK310" si="1425">_xlfn.MINIFS(O310:EI310,O$12:EI$12,"Valor Total Unitario", O310:EI310, "&lt;&gt;0")</f>
        <v>770000</v>
      </c>
      <c r="EL310" s="222" t="str">
        <f t="shared" ref="EL310" si="1426">IF(EK310=0,"",INDEX(O$9:EI$9,MATCH(EK310,O310:EI310,0)))</f>
        <v>LOGYSMED</v>
      </c>
      <c r="EM310" s="221"/>
      <c r="EN310" s="220">
        <f>IFERROR(EM310/#REF!,0)</f>
        <v>0</v>
      </c>
      <c r="EO310" s="31">
        <f t="shared" ref="EO310" si="1427">+EJ310</f>
        <v>2540584.3199999998</v>
      </c>
      <c r="EP310" s="31">
        <f t="shared" si="1183"/>
        <v>7621752.959999999</v>
      </c>
      <c r="EQ310" s="225" t="str">
        <f t="shared" si="1330"/>
        <v/>
      </c>
    </row>
    <row r="311" spans="1:147" s="14" customFormat="1">
      <c r="A311" s="263">
        <f t="shared" si="1163"/>
        <v>299</v>
      </c>
      <c r="B311" s="102"/>
      <c r="C311" s="249" t="s">
        <v>1027</v>
      </c>
      <c r="D311" s="273" t="s">
        <v>57</v>
      </c>
      <c r="E311" s="265" t="s">
        <v>1445</v>
      </c>
      <c r="F311" s="273">
        <v>3</v>
      </c>
      <c r="G311" s="102"/>
      <c r="H311" s="103"/>
      <c r="I311" s="210"/>
      <c r="J311" s="280"/>
      <c r="K311" s="206"/>
      <c r="L311" s="71">
        <f t="shared" ref="L311" si="1428">+J311+K311</f>
        <v>0</v>
      </c>
      <c r="M311" s="209">
        <f t="shared" si="1165"/>
        <v>0</v>
      </c>
      <c r="O311" s="275"/>
      <c r="P311" s="275"/>
      <c r="Q311" s="149"/>
      <c r="R311" s="60"/>
      <c r="S311" s="244"/>
      <c r="T311" s="275"/>
      <c r="U311" s="275"/>
      <c r="V311" s="149"/>
      <c r="W311" s="60"/>
      <c r="X311" s="244"/>
      <c r="Y311" s="275">
        <v>5480008</v>
      </c>
      <c r="Z311" s="275">
        <v>0</v>
      </c>
      <c r="AA311" s="149">
        <f t="shared" ref="AA311" si="1429">+Y311+Z311</f>
        <v>5480008</v>
      </c>
      <c r="AB311" s="60">
        <f t="shared" ref="AB311" si="1430">+AA311*$F311</f>
        <v>16440024</v>
      </c>
      <c r="AC311" s="244"/>
      <c r="AD311" s="275">
        <v>3979583.7354000006</v>
      </c>
      <c r="AE311" s="275">
        <v>0</v>
      </c>
      <c r="AF311" s="149">
        <f t="shared" si="1337"/>
        <v>3979583.7354000006</v>
      </c>
      <c r="AG311" s="60">
        <f t="shared" si="1338"/>
        <v>11938751.206200002</v>
      </c>
      <c r="AH311" s="244"/>
      <c r="AI311" s="275"/>
      <c r="AJ311" s="275"/>
      <c r="AK311" s="149"/>
      <c r="AL311" s="60"/>
      <c r="AM311" s="244"/>
      <c r="AN311" s="275"/>
      <c r="AO311" s="275"/>
      <c r="AP311" s="149">
        <f t="shared" si="1166"/>
        <v>0</v>
      </c>
      <c r="AQ311" s="60">
        <f t="shared" si="1175"/>
        <v>0</v>
      </c>
      <c r="AR311" s="244"/>
      <c r="AS311" s="275">
        <v>2251305.1</v>
      </c>
      <c r="AT311" s="275">
        <v>0</v>
      </c>
      <c r="AU311" s="149">
        <f t="shared" si="1167"/>
        <v>2251305.1</v>
      </c>
      <c r="AV311" s="60">
        <f t="shared" si="1176"/>
        <v>6753915.3000000007</v>
      </c>
      <c r="AW311" s="244"/>
      <c r="AX311" s="212">
        <v>2348530</v>
      </c>
      <c r="AY311" s="213">
        <v>0</v>
      </c>
      <c r="AZ311" s="149">
        <f t="shared" si="1290"/>
        <v>2348530</v>
      </c>
      <c r="BA311" s="60">
        <f t="shared" si="1291"/>
        <v>7045590</v>
      </c>
      <c r="BB311" s="244"/>
      <c r="BC311" s="212"/>
      <c r="BD311" s="213"/>
      <c r="BE311" s="149"/>
      <c r="BF311" s="60"/>
      <c r="BG311" s="244"/>
      <c r="BH311" s="275"/>
      <c r="BI311" s="275"/>
      <c r="BJ311" s="149"/>
      <c r="BK311" s="60"/>
      <c r="BL311" s="244"/>
      <c r="BM311" s="212"/>
      <c r="BN311" s="213"/>
      <c r="BO311" s="149"/>
      <c r="BP311" s="60"/>
      <c r="BQ311" s="244"/>
      <c r="BR311" s="212"/>
      <c r="BS311" s="213"/>
      <c r="BT311" s="149"/>
      <c r="BU311" s="60"/>
      <c r="BV311" s="244"/>
      <c r="BW311" s="212"/>
      <c r="BX311" s="213"/>
      <c r="BY311" s="149"/>
      <c r="BZ311" s="60"/>
      <c r="CA311" s="244"/>
      <c r="CB311" s="277">
        <v>2920790</v>
      </c>
      <c r="CC311" s="277">
        <v>0</v>
      </c>
      <c r="CD311" s="149">
        <f t="shared" si="1400"/>
        <v>2920790</v>
      </c>
      <c r="CE311" s="60">
        <f t="shared" si="1401"/>
        <v>8762370</v>
      </c>
      <c r="CF311" s="244"/>
      <c r="CG311" s="212"/>
      <c r="CH311" s="213"/>
      <c r="CI311" s="149"/>
      <c r="CJ311" s="60"/>
      <c r="CK311" s="244"/>
      <c r="CL311" s="212"/>
      <c r="CM311" s="213"/>
      <c r="CN311" s="149"/>
      <c r="CO311" s="60"/>
      <c r="CP311" s="244"/>
      <c r="CQ311" s="212">
        <v>1924670.0000000002</v>
      </c>
      <c r="CR311" s="213">
        <v>0</v>
      </c>
      <c r="CS311" s="149">
        <f t="shared" si="1297"/>
        <v>1924670.0000000002</v>
      </c>
      <c r="CT311" s="60">
        <f t="shared" si="1298"/>
        <v>5774010.0000000009</v>
      </c>
      <c r="CU311" s="244"/>
      <c r="CV311" s="212"/>
      <c r="CW311" s="213"/>
      <c r="CX311" s="149"/>
      <c r="CY311" s="60"/>
      <c r="CZ311" s="244"/>
      <c r="DA311" s="212"/>
      <c r="DB311" s="213"/>
      <c r="DC311" s="149"/>
      <c r="DD311" s="60"/>
      <c r="DE311" s="244"/>
      <c r="DF311" s="212"/>
      <c r="DG311" s="213"/>
      <c r="DH311" s="149"/>
      <c r="DI311" s="60"/>
      <c r="DJ311" s="244"/>
      <c r="DK311" s="212"/>
      <c r="DL311" s="213"/>
      <c r="DM311" s="149"/>
      <c r="DN311" s="60"/>
      <c r="DO311" s="244"/>
      <c r="DP311" s="212">
        <v>5150500</v>
      </c>
      <c r="DQ311" s="213">
        <v>0</v>
      </c>
      <c r="DR311" s="149">
        <f t="shared" si="1168"/>
        <v>5150500</v>
      </c>
      <c r="DS311" s="60">
        <f t="shared" si="1177"/>
        <v>15451500</v>
      </c>
      <c r="DT311" s="244"/>
      <c r="DU311" s="212">
        <v>0</v>
      </c>
      <c r="DV311" s="213">
        <v>0</v>
      </c>
      <c r="DW311" s="149">
        <f t="shared" si="1169"/>
        <v>0</v>
      </c>
      <c r="DX311" s="60">
        <f t="shared" si="1178"/>
        <v>0</v>
      </c>
      <c r="DY311" s="244"/>
      <c r="DZ311" s="212"/>
      <c r="EA311" s="213"/>
      <c r="EB311" s="149"/>
      <c r="EC311" s="60"/>
      <c r="ED311" s="247"/>
      <c r="EE311" s="212"/>
      <c r="EF311" s="213"/>
      <c r="EG311" s="149"/>
      <c r="EH311" s="60"/>
      <c r="EI311" s="244"/>
      <c r="EJ311" s="224">
        <f t="shared" ref="EJ311" si="1431">IFERROR(AVERAGEIFS(O311:EI311,O$12:EI$12,"Valor Total Unitario",O311:EI311,"&lt;&gt;0"),0)</f>
        <v>3436483.8336285716</v>
      </c>
      <c r="EK311" s="221">
        <f t="shared" ref="EK311" si="1432">_xlfn.MINIFS(O311:EI311,O$12:EI$12,"Valor Total Unitario", O311:EI311, "&lt;&gt;0")</f>
        <v>1924670.0000000002</v>
      </c>
      <c r="EL311" s="222" t="str">
        <f t="shared" ref="EL311" si="1433">IF(EK311=0,"",INDEX(O$9:EI$9,MATCH(EK311,O311:EI311,0)))</f>
        <v>IMPLAMEQ SAS</v>
      </c>
      <c r="EM311" s="221"/>
      <c r="EN311" s="220">
        <f>IFERROR(EM311/#REF!,0)</f>
        <v>0</v>
      </c>
      <c r="EO311" s="31">
        <f t="shared" ref="EO311" si="1434">+EJ311</f>
        <v>3436483.8336285716</v>
      </c>
      <c r="EP311" s="31">
        <f t="shared" si="1183"/>
        <v>10309451.500885714</v>
      </c>
      <c r="EQ311" s="225" t="str">
        <f t="shared" si="1330"/>
        <v/>
      </c>
    </row>
    <row r="312" spans="1:147" s="14" customFormat="1" ht="28.5">
      <c r="A312" s="263">
        <f t="shared" si="1163"/>
        <v>300</v>
      </c>
      <c r="B312" s="102"/>
      <c r="C312" s="248" t="s">
        <v>1028</v>
      </c>
      <c r="D312" s="273" t="s">
        <v>57</v>
      </c>
      <c r="E312" s="264" t="s">
        <v>1445</v>
      </c>
      <c r="F312" s="273">
        <v>5</v>
      </c>
      <c r="G312" s="102"/>
      <c r="H312" s="103"/>
      <c r="I312" s="210" t="s">
        <v>1504</v>
      </c>
      <c r="J312" s="280">
        <v>3003811</v>
      </c>
      <c r="K312" s="206"/>
      <c r="L312" s="71">
        <f t="shared" ref="L312" si="1435">+J312+K312</f>
        <v>3003811</v>
      </c>
      <c r="M312" s="209">
        <f t="shared" si="1165"/>
        <v>15019055</v>
      </c>
      <c r="O312" s="275"/>
      <c r="P312" s="275"/>
      <c r="Q312" s="149"/>
      <c r="R312" s="60"/>
      <c r="S312" s="244"/>
      <c r="T312" s="275"/>
      <c r="U312" s="275"/>
      <c r="V312" s="149"/>
      <c r="W312" s="60"/>
      <c r="X312" s="244"/>
      <c r="Y312" s="275"/>
      <c r="Z312" s="275"/>
      <c r="AA312" s="149"/>
      <c r="AB312" s="60"/>
      <c r="AC312" s="244"/>
      <c r="AD312" s="275"/>
      <c r="AE312" s="275"/>
      <c r="AF312" s="149"/>
      <c r="AG312" s="60"/>
      <c r="AH312" s="244"/>
      <c r="AI312" s="275"/>
      <c r="AJ312" s="275"/>
      <c r="AK312" s="149"/>
      <c r="AL312" s="60"/>
      <c r="AM312" s="244"/>
      <c r="AN312" s="275"/>
      <c r="AO312" s="275"/>
      <c r="AP312" s="149">
        <f t="shared" si="1166"/>
        <v>0</v>
      </c>
      <c r="AQ312" s="60">
        <f t="shared" si="1175"/>
        <v>0</v>
      </c>
      <c r="AR312" s="244"/>
      <c r="AS312" s="275"/>
      <c r="AT312" s="275"/>
      <c r="AU312" s="149"/>
      <c r="AV312" s="60"/>
      <c r="AW312" s="244"/>
      <c r="AX312" s="212"/>
      <c r="AY312" s="213"/>
      <c r="AZ312" s="149"/>
      <c r="BA312" s="60"/>
      <c r="BB312" s="244"/>
      <c r="BC312" s="212"/>
      <c r="BD312" s="213"/>
      <c r="BE312" s="149"/>
      <c r="BF312" s="60"/>
      <c r="BG312" s="244"/>
      <c r="BH312" s="275"/>
      <c r="BI312" s="275"/>
      <c r="BJ312" s="149"/>
      <c r="BK312" s="60"/>
      <c r="BL312" s="244"/>
      <c r="BM312" s="212"/>
      <c r="BN312" s="213"/>
      <c r="BO312" s="149"/>
      <c r="BP312" s="60"/>
      <c r="BQ312" s="244"/>
      <c r="BR312" s="212"/>
      <c r="BS312" s="213"/>
      <c r="BT312" s="149"/>
      <c r="BU312" s="60"/>
      <c r="BV312" s="244"/>
      <c r="BW312" s="212"/>
      <c r="BX312" s="213"/>
      <c r="BY312" s="149"/>
      <c r="BZ312" s="60"/>
      <c r="CA312" s="244"/>
      <c r="CB312" s="277"/>
      <c r="CC312" s="277"/>
      <c r="CD312" s="149"/>
      <c r="CE312" s="60"/>
      <c r="CF312" s="244"/>
      <c r="CG312" s="212"/>
      <c r="CH312" s="213"/>
      <c r="CI312" s="149"/>
      <c r="CJ312" s="60"/>
      <c r="CK312" s="244"/>
      <c r="CL312" s="212"/>
      <c r="CM312" s="213"/>
      <c r="CN312" s="149"/>
      <c r="CO312" s="60"/>
      <c r="CP312" s="244"/>
      <c r="CQ312" s="212"/>
      <c r="CR312" s="213"/>
      <c r="CS312" s="149"/>
      <c r="CT312" s="60"/>
      <c r="CU312" s="244"/>
      <c r="CV312" s="212"/>
      <c r="CW312" s="213"/>
      <c r="CX312" s="149"/>
      <c r="CY312" s="60"/>
      <c r="CZ312" s="244"/>
      <c r="DA312" s="212"/>
      <c r="DB312" s="213"/>
      <c r="DC312" s="149"/>
      <c r="DD312" s="60"/>
      <c r="DE312" s="244"/>
      <c r="DF312" s="212"/>
      <c r="DG312" s="213"/>
      <c r="DH312" s="149"/>
      <c r="DI312" s="60"/>
      <c r="DJ312" s="244"/>
      <c r="DK312" s="212"/>
      <c r="DL312" s="213"/>
      <c r="DM312" s="149"/>
      <c r="DN312" s="60"/>
      <c r="DO312" s="244"/>
      <c r="DP312" s="212"/>
      <c r="DQ312" s="213"/>
      <c r="DR312" s="149">
        <f t="shared" si="1168"/>
        <v>0</v>
      </c>
      <c r="DS312" s="60">
        <f t="shared" si="1177"/>
        <v>0</v>
      </c>
      <c r="DT312" s="244"/>
      <c r="DU312" s="212">
        <v>0</v>
      </c>
      <c r="DV312" s="213">
        <v>0</v>
      </c>
      <c r="DW312" s="149">
        <f t="shared" si="1169"/>
        <v>0</v>
      </c>
      <c r="DX312" s="60">
        <f t="shared" si="1178"/>
        <v>0</v>
      </c>
      <c r="DY312" s="244"/>
      <c r="DZ312" s="212"/>
      <c r="EA312" s="213"/>
      <c r="EB312" s="149"/>
      <c r="EC312" s="60"/>
      <c r="ED312" s="247"/>
      <c r="EE312" s="212"/>
      <c r="EF312" s="213"/>
      <c r="EG312" s="149"/>
      <c r="EH312" s="60"/>
      <c r="EI312" s="244"/>
      <c r="EJ312" s="224">
        <f>L312</f>
        <v>3003811</v>
      </c>
      <c r="EK312" s="221">
        <f t="shared" ref="EK312" si="1436">_xlfn.MINIFS(O312:EI312,O$12:EI$12,"Valor Total Unitario", O312:EI312, "&lt;&gt;0")</f>
        <v>0</v>
      </c>
      <c r="EL312" s="222" t="s">
        <v>1513</v>
      </c>
      <c r="EM312" s="221"/>
      <c r="EN312" s="220">
        <f>IFERROR(EM312/#REF!,0)</f>
        <v>0</v>
      </c>
      <c r="EO312" s="31">
        <f t="shared" ref="EO312" si="1437">+EJ312</f>
        <v>3003811</v>
      </c>
      <c r="EP312" s="31">
        <f t="shared" si="1183"/>
        <v>15019055</v>
      </c>
      <c r="EQ312" s="281" t="s">
        <v>1513</v>
      </c>
    </row>
    <row r="313" spans="1:147" s="14" customFormat="1">
      <c r="A313" s="263">
        <f t="shared" si="1163"/>
        <v>301</v>
      </c>
      <c r="B313" s="102"/>
      <c r="C313" s="254" t="s">
        <v>1029</v>
      </c>
      <c r="D313" s="273" t="s">
        <v>57</v>
      </c>
      <c r="E313" s="266" t="s">
        <v>1445</v>
      </c>
      <c r="F313" s="273">
        <v>5</v>
      </c>
      <c r="G313" s="102"/>
      <c r="H313" s="103"/>
      <c r="I313" s="210"/>
      <c r="J313" s="280"/>
      <c r="K313" s="206"/>
      <c r="L313" s="71">
        <f t="shared" ref="L313" si="1438">+J313+K313</f>
        <v>0</v>
      </c>
      <c r="M313" s="209">
        <f t="shared" si="1165"/>
        <v>0</v>
      </c>
      <c r="O313" s="275"/>
      <c r="P313" s="275"/>
      <c r="Q313" s="149"/>
      <c r="R313" s="60"/>
      <c r="S313" s="244"/>
      <c r="T313" s="275"/>
      <c r="U313" s="275"/>
      <c r="V313" s="149"/>
      <c r="W313" s="60"/>
      <c r="X313" s="244"/>
      <c r="Y313" s="275"/>
      <c r="Z313" s="275"/>
      <c r="AA313" s="149"/>
      <c r="AB313" s="60"/>
      <c r="AC313" s="244"/>
      <c r="AD313" s="275"/>
      <c r="AE313" s="275"/>
      <c r="AF313" s="149"/>
      <c r="AG313" s="60"/>
      <c r="AH313" s="244"/>
      <c r="AI313" s="275"/>
      <c r="AJ313" s="275"/>
      <c r="AK313" s="149"/>
      <c r="AL313" s="60"/>
      <c r="AM313" s="244"/>
      <c r="AN313" s="275"/>
      <c r="AO313" s="275"/>
      <c r="AP313" s="149">
        <f t="shared" si="1166"/>
        <v>0</v>
      </c>
      <c r="AQ313" s="60">
        <f t="shared" si="1175"/>
        <v>0</v>
      </c>
      <c r="AR313" s="244"/>
      <c r="AS313" s="275">
        <v>1632339.5</v>
      </c>
      <c r="AT313" s="275">
        <v>0</v>
      </c>
      <c r="AU313" s="149">
        <f t="shared" si="1167"/>
        <v>1632339.5</v>
      </c>
      <c r="AV313" s="60">
        <f t="shared" si="1176"/>
        <v>8161697.5</v>
      </c>
      <c r="AW313" s="244"/>
      <c r="AX313" s="212"/>
      <c r="AY313" s="213"/>
      <c r="AZ313" s="149"/>
      <c r="BA313" s="60"/>
      <c r="BB313" s="244"/>
      <c r="BC313" s="212"/>
      <c r="BD313" s="213"/>
      <c r="BE313" s="149"/>
      <c r="BF313" s="60"/>
      <c r="BG313" s="244"/>
      <c r="BH313" s="275"/>
      <c r="BI313" s="275"/>
      <c r="BJ313" s="149"/>
      <c r="BK313" s="60"/>
      <c r="BL313" s="244"/>
      <c r="BM313" s="212"/>
      <c r="BN313" s="213"/>
      <c r="BO313" s="149"/>
      <c r="BP313" s="60"/>
      <c r="BQ313" s="244"/>
      <c r="BR313" s="212"/>
      <c r="BS313" s="213"/>
      <c r="BT313" s="149"/>
      <c r="BU313" s="60"/>
      <c r="BV313" s="244"/>
      <c r="BW313" s="212"/>
      <c r="BX313" s="213"/>
      <c r="BY313" s="149"/>
      <c r="BZ313" s="60"/>
      <c r="CA313" s="244"/>
      <c r="CB313" s="277"/>
      <c r="CC313" s="277"/>
      <c r="CD313" s="149"/>
      <c r="CE313" s="60"/>
      <c r="CF313" s="244"/>
      <c r="CG313" s="212"/>
      <c r="CH313" s="213"/>
      <c r="CI313" s="149"/>
      <c r="CJ313" s="60"/>
      <c r="CK313" s="244"/>
      <c r="CL313" s="212"/>
      <c r="CM313" s="213"/>
      <c r="CN313" s="149"/>
      <c r="CO313" s="60"/>
      <c r="CP313" s="244"/>
      <c r="CQ313" s="212"/>
      <c r="CR313" s="213"/>
      <c r="CS313" s="149"/>
      <c r="CT313" s="60"/>
      <c r="CU313" s="244"/>
      <c r="CV313" s="212"/>
      <c r="CW313" s="213"/>
      <c r="CX313" s="149"/>
      <c r="CY313" s="60"/>
      <c r="CZ313" s="244"/>
      <c r="DA313" s="212"/>
      <c r="DB313" s="213"/>
      <c r="DC313" s="149"/>
      <c r="DD313" s="60"/>
      <c r="DE313" s="244"/>
      <c r="DF313" s="212"/>
      <c r="DG313" s="213"/>
      <c r="DH313" s="149"/>
      <c r="DI313" s="60"/>
      <c r="DJ313" s="244"/>
      <c r="DK313" s="212"/>
      <c r="DL313" s="213"/>
      <c r="DM313" s="149"/>
      <c r="DN313" s="60"/>
      <c r="DO313" s="244"/>
      <c r="DP313" s="212"/>
      <c r="DQ313" s="213"/>
      <c r="DR313" s="149">
        <f t="shared" si="1168"/>
        <v>0</v>
      </c>
      <c r="DS313" s="60">
        <f t="shared" si="1177"/>
        <v>0</v>
      </c>
      <c r="DT313" s="244"/>
      <c r="DU313" s="212">
        <v>0</v>
      </c>
      <c r="DV313" s="213">
        <v>0</v>
      </c>
      <c r="DW313" s="149">
        <f t="shared" si="1169"/>
        <v>0</v>
      </c>
      <c r="DX313" s="60">
        <f t="shared" si="1178"/>
        <v>0</v>
      </c>
      <c r="DY313" s="244"/>
      <c r="DZ313" s="212"/>
      <c r="EA313" s="213"/>
      <c r="EB313" s="149"/>
      <c r="EC313" s="60"/>
      <c r="ED313" s="247"/>
      <c r="EE313" s="212"/>
      <c r="EF313" s="213"/>
      <c r="EG313" s="149"/>
      <c r="EH313" s="60"/>
      <c r="EI313" s="244"/>
      <c r="EJ313" s="224">
        <f t="shared" ref="EJ313" si="1439">IFERROR(AVERAGEIFS(O313:EI313,O$12:EI$12,"Valor Total Unitario",O313:EI313,"&lt;&gt;0"),0)</f>
        <v>1632339.5</v>
      </c>
      <c r="EK313" s="221">
        <f t="shared" ref="EK313" si="1440">_xlfn.MINIFS(O313:EI313,O$12:EI$12,"Valor Total Unitario", O313:EI313, "&lt;&gt;0")</f>
        <v>1632339.5</v>
      </c>
      <c r="EL313" s="222" t="str">
        <f t="shared" ref="EL313" si="1441">IF(EK313=0,"",INDEX(O$9:EI$9,MATCH(EK313,O313:EI313,0)))</f>
        <v>FIJACION EXTERNA SAS</v>
      </c>
      <c r="EM313" s="221"/>
      <c r="EN313" s="220">
        <f>IFERROR(EM313/#REF!,0)</f>
        <v>0</v>
      </c>
      <c r="EO313" s="31">
        <f t="shared" ref="EO313" si="1442">+EJ313</f>
        <v>1632339.5</v>
      </c>
      <c r="EP313" s="31">
        <f t="shared" si="1183"/>
        <v>8161697.5</v>
      </c>
      <c r="EQ313" s="225" t="str">
        <f t="shared" ref="EQ313:EQ322" si="1443">IF(AND(C313="",SUM(O313:EI313)=0),"",IF(AND(C313&lt;&gt;"",SUM(O313:EI313)=0),"Ítem sin cotización",IF(COUNTIFS(O313:EI313,EK313,O$12:EI$12,"Valor Total Unitario")&gt;1,"Empate","")))</f>
        <v/>
      </c>
    </row>
    <row r="314" spans="1:147" s="14" customFormat="1">
      <c r="A314" s="263">
        <f t="shared" si="1163"/>
        <v>302</v>
      </c>
      <c r="B314" s="102"/>
      <c r="C314" s="249" t="s">
        <v>1030</v>
      </c>
      <c r="D314" s="273" t="s">
        <v>57</v>
      </c>
      <c r="E314" s="265" t="s">
        <v>1445</v>
      </c>
      <c r="F314" s="273">
        <v>5</v>
      </c>
      <c r="G314" s="102"/>
      <c r="H314" s="103"/>
      <c r="I314" s="210"/>
      <c r="J314" s="280"/>
      <c r="K314" s="206"/>
      <c r="L314" s="71">
        <f t="shared" ref="L314" si="1444">+J314+K314</f>
        <v>0</v>
      </c>
      <c r="M314" s="209">
        <f t="shared" si="1165"/>
        <v>0</v>
      </c>
      <c r="O314" s="275"/>
      <c r="P314" s="275"/>
      <c r="Q314" s="149"/>
      <c r="R314" s="60"/>
      <c r="S314" s="244"/>
      <c r="T314" s="275"/>
      <c r="U314" s="275"/>
      <c r="V314" s="149"/>
      <c r="W314" s="60"/>
      <c r="X314" s="244"/>
      <c r="Y314" s="275"/>
      <c r="Z314" s="275"/>
      <c r="AA314" s="149"/>
      <c r="AB314" s="60"/>
      <c r="AC314" s="244"/>
      <c r="AD314" s="275">
        <v>32965631.41769864</v>
      </c>
      <c r="AE314" s="275">
        <v>0</v>
      </c>
      <c r="AF314" s="149">
        <f t="shared" si="1337"/>
        <v>32965631.41769864</v>
      </c>
      <c r="AG314" s="60">
        <f t="shared" si="1338"/>
        <v>164828157.0884932</v>
      </c>
      <c r="AH314" s="244"/>
      <c r="AI314" s="275"/>
      <c r="AJ314" s="275"/>
      <c r="AK314" s="149"/>
      <c r="AL314" s="60"/>
      <c r="AM314" s="244"/>
      <c r="AN314" s="275">
        <v>10576710</v>
      </c>
      <c r="AO314" s="275">
        <v>0</v>
      </c>
      <c r="AP314" s="149">
        <f t="shared" si="1166"/>
        <v>10576710</v>
      </c>
      <c r="AQ314" s="60">
        <f t="shared" si="1175"/>
        <v>52883550</v>
      </c>
      <c r="AR314" s="244"/>
      <c r="AS314" s="275">
        <v>2251305.1</v>
      </c>
      <c r="AT314" s="275">
        <v>0</v>
      </c>
      <c r="AU314" s="149">
        <f t="shared" si="1167"/>
        <v>2251305.1</v>
      </c>
      <c r="AV314" s="60">
        <f t="shared" si="1176"/>
        <v>11256525.5</v>
      </c>
      <c r="AW314" s="244"/>
      <c r="AX314" s="212"/>
      <c r="AY314" s="213"/>
      <c r="AZ314" s="149"/>
      <c r="BA314" s="60"/>
      <c r="BB314" s="244"/>
      <c r="BC314" s="212"/>
      <c r="BD314" s="213"/>
      <c r="BE314" s="149"/>
      <c r="BF314" s="60"/>
      <c r="BG314" s="244"/>
      <c r="BH314" s="275"/>
      <c r="BI314" s="275"/>
      <c r="BJ314" s="149"/>
      <c r="BK314" s="60"/>
      <c r="BL314" s="244"/>
      <c r="BM314" s="212"/>
      <c r="BN314" s="213"/>
      <c r="BO314" s="149"/>
      <c r="BP314" s="60"/>
      <c r="BQ314" s="244"/>
      <c r="BR314" s="212"/>
      <c r="BS314" s="213"/>
      <c r="BT314" s="149"/>
      <c r="BU314" s="60"/>
      <c r="BV314" s="244"/>
      <c r="BW314" s="212"/>
      <c r="BX314" s="213"/>
      <c r="BY314" s="149"/>
      <c r="BZ314" s="60"/>
      <c r="CA314" s="244"/>
      <c r="CB314" s="277">
        <v>2399850</v>
      </c>
      <c r="CC314" s="277">
        <v>0</v>
      </c>
      <c r="CD314" s="149">
        <f t="shared" si="1400"/>
        <v>2399850</v>
      </c>
      <c r="CE314" s="60">
        <f t="shared" si="1401"/>
        <v>11999250</v>
      </c>
      <c r="CF314" s="244"/>
      <c r="CG314" s="212"/>
      <c r="CH314" s="213"/>
      <c r="CI314" s="149"/>
      <c r="CJ314" s="60"/>
      <c r="CK314" s="244"/>
      <c r="CL314" s="212"/>
      <c r="CM314" s="213"/>
      <c r="CN314" s="149"/>
      <c r="CO314" s="60"/>
      <c r="CP314" s="244"/>
      <c r="CQ314" s="212"/>
      <c r="CR314" s="213"/>
      <c r="CS314" s="149"/>
      <c r="CT314" s="60"/>
      <c r="CU314" s="244"/>
      <c r="CV314" s="212"/>
      <c r="CW314" s="213"/>
      <c r="CX314" s="149"/>
      <c r="CY314" s="60"/>
      <c r="CZ314" s="244"/>
      <c r="DA314" s="212"/>
      <c r="DB314" s="213"/>
      <c r="DC314" s="149"/>
      <c r="DD314" s="60"/>
      <c r="DE314" s="244"/>
      <c r="DF314" s="212"/>
      <c r="DG314" s="213"/>
      <c r="DH314" s="149"/>
      <c r="DI314" s="60"/>
      <c r="DJ314" s="244"/>
      <c r="DK314" s="212"/>
      <c r="DL314" s="213"/>
      <c r="DM314" s="149"/>
      <c r="DN314" s="60"/>
      <c r="DO314" s="244"/>
      <c r="DP314" s="212"/>
      <c r="DQ314" s="213"/>
      <c r="DR314" s="149">
        <f t="shared" si="1168"/>
        <v>0</v>
      </c>
      <c r="DS314" s="60">
        <f t="shared" si="1177"/>
        <v>0</v>
      </c>
      <c r="DT314" s="244"/>
      <c r="DU314" s="212">
        <v>0</v>
      </c>
      <c r="DV314" s="213">
        <v>0</v>
      </c>
      <c r="DW314" s="149">
        <f t="shared" si="1169"/>
        <v>0</v>
      </c>
      <c r="DX314" s="60">
        <f t="shared" si="1178"/>
        <v>0</v>
      </c>
      <c r="DY314" s="244"/>
      <c r="DZ314" s="212"/>
      <c r="EA314" s="213"/>
      <c r="EB314" s="149"/>
      <c r="EC314" s="60"/>
      <c r="ED314" s="247"/>
      <c r="EE314" s="212"/>
      <c r="EF314" s="213"/>
      <c r="EG314" s="149"/>
      <c r="EH314" s="60"/>
      <c r="EI314" s="244"/>
      <c r="EJ314" s="224">
        <f t="shared" ref="EJ314" si="1445">IFERROR(AVERAGEIFS(O314:EI314,O$12:EI$12,"Valor Total Unitario",O314:EI314,"&lt;&gt;0"),0)</f>
        <v>12048374.12942466</v>
      </c>
      <c r="EK314" s="221">
        <f t="shared" ref="EK314" si="1446">_xlfn.MINIFS(O314:EI314,O$12:EI$12,"Valor Total Unitario", O314:EI314, "&lt;&gt;0")</f>
        <v>2251305.1</v>
      </c>
      <c r="EL314" s="222" t="str">
        <f t="shared" ref="EL314" si="1447">IF(EK314=0,"",INDEX(O$9:EI$9,MATCH(EK314,O314:EI314,0)))</f>
        <v>FIJACION EXTERNA SAS</v>
      </c>
      <c r="EM314" s="221"/>
      <c r="EN314" s="220">
        <f>IFERROR(EM314/#REF!,0)</f>
        <v>0</v>
      </c>
      <c r="EO314" s="31">
        <f t="shared" ref="EO314" si="1448">+EJ314</f>
        <v>12048374.12942466</v>
      </c>
      <c r="EP314" s="31">
        <f t="shared" si="1183"/>
        <v>60241870.6471233</v>
      </c>
      <c r="EQ314" s="225" t="str">
        <f t="shared" si="1443"/>
        <v/>
      </c>
    </row>
    <row r="315" spans="1:147" s="14" customFormat="1" ht="24">
      <c r="A315" s="263">
        <f t="shared" si="1163"/>
        <v>303</v>
      </c>
      <c r="B315" s="102"/>
      <c r="C315" s="248" t="s">
        <v>1031</v>
      </c>
      <c r="D315" s="273" t="s">
        <v>57</v>
      </c>
      <c r="E315" s="264" t="s">
        <v>37</v>
      </c>
      <c r="F315" s="273">
        <v>6</v>
      </c>
      <c r="G315" s="102"/>
      <c r="H315" s="103"/>
      <c r="I315" s="210"/>
      <c r="J315" s="280"/>
      <c r="K315" s="206"/>
      <c r="L315" s="71">
        <f t="shared" ref="L315" si="1449">+J315+K315</f>
        <v>0</v>
      </c>
      <c r="M315" s="209">
        <f t="shared" si="1165"/>
        <v>0</v>
      </c>
      <c r="O315" s="275"/>
      <c r="P315" s="275"/>
      <c r="Q315" s="149"/>
      <c r="R315" s="60"/>
      <c r="S315" s="244"/>
      <c r="T315" s="275"/>
      <c r="U315" s="275"/>
      <c r="V315" s="149"/>
      <c r="W315" s="60"/>
      <c r="X315" s="244"/>
      <c r="Y315" s="275"/>
      <c r="Z315" s="275"/>
      <c r="AA315" s="149"/>
      <c r="AB315" s="60"/>
      <c r="AC315" s="244"/>
      <c r="AD315" s="275"/>
      <c r="AE315" s="275"/>
      <c r="AF315" s="149"/>
      <c r="AG315" s="60"/>
      <c r="AH315" s="244"/>
      <c r="AI315" s="275"/>
      <c r="AJ315" s="275"/>
      <c r="AK315" s="149"/>
      <c r="AL315" s="60"/>
      <c r="AM315" s="244"/>
      <c r="AN315" s="275"/>
      <c r="AO315" s="275"/>
      <c r="AP315" s="149">
        <f t="shared" si="1166"/>
        <v>0</v>
      </c>
      <c r="AQ315" s="60">
        <f t="shared" si="1175"/>
        <v>0</v>
      </c>
      <c r="AR315" s="244"/>
      <c r="AS315" s="275"/>
      <c r="AT315" s="275"/>
      <c r="AU315" s="149"/>
      <c r="AV315" s="60"/>
      <c r="AW315" s="244"/>
      <c r="AX315" s="212"/>
      <c r="AY315" s="213"/>
      <c r="AZ315" s="149"/>
      <c r="BA315" s="60"/>
      <c r="BB315" s="244"/>
      <c r="BC315" s="212">
        <v>43620000</v>
      </c>
      <c r="BD315" s="213">
        <v>0</v>
      </c>
      <c r="BE315" s="149">
        <f t="shared" ref="BE315:BE330" si="1450">+BC315+BD315</f>
        <v>43620000</v>
      </c>
      <c r="BF315" s="60">
        <f t="shared" ref="BF315:BF330" si="1451">+BE315*$F315</f>
        <v>261720000</v>
      </c>
      <c r="BG315" s="244"/>
      <c r="BH315" s="275"/>
      <c r="BI315" s="275"/>
      <c r="BJ315" s="149"/>
      <c r="BK315" s="60"/>
      <c r="BL315" s="244"/>
      <c r="BM315" s="212"/>
      <c r="BN315" s="213"/>
      <c r="BO315" s="149"/>
      <c r="BP315" s="60"/>
      <c r="BQ315" s="244"/>
      <c r="BR315" s="212"/>
      <c r="BS315" s="213"/>
      <c r="BT315" s="149"/>
      <c r="BU315" s="60"/>
      <c r="BV315" s="244"/>
      <c r="BW315" s="212"/>
      <c r="BX315" s="213"/>
      <c r="BY315" s="149"/>
      <c r="BZ315" s="60"/>
      <c r="CA315" s="244"/>
      <c r="CB315" s="277">
        <v>795000</v>
      </c>
      <c r="CC315" s="277">
        <v>0</v>
      </c>
      <c r="CD315" s="149">
        <f t="shared" si="1400"/>
        <v>795000</v>
      </c>
      <c r="CE315" s="60">
        <f t="shared" si="1401"/>
        <v>4770000</v>
      </c>
      <c r="CF315" s="244"/>
      <c r="CG315" s="212"/>
      <c r="CH315" s="213"/>
      <c r="CI315" s="149"/>
      <c r="CJ315" s="60"/>
      <c r="CK315" s="244"/>
      <c r="CL315" s="212"/>
      <c r="CM315" s="213"/>
      <c r="CN315" s="149"/>
      <c r="CO315" s="60"/>
      <c r="CP315" s="244"/>
      <c r="CQ315" s="212"/>
      <c r="CR315" s="213"/>
      <c r="CS315" s="149"/>
      <c r="CT315" s="60"/>
      <c r="CU315" s="244"/>
      <c r="CV315" s="212"/>
      <c r="CW315" s="213"/>
      <c r="CX315" s="149"/>
      <c r="CY315" s="60"/>
      <c r="CZ315" s="244"/>
      <c r="DA315" s="212"/>
      <c r="DB315" s="213"/>
      <c r="DC315" s="149"/>
      <c r="DD315" s="60"/>
      <c r="DE315" s="244"/>
      <c r="DF315" s="212"/>
      <c r="DG315" s="213"/>
      <c r="DH315" s="149"/>
      <c r="DI315" s="60"/>
      <c r="DJ315" s="244"/>
      <c r="DK315" s="212"/>
      <c r="DL315" s="213"/>
      <c r="DM315" s="149"/>
      <c r="DN315" s="60"/>
      <c r="DO315" s="244"/>
      <c r="DP315" s="212"/>
      <c r="DQ315" s="213"/>
      <c r="DR315" s="149">
        <f t="shared" si="1168"/>
        <v>0</v>
      </c>
      <c r="DS315" s="60">
        <f t="shared" si="1177"/>
        <v>0</v>
      </c>
      <c r="DT315" s="244"/>
      <c r="DU315" s="212">
        <v>0</v>
      </c>
      <c r="DV315" s="213">
        <v>0</v>
      </c>
      <c r="DW315" s="149">
        <f t="shared" si="1169"/>
        <v>0</v>
      </c>
      <c r="DX315" s="60">
        <f t="shared" si="1178"/>
        <v>0</v>
      </c>
      <c r="DY315" s="244"/>
      <c r="DZ315" s="212"/>
      <c r="EA315" s="213"/>
      <c r="EB315" s="149"/>
      <c r="EC315" s="60"/>
      <c r="ED315" s="247"/>
      <c r="EE315" s="212"/>
      <c r="EF315" s="213"/>
      <c r="EG315" s="149"/>
      <c r="EH315" s="60"/>
      <c r="EI315" s="244"/>
      <c r="EJ315" s="224">
        <f t="shared" ref="EJ315" si="1452">IFERROR(AVERAGEIFS(O315:EI315,O$12:EI$12,"Valor Total Unitario",O315:EI315,"&lt;&gt;0"),0)</f>
        <v>22207500</v>
      </c>
      <c r="EK315" s="221">
        <f t="shared" ref="EK315" si="1453">_xlfn.MINIFS(O315:EI315,O$12:EI$12,"Valor Total Unitario", O315:EI315, "&lt;&gt;0")</f>
        <v>795000</v>
      </c>
      <c r="EL315" s="222" t="str">
        <f t="shared" ref="EL315" si="1454">IF(EK315=0,"",INDEX(O$9:EI$9,MATCH(EK315,O315:EI315,0)))</f>
        <v>LA INSTRUMENTADORA S.A.S.</v>
      </c>
      <c r="EM315" s="221"/>
      <c r="EN315" s="220">
        <f>IFERROR(EM315/#REF!,0)</f>
        <v>0</v>
      </c>
      <c r="EO315" s="31">
        <f t="shared" ref="EO315" si="1455">+EJ315</f>
        <v>22207500</v>
      </c>
      <c r="EP315" s="31">
        <f t="shared" si="1183"/>
        <v>133245000</v>
      </c>
      <c r="EQ315" s="225" t="str">
        <f t="shared" si="1443"/>
        <v/>
      </c>
    </row>
    <row r="316" spans="1:147" s="14" customFormat="1">
      <c r="A316" s="263">
        <f t="shared" si="1163"/>
        <v>304</v>
      </c>
      <c r="B316" s="102"/>
      <c r="C316" s="248" t="s">
        <v>1032</v>
      </c>
      <c r="D316" s="273" t="s">
        <v>57</v>
      </c>
      <c r="E316" s="264" t="s">
        <v>37</v>
      </c>
      <c r="F316" s="273">
        <v>6</v>
      </c>
      <c r="G316" s="102"/>
      <c r="H316" s="103"/>
      <c r="I316" s="210"/>
      <c r="J316" s="280"/>
      <c r="K316" s="206"/>
      <c r="L316" s="71">
        <f t="shared" ref="L316" si="1456">+J316+K316</f>
        <v>0</v>
      </c>
      <c r="M316" s="209">
        <f t="shared" si="1165"/>
        <v>0</v>
      </c>
      <c r="O316" s="275"/>
      <c r="P316" s="275"/>
      <c r="Q316" s="149"/>
      <c r="R316" s="60"/>
      <c r="S316" s="244"/>
      <c r="T316" s="275"/>
      <c r="U316" s="275"/>
      <c r="V316" s="149"/>
      <c r="W316" s="60"/>
      <c r="X316" s="244"/>
      <c r="Y316" s="275"/>
      <c r="Z316" s="275"/>
      <c r="AA316" s="149"/>
      <c r="AB316" s="60"/>
      <c r="AC316" s="244"/>
      <c r="AD316" s="275"/>
      <c r="AE316" s="275"/>
      <c r="AF316" s="149"/>
      <c r="AG316" s="60"/>
      <c r="AH316" s="244"/>
      <c r="AI316" s="275"/>
      <c r="AJ316" s="275"/>
      <c r="AK316" s="149"/>
      <c r="AL316" s="60"/>
      <c r="AM316" s="244"/>
      <c r="AN316" s="275"/>
      <c r="AO316" s="275"/>
      <c r="AP316" s="149">
        <f t="shared" si="1166"/>
        <v>0</v>
      </c>
      <c r="AQ316" s="60">
        <f t="shared" si="1175"/>
        <v>0</v>
      </c>
      <c r="AR316" s="244"/>
      <c r="AS316" s="275"/>
      <c r="AT316" s="275"/>
      <c r="AU316" s="149"/>
      <c r="AV316" s="60"/>
      <c r="AW316" s="244"/>
      <c r="AX316" s="212"/>
      <c r="AY316" s="213"/>
      <c r="AZ316" s="149"/>
      <c r="BA316" s="60"/>
      <c r="BB316" s="244"/>
      <c r="BC316" s="212">
        <v>48155000</v>
      </c>
      <c r="BD316" s="213">
        <v>0</v>
      </c>
      <c r="BE316" s="149">
        <f t="shared" si="1450"/>
        <v>48155000</v>
      </c>
      <c r="BF316" s="60">
        <f t="shared" si="1451"/>
        <v>288930000</v>
      </c>
      <c r="BG316" s="244"/>
      <c r="BH316" s="275"/>
      <c r="BI316" s="275"/>
      <c r="BJ316" s="149"/>
      <c r="BK316" s="60"/>
      <c r="BL316" s="244"/>
      <c r="BM316" s="212">
        <v>399000</v>
      </c>
      <c r="BN316" s="213">
        <v>0</v>
      </c>
      <c r="BO316" s="149">
        <f t="shared" si="1200"/>
        <v>399000</v>
      </c>
      <c r="BP316" s="60">
        <f t="shared" si="1201"/>
        <v>2394000</v>
      </c>
      <c r="BQ316" s="244"/>
      <c r="BR316" s="212"/>
      <c r="BS316" s="213"/>
      <c r="BT316" s="149"/>
      <c r="BU316" s="60"/>
      <c r="BV316" s="244"/>
      <c r="BW316" s="212"/>
      <c r="BX316" s="213"/>
      <c r="BY316" s="149"/>
      <c r="BZ316" s="60"/>
      <c r="CA316" s="244"/>
      <c r="CB316" s="277"/>
      <c r="CC316" s="277"/>
      <c r="CD316" s="149"/>
      <c r="CE316" s="60"/>
      <c r="CF316" s="244"/>
      <c r="CG316" s="212"/>
      <c r="CH316" s="213"/>
      <c r="CI316" s="149"/>
      <c r="CJ316" s="60"/>
      <c r="CK316" s="244"/>
      <c r="CL316" s="212"/>
      <c r="CM316" s="213"/>
      <c r="CN316" s="149"/>
      <c r="CO316" s="60"/>
      <c r="CP316" s="244"/>
      <c r="CQ316" s="212"/>
      <c r="CR316" s="213"/>
      <c r="CS316" s="149"/>
      <c r="CT316" s="60"/>
      <c r="CU316" s="244"/>
      <c r="CV316" s="212"/>
      <c r="CW316" s="213"/>
      <c r="CX316" s="149"/>
      <c r="CY316" s="60"/>
      <c r="CZ316" s="244"/>
      <c r="DA316" s="212"/>
      <c r="DB316" s="213"/>
      <c r="DC316" s="149"/>
      <c r="DD316" s="60"/>
      <c r="DE316" s="244"/>
      <c r="DF316" s="212"/>
      <c r="DG316" s="213"/>
      <c r="DH316" s="149"/>
      <c r="DI316" s="60"/>
      <c r="DJ316" s="244"/>
      <c r="DK316" s="212"/>
      <c r="DL316" s="213"/>
      <c r="DM316" s="149"/>
      <c r="DN316" s="60"/>
      <c r="DO316" s="244"/>
      <c r="DP316" s="212"/>
      <c r="DQ316" s="213"/>
      <c r="DR316" s="149">
        <f t="shared" si="1168"/>
        <v>0</v>
      </c>
      <c r="DS316" s="60">
        <f t="shared" si="1177"/>
        <v>0</v>
      </c>
      <c r="DT316" s="244"/>
      <c r="DU316" s="212">
        <v>0</v>
      </c>
      <c r="DV316" s="213">
        <v>0</v>
      </c>
      <c r="DW316" s="149">
        <f t="shared" si="1169"/>
        <v>0</v>
      </c>
      <c r="DX316" s="60">
        <f t="shared" si="1178"/>
        <v>0</v>
      </c>
      <c r="DY316" s="244"/>
      <c r="DZ316" s="212"/>
      <c r="EA316" s="213"/>
      <c r="EB316" s="149"/>
      <c r="EC316" s="60"/>
      <c r="ED316" s="247"/>
      <c r="EE316" s="212"/>
      <c r="EF316" s="213"/>
      <c r="EG316" s="149"/>
      <c r="EH316" s="60"/>
      <c r="EI316" s="244"/>
      <c r="EJ316" s="224">
        <f t="shared" ref="EJ316" si="1457">IFERROR(AVERAGEIFS(O316:EI316,O$12:EI$12,"Valor Total Unitario",O316:EI316,"&lt;&gt;0"),0)</f>
        <v>24277000</v>
      </c>
      <c r="EK316" s="221">
        <f t="shared" ref="EK316" si="1458">_xlfn.MINIFS(O316:EI316,O$12:EI$12,"Valor Total Unitario", O316:EI316, "&lt;&gt;0")</f>
        <v>399000</v>
      </c>
      <c r="EL316" s="222" t="str">
        <f t="shared" ref="EL316" si="1459">IF(EK316=0,"",INDEX(O$9:EI$9,MATCH(EK316,O316:EI316,0)))</f>
        <v>LH S.A.S</v>
      </c>
      <c r="EM316" s="221"/>
      <c r="EN316" s="220">
        <f>IFERROR(EM316/#REF!,0)</f>
        <v>0</v>
      </c>
      <c r="EO316" s="31">
        <f t="shared" ref="EO316" si="1460">+EJ316</f>
        <v>24277000</v>
      </c>
      <c r="EP316" s="31">
        <f t="shared" si="1183"/>
        <v>145662000</v>
      </c>
      <c r="EQ316" s="225" t="str">
        <f t="shared" si="1443"/>
        <v/>
      </c>
    </row>
    <row r="317" spans="1:147" s="14" customFormat="1">
      <c r="A317" s="263">
        <f t="shared" si="1163"/>
        <v>305</v>
      </c>
      <c r="B317" s="102"/>
      <c r="C317" s="248" t="s">
        <v>1033</v>
      </c>
      <c r="D317" s="273" t="s">
        <v>57</v>
      </c>
      <c r="E317" s="264" t="s">
        <v>37</v>
      </c>
      <c r="F317" s="273">
        <v>6</v>
      </c>
      <c r="G317" s="102"/>
      <c r="H317" s="103"/>
      <c r="I317" s="210"/>
      <c r="J317" s="280"/>
      <c r="K317" s="206"/>
      <c r="L317" s="71">
        <f t="shared" ref="L317" si="1461">+J317+K317</f>
        <v>0</v>
      </c>
      <c r="M317" s="209">
        <f t="shared" si="1165"/>
        <v>0</v>
      </c>
      <c r="O317" s="275"/>
      <c r="P317" s="275"/>
      <c r="Q317" s="149"/>
      <c r="R317" s="60"/>
      <c r="S317" s="244"/>
      <c r="T317" s="275"/>
      <c r="U317" s="275"/>
      <c r="V317" s="149"/>
      <c r="W317" s="60"/>
      <c r="X317" s="244"/>
      <c r="Y317" s="275"/>
      <c r="Z317" s="275"/>
      <c r="AA317" s="149"/>
      <c r="AB317" s="60"/>
      <c r="AC317" s="244"/>
      <c r="AD317" s="275">
        <v>746885.92387500009</v>
      </c>
      <c r="AE317" s="275">
        <v>23558.965753050001</v>
      </c>
      <c r="AF317" s="149">
        <f t="shared" si="1337"/>
        <v>770444.88962805015</v>
      </c>
      <c r="AG317" s="60">
        <f t="shared" si="1338"/>
        <v>4622669.3377683014</v>
      </c>
      <c r="AH317" s="244"/>
      <c r="AI317" s="275"/>
      <c r="AJ317" s="275"/>
      <c r="AK317" s="149"/>
      <c r="AL317" s="60"/>
      <c r="AM317" s="244"/>
      <c r="AN317" s="275"/>
      <c r="AO317" s="275"/>
      <c r="AP317" s="149">
        <f t="shared" si="1166"/>
        <v>0</v>
      </c>
      <c r="AQ317" s="60">
        <f t="shared" si="1175"/>
        <v>0</v>
      </c>
      <c r="AR317" s="244"/>
      <c r="AS317" s="275"/>
      <c r="AT317" s="275"/>
      <c r="AU317" s="149"/>
      <c r="AV317" s="60"/>
      <c r="AW317" s="244"/>
      <c r="AX317" s="212"/>
      <c r="AY317" s="213"/>
      <c r="AZ317" s="149"/>
      <c r="BA317" s="60"/>
      <c r="BB317" s="244"/>
      <c r="BC317" s="212"/>
      <c r="BD317" s="213"/>
      <c r="BE317" s="149"/>
      <c r="BF317" s="60"/>
      <c r="BG317" s="244"/>
      <c r="BH317" s="275"/>
      <c r="BI317" s="275"/>
      <c r="BJ317" s="149"/>
      <c r="BK317" s="60"/>
      <c r="BL317" s="244"/>
      <c r="BM317" s="212"/>
      <c r="BN317" s="213"/>
      <c r="BO317" s="149"/>
      <c r="BP317" s="60"/>
      <c r="BQ317" s="244"/>
      <c r="BR317" s="212"/>
      <c r="BS317" s="213"/>
      <c r="BT317" s="149"/>
      <c r="BU317" s="60"/>
      <c r="BV317" s="244"/>
      <c r="BW317" s="212"/>
      <c r="BX317" s="213"/>
      <c r="BY317" s="149"/>
      <c r="BZ317" s="60"/>
      <c r="CA317" s="244"/>
      <c r="CB317" s="277">
        <v>795000</v>
      </c>
      <c r="CC317" s="277">
        <v>0</v>
      </c>
      <c r="CD317" s="149">
        <f t="shared" si="1400"/>
        <v>795000</v>
      </c>
      <c r="CE317" s="60">
        <f t="shared" si="1401"/>
        <v>4770000</v>
      </c>
      <c r="CF317" s="244"/>
      <c r="CG317" s="212"/>
      <c r="CH317" s="213"/>
      <c r="CI317" s="149"/>
      <c r="CJ317" s="60"/>
      <c r="CK317" s="244"/>
      <c r="CL317" s="212"/>
      <c r="CM317" s="213"/>
      <c r="CN317" s="149"/>
      <c r="CO317" s="60"/>
      <c r="CP317" s="244"/>
      <c r="CQ317" s="212"/>
      <c r="CR317" s="213"/>
      <c r="CS317" s="149"/>
      <c r="CT317" s="60"/>
      <c r="CU317" s="244"/>
      <c r="CV317" s="212"/>
      <c r="CW317" s="213"/>
      <c r="CX317" s="149"/>
      <c r="CY317" s="60"/>
      <c r="CZ317" s="244"/>
      <c r="DA317" s="212"/>
      <c r="DB317" s="213"/>
      <c r="DC317" s="149"/>
      <c r="DD317" s="60"/>
      <c r="DE317" s="244"/>
      <c r="DF317" s="212"/>
      <c r="DG317" s="213"/>
      <c r="DH317" s="149"/>
      <c r="DI317" s="60"/>
      <c r="DJ317" s="244"/>
      <c r="DK317" s="212"/>
      <c r="DL317" s="213"/>
      <c r="DM317" s="149"/>
      <c r="DN317" s="60"/>
      <c r="DO317" s="244"/>
      <c r="DP317" s="212"/>
      <c r="DQ317" s="213"/>
      <c r="DR317" s="149">
        <f t="shared" si="1168"/>
        <v>0</v>
      </c>
      <c r="DS317" s="60">
        <f t="shared" si="1177"/>
        <v>0</v>
      </c>
      <c r="DT317" s="244"/>
      <c r="DU317" s="212">
        <v>0</v>
      </c>
      <c r="DV317" s="213">
        <v>0</v>
      </c>
      <c r="DW317" s="149">
        <f t="shared" si="1169"/>
        <v>0</v>
      </c>
      <c r="DX317" s="60">
        <f t="shared" si="1178"/>
        <v>0</v>
      </c>
      <c r="DY317" s="244"/>
      <c r="DZ317" s="212"/>
      <c r="EA317" s="213"/>
      <c r="EB317" s="149"/>
      <c r="EC317" s="60"/>
      <c r="ED317" s="247"/>
      <c r="EE317" s="212"/>
      <c r="EF317" s="213"/>
      <c r="EG317" s="149"/>
      <c r="EH317" s="60"/>
      <c r="EI317" s="244"/>
      <c r="EJ317" s="224">
        <f t="shared" ref="EJ317" si="1462">IFERROR(AVERAGEIFS(O317:EI317,O$12:EI$12,"Valor Total Unitario",O317:EI317,"&lt;&gt;0"),0)</f>
        <v>782722.44481402508</v>
      </c>
      <c r="EK317" s="221">
        <f t="shared" ref="EK317" si="1463">_xlfn.MINIFS(O317:EI317,O$12:EI$12,"Valor Total Unitario", O317:EI317, "&lt;&gt;0")</f>
        <v>770444.88962805015</v>
      </c>
      <c r="EL317" s="222" t="str">
        <f t="shared" ref="EL317" si="1464">IF(EK317=0,"",INDEX(O$9:EI$9,MATCH(EK317,O317:EI317,0)))</f>
        <v>FIXMEDICAL SAS BIC</v>
      </c>
      <c r="EM317" s="221"/>
      <c r="EN317" s="220">
        <f>IFERROR(EM317/#REF!,0)</f>
        <v>0</v>
      </c>
      <c r="EO317" s="31">
        <f t="shared" ref="EO317" si="1465">+EJ317</f>
        <v>782722.44481402508</v>
      </c>
      <c r="EP317" s="31">
        <f t="shared" si="1183"/>
        <v>4696334.6688841507</v>
      </c>
      <c r="EQ317" s="225" t="str">
        <f t="shared" si="1443"/>
        <v/>
      </c>
    </row>
    <row r="318" spans="1:147" s="14" customFormat="1">
      <c r="A318" s="263">
        <f t="shared" si="1163"/>
        <v>306</v>
      </c>
      <c r="B318" s="102"/>
      <c r="C318" s="248" t="s">
        <v>1034</v>
      </c>
      <c r="D318" s="273" t="s">
        <v>57</v>
      </c>
      <c r="E318" s="264" t="s">
        <v>37</v>
      </c>
      <c r="F318" s="273">
        <v>6</v>
      </c>
      <c r="G318" s="102"/>
      <c r="H318" s="103"/>
      <c r="I318" s="210"/>
      <c r="J318" s="280"/>
      <c r="K318" s="206"/>
      <c r="L318" s="71">
        <f t="shared" ref="L318" si="1466">+J318+K318</f>
        <v>0</v>
      </c>
      <c r="M318" s="209">
        <f t="shared" si="1165"/>
        <v>0</v>
      </c>
      <c r="O318" s="275"/>
      <c r="P318" s="275"/>
      <c r="Q318" s="149"/>
      <c r="R318" s="60"/>
      <c r="S318" s="244"/>
      <c r="T318" s="275"/>
      <c r="U318" s="275"/>
      <c r="V318" s="149"/>
      <c r="W318" s="60"/>
      <c r="X318" s="244"/>
      <c r="Y318" s="275"/>
      <c r="Z318" s="275"/>
      <c r="AA318" s="149"/>
      <c r="AB318" s="60"/>
      <c r="AC318" s="244"/>
      <c r="AD318" s="275">
        <v>781490.75603917509</v>
      </c>
      <c r="AE318" s="275">
        <v>23558.919431843253</v>
      </c>
      <c r="AF318" s="149">
        <f t="shared" si="1337"/>
        <v>805049.6754710183</v>
      </c>
      <c r="AG318" s="60">
        <f t="shared" si="1338"/>
        <v>4830298.0528261103</v>
      </c>
      <c r="AH318" s="244"/>
      <c r="AI318" s="275"/>
      <c r="AJ318" s="275"/>
      <c r="AK318" s="149"/>
      <c r="AL318" s="60"/>
      <c r="AM318" s="244"/>
      <c r="AN318" s="275"/>
      <c r="AO318" s="275"/>
      <c r="AP318" s="149">
        <f t="shared" si="1166"/>
        <v>0</v>
      </c>
      <c r="AQ318" s="60">
        <f t="shared" si="1175"/>
        <v>0</v>
      </c>
      <c r="AR318" s="244"/>
      <c r="AS318" s="275"/>
      <c r="AT318" s="275"/>
      <c r="AU318" s="149"/>
      <c r="AV318" s="60"/>
      <c r="AW318" s="244"/>
      <c r="AX318" s="212"/>
      <c r="AY318" s="213"/>
      <c r="AZ318" s="149"/>
      <c r="BA318" s="60"/>
      <c r="BB318" s="244"/>
      <c r="BC318" s="212"/>
      <c r="BD318" s="213"/>
      <c r="BE318" s="149"/>
      <c r="BF318" s="60"/>
      <c r="BG318" s="244"/>
      <c r="BH318" s="275"/>
      <c r="BI318" s="275"/>
      <c r="BJ318" s="149"/>
      <c r="BK318" s="60"/>
      <c r="BL318" s="244"/>
      <c r="BM318" s="212"/>
      <c r="BN318" s="213"/>
      <c r="BO318" s="149"/>
      <c r="BP318" s="60"/>
      <c r="BQ318" s="244"/>
      <c r="BR318" s="212"/>
      <c r="BS318" s="213"/>
      <c r="BT318" s="149"/>
      <c r="BU318" s="60"/>
      <c r="BV318" s="244"/>
      <c r="BW318" s="212"/>
      <c r="BX318" s="213"/>
      <c r="BY318" s="149"/>
      <c r="BZ318" s="60"/>
      <c r="CA318" s="244"/>
      <c r="CB318" s="277">
        <v>799000</v>
      </c>
      <c r="CC318" s="277">
        <v>0</v>
      </c>
      <c r="CD318" s="149">
        <f t="shared" si="1400"/>
        <v>799000</v>
      </c>
      <c r="CE318" s="60">
        <f t="shared" si="1401"/>
        <v>4794000</v>
      </c>
      <c r="CF318" s="244"/>
      <c r="CG318" s="212"/>
      <c r="CH318" s="213"/>
      <c r="CI318" s="149"/>
      <c r="CJ318" s="60"/>
      <c r="CK318" s="244"/>
      <c r="CL318" s="212"/>
      <c r="CM318" s="213"/>
      <c r="CN318" s="149"/>
      <c r="CO318" s="60"/>
      <c r="CP318" s="244"/>
      <c r="CQ318" s="212"/>
      <c r="CR318" s="213"/>
      <c r="CS318" s="149"/>
      <c r="CT318" s="60"/>
      <c r="CU318" s="244"/>
      <c r="CV318" s="212"/>
      <c r="CW318" s="213"/>
      <c r="CX318" s="149"/>
      <c r="CY318" s="60"/>
      <c r="CZ318" s="244"/>
      <c r="DA318" s="212"/>
      <c r="DB318" s="213"/>
      <c r="DC318" s="149"/>
      <c r="DD318" s="60"/>
      <c r="DE318" s="244"/>
      <c r="DF318" s="212"/>
      <c r="DG318" s="213"/>
      <c r="DH318" s="149"/>
      <c r="DI318" s="60"/>
      <c r="DJ318" s="244"/>
      <c r="DK318" s="212"/>
      <c r="DL318" s="213"/>
      <c r="DM318" s="149"/>
      <c r="DN318" s="60"/>
      <c r="DO318" s="244"/>
      <c r="DP318" s="212">
        <v>621500</v>
      </c>
      <c r="DQ318" s="213">
        <v>4750</v>
      </c>
      <c r="DR318" s="149">
        <f t="shared" si="1168"/>
        <v>626250</v>
      </c>
      <c r="DS318" s="60">
        <f t="shared" si="1177"/>
        <v>3757500</v>
      </c>
      <c r="DT318" s="244"/>
      <c r="DU318" s="212">
        <v>0</v>
      </c>
      <c r="DV318" s="213">
        <v>0</v>
      </c>
      <c r="DW318" s="149">
        <f t="shared" si="1169"/>
        <v>0</v>
      </c>
      <c r="DX318" s="60">
        <f t="shared" si="1178"/>
        <v>0</v>
      </c>
      <c r="DY318" s="244"/>
      <c r="DZ318" s="212"/>
      <c r="EA318" s="213"/>
      <c r="EB318" s="149"/>
      <c r="EC318" s="60"/>
      <c r="ED318" s="247"/>
      <c r="EE318" s="212"/>
      <c r="EF318" s="213"/>
      <c r="EG318" s="149"/>
      <c r="EH318" s="60"/>
      <c r="EI318" s="244"/>
      <c r="EJ318" s="224">
        <f t="shared" ref="EJ318" si="1467">IFERROR(AVERAGEIFS(O318:EI318,O$12:EI$12,"Valor Total Unitario",O318:EI318,"&lt;&gt;0"),0)</f>
        <v>743433.22515700606</v>
      </c>
      <c r="EK318" s="221">
        <f t="shared" ref="EK318" si="1468">_xlfn.MINIFS(O318:EI318,O$12:EI$12,"Valor Total Unitario", O318:EI318, "&lt;&gt;0")</f>
        <v>626250</v>
      </c>
      <c r="EL318" s="222" t="str">
        <f t="shared" ref="EL318" si="1469">IF(EK318=0,"",INDEX(O$9:EI$9,MATCH(EK318,O318:EI318,0)))</f>
        <v>SMITH &amp; NEPHEW</v>
      </c>
      <c r="EM318" s="221"/>
      <c r="EN318" s="220">
        <f>IFERROR(EM318/#REF!,0)</f>
        <v>0</v>
      </c>
      <c r="EO318" s="31">
        <f t="shared" ref="EO318" si="1470">+EJ318</f>
        <v>743433.22515700606</v>
      </c>
      <c r="EP318" s="31">
        <f t="shared" si="1183"/>
        <v>4460599.3509420361</v>
      </c>
      <c r="EQ318" s="225" t="str">
        <f t="shared" si="1443"/>
        <v/>
      </c>
    </row>
    <row r="319" spans="1:147" s="14" customFormat="1" ht="24">
      <c r="A319" s="263">
        <f t="shared" si="1163"/>
        <v>307</v>
      </c>
      <c r="B319" s="102"/>
      <c r="C319" s="248" t="s">
        <v>1035</v>
      </c>
      <c r="D319" s="273" t="s">
        <v>57</v>
      </c>
      <c r="E319" s="264" t="s">
        <v>37</v>
      </c>
      <c r="F319" s="273">
        <v>6</v>
      </c>
      <c r="G319" s="102"/>
      <c r="H319" s="103"/>
      <c r="I319" s="210"/>
      <c r="J319" s="280"/>
      <c r="K319" s="206"/>
      <c r="L319" s="71">
        <f t="shared" ref="L319" si="1471">+J319+K319</f>
        <v>0</v>
      </c>
      <c r="M319" s="209">
        <f t="shared" si="1165"/>
        <v>0</v>
      </c>
      <c r="O319" s="275"/>
      <c r="P319" s="275"/>
      <c r="Q319" s="149"/>
      <c r="R319" s="60"/>
      <c r="S319" s="244"/>
      <c r="T319" s="275"/>
      <c r="U319" s="275"/>
      <c r="V319" s="149"/>
      <c r="W319" s="60"/>
      <c r="X319" s="244"/>
      <c r="Y319" s="275"/>
      <c r="Z319" s="275"/>
      <c r="AA319" s="149"/>
      <c r="AB319" s="60"/>
      <c r="AC319" s="244"/>
      <c r="AD319" s="275"/>
      <c r="AE319" s="275"/>
      <c r="AF319" s="149"/>
      <c r="AG319" s="60"/>
      <c r="AH319" s="244"/>
      <c r="AI319" s="275"/>
      <c r="AJ319" s="275"/>
      <c r="AK319" s="149"/>
      <c r="AL319" s="60"/>
      <c r="AM319" s="244"/>
      <c r="AN319" s="275"/>
      <c r="AO319" s="275"/>
      <c r="AP319" s="149">
        <f t="shared" si="1166"/>
        <v>0</v>
      </c>
      <c r="AQ319" s="60">
        <f t="shared" si="1175"/>
        <v>0</v>
      </c>
      <c r="AR319" s="244"/>
      <c r="AS319" s="275"/>
      <c r="AT319" s="275"/>
      <c r="AU319" s="149"/>
      <c r="AV319" s="60"/>
      <c r="AW319" s="244"/>
      <c r="AX319" s="212"/>
      <c r="AY319" s="213"/>
      <c r="AZ319" s="149"/>
      <c r="BA319" s="60"/>
      <c r="BB319" s="244"/>
      <c r="BC319" s="212"/>
      <c r="BD319" s="213"/>
      <c r="BE319" s="149"/>
      <c r="BF319" s="60"/>
      <c r="BG319" s="244"/>
      <c r="BH319" s="275"/>
      <c r="BI319" s="275"/>
      <c r="BJ319" s="149"/>
      <c r="BK319" s="60"/>
      <c r="BL319" s="244"/>
      <c r="BM319" s="212"/>
      <c r="BN319" s="213"/>
      <c r="BO319" s="149"/>
      <c r="BP319" s="60"/>
      <c r="BQ319" s="244"/>
      <c r="BR319" s="212"/>
      <c r="BS319" s="213"/>
      <c r="BT319" s="149"/>
      <c r="BU319" s="60"/>
      <c r="BV319" s="244"/>
      <c r="BW319" s="212"/>
      <c r="BX319" s="213"/>
      <c r="BY319" s="149"/>
      <c r="BZ319" s="60"/>
      <c r="CA319" s="244"/>
      <c r="CB319" s="277">
        <v>799000</v>
      </c>
      <c r="CC319" s="277">
        <v>0</v>
      </c>
      <c r="CD319" s="149">
        <f t="shared" si="1400"/>
        <v>799000</v>
      </c>
      <c r="CE319" s="60">
        <f t="shared" si="1401"/>
        <v>4794000</v>
      </c>
      <c r="CF319" s="244"/>
      <c r="CG319" s="212"/>
      <c r="CH319" s="213"/>
      <c r="CI319" s="149"/>
      <c r="CJ319" s="60"/>
      <c r="CK319" s="244"/>
      <c r="CL319" s="212"/>
      <c r="CM319" s="213"/>
      <c r="CN319" s="149"/>
      <c r="CO319" s="60"/>
      <c r="CP319" s="244"/>
      <c r="CQ319" s="212"/>
      <c r="CR319" s="213"/>
      <c r="CS319" s="149"/>
      <c r="CT319" s="60"/>
      <c r="CU319" s="244"/>
      <c r="CV319" s="212"/>
      <c r="CW319" s="213"/>
      <c r="CX319" s="149"/>
      <c r="CY319" s="60"/>
      <c r="CZ319" s="244"/>
      <c r="DA319" s="212"/>
      <c r="DB319" s="213"/>
      <c r="DC319" s="149"/>
      <c r="DD319" s="60"/>
      <c r="DE319" s="244"/>
      <c r="DF319" s="212"/>
      <c r="DG319" s="213"/>
      <c r="DH319" s="149"/>
      <c r="DI319" s="60"/>
      <c r="DJ319" s="244"/>
      <c r="DK319" s="212"/>
      <c r="DL319" s="213"/>
      <c r="DM319" s="149"/>
      <c r="DN319" s="60"/>
      <c r="DO319" s="244"/>
      <c r="DP319" s="212"/>
      <c r="DQ319" s="213"/>
      <c r="DR319" s="149">
        <f t="shared" si="1168"/>
        <v>0</v>
      </c>
      <c r="DS319" s="60">
        <f t="shared" si="1177"/>
        <v>0</v>
      </c>
      <c r="DT319" s="244"/>
      <c r="DU319" s="212">
        <v>0</v>
      </c>
      <c r="DV319" s="213">
        <v>0</v>
      </c>
      <c r="DW319" s="149">
        <f t="shared" si="1169"/>
        <v>0</v>
      </c>
      <c r="DX319" s="60">
        <f t="shared" si="1178"/>
        <v>0</v>
      </c>
      <c r="DY319" s="244"/>
      <c r="DZ319" s="212"/>
      <c r="EA319" s="213"/>
      <c r="EB319" s="149"/>
      <c r="EC319" s="60"/>
      <c r="ED319" s="247"/>
      <c r="EE319" s="212"/>
      <c r="EF319" s="213"/>
      <c r="EG319" s="149"/>
      <c r="EH319" s="60"/>
      <c r="EI319" s="244"/>
      <c r="EJ319" s="224">
        <f t="shared" ref="EJ319" si="1472">IFERROR(AVERAGEIFS(O319:EI319,O$12:EI$12,"Valor Total Unitario",O319:EI319,"&lt;&gt;0"),0)</f>
        <v>799000</v>
      </c>
      <c r="EK319" s="221">
        <f t="shared" ref="EK319" si="1473">_xlfn.MINIFS(O319:EI319,O$12:EI$12,"Valor Total Unitario", O319:EI319, "&lt;&gt;0")</f>
        <v>799000</v>
      </c>
      <c r="EL319" s="222" t="str">
        <f t="shared" ref="EL319" si="1474">IF(EK319=0,"",INDEX(O$9:EI$9,MATCH(EK319,O319:EI319,0)))</f>
        <v>LA INSTRUMENTADORA S.A.S.</v>
      </c>
      <c r="EM319" s="221"/>
      <c r="EN319" s="220">
        <f>IFERROR(EM319/#REF!,0)</f>
        <v>0</v>
      </c>
      <c r="EO319" s="31">
        <f t="shared" ref="EO319" si="1475">+EJ319</f>
        <v>799000</v>
      </c>
      <c r="EP319" s="31">
        <f t="shared" si="1183"/>
        <v>4794000</v>
      </c>
      <c r="EQ319" s="225" t="str">
        <f t="shared" si="1443"/>
        <v/>
      </c>
    </row>
    <row r="320" spans="1:147" s="14" customFormat="1">
      <c r="A320" s="263">
        <f t="shared" si="1163"/>
        <v>308</v>
      </c>
      <c r="B320" s="102"/>
      <c r="C320" s="248" t="s">
        <v>1036</v>
      </c>
      <c r="D320" s="273" t="s">
        <v>57</v>
      </c>
      <c r="E320" s="264" t="s">
        <v>37</v>
      </c>
      <c r="F320" s="273">
        <v>6</v>
      </c>
      <c r="G320" s="102"/>
      <c r="H320" s="103"/>
      <c r="I320" s="210"/>
      <c r="J320" s="280"/>
      <c r="K320" s="206"/>
      <c r="L320" s="71">
        <f t="shared" ref="L320" si="1476">+J320+K320</f>
        <v>0</v>
      </c>
      <c r="M320" s="209">
        <f t="shared" si="1165"/>
        <v>0</v>
      </c>
      <c r="O320" s="275"/>
      <c r="P320" s="275"/>
      <c r="Q320" s="149"/>
      <c r="R320" s="60"/>
      <c r="S320" s="244"/>
      <c r="T320" s="275"/>
      <c r="U320" s="275"/>
      <c r="V320" s="149"/>
      <c r="W320" s="60"/>
      <c r="X320" s="244"/>
      <c r="Y320" s="275"/>
      <c r="Z320" s="275"/>
      <c r="AA320" s="149"/>
      <c r="AB320" s="60"/>
      <c r="AC320" s="244"/>
      <c r="AD320" s="275">
        <v>715741.1117151751</v>
      </c>
      <c r="AE320" s="275">
        <v>0</v>
      </c>
      <c r="AF320" s="149">
        <f t="shared" si="1337"/>
        <v>715741.1117151751</v>
      </c>
      <c r="AG320" s="60">
        <f t="shared" si="1338"/>
        <v>4294446.6702910503</v>
      </c>
      <c r="AH320" s="244"/>
      <c r="AI320" s="275"/>
      <c r="AJ320" s="275"/>
      <c r="AK320" s="149"/>
      <c r="AL320" s="60"/>
      <c r="AM320" s="244"/>
      <c r="AN320" s="275"/>
      <c r="AO320" s="275"/>
      <c r="AP320" s="149">
        <f t="shared" si="1166"/>
        <v>0</v>
      </c>
      <c r="AQ320" s="60">
        <f t="shared" si="1175"/>
        <v>0</v>
      </c>
      <c r="AR320" s="244"/>
      <c r="AS320" s="275">
        <v>371250</v>
      </c>
      <c r="AT320" s="275">
        <v>0</v>
      </c>
      <c r="AU320" s="149">
        <f t="shared" si="1167"/>
        <v>371250</v>
      </c>
      <c r="AV320" s="60">
        <f t="shared" si="1176"/>
        <v>2227500</v>
      </c>
      <c r="AW320" s="244"/>
      <c r="AX320" s="212"/>
      <c r="AY320" s="213"/>
      <c r="AZ320" s="149"/>
      <c r="BA320" s="60"/>
      <c r="BB320" s="244"/>
      <c r="BC320" s="212"/>
      <c r="BD320" s="213"/>
      <c r="BE320" s="149"/>
      <c r="BF320" s="60"/>
      <c r="BG320" s="244"/>
      <c r="BH320" s="275"/>
      <c r="BI320" s="275"/>
      <c r="BJ320" s="149"/>
      <c r="BK320" s="60"/>
      <c r="BL320" s="244"/>
      <c r="BM320" s="212"/>
      <c r="BN320" s="213"/>
      <c r="BO320" s="149"/>
      <c r="BP320" s="60"/>
      <c r="BQ320" s="244"/>
      <c r="BR320" s="212"/>
      <c r="BS320" s="213"/>
      <c r="BT320" s="149"/>
      <c r="BU320" s="60"/>
      <c r="BV320" s="244"/>
      <c r="BW320" s="212"/>
      <c r="BX320" s="213"/>
      <c r="BY320" s="149"/>
      <c r="BZ320" s="60"/>
      <c r="CA320" s="244"/>
      <c r="CB320" s="277"/>
      <c r="CC320" s="277"/>
      <c r="CD320" s="149"/>
      <c r="CE320" s="60"/>
      <c r="CF320" s="244"/>
      <c r="CG320" s="212"/>
      <c r="CH320" s="213"/>
      <c r="CI320" s="149"/>
      <c r="CJ320" s="60"/>
      <c r="CK320" s="244"/>
      <c r="CL320" s="212"/>
      <c r="CM320" s="213"/>
      <c r="CN320" s="149"/>
      <c r="CO320" s="60"/>
      <c r="CP320" s="244"/>
      <c r="CQ320" s="212"/>
      <c r="CR320" s="213"/>
      <c r="CS320" s="149"/>
      <c r="CT320" s="60"/>
      <c r="CU320" s="244"/>
      <c r="CV320" s="212">
        <v>610000</v>
      </c>
      <c r="CW320" s="213">
        <v>0</v>
      </c>
      <c r="CX320" s="149">
        <f t="shared" si="1261"/>
        <v>610000</v>
      </c>
      <c r="CY320" s="60">
        <f t="shared" si="1262"/>
        <v>3660000</v>
      </c>
      <c r="CZ320" s="244"/>
      <c r="DA320" s="212"/>
      <c r="DB320" s="213"/>
      <c r="DC320" s="149"/>
      <c r="DD320" s="60"/>
      <c r="DE320" s="244"/>
      <c r="DF320" s="212"/>
      <c r="DG320" s="213"/>
      <c r="DH320" s="149"/>
      <c r="DI320" s="60"/>
      <c r="DJ320" s="244"/>
      <c r="DK320" s="212">
        <v>2135000</v>
      </c>
      <c r="DL320" s="213">
        <v>0</v>
      </c>
      <c r="DM320" s="149">
        <f t="shared" si="1278"/>
        <v>2135000</v>
      </c>
      <c r="DN320" s="60">
        <f t="shared" si="1279"/>
        <v>12810000</v>
      </c>
      <c r="DO320" s="244"/>
      <c r="DP320" s="212">
        <v>833000</v>
      </c>
      <c r="DQ320" s="213">
        <v>15200</v>
      </c>
      <c r="DR320" s="149">
        <f t="shared" si="1168"/>
        <v>848200</v>
      </c>
      <c r="DS320" s="60">
        <f t="shared" si="1177"/>
        <v>5089200</v>
      </c>
      <c r="DT320" s="244"/>
      <c r="DU320" s="212">
        <v>0</v>
      </c>
      <c r="DV320" s="213">
        <v>0</v>
      </c>
      <c r="DW320" s="149">
        <f t="shared" si="1169"/>
        <v>0</v>
      </c>
      <c r="DX320" s="60">
        <f t="shared" si="1178"/>
        <v>0</v>
      </c>
      <c r="DY320" s="244"/>
      <c r="DZ320" s="212"/>
      <c r="EA320" s="213"/>
      <c r="EB320" s="149"/>
      <c r="EC320" s="60"/>
      <c r="ED320" s="247"/>
      <c r="EE320" s="212"/>
      <c r="EF320" s="213"/>
      <c r="EG320" s="149"/>
      <c r="EH320" s="60"/>
      <c r="EI320" s="244"/>
      <c r="EJ320" s="224">
        <f t="shared" ref="EJ320" si="1477">IFERROR(AVERAGEIFS(O320:EI320,O$12:EI$12,"Valor Total Unitario",O320:EI320,"&lt;&gt;0"),0)</f>
        <v>936038.22234303504</v>
      </c>
      <c r="EK320" s="221">
        <f t="shared" ref="EK320" si="1478">_xlfn.MINIFS(O320:EI320,O$12:EI$12,"Valor Total Unitario", O320:EI320, "&lt;&gt;0")</f>
        <v>371250</v>
      </c>
      <c r="EL320" s="222" t="str">
        <f t="shared" ref="EL320" si="1479">IF(EK320=0,"",INDEX(O$9:EI$9,MATCH(EK320,O320:EI320,0)))</f>
        <v>FIJACION EXTERNA SAS</v>
      </c>
      <c r="EM320" s="221"/>
      <c r="EN320" s="220">
        <f>IFERROR(EM320/#REF!,0)</f>
        <v>0</v>
      </c>
      <c r="EO320" s="31">
        <f t="shared" ref="EO320" si="1480">+EJ320</f>
        <v>936038.22234303504</v>
      </c>
      <c r="EP320" s="31">
        <f t="shared" si="1183"/>
        <v>5616229.3340582103</v>
      </c>
      <c r="EQ320" s="225" t="str">
        <f t="shared" si="1443"/>
        <v/>
      </c>
    </row>
    <row r="321" spans="1:147" s="14" customFormat="1">
      <c r="A321" s="263">
        <f t="shared" si="1163"/>
        <v>309</v>
      </c>
      <c r="B321" s="102"/>
      <c r="C321" s="248" t="s">
        <v>1037</v>
      </c>
      <c r="D321" s="273" t="s">
        <v>57</v>
      </c>
      <c r="E321" s="264" t="s">
        <v>37</v>
      </c>
      <c r="F321" s="273">
        <v>6</v>
      </c>
      <c r="G321" s="102"/>
      <c r="H321" s="103"/>
      <c r="I321" s="210"/>
      <c r="J321" s="280"/>
      <c r="K321" s="206"/>
      <c r="L321" s="71">
        <f t="shared" ref="L321" si="1481">+J321+K321</f>
        <v>0</v>
      </c>
      <c r="M321" s="209">
        <f t="shared" si="1165"/>
        <v>0</v>
      </c>
      <c r="O321" s="275"/>
      <c r="P321" s="275"/>
      <c r="Q321" s="149"/>
      <c r="R321" s="60"/>
      <c r="S321" s="244"/>
      <c r="T321" s="275"/>
      <c r="U321" s="275"/>
      <c r="V321" s="149"/>
      <c r="W321" s="60"/>
      <c r="X321" s="244"/>
      <c r="Y321" s="275"/>
      <c r="Z321" s="275"/>
      <c r="AA321" s="149"/>
      <c r="AB321" s="60"/>
      <c r="AC321" s="244"/>
      <c r="AD321" s="275"/>
      <c r="AE321" s="275"/>
      <c r="AF321" s="149"/>
      <c r="AG321" s="60"/>
      <c r="AH321" s="244"/>
      <c r="AI321" s="275"/>
      <c r="AJ321" s="275"/>
      <c r="AK321" s="149"/>
      <c r="AL321" s="60"/>
      <c r="AM321" s="244"/>
      <c r="AN321" s="275"/>
      <c r="AO321" s="275"/>
      <c r="AP321" s="149">
        <f t="shared" si="1166"/>
        <v>0</v>
      </c>
      <c r="AQ321" s="60">
        <f t="shared" si="1175"/>
        <v>0</v>
      </c>
      <c r="AR321" s="244"/>
      <c r="AS321" s="275">
        <v>783750</v>
      </c>
      <c r="AT321" s="275">
        <v>0</v>
      </c>
      <c r="AU321" s="149">
        <f t="shared" si="1167"/>
        <v>783750</v>
      </c>
      <c r="AV321" s="60">
        <f t="shared" si="1176"/>
        <v>4702500</v>
      </c>
      <c r="AW321" s="244"/>
      <c r="AX321" s="212"/>
      <c r="AY321" s="213"/>
      <c r="AZ321" s="149"/>
      <c r="BA321" s="60"/>
      <c r="BB321" s="244"/>
      <c r="BC321" s="212"/>
      <c r="BD321" s="213"/>
      <c r="BE321" s="149"/>
      <c r="BF321" s="60"/>
      <c r="BG321" s="244"/>
      <c r="BH321" s="275"/>
      <c r="BI321" s="275"/>
      <c r="BJ321" s="149"/>
      <c r="BK321" s="60"/>
      <c r="BL321" s="244"/>
      <c r="BM321" s="212">
        <v>499000</v>
      </c>
      <c r="BN321" s="213">
        <v>0</v>
      </c>
      <c r="BO321" s="149">
        <f t="shared" si="1200"/>
        <v>499000</v>
      </c>
      <c r="BP321" s="60">
        <f t="shared" si="1201"/>
        <v>2994000</v>
      </c>
      <c r="BQ321" s="244"/>
      <c r="BR321" s="212"/>
      <c r="BS321" s="213"/>
      <c r="BT321" s="149"/>
      <c r="BU321" s="60"/>
      <c r="BV321" s="244"/>
      <c r="BW321" s="212"/>
      <c r="BX321" s="213"/>
      <c r="BY321" s="149"/>
      <c r="BZ321" s="60"/>
      <c r="CA321" s="244"/>
      <c r="CB321" s="277">
        <v>799000</v>
      </c>
      <c r="CC321" s="277">
        <v>0</v>
      </c>
      <c r="CD321" s="149">
        <f t="shared" si="1400"/>
        <v>799000</v>
      </c>
      <c r="CE321" s="60">
        <f t="shared" si="1401"/>
        <v>4794000</v>
      </c>
      <c r="CF321" s="244"/>
      <c r="CG321" s="212"/>
      <c r="CH321" s="213"/>
      <c r="CI321" s="149"/>
      <c r="CJ321" s="60"/>
      <c r="CK321" s="244"/>
      <c r="CL321" s="212"/>
      <c r="CM321" s="213"/>
      <c r="CN321" s="149"/>
      <c r="CO321" s="60"/>
      <c r="CP321" s="244"/>
      <c r="CQ321" s="212">
        <v>304900</v>
      </c>
      <c r="CR321" s="213">
        <v>0</v>
      </c>
      <c r="CS321" s="149">
        <f t="shared" si="1297"/>
        <v>304900</v>
      </c>
      <c r="CT321" s="60">
        <f t="shared" si="1298"/>
        <v>1829400</v>
      </c>
      <c r="CU321" s="244"/>
      <c r="CV321" s="212"/>
      <c r="CW321" s="213"/>
      <c r="CX321" s="149"/>
      <c r="CY321" s="60"/>
      <c r="CZ321" s="244"/>
      <c r="DA321" s="212"/>
      <c r="DB321" s="213"/>
      <c r="DC321" s="149"/>
      <c r="DD321" s="60"/>
      <c r="DE321" s="244"/>
      <c r="DF321" s="212"/>
      <c r="DG321" s="213"/>
      <c r="DH321" s="149"/>
      <c r="DI321" s="60"/>
      <c r="DJ321" s="244"/>
      <c r="DK321" s="212"/>
      <c r="DL321" s="213"/>
      <c r="DM321" s="149"/>
      <c r="DN321" s="60"/>
      <c r="DO321" s="244"/>
      <c r="DP321" s="212"/>
      <c r="DQ321" s="213"/>
      <c r="DR321" s="149">
        <f t="shared" si="1168"/>
        <v>0</v>
      </c>
      <c r="DS321" s="60">
        <f t="shared" si="1177"/>
        <v>0</v>
      </c>
      <c r="DT321" s="244"/>
      <c r="DU321" s="212">
        <v>0</v>
      </c>
      <c r="DV321" s="213">
        <v>0</v>
      </c>
      <c r="DW321" s="149">
        <f t="shared" si="1169"/>
        <v>0</v>
      </c>
      <c r="DX321" s="60">
        <f t="shared" si="1178"/>
        <v>0</v>
      </c>
      <c r="DY321" s="244"/>
      <c r="DZ321" s="212"/>
      <c r="EA321" s="213"/>
      <c r="EB321" s="149"/>
      <c r="EC321" s="60"/>
      <c r="ED321" s="247"/>
      <c r="EE321" s="212"/>
      <c r="EF321" s="213"/>
      <c r="EG321" s="149"/>
      <c r="EH321" s="60"/>
      <c r="EI321" s="244"/>
      <c r="EJ321" s="224">
        <f t="shared" ref="EJ321" si="1482">IFERROR(AVERAGEIFS(O321:EI321,O$12:EI$12,"Valor Total Unitario",O321:EI321,"&lt;&gt;0"),0)</f>
        <v>596662.5</v>
      </c>
      <c r="EK321" s="221">
        <f t="shared" ref="EK321" si="1483">_xlfn.MINIFS(O321:EI321,O$12:EI$12,"Valor Total Unitario", O321:EI321, "&lt;&gt;0")</f>
        <v>304900</v>
      </c>
      <c r="EL321" s="222" t="str">
        <f t="shared" ref="EL321" si="1484">IF(EK321=0,"",INDEX(O$9:EI$9,MATCH(EK321,O321:EI321,0)))</f>
        <v>IMPLAMEQ SAS</v>
      </c>
      <c r="EM321" s="221"/>
      <c r="EN321" s="220">
        <f>IFERROR(EM321/#REF!,0)</f>
        <v>0</v>
      </c>
      <c r="EO321" s="31">
        <f t="shared" ref="EO321" si="1485">+EJ321</f>
        <v>596662.5</v>
      </c>
      <c r="EP321" s="31">
        <f t="shared" si="1183"/>
        <v>3579975</v>
      </c>
      <c r="EQ321" s="225" t="str">
        <f t="shared" si="1443"/>
        <v/>
      </c>
    </row>
    <row r="322" spans="1:147" s="14" customFormat="1">
      <c r="A322" s="263">
        <f t="shared" si="1163"/>
        <v>310</v>
      </c>
      <c r="B322" s="102"/>
      <c r="C322" s="248" t="s">
        <v>1038</v>
      </c>
      <c r="D322" s="273" t="s">
        <v>57</v>
      </c>
      <c r="E322" s="264" t="s">
        <v>37</v>
      </c>
      <c r="F322" s="273">
        <v>6</v>
      </c>
      <c r="G322" s="102"/>
      <c r="H322" s="103"/>
      <c r="I322" s="210"/>
      <c r="J322" s="280"/>
      <c r="K322" s="206"/>
      <c r="L322" s="71">
        <f t="shared" ref="L322" si="1486">+J322+K322</f>
        <v>0</v>
      </c>
      <c r="M322" s="209">
        <f t="shared" si="1165"/>
        <v>0</v>
      </c>
      <c r="O322" s="275"/>
      <c r="P322" s="275"/>
      <c r="Q322" s="149"/>
      <c r="R322" s="60"/>
      <c r="S322" s="244"/>
      <c r="T322" s="275"/>
      <c r="U322" s="275"/>
      <c r="V322" s="149"/>
      <c r="W322" s="60"/>
      <c r="X322" s="244"/>
      <c r="Y322" s="275"/>
      <c r="Z322" s="275"/>
      <c r="AA322" s="149"/>
      <c r="AB322" s="60"/>
      <c r="AC322" s="244"/>
      <c r="AD322" s="275">
        <v>802253.80161517521</v>
      </c>
      <c r="AE322" s="275">
        <v>0</v>
      </c>
      <c r="AF322" s="149">
        <f t="shared" si="1337"/>
        <v>802253.80161517521</v>
      </c>
      <c r="AG322" s="60">
        <f t="shared" si="1338"/>
        <v>4813522.809691051</v>
      </c>
      <c r="AH322" s="244"/>
      <c r="AI322" s="275"/>
      <c r="AJ322" s="275"/>
      <c r="AK322" s="149"/>
      <c r="AL322" s="60"/>
      <c r="AM322" s="244"/>
      <c r="AN322" s="275">
        <v>3046980</v>
      </c>
      <c r="AO322" s="275">
        <v>0</v>
      </c>
      <c r="AP322" s="149">
        <f t="shared" si="1166"/>
        <v>3046980</v>
      </c>
      <c r="AQ322" s="60">
        <f t="shared" si="1175"/>
        <v>18281880</v>
      </c>
      <c r="AR322" s="244"/>
      <c r="AS322" s="275">
        <v>371250</v>
      </c>
      <c r="AT322" s="275">
        <v>0</v>
      </c>
      <c r="AU322" s="149">
        <f t="shared" si="1167"/>
        <v>371250</v>
      </c>
      <c r="AV322" s="60">
        <f t="shared" si="1176"/>
        <v>2227500</v>
      </c>
      <c r="AW322" s="244"/>
      <c r="AX322" s="212"/>
      <c r="AY322" s="213"/>
      <c r="AZ322" s="149"/>
      <c r="BA322" s="60"/>
      <c r="BB322" s="244"/>
      <c r="BC322" s="212"/>
      <c r="BD322" s="213"/>
      <c r="BE322" s="149"/>
      <c r="BF322" s="60"/>
      <c r="BG322" s="244"/>
      <c r="BH322" s="275"/>
      <c r="BI322" s="275"/>
      <c r="BJ322" s="149"/>
      <c r="BK322" s="60"/>
      <c r="BL322" s="244"/>
      <c r="BM322" s="212"/>
      <c r="BN322" s="213"/>
      <c r="BO322" s="149"/>
      <c r="BP322" s="60"/>
      <c r="BQ322" s="244"/>
      <c r="BR322" s="212"/>
      <c r="BS322" s="213"/>
      <c r="BT322" s="149"/>
      <c r="BU322" s="60"/>
      <c r="BV322" s="244"/>
      <c r="BW322" s="212"/>
      <c r="BX322" s="213"/>
      <c r="BY322" s="149"/>
      <c r="BZ322" s="60"/>
      <c r="CA322" s="244"/>
      <c r="CB322" s="277"/>
      <c r="CC322" s="277"/>
      <c r="CD322" s="149"/>
      <c r="CE322" s="60"/>
      <c r="CF322" s="244"/>
      <c r="CG322" s="212"/>
      <c r="CH322" s="213"/>
      <c r="CI322" s="149"/>
      <c r="CJ322" s="60"/>
      <c r="CK322" s="244"/>
      <c r="CL322" s="212"/>
      <c r="CM322" s="213"/>
      <c r="CN322" s="149"/>
      <c r="CO322" s="60"/>
      <c r="CP322" s="244"/>
      <c r="CQ322" s="212">
        <v>391000</v>
      </c>
      <c r="CR322" s="213">
        <v>0</v>
      </c>
      <c r="CS322" s="149">
        <f t="shared" si="1297"/>
        <v>391000</v>
      </c>
      <c r="CT322" s="60">
        <f t="shared" si="1298"/>
        <v>2346000</v>
      </c>
      <c r="CU322" s="244"/>
      <c r="CV322" s="212"/>
      <c r="CW322" s="213"/>
      <c r="CX322" s="149"/>
      <c r="CY322" s="60"/>
      <c r="CZ322" s="244"/>
      <c r="DA322" s="212"/>
      <c r="DB322" s="213"/>
      <c r="DC322" s="149"/>
      <c r="DD322" s="60"/>
      <c r="DE322" s="244"/>
      <c r="DF322" s="212"/>
      <c r="DG322" s="213"/>
      <c r="DH322" s="149"/>
      <c r="DI322" s="60"/>
      <c r="DJ322" s="244"/>
      <c r="DK322" s="212">
        <v>3470000</v>
      </c>
      <c r="DL322" s="213">
        <v>0</v>
      </c>
      <c r="DM322" s="149">
        <f t="shared" si="1278"/>
        <v>3470000</v>
      </c>
      <c r="DN322" s="60">
        <f t="shared" si="1279"/>
        <v>20820000</v>
      </c>
      <c r="DO322" s="244"/>
      <c r="DP322" s="212"/>
      <c r="DQ322" s="213"/>
      <c r="DR322" s="149">
        <f t="shared" si="1168"/>
        <v>0</v>
      </c>
      <c r="DS322" s="60">
        <f t="shared" si="1177"/>
        <v>0</v>
      </c>
      <c r="DT322" s="244"/>
      <c r="DU322" s="212">
        <v>0</v>
      </c>
      <c r="DV322" s="213">
        <v>0</v>
      </c>
      <c r="DW322" s="149">
        <f t="shared" si="1169"/>
        <v>0</v>
      </c>
      <c r="DX322" s="60">
        <f t="shared" si="1178"/>
        <v>0</v>
      </c>
      <c r="DY322" s="244"/>
      <c r="DZ322" s="212"/>
      <c r="EA322" s="213"/>
      <c r="EB322" s="149"/>
      <c r="EC322" s="60"/>
      <c r="ED322" s="247"/>
      <c r="EE322" s="212"/>
      <c r="EF322" s="213"/>
      <c r="EG322" s="149"/>
      <c r="EH322" s="60"/>
      <c r="EI322" s="244"/>
      <c r="EJ322" s="224">
        <f t="shared" ref="EJ322" si="1487">IFERROR(AVERAGEIFS(O322:EI322,O$12:EI$12,"Valor Total Unitario",O322:EI322,"&lt;&gt;0"),0)</f>
        <v>1616296.7603230351</v>
      </c>
      <c r="EK322" s="221">
        <f t="shared" ref="EK322" si="1488">_xlfn.MINIFS(O322:EI322,O$12:EI$12,"Valor Total Unitario", O322:EI322, "&lt;&gt;0")</f>
        <v>371250</v>
      </c>
      <c r="EL322" s="222" t="str">
        <f t="shared" ref="EL322" si="1489">IF(EK322=0,"",INDEX(O$9:EI$9,MATCH(EK322,O322:EI322,0)))</f>
        <v>FIJACION EXTERNA SAS</v>
      </c>
      <c r="EM322" s="221"/>
      <c r="EN322" s="220">
        <f>IFERROR(EM322/#REF!,0)</f>
        <v>0</v>
      </c>
      <c r="EO322" s="31">
        <f t="shared" ref="EO322" si="1490">+EJ322</f>
        <v>1616296.7603230351</v>
      </c>
      <c r="EP322" s="31">
        <f t="shared" si="1183"/>
        <v>9697780.5619382113</v>
      </c>
      <c r="EQ322" s="225" t="str">
        <f t="shared" si="1443"/>
        <v/>
      </c>
    </row>
    <row r="323" spans="1:147" s="14" customFormat="1">
      <c r="A323" s="263">
        <f t="shared" si="1163"/>
        <v>311</v>
      </c>
      <c r="B323" s="102"/>
      <c r="C323" s="248" t="s">
        <v>1039</v>
      </c>
      <c r="D323" s="273" t="s">
        <v>57</v>
      </c>
      <c r="E323" s="264" t="s">
        <v>37</v>
      </c>
      <c r="F323" s="273">
        <v>6</v>
      </c>
      <c r="G323" s="102"/>
      <c r="H323" s="103"/>
      <c r="I323" s="210" t="s">
        <v>1506</v>
      </c>
      <c r="J323" s="280">
        <v>312000</v>
      </c>
      <c r="K323" s="206"/>
      <c r="L323" s="71">
        <f t="shared" ref="L323" si="1491">+J323+K323</f>
        <v>312000</v>
      </c>
      <c r="M323" s="209">
        <f t="shared" si="1165"/>
        <v>1872000</v>
      </c>
      <c r="O323" s="275"/>
      <c r="P323" s="275"/>
      <c r="Q323" s="149"/>
      <c r="R323" s="60"/>
      <c r="S323" s="244"/>
      <c r="T323" s="275"/>
      <c r="U323" s="275"/>
      <c r="V323" s="149"/>
      <c r="W323" s="60"/>
      <c r="X323" s="244"/>
      <c r="Y323" s="275"/>
      <c r="Z323" s="275"/>
      <c r="AA323" s="149"/>
      <c r="AB323" s="60"/>
      <c r="AC323" s="244"/>
      <c r="AD323" s="275"/>
      <c r="AE323" s="275"/>
      <c r="AF323" s="149"/>
      <c r="AG323" s="60"/>
      <c r="AH323" s="244"/>
      <c r="AI323" s="275"/>
      <c r="AJ323" s="275"/>
      <c r="AK323" s="149"/>
      <c r="AL323" s="60"/>
      <c r="AM323" s="244"/>
      <c r="AN323" s="275"/>
      <c r="AO323" s="275"/>
      <c r="AP323" s="149">
        <f t="shared" si="1166"/>
        <v>0</v>
      </c>
      <c r="AQ323" s="60">
        <f t="shared" si="1175"/>
        <v>0</v>
      </c>
      <c r="AR323" s="244"/>
      <c r="AS323" s="275"/>
      <c r="AT323" s="275"/>
      <c r="AU323" s="149"/>
      <c r="AV323" s="60"/>
      <c r="AW323" s="244"/>
      <c r="AX323" s="212"/>
      <c r="AY323" s="213"/>
      <c r="AZ323" s="149"/>
      <c r="BA323" s="60"/>
      <c r="BB323" s="244"/>
      <c r="BC323" s="212"/>
      <c r="BD323" s="213"/>
      <c r="BE323" s="149"/>
      <c r="BF323" s="60"/>
      <c r="BG323" s="244"/>
      <c r="BH323" s="275"/>
      <c r="BI323" s="275"/>
      <c r="BJ323" s="149"/>
      <c r="BK323" s="60"/>
      <c r="BL323" s="244"/>
      <c r="BM323" s="212"/>
      <c r="BN323" s="213"/>
      <c r="BO323" s="149"/>
      <c r="BP323" s="60"/>
      <c r="BQ323" s="244"/>
      <c r="BR323" s="212"/>
      <c r="BS323" s="213"/>
      <c r="BT323" s="149"/>
      <c r="BU323" s="60"/>
      <c r="BV323" s="244"/>
      <c r="BW323" s="212"/>
      <c r="BX323" s="213"/>
      <c r="BY323" s="149"/>
      <c r="BZ323" s="60"/>
      <c r="CA323" s="244"/>
      <c r="CB323" s="277"/>
      <c r="CC323" s="277"/>
      <c r="CD323" s="149"/>
      <c r="CE323" s="60"/>
      <c r="CF323" s="244"/>
      <c r="CG323" s="212"/>
      <c r="CH323" s="213"/>
      <c r="CI323" s="149"/>
      <c r="CJ323" s="60"/>
      <c r="CK323" s="244"/>
      <c r="CL323" s="212"/>
      <c r="CM323" s="213"/>
      <c r="CN323" s="149"/>
      <c r="CO323" s="60"/>
      <c r="CP323" s="244"/>
      <c r="CQ323" s="212"/>
      <c r="CR323" s="213"/>
      <c r="CS323" s="149"/>
      <c r="CT323" s="60"/>
      <c r="CU323" s="244"/>
      <c r="CV323" s="212"/>
      <c r="CW323" s="213"/>
      <c r="CX323" s="149"/>
      <c r="CY323" s="60"/>
      <c r="CZ323" s="244"/>
      <c r="DA323" s="212"/>
      <c r="DB323" s="213"/>
      <c r="DC323" s="149"/>
      <c r="DD323" s="60"/>
      <c r="DE323" s="244"/>
      <c r="DF323" s="212"/>
      <c r="DG323" s="213"/>
      <c r="DH323" s="149"/>
      <c r="DI323" s="60"/>
      <c r="DJ323" s="244"/>
      <c r="DK323" s="212"/>
      <c r="DL323" s="213"/>
      <c r="DM323" s="149"/>
      <c r="DN323" s="60"/>
      <c r="DO323" s="244"/>
      <c r="DP323" s="212"/>
      <c r="DQ323" s="213"/>
      <c r="DR323" s="149">
        <f t="shared" si="1168"/>
        <v>0</v>
      </c>
      <c r="DS323" s="60">
        <f t="shared" si="1177"/>
        <v>0</v>
      </c>
      <c r="DT323" s="244"/>
      <c r="DU323" s="212">
        <v>0</v>
      </c>
      <c r="DV323" s="213">
        <v>0</v>
      </c>
      <c r="DW323" s="149">
        <f t="shared" si="1169"/>
        <v>0</v>
      </c>
      <c r="DX323" s="60">
        <f t="shared" si="1178"/>
        <v>0</v>
      </c>
      <c r="DY323" s="244"/>
      <c r="DZ323" s="212"/>
      <c r="EA323" s="213"/>
      <c r="EB323" s="149"/>
      <c r="EC323" s="60"/>
      <c r="ED323" s="247"/>
      <c r="EE323" s="212"/>
      <c r="EF323" s="213"/>
      <c r="EG323" s="149"/>
      <c r="EH323" s="60"/>
      <c r="EI323" s="244"/>
      <c r="EJ323" s="224">
        <f>L323</f>
        <v>312000</v>
      </c>
      <c r="EK323" s="221">
        <f t="shared" ref="EK323" si="1492">_xlfn.MINIFS(O323:EI323,O$12:EI$12,"Valor Total Unitario", O323:EI323, "&lt;&gt;0")</f>
        <v>0</v>
      </c>
      <c r="EL323" s="222" t="s">
        <v>1513</v>
      </c>
      <c r="EM323" s="221"/>
      <c r="EN323" s="220">
        <f>IFERROR(EM323/#REF!,0)</f>
        <v>0</v>
      </c>
      <c r="EO323" s="31">
        <f t="shared" ref="EO323" si="1493">+EJ323</f>
        <v>312000</v>
      </c>
      <c r="EP323" s="31">
        <f t="shared" si="1183"/>
        <v>1872000</v>
      </c>
      <c r="EQ323" s="281" t="s">
        <v>1513</v>
      </c>
    </row>
    <row r="324" spans="1:147" s="14" customFormat="1">
      <c r="A324" s="263">
        <f t="shared" si="1163"/>
        <v>312</v>
      </c>
      <c r="B324" s="102"/>
      <c r="C324" s="248" t="s">
        <v>1040</v>
      </c>
      <c r="D324" s="273" t="s">
        <v>57</v>
      </c>
      <c r="E324" s="264" t="s">
        <v>37</v>
      </c>
      <c r="F324" s="273">
        <v>6</v>
      </c>
      <c r="G324" s="102"/>
      <c r="H324" s="103"/>
      <c r="I324" s="210"/>
      <c r="J324" s="280"/>
      <c r="K324" s="206"/>
      <c r="L324" s="71">
        <f t="shared" ref="L324" si="1494">+J324+K324</f>
        <v>0</v>
      </c>
      <c r="M324" s="209">
        <f t="shared" si="1165"/>
        <v>0</v>
      </c>
      <c r="O324" s="275"/>
      <c r="P324" s="275"/>
      <c r="Q324" s="149"/>
      <c r="R324" s="60"/>
      <c r="S324" s="244"/>
      <c r="T324" s="275"/>
      <c r="U324" s="275"/>
      <c r="V324" s="149"/>
      <c r="W324" s="60"/>
      <c r="X324" s="244"/>
      <c r="Y324" s="275"/>
      <c r="Z324" s="275"/>
      <c r="AA324" s="149"/>
      <c r="AB324" s="60"/>
      <c r="AC324" s="244"/>
      <c r="AD324" s="275"/>
      <c r="AE324" s="275"/>
      <c r="AF324" s="149"/>
      <c r="AG324" s="60"/>
      <c r="AH324" s="244"/>
      <c r="AI324" s="275"/>
      <c r="AJ324" s="275"/>
      <c r="AK324" s="149"/>
      <c r="AL324" s="60"/>
      <c r="AM324" s="244"/>
      <c r="AN324" s="275"/>
      <c r="AO324" s="275"/>
      <c r="AP324" s="149">
        <f t="shared" si="1166"/>
        <v>0</v>
      </c>
      <c r="AQ324" s="60">
        <f t="shared" si="1175"/>
        <v>0</v>
      </c>
      <c r="AR324" s="244"/>
      <c r="AS324" s="275"/>
      <c r="AT324" s="275"/>
      <c r="AU324" s="149"/>
      <c r="AV324" s="60"/>
      <c r="AW324" s="244"/>
      <c r="AX324" s="212"/>
      <c r="AY324" s="213"/>
      <c r="AZ324" s="149"/>
      <c r="BA324" s="60"/>
      <c r="BB324" s="244"/>
      <c r="BC324" s="212"/>
      <c r="BD324" s="213"/>
      <c r="BE324" s="149"/>
      <c r="BF324" s="60"/>
      <c r="BG324" s="244"/>
      <c r="BH324" s="275"/>
      <c r="BI324" s="275"/>
      <c r="BJ324" s="149"/>
      <c r="BK324" s="60"/>
      <c r="BL324" s="244"/>
      <c r="BM324" s="212"/>
      <c r="BN324" s="213"/>
      <c r="BO324" s="149"/>
      <c r="BP324" s="60"/>
      <c r="BQ324" s="244"/>
      <c r="BR324" s="212"/>
      <c r="BS324" s="213"/>
      <c r="BT324" s="149"/>
      <c r="BU324" s="60"/>
      <c r="BV324" s="244"/>
      <c r="BW324" s="212"/>
      <c r="BX324" s="213"/>
      <c r="BY324" s="149"/>
      <c r="BZ324" s="60"/>
      <c r="CA324" s="244"/>
      <c r="CB324" s="277"/>
      <c r="CC324" s="277"/>
      <c r="CD324" s="149"/>
      <c r="CE324" s="60"/>
      <c r="CF324" s="244"/>
      <c r="CG324" s="212"/>
      <c r="CH324" s="213"/>
      <c r="CI324" s="149"/>
      <c r="CJ324" s="60"/>
      <c r="CK324" s="244"/>
      <c r="CL324" s="212"/>
      <c r="CM324" s="213"/>
      <c r="CN324" s="149"/>
      <c r="CO324" s="60"/>
      <c r="CP324" s="244"/>
      <c r="CQ324" s="212"/>
      <c r="CR324" s="213"/>
      <c r="CS324" s="149"/>
      <c r="CT324" s="60"/>
      <c r="CU324" s="244"/>
      <c r="CV324" s="212">
        <v>610000</v>
      </c>
      <c r="CW324" s="213">
        <v>0</v>
      </c>
      <c r="CX324" s="149">
        <f t="shared" si="1261"/>
        <v>610000</v>
      </c>
      <c r="CY324" s="60">
        <f t="shared" si="1262"/>
        <v>3660000</v>
      </c>
      <c r="CZ324" s="244"/>
      <c r="DA324" s="212"/>
      <c r="DB324" s="213"/>
      <c r="DC324" s="149"/>
      <c r="DD324" s="60"/>
      <c r="DE324" s="244"/>
      <c r="DF324" s="212"/>
      <c r="DG324" s="213"/>
      <c r="DH324" s="149"/>
      <c r="DI324" s="60"/>
      <c r="DJ324" s="244"/>
      <c r="DK324" s="212"/>
      <c r="DL324" s="213"/>
      <c r="DM324" s="149"/>
      <c r="DN324" s="60"/>
      <c r="DO324" s="244"/>
      <c r="DP324" s="212">
        <v>900000</v>
      </c>
      <c r="DQ324" s="213">
        <v>28500</v>
      </c>
      <c r="DR324" s="149">
        <f t="shared" si="1168"/>
        <v>928500</v>
      </c>
      <c r="DS324" s="60">
        <f t="shared" si="1177"/>
        <v>5571000</v>
      </c>
      <c r="DT324" s="244"/>
      <c r="DU324" s="212">
        <v>0</v>
      </c>
      <c r="DV324" s="213">
        <v>0</v>
      </c>
      <c r="DW324" s="149">
        <f t="shared" si="1169"/>
        <v>0</v>
      </c>
      <c r="DX324" s="60">
        <f t="shared" si="1178"/>
        <v>0</v>
      </c>
      <c r="DY324" s="244"/>
      <c r="DZ324" s="212"/>
      <c r="EA324" s="213"/>
      <c r="EB324" s="149"/>
      <c r="EC324" s="60"/>
      <c r="ED324" s="247"/>
      <c r="EE324" s="212"/>
      <c r="EF324" s="213"/>
      <c r="EG324" s="149"/>
      <c r="EH324" s="60"/>
      <c r="EI324" s="244"/>
      <c r="EJ324" s="224">
        <f t="shared" ref="EJ324" si="1495">IFERROR(AVERAGEIFS(O324:EI324,O$12:EI$12,"Valor Total Unitario",O324:EI324,"&lt;&gt;0"),0)</f>
        <v>769250</v>
      </c>
      <c r="EK324" s="221">
        <f t="shared" ref="EK324" si="1496">_xlfn.MINIFS(O324:EI324,O$12:EI$12,"Valor Total Unitario", O324:EI324, "&lt;&gt;0")</f>
        <v>610000</v>
      </c>
      <c r="EL324" s="222" t="str">
        <f t="shared" ref="EL324" si="1497">IF(EK324=0,"",INDEX(O$9:EI$9,MATCH(EK324,O324:EI324,0)))</f>
        <v>LOGYSMED</v>
      </c>
      <c r="EM324" s="221"/>
      <c r="EN324" s="220">
        <f>IFERROR(EM324/#REF!,0)</f>
        <v>0</v>
      </c>
      <c r="EO324" s="31">
        <f t="shared" ref="EO324" si="1498">+EJ324</f>
        <v>769250</v>
      </c>
      <c r="EP324" s="31">
        <f t="shared" si="1183"/>
        <v>4615500</v>
      </c>
      <c r="EQ324" s="225" t="str">
        <f t="shared" ref="EQ324:EQ355" si="1499">IF(AND(C324="",SUM(O324:EI324)=0),"",IF(AND(C324&lt;&gt;"",SUM(O324:EI324)=0),"Ítem sin cotización",IF(COUNTIFS(O324:EI324,EK324,O$12:EI$12,"Valor Total Unitario")&gt;1,"Empate","")))</f>
        <v/>
      </c>
    </row>
    <row r="325" spans="1:147" s="14" customFormat="1" ht="24">
      <c r="A325" s="263">
        <f t="shared" si="1163"/>
        <v>313</v>
      </c>
      <c r="B325" s="102"/>
      <c r="C325" s="249" t="s">
        <v>1041</v>
      </c>
      <c r="D325" s="273" t="s">
        <v>57</v>
      </c>
      <c r="E325" s="264" t="s">
        <v>37</v>
      </c>
      <c r="F325" s="273">
        <v>6</v>
      </c>
      <c r="G325" s="102"/>
      <c r="H325" s="103"/>
      <c r="I325" s="210"/>
      <c r="J325" s="280"/>
      <c r="K325" s="206"/>
      <c r="L325" s="71">
        <f t="shared" ref="L325" si="1500">+J325+K325</f>
        <v>0</v>
      </c>
      <c r="M325" s="209">
        <f t="shared" si="1165"/>
        <v>0</v>
      </c>
      <c r="O325" s="275"/>
      <c r="P325" s="275"/>
      <c r="Q325" s="149"/>
      <c r="R325" s="60"/>
      <c r="S325" s="244"/>
      <c r="T325" s="275"/>
      <c r="U325" s="275"/>
      <c r="V325" s="149"/>
      <c r="W325" s="60"/>
      <c r="X325" s="244"/>
      <c r="Y325" s="275"/>
      <c r="Z325" s="275"/>
      <c r="AA325" s="149"/>
      <c r="AB325" s="60"/>
      <c r="AC325" s="244"/>
      <c r="AD325" s="275"/>
      <c r="AE325" s="275"/>
      <c r="AF325" s="149"/>
      <c r="AG325" s="60"/>
      <c r="AH325" s="244"/>
      <c r="AI325" s="275"/>
      <c r="AJ325" s="275"/>
      <c r="AK325" s="149"/>
      <c r="AL325" s="60"/>
      <c r="AM325" s="244"/>
      <c r="AN325" s="275">
        <v>2827680</v>
      </c>
      <c r="AO325" s="275">
        <v>0</v>
      </c>
      <c r="AP325" s="149">
        <f t="shared" si="1166"/>
        <v>2827680</v>
      </c>
      <c r="AQ325" s="60">
        <f t="shared" si="1175"/>
        <v>16966080</v>
      </c>
      <c r="AR325" s="244"/>
      <c r="AS325" s="275"/>
      <c r="AT325" s="275"/>
      <c r="AU325" s="149"/>
      <c r="AV325" s="60"/>
      <c r="AW325" s="244"/>
      <c r="AX325" s="212"/>
      <c r="AY325" s="213"/>
      <c r="AZ325" s="149"/>
      <c r="BA325" s="60"/>
      <c r="BB325" s="244"/>
      <c r="BC325" s="212"/>
      <c r="BD325" s="213"/>
      <c r="BE325" s="149"/>
      <c r="BF325" s="60"/>
      <c r="BG325" s="244"/>
      <c r="BH325" s="275"/>
      <c r="BI325" s="275"/>
      <c r="BJ325" s="149"/>
      <c r="BK325" s="60"/>
      <c r="BL325" s="244"/>
      <c r="BM325" s="212"/>
      <c r="BN325" s="213"/>
      <c r="BO325" s="149"/>
      <c r="BP325" s="60"/>
      <c r="BQ325" s="244"/>
      <c r="BR325" s="212"/>
      <c r="BS325" s="213"/>
      <c r="BT325" s="149"/>
      <c r="BU325" s="60"/>
      <c r="BV325" s="244"/>
      <c r="BW325" s="212"/>
      <c r="BX325" s="213"/>
      <c r="BY325" s="149"/>
      <c r="BZ325" s="60"/>
      <c r="CA325" s="244"/>
      <c r="CB325" s="277">
        <v>884000</v>
      </c>
      <c r="CC325" s="277">
        <v>0</v>
      </c>
      <c r="CD325" s="149">
        <f t="shared" si="1400"/>
        <v>884000</v>
      </c>
      <c r="CE325" s="60">
        <f t="shared" si="1401"/>
        <v>5304000</v>
      </c>
      <c r="CF325" s="244"/>
      <c r="CG325" s="212"/>
      <c r="CH325" s="213"/>
      <c r="CI325" s="149"/>
      <c r="CJ325" s="60"/>
      <c r="CK325" s="244"/>
      <c r="CL325" s="212"/>
      <c r="CM325" s="213"/>
      <c r="CN325" s="149"/>
      <c r="CO325" s="60"/>
      <c r="CP325" s="244"/>
      <c r="CQ325" s="212"/>
      <c r="CR325" s="213"/>
      <c r="CS325" s="149"/>
      <c r="CT325" s="60"/>
      <c r="CU325" s="244"/>
      <c r="CV325" s="212"/>
      <c r="CW325" s="213"/>
      <c r="CX325" s="149"/>
      <c r="CY325" s="60"/>
      <c r="CZ325" s="244"/>
      <c r="DA325" s="212"/>
      <c r="DB325" s="213"/>
      <c r="DC325" s="149"/>
      <c r="DD325" s="60"/>
      <c r="DE325" s="244"/>
      <c r="DF325" s="212"/>
      <c r="DG325" s="213"/>
      <c r="DH325" s="149"/>
      <c r="DI325" s="60"/>
      <c r="DJ325" s="244"/>
      <c r="DK325" s="212"/>
      <c r="DL325" s="213"/>
      <c r="DM325" s="149"/>
      <c r="DN325" s="60"/>
      <c r="DO325" s="244"/>
      <c r="DP325" s="212"/>
      <c r="DQ325" s="213"/>
      <c r="DR325" s="149">
        <f t="shared" si="1168"/>
        <v>0</v>
      </c>
      <c r="DS325" s="60">
        <f t="shared" si="1177"/>
        <v>0</v>
      </c>
      <c r="DT325" s="244"/>
      <c r="DU325" s="212">
        <v>0</v>
      </c>
      <c r="DV325" s="213">
        <v>0</v>
      </c>
      <c r="DW325" s="149">
        <f t="shared" si="1169"/>
        <v>0</v>
      </c>
      <c r="DX325" s="60">
        <f t="shared" si="1178"/>
        <v>0</v>
      </c>
      <c r="DY325" s="244"/>
      <c r="DZ325" s="212"/>
      <c r="EA325" s="213"/>
      <c r="EB325" s="149"/>
      <c r="EC325" s="60"/>
      <c r="ED325" s="247"/>
      <c r="EE325" s="212"/>
      <c r="EF325" s="213"/>
      <c r="EG325" s="149"/>
      <c r="EH325" s="60"/>
      <c r="EI325" s="244"/>
      <c r="EJ325" s="224">
        <f t="shared" ref="EJ325" si="1501">IFERROR(AVERAGEIFS(O325:EI325,O$12:EI$12,"Valor Total Unitario",O325:EI325,"&lt;&gt;0"),0)</f>
        <v>1855840</v>
      </c>
      <c r="EK325" s="221">
        <f t="shared" ref="EK325" si="1502">_xlfn.MINIFS(O325:EI325,O$12:EI$12,"Valor Total Unitario", O325:EI325, "&lt;&gt;0")</f>
        <v>884000</v>
      </c>
      <c r="EL325" s="222" t="str">
        <f t="shared" ref="EL325" si="1503">IF(EK325=0,"",INDEX(O$9:EI$9,MATCH(EK325,O325:EI325,0)))</f>
        <v>LA INSTRUMENTADORA S.A.S.</v>
      </c>
      <c r="EM325" s="221"/>
      <c r="EN325" s="220">
        <f>IFERROR(EM325/#REF!,0)</f>
        <v>0</v>
      </c>
      <c r="EO325" s="31">
        <f t="shared" ref="EO325" si="1504">+EJ325</f>
        <v>1855840</v>
      </c>
      <c r="EP325" s="31">
        <f t="shared" si="1183"/>
        <v>11135040</v>
      </c>
      <c r="EQ325" s="225" t="str">
        <f t="shared" si="1499"/>
        <v/>
      </c>
    </row>
    <row r="326" spans="1:147" s="14" customFormat="1" ht="28.5">
      <c r="A326" s="263">
        <f t="shared" si="1163"/>
        <v>314</v>
      </c>
      <c r="B326" s="102"/>
      <c r="C326" s="249" t="s">
        <v>1042</v>
      </c>
      <c r="D326" s="273" t="s">
        <v>57</v>
      </c>
      <c r="E326" s="265" t="s">
        <v>37</v>
      </c>
      <c r="F326" s="273">
        <v>6</v>
      </c>
      <c r="G326" s="102"/>
      <c r="H326" s="103"/>
      <c r="I326" s="210"/>
      <c r="J326" s="280"/>
      <c r="K326" s="206"/>
      <c r="L326" s="71">
        <f t="shared" ref="L326" si="1505">+J326+K326</f>
        <v>0</v>
      </c>
      <c r="M326" s="209">
        <f t="shared" si="1165"/>
        <v>0</v>
      </c>
      <c r="O326" s="275"/>
      <c r="P326" s="275"/>
      <c r="Q326" s="149"/>
      <c r="R326" s="60"/>
      <c r="S326" s="244"/>
      <c r="T326" s="275"/>
      <c r="U326" s="275"/>
      <c r="V326" s="149"/>
      <c r="W326" s="60"/>
      <c r="X326" s="244"/>
      <c r="Y326" s="275"/>
      <c r="Z326" s="275"/>
      <c r="AA326" s="149"/>
      <c r="AB326" s="60"/>
      <c r="AC326" s="244"/>
      <c r="AD326" s="275"/>
      <c r="AE326" s="275"/>
      <c r="AF326" s="149"/>
      <c r="AG326" s="60"/>
      <c r="AH326" s="244"/>
      <c r="AI326" s="275"/>
      <c r="AJ326" s="275"/>
      <c r="AK326" s="149"/>
      <c r="AL326" s="60"/>
      <c r="AM326" s="244"/>
      <c r="AN326" s="275">
        <v>2638050</v>
      </c>
      <c r="AO326" s="275">
        <v>0</v>
      </c>
      <c r="AP326" s="149">
        <f t="shared" si="1166"/>
        <v>2638050</v>
      </c>
      <c r="AQ326" s="60">
        <f t="shared" si="1175"/>
        <v>15828300</v>
      </c>
      <c r="AR326" s="244"/>
      <c r="AS326" s="275">
        <v>922238.9</v>
      </c>
      <c r="AT326" s="275">
        <v>0</v>
      </c>
      <c r="AU326" s="149">
        <f t="shared" si="1167"/>
        <v>922238.9</v>
      </c>
      <c r="AV326" s="60">
        <f t="shared" si="1176"/>
        <v>5533433.4000000004</v>
      </c>
      <c r="AW326" s="244"/>
      <c r="AX326" s="212"/>
      <c r="AY326" s="213"/>
      <c r="AZ326" s="149"/>
      <c r="BA326" s="60"/>
      <c r="BB326" s="244"/>
      <c r="BC326" s="212">
        <v>58170000</v>
      </c>
      <c r="BD326" s="213">
        <v>0</v>
      </c>
      <c r="BE326" s="149">
        <f t="shared" si="1450"/>
        <v>58170000</v>
      </c>
      <c r="BF326" s="60">
        <f t="shared" si="1451"/>
        <v>349020000</v>
      </c>
      <c r="BG326" s="244"/>
      <c r="BH326" s="275"/>
      <c r="BI326" s="275"/>
      <c r="BJ326" s="149"/>
      <c r="BK326" s="60"/>
      <c r="BL326" s="244"/>
      <c r="BM326" s="212"/>
      <c r="BN326" s="213"/>
      <c r="BO326" s="149"/>
      <c r="BP326" s="60"/>
      <c r="BQ326" s="244"/>
      <c r="BR326" s="212"/>
      <c r="BS326" s="213"/>
      <c r="BT326" s="149"/>
      <c r="BU326" s="60"/>
      <c r="BV326" s="244"/>
      <c r="BW326" s="212"/>
      <c r="BX326" s="213"/>
      <c r="BY326" s="149"/>
      <c r="BZ326" s="60"/>
      <c r="CA326" s="244"/>
      <c r="CB326" s="277"/>
      <c r="CC326" s="277"/>
      <c r="CD326" s="149"/>
      <c r="CE326" s="60"/>
      <c r="CF326" s="244"/>
      <c r="CG326" s="212"/>
      <c r="CH326" s="213"/>
      <c r="CI326" s="149"/>
      <c r="CJ326" s="60"/>
      <c r="CK326" s="244"/>
      <c r="CL326" s="212"/>
      <c r="CM326" s="213"/>
      <c r="CN326" s="149"/>
      <c r="CO326" s="60"/>
      <c r="CP326" s="244"/>
      <c r="CQ326" s="212"/>
      <c r="CR326" s="213"/>
      <c r="CS326" s="149"/>
      <c r="CT326" s="60"/>
      <c r="CU326" s="244"/>
      <c r="CV326" s="212"/>
      <c r="CW326" s="213"/>
      <c r="CX326" s="149"/>
      <c r="CY326" s="60"/>
      <c r="CZ326" s="244"/>
      <c r="DA326" s="212"/>
      <c r="DB326" s="213"/>
      <c r="DC326" s="149"/>
      <c r="DD326" s="60"/>
      <c r="DE326" s="244"/>
      <c r="DF326" s="212"/>
      <c r="DG326" s="213"/>
      <c r="DH326" s="149"/>
      <c r="DI326" s="60"/>
      <c r="DJ326" s="244"/>
      <c r="DK326" s="212"/>
      <c r="DL326" s="213"/>
      <c r="DM326" s="149"/>
      <c r="DN326" s="60"/>
      <c r="DO326" s="244"/>
      <c r="DP326" s="212"/>
      <c r="DQ326" s="213"/>
      <c r="DR326" s="149">
        <f t="shared" si="1168"/>
        <v>0</v>
      </c>
      <c r="DS326" s="60">
        <f t="shared" si="1177"/>
        <v>0</v>
      </c>
      <c r="DT326" s="244"/>
      <c r="DU326" s="212">
        <v>0</v>
      </c>
      <c r="DV326" s="213">
        <v>0</v>
      </c>
      <c r="DW326" s="149">
        <f t="shared" si="1169"/>
        <v>0</v>
      </c>
      <c r="DX326" s="60">
        <f t="shared" si="1178"/>
        <v>0</v>
      </c>
      <c r="DY326" s="244"/>
      <c r="DZ326" s="212"/>
      <c r="EA326" s="213">
        <v>0</v>
      </c>
      <c r="EB326" s="149">
        <f t="shared" ref="EB326" si="1506">+DZ326+EA326</f>
        <v>0</v>
      </c>
      <c r="EC326" s="60">
        <f t="shared" ref="EC326" si="1507">+EB326*$F326</f>
        <v>0</v>
      </c>
      <c r="ED326" s="247"/>
      <c r="EE326" s="212"/>
      <c r="EF326" s="213"/>
      <c r="EG326" s="149"/>
      <c r="EH326" s="60"/>
      <c r="EI326" s="244"/>
      <c r="EJ326" s="224">
        <f t="shared" ref="EJ326" si="1508">IFERROR(AVERAGEIFS(O326:EI326,O$12:EI$12,"Valor Total Unitario",O326:EI326,"&lt;&gt;0"),0)</f>
        <v>20576762.966666665</v>
      </c>
      <c r="EK326" s="221">
        <f t="shared" ref="EK326" si="1509">_xlfn.MINIFS(O326:EI326,O$12:EI$12,"Valor Total Unitario", O326:EI326, "&lt;&gt;0")</f>
        <v>922238.9</v>
      </c>
      <c r="EL326" s="222" t="str">
        <f t="shared" ref="EL326" si="1510">IF(EK326=0,"",INDEX(O$9:EI$9,MATCH(EK326,O326:EI326,0)))</f>
        <v>FIJACION EXTERNA SAS</v>
      </c>
      <c r="EM326" s="221"/>
      <c r="EN326" s="220">
        <f>IFERROR(EM326/#REF!,0)</f>
        <v>0</v>
      </c>
      <c r="EO326" s="31">
        <f t="shared" ref="EO326" si="1511">+EJ326</f>
        <v>20576762.966666665</v>
      </c>
      <c r="EP326" s="31">
        <f t="shared" si="1183"/>
        <v>123460577.79999998</v>
      </c>
      <c r="EQ326" s="225" t="str">
        <f t="shared" si="1499"/>
        <v/>
      </c>
    </row>
    <row r="327" spans="1:147" s="14" customFormat="1" ht="28.5">
      <c r="A327" s="263">
        <f t="shared" si="1163"/>
        <v>315</v>
      </c>
      <c r="B327" s="102"/>
      <c r="C327" s="249" t="s">
        <v>1043</v>
      </c>
      <c r="D327" s="273" t="s">
        <v>57</v>
      </c>
      <c r="E327" s="265" t="s">
        <v>37</v>
      </c>
      <c r="F327" s="273">
        <v>4</v>
      </c>
      <c r="G327" s="102"/>
      <c r="H327" s="103"/>
      <c r="I327" s="210"/>
      <c r="J327" s="280"/>
      <c r="K327" s="206"/>
      <c r="L327" s="71">
        <f t="shared" ref="L327" si="1512">+J327+K327</f>
        <v>0</v>
      </c>
      <c r="M327" s="209">
        <f t="shared" si="1165"/>
        <v>0</v>
      </c>
      <c r="O327" s="275"/>
      <c r="P327" s="275"/>
      <c r="Q327" s="149"/>
      <c r="R327" s="60"/>
      <c r="S327" s="244"/>
      <c r="T327" s="275"/>
      <c r="U327" s="275"/>
      <c r="V327" s="149"/>
      <c r="W327" s="60"/>
      <c r="X327" s="244"/>
      <c r="Y327" s="275"/>
      <c r="Z327" s="275"/>
      <c r="AA327" s="149"/>
      <c r="AB327" s="60"/>
      <c r="AC327" s="244"/>
      <c r="AD327" s="275"/>
      <c r="AE327" s="275"/>
      <c r="AF327" s="149"/>
      <c r="AG327" s="60"/>
      <c r="AH327" s="244"/>
      <c r="AI327" s="275"/>
      <c r="AJ327" s="275"/>
      <c r="AK327" s="149"/>
      <c r="AL327" s="60"/>
      <c r="AM327" s="244"/>
      <c r="AN327" s="275"/>
      <c r="AO327" s="275"/>
      <c r="AP327" s="149">
        <f t="shared" si="1166"/>
        <v>0</v>
      </c>
      <c r="AQ327" s="60">
        <f t="shared" si="1175"/>
        <v>0</v>
      </c>
      <c r="AR327" s="244"/>
      <c r="AS327" s="275">
        <v>922238.9</v>
      </c>
      <c r="AT327" s="275">
        <v>0</v>
      </c>
      <c r="AU327" s="149">
        <f t="shared" si="1167"/>
        <v>922238.9</v>
      </c>
      <c r="AV327" s="60">
        <f t="shared" si="1176"/>
        <v>3688955.6</v>
      </c>
      <c r="AW327" s="244"/>
      <c r="AX327" s="212"/>
      <c r="AY327" s="213"/>
      <c r="AZ327" s="149"/>
      <c r="BA327" s="60"/>
      <c r="BB327" s="244"/>
      <c r="BC327" s="212">
        <v>33605000</v>
      </c>
      <c r="BD327" s="213">
        <v>0</v>
      </c>
      <c r="BE327" s="149">
        <f t="shared" si="1450"/>
        <v>33605000</v>
      </c>
      <c r="BF327" s="60">
        <f t="shared" si="1451"/>
        <v>134420000</v>
      </c>
      <c r="BG327" s="244"/>
      <c r="BH327" s="275"/>
      <c r="BI327" s="275"/>
      <c r="BJ327" s="149"/>
      <c r="BK327" s="60"/>
      <c r="BL327" s="244"/>
      <c r="BM327" s="212"/>
      <c r="BN327" s="213">
        <v>0</v>
      </c>
      <c r="BO327" s="149">
        <f t="shared" si="1200"/>
        <v>0</v>
      </c>
      <c r="BP327" s="60">
        <f t="shared" si="1201"/>
        <v>0</v>
      </c>
      <c r="BQ327" s="244"/>
      <c r="BR327" s="212"/>
      <c r="BS327" s="213"/>
      <c r="BT327" s="149"/>
      <c r="BU327" s="60"/>
      <c r="BV327" s="244"/>
      <c r="BW327" s="212"/>
      <c r="BX327" s="213"/>
      <c r="BY327" s="149"/>
      <c r="BZ327" s="60"/>
      <c r="CA327" s="244"/>
      <c r="CB327" s="277"/>
      <c r="CC327" s="277"/>
      <c r="CD327" s="149"/>
      <c r="CE327" s="60"/>
      <c r="CF327" s="244"/>
      <c r="CG327" s="212"/>
      <c r="CH327" s="213"/>
      <c r="CI327" s="149"/>
      <c r="CJ327" s="60"/>
      <c r="CK327" s="244"/>
      <c r="CL327" s="212"/>
      <c r="CM327" s="213"/>
      <c r="CN327" s="149"/>
      <c r="CO327" s="60"/>
      <c r="CP327" s="244"/>
      <c r="CQ327" s="212"/>
      <c r="CR327" s="213"/>
      <c r="CS327" s="149"/>
      <c r="CT327" s="60"/>
      <c r="CU327" s="244"/>
      <c r="CV327" s="212"/>
      <c r="CW327" s="213"/>
      <c r="CX327" s="149"/>
      <c r="CY327" s="60"/>
      <c r="CZ327" s="244"/>
      <c r="DA327" s="212"/>
      <c r="DB327" s="213"/>
      <c r="DC327" s="149"/>
      <c r="DD327" s="60"/>
      <c r="DE327" s="244"/>
      <c r="DF327" s="212"/>
      <c r="DG327" s="213"/>
      <c r="DH327" s="149"/>
      <c r="DI327" s="60"/>
      <c r="DJ327" s="244"/>
      <c r="DK327" s="212"/>
      <c r="DL327" s="213"/>
      <c r="DM327" s="149"/>
      <c r="DN327" s="60"/>
      <c r="DO327" s="244"/>
      <c r="DP327" s="212"/>
      <c r="DQ327" s="213"/>
      <c r="DR327" s="149">
        <f t="shared" si="1168"/>
        <v>0</v>
      </c>
      <c r="DS327" s="60">
        <f t="shared" si="1177"/>
        <v>0</v>
      </c>
      <c r="DT327" s="244"/>
      <c r="DU327" s="212">
        <v>0</v>
      </c>
      <c r="DV327" s="213">
        <v>0</v>
      </c>
      <c r="DW327" s="149">
        <f t="shared" si="1169"/>
        <v>0</v>
      </c>
      <c r="DX327" s="60">
        <f t="shared" si="1178"/>
        <v>0</v>
      </c>
      <c r="DY327" s="244"/>
      <c r="DZ327" s="212"/>
      <c r="EA327" s="213"/>
      <c r="EB327" s="149"/>
      <c r="EC327" s="60"/>
      <c r="ED327" s="247"/>
      <c r="EE327" s="212"/>
      <c r="EF327" s="213"/>
      <c r="EG327" s="149"/>
      <c r="EH327" s="60"/>
      <c r="EI327" s="244"/>
      <c r="EJ327" s="224">
        <f t="shared" ref="EJ327" si="1513">IFERROR(AVERAGEIFS(O327:EI327,O$12:EI$12,"Valor Total Unitario",O327:EI327,"&lt;&gt;0"),0)</f>
        <v>17263619.449999999</v>
      </c>
      <c r="EK327" s="221">
        <f t="shared" ref="EK327" si="1514">_xlfn.MINIFS(O327:EI327,O$12:EI$12,"Valor Total Unitario", O327:EI327, "&lt;&gt;0")</f>
        <v>922238.9</v>
      </c>
      <c r="EL327" s="222" t="str">
        <f t="shared" ref="EL327" si="1515">IF(EK327=0,"",INDEX(O$9:EI$9,MATCH(EK327,O327:EI327,0)))</f>
        <v>FIJACION EXTERNA SAS</v>
      </c>
      <c r="EM327" s="221"/>
      <c r="EN327" s="220">
        <f>IFERROR(EM327/#REF!,0)</f>
        <v>0</v>
      </c>
      <c r="EO327" s="31">
        <f t="shared" ref="EO327" si="1516">+EJ327</f>
        <v>17263619.449999999</v>
      </c>
      <c r="EP327" s="31">
        <f t="shared" si="1183"/>
        <v>69054477.799999997</v>
      </c>
      <c r="EQ327" s="225" t="str">
        <f t="shared" si="1499"/>
        <v/>
      </c>
    </row>
    <row r="328" spans="1:147" s="14" customFormat="1" ht="28.5">
      <c r="A328" s="263">
        <f t="shared" si="1163"/>
        <v>316</v>
      </c>
      <c r="B328" s="102"/>
      <c r="C328" s="248" t="s">
        <v>1044</v>
      </c>
      <c r="D328" s="273" t="s">
        <v>57</v>
      </c>
      <c r="E328" s="264" t="s">
        <v>37</v>
      </c>
      <c r="F328" s="273">
        <v>4</v>
      </c>
      <c r="G328" s="102"/>
      <c r="H328" s="103"/>
      <c r="I328" s="210"/>
      <c r="J328" s="280"/>
      <c r="K328" s="206"/>
      <c r="L328" s="71">
        <f t="shared" ref="L328" si="1517">+J328+K328</f>
        <v>0</v>
      </c>
      <c r="M328" s="209">
        <f t="shared" si="1165"/>
        <v>0</v>
      </c>
      <c r="O328" s="275"/>
      <c r="P328" s="275"/>
      <c r="Q328" s="149"/>
      <c r="R328" s="60"/>
      <c r="S328" s="244"/>
      <c r="T328" s="275"/>
      <c r="U328" s="275"/>
      <c r="V328" s="149"/>
      <c r="W328" s="60"/>
      <c r="X328" s="244"/>
      <c r="Y328" s="275"/>
      <c r="Z328" s="275"/>
      <c r="AA328" s="149"/>
      <c r="AB328" s="60"/>
      <c r="AC328" s="244"/>
      <c r="AD328" s="275">
        <v>781490.75603917509</v>
      </c>
      <c r="AE328" s="275">
        <v>23558.919431843253</v>
      </c>
      <c r="AF328" s="149">
        <f t="shared" si="1337"/>
        <v>805049.6754710183</v>
      </c>
      <c r="AG328" s="60">
        <f t="shared" si="1338"/>
        <v>3220198.7018840732</v>
      </c>
      <c r="AH328" s="244"/>
      <c r="AI328" s="275"/>
      <c r="AJ328" s="275"/>
      <c r="AK328" s="149"/>
      <c r="AL328" s="60"/>
      <c r="AM328" s="244"/>
      <c r="AN328" s="275">
        <v>2638050</v>
      </c>
      <c r="AO328" s="275">
        <v>0</v>
      </c>
      <c r="AP328" s="149">
        <f t="shared" si="1166"/>
        <v>2638050</v>
      </c>
      <c r="AQ328" s="60">
        <f t="shared" si="1175"/>
        <v>10552200</v>
      </c>
      <c r="AR328" s="244"/>
      <c r="AS328" s="275">
        <v>922238.9</v>
      </c>
      <c r="AT328" s="275">
        <v>0</v>
      </c>
      <c r="AU328" s="149">
        <f t="shared" si="1167"/>
        <v>922238.9</v>
      </c>
      <c r="AV328" s="60">
        <f t="shared" si="1176"/>
        <v>3688955.6</v>
      </c>
      <c r="AW328" s="244"/>
      <c r="AX328" s="212"/>
      <c r="AY328" s="213"/>
      <c r="AZ328" s="149"/>
      <c r="BA328" s="60"/>
      <c r="BB328" s="244"/>
      <c r="BC328" s="212"/>
      <c r="BD328" s="213"/>
      <c r="BE328" s="149"/>
      <c r="BF328" s="60"/>
      <c r="BG328" s="244"/>
      <c r="BH328" s="275"/>
      <c r="BI328" s="275"/>
      <c r="BJ328" s="149"/>
      <c r="BK328" s="60"/>
      <c r="BL328" s="244"/>
      <c r="BM328" s="212"/>
      <c r="BN328" s="213"/>
      <c r="BO328" s="149"/>
      <c r="BP328" s="60"/>
      <c r="BQ328" s="244"/>
      <c r="BR328" s="212"/>
      <c r="BS328" s="213"/>
      <c r="BT328" s="149"/>
      <c r="BU328" s="60"/>
      <c r="BV328" s="244"/>
      <c r="BW328" s="212"/>
      <c r="BX328" s="213"/>
      <c r="BY328" s="149"/>
      <c r="BZ328" s="60"/>
      <c r="CA328" s="244"/>
      <c r="CB328" s="277">
        <v>884000</v>
      </c>
      <c r="CC328" s="277">
        <v>0</v>
      </c>
      <c r="CD328" s="149">
        <f t="shared" si="1400"/>
        <v>884000</v>
      </c>
      <c r="CE328" s="60">
        <f t="shared" si="1401"/>
        <v>3536000</v>
      </c>
      <c r="CF328" s="244"/>
      <c r="CG328" s="212"/>
      <c r="CH328" s="213"/>
      <c r="CI328" s="149"/>
      <c r="CJ328" s="60"/>
      <c r="CK328" s="244"/>
      <c r="CL328" s="212"/>
      <c r="CM328" s="213"/>
      <c r="CN328" s="149"/>
      <c r="CO328" s="60"/>
      <c r="CP328" s="244"/>
      <c r="CQ328" s="212"/>
      <c r="CR328" s="213"/>
      <c r="CS328" s="149"/>
      <c r="CT328" s="60"/>
      <c r="CU328" s="244"/>
      <c r="CV328" s="212"/>
      <c r="CW328" s="213"/>
      <c r="CX328" s="149"/>
      <c r="CY328" s="60"/>
      <c r="CZ328" s="244"/>
      <c r="DA328" s="212"/>
      <c r="DB328" s="213"/>
      <c r="DC328" s="149"/>
      <c r="DD328" s="60"/>
      <c r="DE328" s="244"/>
      <c r="DF328" s="212"/>
      <c r="DG328" s="213"/>
      <c r="DH328" s="149"/>
      <c r="DI328" s="60"/>
      <c r="DJ328" s="244"/>
      <c r="DK328" s="212"/>
      <c r="DL328" s="213"/>
      <c r="DM328" s="149"/>
      <c r="DN328" s="60"/>
      <c r="DO328" s="244"/>
      <c r="DP328" s="212">
        <v>621500</v>
      </c>
      <c r="DQ328" s="213">
        <v>4750</v>
      </c>
      <c r="DR328" s="149">
        <f t="shared" si="1168"/>
        <v>626250</v>
      </c>
      <c r="DS328" s="60">
        <f t="shared" si="1177"/>
        <v>2505000</v>
      </c>
      <c r="DT328" s="244"/>
      <c r="DU328" s="212">
        <v>0</v>
      </c>
      <c r="DV328" s="213">
        <v>0</v>
      </c>
      <c r="DW328" s="149">
        <f t="shared" si="1169"/>
        <v>0</v>
      </c>
      <c r="DX328" s="60">
        <f t="shared" si="1178"/>
        <v>0</v>
      </c>
      <c r="DY328" s="244"/>
      <c r="DZ328" s="212"/>
      <c r="EA328" s="213"/>
      <c r="EB328" s="149"/>
      <c r="EC328" s="60"/>
      <c r="ED328" s="247"/>
      <c r="EE328" s="212"/>
      <c r="EF328" s="213"/>
      <c r="EG328" s="149"/>
      <c r="EH328" s="60"/>
      <c r="EI328" s="244"/>
      <c r="EJ328" s="224">
        <f t="shared" ref="EJ328" si="1518">IFERROR(AVERAGEIFS(O328:EI328,O$12:EI$12,"Valor Total Unitario",O328:EI328,"&lt;&gt;0"),0)</f>
        <v>1175117.7150942036</v>
      </c>
      <c r="EK328" s="221">
        <f t="shared" ref="EK328" si="1519">_xlfn.MINIFS(O328:EI328,O$12:EI$12,"Valor Total Unitario", O328:EI328, "&lt;&gt;0")</f>
        <v>626250</v>
      </c>
      <c r="EL328" s="222" t="str">
        <f t="shared" ref="EL328" si="1520">IF(EK328=0,"",INDEX(O$9:EI$9,MATCH(EK328,O328:EI328,0)))</f>
        <v>SMITH &amp; NEPHEW</v>
      </c>
      <c r="EM328" s="221"/>
      <c r="EN328" s="220">
        <f>IFERROR(EM328/#REF!,0)</f>
        <v>0</v>
      </c>
      <c r="EO328" s="31">
        <f t="shared" ref="EO328" si="1521">+EJ328</f>
        <v>1175117.7150942036</v>
      </c>
      <c r="EP328" s="31">
        <f t="shared" si="1183"/>
        <v>4700470.8603768144</v>
      </c>
      <c r="EQ328" s="225" t="str">
        <f t="shared" si="1499"/>
        <v/>
      </c>
    </row>
    <row r="329" spans="1:147" s="14" customFormat="1" ht="42.75">
      <c r="A329" s="263">
        <f t="shared" si="1163"/>
        <v>317</v>
      </c>
      <c r="B329" s="102"/>
      <c r="C329" s="248" t="s">
        <v>1045</v>
      </c>
      <c r="D329" s="273" t="s">
        <v>57</v>
      </c>
      <c r="E329" s="264" t="s">
        <v>37</v>
      </c>
      <c r="F329" s="273">
        <v>3</v>
      </c>
      <c r="G329" s="102"/>
      <c r="H329" s="103"/>
      <c r="I329" s="210"/>
      <c r="J329" s="280"/>
      <c r="K329" s="206"/>
      <c r="L329" s="71">
        <f t="shared" ref="L329" si="1522">+J329+K329</f>
        <v>0</v>
      </c>
      <c r="M329" s="209">
        <f t="shared" si="1165"/>
        <v>0</v>
      </c>
      <c r="O329" s="275"/>
      <c r="P329" s="275"/>
      <c r="Q329" s="149"/>
      <c r="R329" s="60"/>
      <c r="S329" s="244"/>
      <c r="T329" s="275"/>
      <c r="U329" s="275"/>
      <c r="V329" s="149"/>
      <c r="W329" s="60"/>
      <c r="X329" s="244"/>
      <c r="Y329" s="275"/>
      <c r="Z329" s="275"/>
      <c r="AA329" s="149"/>
      <c r="AB329" s="60"/>
      <c r="AC329" s="244"/>
      <c r="AD329" s="275"/>
      <c r="AE329" s="275"/>
      <c r="AF329" s="149"/>
      <c r="AG329" s="60"/>
      <c r="AH329" s="244"/>
      <c r="AI329" s="275"/>
      <c r="AJ329" s="275"/>
      <c r="AK329" s="149"/>
      <c r="AL329" s="60"/>
      <c r="AM329" s="244"/>
      <c r="AN329" s="275"/>
      <c r="AO329" s="275"/>
      <c r="AP329" s="149">
        <f t="shared" si="1166"/>
        <v>0</v>
      </c>
      <c r="AQ329" s="60">
        <f t="shared" si="1175"/>
        <v>0</v>
      </c>
      <c r="AR329" s="244"/>
      <c r="AS329" s="275">
        <v>371250</v>
      </c>
      <c r="AT329" s="275">
        <v>0</v>
      </c>
      <c r="AU329" s="149">
        <f t="shared" si="1167"/>
        <v>371250</v>
      </c>
      <c r="AV329" s="60">
        <f t="shared" si="1176"/>
        <v>1113750</v>
      </c>
      <c r="AW329" s="244"/>
      <c r="AX329" s="212"/>
      <c r="AY329" s="213"/>
      <c r="AZ329" s="149"/>
      <c r="BA329" s="60"/>
      <c r="BB329" s="244"/>
      <c r="BC329" s="212"/>
      <c r="BD329" s="213"/>
      <c r="BE329" s="149"/>
      <c r="BF329" s="60"/>
      <c r="BG329" s="244"/>
      <c r="BH329" s="275"/>
      <c r="BI329" s="275"/>
      <c r="BJ329" s="149"/>
      <c r="BK329" s="60"/>
      <c r="BL329" s="244"/>
      <c r="BM329" s="212">
        <v>2624000</v>
      </c>
      <c r="BN329" s="213">
        <v>0</v>
      </c>
      <c r="BO329" s="149">
        <f t="shared" si="1200"/>
        <v>2624000</v>
      </c>
      <c r="BP329" s="60">
        <f t="shared" si="1201"/>
        <v>7872000</v>
      </c>
      <c r="BQ329" s="244"/>
      <c r="BR329" s="212"/>
      <c r="BS329" s="213"/>
      <c r="BT329" s="149"/>
      <c r="BU329" s="60"/>
      <c r="BV329" s="244"/>
      <c r="BW329" s="212"/>
      <c r="BX329" s="213"/>
      <c r="BY329" s="149"/>
      <c r="BZ329" s="60"/>
      <c r="CA329" s="244"/>
      <c r="CB329" s="277"/>
      <c r="CC329" s="277"/>
      <c r="CD329" s="149"/>
      <c r="CE329" s="60"/>
      <c r="CF329" s="244"/>
      <c r="CG329" s="212"/>
      <c r="CH329" s="213"/>
      <c r="CI329" s="149"/>
      <c r="CJ329" s="60"/>
      <c r="CK329" s="244"/>
      <c r="CL329" s="212"/>
      <c r="CM329" s="213"/>
      <c r="CN329" s="149"/>
      <c r="CO329" s="60"/>
      <c r="CP329" s="244"/>
      <c r="CQ329" s="212"/>
      <c r="CR329" s="213"/>
      <c r="CS329" s="149"/>
      <c r="CT329" s="60"/>
      <c r="CU329" s="244"/>
      <c r="CV329" s="212"/>
      <c r="CW329" s="213"/>
      <c r="CX329" s="149"/>
      <c r="CY329" s="60"/>
      <c r="CZ329" s="244"/>
      <c r="DA329" s="212"/>
      <c r="DB329" s="213"/>
      <c r="DC329" s="149"/>
      <c r="DD329" s="60"/>
      <c r="DE329" s="244"/>
      <c r="DF329" s="212"/>
      <c r="DG329" s="213"/>
      <c r="DH329" s="149"/>
      <c r="DI329" s="60"/>
      <c r="DJ329" s="244"/>
      <c r="DK329" s="212"/>
      <c r="DL329" s="213"/>
      <c r="DM329" s="149"/>
      <c r="DN329" s="60"/>
      <c r="DO329" s="244"/>
      <c r="DP329" s="212"/>
      <c r="DQ329" s="213"/>
      <c r="DR329" s="149">
        <f t="shared" si="1168"/>
        <v>0</v>
      </c>
      <c r="DS329" s="60">
        <f t="shared" si="1177"/>
        <v>0</v>
      </c>
      <c r="DT329" s="244"/>
      <c r="DU329" s="212">
        <v>0</v>
      </c>
      <c r="DV329" s="213">
        <v>0</v>
      </c>
      <c r="DW329" s="149">
        <f t="shared" si="1169"/>
        <v>0</v>
      </c>
      <c r="DX329" s="60">
        <f t="shared" si="1178"/>
        <v>0</v>
      </c>
      <c r="DY329" s="244"/>
      <c r="DZ329" s="212"/>
      <c r="EA329" s="213"/>
      <c r="EB329" s="149"/>
      <c r="EC329" s="60"/>
      <c r="ED329" s="247"/>
      <c r="EE329" s="212"/>
      <c r="EF329" s="213"/>
      <c r="EG329" s="149"/>
      <c r="EH329" s="60"/>
      <c r="EI329" s="244"/>
      <c r="EJ329" s="224">
        <f t="shared" ref="EJ329" si="1523">IFERROR(AVERAGEIFS(O329:EI329,O$12:EI$12,"Valor Total Unitario",O329:EI329,"&lt;&gt;0"),0)</f>
        <v>1497625</v>
      </c>
      <c r="EK329" s="221">
        <f t="shared" ref="EK329" si="1524">_xlfn.MINIFS(O329:EI329,O$12:EI$12,"Valor Total Unitario", O329:EI329, "&lt;&gt;0")</f>
        <v>371250</v>
      </c>
      <c r="EL329" s="222" t="str">
        <f t="shared" ref="EL329" si="1525">IF(EK329=0,"",INDEX(O$9:EI$9,MATCH(EK329,O329:EI329,0)))</f>
        <v>FIJACION EXTERNA SAS</v>
      </c>
      <c r="EM329" s="221"/>
      <c r="EN329" s="220">
        <f>IFERROR(EM329/#REF!,0)</f>
        <v>0</v>
      </c>
      <c r="EO329" s="31">
        <f t="shared" ref="EO329" si="1526">+EJ329</f>
        <v>1497625</v>
      </c>
      <c r="EP329" s="31">
        <f t="shared" si="1183"/>
        <v>4492875</v>
      </c>
      <c r="EQ329" s="225" t="str">
        <f t="shared" si="1499"/>
        <v/>
      </c>
    </row>
    <row r="330" spans="1:147" s="14" customFormat="1">
      <c r="A330" s="263">
        <f t="shared" si="1163"/>
        <v>318</v>
      </c>
      <c r="B330" s="102"/>
      <c r="C330" s="248" t="s">
        <v>1046</v>
      </c>
      <c r="D330" s="273" t="s">
        <v>57</v>
      </c>
      <c r="E330" s="264" t="s">
        <v>1445</v>
      </c>
      <c r="F330" s="273">
        <v>7</v>
      </c>
      <c r="G330" s="102"/>
      <c r="H330" s="103"/>
      <c r="I330" s="210"/>
      <c r="J330" s="280"/>
      <c r="K330" s="206"/>
      <c r="L330" s="71">
        <f t="shared" ref="L330" si="1527">+J330+K330</f>
        <v>0</v>
      </c>
      <c r="M330" s="209">
        <f t="shared" si="1165"/>
        <v>0</v>
      </c>
      <c r="O330" s="275"/>
      <c r="P330" s="275"/>
      <c r="Q330" s="149"/>
      <c r="R330" s="60"/>
      <c r="S330" s="244"/>
      <c r="T330" s="275"/>
      <c r="U330" s="275"/>
      <c r="V330" s="149"/>
      <c r="W330" s="60"/>
      <c r="X330" s="244"/>
      <c r="Y330" s="275"/>
      <c r="Z330" s="275"/>
      <c r="AA330" s="149"/>
      <c r="AB330" s="60"/>
      <c r="AC330" s="244"/>
      <c r="AD330" s="275"/>
      <c r="AE330" s="275"/>
      <c r="AF330" s="149"/>
      <c r="AG330" s="60"/>
      <c r="AH330" s="244"/>
      <c r="AI330" s="275"/>
      <c r="AJ330" s="275"/>
      <c r="AK330" s="149"/>
      <c r="AL330" s="60"/>
      <c r="AM330" s="244"/>
      <c r="AN330" s="275"/>
      <c r="AO330" s="275"/>
      <c r="AP330" s="149">
        <f t="shared" si="1166"/>
        <v>0</v>
      </c>
      <c r="AQ330" s="60">
        <f t="shared" si="1175"/>
        <v>0</v>
      </c>
      <c r="AR330" s="244"/>
      <c r="AS330" s="275">
        <v>283594.3</v>
      </c>
      <c r="AT330" s="275">
        <v>0</v>
      </c>
      <c r="AU330" s="149">
        <f t="shared" si="1167"/>
        <v>283594.3</v>
      </c>
      <c r="AV330" s="60">
        <f t="shared" si="1176"/>
        <v>1985160.0999999999</v>
      </c>
      <c r="AW330" s="244"/>
      <c r="AX330" s="212"/>
      <c r="AY330" s="213"/>
      <c r="AZ330" s="149"/>
      <c r="BA330" s="60"/>
      <c r="BB330" s="244"/>
      <c r="BC330" s="212">
        <v>3900000</v>
      </c>
      <c r="BD330" s="213">
        <v>741000</v>
      </c>
      <c r="BE330" s="149">
        <f t="shared" si="1450"/>
        <v>4641000</v>
      </c>
      <c r="BF330" s="60">
        <f t="shared" si="1451"/>
        <v>32487000</v>
      </c>
      <c r="BG330" s="244"/>
      <c r="BH330" s="275"/>
      <c r="BI330" s="275"/>
      <c r="BJ330" s="149"/>
      <c r="BK330" s="60"/>
      <c r="BL330" s="244"/>
      <c r="BM330" s="212">
        <v>1715000</v>
      </c>
      <c r="BN330" s="213">
        <v>0</v>
      </c>
      <c r="BO330" s="149">
        <f t="shared" si="1200"/>
        <v>1715000</v>
      </c>
      <c r="BP330" s="60">
        <f t="shared" si="1201"/>
        <v>12005000</v>
      </c>
      <c r="BQ330" s="244"/>
      <c r="BR330" s="212"/>
      <c r="BS330" s="213"/>
      <c r="BT330" s="149"/>
      <c r="BU330" s="60"/>
      <c r="BV330" s="244"/>
      <c r="BW330" s="212"/>
      <c r="BX330" s="213"/>
      <c r="BY330" s="149"/>
      <c r="BZ330" s="60"/>
      <c r="CA330" s="244"/>
      <c r="CB330" s="277"/>
      <c r="CC330" s="277"/>
      <c r="CD330" s="149"/>
      <c r="CE330" s="60"/>
      <c r="CF330" s="244"/>
      <c r="CG330" s="212">
        <v>340099</v>
      </c>
      <c r="CH330" s="213">
        <v>64618.81</v>
      </c>
      <c r="CI330" s="149">
        <f t="shared" si="1319"/>
        <v>404717.81</v>
      </c>
      <c r="CJ330" s="60">
        <f t="shared" si="1320"/>
        <v>2833024.67</v>
      </c>
      <c r="CK330" s="244"/>
      <c r="CL330" s="212"/>
      <c r="CM330" s="213"/>
      <c r="CN330" s="149"/>
      <c r="CO330" s="60"/>
      <c r="CP330" s="244"/>
      <c r="CQ330" s="212"/>
      <c r="CR330" s="213"/>
      <c r="CS330" s="149"/>
      <c r="CT330" s="60"/>
      <c r="CU330" s="244"/>
      <c r="CV330" s="212">
        <v>700000</v>
      </c>
      <c r="CW330" s="213">
        <v>133000</v>
      </c>
      <c r="CX330" s="149">
        <f t="shared" si="1261"/>
        <v>833000</v>
      </c>
      <c r="CY330" s="60">
        <f t="shared" si="1262"/>
        <v>5831000</v>
      </c>
      <c r="CZ330" s="244"/>
      <c r="DA330" s="212"/>
      <c r="DB330" s="213"/>
      <c r="DC330" s="149"/>
      <c r="DD330" s="60"/>
      <c r="DE330" s="244"/>
      <c r="DF330" s="212"/>
      <c r="DG330" s="213"/>
      <c r="DH330" s="149"/>
      <c r="DI330" s="60"/>
      <c r="DJ330" s="244"/>
      <c r="DK330" s="212"/>
      <c r="DL330" s="213"/>
      <c r="DM330" s="149"/>
      <c r="DN330" s="60"/>
      <c r="DO330" s="244"/>
      <c r="DP330" s="212"/>
      <c r="DQ330" s="213"/>
      <c r="DR330" s="149">
        <f t="shared" si="1168"/>
        <v>0</v>
      </c>
      <c r="DS330" s="60">
        <f t="shared" si="1177"/>
        <v>0</v>
      </c>
      <c r="DT330" s="244"/>
      <c r="DU330" s="212">
        <v>0</v>
      </c>
      <c r="DV330" s="213">
        <v>0</v>
      </c>
      <c r="DW330" s="149">
        <f t="shared" si="1169"/>
        <v>0</v>
      </c>
      <c r="DX330" s="60">
        <f t="shared" si="1178"/>
        <v>0</v>
      </c>
      <c r="DY330" s="244"/>
      <c r="DZ330" s="212"/>
      <c r="EA330" s="213"/>
      <c r="EB330" s="149"/>
      <c r="EC330" s="60"/>
      <c r="ED330" s="247"/>
      <c r="EE330" s="212"/>
      <c r="EF330" s="213"/>
      <c r="EG330" s="149"/>
      <c r="EH330" s="60"/>
      <c r="EI330" s="244"/>
      <c r="EJ330" s="224">
        <f t="shared" ref="EJ330" si="1528">IFERROR(AVERAGEIFS(O330:EI330,O$12:EI$12,"Valor Total Unitario",O330:EI330,"&lt;&gt;0"),0)</f>
        <v>1575462.4219999998</v>
      </c>
      <c r="EK330" s="221">
        <f t="shared" ref="EK330" si="1529">_xlfn.MINIFS(O330:EI330,O$12:EI$12,"Valor Total Unitario", O330:EI330, "&lt;&gt;0")</f>
        <v>283594.3</v>
      </c>
      <c r="EL330" s="222" t="str">
        <f t="shared" ref="EL330" si="1530">IF(EK330=0,"",INDEX(O$9:EI$9,MATCH(EK330,O330:EI330,0)))</f>
        <v>FIJACION EXTERNA SAS</v>
      </c>
      <c r="EM330" s="221"/>
      <c r="EN330" s="220">
        <f>IFERROR(EM330/#REF!,0)</f>
        <v>0</v>
      </c>
      <c r="EO330" s="31">
        <f t="shared" ref="EO330" si="1531">+EJ330</f>
        <v>1575462.4219999998</v>
      </c>
      <c r="EP330" s="31">
        <f t="shared" si="1183"/>
        <v>11028236.953999998</v>
      </c>
      <c r="EQ330" s="225" t="str">
        <f t="shared" si="1499"/>
        <v/>
      </c>
    </row>
    <row r="331" spans="1:147" s="14" customFormat="1">
      <c r="A331" s="263">
        <f t="shared" si="1163"/>
        <v>319</v>
      </c>
      <c r="B331" s="102"/>
      <c r="C331" s="248" t="s">
        <v>1047</v>
      </c>
      <c r="D331" s="273" t="s">
        <v>57</v>
      </c>
      <c r="E331" s="264" t="s">
        <v>37</v>
      </c>
      <c r="F331" s="273">
        <v>3</v>
      </c>
      <c r="G331" s="102"/>
      <c r="H331" s="103"/>
      <c r="I331" s="210"/>
      <c r="J331" s="280"/>
      <c r="K331" s="206"/>
      <c r="L331" s="71">
        <f t="shared" ref="L331" si="1532">+J331+K331</f>
        <v>0</v>
      </c>
      <c r="M331" s="209">
        <f t="shared" si="1165"/>
        <v>0</v>
      </c>
      <c r="O331" s="275"/>
      <c r="P331" s="275"/>
      <c r="Q331" s="149"/>
      <c r="R331" s="60"/>
      <c r="S331" s="244"/>
      <c r="T331" s="275"/>
      <c r="U331" s="275"/>
      <c r="V331" s="149"/>
      <c r="W331" s="60"/>
      <c r="X331" s="244"/>
      <c r="Y331" s="275"/>
      <c r="Z331" s="275"/>
      <c r="AA331" s="149"/>
      <c r="AB331" s="60"/>
      <c r="AC331" s="244"/>
      <c r="AD331" s="275"/>
      <c r="AE331" s="275"/>
      <c r="AF331" s="149"/>
      <c r="AG331" s="60"/>
      <c r="AH331" s="244"/>
      <c r="AI331" s="275"/>
      <c r="AJ331" s="275"/>
      <c r="AK331" s="149"/>
      <c r="AL331" s="60"/>
      <c r="AM331" s="244"/>
      <c r="AN331" s="275"/>
      <c r="AO331" s="275"/>
      <c r="AP331" s="149">
        <f t="shared" si="1166"/>
        <v>0</v>
      </c>
      <c r="AQ331" s="60">
        <f t="shared" si="1175"/>
        <v>0</v>
      </c>
      <c r="AR331" s="244"/>
      <c r="AS331" s="275"/>
      <c r="AT331" s="275"/>
      <c r="AU331" s="149"/>
      <c r="AV331" s="60"/>
      <c r="AW331" s="244"/>
      <c r="AX331" s="212"/>
      <c r="AY331" s="213"/>
      <c r="AZ331" s="149"/>
      <c r="BA331" s="60"/>
      <c r="BB331" s="244"/>
      <c r="BC331" s="212"/>
      <c r="BD331" s="213"/>
      <c r="BE331" s="149"/>
      <c r="BF331" s="60"/>
      <c r="BG331" s="244"/>
      <c r="BH331" s="275"/>
      <c r="BI331" s="275"/>
      <c r="BJ331" s="149"/>
      <c r="BK331" s="60"/>
      <c r="BL331" s="244"/>
      <c r="BM331" s="212">
        <v>5694000</v>
      </c>
      <c r="BN331" s="213">
        <v>0</v>
      </c>
      <c r="BO331" s="149">
        <f t="shared" si="1200"/>
        <v>5694000</v>
      </c>
      <c r="BP331" s="60">
        <f t="shared" si="1201"/>
        <v>17082000</v>
      </c>
      <c r="BQ331" s="244"/>
      <c r="BR331" s="212"/>
      <c r="BS331" s="213"/>
      <c r="BT331" s="149"/>
      <c r="BU331" s="60"/>
      <c r="BV331" s="244"/>
      <c r="BW331" s="212"/>
      <c r="BX331" s="213"/>
      <c r="BY331" s="149"/>
      <c r="BZ331" s="60"/>
      <c r="CA331" s="244"/>
      <c r="CB331" s="277"/>
      <c r="CC331" s="277"/>
      <c r="CD331" s="149"/>
      <c r="CE331" s="60"/>
      <c r="CF331" s="244"/>
      <c r="CG331" s="212"/>
      <c r="CH331" s="213"/>
      <c r="CI331" s="149"/>
      <c r="CJ331" s="60"/>
      <c r="CK331" s="244"/>
      <c r="CL331" s="212"/>
      <c r="CM331" s="213"/>
      <c r="CN331" s="149"/>
      <c r="CO331" s="60"/>
      <c r="CP331" s="244"/>
      <c r="CQ331" s="212"/>
      <c r="CR331" s="213"/>
      <c r="CS331" s="149"/>
      <c r="CT331" s="60"/>
      <c r="CU331" s="244"/>
      <c r="CV331" s="212"/>
      <c r="CW331" s="213"/>
      <c r="CX331" s="149"/>
      <c r="CY331" s="60"/>
      <c r="CZ331" s="244"/>
      <c r="DA331" s="212"/>
      <c r="DB331" s="213"/>
      <c r="DC331" s="149"/>
      <c r="DD331" s="60"/>
      <c r="DE331" s="244"/>
      <c r="DF331" s="212"/>
      <c r="DG331" s="213"/>
      <c r="DH331" s="149"/>
      <c r="DI331" s="60"/>
      <c r="DJ331" s="244"/>
      <c r="DK331" s="212"/>
      <c r="DL331" s="213"/>
      <c r="DM331" s="149"/>
      <c r="DN331" s="60"/>
      <c r="DO331" s="244"/>
      <c r="DP331" s="212"/>
      <c r="DQ331" s="213"/>
      <c r="DR331" s="149">
        <f t="shared" si="1168"/>
        <v>0</v>
      </c>
      <c r="DS331" s="60">
        <f t="shared" si="1177"/>
        <v>0</v>
      </c>
      <c r="DT331" s="244"/>
      <c r="DU331" s="212">
        <v>0</v>
      </c>
      <c r="DV331" s="213">
        <v>0</v>
      </c>
      <c r="DW331" s="149">
        <f t="shared" si="1169"/>
        <v>0</v>
      </c>
      <c r="DX331" s="60">
        <f t="shared" si="1178"/>
        <v>0</v>
      </c>
      <c r="DY331" s="244"/>
      <c r="DZ331" s="212"/>
      <c r="EA331" s="213"/>
      <c r="EB331" s="149"/>
      <c r="EC331" s="60"/>
      <c r="ED331" s="247"/>
      <c r="EE331" s="212"/>
      <c r="EF331" s="213"/>
      <c r="EG331" s="149"/>
      <c r="EH331" s="60"/>
      <c r="EI331" s="244"/>
      <c r="EJ331" s="224">
        <f t="shared" ref="EJ331" si="1533">IFERROR(AVERAGEIFS(O331:EI331,O$12:EI$12,"Valor Total Unitario",O331:EI331,"&lt;&gt;0"),0)</f>
        <v>5694000</v>
      </c>
      <c r="EK331" s="221">
        <f t="shared" ref="EK331" si="1534">_xlfn.MINIFS(O331:EI331,O$12:EI$12,"Valor Total Unitario", O331:EI331, "&lt;&gt;0")</f>
        <v>5694000</v>
      </c>
      <c r="EL331" s="222" t="str">
        <f t="shared" ref="EL331" si="1535">IF(EK331=0,"",INDEX(O$9:EI$9,MATCH(EK331,O331:EI331,0)))</f>
        <v>LH S.A.S</v>
      </c>
      <c r="EM331" s="221"/>
      <c r="EN331" s="220">
        <f>IFERROR(EM331/#REF!,0)</f>
        <v>0</v>
      </c>
      <c r="EO331" s="31">
        <f t="shared" ref="EO331" si="1536">+EJ331</f>
        <v>5694000</v>
      </c>
      <c r="EP331" s="31">
        <f t="shared" si="1183"/>
        <v>17082000</v>
      </c>
      <c r="EQ331" s="225" t="str">
        <f t="shared" si="1499"/>
        <v/>
      </c>
    </row>
    <row r="332" spans="1:147" s="14" customFormat="1" ht="28.5">
      <c r="A332" s="263">
        <f t="shared" si="1163"/>
        <v>320</v>
      </c>
      <c r="B332" s="102"/>
      <c r="C332" s="248" t="s">
        <v>1048</v>
      </c>
      <c r="D332" s="273" t="s">
        <v>57</v>
      </c>
      <c r="E332" s="264" t="s">
        <v>1445</v>
      </c>
      <c r="F332" s="273">
        <v>7</v>
      </c>
      <c r="G332" s="102"/>
      <c r="H332" s="103"/>
      <c r="I332" s="210"/>
      <c r="J332" s="280"/>
      <c r="K332" s="206"/>
      <c r="L332" s="71">
        <f t="shared" ref="L332" si="1537">+J332+K332</f>
        <v>0</v>
      </c>
      <c r="M332" s="209">
        <f t="shared" ref="M332:M394" si="1538">L332*F332</f>
        <v>0</v>
      </c>
      <c r="O332" s="275"/>
      <c r="P332" s="275"/>
      <c r="Q332" s="149"/>
      <c r="R332" s="60"/>
      <c r="S332" s="244"/>
      <c r="T332" s="275"/>
      <c r="U332" s="275"/>
      <c r="V332" s="149"/>
      <c r="W332" s="60"/>
      <c r="X332" s="244"/>
      <c r="Y332" s="275"/>
      <c r="Z332" s="275"/>
      <c r="AA332" s="149"/>
      <c r="AB332" s="60"/>
      <c r="AC332" s="244"/>
      <c r="AD332" s="275"/>
      <c r="AE332" s="275"/>
      <c r="AF332" s="149"/>
      <c r="AG332" s="60"/>
      <c r="AH332" s="244"/>
      <c r="AI332" s="275"/>
      <c r="AJ332" s="275"/>
      <c r="AK332" s="149"/>
      <c r="AL332" s="60"/>
      <c r="AM332" s="244"/>
      <c r="AN332" s="275"/>
      <c r="AO332" s="275"/>
      <c r="AP332" s="149">
        <f t="shared" ref="AP332:AP394" si="1539">AN332+AO332</f>
        <v>0</v>
      </c>
      <c r="AQ332" s="60">
        <f t="shared" si="1175"/>
        <v>0</v>
      </c>
      <c r="AR332" s="244"/>
      <c r="AS332" s="275">
        <v>283594.3</v>
      </c>
      <c r="AT332" s="275">
        <v>0</v>
      </c>
      <c r="AU332" s="149">
        <f t="shared" ref="AU332:AU394" si="1540">+AS332+AT332</f>
        <v>283594.3</v>
      </c>
      <c r="AV332" s="60">
        <f t="shared" si="1176"/>
        <v>1985160.0999999999</v>
      </c>
      <c r="AW332" s="244"/>
      <c r="AX332" s="212"/>
      <c r="AY332" s="213"/>
      <c r="AZ332" s="149"/>
      <c r="BA332" s="60"/>
      <c r="BB332" s="244"/>
      <c r="BC332" s="212"/>
      <c r="BD332" s="213"/>
      <c r="BE332" s="149"/>
      <c r="BF332" s="60"/>
      <c r="BG332" s="244"/>
      <c r="BH332" s="275"/>
      <c r="BI332" s="275"/>
      <c r="BJ332" s="149"/>
      <c r="BK332" s="60"/>
      <c r="BL332" s="244"/>
      <c r="BM332" s="212">
        <v>5694000</v>
      </c>
      <c r="BN332" s="213">
        <v>0</v>
      </c>
      <c r="BO332" s="149">
        <f t="shared" ref="BO332:BO390" si="1541">+BM332+BN332</f>
        <v>5694000</v>
      </c>
      <c r="BP332" s="60">
        <f t="shared" si="1201"/>
        <v>39858000</v>
      </c>
      <c r="BQ332" s="244"/>
      <c r="BR332" s="212"/>
      <c r="BS332" s="213"/>
      <c r="BT332" s="149"/>
      <c r="BU332" s="60"/>
      <c r="BV332" s="244"/>
      <c r="BW332" s="212"/>
      <c r="BX332" s="213"/>
      <c r="BY332" s="149"/>
      <c r="BZ332" s="60"/>
      <c r="CA332" s="244"/>
      <c r="CB332" s="277"/>
      <c r="CC332" s="277"/>
      <c r="CD332" s="149"/>
      <c r="CE332" s="60"/>
      <c r="CF332" s="244"/>
      <c r="CG332" s="212"/>
      <c r="CH332" s="213"/>
      <c r="CI332" s="149"/>
      <c r="CJ332" s="60"/>
      <c r="CK332" s="244"/>
      <c r="CL332" s="212"/>
      <c r="CM332" s="213"/>
      <c r="CN332" s="149"/>
      <c r="CO332" s="60"/>
      <c r="CP332" s="244"/>
      <c r="CQ332" s="212"/>
      <c r="CR332" s="213"/>
      <c r="CS332" s="149"/>
      <c r="CT332" s="60"/>
      <c r="CU332" s="244"/>
      <c r="CV332" s="212"/>
      <c r="CW332" s="213"/>
      <c r="CX332" s="149"/>
      <c r="CY332" s="60"/>
      <c r="CZ332" s="244"/>
      <c r="DA332" s="212"/>
      <c r="DB332" s="213"/>
      <c r="DC332" s="149"/>
      <c r="DD332" s="60"/>
      <c r="DE332" s="244"/>
      <c r="DF332" s="212"/>
      <c r="DG332" s="213"/>
      <c r="DH332" s="149"/>
      <c r="DI332" s="60"/>
      <c r="DJ332" s="244"/>
      <c r="DK332" s="212"/>
      <c r="DL332" s="213"/>
      <c r="DM332" s="149"/>
      <c r="DN332" s="60"/>
      <c r="DO332" s="244"/>
      <c r="DP332" s="212"/>
      <c r="DQ332" s="213"/>
      <c r="DR332" s="149">
        <f t="shared" ref="DR332:DR394" si="1542">+DP332+DQ332</f>
        <v>0</v>
      </c>
      <c r="DS332" s="60">
        <f t="shared" si="1177"/>
        <v>0</v>
      </c>
      <c r="DT332" s="244"/>
      <c r="DU332" s="212">
        <v>0</v>
      </c>
      <c r="DV332" s="213">
        <v>0</v>
      </c>
      <c r="DW332" s="149">
        <f t="shared" ref="DW332:DW394" si="1543">+DU332+DV332</f>
        <v>0</v>
      </c>
      <c r="DX332" s="60">
        <f t="shared" si="1178"/>
        <v>0</v>
      </c>
      <c r="DY332" s="244"/>
      <c r="DZ332" s="212"/>
      <c r="EA332" s="213"/>
      <c r="EB332" s="149"/>
      <c r="EC332" s="60"/>
      <c r="ED332" s="247"/>
      <c r="EE332" s="212"/>
      <c r="EF332" s="213"/>
      <c r="EG332" s="149"/>
      <c r="EH332" s="60"/>
      <c r="EI332" s="244"/>
      <c r="EJ332" s="224">
        <f t="shared" ref="EJ332" si="1544">IFERROR(AVERAGEIFS(O332:EI332,O$12:EI$12,"Valor Total Unitario",O332:EI332,"&lt;&gt;0"),0)</f>
        <v>2988797.15</v>
      </c>
      <c r="EK332" s="221">
        <f t="shared" ref="EK332" si="1545">_xlfn.MINIFS(O332:EI332,O$12:EI$12,"Valor Total Unitario", O332:EI332, "&lt;&gt;0")</f>
        <v>283594.3</v>
      </c>
      <c r="EL332" s="222" t="str">
        <f t="shared" ref="EL332" si="1546">IF(EK332=0,"",INDEX(O$9:EI$9,MATCH(EK332,O332:EI332,0)))</f>
        <v>FIJACION EXTERNA SAS</v>
      </c>
      <c r="EM332" s="221"/>
      <c r="EN332" s="220">
        <f>IFERROR(EM332/#REF!,0)</f>
        <v>0</v>
      </c>
      <c r="EO332" s="31">
        <f t="shared" ref="EO332" si="1547">+EJ332</f>
        <v>2988797.15</v>
      </c>
      <c r="EP332" s="31">
        <f t="shared" si="1183"/>
        <v>20921580.050000001</v>
      </c>
      <c r="EQ332" s="225" t="str">
        <f t="shared" si="1499"/>
        <v/>
      </c>
    </row>
    <row r="333" spans="1:147" s="14" customFormat="1">
      <c r="A333" s="263">
        <f t="shared" si="1163"/>
        <v>321</v>
      </c>
      <c r="B333" s="102"/>
      <c r="C333" s="249" t="s">
        <v>1049</v>
      </c>
      <c r="D333" s="273" t="s">
        <v>57</v>
      </c>
      <c r="E333" s="265" t="s">
        <v>1445</v>
      </c>
      <c r="F333" s="273">
        <v>13</v>
      </c>
      <c r="G333" s="102"/>
      <c r="H333" s="103"/>
      <c r="I333" s="210"/>
      <c r="J333" s="280"/>
      <c r="K333" s="206"/>
      <c r="L333" s="71">
        <f t="shared" ref="L333" si="1548">+J333+K333</f>
        <v>0</v>
      </c>
      <c r="M333" s="209">
        <f t="shared" si="1538"/>
        <v>0</v>
      </c>
      <c r="O333" s="275"/>
      <c r="P333" s="275"/>
      <c r="Q333" s="149"/>
      <c r="R333" s="60"/>
      <c r="S333" s="244"/>
      <c r="T333" s="275"/>
      <c r="U333" s="275"/>
      <c r="V333" s="149"/>
      <c r="W333" s="60"/>
      <c r="X333" s="244"/>
      <c r="Y333" s="275">
        <v>1980300</v>
      </c>
      <c r="Z333" s="275">
        <v>0</v>
      </c>
      <c r="AA333" s="149">
        <f t="shared" ref="AA333" si="1549">+Y333+Z333</f>
        <v>1980300</v>
      </c>
      <c r="AB333" s="60">
        <f t="shared" ref="AB333" si="1550">+AA333*$F333</f>
        <v>25743900</v>
      </c>
      <c r="AC333" s="244"/>
      <c r="AD333" s="275"/>
      <c r="AE333" s="275"/>
      <c r="AF333" s="149"/>
      <c r="AG333" s="60"/>
      <c r="AH333" s="244"/>
      <c r="AI333" s="275"/>
      <c r="AJ333" s="275"/>
      <c r="AK333" s="149"/>
      <c r="AL333" s="60"/>
      <c r="AM333" s="244"/>
      <c r="AN333" s="275"/>
      <c r="AO333" s="275"/>
      <c r="AP333" s="149">
        <f t="shared" si="1539"/>
        <v>0</v>
      </c>
      <c r="AQ333" s="60">
        <f t="shared" ref="AQ333:AQ396" si="1551">AP333*F333</f>
        <v>0</v>
      </c>
      <c r="AR333" s="244"/>
      <c r="AS333" s="275"/>
      <c r="AT333" s="275"/>
      <c r="AU333" s="149"/>
      <c r="AV333" s="60"/>
      <c r="AW333" s="244"/>
      <c r="AX333" s="212">
        <v>1004759</v>
      </c>
      <c r="AY333" s="213">
        <v>0</v>
      </c>
      <c r="AZ333" s="149">
        <f t="shared" ref="AZ333:AZ394" si="1552">+AX333+AY333</f>
        <v>1004759</v>
      </c>
      <c r="BA333" s="60">
        <f t="shared" ref="BA333:BA394" si="1553">+AZ333*$F333</f>
        <v>13061867</v>
      </c>
      <c r="BB333" s="244"/>
      <c r="BC333" s="212"/>
      <c r="BD333" s="213"/>
      <c r="BE333" s="149"/>
      <c r="BF333" s="60"/>
      <c r="BG333" s="244"/>
      <c r="BH333" s="275"/>
      <c r="BI333" s="275"/>
      <c r="BJ333" s="149"/>
      <c r="BK333" s="60"/>
      <c r="BL333" s="244"/>
      <c r="BM333" s="212">
        <v>5694000</v>
      </c>
      <c r="BN333" s="213">
        <v>0</v>
      </c>
      <c r="BO333" s="149">
        <f t="shared" si="1541"/>
        <v>5694000</v>
      </c>
      <c r="BP333" s="60">
        <f t="shared" ref="BP333:BP390" si="1554">+BO333*$F333</f>
        <v>74022000</v>
      </c>
      <c r="BQ333" s="244"/>
      <c r="BR333" s="212"/>
      <c r="BS333" s="213"/>
      <c r="BT333" s="149"/>
      <c r="BU333" s="60"/>
      <c r="BV333" s="244"/>
      <c r="BW333" s="212"/>
      <c r="BX333" s="213"/>
      <c r="BY333" s="149"/>
      <c r="BZ333" s="60"/>
      <c r="CA333" s="244"/>
      <c r="CB333" s="277"/>
      <c r="CC333" s="277"/>
      <c r="CD333" s="149"/>
      <c r="CE333" s="60"/>
      <c r="CF333" s="244"/>
      <c r="CG333" s="212"/>
      <c r="CH333" s="213"/>
      <c r="CI333" s="149"/>
      <c r="CJ333" s="60"/>
      <c r="CK333" s="244"/>
      <c r="CL333" s="212"/>
      <c r="CM333" s="213"/>
      <c r="CN333" s="149"/>
      <c r="CO333" s="60"/>
      <c r="CP333" s="244"/>
      <c r="CQ333" s="212">
        <v>959838.00000000012</v>
      </c>
      <c r="CR333" s="213">
        <v>0</v>
      </c>
      <c r="CS333" s="149">
        <f t="shared" ref="CS333:CS361" si="1555">+CQ333+CR333</f>
        <v>959838.00000000012</v>
      </c>
      <c r="CT333" s="60">
        <f t="shared" ref="CT333:CT361" si="1556">+CS333*$F333</f>
        <v>12477894.000000002</v>
      </c>
      <c r="CU333" s="244"/>
      <c r="CV333" s="212">
        <v>1630000</v>
      </c>
      <c r="CW333" s="213">
        <v>0</v>
      </c>
      <c r="CX333" s="149">
        <f t="shared" ref="CX333:CX378" si="1557">+CV333+CW333</f>
        <v>1630000</v>
      </c>
      <c r="CY333" s="60">
        <f t="shared" ref="CY333:CY378" si="1558">+CX333*$F333</f>
        <v>21190000</v>
      </c>
      <c r="CZ333" s="244"/>
      <c r="DA333" s="212">
        <v>1635000</v>
      </c>
      <c r="DB333" s="213">
        <v>0</v>
      </c>
      <c r="DC333" s="149">
        <f t="shared" ref="DC333" si="1559">+DA333+DB333</f>
        <v>1635000</v>
      </c>
      <c r="DD333" s="60">
        <f t="shared" ref="DD333" si="1560">+DC333*$F333</f>
        <v>21255000</v>
      </c>
      <c r="DE333" s="244"/>
      <c r="DF333" s="212"/>
      <c r="DG333" s="213"/>
      <c r="DH333" s="149"/>
      <c r="DI333" s="60"/>
      <c r="DJ333" s="244"/>
      <c r="DK333" s="212"/>
      <c r="DL333" s="213"/>
      <c r="DM333" s="149"/>
      <c r="DN333" s="60"/>
      <c r="DO333" s="244"/>
      <c r="DP333" s="212"/>
      <c r="DQ333" s="213"/>
      <c r="DR333" s="149">
        <f t="shared" si="1542"/>
        <v>0</v>
      </c>
      <c r="DS333" s="60">
        <f t="shared" ref="DS333:DS395" si="1561">+DR333*$F333</f>
        <v>0</v>
      </c>
      <c r="DT333" s="244"/>
      <c r="DU333" s="212">
        <v>0</v>
      </c>
      <c r="DV333" s="213">
        <v>0</v>
      </c>
      <c r="DW333" s="149">
        <f t="shared" si="1543"/>
        <v>0</v>
      </c>
      <c r="DX333" s="60">
        <f t="shared" ref="DX333:DX395" si="1562">+DW333*$F333</f>
        <v>0</v>
      </c>
      <c r="DY333" s="244"/>
      <c r="DZ333" s="212"/>
      <c r="EA333" s="213"/>
      <c r="EB333" s="149"/>
      <c r="EC333" s="60"/>
      <c r="ED333" s="247"/>
      <c r="EE333" s="212"/>
      <c r="EF333" s="213"/>
      <c r="EG333" s="149"/>
      <c r="EH333" s="60"/>
      <c r="EI333" s="244"/>
      <c r="EJ333" s="224">
        <f t="shared" ref="EJ333" si="1563">IFERROR(AVERAGEIFS(O333:EI333,O$12:EI$12,"Valor Total Unitario",O333:EI333,"&lt;&gt;0"),0)</f>
        <v>2150649.5</v>
      </c>
      <c r="EK333" s="221">
        <f t="shared" ref="EK333" si="1564">_xlfn.MINIFS(O333:EI333,O$12:EI$12,"Valor Total Unitario", O333:EI333, "&lt;&gt;0")</f>
        <v>959838.00000000012</v>
      </c>
      <c r="EL333" s="222" t="str">
        <f t="shared" ref="EL333" si="1565">IF(EK333=0,"",INDEX(O$9:EI$9,MATCH(EK333,O333:EI333,0)))</f>
        <v>IMPLAMEQ SAS</v>
      </c>
      <c r="EM333" s="221"/>
      <c r="EN333" s="220">
        <f>IFERROR(EM333/#REF!,0)</f>
        <v>0</v>
      </c>
      <c r="EO333" s="31">
        <f t="shared" ref="EO333" si="1566">+EJ333</f>
        <v>2150649.5</v>
      </c>
      <c r="EP333" s="31">
        <f t="shared" ref="EP333:EP396" si="1567">EJ333*F333</f>
        <v>27958443.5</v>
      </c>
      <c r="EQ333" s="225" t="str">
        <f t="shared" si="1499"/>
        <v/>
      </c>
    </row>
    <row r="334" spans="1:147" s="14" customFormat="1">
      <c r="A334" s="263">
        <f t="shared" si="1163"/>
        <v>322</v>
      </c>
      <c r="B334" s="102"/>
      <c r="C334" s="249" t="s">
        <v>1050</v>
      </c>
      <c r="D334" s="273" t="s">
        <v>57</v>
      </c>
      <c r="E334" s="265" t="s">
        <v>1445</v>
      </c>
      <c r="F334" s="273">
        <v>2</v>
      </c>
      <c r="G334" s="102"/>
      <c r="H334" s="103"/>
      <c r="I334" s="210"/>
      <c r="J334" s="280"/>
      <c r="K334" s="206"/>
      <c r="L334" s="71">
        <f t="shared" ref="L334" si="1568">+J334+K334</f>
        <v>0</v>
      </c>
      <c r="M334" s="209">
        <f t="shared" si="1538"/>
        <v>0</v>
      </c>
      <c r="O334" s="275"/>
      <c r="P334" s="275"/>
      <c r="Q334" s="149"/>
      <c r="R334" s="60"/>
      <c r="S334" s="244"/>
      <c r="T334" s="275"/>
      <c r="U334" s="275"/>
      <c r="V334" s="149"/>
      <c r="W334" s="60"/>
      <c r="X334" s="244"/>
      <c r="Y334" s="275"/>
      <c r="Z334" s="275"/>
      <c r="AA334" s="149"/>
      <c r="AB334" s="60"/>
      <c r="AC334" s="244"/>
      <c r="AD334" s="275"/>
      <c r="AE334" s="275"/>
      <c r="AF334" s="149"/>
      <c r="AG334" s="60"/>
      <c r="AH334" s="244"/>
      <c r="AI334" s="275"/>
      <c r="AJ334" s="275"/>
      <c r="AK334" s="149"/>
      <c r="AL334" s="60"/>
      <c r="AM334" s="244"/>
      <c r="AN334" s="275"/>
      <c r="AO334" s="275"/>
      <c r="AP334" s="149">
        <f t="shared" si="1539"/>
        <v>0</v>
      </c>
      <c r="AQ334" s="60">
        <f t="shared" si="1551"/>
        <v>0</v>
      </c>
      <c r="AR334" s="244"/>
      <c r="AS334" s="275">
        <v>499846.6</v>
      </c>
      <c r="AT334" s="275">
        <v>0</v>
      </c>
      <c r="AU334" s="149">
        <f t="shared" si="1540"/>
        <v>499846.6</v>
      </c>
      <c r="AV334" s="60">
        <f t="shared" ref="AV334:AV394" si="1569">+AU334*$F334</f>
        <v>999693.2</v>
      </c>
      <c r="AW334" s="244"/>
      <c r="AX334" s="212"/>
      <c r="AY334" s="213"/>
      <c r="AZ334" s="149"/>
      <c r="BA334" s="60"/>
      <c r="BB334" s="244"/>
      <c r="BC334" s="212"/>
      <c r="BD334" s="213"/>
      <c r="BE334" s="149"/>
      <c r="BF334" s="60"/>
      <c r="BG334" s="244"/>
      <c r="BH334" s="275"/>
      <c r="BI334" s="275"/>
      <c r="BJ334" s="149"/>
      <c r="BK334" s="60"/>
      <c r="BL334" s="244"/>
      <c r="BM334" s="212">
        <v>5694000</v>
      </c>
      <c r="BN334" s="213">
        <v>0</v>
      </c>
      <c r="BO334" s="149">
        <f t="shared" si="1541"/>
        <v>5694000</v>
      </c>
      <c r="BP334" s="60">
        <f t="shared" si="1554"/>
        <v>11388000</v>
      </c>
      <c r="BQ334" s="244"/>
      <c r="BR334" s="212"/>
      <c r="BS334" s="213"/>
      <c r="BT334" s="149"/>
      <c r="BU334" s="60"/>
      <c r="BV334" s="244"/>
      <c r="BW334" s="212"/>
      <c r="BX334" s="213"/>
      <c r="BY334" s="149"/>
      <c r="BZ334" s="60"/>
      <c r="CA334" s="244"/>
      <c r="CB334" s="277"/>
      <c r="CC334" s="277"/>
      <c r="CD334" s="149"/>
      <c r="CE334" s="60"/>
      <c r="CF334" s="244"/>
      <c r="CG334" s="212"/>
      <c r="CH334" s="213"/>
      <c r="CI334" s="149"/>
      <c r="CJ334" s="60"/>
      <c r="CK334" s="244"/>
      <c r="CL334" s="212"/>
      <c r="CM334" s="213"/>
      <c r="CN334" s="149"/>
      <c r="CO334" s="60"/>
      <c r="CP334" s="244"/>
      <c r="CQ334" s="212">
        <v>995500.00000000012</v>
      </c>
      <c r="CR334" s="213">
        <v>0</v>
      </c>
      <c r="CS334" s="149">
        <f t="shared" si="1555"/>
        <v>995500.00000000012</v>
      </c>
      <c r="CT334" s="60">
        <f t="shared" si="1556"/>
        <v>1991000.0000000002</v>
      </c>
      <c r="CU334" s="244"/>
      <c r="CV334" s="212"/>
      <c r="CW334" s="213"/>
      <c r="CX334" s="149"/>
      <c r="CY334" s="60"/>
      <c r="CZ334" s="244"/>
      <c r="DA334" s="212"/>
      <c r="DB334" s="213"/>
      <c r="DC334" s="149"/>
      <c r="DD334" s="60"/>
      <c r="DE334" s="244"/>
      <c r="DF334" s="212"/>
      <c r="DG334" s="213"/>
      <c r="DH334" s="149"/>
      <c r="DI334" s="60"/>
      <c r="DJ334" s="244"/>
      <c r="DK334" s="212"/>
      <c r="DL334" s="213"/>
      <c r="DM334" s="149"/>
      <c r="DN334" s="60"/>
      <c r="DO334" s="244"/>
      <c r="DP334" s="212"/>
      <c r="DQ334" s="213"/>
      <c r="DR334" s="149">
        <f t="shared" si="1542"/>
        <v>0</v>
      </c>
      <c r="DS334" s="60">
        <f t="shared" si="1561"/>
        <v>0</v>
      </c>
      <c r="DT334" s="244"/>
      <c r="DU334" s="212">
        <v>0</v>
      </c>
      <c r="DV334" s="213">
        <v>0</v>
      </c>
      <c r="DW334" s="149">
        <f t="shared" si="1543"/>
        <v>0</v>
      </c>
      <c r="DX334" s="60">
        <f t="shared" si="1562"/>
        <v>0</v>
      </c>
      <c r="DY334" s="244"/>
      <c r="DZ334" s="212"/>
      <c r="EA334" s="213"/>
      <c r="EB334" s="149"/>
      <c r="EC334" s="60"/>
      <c r="ED334" s="247"/>
      <c r="EE334" s="212"/>
      <c r="EF334" s="213"/>
      <c r="EG334" s="149"/>
      <c r="EH334" s="60"/>
      <c r="EI334" s="244"/>
      <c r="EJ334" s="224">
        <f t="shared" ref="EJ334" si="1570">IFERROR(AVERAGEIFS(O334:EI334,O$12:EI$12,"Valor Total Unitario",O334:EI334,"&lt;&gt;0"),0)</f>
        <v>2396448.8666666667</v>
      </c>
      <c r="EK334" s="221">
        <f t="shared" ref="EK334" si="1571">_xlfn.MINIFS(O334:EI334,O$12:EI$12,"Valor Total Unitario", O334:EI334, "&lt;&gt;0")</f>
        <v>499846.6</v>
      </c>
      <c r="EL334" s="222" t="str">
        <f t="shared" ref="EL334" si="1572">IF(EK334=0,"",INDEX(O$9:EI$9,MATCH(EK334,O334:EI334,0)))</f>
        <v>FIJACION EXTERNA SAS</v>
      </c>
      <c r="EM334" s="221"/>
      <c r="EN334" s="220">
        <f>IFERROR(EM334/#REF!,0)</f>
        <v>0</v>
      </c>
      <c r="EO334" s="31">
        <f t="shared" ref="EO334" si="1573">+EJ334</f>
        <v>2396448.8666666667</v>
      </c>
      <c r="EP334" s="31">
        <f t="shared" si="1567"/>
        <v>4792897.7333333334</v>
      </c>
      <c r="EQ334" s="225" t="str">
        <f t="shared" si="1499"/>
        <v/>
      </c>
    </row>
    <row r="335" spans="1:147" s="14" customFormat="1">
      <c r="A335" s="263">
        <f t="shared" si="1163"/>
        <v>323</v>
      </c>
      <c r="B335" s="102"/>
      <c r="C335" s="249" t="s">
        <v>1051</v>
      </c>
      <c r="D335" s="273" t="s">
        <v>57</v>
      </c>
      <c r="E335" s="265" t="s">
        <v>1445</v>
      </c>
      <c r="F335" s="273">
        <v>2</v>
      </c>
      <c r="G335" s="102"/>
      <c r="H335" s="103"/>
      <c r="I335" s="210"/>
      <c r="J335" s="280"/>
      <c r="K335" s="206"/>
      <c r="L335" s="71">
        <f t="shared" ref="L335" si="1574">+J335+K335</f>
        <v>0</v>
      </c>
      <c r="M335" s="209">
        <f t="shared" si="1538"/>
        <v>0</v>
      </c>
      <c r="O335" s="275"/>
      <c r="P335" s="275"/>
      <c r="Q335" s="149"/>
      <c r="R335" s="60"/>
      <c r="S335" s="244"/>
      <c r="T335" s="275"/>
      <c r="U335" s="275"/>
      <c r="V335" s="149"/>
      <c r="W335" s="60"/>
      <c r="X335" s="244"/>
      <c r="Y335" s="275">
        <v>1980300</v>
      </c>
      <c r="Z335" s="275">
        <v>0</v>
      </c>
      <c r="AA335" s="149">
        <f t="shared" ref="AA335" si="1575">+Y335+Z335</f>
        <v>1980300</v>
      </c>
      <c r="AB335" s="60">
        <f t="shared" ref="AB335" si="1576">+AA335*$F335</f>
        <v>3960600</v>
      </c>
      <c r="AC335" s="244"/>
      <c r="AD335" s="275"/>
      <c r="AE335" s="275"/>
      <c r="AF335" s="149"/>
      <c r="AG335" s="60"/>
      <c r="AH335" s="244"/>
      <c r="AI335" s="275"/>
      <c r="AJ335" s="275"/>
      <c r="AK335" s="149"/>
      <c r="AL335" s="60"/>
      <c r="AM335" s="244"/>
      <c r="AN335" s="275"/>
      <c r="AO335" s="275"/>
      <c r="AP335" s="149">
        <f t="shared" si="1539"/>
        <v>0</v>
      </c>
      <c r="AQ335" s="60">
        <f t="shared" si="1551"/>
        <v>0</v>
      </c>
      <c r="AR335" s="244"/>
      <c r="AS335" s="275">
        <v>3246977.8</v>
      </c>
      <c r="AT335" s="275">
        <v>0</v>
      </c>
      <c r="AU335" s="149">
        <f t="shared" si="1540"/>
        <v>3246977.8</v>
      </c>
      <c r="AV335" s="60">
        <f t="shared" si="1569"/>
        <v>6493955.5999999996</v>
      </c>
      <c r="AW335" s="244"/>
      <c r="AX335" s="212">
        <v>4626430</v>
      </c>
      <c r="AY335" s="213">
        <v>0</v>
      </c>
      <c r="AZ335" s="149">
        <f t="shared" si="1552"/>
        <v>4626430</v>
      </c>
      <c r="BA335" s="60">
        <f t="shared" si="1553"/>
        <v>9252860</v>
      </c>
      <c r="BB335" s="244"/>
      <c r="BC335" s="212"/>
      <c r="BD335" s="213"/>
      <c r="BE335" s="149"/>
      <c r="BF335" s="60"/>
      <c r="BG335" s="244"/>
      <c r="BH335" s="275"/>
      <c r="BI335" s="275"/>
      <c r="BJ335" s="149"/>
      <c r="BK335" s="60"/>
      <c r="BL335" s="244"/>
      <c r="BM335" s="212">
        <v>5694000</v>
      </c>
      <c r="BN335" s="213">
        <v>0</v>
      </c>
      <c r="BO335" s="149">
        <f t="shared" si="1541"/>
        <v>5694000</v>
      </c>
      <c r="BP335" s="60">
        <f t="shared" si="1554"/>
        <v>11388000</v>
      </c>
      <c r="BQ335" s="244"/>
      <c r="BR335" s="212"/>
      <c r="BS335" s="213"/>
      <c r="BT335" s="149"/>
      <c r="BU335" s="60"/>
      <c r="BV335" s="244"/>
      <c r="BW335" s="212"/>
      <c r="BX335" s="213"/>
      <c r="BY335" s="149"/>
      <c r="BZ335" s="60"/>
      <c r="CA335" s="244"/>
      <c r="CB335" s="277"/>
      <c r="CC335" s="277"/>
      <c r="CD335" s="149"/>
      <c r="CE335" s="60"/>
      <c r="CF335" s="244"/>
      <c r="CG335" s="212"/>
      <c r="CH335" s="213"/>
      <c r="CI335" s="149"/>
      <c r="CJ335" s="60"/>
      <c r="CK335" s="244"/>
      <c r="CL335" s="212"/>
      <c r="CM335" s="213"/>
      <c r="CN335" s="149"/>
      <c r="CO335" s="60"/>
      <c r="CP335" s="244"/>
      <c r="CQ335" s="212">
        <v>4151268.0000000005</v>
      </c>
      <c r="CR335" s="213">
        <v>0</v>
      </c>
      <c r="CS335" s="149">
        <f t="shared" si="1555"/>
        <v>4151268.0000000005</v>
      </c>
      <c r="CT335" s="60">
        <f t="shared" si="1556"/>
        <v>8302536.0000000009</v>
      </c>
      <c r="CU335" s="244"/>
      <c r="CV335" s="212">
        <v>3380000</v>
      </c>
      <c r="CW335" s="213">
        <v>0</v>
      </c>
      <c r="CX335" s="149">
        <f t="shared" si="1557"/>
        <v>3380000</v>
      </c>
      <c r="CY335" s="60">
        <f t="shared" si="1558"/>
        <v>6760000</v>
      </c>
      <c r="CZ335" s="244"/>
      <c r="DA335" s="212"/>
      <c r="DB335" s="213"/>
      <c r="DC335" s="149"/>
      <c r="DD335" s="60"/>
      <c r="DE335" s="244"/>
      <c r="DF335" s="212"/>
      <c r="DG335" s="213"/>
      <c r="DH335" s="149"/>
      <c r="DI335" s="60"/>
      <c r="DJ335" s="244"/>
      <c r="DK335" s="212"/>
      <c r="DL335" s="213"/>
      <c r="DM335" s="149"/>
      <c r="DN335" s="60"/>
      <c r="DO335" s="244"/>
      <c r="DP335" s="212"/>
      <c r="DQ335" s="213"/>
      <c r="DR335" s="149">
        <f t="shared" si="1542"/>
        <v>0</v>
      </c>
      <c r="DS335" s="60">
        <f t="shared" si="1561"/>
        <v>0</v>
      </c>
      <c r="DT335" s="244"/>
      <c r="DU335" s="212">
        <v>0</v>
      </c>
      <c r="DV335" s="213">
        <v>0</v>
      </c>
      <c r="DW335" s="149">
        <f t="shared" si="1543"/>
        <v>0</v>
      </c>
      <c r="DX335" s="60">
        <f t="shared" si="1562"/>
        <v>0</v>
      </c>
      <c r="DY335" s="244"/>
      <c r="DZ335" s="212"/>
      <c r="EA335" s="213"/>
      <c r="EB335" s="149"/>
      <c r="EC335" s="60"/>
      <c r="ED335" s="247"/>
      <c r="EE335" s="212"/>
      <c r="EF335" s="213"/>
      <c r="EG335" s="149"/>
      <c r="EH335" s="60"/>
      <c r="EI335" s="244"/>
      <c r="EJ335" s="224">
        <f t="shared" ref="EJ335" si="1577">IFERROR(AVERAGEIFS(O335:EI335,O$12:EI$12,"Valor Total Unitario",O335:EI335,"&lt;&gt;0"),0)</f>
        <v>3846495.9666666668</v>
      </c>
      <c r="EK335" s="221">
        <f t="shared" ref="EK335" si="1578">_xlfn.MINIFS(O335:EI335,O$12:EI$12,"Valor Total Unitario", O335:EI335, "&lt;&gt;0")</f>
        <v>1980300</v>
      </c>
      <c r="EL335" s="222" t="str">
        <f t="shared" ref="EL335" si="1579">IF(EK335=0,"",INDEX(O$9:EI$9,MATCH(EK335,O335:EI335,0)))</f>
        <v>Sampedro</v>
      </c>
      <c r="EM335" s="221"/>
      <c r="EN335" s="220">
        <f>IFERROR(EM335/#REF!,0)</f>
        <v>0</v>
      </c>
      <c r="EO335" s="31">
        <f t="shared" ref="EO335" si="1580">+EJ335</f>
        <v>3846495.9666666668</v>
      </c>
      <c r="EP335" s="31">
        <f t="shared" si="1567"/>
        <v>7692991.9333333336</v>
      </c>
      <c r="EQ335" s="225" t="str">
        <f t="shared" si="1499"/>
        <v/>
      </c>
    </row>
    <row r="336" spans="1:147" s="14" customFormat="1" ht="28.5">
      <c r="A336" s="263">
        <f t="shared" si="1163"/>
        <v>324</v>
      </c>
      <c r="B336" s="102"/>
      <c r="C336" s="249" t="s">
        <v>1052</v>
      </c>
      <c r="D336" s="273" t="s">
        <v>57</v>
      </c>
      <c r="E336" s="265" t="s">
        <v>1445</v>
      </c>
      <c r="F336" s="273">
        <v>2</v>
      </c>
      <c r="G336" s="102"/>
      <c r="H336" s="103"/>
      <c r="I336" s="210"/>
      <c r="J336" s="280"/>
      <c r="K336" s="206"/>
      <c r="L336" s="71">
        <f t="shared" ref="L336" si="1581">+J336+K336</f>
        <v>0</v>
      </c>
      <c r="M336" s="209">
        <f t="shared" si="1538"/>
        <v>0</v>
      </c>
      <c r="O336" s="275"/>
      <c r="P336" s="275"/>
      <c r="Q336" s="149"/>
      <c r="R336" s="60"/>
      <c r="S336" s="244"/>
      <c r="T336" s="275"/>
      <c r="U336" s="275"/>
      <c r="V336" s="149"/>
      <c r="W336" s="60"/>
      <c r="X336" s="244"/>
      <c r="Y336" s="275"/>
      <c r="Z336" s="275"/>
      <c r="AA336" s="149"/>
      <c r="AB336" s="60"/>
      <c r="AC336" s="244"/>
      <c r="AD336" s="275"/>
      <c r="AE336" s="275"/>
      <c r="AF336" s="149"/>
      <c r="AG336" s="60"/>
      <c r="AH336" s="244"/>
      <c r="AI336" s="275"/>
      <c r="AJ336" s="275"/>
      <c r="AK336" s="149"/>
      <c r="AL336" s="60"/>
      <c r="AM336" s="244"/>
      <c r="AN336" s="275"/>
      <c r="AO336" s="275"/>
      <c r="AP336" s="149">
        <f t="shared" si="1539"/>
        <v>0</v>
      </c>
      <c r="AQ336" s="60">
        <f t="shared" si="1551"/>
        <v>0</v>
      </c>
      <c r="AR336" s="244"/>
      <c r="AS336" s="275">
        <v>3246977.8</v>
      </c>
      <c r="AT336" s="275">
        <v>0</v>
      </c>
      <c r="AU336" s="149">
        <f t="shared" si="1540"/>
        <v>3246977.8</v>
      </c>
      <c r="AV336" s="60">
        <f t="shared" si="1569"/>
        <v>6493955.5999999996</v>
      </c>
      <c r="AW336" s="244"/>
      <c r="AX336" s="212"/>
      <c r="AY336" s="213"/>
      <c r="AZ336" s="149"/>
      <c r="BA336" s="60"/>
      <c r="BB336" s="244"/>
      <c r="BC336" s="212"/>
      <c r="BD336" s="213"/>
      <c r="BE336" s="149"/>
      <c r="BF336" s="60"/>
      <c r="BG336" s="244"/>
      <c r="BH336" s="275"/>
      <c r="BI336" s="275"/>
      <c r="BJ336" s="149"/>
      <c r="BK336" s="60"/>
      <c r="BL336" s="244"/>
      <c r="BM336" s="212">
        <v>5694000</v>
      </c>
      <c r="BN336" s="213">
        <v>0</v>
      </c>
      <c r="BO336" s="149">
        <f t="shared" si="1541"/>
        <v>5694000</v>
      </c>
      <c r="BP336" s="60">
        <f t="shared" si="1554"/>
        <v>11388000</v>
      </c>
      <c r="BQ336" s="244"/>
      <c r="BR336" s="212"/>
      <c r="BS336" s="213"/>
      <c r="BT336" s="149"/>
      <c r="BU336" s="60"/>
      <c r="BV336" s="244"/>
      <c r="BW336" s="212"/>
      <c r="BX336" s="213"/>
      <c r="BY336" s="149"/>
      <c r="BZ336" s="60"/>
      <c r="CA336" s="244"/>
      <c r="CB336" s="277"/>
      <c r="CC336" s="277"/>
      <c r="CD336" s="149"/>
      <c r="CE336" s="60"/>
      <c r="CF336" s="244"/>
      <c r="CG336" s="212"/>
      <c r="CH336" s="213"/>
      <c r="CI336" s="149"/>
      <c r="CJ336" s="60"/>
      <c r="CK336" s="244"/>
      <c r="CL336" s="212"/>
      <c r="CM336" s="213"/>
      <c r="CN336" s="149"/>
      <c r="CO336" s="60"/>
      <c r="CP336" s="244"/>
      <c r="CQ336" s="212">
        <v>9799790</v>
      </c>
      <c r="CR336" s="213">
        <v>0</v>
      </c>
      <c r="CS336" s="149">
        <f t="shared" si="1555"/>
        <v>9799790</v>
      </c>
      <c r="CT336" s="60">
        <f t="shared" si="1556"/>
        <v>19599580</v>
      </c>
      <c r="CU336" s="244"/>
      <c r="CV336" s="212">
        <v>6120000</v>
      </c>
      <c r="CW336" s="213">
        <v>0</v>
      </c>
      <c r="CX336" s="149">
        <f t="shared" si="1557"/>
        <v>6120000</v>
      </c>
      <c r="CY336" s="60">
        <f t="shared" si="1558"/>
        <v>12240000</v>
      </c>
      <c r="CZ336" s="244"/>
      <c r="DA336" s="212"/>
      <c r="DB336" s="213"/>
      <c r="DC336" s="149"/>
      <c r="DD336" s="60"/>
      <c r="DE336" s="244"/>
      <c r="DF336" s="212"/>
      <c r="DG336" s="213"/>
      <c r="DH336" s="149"/>
      <c r="DI336" s="60"/>
      <c r="DJ336" s="244"/>
      <c r="DK336" s="212"/>
      <c r="DL336" s="213"/>
      <c r="DM336" s="149"/>
      <c r="DN336" s="60"/>
      <c r="DO336" s="244"/>
      <c r="DP336" s="212"/>
      <c r="DQ336" s="213"/>
      <c r="DR336" s="149">
        <f t="shared" si="1542"/>
        <v>0</v>
      </c>
      <c r="DS336" s="60">
        <f t="shared" si="1561"/>
        <v>0</v>
      </c>
      <c r="DT336" s="244"/>
      <c r="DU336" s="212">
        <v>0</v>
      </c>
      <c r="DV336" s="213">
        <v>0</v>
      </c>
      <c r="DW336" s="149">
        <f t="shared" si="1543"/>
        <v>0</v>
      </c>
      <c r="DX336" s="60">
        <f t="shared" si="1562"/>
        <v>0</v>
      </c>
      <c r="DY336" s="244"/>
      <c r="DZ336" s="212"/>
      <c r="EA336" s="213"/>
      <c r="EB336" s="149"/>
      <c r="EC336" s="60"/>
      <c r="ED336" s="247"/>
      <c r="EE336" s="212"/>
      <c r="EF336" s="213"/>
      <c r="EG336" s="149"/>
      <c r="EH336" s="60"/>
      <c r="EI336" s="244"/>
      <c r="EJ336" s="224">
        <f t="shared" ref="EJ336" si="1582">IFERROR(AVERAGEIFS(O336:EI336,O$12:EI$12,"Valor Total Unitario",O336:EI336,"&lt;&gt;0"),0)</f>
        <v>6215191.9500000002</v>
      </c>
      <c r="EK336" s="221">
        <f t="shared" ref="EK336" si="1583">_xlfn.MINIFS(O336:EI336,O$12:EI$12,"Valor Total Unitario", O336:EI336, "&lt;&gt;0")</f>
        <v>3246977.8</v>
      </c>
      <c r="EL336" s="222" t="str">
        <f t="shared" ref="EL336" si="1584">IF(EK336=0,"",INDEX(O$9:EI$9,MATCH(EK336,O336:EI336,0)))</f>
        <v>FIJACION EXTERNA SAS</v>
      </c>
      <c r="EM336" s="221"/>
      <c r="EN336" s="220">
        <f>IFERROR(EM336/#REF!,0)</f>
        <v>0</v>
      </c>
      <c r="EO336" s="31">
        <f t="shared" ref="EO336" si="1585">+EJ336</f>
        <v>6215191.9500000002</v>
      </c>
      <c r="EP336" s="31">
        <f t="shared" si="1567"/>
        <v>12430383.9</v>
      </c>
      <c r="EQ336" s="225" t="str">
        <f t="shared" si="1499"/>
        <v/>
      </c>
    </row>
    <row r="337" spans="1:147" s="14" customFormat="1">
      <c r="A337" s="263">
        <f t="shared" si="1163"/>
        <v>325</v>
      </c>
      <c r="B337" s="102"/>
      <c r="C337" s="249" t="s">
        <v>1053</v>
      </c>
      <c r="D337" s="273" t="s">
        <v>57</v>
      </c>
      <c r="E337" s="265" t="s">
        <v>1445</v>
      </c>
      <c r="F337" s="273">
        <v>2</v>
      </c>
      <c r="G337" s="102"/>
      <c r="H337" s="103"/>
      <c r="I337" s="210"/>
      <c r="J337" s="280"/>
      <c r="K337" s="206"/>
      <c r="L337" s="71">
        <f t="shared" ref="L337" si="1586">+J337+K337</f>
        <v>0</v>
      </c>
      <c r="M337" s="209">
        <f t="shared" si="1538"/>
        <v>0</v>
      </c>
      <c r="O337" s="275"/>
      <c r="P337" s="275"/>
      <c r="Q337" s="149"/>
      <c r="R337" s="60"/>
      <c r="S337" s="244"/>
      <c r="T337" s="275"/>
      <c r="U337" s="275"/>
      <c r="V337" s="149"/>
      <c r="W337" s="60"/>
      <c r="X337" s="244"/>
      <c r="Y337" s="275"/>
      <c r="Z337" s="275"/>
      <c r="AA337" s="149"/>
      <c r="AB337" s="60"/>
      <c r="AC337" s="244"/>
      <c r="AD337" s="275"/>
      <c r="AE337" s="275"/>
      <c r="AF337" s="149"/>
      <c r="AG337" s="60"/>
      <c r="AH337" s="244"/>
      <c r="AI337" s="275"/>
      <c r="AJ337" s="275"/>
      <c r="AK337" s="149"/>
      <c r="AL337" s="60"/>
      <c r="AM337" s="244"/>
      <c r="AN337" s="275"/>
      <c r="AO337" s="275"/>
      <c r="AP337" s="149">
        <f t="shared" si="1539"/>
        <v>0</v>
      </c>
      <c r="AQ337" s="60">
        <f t="shared" si="1551"/>
        <v>0</v>
      </c>
      <c r="AR337" s="244"/>
      <c r="AS337" s="275">
        <v>3246977.8</v>
      </c>
      <c r="AT337" s="275">
        <v>0</v>
      </c>
      <c r="AU337" s="149">
        <f t="shared" si="1540"/>
        <v>3246977.8</v>
      </c>
      <c r="AV337" s="60">
        <f t="shared" si="1569"/>
        <v>6493955.5999999996</v>
      </c>
      <c r="AW337" s="244"/>
      <c r="AX337" s="212"/>
      <c r="AY337" s="213"/>
      <c r="AZ337" s="149"/>
      <c r="BA337" s="60"/>
      <c r="BB337" s="244"/>
      <c r="BC337" s="212"/>
      <c r="BD337" s="213"/>
      <c r="BE337" s="149"/>
      <c r="BF337" s="60"/>
      <c r="BG337" s="244"/>
      <c r="BH337" s="275"/>
      <c r="BI337" s="275"/>
      <c r="BJ337" s="149"/>
      <c r="BK337" s="60"/>
      <c r="BL337" s="244"/>
      <c r="BM337" s="212">
        <v>9929000</v>
      </c>
      <c r="BN337" s="213">
        <v>0</v>
      </c>
      <c r="BO337" s="149">
        <f t="shared" si="1541"/>
        <v>9929000</v>
      </c>
      <c r="BP337" s="60">
        <f t="shared" si="1554"/>
        <v>19858000</v>
      </c>
      <c r="BQ337" s="244"/>
      <c r="BR337" s="212"/>
      <c r="BS337" s="213"/>
      <c r="BT337" s="149"/>
      <c r="BU337" s="60"/>
      <c r="BV337" s="244"/>
      <c r="BW337" s="212"/>
      <c r="BX337" s="213"/>
      <c r="BY337" s="149"/>
      <c r="BZ337" s="60"/>
      <c r="CA337" s="244"/>
      <c r="CB337" s="277"/>
      <c r="CC337" s="277"/>
      <c r="CD337" s="149"/>
      <c r="CE337" s="60"/>
      <c r="CF337" s="244"/>
      <c r="CG337" s="212"/>
      <c r="CH337" s="213"/>
      <c r="CI337" s="149"/>
      <c r="CJ337" s="60"/>
      <c r="CK337" s="244"/>
      <c r="CL337" s="212"/>
      <c r="CM337" s="213"/>
      <c r="CN337" s="149"/>
      <c r="CO337" s="60"/>
      <c r="CP337" s="244"/>
      <c r="CQ337" s="212">
        <v>9954010</v>
      </c>
      <c r="CR337" s="213">
        <v>0</v>
      </c>
      <c r="CS337" s="149">
        <f t="shared" si="1555"/>
        <v>9954010</v>
      </c>
      <c r="CT337" s="60">
        <f t="shared" si="1556"/>
        <v>19908020</v>
      </c>
      <c r="CU337" s="244"/>
      <c r="CV337" s="212">
        <v>8310000</v>
      </c>
      <c r="CW337" s="213">
        <v>0</v>
      </c>
      <c r="CX337" s="149">
        <f t="shared" si="1557"/>
        <v>8310000</v>
      </c>
      <c r="CY337" s="60">
        <f t="shared" si="1558"/>
        <v>16620000</v>
      </c>
      <c r="CZ337" s="244"/>
      <c r="DA337" s="212"/>
      <c r="DB337" s="213"/>
      <c r="DC337" s="149"/>
      <c r="DD337" s="60"/>
      <c r="DE337" s="244"/>
      <c r="DF337" s="212"/>
      <c r="DG337" s="213"/>
      <c r="DH337" s="149"/>
      <c r="DI337" s="60"/>
      <c r="DJ337" s="244"/>
      <c r="DK337" s="212"/>
      <c r="DL337" s="213"/>
      <c r="DM337" s="149"/>
      <c r="DN337" s="60"/>
      <c r="DO337" s="244"/>
      <c r="DP337" s="212"/>
      <c r="DQ337" s="213"/>
      <c r="DR337" s="149">
        <f t="shared" si="1542"/>
        <v>0</v>
      </c>
      <c r="DS337" s="60">
        <f t="shared" si="1561"/>
        <v>0</v>
      </c>
      <c r="DT337" s="244"/>
      <c r="DU337" s="212">
        <v>0</v>
      </c>
      <c r="DV337" s="213">
        <v>0</v>
      </c>
      <c r="DW337" s="149">
        <f t="shared" si="1543"/>
        <v>0</v>
      </c>
      <c r="DX337" s="60">
        <f t="shared" si="1562"/>
        <v>0</v>
      </c>
      <c r="DY337" s="244"/>
      <c r="DZ337" s="212"/>
      <c r="EA337" s="213"/>
      <c r="EB337" s="149"/>
      <c r="EC337" s="60"/>
      <c r="ED337" s="247"/>
      <c r="EE337" s="212"/>
      <c r="EF337" s="213"/>
      <c r="EG337" s="149"/>
      <c r="EH337" s="60"/>
      <c r="EI337" s="244"/>
      <c r="EJ337" s="224">
        <f t="shared" ref="EJ337" si="1587">IFERROR(AVERAGEIFS(O337:EI337,O$12:EI$12,"Valor Total Unitario",O337:EI337,"&lt;&gt;0"),0)</f>
        <v>7859996.9500000002</v>
      </c>
      <c r="EK337" s="221">
        <f t="shared" ref="EK337" si="1588">_xlfn.MINIFS(O337:EI337,O$12:EI$12,"Valor Total Unitario", O337:EI337, "&lt;&gt;0")</f>
        <v>3246977.8</v>
      </c>
      <c r="EL337" s="222" t="str">
        <f t="shared" ref="EL337" si="1589">IF(EK337=0,"",INDEX(O$9:EI$9,MATCH(EK337,O337:EI337,0)))</f>
        <v>FIJACION EXTERNA SAS</v>
      </c>
      <c r="EM337" s="221"/>
      <c r="EN337" s="220">
        <f>IFERROR(EM337/#REF!,0)</f>
        <v>0</v>
      </c>
      <c r="EO337" s="31">
        <f t="shared" ref="EO337" si="1590">+EJ337</f>
        <v>7859996.9500000002</v>
      </c>
      <c r="EP337" s="31">
        <f t="shared" si="1567"/>
        <v>15719993.9</v>
      </c>
      <c r="EQ337" s="225" t="str">
        <f t="shared" si="1499"/>
        <v/>
      </c>
    </row>
    <row r="338" spans="1:147" s="14" customFormat="1" ht="28.5">
      <c r="A338" s="263">
        <f t="shared" si="1163"/>
        <v>326</v>
      </c>
      <c r="B338" s="102"/>
      <c r="C338" s="249" t="s">
        <v>1054</v>
      </c>
      <c r="D338" s="273" t="s">
        <v>57</v>
      </c>
      <c r="E338" s="265" t="s">
        <v>1445</v>
      </c>
      <c r="F338" s="273">
        <v>2</v>
      </c>
      <c r="G338" s="102"/>
      <c r="H338" s="103"/>
      <c r="I338" s="210"/>
      <c r="J338" s="280"/>
      <c r="K338" s="206"/>
      <c r="L338" s="71">
        <f t="shared" ref="L338" si="1591">+J338+K338</f>
        <v>0</v>
      </c>
      <c r="M338" s="209">
        <f t="shared" si="1538"/>
        <v>0</v>
      </c>
      <c r="O338" s="275"/>
      <c r="P338" s="275"/>
      <c r="Q338" s="149"/>
      <c r="R338" s="60"/>
      <c r="S338" s="244"/>
      <c r="T338" s="275"/>
      <c r="U338" s="275"/>
      <c r="V338" s="149"/>
      <c r="W338" s="60"/>
      <c r="X338" s="244"/>
      <c r="Y338" s="275"/>
      <c r="Z338" s="275"/>
      <c r="AA338" s="149"/>
      <c r="AB338" s="60"/>
      <c r="AC338" s="244"/>
      <c r="AD338" s="275"/>
      <c r="AE338" s="275"/>
      <c r="AF338" s="149"/>
      <c r="AG338" s="60"/>
      <c r="AH338" s="244"/>
      <c r="AI338" s="275"/>
      <c r="AJ338" s="275"/>
      <c r="AK338" s="149"/>
      <c r="AL338" s="60"/>
      <c r="AM338" s="244"/>
      <c r="AN338" s="275"/>
      <c r="AO338" s="275"/>
      <c r="AP338" s="149">
        <f t="shared" si="1539"/>
        <v>0</v>
      </c>
      <c r="AQ338" s="60">
        <f t="shared" si="1551"/>
        <v>0</v>
      </c>
      <c r="AR338" s="244"/>
      <c r="AS338" s="275">
        <v>40425000</v>
      </c>
      <c r="AT338" s="275">
        <v>0</v>
      </c>
      <c r="AU338" s="149">
        <f t="shared" si="1540"/>
        <v>40425000</v>
      </c>
      <c r="AV338" s="60">
        <f t="shared" si="1569"/>
        <v>80850000</v>
      </c>
      <c r="AW338" s="244"/>
      <c r="AX338" s="212">
        <v>5742824</v>
      </c>
      <c r="AY338" s="213">
        <v>0</v>
      </c>
      <c r="AZ338" s="149">
        <f t="shared" si="1552"/>
        <v>5742824</v>
      </c>
      <c r="BA338" s="60">
        <f t="shared" si="1553"/>
        <v>11485648</v>
      </c>
      <c r="BB338" s="244"/>
      <c r="BC338" s="212"/>
      <c r="BD338" s="213"/>
      <c r="BE338" s="149"/>
      <c r="BF338" s="60"/>
      <c r="BG338" s="244"/>
      <c r="BH338" s="275"/>
      <c r="BI338" s="275"/>
      <c r="BJ338" s="149"/>
      <c r="BK338" s="60"/>
      <c r="BL338" s="244"/>
      <c r="BM338" s="212">
        <v>2624000</v>
      </c>
      <c r="BN338" s="213">
        <v>0</v>
      </c>
      <c r="BO338" s="149">
        <f t="shared" si="1541"/>
        <v>2624000</v>
      </c>
      <c r="BP338" s="60">
        <f t="shared" si="1554"/>
        <v>5248000</v>
      </c>
      <c r="BQ338" s="244"/>
      <c r="BR338" s="212"/>
      <c r="BS338" s="213"/>
      <c r="BT338" s="149"/>
      <c r="BU338" s="60"/>
      <c r="BV338" s="244"/>
      <c r="BW338" s="212"/>
      <c r="BX338" s="213"/>
      <c r="BY338" s="149"/>
      <c r="BZ338" s="60"/>
      <c r="CA338" s="244"/>
      <c r="CB338" s="277"/>
      <c r="CC338" s="277"/>
      <c r="CD338" s="149"/>
      <c r="CE338" s="60"/>
      <c r="CF338" s="244"/>
      <c r="CG338" s="212"/>
      <c r="CH338" s="213"/>
      <c r="CI338" s="149"/>
      <c r="CJ338" s="60"/>
      <c r="CK338" s="244"/>
      <c r="CL338" s="212"/>
      <c r="CM338" s="213"/>
      <c r="CN338" s="149"/>
      <c r="CO338" s="60"/>
      <c r="CP338" s="244"/>
      <c r="CQ338" s="212">
        <v>5643440</v>
      </c>
      <c r="CR338" s="213">
        <v>0</v>
      </c>
      <c r="CS338" s="149">
        <f t="shared" si="1555"/>
        <v>5643440</v>
      </c>
      <c r="CT338" s="60">
        <f t="shared" si="1556"/>
        <v>11286880</v>
      </c>
      <c r="CU338" s="244"/>
      <c r="CV338" s="212">
        <v>7150000</v>
      </c>
      <c r="CW338" s="213">
        <v>0</v>
      </c>
      <c r="CX338" s="149">
        <f t="shared" si="1557"/>
        <v>7150000</v>
      </c>
      <c r="CY338" s="60">
        <f t="shared" si="1558"/>
        <v>14300000</v>
      </c>
      <c r="CZ338" s="244"/>
      <c r="DA338" s="212"/>
      <c r="DB338" s="213"/>
      <c r="DC338" s="149"/>
      <c r="DD338" s="60"/>
      <c r="DE338" s="244"/>
      <c r="DF338" s="212"/>
      <c r="DG338" s="213"/>
      <c r="DH338" s="149"/>
      <c r="DI338" s="60"/>
      <c r="DJ338" s="244"/>
      <c r="DK338" s="212"/>
      <c r="DL338" s="213"/>
      <c r="DM338" s="149"/>
      <c r="DN338" s="60"/>
      <c r="DO338" s="244"/>
      <c r="DP338" s="212"/>
      <c r="DQ338" s="213"/>
      <c r="DR338" s="149">
        <f t="shared" si="1542"/>
        <v>0</v>
      </c>
      <c r="DS338" s="60">
        <f t="shared" si="1561"/>
        <v>0</v>
      </c>
      <c r="DT338" s="244"/>
      <c r="DU338" s="212">
        <v>0</v>
      </c>
      <c r="DV338" s="213">
        <v>0</v>
      </c>
      <c r="DW338" s="149">
        <f t="shared" si="1543"/>
        <v>0</v>
      </c>
      <c r="DX338" s="60">
        <f t="shared" si="1562"/>
        <v>0</v>
      </c>
      <c r="DY338" s="244"/>
      <c r="DZ338" s="212"/>
      <c r="EA338" s="213"/>
      <c r="EB338" s="149"/>
      <c r="EC338" s="60"/>
      <c r="ED338" s="247"/>
      <c r="EE338" s="212"/>
      <c r="EF338" s="213"/>
      <c r="EG338" s="149"/>
      <c r="EH338" s="60"/>
      <c r="EI338" s="244"/>
      <c r="EJ338" s="224">
        <f t="shared" ref="EJ338" si="1592">IFERROR(AVERAGEIFS(O338:EI338,O$12:EI$12,"Valor Total Unitario",O338:EI338,"&lt;&gt;0"),0)</f>
        <v>12317052.800000001</v>
      </c>
      <c r="EK338" s="221">
        <f t="shared" ref="EK338" si="1593">_xlfn.MINIFS(O338:EI338,O$12:EI$12,"Valor Total Unitario", O338:EI338, "&lt;&gt;0")</f>
        <v>2624000</v>
      </c>
      <c r="EL338" s="222" t="str">
        <f t="shared" ref="EL338" si="1594">IF(EK338=0,"",INDEX(O$9:EI$9,MATCH(EK338,O338:EI338,0)))</f>
        <v>LH S.A.S</v>
      </c>
      <c r="EM338" s="221"/>
      <c r="EN338" s="220">
        <f>IFERROR(EM338/#REF!,0)</f>
        <v>0</v>
      </c>
      <c r="EO338" s="31">
        <f t="shared" ref="EO338" si="1595">+EJ338</f>
        <v>12317052.800000001</v>
      </c>
      <c r="EP338" s="31">
        <f t="shared" si="1567"/>
        <v>24634105.600000001</v>
      </c>
      <c r="EQ338" s="225" t="str">
        <f t="shared" si="1499"/>
        <v/>
      </c>
    </row>
    <row r="339" spans="1:147" s="14" customFormat="1" ht="42.75">
      <c r="A339" s="263">
        <f t="shared" si="1163"/>
        <v>327</v>
      </c>
      <c r="B339" s="102"/>
      <c r="C339" s="248" t="s">
        <v>1055</v>
      </c>
      <c r="D339" s="273" t="s">
        <v>57</v>
      </c>
      <c r="E339" s="264" t="s">
        <v>1445</v>
      </c>
      <c r="F339" s="273">
        <v>2</v>
      </c>
      <c r="G339" s="102"/>
      <c r="H339" s="103"/>
      <c r="I339" s="210"/>
      <c r="J339" s="280"/>
      <c r="K339" s="206"/>
      <c r="L339" s="71">
        <f t="shared" ref="L339" si="1596">+J339+K339</f>
        <v>0</v>
      </c>
      <c r="M339" s="209">
        <f t="shared" si="1538"/>
        <v>0</v>
      </c>
      <c r="O339" s="275"/>
      <c r="P339" s="275"/>
      <c r="Q339" s="149"/>
      <c r="R339" s="60"/>
      <c r="S339" s="244"/>
      <c r="T339" s="275"/>
      <c r="U339" s="275"/>
      <c r="V339" s="149"/>
      <c r="W339" s="60"/>
      <c r="X339" s="244"/>
      <c r="Y339" s="275"/>
      <c r="Z339" s="275"/>
      <c r="AA339" s="149"/>
      <c r="AB339" s="60"/>
      <c r="AC339" s="244"/>
      <c r="AD339" s="275"/>
      <c r="AE339" s="275"/>
      <c r="AF339" s="149"/>
      <c r="AG339" s="60"/>
      <c r="AH339" s="244"/>
      <c r="AI339" s="275"/>
      <c r="AJ339" s="275"/>
      <c r="AK339" s="149"/>
      <c r="AL339" s="60"/>
      <c r="AM339" s="244"/>
      <c r="AN339" s="275"/>
      <c r="AO339" s="275"/>
      <c r="AP339" s="149">
        <f t="shared" si="1539"/>
        <v>0</v>
      </c>
      <c r="AQ339" s="60">
        <f t="shared" si="1551"/>
        <v>0</v>
      </c>
      <c r="AR339" s="244"/>
      <c r="AS339" s="275">
        <v>40425000</v>
      </c>
      <c r="AT339" s="275">
        <v>0</v>
      </c>
      <c r="AU339" s="149">
        <f t="shared" si="1540"/>
        <v>40425000</v>
      </c>
      <c r="AV339" s="60">
        <f t="shared" si="1569"/>
        <v>80850000</v>
      </c>
      <c r="AW339" s="244"/>
      <c r="AX339" s="212">
        <v>5742824</v>
      </c>
      <c r="AY339" s="213">
        <v>0</v>
      </c>
      <c r="AZ339" s="149">
        <f t="shared" si="1552"/>
        <v>5742824</v>
      </c>
      <c r="BA339" s="60">
        <f t="shared" si="1553"/>
        <v>11485648</v>
      </c>
      <c r="BB339" s="244"/>
      <c r="BC339" s="212"/>
      <c r="BD339" s="213"/>
      <c r="BE339" s="149"/>
      <c r="BF339" s="60"/>
      <c r="BG339" s="244"/>
      <c r="BH339" s="275"/>
      <c r="BI339" s="275"/>
      <c r="BJ339" s="149"/>
      <c r="BK339" s="60"/>
      <c r="BL339" s="244"/>
      <c r="BM339" s="212">
        <v>2564000</v>
      </c>
      <c r="BN339" s="213">
        <v>0</v>
      </c>
      <c r="BO339" s="149">
        <f t="shared" si="1541"/>
        <v>2564000</v>
      </c>
      <c r="BP339" s="60">
        <f t="shared" si="1554"/>
        <v>5128000</v>
      </c>
      <c r="BQ339" s="244"/>
      <c r="BR339" s="212"/>
      <c r="BS339" s="213"/>
      <c r="BT339" s="149"/>
      <c r="BU339" s="60"/>
      <c r="BV339" s="244"/>
      <c r="BW339" s="212"/>
      <c r="BX339" s="213"/>
      <c r="BY339" s="149"/>
      <c r="BZ339" s="60"/>
      <c r="CA339" s="244"/>
      <c r="CB339" s="277"/>
      <c r="CC339" s="277"/>
      <c r="CD339" s="149"/>
      <c r="CE339" s="60"/>
      <c r="CF339" s="244"/>
      <c r="CG339" s="212"/>
      <c r="CH339" s="213"/>
      <c r="CI339" s="149"/>
      <c r="CJ339" s="60"/>
      <c r="CK339" s="244"/>
      <c r="CL339" s="212"/>
      <c r="CM339" s="213"/>
      <c r="CN339" s="149"/>
      <c r="CO339" s="60"/>
      <c r="CP339" s="244"/>
      <c r="CQ339" s="212">
        <v>15803920.000000002</v>
      </c>
      <c r="CR339" s="213">
        <v>0</v>
      </c>
      <c r="CS339" s="149">
        <f t="shared" si="1555"/>
        <v>15803920.000000002</v>
      </c>
      <c r="CT339" s="60">
        <f t="shared" si="1556"/>
        <v>31607840.000000004</v>
      </c>
      <c r="CU339" s="244"/>
      <c r="CV339" s="212">
        <v>13450000</v>
      </c>
      <c r="CW339" s="213">
        <v>0</v>
      </c>
      <c r="CX339" s="149">
        <f t="shared" si="1557"/>
        <v>13450000</v>
      </c>
      <c r="CY339" s="60">
        <f t="shared" si="1558"/>
        <v>26900000</v>
      </c>
      <c r="CZ339" s="244"/>
      <c r="DA339" s="212"/>
      <c r="DB339" s="213"/>
      <c r="DC339" s="149"/>
      <c r="DD339" s="60"/>
      <c r="DE339" s="244"/>
      <c r="DF339" s="212"/>
      <c r="DG339" s="213"/>
      <c r="DH339" s="149"/>
      <c r="DI339" s="60"/>
      <c r="DJ339" s="244"/>
      <c r="DK339" s="212"/>
      <c r="DL339" s="213"/>
      <c r="DM339" s="149"/>
      <c r="DN339" s="60"/>
      <c r="DO339" s="244"/>
      <c r="DP339" s="212"/>
      <c r="DQ339" s="213"/>
      <c r="DR339" s="149">
        <f t="shared" si="1542"/>
        <v>0</v>
      </c>
      <c r="DS339" s="60">
        <f t="shared" si="1561"/>
        <v>0</v>
      </c>
      <c r="DT339" s="244"/>
      <c r="DU339" s="212">
        <v>0</v>
      </c>
      <c r="DV339" s="213">
        <v>0</v>
      </c>
      <c r="DW339" s="149">
        <f t="shared" si="1543"/>
        <v>0</v>
      </c>
      <c r="DX339" s="60">
        <f t="shared" si="1562"/>
        <v>0</v>
      </c>
      <c r="DY339" s="244"/>
      <c r="DZ339" s="212"/>
      <c r="EA339" s="213"/>
      <c r="EB339" s="149"/>
      <c r="EC339" s="60"/>
      <c r="ED339" s="247"/>
      <c r="EE339" s="212"/>
      <c r="EF339" s="213"/>
      <c r="EG339" s="149"/>
      <c r="EH339" s="60"/>
      <c r="EI339" s="244"/>
      <c r="EJ339" s="224">
        <f t="shared" ref="EJ339" si="1597">IFERROR(AVERAGEIFS(O339:EI339,O$12:EI$12,"Valor Total Unitario",O339:EI339,"&lt;&gt;0"),0)</f>
        <v>15597148.800000001</v>
      </c>
      <c r="EK339" s="221">
        <f t="shared" ref="EK339" si="1598">_xlfn.MINIFS(O339:EI339,O$12:EI$12,"Valor Total Unitario", O339:EI339, "&lt;&gt;0")</f>
        <v>2564000</v>
      </c>
      <c r="EL339" s="222" t="str">
        <f t="shared" ref="EL339" si="1599">IF(EK339=0,"",INDEX(O$9:EI$9,MATCH(EK339,O339:EI339,0)))</f>
        <v>LH S.A.S</v>
      </c>
      <c r="EM339" s="221"/>
      <c r="EN339" s="220">
        <f>IFERROR(EM339/#REF!,0)</f>
        <v>0</v>
      </c>
      <c r="EO339" s="31">
        <f t="shared" ref="EO339" si="1600">+EJ339</f>
        <v>15597148.800000001</v>
      </c>
      <c r="EP339" s="31">
        <f t="shared" si="1567"/>
        <v>31194297.600000001</v>
      </c>
      <c r="EQ339" s="225" t="str">
        <f t="shared" si="1499"/>
        <v/>
      </c>
    </row>
    <row r="340" spans="1:147" s="14" customFormat="1" ht="28.5">
      <c r="A340" s="263">
        <f t="shared" si="1163"/>
        <v>328</v>
      </c>
      <c r="B340" s="102"/>
      <c r="C340" s="249" t="s">
        <v>1056</v>
      </c>
      <c r="D340" s="273" t="s">
        <v>57</v>
      </c>
      <c r="E340" s="265" t="s">
        <v>1445</v>
      </c>
      <c r="F340" s="273">
        <v>1</v>
      </c>
      <c r="G340" s="102"/>
      <c r="H340" s="103"/>
      <c r="I340" s="210"/>
      <c r="J340" s="280"/>
      <c r="K340" s="206"/>
      <c r="L340" s="71">
        <f t="shared" ref="L340" si="1601">+J340+K340</f>
        <v>0</v>
      </c>
      <c r="M340" s="209">
        <f t="shared" si="1538"/>
        <v>0</v>
      </c>
      <c r="O340" s="275"/>
      <c r="P340" s="275"/>
      <c r="Q340" s="149"/>
      <c r="R340" s="60"/>
      <c r="S340" s="244"/>
      <c r="T340" s="275"/>
      <c r="U340" s="275"/>
      <c r="V340" s="149"/>
      <c r="W340" s="60"/>
      <c r="X340" s="244"/>
      <c r="Y340" s="275"/>
      <c r="Z340" s="275"/>
      <c r="AA340" s="149"/>
      <c r="AB340" s="60"/>
      <c r="AC340" s="244"/>
      <c r="AD340" s="275"/>
      <c r="AE340" s="275"/>
      <c r="AF340" s="149"/>
      <c r="AG340" s="60"/>
      <c r="AH340" s="244"/>
      <c r="AI340" s="275"/>
      <c r="AJ340" s="275"/>
      <c r="AK340" s="149"/>
      <c r="AL340" s="60"/>
      <c r="AM340" s="244"/>
      <c r="AN340" s="275"/>
      <c r="AO340" s="275"/>
      <c r="AP340" s="149">
        <f t="shared" si="1539"/>
        <v>0</v>
      </c>
      <c r="AQ340" s="60">
        <f t="shared" si="1551"/>
        <v>0</v>
      </c>
      <c r="AR340" s="244"/>
      <c r="AS340" s="275">
        <v>5050959.0999999996</v>
      </c>
      <c r="AT340" s="275">
        <v>0</v>
      </c>
      <c r="AU340" s="149">
        <f t="shared" si="1540"/>
        <v>5050959.0999999996</v>
      </c>
      <c r="AV340" s="60">
        <f t="shared" si="1569"/>
        <v>5050959.0999999996</v>
      </c>
      <c r="AW340" s="244"/>
      <c r="AX340" s="212">
        <v>11002438</v>
      </c>
      <c r="AY340" s="213">
        <v>0</v>
      </c>
      <c r="AZ340" s="149">
        <f t="shared" si="1552"/>
        <v>11002438</v>
      </c>
      <c r="BA340" s="60">
        <f t="shared" si="1553"/>
        <v>11002438</v>
      </c>
      <c r="BB340" s="244"/>
      <c r="BC340" s="212"/>
      <c r="BD340" s="213"/>
      <c r="BE340" s="149"/>
      <c r="BF340" s="60"/>
      <c r="BG340" s="244"/>
      <c r="BH340" s="275"/>
      <c r="BI340" s="275"/>
      <c r="BJ340" s="149"/>
      <c r="BK340" s="60"/>
      <c r="BL340" s="244"/>
      <c r="BM340" s="212">
        <v>2564000</v>
      </c>
      <c r="BN340" s="213">
        <v>0</v>
      </c>
      <c r="BO340" s="149">
        <f t="shared" si="1541"/>
        <v>2564000</v>
      </c>
      <c r="BP340" s="60">
        <f t="shared" si="1554"/>
        <v>2564000</v>
      </c>
      <c r="BQ340" s="244"/>
      <c r="BR340" s="212"/>
      <c r="BS340" s="213"/>
      <c r="BT340" s="149"/>
      <c r="BU340" s="60"/>
      <c r="BV340" s="244"/>
      <c r="BW340" s="212"/>
      <c r="BX340" s="213"/>
      <c r="BY340" s="149"/>
      <c r="BZ340" s="60"/>
      <c r="CA340" s="244"/>
      <c r="CB340" s="277"/>
      <c r="CC340" s="277"/>
      <c r="CD340" s="149"/>
      <c r="CE340" s="60"/>
      <c r="CF340" s="244"/>
      <c r="CG340" s="212"/>
      <c r="CH340" s="213"/>
      <c r="CI340" s="149"/>
      <c r="CJ340" s="60"/>
      <c r="CK340" s="244"/>
      <c r="CL340" s="212"/>
      <c r="CM340" s="213"/>
      <c r="CN340" s="149"/>
      <c r="CO340" s="60"/>
      <c r="CP340" s="244"/>
      <c r="CQ340" s="212">
        <v>5116650</v>
      </c>
      <c r="CR340" s="213">
        <v>0</v>
      </c>
      <c r="CS340" s="149">
        <f t="shared" si="1555"/>
        <v>5116650</v>
      </c>
      <c r="CT340" s="60">
        <f t="shared" si="1556"/>
        <v>5116650</v>
      </c>
      <c r="CU340" s="244"/>
      <c r="CV340" s="212"/>
      <c r="CW340" s="213"/>
      <c r="CX340" s="149"/>
      <c r="CY340" s="60"/>
      <c r="CZ340" s="244"/>
      <c r="DA340" s="212"/>
      <c r="DB340" s="213"/>
      <c r="DC340" s="149"/>
      <c r="DD340" s="60"/>
      <c r="DE340" s="244"/>
      <c r="DF340" s="212"/>
      <c r="DG340" s="213"/>
      <c r="DH340" s="149"/>
      <c r="DI340" s="60"/>
      <c r="DJ340" s="244"/>
      <c r="DK340" s="212"/>
      <c r="DL340" s="213"/>
      <c r="DM340" s="149"/>
      <c r="DN340" s="60"/>
      <c r="DO340" s="244"/>
      <c r="DP340" s="212"/>
      <c r="DQ340" s="213"/>
      <c r="DR340" s="149">
        <f t="shared" si="1542"/>
        <v>0</v>
      </c>
      <c r="DS340" s="60">
        <f t="shared" si="1561"/>
        <v>0</v>
      </c>
      <c r="DT340" s="244"/>
      <c r="DU340" s="212">
        <v>0</v>
      </c>
      <c r="DV340" s="213">
        <v>0</v>
      </c>
      <c r="DW340" s="149">
        <f t="shared" si="1543"/>
        <v>0</v>
      </c>
      <c r="DX340" s="60">
        <f t="shared" si="1562"/>
        <v>0</v>
      </c>
      <c r="DY340" s="244"/>
      <c r="DZ340" s="212"/>
      <c r="EA340" s="213"/>
      <c r="EB340" s="149"/>
      <c r="EC340" s="60"/>
      <c r="ED340" s="247"/>
      <c r="EE340" s="212"/>
      <c r="EF340" s="213"/>
      <c r="EG340" s="149"/>
      <c r="EH340" s="60"/>
      <c r="EI340" s="244"/>
      <c r="EJ340" s="224">
        <f t="shared" ref="EJ340" si="1602">IFERROR(AVERAGEIFS(O340:EI340,O$12:EI$12,"Valor Total Unitario",O340:EI340,"&lt;&gt;0"),0)</f>
        <v>5933511.7750000004</v>
      </c>
      <c r="EK340" s="221">
        <f t="shared" ref="EK340" si="1603">_xlfn.MINIFS(O340:EI340,O$12:EI$12,"Valor Total Unitario", O340:EI340, "&lt;&gt;0")</f>
        <v>2564000</v>
      </c>
      <c r="EL340" s="222" t="str">
        <f t="shared" ref="EL340" si="1604">IF(EK340=0,"",INDEX(O$9:EI$9,MATCH(EK340,O340:EI340,0)))</f>
        <v>LH S.A.S</v>
      </c>
      <c r="EM340" s="221"/>
      <c r="EN340" s="220">
        <f>IFERROR(EM340/#REF!,0)</f>
        <v>0</v>
      </c>
      <c r="EO340" s="31">
        <f t="shared" ref="EO340" si="1605">+EJ340</f>
        <v>5933511.7750000004</v>
      </c>
      <c r="EP340" s="31">
        <f t="shared" si="1567"/>
        <v>5933511.7750000004</v>
      </c>
      <c r="EQ340" s="225" t="str">
        <f t="shared" si="1499"/>
        <v/>
      </c>
    </row>
    <row r="341" spans="1:147" s="14" customFormat="1" ht="28.5">
      <c r="A341" s="263">
        <f t="shared" si="1163"/>
        <v>329</v>
      </c>
      <c r="B341" s="102"/>
      <c r="C341" s="249" t="s">
        <v>1057</v>
      </c>
      <c r="D341" s="273" t="s">
        <v>57</v>
      </c>
      <c r="E341" s="265" t="s">
        <v>1445</v>
      </c>
      <c r="F341" s="273">
        <v>1</v>
      </c>
      <c r="G341" s="102"/>
      <c r="H341" s="103"/>
      <c r="I341" s="210"/>
      <c r="J341" s="280"/>
      <c r="K341" s="206"/>
      <c r="L341" s="71">
        <f t="shared" ref="L341" si="1606">+J341+K341</f>
        <v>0</v>
      </c>
      <c r="M341" s="209">
        <f t="shared" si="1538"/>
        <v>0</v>
      </c>
      <c r="O341" s="275"/>
      <c r="P341" s="275"/>
      <c r="Q341" s="149"/>
      <c r="R341" s="60"/>
      <c r="S341" s="244"/>
      <c r="T341" s="275"/>
      <c r="U341" s="275"/>
      <c r="V341" s="149"/>
      <c r="W341" s="60"/>
      <c r="X341" s="244"/>
      <c r="Y341" s="275"/>
      <c r="Z341" s="275"/>
      <c r="AA341" s="149"/>
      <c r="AB341" s="60"/>
      <c r="AC341" s="244"/>
      <c r="AD341" s="275"/>
      <c r="AE341" s="275"/>
      <c r="AF341" s="149"/>
      <c r="AG341" s="60"/>
      <c r="AH341" s="244"/>
      <c r="AI341" s="275"/>
      <c r="AJ341" s="275"/>
      <c r="AK341" s="149"/>
      <c r="AL341" s="60"/>
      <c r="AM341" s="244"/>
      <c r="AN341" s="275"/>
      <c r="AO341" s="275"/>
      <c r="AP341" s="149">
        <f t="shared" si="1539"/>
        <v>0</v>
      </c>
      <c r="AQ341" s="60">
        <f t="shared" si="1551"/>
        <v>0</v>
      </c>
      <c r="AR341" s="244"/>
      <c r="AS341" s="275">
        <v>3246977.8</v>
      </c>
      <c r="AT341" s="275">
        <v>0</v>
      </c>
      <c r="AU341" s="149">
        <f t="shared" si="1540"/>
        <v>3246977.8</v>
      </c>
      <c r="AV341" s="60">
        <f t="shared" si="1569"/>
        <v>3246977.8</v>
      </c>
      <c r="AW341" s="244"/>
      <c r="AX341" s="212">
        <v>11002438</v>
      </c>
      <c r="AY341" s="213">
        <v>0</v>
      </c>
      <c r="AZ341" s="149">
        <f t="shared" si="1552"/>
        <v>11002438</v>
      </c>
      <c r="BA341" s="60">
        <f t="shared" si="1553"/>
        <v>11002438</v>
      </c>
      <c r="BB341" s="244"/>
      <c r="BC341" s="212"/>
      <c r="BD341" s="213"/>
      <c r="BE341" s="149"/>
      <c r="BF341" s="60"/>
      <c r="BG341" s="244"/>
      <c r="BH341" s="275"/>
      <c r="BI341" s="275"/>
      <c r="BJ341" s="149"/>
      <c r="BK341" s="60"/>
      <c r="BL341" s="244"/>
      <c r="BM341" s="212">
        <v>2564000</v>
      </c>
      <c r="BN341" s="213">
        <v>0</v>
      </c>
      <c r="BO341" s="149">
        <f t="shared" si="1541"/>
        <v>2564000</v>
      </c>
      <c r="BP341" s="60">
        <f t="shared" si="1554"/>
        <v>2564000</v>
      </c>
      <c r="BQ341" s="244"/>
      <c r="BR341" s="212"/>
      <c r="BS341" s="213"/>
      <c r="BT341" s="149"/>
      <c r="BU341" s="60"/>
      <c r="BV341" s="244"/>
      <c r="BW341" s="212"/>
      <c r="BX341" s="213"/>
      <c r="BY341" s="149"/>
      <c r="BZ341" s="60"/>
      <c r="CA341" s="244"/>
      <c r="CB341" s="277"/>
      <c r="CC341" s="277"/>
      <c r="CD341" s="149"/>
      <c r="CE341" s="60"/>
      <c r="CF341" s="244"/>
      <c r="CG341" s="212"/>
      <c r="CH341" s="213"/>
      <c r="CI341" s="149"/>
      <c r="CJ341" s="60"/>
      <c r="CK341" s="244"/>
      <c r="CL341" s="212"/>
      <c r="CM341" s="213"/>
      <c r="CN341" s="149"/>
      <c r="CO341" s="60"/>
      <c r="CP341" s="244"/>
      <c r="CQ341" s="212">
        <v>12733380.000000002</v>
      </c>
      <c r="CR341" s="213">
        <v>0</v>
      </c>
      <c r="CS341" s="149">
        <f t="shared" si="1555"/>
        <v>12733380.000000002</v>
      </c>
      <c r="CT341" s="60">
        <f t="shared" si="1556"/>
        <v>12733380.000000002</v>
      </c>
      <c r="CU341" s="244"/>
      <c r="CV341" s="212">
        <v>12080000</v>
      </c>
      <c r="CW341" s="213">
        <v>0</v>
      </c>
      <c r="CX341" s="149">
        <f t="shared" si="1557"/>
        <v>12080000</v>
      </c>
      <c r="CY341" s="60">
        <f t="shared" si="1558"/>
        <v>12080000</v>
      </c>
      <c r="CZ341" s="244"/>
      <c r="DA341" s="212"/>
      <c r="DB341" s="213"/>
      <c r="DC341" s="149"/>
      <c r="DD341" s="60"/>
      <c r="DE341" s="244"/>
      <c r="DF341" s="212"/>
      <c r="DG341" s="213"/>
      <c r="DH341" s="149"/>
      <c r="DI341" s="60"/>
      <c r="DJ341" s="244"/>
      <c r="DK341" s="212"/>
      <c r="DL341" s="213"/>
      <c r="DM341" s="149"/>
      <c r="DN341" s="60"/>
      <c r="DO341" s="244"/>
      <c r="DP341" s="212"/>
      <c r="DQ341" s="213"/>
      <c r="DR341" s="149">
        <f t="shared" si="1542"/>
        <v>0</v>
      </c>
      <c r="DS341" s="60">
        <f t="shared" si="1561"/>
        <v>0</v>
      </c>
      <c r="DT341" s="244"/>
      <c r="DU341" s="212">
        <v>0</v>
      </c>
      <c r="DV341" s="213">
        <v>0</v>
      </c>
      <c r="DW341" s="149">
        <f t="shared" si="1543"/>
        <v>0</v>
      </c>
      <c r="DX341" s="60">
        <f t="shared" si="1562"/>
        <v>0</v>
      </c>
      <c r="DY341" s="244"/>
      <c r="DZ341" s="212"/>
      <c r="EA341" s="213"/>
      <c r="EB341" s="149"/>
      <c r="EC341" s="60"/>
      <c r="ED341" s="247"/>
      <c r="EE341" s="212"/>
      <c r="EF341" s="213"/>
      <c r="EG341" s="149"/>
      <c r="EH341" s="60"/>
      <c r="EI341" s="244"/>
      <c r="EJ341" s="224">
        <f t="shared" ref="EJ341" si="1607">IFERROR(AVERAGEIFS(O341:EI341,O$12:EI$12,"Valor Total Unitario",O341:EI341,"&lt;&gt;0"),0)</f>
        <v>8325359.1600000011</v>
      </c>
      <c r="EK341" s="221">
        <f t="shared" ref="EK341" si="1608">_xlfn.MINIFS(O341:EI341,O$12:EI$12,"Valor Total Unitario", O341:EI341, "&lt;&gt;0")</f>
        <v>2564000</v>
      </c>
      <c r="EL341" s="222" t="str">
        <f t="shared" ref="EL341" si="1609">IF(EK341=0,"",INDEX(O$9:EI$9,MATCH(EK341,O341:EI341,0)))</f>
        <v>LH S.A.S</v>
      </c>
      <c r="EM341" s="221"/>
      <c r="EN341" s="220">
        <f>IFERROR(EM341/#REF!,0)</f>
        <v>0</v>
      </c>
      <c r="EO341" s="31">
        <f t="shared" ref="EO341" si="1610">+EJ341</f>
        <v>8325359.1600000011</v>
      </c>
      <c r="EP341" s="31">
        <f t="shared" si="1567"/>
        <v>8325359.1600000011</v>
      </c>
      <c r="EQ341" s="225" t="str">
        <f t="shared" si="1499"/>
        <v/>
      </c>
    </row>
    <row r="342" spans="1:147" s="14" customFormat="1">
      <c r="A342" s="263">
        <f t="shared" si="1163"/>
        <v>330</v>
      </c>
      <c r="B342" s="102"/>
      <c r="C342" s="249" t="s">
        <v>1058</v>
      </c>
      <c r="D342" s="273" t="s">
        <v>57</v>
      </c>
      <c r="E342" s="265" t="s">
        <v>1445</v>
      </c>
      <c r="F342" s="273">
        <v>1</v>
      </c>
      <c r="G342" s="102"/>
      <c r="H342" s="103"/>
      <c r="I342" s="210"/>
      <c r="J342" s="280"/>
      <c r="K342" s="206"/>
      <c r="L342" s="71">
        <f t="shared" ref="L342" si="1611">+J342+K342</f>
        <v>0</v>
      </c>
      <c r="M342" s="209">
        <f t="shared" si="1538"/>
        <v>0</v>
      </c>
      <c r="O342" s="275"/>
      <c r="P342" s="275"/>
      <c r="Q342" s="149"/>
      <c r="R342" s="60"/>
      <c r="S342" s="244"/>
      <c r="T342" s="275"/>
      <c r="U342" s="275"/>
      <c r="V342" s="149"/>
      <c r="W342" s="60"/>
      <c r="X342" s="244"/>
      <c r="Y342" s="275"/>
      <c r="Z342" s="275"/>
      <c r="AA342" s="149"/>
      <c r="AB342" s="60"/>
      <c r="AC342" s="244"/>
      <c r="AD342" s="275"/>
      <c r="AE342" s="275"/>
      <c r="AF342" s="149"/>
      <c r="AG342" s="60"/>
      <c r="AH342" s="244"/>
      <c r="AI342" s="275"/>
      <c r="AJ342" s="275"/>
      <c r="AK342" s="149"/>
      <c r="AL342" s="60"/>
      <c r="AM342" s="244"/>
      <c r="AN342" s="275"/>
      <c r="AO342" s="275"/>
      <c r="AP342" s="149">
        <f t="shared" si="1539"/>
        <v>0</v>
      </c>
      <c r="AQ342" s="60">
        <f t="shared" si="1551"/>
        <v>0</v>
      </c>
      <c r="AR342" s="244"/>
      <c r="AS342" s="275">
        <v>9533219.3000000007</v>
      </c>
      <c r="AT342" s="275">
        <v>0</v>
      </c>
      <c r="AU342" s="149">
        <f t="shared" si="1540"/>
        <v>9533219.3000000007</v>
      </c>
      <c r="AV342" s="60">
        <f t="shared" si="1569"/>
        <v>9533219.3000000007</v>
      </c>
      <c r="AW342" s="244"/>
      <c r="AX342" s="212">
        <v>6410619</v>
      </c>
      <c r="AY342" s="213">
        <v>0</v>
      </c>
      <c r="AZ342" s="149">
        <f t="shared" si="1552"/>
        <v>6410619</v>
      </c>
      <c r="BA342" s="60">
        <f t="shared" si="1553"/>
        <v>6410619</v>
      </c>
      <c r="BB342" s="244"/>
      <c r="BC342" s="212"/>
      <c r="BD342" s="213"/>
      <c r="BE342" s="149"/>
      <c r="BF342" s="60"/>
      <c r="BG342" s="244"/>
      <c r="BH342" s="275"/>
      <c r="BI342" s="275"/>
      <c r="BJ342" s="149"/>
      <c r="BK342" s="60"/>
      <c r="BL342" s="244"/>
      <c r="BM342" s="212">
        <v>2564000</v>
      </c>
      <c r="BN342" s="213">
        <v>0</v>
      </c>
      <c r="BO342" s="149">
        <f t="shared" si="1541"/>
        <v>2564000</v>
      </c>
      <c r="BP342" s="60">
        <f t="shared" si="1554"/>
        <v>2564000</v>
      </c>
      <c r="BQ342" s="244"/>
      <c r="BR342" s="212"/>
      <c r="BS342" s="213"/>
      <c r="BT342" s="149"/>
      <c r="BU342" s="60"/>
      <c r="BV342" s="244"/>
      <c r="BW342" s="212"/>
      <c r="BX342" s="213"/>
      <c r="BY342" s="149"/>
      <c r="BZ342" s="60"/>
      <c r="CA342" s="244"/>
      <c r="CB342" s="277"/>
      <c r="CC342" s="277"/>
      <c r="CD342" s="149"/>
      <c r="CE342" s="60"/>
      <c r="CF342" s="244"/>
      <c r="CG342" s="212"/>
      <c r="CH342" s="213"/>
      <c r="CI342" s="149"/>
      <c r="CJ342" s="60"/>
      <c r="CK342" s="244"/>
      <c r="CL342" s="212"/>
      <c r="CM342" s="213"/>
      <c r="CN342" s="149"/>
      <c r="CO342" s="60"/>
      <c r="CP342" s="244"/>
      <c r="CQ342" s="212">
        <v>5202670</v>
      </c>
      <c r="CR342" s="213">
        <v>0</v>
      </c>
      <c r="CS342" s="149">
        <f t="shared" si="1555"/>
        <v>5202670</v>
      </c>
      <c r="CT342" s="60">
        <f t="shared" si="1556"/>
        <v>5202670</v>
      </c>
      <c r="CU342" s="244"/>
      <c r="CV342" s="212">
        <v>1450000</v>
      </c>
      <c r="CW342" s="213">
        <v>0</v>
      </c>
      <c r="CX342" s="149">
        <f t="shared" si="1557"/>
        <v>1450000</v>
      </c>
      <c r="CY342" s="60">
        <f t="shared" si="1558"/>
        <v>1450000</v>
      </c>
      <c r="CZ342" s="244"/>
      <c r="DA342" s="212"/>
      <c r="DB342" s="213"/>
      <c r="DC342" s="149"/>
      <c r="DD342" s="60"/>
      <c r="DE342" s="244"/>
      <c r="DF342" s="212"/>
      <c r="DG342" s="213"/>
      <c r="DH342" s="149"/>
      <c r="DI342" s="60"/>
      <c r="DJ342" s="244"/>
      <c r="DK342" s="212"/>
      <c r="DL342" s="213"/>
      <c r="DM342" s="149"/>
      <c r="DN342" s="60"/>
      <c r="DO342" s="244"/>
      <c r="DP342" s="212"/>
      <c r="DQ342" s="213"/>
      <c r="DR342" s="149">
        <f t="shared" si="1542"/>
        <v>0</v>
      </c>
      <c r="DS342" s="60">
        <f t="shared" si="1561"/>
        <v>0</v>
      </c>
      <c r="DT342" s="244"/>
      <c r="DU342" s="212">
        <v>0</v>
      </c>
      <c r="DV342" s="213">
        <v>0</v>
      </c>
      <c r="DW342" s="149">
        <f t="shared" si="1543"/>
        <v>0</v>
      </c>
      <c r="DX342" s="60">
        <f t="shared" si="1562"/>
        <v>0</v>
      </c>
      <c r="DY342" s="244"/>
      <c r="DZ342" s="212"/>
      <c r="EA342" s="213"/>
      <c r="EB342" s="149"/>
      <c r="EC342" s="60"/>
      <c r="ED342" s="247"/>
      <c r="EE342" s="212"/>
      <c r="EF342" s="213"/>
      <c r="EG342" s="149"/>
      <c r="EH342" s="60"/>
      <c r="EI342" s="244"/>
      <c r="EJ342" s="224">
        <f t="shared" ref="EJ342" si="1612">IFERROR(AVERAGEIFS(O342:EI342,O$12:EI$12,"Valor Total Unitario",O342:EI342,"&lt;&gt;0"),0)</f>
        <v>5032101.66</v>
      </c>
      <c r="EK342" s="221">
        <f t="shared" ref="EK342" si="1613">_xlfn.MINIFS(O342:EI342,O$12:EI$12,"Valor Total Unitario", O342:EI342, "&lt;&gt;0")</f>
        <v>1450000</v>
      </c>
      <c r="EL342" s="222" t="str">
        <f t="shared" ref="EL342" si="1614">IF(EK342=0,"",INDEX(O$9:EI$9,MATCH(EK342,O342:EI342,0)))</f>
        <v>LOGYSMED</v>
      </c>
      <c r="EM342" s="221"/>
      <c r="EN342" s="220">
        <f>IFERROR(EM342/#REF!,0)</f>
        <v>0</v>
      </c>
      <c r="EO342" s="31">
        <f t="shared" ref="EO342" si="1615">+EJ342</f>
        <v>5032101.66</v>
      </c>
      <c r="EP342" s="31">
        <f t="shared" si="1567"/>
        <v>5032101.66</v>
      </c>
      <c r="EQ342" s="225" t="str">
        <f t="shared" si="1499"/>
        <v/>
      </c>
    </row>
    <row r="343" spans="1:147" s="14" customFormat="1">
      <c r="A343" s="263">
        <f t="shared" si="1163"/>
        <v>331</v>
      </c>
      <c r="B343" s="102"/>
      <c r="C343" s="249" t="s">
        <v>1059</v>
      </c>
      <c r="D343" s="273" t="s">
        <v>57</v>
      </c>
      <c r="E343" s="265" t="s">
        <v>1445</v>
      </c>
      <c r="F343" s="273">
        <v>2</v>
      </c>
      <c r="G343" s="102"/>
      <c r="H343" s="103"/>
      <c r="I343" s="210"/>
      <c r="J343" s="280"/>
      <c r="K343" s="206"/>
      <c r="L343" s="71">
        <f t="shared" ref="L343" si="1616">+J343+K343</f>
        <v>0</v>
      </c>
      <c r="M343" s="209">
        <f t="shared" si="1538"/>
        <v>0</v>
      </c>
      <c r="O343" s="275"/>
      <c r="P343" s="275"/>
      <c r="Q343" s="149"/>
      <c r="R343" s="60"/>
      <c r="S343" s="244"/>
      <c r="T343" s="275"/>
      <c r="U343" s="275"/>
      <c r="V343" s="149"/>
      <c r="W343" s="60"/>
      <c r="X343" s="244"/>
      <c r="Y343" s="275"/>
      <c r="Z343" s="275"/>
      <c r="AA343" s="149"/>
      <c r="AB343" s="60"/>
      <c r="AC343" s="244"/>
      <c r="AD343" s="275"/>
      <c r="AE343" s="275"/>
      <c r="AF343" s="149"/>
      <c r="AG343" s="60"/>
      <c r="AH343" s="244"/>
      <c r="AI343" s="275"/>
      <c r="AJ343" s="275"/>
      <c r="AK343" s="149"/>
      <c r="AL343" s="60"/>
      <c r="AM343" s="244"/>
      <c r="AN343" s="275"/>
      <c r="AO343" s="275"/>
      <c r="AP343" s="149">
        <f t="shared" si="1539"/>
        <v>0</v>
      </c>
      <c r="AQ343" s="60">
        <f t="shared" si="1551"/>
        <v>0</v>
      </c>
      <c r="AR343" s="244"/>
      <c r="AS343" s="275">
        <v>2049609.1</v>
      </c>
      <c r="AT343" s="275">
        <v>0</v>
      </c>
      <c r="AU343" s="149">
        <f t="shared" si="1540"/>
        <v>2049609.1</v>
      </c>
      <c r="AV343" s="60">
        <f t="shared" si="1569"/>
        <v>4099218.2</v>
      </c>
      <c r="AW343" s="244"/>
      <c r="AX343" s="212"/>
      <c r="AY343" s="213"/>
      <c r="AZ343" s="149"/>
      <c r="BA343" s="60"/>
      <c r="BB343" s="244"/>
      <c r="BC343" s="212"/>
      <c r="BD343" s="213"/>
      <c r="BE343" s="149"/>
      <c r="BF343" s="60"/>
      <c r="BG343" s="244"/>
      <c r="BH343" s="275"/>
      <c r="BI343" s="275"/>
      <c r="BJ343" s="149"/>
      <c r="BK343" s="60"/>
      <c r="BL343" s="244"/>
      <c r="BM343" s="212">
        <v>7771900</v>
      </c>
      <c r="BN343" s="213">
        <v>0</v>
      </c>
      <c r="BO343" s="149">
        <f t="shared" si="1541"/>
        <v>7771900</v>
      </c>
      <c r="BP343" s="60">
        <f t="shared" si="1554"/>
        <v>15543800</v>
      </c>
      <c r="BQ343" s="244"/>
      <c r="BR343" s="212"/>
      <c r="BS343" s="213"/>
      <c r="BT343" s="149"/>
      <c r="BU343" s="60"/>
      <c r="BV343" s="244"/>
      <c r="BW343" s="212"/>
      <c r="BX343" s="213"/>
      <c r="BY343" s="149"/>
      <c r="BZ343" s="60"/>
      <c r="CA343" s="244"/>
      <c r="CB343" s="277"/>
      <c r="CC343" s="277"/>
      <c r="CD343" s="149"/>
      <c r="CE343" s="60"/>
      <c r="CF343" s="244"/>
      <c r="CG343" s="212"/>
      <c r="CH343" s="213"/>
      <c r="CI343" s="149"/>
      <c r="CJ343" s="60"/>
      <c r="CK343" s="244"/>
      <c r="CL343" s="212"/>
      <c r="CM343" s="213"/>
      <c r="CN343" s="149"/>
      <c r="CO343" s="60"/>
      <c r="CP343" s="244"/>
      <c r="CQ343" s="212">
        <v>1832270.0000000002</v>
      </c>
      <c r="CR343" s="213">
        <v>0</v>
      </c>
      <c r="CS343" s="149">
        <f t="shared" si="1555"/>
        <v>1832270.0000000002</v>
      </c>
      <c r="CT343" s="60">
        <f t="shared" si="1556"/>
        <v>3664540.0000000005</v>
      </c>
      <c r="CU343" s="244"/>
      <c r="CV343" s="212">
        <v>3010000</v>
      </c>
      <c r="CW343" s="213">
        <v>0</v>
      </c>
      <c r="CX343" s="149">
        <f t="shared" si="1557"/>
        <v>3010000</v>
      </c>
      <c r="CY343" s="60">
        <f t="shared" si="1558"/>
        <v>6020000</v>
      </c>
      <c r="CZ343" s="244"/>
      <c r="DA343" s="212"/>
      <c r="DB343" s="213"/>
      <c r="DC343" s="149"/>
      <c r="DD343" s="60"/>
      <c r="DE343" s="244"/>
      <c r="DF343" s="212"/>
      <c r="DG343" s="213"/>
      <c r="DH343" s="149"/>
      <c r="DI343" s="60"/>
      <c r="DJ343" s="244"/>
      <c r="DK343" s="212"/>
      <c r="DL343" s="213"/>
      <c r="DM343" s="149"/>
      <c r="DN343" s="60"/>
      <c r="DO343" s="244"/>
      <c r="DP343" s="212"/>
      <c r="DQ343" s="213"/>
      <c r="DR343" s="149">
        <f t="shared" si="1542"/>
        <v>0</v>
      </c>
      <c r="DS343" s="60">
        <f t="shared" si="1561"/>
        <v>0</v>
      </c>
      <c r="DT343" s="244"/>
      <c r="DU343" s="212">
        <v>0</v>
      </c>
      <c r="DV343" s="213">
        <v>0</v>
      </c>
      <c r="DW343" s="149">
        <f t="shared" si="1543"/>
        <v>0</v>
      </c>
      <c r="DX343" s="60">
        <f t="shared" si="1562"/>
        <v>0</v>
      </c>
      <c r="DY343" s="244"/>
      <c r="DZ343" s="212"/>
      <c r="EA343" s="213"/>
      <c r="EB343" s="149"/>
      <c r="EC343" s="60"/>
      <c r="ED343" s="247"/>
      <c r="EE343" s="212"/>
      <c r="EF343" s="213"/>
      <c r="EG343" s="149"/>
      <c r="EH343" s="60"/>
      <c r="EI343" s="244"/>
      <c r="EJ343" s="224">
        <f t="shared" ref="EJ343" si="1617">IFERROR(AVERAGEIFS(O343:EI343,O$12:EI$12,"Valor Total Unitario",O343:EI343,"&lt;&gt;0"),0)</f>
        <v>3665944.7749999999</v>
      </c>
      <c r="EK343" s="221">
        <f t="shared" ref="EK343" si="1618">_xlfn.MINIFS(O343:EI343,O$12:EI$12,"Valor Total Unitario", O343:EI343, "&lt;&gt;0")</f>
        <v>1832270.0000000002</v>
      </c>
      <c r="EL343" s="222" t="str">
        <f t="shared" ref="EL343" si="1619">IF(EK343=0,"",INDEX(O$9:EI$9,MATCH(EK343,O343:EI343,0)))</f>
        <v>IMPLAMEQ SAS</v>
      </c>
      <c r="EM343" s="221"/>
      <c r="EN343" s="220">
        <f>IFERROR(EM343/#REF!,0)</f>
        <v>0</v>
      </c>
      <c r="EO343" s="31">
        <f t="shared" ref="EO343" si="1620">+EJ343</f>
        <v>3665944.7749999999</v>
      </c>
      <c r="EP343" s="31">
        <f t="shared" si="1567"/>
        <v>7331889.5499999998</v>
      </c>
      <c r="EQ343" s="225" t="str">
        <f t="shared" si="1499"/>
        <v/>
      </c>
    </row>
    <row r="344" spans="1:147" s="14" customFormat="1">
      <c r="A344" s="263">
        <f t="shared" si="1163"/>
        <v>332</v>
      </c>
      <c r="B344" s="102"/>
      <c r="C344" s="249" t="s">
        <v>1060</v>
      </c>
      <c r="D344" s="273" t="s">
        <v>57</v>
      </c>
      <c r="E344" s="265" t="s">
        <v>1445</v>
      </c>
      <c r="F344" s="273">
        <v>1</v>
      </c>
      <c r="G344" s="102"/>
      <c r="H344" s="103"/>
      <c r="I344" s="210"/>
      <c r="J344" s="280"/>
      <c r="K344" s="206"/>
      <c r="L344" s="71">
        <f t="shared" ref="L344" si="1621">+J344+K344</f>
        <v>0</v>
      </c>
      <c r="M344" s="209">
        <f t="shared" si="1538"/>
        <v>0</v>
      </c>
      <c r="O344" s="275"/>
      <c r="P344" s="275"/>
      <c r="Q344" s="149"/>
      <c r="R344" s="60"/>
      <c r="S344" s="244"/>
      <c r="T344" s="275"/>
      <c r="U344" s="275"/>
      <c r="V344" s="149"/>
      <c r="W344" s="60"/>
      <c r="X344" s="244"/>
      <c r="Y344" s="275"/>
      <c r="Z344" s="275"/>
      <c r="AA344" s="149"/>
      <c r="AB344" s="60"/>
      <c r="AC344" s="244"/>
      <c r="AD344" s="275"/>
      <c r="AE344" s="275"/>
      <c r="AF344" s="149"/>
      <c r="AG344" s="60"/>
      <c r="AH344" s="244"/>
      <c r="AI344" s="275"/>
      <c r="AJ344" s="275"/>
      <c r="AK344" s="149"/>
      <c r="AL344" s="60"/>
      <c r="AM344" s="244"/>
      <c r="AN344" s="275"/>
      <c r="AO344" s="275"/>
      <c r="AP344" s="149">
        <f t="shared" si="1539"/>
        <v>0</v>
      </c>
      <c r="AQ344" s="60">
        <f t="shared" si="1551"/>
        <v>0</v>
      </c>
      <c r="AR344" s="244"/>
      <c r="AS344" s="275">
        <v>2425500</v>
      </c>
      <c r="AT344" s="275">
        <v>0</v>
      </c>
      <c r="AU344" s="149">
        <f t="shared" si="1540"/>
        <v>2425500</v>
      </c>
      <c r="AV344" s="60">
        <f t="shared" si="1569"/>
        <v>2425500</v>
      </c>
      <c r="AW344" s="244"/>
      <c r="AX344" s="212">
        <v>3322417</v>
      </c>
      <c r="AY344" s="213">
        <v>0</v>
      </c>
      <c r="AZ344" s="149">
        <f t="shared" si="1552"/>
        <v>3322417</v>
      </c>
      <c r="BA344" s="60">
        <f t="shared" si="1553"/>
        <v>3322417</v>
      </c>
      <c r="BB344" s="244"/>
      <c r="BC344" s="212"/>
      <c r="BD344" s="213"/>
      <c r="BE344" s="149"/>
      <c r="BF344" s="60"/>
      <c r="BG344" s="244"/>
      <c r="BH344" s="275"/>
      <c r="BI344" s="275"/>
      <c r="BJ344" s="149"/>
      <c r="BK344" s="60"/>
      <c r="BL344" s="244"/>
      <c r="BM344" s="212">
        <v>2564000</v>
      </c>
      <c r="BN344" s="213">
        <v>0</v>
      </c>
      <c r="BO344" s="149">
        <f t="shared" si="1541"/>
        <v>2564000</v>
      </c>
      <c r="BP344" s="60">
        <f t="shared" si="1554"/>
        <v>2564000</v>
      </c>
      <c r="BQ344" s="244"/>
      <c r="BR344" s="212"/>
      <c r="BS344" s="213"/>
      <c r="BT344" s="149"/>
      <c r="BU344" s="60"/>
      <c r="BV344" s="244"/>
      <c r="BW344" s="212"/>
      <c r="BX344" s="213"/>
      <c r="BY344" s="149"/>
      <c r="BZ344" s="60"/>
      <c r="CA344" s="244"/>
      <c r="CB344" s="277"/>
      <c r="CC344" s="277"/>
      <c r="CD344" s="149"/>
      <c r="CE344" s="60"/>
      <c r="CF344" s="244"/>
      <c r="CG344" s="212"/>
      <c r="CH344" s="213"/>
      <c r="CI344" s="149"/>
      <c r="CJ344" s="60"/>
      <c r="CK344" s="244"/>
      <c r="CL344" s="212"/>
      <c r="CM344" s="213"/>
      <c r="CN344" s="149"/>
      <c r="CO344" s="60"/>
      <c r="CP344" s="244"/>
      <c r="CQ344" s="212">
        <v>2279420</v>
      </c>
      <c r="CR344" s="213">
        <v>0</v>
      </c>
      <c r="CS344" s="149">
        <f t="shared" si="1555"/>
        <v>2279420</v>
      </c>
      <c r="CT344" s="60">
        <f t="shared" si="1556"/>
        <v>2279420</v>
      </c>
      <c r="CU344" s="244"/>
      <c r="CV344" s="212">
        <v>3010000</v>
      </c>
      <c r="CW344" s="213">
        <v>0</v>
      </c>
      <c r="CX344" s="149">
        <f t="shared" si="1557"/>
        <v>3010000</v>
      </c>
      <c r="CY344" s="60">
        <f t="shared" si="1558"/>
        <v>3010000</v>
      </c>
      <c r="CZ344" s="244"/>
      <c r="DA344" s="212"/>
      <c r="DB344" s="213"/>
      <c r="DC344" s="149"/>
      <c r="DD344" s="60"/>
      <c r="DE344" s="244"/>
      <c r="DF344" s="212"/>
      <c r="DG344" s="213"/>
      <c r="DH344" s="149"/>
      <c r="DI344" s="60"/>
      <c r="DJ344" s="244"/>
      <c r="DK344" s="212"/>
      <c r="DL344" s="213"/>
      <c r="DM344" s="149"/>
      <c r="DN344" s="60"/>
      <c r="DO344" s="244"/>
      <c r="DP344" s="212"/>
      <c r="DQ344" s="213"/>
      <c r="DR344" s="149">
        <f t="shared" si="1542"/>
        <v>0</v>
      </c>
      <c r="DS344" s="60">
        <f t="shared" si="1561"/>
        <v>0</v>
      </c>
      <c r="DT344" s="244"/>
      <c r="DU344" s="212">
        <v>0</v>
      </c>
      <c r="DV344" s="213">
        <v>0</v>
      </c>
      <c r="DW344" s="149">
        <f t="shared" si="1543"/>
        <v>0</v>
      </c>
      <c r="DX344" s="60">
        <f t="shared" si="1562"/>
        <v>0</v>
      </c>
      <c r="DY344" s="244"/>
      <c r="DZ344" s="212"/>
      <c r="EA344" s="213"/>
      <c r="EB344" s="149"/>
      <c r="EC344" s="60"/>
      <c r="ED344" s="247"/>
      <c r="EE344" s="212"/>
      <c r="EF344" s="213"/>
      <c r="EG344" s="149"/>
      <c r="EH344" s="60"/>
      <c r="EI344" s="244"/>
      <c r="EJ344" s="224">
        <f t="shared" ref="EJ344" si="1622">IFERROR(AVERAGEIFS(O344:EI344,O$12:EI$12,"Valor Total Unitario",O344:EI344,"&lt;&gt;0"),0)</f>
        <v>2720267.4</v>
      </c>
      <c r="EK344" s="221">
        <f t="shared" ref="EK344" si="1623">_xlfn.MINIFS(O344:EI344,O$12:EI$12,"Valor Total Unitario", O344:EI344, "&lt;&gt;0")</f>
        <v>2279420</v>
      </c>
      <c r="EL344" s="222" t="str">
        <f t="shared" ref="EL344" si="1624">IF(EK344=0,"",INDEX(O$9:EI$9,MATCH(EK344,O344:EI344,0)))</f>
        <v>IMPLAMEQ SAS</v>
      </c>
      <c r="EM344" s="221"/>
      <c r="EN344" s="220">
        <f>IFERROR(EM344/#REF!,0)</f>
        <v>0</v>
      </c>
      <c r="EO344" s="31">
        <f t="shared" ref="EO344" si="1625">+EJ344</f>
        <v>2720267.4</v>
      </c>
      <c r="EP344" s="31">
        <f t="shared" si="1567"/>
        <v>2720267.4</v>
      </c>
      <c r="EQ344" s="225" t="str">
        <f t="shared" si="1499"/>
        <v/>
      </c>
    </row>
    <row r="345" spans="1:147" s="14" customFormat="1">
      <c r="A345" s="263">
        <f t="shared" si="1163"/>
        <v>333</v>
      </c>
      <c r="B345" s="102"/>
      <c r="C345" s="249" t="s">
        <v>1061</v>
      </c>
      <c r="D345" s="273" t="s">
        <v>57</v>
      </c>
      <c r="E345" s="265" t="s">
        <v>1445</v>
      </c>
      <c r="F345" s="273">
        <v>1</v>
      </c>
      <c r="G345" s="102"/>
      <c r="H345" s="103"/>
      <c r="I345" s="210"/>
      <c r="J345" s="280"/>
      <c r="K345" s="206"/>
      <c r="L345" s="71">
        <f t="shared" ref="L345" si="1626">+J345+K345</f>
        <v>0</v>
      </c>
      <c r="M345" s="209">
        <f t="shared" si="1538"/>
        <v>0</v>
      </c>
      <c r="O345" s="275"/>
      <c r="P345" s="275"/>
      <c r="Q345" s="149"/>
      <c r="R345" s="60"/>
      <c r="S345" s="244"/>
      <c r="T345" s="275"/>
      <c r="U345" s="275"/>
      <c r="V345" s="149"/>
      <c r="W345" s="60"/>
      <c r="X345" s="244"/>
      <c r="Y345" s="275"/>
      <c r="Z345" s="275"/>
      <c r="AA345" s="149"/>
      <c r="AB345" s="60"/>
      <c r="AC345" s="244"/>
      <c r="AD345" s="275"/>
      <c r="AE345" s="275"/>
      <c r="AF345" s="149"/>
      <c r="AG345" s="60"/>
      <c r="AH345" s="244"/>
      <c r="AI345" s="275"/>
      <c r="AJ345" s="275"/>
      <c r="AK345" s="149"/>
      <c r="AL345" s="60"/>
      <c r="AM345" s="244"/>
      <c r="AN345" s="275"/>
      <c r="AO345" s="275"/>
      <c r="AP345" s="149">
        <f t="shared" si="1539"/>
        <v>0</v>
      </c>
      <c r="AQ345" s="60">
        <f t="shared" si="1551"/>
        <v>0</v>
      </c>
      <c r="AR345" s="244"/>
      <c r="AS345" s="275">
        <v>4994499.4000000004</v>
      </c>
      <c r="AT345" s="275">
        <v>0</v>
      </c>
      <c r="AU345" s="149">
        <f t="shared" si="1540"/>
        <v>4994499.4000000004</v>
      </c>
      <c r="AV345" s="60">
        <f t="shared" si="1569"/>
        <v>4994499.4000000004</v>
      </c>
      <c r="AW345" s="244"/>
      <c r="AX345" s="212">
        <v>11002438</v>
      </c>
      <c r="AY345" s="213">
        <v>0</v>
      </c>
      <c r="AZ345" s="149">
        <f t="shared" si="1552"/>
        <v>11002438</v>
      </c>
      <c r="BA345" s="60">
        <f t="shared" si="1553"/>
        <v>11002438</v>
      </c>
      <c r="BB345" s="244"/>
      <c r="BC345" s="212"/>
      <c r="BD345" s="213"/>
      <c r="BE345" s="149"/>
      <c r="BF345" s="60"/>
      <c r="BG345" s="244"/>
      <c r="BH345" s="275"/>
      <c r="BI345" s="275"/>
      <c r="BJ345" s="149"/>
      <c r="BK345" s="60"/>
      <c r="BL345" s="244"/>
      <c r="BM345" s="212">
        <v>3838000</v>
      </c>
      <c r="BN345" s="213">
        <v>0</v>
      </c>
      <c r="BO345" s="149">
        <f t="shared" si="1541"/>
        <v>3838000</v>
      </c>
      <c r="BP345" s="60">
        <f t="shared" si="1554"/>
        <v>3838000</v>
      </c>
      <c r="BQ345" s="244"/>
      <c r="BR345" s="212"/>
      <c r="BS345" s="213"/>
      <c r="BT345" s="149"/>
      <c r="BU345" s="60"/>
      <c r="BV345" s="244"/>
      <c r="BW345" s="212"/>
      <c r="BX345" s="213"/>
      <c r="BY345" s="149"/>
      <c r="BZ345" s="60"/>
      <c r="CA345" s="244"/>
      <c r="CB345" s="277"/>
      <c r="CC345" s="277"/>
      <c r="CD345" s="149"/>
      <c r="CE345" s="60"/>
      <c r="CF345" s="244"/>
      <c r="CG345" s="212"/>
      <c r="CH345" s="213"/>
      <c r="CI345" s="149"/>
      <c r="CJ345" s="60"/>
      <c r="CK345" s="244"/>
      <c r="CL345" s="212"/>
      <c r="CM345" s="213"/>
      <c r="CN345" s="149"/>
      <c r="CO345" s="60"/>
      <c r="CP345" s="244"/>
      <c r="CQ345" s="212">
        <v>2502830</v>
      </c>
      <c r="CR345" s="213">
        <v>0</v>
      </c>
      <c r="CS345" s="149">
        <f t="shared" si="1555"/>
        <v>2502830</v>
      </c>
      <c r="CT345" s="60">
        <f t="shared" si="1556"/>
        <v>2502830</v>
      </c>
      <c r="CU345" s="244"/>
      <c r="CV345" s="212">
        <v>3010000</v>
      </c>
      <c r="CW345" s="213">
        <v>0</v>
      </c>
      <c r="CX345" s="149">
        <f t="shared" si="1557"/>
        <v>3010000</v>
      </c>
      <c r="CY345" s="60">
        <f t="shared" si="1558"/>
        <v>3010000</v>
      </c>
      <c r="CZ345" s="244"/>
      <c r="DA345" s="212"/>
      <c r="DB345" s="213"/>
      <c r="DC345" s="149"/>
      <c r="DD345" s="60"/>
      <c r="DE345" s="244"/>
      <c r="DF345" s="212"/>
      <c r="DG345" s="213"/>
      <c r="DH345" s="149"/>
      <c r="DI345" s="60"/>
      <c r="DJ345" s="244"/>
      <c r="DK345" s="212"/>
      <c r="DL345" s="213"/>
      <c r="DM345" s="149"/>
      <c r="DN345" s="60"/>
      <c r="DO345" s="244"/>
      <c r="DP345" s="212"/>
      <c r="DQ345" s="213"/>
      <c r="DR345" s="149">
        <f t="shared" si="1542"/>
        <v>0</v>
      </c>
      <c r="DS345" s="60">
        <f t="shared" si="1561"/>
        <v>0</v>
      </c>
      <c r="DT345" s="244"/>
      <c r="DU345" s="212">
        <v>0</v>
      </c>
      <c r="DV345" s="213">
        <v>0</v>
      </c>
      <c r="DW345" s="149">
        <f t="shared" si="1543"/>
        <v>0</v>
      </c>
      <c r="DX345" s="60">
        <f t="shared" si="1562"/>
        <v>0</v>
      </c>
      <c r="DY345" s="244"/>
      <c r="DZ345" s="212"/>
      <c r="EA345" s="213"/>
      <c r="EB345" s="149"/>
      <c r="EC345" s="60"/>
      <c r="ED345" s="247"/>
      <c r="EE345" s="212"/>
      <c r="EF345" s="213"/>
      <c r="EG345" s="149"/>
      <c r="EH345" s="60"/>
      <c r="EI345" s="244"/>
      <c r="EJ345" s="224">
        <f t="shared" ref="EJ345" si="1627">IFERROR(AVERAGEIFS(O345:EI345,O$12:EI$12,"Valor Total Unitario",O345:EI345,"&lt;&gt;0"),0)</f>
        <v>5069553.4799999995</v>
      </c>
      <c r="EK345" s="221">
        <f t="shared" ref="EK345" si="1628">_xlfn.MINIFS(O345:EI345,O$12:EI$12,"Valor Total Unitario", O345:EI345, "&lt;&gt;0")</f>
        <v>2502830</v>
      </c>
      <c r="EL345" s="222" t="str">
        <f t="shared" ref="EL345" si="1629">IF(EK345=0,"",INDEX(O$9:EI$9,MATCH(EK345,O345:EI345,0)))</f>
        <v>IMPLAMEQ SAS</v>
      </c>
      <c r="EM345" s="221"/>
      <c r="EN345" s="220">
        <f>IFERROR(EM345/#REF!,0)</f>
        <v>0</v>
      </c>
      <c r="EO345" s="31">
        <f t="shared" ref="EO345" si="1630">+EJ345</f>
        <v>5069553.4799999995</v>
      </c>
      <c r="EP345" s="31">
        <f t="shared" si="1567"/>
        <v>5069553.4799999995</v>
      </c>
      <c r="EQ345" s="225" t="str">
        <f t="shared" si="1499"/>
        <v/>
      </c>
    </row>
    <row r="346" spans="1:147" s="14" customFormat="1">
      <c r="A346" s="263">
        <f t="shared" si="1163"/>
        <v>334</v>
      </c>
      <c r="B346" s="102"/>
      <c r="C346" s="249" t="s">
        <v>1062</v>
      </c>
      <c r="D346" s="273" t="s">
        <v>57</v>
      </c>
      <c r="E346" s="265" t="s">
        <v>1445</v>
      </c>
      <c r="F346" s="273">
        <v>1</v>
      </c>
      <c r="G346" s="102"/>
      <c r="H346" s="103"/>
      <c r="I346" s="210"/>
      <c r="J346" s="280"/>
      <c r="K346" s="206"/>
      <c r="L346" s="71">
        <f t="shared" ref="L346" si="1631">+J346+K346</f>
        <v>0</v>
      </c>
      <c r="M346" s="209">
        <f t="shared" si="1538"/>
        <v>0</v>
      </c>
      <c r="O346" s="275"/>
      <c r="P346" s="275"/>
      <c r="Q346" s="149"/>
      <c r="R346" s="60"/>
      <c r="S346" s="244"/>
      <c r="T346" s="275"/>
      <c r="U346" s="275"/>
      <c r="V346" s="149"/>
      <c r="W346" s="60"/>
      <c r="X346" s="244"/>
      <c r="Y346" s="275"/>
      <c r="Z346" s="275"/>
      <c r="AA346" s="149"/>
      <c r="AB346" s="60"/>
      <c r="AC346" s="244"/>
      <c r="AD346" s="275"/>
      <c r="AE346" s="275"/>
      <c r="AF346" s="149"/>
      <c r="AG346" s="60"/>
      <c r="AH346" s="244"/>
      <c r="AI346" s="275"/>
      <c r="AJ346" s="275"/>
      <c r="AK346" s="149"/>
      <c r="AL346" s="60"/>
      <c r="AM346" s="244"/>
      <c r="AN346" s="275"/>
      <c r="AO346" s="275"/>
      <c r="AP346" s="149">
        <f t="shared" si="1539"/>
        <v>0</v>
      </c>
      <c r="AQ346" s="60">
        <f t="shared" si="1551"/>
        <v>0</v>
      </c>
      <c r="AR346" s="244"/>
      <c r="AS346" s="275">
        <v>4994499.4000000004</v>
      </c>
      <c r="AT346" s="275">
        <v>0</v>
      </c>
      <c r="AU346" s="149">
        <f t="shared" si="1540"/>
        <v>4994499.4000000004</v>
      </c>
      <c r="AV346" s="60">
        <f t="shared" si="1569"/>
        <v>4994499.4000000004</v>
      </c>
      <c r="AW346" s="244"/>
      <c r="AX346" s="212">
        <v>11002438</v>
      </c>
      <c r="AY346" s="213">
        <v>0</v>
      </c>
      <c r="AZ346" s="149">
        <f t="shared" si="1552"/>
        <v>11002438</v>
      </c>
      <c r="BA346" s="60">
        <f t="shared" si="1553"/>
        <v>11002438</v>
      </c>
      <c r="BB346" s="244"/>
      <c r="BC346" s="212"/>
      <c r="BD346" s="213"/>
      <c r="BE346" s="149"/>
      <c r="BF346" s="60"/>
      <c r="BG346" s="244"/>
      <c r="BH346" s="275"/>
      <c r="BI346" s="275"/>
      <c r="BJ346" s="149"/>
      <c r="BK346" s="60"/>
      <c r="BL346" s="244"/>
      <c r="BM346" s="212">
        <v>2768000</v>
      </c>
      <c r="BN346" s="213">
        <v>0</v>
      </c>
      <c r="BO346" s="149">
        <f t="shared" si="1541"/>
        <v>2768000</v>
      </c>
      <c r="BP346" s="60">
        <f t="shared" si="1554"/>
        <v>2768000</v>
      </c>
      <c r="BQ346" s="244"/>
      <c r="BR346" s="212"/>
      <c r="BS346" s="213"/>
      <c r="BT346" s="149"/>
      <c r="BU346" s="60"/>
      <c r="BV346" s="244"/>
      <c r="BW346" s="212"/>
      <c r="BX346" s="213"/>
      <c r="BY346" s="149"/>
      <c r="BZ346" s="60"/>
      <c r="CA346" s="244"/>
      <c r="CB346" s="277"/>
      <c r="CC346" s="277"/>
      <c r="CD346" s="149"/>
      <c r="CE346" s="60"/>
      <c r="CF346" s="244"/>
      <c r="CG346" s="212"/>
      <c r="CH346" s="213"/>
      <c r="CI346" s="149"/>
      <c r="CJ346" s="60"/>
      <c r="CK346" s="244"/>
      <c r="CL346" s="212"/>
      <c r="CM346" s="213"/>
      <c r="CN346" s="149"/>
      <c r="CO346" s="60"/>
      <c r="CP346" s="244"/>
      <c r="CQ346" s="212">
        <v>2502830</v>
      </c>
      <c r="CR346" s="213">
        <v>0</v>
      </c>
      <c r="CS346" s="149">
        <f t="shared" si="1555"/>
        <v>2502830</v>
      </c>
      <c r="CT346" s="60">
        <f t="shared" si="1556"/>
        <v>2502830</v>
      </c>
      <c r="CU346" s="244"/>
      <c r="CV346" s="212"/>
      <c r="CW346" s="213"/>
      <c r="CX346" s="149"/>
      <c r="CY346" s="60"/>
      <c r="CZ346" s="244"/>
      <c r="DA346" s="212"/>
      <c r="DB346" s="213"/>
      <c r="DC346" s="149"/>
      <c r="DD346" s="60"/>
      <c r="DE346" s="244"/>
      <c r="DF346" s="212"/>
      <c r="DG346" s="213"/>
      <c r="DH346" s="149"/>
      <c r="DI346" s="60"/>
      <c r="DJ346" s="244"/>
      <c r="DK346" s="212"/>
      <c r="DL346" s="213"/>
      <c r="DM346" s="149"/>
      <c r="DN346" s="60"/>
      <c r="DO346" s="244"/>
      <c r="DP346" s="212"/>
      <c r="DQ346" s="213"/>
      <c r="DR346" s="149">
        <f t="shared" si="1542"/>
        <v>0</v>
      </c>
      <c r="DS346" s="60">
        <f t="shared" si="1561"/>
        <v>0</v>
      </c>
      <c r="DT346" s="244"/>
      <c r="DU346" s="212">
        <v>0</v>
      </c>
      <c r="DV346" s="213">
        <v>0</v>
      </c>
      <c r="DW346" s="149">
        <f t="shared" si="1543"/>
        <v>0</v>
      </c>
      <c r="DX346" s="60">
        <f t="shared" si="1562"/>
        <v>0</v>
      </c>
      <c r="DY346" s="244"/>
      <c r="DZ346" s="212"/>
      <c r="EA346" s="213"/>
      <c r="EB346" s="149"/>
      <c r="EC346" s="60"/>
      <c r="ED346" s="247"/>
      <c r="EE346" s="212"/>
      <c r="EF346" s="213"/>
      <c r="EG346" s="149"/>
      <c r="EH346" s="60"/>
      <c r="EI346" s="244"/>
      <c r="EJ346" s="224">
        <f t="shared" ref="EJ346" si="1632">IFERROR(AVERAGEIFS(O346:EI346,O$12:EI$12,"Valor Total Unitario",O346:EI346,"&lt;&gt;0"),0)</f>
        <v>5316941.8499999996</v>
      </c>
      <c r="EK346" s="221">
        <f t="shared" ref="EK346" si="1633">_xlfn.MINIFS(O346:EI346,O$12:EI$12,"Valor Total Unitario", O346:EI346, "&lt;&gt;0")</f>
        <v>2502830</v>
      </c>
      <c r="EL346" s="222" t="str">
        <f t="shared" ref="EL346" si="1634">IF(EK346=0,"",INDEX(O$9:EI$9,MATCH(EK346,O346:EI346,0)))</f>
        <v>IMPLAMEQ SAS</v>
      </c>
      <c r="EM346" s="221"/>
      <c r="EN346" s="220">
        <f>IFERROR(EM346/#REF!,0)</f>
        <v>0</v>
      </c>
      <c r="EO346" s="31">
        <f t="shared" ref="EO346" si="1635">+EJ346</f>
        <v>5316941.8499999996</v>
      </c>
      <c r="EP346" s="31">
        <f t="shared" si="1567"/>
        <v>5316941.8499999996</v>
      </c>
      <c r="EQ346" s="225" t="str">
        <f t="shared" si="1499"/>
        <v/>
      </c>
    </row>
    <row r="347" spans="1:147" s="14" customFormat="1">
      <c r="A347" s="263">
        <f t="shared" si="1163"/>
        <v>335</v>
      </c>
      <c r="B347" s="102"/>
      <c r="C347" s="249" t="s">
        <v>1063</v>
      </c>
      <c r="D347" s="273" t="s">
        <v>57</v>
      </c>
      <c r="E347" s="265" t="s">
        <v>1445</v>
      </c>
      <c r="F347" s="273">
        <v>1</v>
      </c>
      <c r="G347" s="102"/>
      <c r="H347" s="103"/>
      <c r="I347" s="210"/>
      <c r="J347" s="280"/>
      <c r="K347" s="206"/>
      <c r="L347" s="71">
        <f t="shared" ref="L347" si="1636">+J347+K347</f>
        <v>0</v>
      </c>
      <c r="M347" s="209">
        <f t="shared" si="1538"/>
        <v>0</v>
      </c>
      <c r="O347" s="275"/>
      <c r="P347" s="275"/>
      <c r="Q347" s="149"/>
      <c r="R347" s="60"/>
      <c r="S347" s="244"/>
      <c r="T347" s="275"/>
      <c r="U347" s="275"/>
      <c r="V347" s="149"/>
      <c r="W347" s="60"/>
      <c r="X347" s="244"/>
      <c r="Y347" s="275"/>
      <c r="Z347" s="275"/>
      <c r="AA347" s="149"/>
      <c r="AB347" s="60"/>
      <c r="AC347" s="244"/>
      <c r="AD347" s="275"/>
      <c r="AE347" s="275"/>
      <c r="AF347" s="149"/>
      <c r="AG347" s="60"/>
      <c r="AH347" s="244"/>
      <c r="AI347" s="275"/>
      <c r="AJ347" s="275"/>
      <c r="AK347" s="149"/>
      <c r="AL347" s="60"/>
      <c r="AM347" s="244"/>
      <c r="AN347" s="275"/>
      <c r="AO347" s="275"/>
      <c r="AP347" s="149">
        <f t="shared" si="1539"/>
        <v>0</v>
      </c>
      <c r="AQ347" s="60">
        <f t="shared" si="1551"/>
        <v>0</v>
      </c>
      <c r="AR347" s="244"/>
      <c r="AS347" s="275">
        <v>17213112.399999999</v>
      </c>
      <c r="AT347" s="275">
        <v>0</v>
      </c>
      <c r="AU347" s="149">
        <f t="shared" si="1540"/>
        <v>17213112.399999999</v>
      </c>
      <c r="AV347" s="60">
        <f t="shared" si="1569"/>
        <v>17213112.399999999</v>
      </c>
      <c r="AW347" s="244"/>
      <c r="AX347" s="212">
        <v>6110333</v>
      </c>
      <c r="AY347" s="213">
        <v>0</v>
      </c>
      <c r="AZ347" s="149">
        <f t="shared" si="1552"/>
        <v>6110333</v>
      </c>
      <c r="BA347" s="60">
        <f t="shared" si="1553"/>
        <v>6110333</v>
      </c>
      <c r="BB347" s="244"/>
      <c r="BC347" s="212"/>
      <c r="BD347" s="213"/>
      <c r="BE347" s="149"/>
      <c r="BF347" s="60"/>
      <c r="BG347" s="244"/>
      <c r="BH347" s="275"/>
      <c r="BI347" s="275"/>
      <c r="BJ347" s="149"/>
      <c r="BK347" s="60"/>
      <c r="BL347" s="244"/>
      <c r="BM347" s="212">
        <v>9929000</v>
      </c>
      <c r="BN347" s="213">
        <v>0</v>
      </c>
      <c r="BO347" s="149">
        <f t="shared" si="1541"/>
        <v>9929000</v>
      </c>
      <c r="BP347" s="60">
        <f t="shared" si="1554"/>
        <v>9929000</v>
      </c>
      <c r="BQ347" s="244"/>
      <c r="BR347" s="212"/>
      <c r="BS347" s="213"/>
      <c r="BT347" s="149"/>
      <c r="BU347" s="60"/>
      <c r="BV347" s="244"/>
      <c r="BW347" s="212"/>
      <c r="BX347" s="213"/>
      <c r="BY347" s="149"/>
      <c r="BZ347" s="60"/>
      <c r="CA347" s="244"/>
      <c r="CB347" s="277"/>
      <c r="CC347" s="277"/>
      <c r="CD347" s="149"/>
      <c r="CE347" s="60"/>
      <c r="CF347" s="244"/>
      <c r="CG347" s="212"/>
      <c r="CH347" s="213"/>
      <c r="CI347" s="149"/>
      <c r="CJ347" s="60"/>
      <c r="CK347" s="244"/>
      <c r="CL347" s="212"/>
      <c r="CM347" s="213"/>
      <c r="CN347" s="149"/>
      <c r="CO347" s="60"/>
      <c r="CP347" s="244"/>
      <c r="CQ347" s="212">
        <v>4444220</v>
      </c>
      <c r="CR347" s="213">
        <v>0</v>
      </c>
      <c r="CS347" s="149">
        <f t="shared" si="1555"/>
        <v>4444220</v>
      </c>
      <c r="CT347" s="60">
        <f t="shared" si="1556"/>
        <v>4444220</v>
      </c>
      <c r="CU347" s="244"/>
      <c r="CV347" s="212">
        <v>3710000</v>
      </c>
      <c r="CW347" s="213">
        <v>0</v>
      </c>
      <c r="CX347" s="149">
        <f t="shared" si="1557"/>
        <v>3710000</v>
      </c>
      <c r="CY347" s="60">
        <f t="shared" si="1558"/>
        <v>3710000</v>
      </c>
      <c r="CZ347" s="244"/>
      <c r="DA347" s="212"/>
      <c r="DB347" s="213"/>
      <c r="DC347" s="149"/>
      <c r="DD347" s="60"/>
      <c r="DE347" s="244"/>
      <c r="DF347" s="212"/>
      <c r="DG347" s="213"/>
      <c r="DH347" s="149"/>
      <c r="DI347" s="60"/>
      <c r="DJ347" s="244"/>
      <c r="DK347" s="212"/>
      <c r="DL347" s="213"/>
      <c r="DM347" s="149"/>
      <c r="DN347" s="60"/>
      <c r="DO347" s="244"/>
      <c r="DP347" s="212"/>
      <c r="DQ347" s="213"/>
      <c r="DR347" s="149">
        <f t="shared" si="1542"/>
        <v>0</v>
      </c>
      <c r="DS347" s="60">
        <f t="shared" si="1561"/>
        <v>0</v>
      </c>
      <c r="DT347" s="244"/>
      <c r="DU347" s="212">
        <v>0</v>
      </c>
      <c r="DV347" s="213">
        <v>0</v>
      </c>
      <c r="DW347" s="149">
        <f t="shared" si="1543"/>
        <v>0</v>
      </c>
      <c r="DX347" s="60">
        <f t="shared" si="1562"/>
        <v>0</v>
      </c>
      <c r="DY347" s="244"/>
      <c r="DZ347" s="212"/>
      <c r="EA347" s="213"/>
      <c r="EB347" s="149"/>
      <c r="EC347" s="60"/>
      <c r="ED347" s="247"/>
      <c r="EE347" s="212"/>
      <c r="EF347" s="213"/>
      <c r="EG347" s="149"/>
      <c r="EH347" s="60"/>
      <c r="EI347" s="244"/>
      <c r="EJ347" s="224">
        <f t="shared" ref="EJ347" si="1637">IFERROR(AVERAGEIFS(O347:EI347,O$12:EI$12,"Valor Total Unitario",O347:EI347,"&lt;&gt;0"),0)</f>
        <v>8281333.0800000001</v>
      </c>
      <c r="EK347" s="221">
        <f t="shared" ref="EK347" si="1638">_xlfn.MINIFS(O347:EI347,O$12:EI$12,"Valor Total Unitario", O347:EI347, "&lt;&gt;0")</f>
        <v>3710000</v>
      </c>
      <c r="EL347" s="222" t="str">
        <f t="shared" ref="EL347" si="1639">IF(EK347=0,"",INDEX(O$9:EI$9,MATCH(EK347,O347:EI347,0)))</f>
        <v>LOGYSMED</v>
      </c>
      <c r="EM347" s="221"/>
      <c r="EN347" s="220">
        <f>IFERROR(EM347/#REF!,0)</f>
        <v>0</v>
      </c>
      <c r="EO347" s="31">
        <f t="shared" ref="EO347" si="1640">+EJ347</f>
        <v>8281333.0800000001</v>
      </c>
      <c r="EP347" s="31">
        <f t="shared" si="1567"/>
        <v>8281333.0800000001</v>
      </c>
      <c r="EQ347" s="225" t="str">
        <f t="shared" si="1499"/>
        <v/>
      </c>
    </row>
    <row r="348" spans="1:147" s="14" customFormat="1">
      <c r="A348" s="263">
        <f t="shared" si="1163"/>
        <v>336</v>
      </c>
      <c r="B348" s="102"/>
      <c r="C348" s="249" t="s">
        <v>1064</v>
      </c>
      <c r="D348" s="273" t="s">
        <v>57</v>
      </c>
      <c r="E348" s="265" t="s">
        <v>1445</v>
      </c>
      <c r="F348" s="273">
        <v>1</v>
      </c>
      <c r="G348" s="102"/>
      <c r="H348" s="103"/>
      <c r="I348" s="210"/>
      <c r="J348" s="280"/>
      <c r="K348" s="206"/>
      <c r="L348" s="71">
        <f t="shared" ref="L348" si="1641">+J348+K348</f>
        <v>0</v>
      </c>
      <c r="M348" s="209">
        <f t="shared" si="1538"/>
        <v>0</v>
      </c>
      <c r="O348" s="275"/>
      <c r="P348" s="275"/>
      <c r="Q348" s="149"/>
      <c r="R348" s="60"/>
      <c r="S348" s="244"/>
      <c r="T348" s="275"/>
      <c r="U348" s="275"/>
      <c r="V348" s="149"/>
      <c r="W348" s="60"/>
      <c r="X348" s="244"/>
      <c r="Y348" s="275"/>
      <c r="Z348" s="275"/>
      <c r="AA348" s="149"/>
      <c r="AB348" s="60"/>
      <c r="AC348" s="244"/>
      <c r="AD348" s="275"/>
      <c r="AE348" s="275"/>
      <c r="AF348" s="149"/>
      <c r="AG348" s="60"/>
      <c r="AH348" s="244"/>
      <c r="AI348" s="275"/>
      <c r="AJ348" s="275"/>
      <c r="AK348" s="149"/>
      <c r="AL348" s="60"/>
      <c r="AM348" s="244"/>
      <c r="AN348" s="275"/>
      <c r="AO348" s="275"/>
      <c r="AP348" s="149">
        <f t="shared" si="1539"/>
        <v>0</v>
      </c>
      <c r="AQ348" s="60">
        <f t="shared" si="1551"/>
        <v>0</v>
      </c>
      <c r="AR348" s="244"/>
      <c r="AS348" s="275">
        <v>2308196</v>
      </c>
      <c r="AT348" s="275">
        <v>0</v>
      </c>
      <c r="AU348" s="149">
        <f t="shared" si="1540"/>
        <v>2308196</v>
      </c>
      <c r="AV348" s="60">
        <f t="shared" si="1569"/>
        <v>2308196</v>
      </c>
      <c r="AW348" s="244"/>
      <c r="AX348" s="212">
        <v>8897777</v>
      </c>
      <c r="AY348" s="213">
        <v>0</v>
      </c>
      <c r="AZ348" s="149">
        <f t="shared" si="1552"/>
        <v>8897777</v>
      </c>
      <c r="BA348" s="60">
        <f t="shared" si="1553"/>
        <v>8897777</v>
      </c>
      <c r="BB348" s="244"/>
      <c r="BC348" s="212"/>
      <c r="BD348" s="213"/>
      <c r="BE348" s="149"/>
      <c r="BF348" s="60"/>
      <c r="BG348" s="244"/>
      <c r="BH348" s="275"/>
      <c r="BI348" s="275"/>
      <c r="BJ348" s="149"/>
      <c r="BK348" s="60"/>
      <c r="BL348" s="244"/>
      <c r="BM348" s="212">
        <v>3838000</v>
      </c>
      <c r="BN348" s="213">
        <v>0</v>
      </c>
      <c r="BO348" s="149">
        <f t="shared" si="1541"/>
        <v>3838000</v>
      </c>
      <c r="BP348" s="60">
        <f t="shared" si="1554"/>
        <v>3838000</v>
      </c>
      <c r="BQ348" s="244"/>
      <c r="BR348" s="212"/>
      <c r="BS348" s="213"/>
      <c r="BT348" s="149"/>
      <c r="BU348" s="60"/>
      <c r="BV348" s="244"/>
      <c r="BW348" s="212"/>
      <c r="BX348" s="213"/>
      <c r="BY348" s="149"/>
      <c r="BZ348" s="60"/>
      <c r="CA348" s="244"/>
      <c r="CB348" s="277"/>
      <c r="CC348" s="277"/>
      <c r="CD348" s="149"/>
      <c r="CE348" s="60"/>
      <c r="CF348" s="244"/>
      <c r="CG348" s="212"/>
      <c r="CH348" s="213"/>
      <c r="CI348" s="149"/>
      <c r="CJ348" s="60"/>
      <c r="CK348" s="244"/>
      <c r="CL348" s="212"/>
      <c r="CM348" s="213"/>
      <c r="CN348" s="149"/>
      <c r="CO348" s="60"/>
      <c r="CP348" s="244"/>
      <c r="CQ348" s="212">
        <v>2279420</v>
      </c>
      <c r="CR348" s="213">
        <v>0</v>
      </c>
      <c r="CS348" s="149">
        <f t="shared" si="1555"/>
        <v>2279420</v>
      </c>
      <c r="CT348" s="60">
        <f t="shared" si="1556"/>
        <v>2279420</v>
      </c>
      <c r="CU348" s="244"/>
      <c r="CV348" s="212">
        <v>1070000</v>
      </c>
      <c r="CW348" s="213">
        <v>0</v>
      </c>
      <c r="CX348" s="149">
        <f t="shared" si="1557"/>
        <v>1070000</v>
      </c>
      <c r="CY348" s="60">
        <f t="shared" si="1558"/>
        <v>1070000</v>
      </c>
      <c r="CZ348" s="244"/>
      <c r="DA348" s="212"/>
      <c r="DB348" s="213"/>
      <c r="DC348" s="149"/>
      <c r="DD348" s="60"/>
      <c r="DE348" s="244"/>
      <c r="DF348" s="212"/>
      <c r="DG348" s="213"/>
      <c r="DH348" s="149"/>
      <c r="DI348" s="60"/>
      <c r="DJ348" s="244"/>
      <c r="DK348" s="212"/>
      <c r="DL348" s="213"/>
      <c r="DM348" s="149"/>
      <c r="DN348" s="60"/>
      <c r="DO348" s="244"/>
      <c r="DP348" s="212"/>
      <c r="DQ348" s="213"/>
      <c r="DR348" s="149">
        <f t="shared" si="1542"/>
        <v>0</v>
      </c>
      <c r="DS348" s="60">
        <f t="shared" si="1561"/>
        <v>0</v>
      </c>
      <c r="DT348" s="244"/>
      <c r="DU348" s="212">
        <v>0</v>
      </c>
      <c r="DV348" s="213">
        <v>0</v>
      </c>
      <c r="DW348" s="149">
        <f t="shared" si="1543"/>
        <v>0</v>
      </c>
      <c r="DX348" s="60">
        <f t="shared" si="1562"/>
        <v>0</v>
      </c>
      <c r="DY348" s="244"/>
      <c r="DZ348" s="212"/>
      <c r="EA348" s="213"/>
      <c r="EB348" s="149"/>
      <c r="EC348" s="60"/>
      <c r="ED348" s="247"/>
      <c r="EE348" s="212"/>
      <c r="EF348" s="213"/>
      <c r="EG348" s="149"/>
      <c r="EH348" s="60"/>
      <c r="EI348" s="244"/>
      <c r="EJ348" s="224">
        <f t="shared" ref="EJ348" si="1642">IFERROR(AVERAGEIFS(O348:EI348,O$12:EI$12,"Valor Total Unitario",O348:EI348,"&lt;&gt;0"),0)</f>
        <v>3678678.6</v>
      </c>
      <c r="EK348" s="221">
        <f t="shared" ref="EK348" si="1643">_xlfn.MINIFS(O348:EI348,O$12:EI$12,"Valor Total Unitario", O348:EI348, "&lt;&gt;0")</f>
        <v>1070000</v>
      </c>
      <c r="EL348" s="222" t="str">
        <f t="shared" ref="EL348" si="1644">IF(EK348=0,"",INDEX(O$9:EI$9,MATCH(EK348,O348:EI348,0)))</f>
        <v>LOGYSMED</v>
      </c>
      <c r="EM348" s="221"/>
      <c r="EN348" s="220">
        <f>IFERROR(EM348/#REF!,0)</f>
        <v>0</v>
      </c>
      <c r="EO348" s="31">
        <f t="shared" ref="EO348" si="1645">+EJ348</f>
        <v>3678678.6</v>
      </c>
      <c r="EP348" s="31">
        <f t="shared" si="1567"/>
        <v>3678678.6</v>
      </c>
      <c r="EQ348" s="225" t="str">
        <f t="shared" si="1499"/>
        <v/>
      </c>
    </row>
    <row r="349" spans="1:147" s="14" customFormat="1">
      <c r="A349" s="263">
        <f t="shared" si="1163"/>
        <v>337</v>
      </c>
      <c r="B349" s="102"/>
      <c r="C349" s="248" t="s">
        <v>1065</v>
      </c>
      <c r="D349" s="273" t="s">
        <v>57</v>
      </c>
      <c r="E349" s="264" t="s">
        <v>1445</v>
      </c>
      <c r="F349" s="273">
        <v>1</v>
      </c>
      <c r="G349" s="102"/>
      <c r="H349" s="103"/>
      <c r="I349" s="210"/>
      <c r="J349" s="280"/>
      <c r="K349" s="206"/>
      <c r="L349" s="71">
        <f t="shared" ref="L349" si="1646">+J349+K349</f>
        <v>0</v>
      </c>
      <c r="M349" s="209">
        <f t="shared" si="1538"/>
        <v>0</v>
      </c>
      <c r="O349" s="275"/>
      <c r="P349" s="275"/>
      <c r="Q349" s="149"/>
      <c r="R349" s="60"/>
      <c r="S349" s="244"/>
      <c r="T349" s="275"/>
      <c r="U349" s="275"/>
      <c r="V349" s="149"/>
      <c r="W349" s="60"/>
      <c r="X349" s="244"/>
      <c r="Y349" s="275"/>
      <c r="Z349" s="275"/>
      <c r="AA349" s="149"/>
      <c r="AB349" s="60"/>
      <c r="AC349" s="244"/>
      <c r="AD349" s="275"/>
      <c r="AE349" s="275"/>
      <c r="AF349" s="149"/>
      <c r="AG349" s="60"/>
      <c r="AH349" s="244"/>
      <c r="AI349" s="275"/>
      <c r="AJ349" s="275"/>
      <c r="AK349" s="149"/>
      <c r="AL349" s="60"/>
      <c r="AM349" s="244"/>
      <c r="AN349" s="275"/>
      <c r="AO349" s="275"/>
      <c r="AP349" s="149">
        <f t="shared" si="1539"/>
        <v>0</v>
      </c>
      <c r="AQ349" s="60">
        <f t="shared" si="1551"/>
        <v>0</v>
      </c>
      <c r="AR349" s="244"/>
      <c r="AS349" s="275">
        <v>4994499.4000000004</v>
      </c>
      <c r="AT349" s="275">
        <v>0</v>
      </c>
      <c r="AU349" s="149">
        <f t="shared" si="1540"/>
        <v>4994499.4000000004</v>
      </c>
      <c r="AV349" s="60">
        <f t="shared" si="1569"/>
        <v>4994499.4000000004</v>
      </c>
      <c r="AW349" s="244"/>
      <c r="AX349" s="212">
        <v>2630405</v>
      </c>
      <c r="AY349" s="213">
        <v>0</v>
      </c>
      <c r="AZ349" s="149">
        <f t="shared" si="1552"/>
        <v>2630405</v>
      </c>
      <c r="BA349" s="60">
        <f t="shared" si="1553"/>
        <v>2630405</v>
      </c>
      <c r="BB349" s="244"/>
      <c r="BC349" s="212"/>
      <c r="BD349" s="213"/>
      <c r="BE349" s="149"/>
      <c r="BF349" s="60"/>
      <c r="BG349" s="244"/>
      <c r="BH349" s="275"/>
      <c r="BI349" s="275"/>
      <c r="BJ349" s="149"/>
      <c r="BK349" s="60"/>
      <c r="BL349" s="244"/>
      <c r="BM349" s="212"/>
      <c r="BN349" s="213"/>
      <c r="BO349" s="149"/>
      <c r="BP349" s="60"/>
      <c r="BQ349" s="244"/>
      <c r="BR349" s="212"/>
      <c r="BS349" s="213"/>
      <c r="BT349" s="149"/>
      <c r="BU349" s="60"/>
      <c r="BV349" s="244"/>
      <c r="BW349" s="212"/>
      <c r="BX349" s="213"/>
      <c r="BY349" s="149"/>
      <c r="BZ349" s="60"/>
      <c r="CA349" s="244"/>
      <c r="CB349" s="277"/>
      <c r="CC349" s="277"/>
      <c r="CD349" s="149"/>
      <c r="CE349" s="60"/>
      <c r="CF349" s="244"/>
      <c r="CG349" s="212"/>
      <c r="CH349" s="213"/>
      <c r="CI349" s="149"/>
      <c r="CJ349" s="60"/>
      <c r="CK349" s="244"/>
      <c r="CL349" s="212"/>
      <c r="CM349" s="213"/>
      <c r="CN349" s="149"/>
      <c r="CO349" s="60"/>
      <c r="CP349" s="244"/>
      <c r="CQ349" s="212">
        <v>3754520.0000000005</v>
      </c>
      <c r="CR349" s="213">
        <v>0</v>
      </c>
      <c r="CS349" s="149">
        <f t="shared" si="1555"/>
        <v>3754520.0000000005</v>
      </c>
      <c r="CT349" s="60">
        <f t="shared" si="1556"/>
        <v>3754520.0000000005</v>
      </c>
      <c r="CU349" s="244"/>
      <c r="CV349" s="212"/>
      <c r="CW349" s="213"/>
      <c r="CX349" s="149"/>
      <c r="CY349" s="60"/>
      <c r="CZ349" s="244"/>
      <c r="DA349" s="212"/>
      <c r="DB349" s="213"/>
      <c r="DC349" s="149"/>
      <c r="DD349" s="60"/>
      <c r="DE349" s="244"/>
      <c r="DF349" s="212"/>
      <c r="DG349" s="213"/>
      <c r="DH349" s="149"/>
      <c r="DI349" s="60"/>
      <c r="DJ349" s="244"/>
      <c r="DK349" s="212"/>
      <c r="DL349" s="213"/>
      <c r="DM349" s="149"/>
      <c r="DN349" s="60"/>
      <c r="DO349" s="244"/>
      <c r="DP349" s="212"/>
      <c r="DQ349" s="213"/>
      <c r="DR349" s="149">
        <f t="shared" si="1542"/>
        <v>0</v>
      </c>
      <c r="DS349" s="60">
        <f t="shared" si="1561"/>
        <v>0</v>
      </c>
      <c r="DT349" s="244"/>
      <c r="DU349" s="212">
        <v>0</v>
      </c>
      <c r="DV349" s="213">
        <v>0</v>
      </c>
      <c r="DW349" s="149">
        <f t="shared" si="1543"/>
        <v>0</v>
      </c>
      <c r="DX349" s="60">
        <f t="shared" si="1562"/>
        <v>0</v>
      </c>
      <c r="DY349" s="244"/>
      <c r="DZ349" s="212"/>
      <c r="EA349" s="213"/>
      <c r="EB349" s="149"/>
      <c r="EC349" s="60"/>
      <c r="ED349" s="247"/>
      <c r="EE349" s="212"/>
      <c r="EF349" s="213"/>
      <c r="EG349" s="149"/>
      <c r="EH349" s="60"/>
      <c r="EI349" s="244"/>
      <c r="EJ349" s="224">
        <f t="shared" ref="EJ349" si="1647">IFERROR(AVERAGEIFS(O349:EI349,O$12:EI$12,"Valor Total Unitario",O349:EI349,"&lt;&gt;0"),0)</f>
        <v>3793141.4666666668</v>
      </c>
      <c r="EK349" s="221">
        <f t="shared" ref="EK349" si="1648">_xlfn.MINIFS(O349:EI349,O$12:EI$12,"Valor Total Unitario", O349:EI349, "&lt;&gt;0")</f>
        <v>2630405</v>
      </c>
      <c r="EL349" s="222" t="str">
        <f t="shared" ref="EL349" si="1649">IF(EK349=0,"",INDEX(O$9:EI$9,MATCH(EK349,O349:EI349,0)))</f>
        <v>PROMED QUIRURGICOS</v>
      </c>
      <c r="EM349" s="221"/>
      <c r="EN349" s="220">
        <f>IFERROR(EM349/#REF!,0)</f>
        <v>0</v>
      </c>
      <c r="EO349" s="31">
        <f t="shared" ref="EO349" si="1650">+EJ349</f>
        <v>3793141.4666666668</v>
      </c>
      <c r="EP349" s="31">
        <f t="shared" si="1567"/>
        <v>3793141.4666666668</v>
      </c>
      <c r="EQ349" s="225" t="str">
        <f t="shared" si="1499"/>
        <v/>
      </c>
    </row>
    <row r="350" spans="1:147" s="14" customFormat="1">
      <c r="A350" s="263">
        <f t="shared" si="1163"/>
        <v>338</v>
      </c>
      <c r="B350" s="102"/>
      <c r="C350" s="249" t="s">
        <v>1066</v>
      </c>
      <c r="D350" s="273" t="s">
        <v>57</v>
      </c>
      <c r="E350" s="265" t="s">
        <v>1445</v>
      </c>
      <c r="F350" s="273">
        <v>1</v>
      </c>
      <c r="G350" s="102"/>
      <c r="H350" s="103"/>
      <c r="I350" s="210"/>
      <c r="J350" s="280"/>
      <c r="K350" s="206"/>
      <c r="L350" s="71">
        <f t="shared" ref="L350" si="1651">+J350+K350</f>
        <v>0</v>
      </c>
      <c r="M350" s="209">
        <f t="shared" si="1538"/>
        <v>0</v>
      </c>
      <c r="O350" s="275"/>
      <c r="P350" s="275"/>
      <c r="Q350" s="149"/>
      <c r="R350" s="60"/>
      <c r="S350" s="244"/>
      <c r="T350" s="275"/>
      <c r="U350" s="275"/>
      <c r="V350" s="149"/>
      <c r="W350" s="60"/>
      <c r="X350" s="244"/>
      <c r="Y350" s="275"/>
      <c r="Z350" s="275"/>
      <c r="AA350" s="149"/>
      <c r="AB350" s="60"/>
      <c r="AC350" s="244"/>
      <c r="AD350" s="275"/>
      <c r="AE350" s="275"/>
      <c r="AF350" s="149"/>
      <c r="AG350" s="60"/>
      <c r="AH350" s="244"/>
      <c r="AI350" s="275"/>
      <c r="AJ350" s="275"/>
      <c r="AK350" s="149"/>
      <c r="AL350" s="60"/>
      <c r="AM350" s="244"/>
      <c r="AN350" s="275"/>
      <c r="AO350" s="275"/>
      <c r="AP350" s="149">
        <f t="shared" si="1539"/>
        <v>0</v>
      </c>
      <c r="AQ350" s="60">
        <f t="shared" si="1551"/>
        <v>0</v>
      </c>
      <c r="AR350" s="244"/>
      <c r="AS350" s="275">
        <v>7477731.7999999998</v>
      </c>
      <c r="AT350" s="275">
        <v>0</v>
      </c>
      <c r="AU350" s="149">
        <f t="shared" si="1540"/>
        <v>7477731.7999999998</v>
      </c>
      <c r="AV350" s="60">
        <f t="shared" si="1569"/>
        <v>7477731.7999999998</v>
      </c>
      <c r="AW350" s="244"/>
      <c r="AX350" s="212">
        <v>3387693</v>
      </c>
      <c r="AY350" s="213">
        <v>0</v>
      </c>
      <c r="AZ350" s="149">
        <f t="shared" si="1552"/>
        <v>3387693</v>
      </c>
      <c r="BA350" s="60">
        <f t="shared" si="1553"/>
        <v>3387693</v>
      </c>
      <c r="BB350" s="244"/>
      <c r="BC350" s="212"/>
      <c r="BD350" s="213"/>
      <c r="BE350" s="149"/>
      <c r="BF350" s="60"/>
      <c r="BG350" s="244"/>
      <c r="BH350" s="275"/>
      <c r="BI350" s="275"/>
      <c r="BJ350" s="149"/>
      <c r="BK350" s="60"/>
      <c r="BL350" s="244"/>
      <c r="BM350" s="212">
        <v>6614000</v>
      </c>
      <c r="BN350" s="213">
        <v>0</v>
      </c>
      <c r="BO350" s="149">
        <f t="shared" si="1541"/>
        <v>6614000</v>
      </c>
      <c r="BP350" s="60">
        <f t="shared" si="1554"/>
        <v>6614000</v>
      </c>
      <c r="BQ350" s="244"/>
      <c r="BR350" s="212"/>
      <c r="BS350" s="213"/>
      <c r="BT350" s="149"/>
      <c r="BU350" s="60"/>
      <c r="BV350" s="244"/>
      <c r="BW350" s="212"/>
      <c r="BX350" s="213"/>
      <c r="BY350" s="149"/>
      <c r="BZ350" s="60"/>
      <c r="CA350" s="244"/>
      <c r="CB350" s="277"/>
      <c r="CC350" s="277"/>
      <c r="CD350" s="149"/>
      <c r="CE350" s="60"/>
      <c r="CF350" s="244"/>
      <c r="CG350" s="212"/>
      <c r="CH350" s="213"/>
      <c r="CI350" s="149"/>
      <c r="CJ350" s="60"/>
      <c r="CK350" s="244"/>
      <c r="CL350" s="212"/>
      <c r="CM350" s="213"/>
      <c r="CN350" s="149"/>
      <c r="CO350" s="60"/>
      <c r="CP350" s="244"/>
      <c r="CQ350" s="212">
        <v>5478110</v>
      </c>
      <c r="CR350" s="213">
        <v>0</v>
      </c>
      <c r="CS350" s="149">
        <f t="shared" si="1555"/>
        <v>5478110</v>
      </c>
      <c r="CT350" s="60">
        <f t="shared" si="1556"/>
        <v>5478110</v>
      </c>
      <c r="CU350" s="244"/>
      <c r="CV350" s="212">
        <v>8880000</v>
      </c>
      <c r="CW350" s="213">
        <v>0</v>
      </c>
      <c r="CX350" s="149">
        <f t="shared" si="1557"/>
        <v>8880000</v>
      </c>
      <c r="CY350" s="60">
        <f t="shared" si="1558"/>
        <v>8880000</v>
      </c>
      <c r="CZ350" s="244"/>
      <c r="DA350" s="212"/>
      <c r="DB350" s="213"/>
      <c r="DC350" s="149"/>
      <c r="DD350" s="60"/>
      <c r="DE350" s="244"/>
      <c r="DF350" s="212"/>
      <c r="DG350" s="213"/>
      <c r="DH350" s="149"/>
      <c r="DI350" s="60"/>
      <c r="DJ350" s="244"/>
      <c r="DK350" s="212"/>
      <c r="DL350" s="213"/>
      <c r="DM350" s="149"/>
      <c r="DN350" s="60"/>
      <c r="DO350" s="244"/>
      <c r="DP350" s="212"/>
      <c r="DQ350" s="213"/>
      <c r="DR350" s="149">
        <f t="shared" si="1542"/>
        <v>0</v>
      </c>
      <c r="DS350" s="60">
        <f t="shared" si="1561"/>
        <v>0</v>
      </c>
      <c r="DT350" s="244"/>
      <c r="DU350" s="212">
        <v>0</v>
      </c>
      <c r="DV350" s="213">
        <v>0</v>
      </c>
      <c r="DW350" s="149">
        <f t="shared" si="1543"/>
        <v>0</v>
      </c>
      <c r="DX350" s="60">
        <f t="shared" si="1562"/>
        <v>0</v>
      </c>
      <c r="DY350" s="244"/>
      <c r="DZ350" s="212"/>
      <c r="EA350" s="213"/>
      <c r="EB350" s="149"/>
      <c r="EC350" s="60"/>
      <c r="ED350" s="247"/>
      <c r="EE350" s="212"/>
      <c r="EF350" s="213"/>
      <c r="EG350" s="149"/>
      <c r="EH350" s="60"/>
      <c r="EI350" s="244"/>
      <c r="EJ350" s="224">
        <f t="shared" ref="EJ350" si="1652">IFERROR(AVERAGEIFS(O350:EI350,O$12:EI$12,"Valor Total Unitario",O350:EI350,"&lt;&gt;0"),0)</f>
        <v>6367506.96</v>
      </c>
      <c r="EK350" s="221">
        <f t="shared" ref="EK350" si="1653">_xlfn.MINIFS(O350:EI350,O$12:EI$12,"Valor Total Unitario", O350:EI350, "&lt;&gt;0")</f>
        <v>3387693</v>
      </c>
      <c r="EL350" s="222" t="str">
        <f t="shared" ref="EL350" si="1654">IF(EK350=0,"",INDEX(O$9:EI$9,MATCH(EK350,O350:EI350,0)))</f>
        <v>PROMED QUIRURGICOS</v>
      </c>
      <c r="EM350" s="221"/>
      <c r="EN350" s="220">
        <f>IFERROR(EM350/#REF!,0)</f>
        <v>0</v>
      </c>
      <c r="EO350" s="31">
        <f t="shared" ref="EO350" si="1655">+EJ350</f>
        <v>6367506.96</v>
      </c>
      <c r="EP350" s="31">
        <f t="shared" si="1567"/>
        <v>6367506.96</v>
      </c>
      <c r="EQ350" s="225" t="str">
        <f t="shared" si="1499"/>
        <v/>
      </c>
    </row>
    <row r="351" spans="1:147" s="14" customFormat="1" ht="28.5">
      <c r="A351" s="263">
        <f t="shared" si="1163"/>
        <v>339</v>
      </c>
      <c r="B351" s="102"/>
      <c r="C351" s="249" t="s">
        <v>1067</v>
      </c>
      <c r="D351" s="273" t="s">
        <v>57</v>
      </c>
      <c r="E351" s="265" t="s">
        <v>1445</v>
      </c>
      <c r="F351" s="273">
        <v>1</v>
      </c>
      <c r="G351" s="102"/>
      <c r="H351" s="103"/>
      <c r="I351" s="210"/>
      <c r="J351" s="280"/>
      <c r="K351" s="206"/>
      <c r="L351" s="71">
        <f t="shared" ref="L351" si="1656">+J351+K351</f>
        <v>0</v>
      </c>
      <c r="M351" s="209">
        <f t="shared" si="1538"/>
        <v>0</v>
      </c>
      <c r="O351" s="275"/>
      <c r="P351" s="275"/>
      <c r="Q351" s="149"/>
      <c r="R351" s="60"/>
      <c r="S351" s="244"/>
      <c r="T351" s="275"/>
      <c r="U351" s="275"/>
      <c r="V351" s="149"/>
      <c r="W351" s="60"/>
      <c r="X351" s="244"/>
      <c r="Y351" s="275"/>
      <c r="Z351" s="275"/>
      <c r="AA351" s="149"/>
      <c r="AB351" s="60"/>
      <c r="AC351" s="244"/>
      <c r="AD351" s="275"/>
      <c r="AE351" s="275"/>
      <c r="AF351" s="149"/>
      <c r="AG351" s="60"/>
      <c r="AH351" s="244"/>
      <c r="AI351" s="275"/>
      <c r="AJ351" s="275"/>
      <c r="AK351" s="149"/>
      <c r="AL351" s="60"/>
      <c r="AM351" s="244"/>
      <c r="AN351" s="275"/>
      <c r="AO351" s="275"/>
      <c r="AP351" s="149">
        <f t="shared" si="1539"/>
        <v>0</v>
      </c>
      <c r="AQ351" s="60">
        <f t="shared" si="1551"/>
        <v>0</v>
      </c>
      <c r="AR351" s="244"/>
      <c r="AS351" s="275">
        <v>9417387.0999999996</v>
      </c>
      <c r="AT351" s="275">
        <v>0</v>
      </c>
      <c r="AU351" s="149">
        <f t="shared" si="1540"/>
        <v>9417387.0999999996</v>
      </c>
      <c r="AV351" s="60">
        <f t="shared" si="1569"/>
        <v>9417387.0999999996</v>
      </c>
      <c r="AW351" s="244"/>
      <c r="AX351" s="212"/>
      <c r="AY351" s="213"/>
      <c r="AZ351" s="149"/>
      <c r="BA351" s="60"/>
      <c r="BB351" s="244"/>
      <c r="BC351" s="212"/>
      <c r="BD351" s="213"/>
      <c r="BE351" s="149"/>
      <c r="BF351" s="60"/>
      <c r="BG351" s="244"/>
      <c r="BH351" s="275"/>
      <c r="BI351" s="275"/>
      <c r="BJ351" s="149"/>
      <c r="BK351" s="60"/>
      <c r="BL351" s="244"/>
      <c r="BM351" s="212">
        <v>7771900</v>
      </c>
      <c r="BN351" s="213">
        <v>0</v>
      </c>
      <c r="BO351" s="149">
        <f t="shared" si="1541"/>
        <v>7771900</v>
      </c>
      <c r="BP351" s="60">
        <f t="shared" si="1554"/>
        <v>7771900</v>
      </c>
      <c r="BQ351" s="244"/>
      <c r="BR351" s="212"/>
      <c r="BS351" s="213"/>
      <c r="BT351" s="149"/>
      <c r="BU351" s="60"/>
      <c r="BV351" s="244"/>
      <c r="BW351" s="212"/>
      <c r="BX351" s="213"/>
      <c r="BY351" s="149"/>
      <c r="BZ351" s="60"/>
      <c r="CA351" s="244"/>
      <c r="CB351" s="277"/>
      <c r="CC351" s="277"/>
      <c r="CD351" s="149"/>
      <c r="CE351" s="60"/>
      <c r="CF351" s="244"/>
      <c r="CG351" s="212"/>
      <c r="CH351" s="213"/>
      <c r="CI351" s="149"/>
      <c r="CJ351" s="60"/>
      <c r="CK351" s="244"/>
      <c r="CL351" s="212"/>
      <c r="CM351" s="213"/>
      <c r="CN351" s="149"/>
      <c r="CO351" s="60"/>
      <c r="CP351" s="244"/>
      <c r="CQ351" s="212">
        <v>7792070.0000000009</v>
      </c>
      <c r="CR351" s="213">
        <v>0</v>
      </c>
      <c r="CS351" s="149">
        <f t="shared" si="1555"/>
        <v>7792070.0000000009</v>
      </c>
      <c r="CT351" s="60">
        <f t="shared" si="1556"/>
        <v>7792070.0000000009</v>
      </c>
      <c r="CU351" s="244"/>
      <c r="CV351" s="212">
        <v>3220000</v>
      </c>
      <c r="CW351" s="213">
        <v>0</v>
      </c>
      <c r="CX351" s="149">
        <f t="shared" si="1557"/>
        <v>3220000</v>
      </c>
      <c r="CY351" s="60">
        <f t="shared" si="1558"/>
        <v>3220000</v>
      </c>
      <c r="CZ351" s="244"/>
      <c r="DA351" s="212"/>
      <c r="DB351" s="213"/>
      <c r="DC351" s="149"/>
      <c r="DD351" s="60"/>
      <c r="DE351" s="244"/>
      <c r="DF351" s="212"/>
      <c r="DG351" s="213"/>
      <c r="DH351" s="149"/>
      <c r="DI351" s="60"/>
      <c r="DJ351" s="244"/>
      <c r="DK351" s="212"/>
      <c r="DL351" s="213"/>
      <c r="DM351" s="149"/>
      <c r="DN351" s="60"/>
      <c r="DO351" s="244"/>
      <c r="DP351" s="212"/>
      <c r="DQ351" s="213"/>
      <c r="DR351" s="149">
        <f t="shared" si="1542"/>
        <v>0</v>
      </c>
      <c r="DS351" s="60">
        <f t="shared" si="1561"/>
        <v>0</v>
      </c>
      <c r="DT351" s="244"/>
      <c r="DU351" s="212">
        <v>0</v>
      </c>
      <c r="DV351" s="213">
        <v>0</v>
      </c>
      <c r="DW351" s="149">
        <f t="shared" si="1543"/>
        <v>0</v>
      </c>
      <c r="DX351" s="60">
        <f t="shared" si="1562"/>
        <v>0</v>
      </c>
      <c r="DY351" s="244"/>
      <c r="DZ351" s="212"/>
      <c r="EA351" s="213"/>
      <c r="EB351" s="149"/>
      <c r="EC351" s="60"/>
      <c r="ED351" s="247"/>
      <c r="EE351" s="212"/>
      <c r="EF351" s="213"/>
      <c r="EG351" s="149"/>
      <c r="EH351" s="60"/>
      <c r="EI351" s="244"/>
      <c r="EJ351" s="224">
        <f t="shared" ref="EJ351" si="1657">IFERROR(AVERAGEIFS(O351:EI351,O$12:EI$12,"Valor Total Unitario",O351:EI351,"&lt;&gt;0"),0)</f>
        <v>7050339.2750000004</v>
      </c>
      <c r="EK351" s="221">
        <f t="shared" ref="EK351" si="1658">_xlfn.MINIFS(O351:EI351,O$12:EI$12,"Valor Total Unitario", O351:EI351, "&lt;&gt;0")</f>
        <v>3220000</v>
      </c>
      <c r="EL351" s="222" t="str">
        <f t="shared" ref="EL351" si="1659">IF(EK351=0,"",INDEX(O$9:EI$9,MATCH(EK351,O351:EI351,0)))</f>
        <v>LOGYSMED</v>
      </c>
      <c r="EM351" s="221"/>
      <c r="EN351" s="220">
        <f>IFERROR(EM351/#REF!,0)</f>
        <v>0</v>
      </c>
      <c r="EO351" s="31">
        <f t="shared" ref="EO351" si="1660">+EJ351</f>
        <v>7050339.2750000004</v>
      </c>
      <c r="EP351" s="31">
        <f t="shared" si="1567"/>
        <v>7050339.2750000004</v>
      </c>
      <c r="EQ351" s="225" t="str">
        <f t="shared" si="1499"/>
        <v/>
      </c>
    </row>
    <row r="352" spans="1:147" s="14" customFormat="1">
      <c r="A352" s="263">
        <f t="shared" si="1163"/>
        <v>340</v>
      </c>
      <c r="B352" s="102"/>
      <c r="C352" s="249" t="s">
        <v>1068</v>
      </c>
      <c r="D352" s="273" t="s">
        <v>57</v>
      </c>
      <c r="E352" s="265" t="s">
        <v>1445</v>
      </c>
      <c r="F352" s="273">
        <v>1</v>
      </c>
      <c r="G352" s="102"/>
      <c r="H352" s="103"/>
      <c r="I352" s="210"/>
      <c r="J352" s="280"/>
      <c r="K352" s="206"/>
      <c r="L352" s="71">
        <f t="shared" ref="L352" si="1661">+J352+K352</f>
        <v>0</v>
      </c>
      <c r="M352" s="209">
        <f t="shared" si="1538"/>
        <v>0</v>
      </c>
      <c r="O352" s="275"/>
      <c r="P352" s="275"/>
      <c r="Q352" s="149"/>
      <c r="R352" s="60"/>
      <c r="S352" s="244"/>
      <c r="T352" s="275"/>
      <c r="U352" s="275"/>
      <c r="V352" s="149"/>
      <c r="W352" s="60"/>
      <c r="X352" s="244"/>
      <c r="Y352" s="275"/>
      <c r="Z352" s="275"/>
      <c r="AA352" s="149"/>
      <c r="AB352" s="60"/>
      <c r="AC352" s="244"/>
      <c r="AD352" s="275"/>
      <c r="AE352" s="275"/>
      <c r="AF352" s="149"/>
      <c r="AG352" s="60"/>
      <c r="AH352" s="244"/>
      <c r="AI352" s="275"/>
      <c r="AJ352" s="275"/>
      <c r="AK352" s="149"/>
      <c r="AL352" s="60"/>
      <c r="AM352" s="244"/>
      <c r="AN352" s="275"/>
      <c r="AO352" s="275"/>
      <c r="AP352" s="149">
        <f t="shared" si="1539"/>
        <v>0</v>
      </c>
      <c r="AQ352" s="60">
        <f t="shared" si="1551"/>
        <v>0</v>
      </c>
      <c r="AR352" s="244"/>
      <c r="AS352" s="275">
        <v>10804511.300000001</v>
      </c>
      <c r="AT352" s="275">
        <v>0</v>
      </c>
      <c r="AU352" s="149">
        <f t="shared" si="1540"/>
        <v>10804511.300000001</v>
      </c>
      <c r="AV352" s="60">
        <f t="shared" si="1569"/>
        <v>10804511.300000001</v>
      </c>
      <c r="AW352" s="244"/>
      <c r="AX352" s="212">
        <v>2630405</v>
      </c>
      <c r="AY352" s="213">
        <v>0</v>
      </c>
      <c r="AZ352" s="149">
        <f t="shared" si="1552"/>
        <v>2630405</v>
      </c>
      <c r="BA352" s="60">
        <f t="shared" si="1553"/>
        <v>2630405</v>
      </c>
      <c r="BB352" s="244"/>
      <c r="BC352" s="212"/>
      <c r="BD352" s="213"/>
      <c r="BE352" s="149"/>
      <c r="BF352" s="60"/>
      <c r="BG352" s="244"/>
      <c r="BH352" s="275"/>
      <c r="BI352" s="275"/>
      <c r="BJ352" s="149"/>
      <c r="BK352" s="60"/>
      <c r="BL352" s="244"/>
      <c r="BM352" s="212">
        <v>7771900</v>
      </c>
      <c r="BN352" s="213">
        <v>0</v>
      </c>
      <c r="BO352" s="149">
        <f t="shared" si="1541"/>
        <v>7771900</v>
      </c>
      <c r="BP352" s="60">
        <f t="shared" si="1554"/>
        <v>7771900</v>
      </c>
      <c r="BQ352" s="244"/>
      <c r="BR352" s="212"/>
      <c r="BS352" s="213"/>
      <c r="BT352" s="149"/>
      <c r="BU352" s="60"/>
      <c r="BV352" s="244"/>
      <c r="BW352" s="212"/>
      <c r="BX352" s="213"/>
      <c r="BY352" s="149"/>
      <c r="BZ352" s="60"/>
      <c r="CA352" s="244"/>
      <c r="CB352" s="277"/>
      <c r="CC352" s="277"/>
      <c r="CD352" s="149"/>
      <c r="CE352" s="60"/>
      <c r="CF352" s="244"/>
      <c r="CG352" s="212"/>
      <c r="CH352" s="213"/>
      <c r="CI352" s="149"/>
      <c r="CJ352" s="60"/>
      <c r="CK352" s="244"/>
      <c r="CL352" s="212"/>
      <c r="CM352" s="213"/>
      <c r="CN352" s="149"/>
      <c r="CO352" s="60"/>
      <c r="CP352" s="244"/>
      <c r="CQ352" s="212">
        <v>884950.00000000012</v>
      </c>
      <c r="CR352" s="213">
        <v>0</v>
      </c>
      <c r="CS352" s="149">
        <f t="shared" si="1555"/>
        <v>884950.00000000012</v>
      </c>
      <c r="CT352" s="60">
        <f t="shared" si="1556"/>
        <v>884950.00000000012</v>
      </c>
      <c r="CU352" s="244"/>
      <c r="CV352" s="212">
        <v>3120000</v>
      </c>
      <c r="CW352" s="213">
        <v>0</v>
      </c>
      <c r="CX352" s="149">
        <f t="shared" si="1557"/>
        <v>3120000</v>
      </c>
      <c r="CY352" s="60">
        <f t="shared" si="1558"/>
        <v>3120000</v>
      </c>
      <c r="CZ352" s="244"/>
      <c r="DA352" s="212"/>
      <c r="DB352" s="213"/>
      <c r="DC352" s="149"/>
      <c r="DD352" s="60"/>
      <c r="DE352" s="244"/>
      <c r="DF352" s="212"/>
      <c r="DG352" s="213"/>
      <c r="DH352" s="149"/>
      <c r="DI352" s="60"/>
      <c r="DJ352" s="244"/>
      <c r="DK352" s="212"/>
      <c r="DL352" s="213"/>
      <c r="DM352" s="149"/>
      <c r="DN352" s="60"/>
      <c r="DO352" s="244"/>
      <c r="DP352" s="212"/>
      <c r="DQ352" s="213"/>
      <c r="DR352" s="149">
        <f t="shared" si="1542"/>
        <v>0</v>
      </c>
      <c r="DS352" s="60">
        <f t="shared" si="1561"/>
        <v>0</v>
      </c>
      <c r="DT352" s="244"/>
      <c r="DU352" s="212">
        <v>0</v>
      </c>
      <c r="DV352" s="213">
        <v>0</v>
      </c>
      <c r="DW352" s="149">
        <f t="shared" si="1543"/>
        <v>0</v>
      </c>
      <c r="DX352" s="60">
        <f t="shared" si="1562"/>
        <v>0</v>
      </c>
      <c r="DY352" s="244"/>
      <c r="DZ352" s="212"/>
      <c r="EA352" s="213"/>
      <c r="EB352" s="149"/>
      <c r="EC352" s="60"/>
      <c r="ED352" s="247"/>
      <c r="EE352" s="212"/>
      <c r="EF352" s="213"/>
      <c r="EG352" s="149"/>
      <c r="EH352" s="60"/>
      <c r="EI352" s="244"/>
      <c r="EJ352" s="224">
        <f t="shared" ref="EJ352" si="1662">IFERROR(AVERAGEIFS(O352:EI352,O$12:EI$12,"Valor Total Unitario",O352:EI352,"&lt;&gt;0"),0)</f>
        <v>5042353.26</v>
      </c>
      <c r="EK352" s="221">
        <f t="shared" ref="EK352" si="1663">_xlfn.MINIFS(O352:EI352,O$12:EI$12,"Valor Total Unitario", O352:EI352, "&lt;&gt;0")</f>
        <v>884950.00000000012</v>
      </c>
      <c r="EL352" s="222" t="str">
        <f t="shared" ref="EL352" si="1664">IF(EK352=0,"",INDEX(O$9:EI$9,MATCH(EK352,O352:EI352,0)))</f>
        <v>IMPLAMEQ SAS</v>
      </c>
      <c r="EM352" s="221"/>
      <c r="EN352" s="220">
        <f>IFERROR(EM352/#REF!,0)</f>
        <v>0</v>
      </c>
      <c r="EO352" s="31">
        <f t="shared" ref="EO352" si="1665">+EJ352</f>
        <v>5042353.26</v>
      </c>
      <c r="EP352" s="31">
        <f t="shared" si="1567"/>
        <v>5042353.26</v>
      </c>
      <c r="EQ352" s="225" t="str">
        <f t="shared" si="1499"/>
        <v/>
      </c>
    </row>
    <row r="353" spans="1:147" s="14" customFormat="1">
      <c r="A353" s="263">
        <f t="shared" si="1163"/>
        <v>341</v>
      </c>
      <c r="B353" s="102"/>
      <c r="C353" s="249" t="s">
        <v>1069</v>
      </c>
      <c r="D353" s="273" t="s">
        <v>57</v>
      </c>
      <c r="E353" s="265" t="s">
        <v>1445</v>
      </c>
      <c r="F353" s="273">
        <v>1</v>
      </c>
      <c r="G353" s="102"/>
      <c r="H353" s="103"/>
      <c r="I353" s="210"/>
      <c r="J353" s="280"/>
      <c r="K353" s="206"/>
      <c r="L353" s="71">
        <f t="shared" ref="L353" si="1666">+J353+K353</f>
        <v>0</v>
      </c>
      <c r="M353" s="209">
        <f t="shared" si="1538"/>
        <v>0</v>
      </c>
      <c r="O353" s="275"/>
      <c r="P353" s="275"/>
      <c r="Q353" s="149"/>
      <c r="R353" s="60"/>
      <c r="S353" s="244"/>
      <c r="T353" s="275"/>
      <c r="U353" s="275"/>
      <c r="V353" s="149"/>
      <c r="W353" s="60"/>
      <c r="X353" s="244"/>
      <c r="Y353" s="275"/>
      <c r="Z353" s="275"/>
      <c r="AA353" s="149"/>
      <c r="AB353" s="60"/>
      <c r="AC353" s="244"/>
      <c r="AD353" s="275"/>
      <c r="AE353" s="275"/>
      <c r="AF353" s="149"/>
      <c r="AG353" s="60"/>
      <c r="AH353" s="244"/>
      <c r="AI353" s="275"/>
      <c r="AJ353" s="275"/>
      <c r="AK353" s="149"/>
      <c r="AL353" s="60"/>
      <c r="AM353" s="244"/>
      <c r="AN353" s="275"/>
      <c r="AO353" s="275"/>
      <c r="AP353" s="149">
        <f t="shared" si="1539"/>
        <v>0</v>
      </c>
      <c r="AQ353" s="60">
        <f t="shared" si="1551"/>
        <v>0</v>
      </c>
      <c r="AR353" s="244"/>
      <c r="AS353" s="275">
        <v>5444742.5999999996</v>
      </c>
      <c r="AT353" s="275">
        <v>0</v>
      </c>
      <c r="AU353" s="149">
        <f t="shared" si="1540"/>
        <v>5444742.5999999996</v>
      </c>
      <c r="AV353" s="60">
        <f t="shared" si="1569"/>
        <v>5444742.5999999996</v>
      </c>
      <c r="AW353" s="244"/>
      <c r="AX353" s="212"/>
      <c r="AY353" s="213"/>
      <c r="AZ353" s="149"/>
      <c r="BA353" s="60"/>
      <c r="BB353" s="244"/>
      <c r="BC353" s="212"/>
      <c r="BD353" s="213"/>
      <c r="BE353" s="149"/>
      <c r="BF353" s="60"/>
      <c r="BG353" s="244"/>
      <c r="BH353" s="275"/>
      <c r="BI353" s="275"/>
      <c r="BJ353" s="149"/>
      <c r="BK353" s="60"/>
      <c r="BL353" s="244"/>
      <c r="BM353" s="212">
        <v>2524000</v>
      </c>
      <c r="BN353" s="213">
        <v>0</v>
      </c>
      <c r="BO353" s="149">
        <f t="shared" si="1541"/>
        <v>2524000</v>
      </c>
      <c r="BP353" s="60">
        <f t="shared" si="1554"/>
        <v>2524000</v>
      </c>
      <c r="BQ353" s="244"/>
      <c r="BR353" s="212"/>
      <c r="BS353" s="213"/>
      <c r="BT353" s="149"/>
      <c r="BU353" s="60"/>
      <c r="BV353" s="244"/>
      <c r="BW353" s="212"/>
      <c r="BX353" s="213"/>
      <c r="BY353" s="149"/>
      <c r="BZ353" s="60"/>
      <c r="CA353" s="244"/>
      <c r="CB353" s="277"/>
      <c r="CC353" s="277"/>
      <c r="CD353" s="149"/>
      <c r="CE353" s="60"/>
      <c r="CF353" s="244"/>
      <c r="CG353" s="212"/>
      <c r="CH353" s="213"/>
      <c r="CI353" s="149"/>
      <c r="CJ353" s="60"/>
      <c r="CK353" s="244"/>
      <c r="CL353" s="212"/>
      <c r="CM353" s="213"/>
      <c r="CN353" s="149"/>
      <c r="CO353" s="60"/>
      <c r="CP353" s="244"/>
      <c r="CQ353" s="212">
        <v>3754520.0000000005</v>
      </c>
      <c r="CR353" s="213">
        <v>0</v>
      </c>
      <c r="CS353" s="149">
        <f t="shared" si="1555"/>
        <v>3754520.0000000005</v>
      </c>
      <c r="CT353" s="60">
        <f t="shared" si="1556"/>
        <v>3754520.0000000005</v>
      </c>
      <c r="CU353" s="244"/>
      <c r="CV353" s="212">
        <v>6500000</v>
      </c>
      <c r="CW353" s="213">
        <v>0</v>
      </c>
      <c r="CX353" s="149">
        <f t="shared" si="1557"/>
        <v>6500000</v>
      </c>
      <c r="CY353" s="60">
        <f t="shared" si="1558"/>
        <v>6500000</v>
      </c>
      <c r="CZ353" s="244"/>
      <c r="DA353" s="212"/>
      <c r="DB353" s="213"/>
      <c r="DC353" s="149"/>
      <c r="DD353" s="60"/>
      <c r="DE353" s="244"/>
      <c r="DF353" s="212"/>
      <c r="DG353" s="213"/>
      <c r="DH353" s="149"/>
      <c r="DI353" s="60"/>
      <c r="DJ353" s="244"/>
      <c r="DK353" s="212"/>
      <c r="DL353" s="213"/>
      <c r="DM353" s="149"/>
      <c r="DN353" s="60"/>
      <c r="DO353" s="244"/>
      <c r="DP353" s="212"/>
      <c r="DQ353" s="213"/>
      <c r="DR353" s="149">
        <f t="shared" si="1542"/>
        <v>0</v>
      </c>
      <c r="DS353" s="60">
        <f t="shared" si="1561"/>
        <v>0</v>
      </c>
      <c r="DT353" s="244"/>
      <c r="DU353" s="212">
        <v>0</v>
      </c>
      <c r="DV353" s="213">
        <v>0</v>
      </c>
      <c r="DW353" s="149">
        <f t="shared" si="1543"/>
        <v>0</v>
      </c>
      <c r="DX353" s="60">
        <f t="shared" si="1562"/>
        <v>0</v>
      </c>
      <c r="DY353" s="244"/>
      <c r="DZ353" s="212"/>
      <c r="EA353" s="213"/>
      <c r="EB353" s="149"/>
      <c r="EC353" s="60"/>
      <c r="ED353" s="247"/>
      <c r="EE353" s="212"/>
      <c r="EF353" s="213"/>
      <c r="EG353" s="149"/>
      <c r="EH353" s="60"/>
      <c r="EI353" s="244"/>
      <c r="EJ353" s="224">
        <f t="shared" ref="EJ353" si="1667">IFERROR(AVERAGEIFS(O353:EI353,O$12:EI$12,"Valor Total Unitario",O353:EI353,"&lt;&gt;0"),0)</f>
        <v>4555815.6500000004</v>
      </c>
      <c r="EK353" s="221">
        <f t="shared" ref="EK353" si="1668">_xlfn.MINIFS(O353:EI353,O$12:EI$12,"Valor Total Unitario", O353:EI353, "&lt;&gt;0")</f>
        <v>2524000</v>
      </c>
      <c r="EL353" s="222" t="str">
        <f t="shared" ref="EL353" si="1669">IF(EK353=0,"",INDEX(O$9:EI$9,MATCH(EK353,O353:EI353,0)))</f>
        <v>LH S.A.S</v>
      </c>
      <c r="EM353" s="221"/>
      <c r="EN353" s="220">
        <f>IFERROR(EM353/#REF!,0)</f>
        <v>0</v>
      </c>
      <c r="EO353" s="31">
        <f t="shared" ref="EO353" si="1670">+EJ353</f>
        <v>4555815.6500000004</v>
      </c>
      <c r="EP353" s="31">
        <f t="shared" si="1567"/>
        <v>4555815.6500000004</v>
      </c>
      <c r="EQ353" s="225" t="str">
        <f t="shared" si="1499"/>
        <v/>
      </c>
    </row>
    <row r="354" spans="1:147" s="14" customFormat="1">
      <c r="A354" s="263">
        <f t="shared" si="1163"/>
        <v>342</v>
      </c>
      <c r="B354" s="102"/>
      <c r="C354" s="249" t="s">
        <v>1070</v>
      </c>
      <c r="D354" s="273" t="s">
        <v>57</v>
      </c>
      <c r="E354" s="265" t="s">
        <v>1445</v>
      </c>
      <c r="F354" s="273">
        <v>1</v>
      </c>
      <c r="G354" s="102"/>
      <c r="H354" s="103"/>
      <c r="I354" s="210"/>
      <c r="J354" s="280"/>
      <c r="K354" s="206"/>
      <c r="L354" s="71">
        <f t="shared" ref="L354" si="1671">+J354+K354</f>
        <v>0</v>
      </c>
      <c r="M354" s="209">
        <f t="shared" si="1538"/>
        <v>0</v>
      </c>
      <c r="O354" s="275"/>
      <c r="P354" s="275"/>
      <c r="Q354" s="149"/>
      <c r="R354" s="60"/>
      <c r="S354" s="244"/>
      <c r="T354" s="275"/>
      <c r="U354" s="275"/>
      <c r="V354" s="149"/>
      <c r="W354" s="60"/>
      <c r="X354" s="244"/>
      <c r="Y354" s="275"/>
      <c r="Z354" s="275"/>
      <c r="AA354" s="149"/>
      <c r="AB354" s="60"/>
      <c r="AC354" s="244"/>
      <c r="AD354" s="275"/>
      <c r="AE354" s="275"/>
      <c r="AF354" s="149"/>
      <c r="AG354" s="60"/>
      <c r="AH354" s="244"/>
      <c r="AI354" s="275"/>
      <c r="AJ354" s="275"/>
      <c r="AK354" s="149"/>
      <c r="AL354" s="60"/>
      <c r="AM354" s="244"/>
      <c r="AN354" s="275"/>
      <c r="AO354" s="275"/>
      <c r="AP354" s="149">
        <f t="shared" si="1539"/>
        <v>0</v>
      </c>
      <c r="AQ354" s="60">
        <f t="shared" si="1551"/>
        <v>0</v>
      </c>
      <c r="AR354" s="244"/>
      <c r="AS354" s="275">
        <v>5444742.5999999996</v>
      </c>
      <c r="AT354" s="275">
        <v>0</v>
      </c>
      <c r="AU354" s="149">
        <f t="shared" si="1540"/>
        <v>5444742.5999999996</v>
      </c>
      <c r="AV354" s="60">
        <f t="shared" si="1569"/>
        <v>5444742.5999999996</v>
      </c>
      <c r="AW354" s="244"/>
      <c r="AX354" s="212">
        <v>9517012</v>
      </c>
      <c r="AY354" s="213">
        <v>0</v>
      </c>
      <c r="AZ354" s="149">
        <f t="shared" si="1552"/>
        <v>9517012</v>
      </c>
      <c r="BA354" s="60">
        <f t="shared" si="1553"/>
        <v>9517012</v>
      </c>
      <c r="BB354" s="244"/>
      <c r="BC354" s="212"/>
      <c r="BD354" s="213"/>
      <c r="BE354" s="149"/>
      <c r="BF354" s="60"/>
      <c r="BG354" s="244"/>
      <c r="BH354" s="275"/>
      <c r="BI354" s="275"/>
      <c r="BJ354" s="149"/>
      <c r="BK354" s="60"/>
      <c r="BL354" s="244"/>
      <c r="BM354" s="212"/>
      <c r="BN354" s="213"/>
      <c r="BO354" s="149"/>
      <c r="BP354" s="60"/>
      <c r="BQ354" s="244"/>
      <c r="BR354" s="212"/>
      <c r="BS354" s="213"/>
      <c r="BT354" s="149"/>
      <c r="BU354" s="60"/>
      <c r="BV354" s="244"/>
      <c r="BW354" s="212"/>
      <c r="BX354" s="213"/>
      <c r="BY354" s="149"/>
      <c r="BZ354" s="60"/>
      <c r="CA354" s="244"/>
      <c r="CB354" s="277"/>
      <c r="CC354" s="277"/>
      <c r="CD354" s="149"/>
      <c r="CE354" s="60"/>
      <c r="CF354" s="244"/>
      <c r="CG354" s="212"/>
      <c r="CH354" s="213"/>
      <c r="CI354" s="149"/>
      <c r="CJ354" s="60"/>
      <c r="CK354" s="244"/>
      <c r="CL354" s="212"/>
      <c r="CM354" s="213"/>
      <c r="CN354" s="149"/>
      <c r="CO354" s="60"/>
      <c r="CP354" s="244"/>
      <c r="CQ354" s="212">
        <v>7765120.0000000009</v>
      </c>
      <c r="CR354" s="213">
        <v>0</v>
      </c>
      <c r="CS354" s="149">
        <f t="shared" si="1555"/>
        <v>7765120.0000000009</v>
      </c>
      <c r="CT354" s="60">
        <f t="shared" si="1556"/>
        <v>7765120.0000000009</v>
      </c>
      <c r="CU354" s="244"/>
      <c r="CV354" s="212">
        <v>5640000</v>
      </c>
      <c r="CW354" s="213">
        <v>0</v>
      </c>
      <c r="CX354" s="149">
        <f t="shared" si="1557"/>
        <v>5640000</v>
      </c>
      <c r="CY354" s="60">
        <f t="shared" si="1558"/>
        <v>5640000</v>
      </c>
      <c r="CZ354" s="244"/>
      <c r="DA354" s="212"/>
      <c r="DB354" s="213"/>
      <c r="DC354" s="149"/>
      <c r="DD354" s="60"/>
      <c r="DE354" s="244"/>
      <c r="DF354" s="212"/>
      <c r="DG354" s="213"/>
      <c r="DH354" s="149"/>
      <c r="DI354" s="60"/>
      <c r="DJ354" s="244"/>
      <c r="DK354" s="212"/>
      <c r="DL354" s="213"/>
      <c r="DM354" s="149"/>
      <c r="DN354" s="60"/>
      <c r="DO354" s="244"/>
      <c r="DP354" s="212"/>
      <c r="DQ354" s="213"/>
      <c r="DR354" s="149">
        <f t="shared" si="1542"/>
        <v>0</v>
      </c>
      <c r="DS354" s="60">
        <f t="shared" si="1561"/>
        <v>0</v>
      </c>
      <c r="DT354" s="244"/>
      <c r="DU354" s="212">
        <v>0</v>
      </c>
      <c r="DV354" s="213">
        <v>0</v>
      </c>
      <c r="DW354" s="149">
        <f t="shared" si="1543"/>
        <v>0</v>
      </c>
      <c r="DX354" s="60">
        <f t="shared" si="1562"/>
        <v>0</v>
      </c>
      <c r="DY354" s="244"/>
      <c r="DZ354" s="212"/>
      <c r="EA354" s="213"/>
      <c r="EB354" s="149"/>
      <c r="EC354" s="60"/>
      <c r="ED354" s="247"/>
      <c r="EE354" s="212"/>
      <c r="EF354" s="213"/>
      <c r="EG354" s="149"/>
      <c r="EH354" s="60"/>
      <c r="EI354" s="244"/>
      <c r="EJ354" s="224">
        <f t="shared" ref="EJ354" si="1672">IFERROR(AVERAGEIFS(O354:EI354,O$12:EI$12,"Valor Total Unitario",O354:EI354,"&lt;&gt;0"),0)</f>
        <v>7091718.6500000004</v>
      </c>
      <c r="EK354" s="221">
        <f t="shared" ref="EK354" si="1673">_xlfn.MINIFS(O354:EI354,O$12:EI$12,"Valor Total Unitario", O354:EI354, "&lt;&gt;0")</f>
        <v>5444742.5999999996</v>
      </c>
      <c r="EL354" s="222" t="str">
        <f t="shared" ref="EL354" si="1674">IF(EK354=0,"",INDEX(O$9:EI$9,MATCH(EK354,O354:EI354,0)))</f>
        <v>FIJACION EXTERNA SAS</v>
      </c>
      <c r="EM354" s="221"/>
      <c r="EN354" s="220">
        <f>IFERROR(EM354/#REF!,0)</f>
        <v>0</v>
      </c>
      <c r="EO354" s="31">
        <f t="shared" ref="EO354" si="1675">+EJ354</f>
        <v>7091718.6500000004</v>
      </c>
      <c r="EP354" s="31">
        <f t="shared" si="1567"/>
        <v>7091718.6500000004</v>
      </c>
      <c r="EQ354" s="225" t="str">
        <f t="shared" si="1499"/>
        <v/>
      </c>
    </row>
    <row r="355" spans="1:147" s="14" customFormat="1" ht="28.5">
      <c r="A355" s="263">
        <f t="shared" si="1163"/>
        <v>343</v>
      </c>
      <c r="B355" s="102"/>
      <c r="C355" s="249" t="s">
        <v>1071</v>
      </c>
      <c r="D355" s="273" t="s">
        <v>57</v>
      </c>
      <c r="E355" s="265" t="s">
        <v>1445</v>
      </c>
      <c r="F355" s="273">
        <v>1</v>
      </c>
      <c r="G355" s="102"/>
      <c r="H355" s="103"/>
      <c r="I355" s="210"/>
      <c r="J355" s="280"/>
      <c r="K355" s="206"/>
      <c r="L355" s="71">
        <f t="shared" ref="L355" si="1676">+J355+K355</f>
        <v>0</v>
      </c>
      <c r="M355" s="209">
        <f t="shared" si="1538"/>
        <v>0</v>
      </c>
      <c r="O355" s="275"/>
      <c r="P355" s="275"/>
      <c r="Q355" s="149"/>
      <c r="R355" s="60"/>
      <c r="S355" s="244"/>
      <c r="T355" s="275"/>
      <c r="U355" s="275"/>
      <c r="V355" s="149"/>
      <c r="W355" s="60"/>
      <c r="X355" s="244"/>
      <c r="Y355" s="275"/>
      <c r="Z355" s="275"/>
      <c r="AA355" s="149"/>
      <c r="AB355" s="60"/>
      <c r="AC355" s="244"/>
      <c r="AD355" s="275"/>
      <c r="AE355" s="275"/>
      <c r="AF355" s="149"/>
      <c r="AG355" s="60"/>
      <c r="AH355" s="244"/>
      <c r="AI355" s="275"/>
      <c r="AJ355" s="275"/>
      <c r="AK355" s="149"/>
      <c r="AL355" s="60"/>
      <c r="AM355" s="244"/>
      <c r="AN355" s="275"/>
      <c r="AO355" s="275"/>
      <c r="AP355" s="149">
        <f t="shared" si="1539"/>
        <v>0</v>
      </c>
      <c r="AQ355" s="60">
        <f t="shared" si="1551"/>
        <v>0</v>
      </c>
      <c r="AR355" s="244"/>
      <c r="AS355" s="275">
        <v>5068250</v>
      </c>
      <c r="AT355" s="275">
        <v>0</v>
      </c>
      <c r="AU355" s="149">
        <f t="shared" si="1540"/>
        <v>5068250</v>
      </c>
      <c r="AV355" s="60">
        <f t="shared" si="1569"/>
        <v>5068250</v>
      </c>
      <c r="AW355" s="244"/>
      <c r="AX355" s="212"/>
      <c r="AY355" s="213"/>
      <c r="AZ355" s="149"/>
      <c r="BA355" s="60"/>
      <c r="BB355" s="244"/>
      <c r="BC355" s="212"/>
      <c r="BD355" s="213"/>
      <c r="BE355" s="149"/>
      <c r="BF355" s="60"/>
      <c r="BG355" s="244"/>
      <c r="BH355" s="275"/>
      <c r="BI355" s="275"/>
      <c r="BJ355" s="149"/>
      <c r="BK355" s="60"/>
      <c r="BL355" s="244"/>
      <c r="BM355" s="212">
        <v>7771900</v>
      </c>
      <c r="BN355" s="213">
        <v>0</v>
      </c>
      <c r="BO355" s="149">
        <f t="shared" si="1541"/>
        <v>7771900</v>
      </c>
      <c r="BP355" s="60">
        <f t="shared" si="1554"/>
        <v>7771900</v>
      </c>
      <c r="BQ355" s="244"/>
      <c r="BR355" s="212"/>
      <c r="BS355" s="213"/>
      <c r="BT355" s="149"/>
      <c r="BU355" s="60"/>
      <c r="BV355" s="244"/>
      <c r="BW355" s="212"/>
      <c r="BX355" s="213"/>
      <c r="BY355" s="149"/>
      <c r="BZ355" s="60"/>
      <c r="CA355" s="244"/>
      <c r="CB355" s="277"/>
      <c r="CC355" s="277"/>
      <c r="CD355" s="149"/>
      <c r="CE355" s="60"/>
      <c r="CF355" s="244"/>
      <c r="CG355" s="212"/>
      <c r="CH355" s="213"/>
      <c r="CI355" s="149"/>
      <c r="CJ355" s="60"/>
      <c r="CK355" s="244"/>
      <c r="CL355" s="212"/>
      <c r="CM355" s="213"/>
      <c r="CN355" s="149"/>
      <c r="CO355" s="60"/>
      <c r="CP355" s="244"/>
      <c r="CQ355" s="212">
        <v>4444220</v>
      </c>
      <c r="CR355" s="213">
        <v>0</v>
      </c>
      <c r="CS355" s="149">
        <f t="shared" si="1555"/>
        <v>4444220</v>
      </c>
      <c r="CT355" s="60">
        <f t="shared" si="1556"/>
        <v>4444220</v>
      </c>
      <c r="CU355" s="244"/>
      <c r="CV355" s="212">
        <v>3830000</v>
      </c>
      <c r="CW355" s="213">
        <v>0</v>
      </c>
      <c r="CX355" s="149">
        <f t="shared" si="1557"/>
        <v>3830000</v>
      </c>
      <c r="CY355" s="60">
        <f t="shared" si="1558"/>
        <v>3830000</v>
      </c>
      <c r="CZ355" s="244"/>
      <c r="DA355" s="212"/>
      <c r="DB355" s="213"/>
      <c r="DC355" s="149"/>
      <c r="DD355" s="60"/>
      <c r="DE355" s="244"/>
      <c r="DF355" s="212"/>
      <c r="DG355" s="213"/>
      <c r="DH355" s="149"/>
      <c r="DI355" s="60"/>
      <c r="DJ355" s="244"/>
      <c r="DK355" s="212"/>
      <c r="DL355" s="213"/>
      <c r="DM355" s="149"/>
      <c r="DN355" s="60"/>
      <c r="DO355" s="244"/>
      <c r="DP355" s="212"/>
      <c r="DQ355" s="213"/>
      <c r="DR355" s="149">
        <f t="shared" si="1542"/>
        <v>0</v>
      </c>
      <c r="DS355" s="60">
        <f t="shared" si="1561"/>
        <v>0</v>
      </c>
      <c r="DT355" s="244"/>
      <c r="DU355" s="212">
        <v>0</v>
      </c>
      <c r="DV355" s="213">
        <v>0</v>
      </c>
      <c r="DW355" s="149">
        <f t="shared" si="1543"/>
        <v>0</v>
      </c>
      <c r="DX355" s="60">
        <f t="shared" si="1562"/>
        <v>0</v>
      </c>
      <c r="DY355" s="244"/>
      <c r="DZ355" s="212"/>
      <c r="EA355" s="213"/>
      <c r="EB355" s="149"/>
      <c r="EC355" s="60"/>
      <c r="ED355" s="247"/>
      <c r="EE355" s="212"/>
      <c r="EF355" s="213"/>
      <c r="EG355" s="149"/>
      <c r="EH355" s="60"/>
      <c r="EI355" s="244"/>
      <c r="EJ355" s="224">
        <f t="shared" ref="EJ355" si="1677">IFERROR(AVERAGEIFS(O355:EI355,O$12:EI$12,"Valor Total Unitario",O355:EI355,"&lt;&gt;0"),0)</f>
        <v>5278592.5</v>
      </c>
      <c r="EK355" s="221">
        <f t="shared" ref="EK355" si="1678">_xlfn.MINIFS(O355:EI355,O$12:EI$12,"Valor Total Unitario", O355:EI355, "&lt;&gt;0")</f>
        <v>3830000</v>
      </c>
      <c r="EL355" s="222" t="str">
        <f t="shared" ref="EL355" si="1679">IF(EK355=0,"",INDEX(O$9:EI$9,MATCH(EK355,O355:EI355,0)))</f>
        <v>LOGYSMED</v>
      </c>
      <c r="EM355" s="221"/>
      <c r="EN355" s="220">
        <f>IFERROR(EM355/#REF!,0)</f>
        <v>0</v>
      </c>
      <c r="EO355" s="31">
        <f t="shared" ref="EO355" si="1680">+EJ355</f>
        <v>5278592.5</v>
      </c>
      <c r="EP355" s="31">
        <f t="shared" si="1567"/>
        <v>5278592.5</v>
      </c>
      <c r="EQ355" s="225" t="str">
        <f t="shared" si="1499"/>
        <v/>
      </c>
    </row>
    <row r="356" spans="1:147" s="14" customFormat="1">
      <c r="A356" s="263">
        <f t="shared" si="1163"/>
        <v>344</v>
      </c>
      <c r="B356" s="102"/>
      <c r="C356" s="249" t="s">
        <v>1072</v>
      </c>
      <c r="D356" s="273" t="s">
        <v>57</v>
      </c>
      <c r="E356" s="265" t="s">
        <v>1445</v>
      </c>
      <c r="F356" s="273">
        <v>1</v>
      </c>
      <c r="G356" s="102"/>
      <c r="H356" s="103"/>
      <c r="I356" s="210"/>
      <c r="J356" s="280"/>
      <c r="K356" s="206"/>
      <c r="L356" s="71">
        <f t="shared" ref="L356" si="1681">+J356+K356</f>
        <v>0</v>
      </c>
      <c r="M356" s="209">
        <f t="shared" si="1538"/>
        <v>0</v>
      </c>
      <c r="O356" s="275"/>
      <c r="P356" s="275"/>
      <c r="Q356" s="149"/>
      <c r="R356" s="60"/>
      <c r="S356" s="244"/>
      <c r="T356" s="275"/>
      <c r="U356" s="275"/>
      <c r="V356" s="149"/>
      <c r="W356" s="60"/>
      <c r="X356" s="244"/>
      <c r="Y356" s="275"/>
      <c r="Z356" s="275"/>
      <c r="AA356" s="149"/>
      <c r="AB356" s="60"/>
      <c r="AC356" s="244"/>
      <c r="AD356" s="275"/>
      <c r="AE356" s="275"/>
      <c r="AF356" s="149"/>
      <c r="AG356" s="60"/>
      <c r="AH356" s="244"/>
      <c r="AI356" s="275"/>
      <c r="AJ356" s="275"/>
      <c r="AK356" s="149"/>
      <c r="AL356" s="60"/>
      <c r="AM356" s="244"/>
      <c r="AN356" s="275"/>
      <c r="AO356" s="275"/>
      <c r="AP356" s="149">
        <f t="shared" si="1539"/>
        <v>0</v>
      </c>
      <c r="AQ356" s="60">
        <f t="shared" si="1551"/>
        <v>0</v>
      </c>
      <c r="AR356" s="244"/>
      <c r="AS356" s="275">
        <v>15597995.600000001</v>
      </c>
      <c r="AT356" s="275">
        <v>0</v>
      </c>
      <c r="AU356" s="149">
        <f t="shared" si="1540"/>
        <v>15597995.600000001</v>
      </c>
      <c r="AV356" s="60">
        <f t="shared" si="1569"/>
        <v>15597995.600000001</v>
      </c>
      <c r="AW356" s="244"/>
      <c r="AX356" s="212"/>
      <c r="AY356" s="213"/>
      <c r="AZ356" s="149"/>
      <c r="BA356" s="60"/>
      <c r="BB356" s="244"/>
      <c r="BC356" s="212"/>
      <c r="BD356" s="213"/>
      <c r="BE356" s="149"/>
      <c r="BF356" s="60"/>
      <c r="BG356" s="244"/>
      <c r="BH356" s="275"/>
      <c r="BI356" s="275"/>
      <c r="BJ356" s="149"/>
      <c r="BK356" s="60"/>
      <c r="BL356" s="244"/>
      <c r="BM356" s="212">
        <v>89000</v>
      </c>
      <c r="BN356" s="213">
        <v>0</v>
      </c>
      <c r="BO356" s="149">
        <f t="shared" si="1541"/>
        <v>89000</v>
      </c>
      <c r="BP356" s="60">
        <f t="shared" si="1554"/>
        <v>89000</v>
      </c>
      <c r="BQ356" s="244"/>
      <c r="BR356" s="212"/>
      <c r="BS356" s="213"/>
      <c r="BT356" s="149"/>
      <c r="BU356" s="60"/>
      <c r="BV356" s="244"/>
      <c r="BW356" s="212"/>
      <c r="BX356" s="213"/>
      <c r="BY356" s="149"/>
      <c r="BZ356" s="60"/>
      <c r="CA356" s="244"/>
      <c r="CB356" s="277"/>
      <c r="CC356" s="277"/>
      <c r="CD356" s="149"/>
      <c r="CE356" s="60"/>
      <c r="CF356" s="244"/>
      <c r="CG356" s="212"/>
      <c r="CH356" s="213"/>
      <c r="CI356" s="149"/>
      <c r="CJ356" s="60"/>
      <c r="CK356" s="244"/>
      <c r="CL356" s="212"/>
      <c r="CM356" s="213"/>
      <c r="CN356" s="149"/>
      <c r="CO356" s="60"/>
      <c r="CP356" s="244"/>
      <c r="CQ356" s="212">
        <v>4444220</v>
      </c>
      <c r="CR356" s="213">
        <v>0</v>
      </c>
      <c r="CS356" s="149">
        <f t="shared" si="1555"/>
        <v>4444220</v>
      </c>
      <c r="CT356" s="60">
        <f t="shared" si="1556"/>
        <v>4444220</v>
      </c>
      <c r="CU356" s="244"/>
      <c r="CV356" s="212">
        <v>3750000</v>
      </c>
      <c r="CW356" s="213">
        <v>0</v>
      </c>
      <c r="CX356" s="149">
        <f t="shared" si="1557"/>
        <v>3750000</v>
      </c>
      <c r="CY356" s="60">
        <f t="shared" si="1558"/>
        <v>3750000</v>
      </c>
      <c r="CZ356" s="244"/>
      <c r="DA356" s="212"/>
      <c r="DB356" s="213"/>
      <c r="DC356" s="149"/>
      <c r="DD356" s="60"/>
      <c r="DE356" s="244"/>
      <c r="DF356" s="212"/>
      <c r="DG356" s="213"/>
      <c r="DH356" s="149"/>
      <c r="DI356" s="60"/>
      <c r="DJ356" s="244"/>
      <c r="DK356" s="212"/>
      <c r="DL356" s="213"/>
      <c r="DM356" s="149"/>
      <c r="DN356" s="60"/>
      <c r="DO356" s="244"/>
      <c r="DP356" s="212"/>
      <c r="DQ356" s="213"/>
      <c r="DR356" s="149">
        <f t="shared" si="1542"/>
        <v>0</v>
      </c>
      <c r="DS356" s="60">
        <f t="shared" si="1561"/>
        <v>0</v>
      </c>
      <c r="DT356" s="244"/>
      <c r="DU356" s="212">
        <v>0</v>
      </c>
      <c r="DV356" s="213">
        <v>0</v>
      </c>
      <c r="DW356" s="149">
        <f t="shared" si="1543"/>
        <v>0</v>
      </c>
      <c r="DX356" s="60">
        <f t="shared" si="1562"/>
        <v>0</v>
      </c>
      <c r="DY356" s="244"/>
      <c r="DZ356" s="212"/>
      <c r="EA356" s="213"/>
      <c r="EB356" s="149"/>
      <c r="EC356" s="60"/>
      <c r="ED356" s="247"/>
      <c r="EE356" s="212"/>
      <c r="EF356" s="213"/>
      <c r="EG356" s="149"/>
      <c r="EH356" s="60"/>
      <c r="EI356" s="244"/>
      <c r="EJ356" s="224">
        <f t="shared" ref="EJ356" si="1682">IFERROR(AVERAGEIFS(O356:EI356,O$12:EI$12,"Valor Total Unitario",O356:EI356,"&lt;&gt;0"),0)</f>
        <v>5970303.9000000004</v>
      </c>
      <c r="EK356" s="221">
        <f t="shared" ref="EK356" si="1683">_xlfn.MINIFS(O356:EI356,O$12:EI$12,"Valor Total Unitario", O356:EI356, "&lt;&gt;0")</f>
        <v>89000</v>
      </c>
      <c r="EL356" s="222" t="str">
        <f t="shared" ref="EL356" si="1684">IF(EK356=0,"",INDEX(O$9:EI$9,MATCH(EK356,O356:EI356,0)))</f>
        <v>LH S.A.S</v>
      </c>
      <c r="EM356" s="221"/>
      <c r="EN356" s="220">
        <f>IFERROR(EM356/#REF!,0)</f>
        <v>0</v>
      </c>
      <c r="EO356" s="31">
        <f t="shared" ref="EO356" si="1685">+EJ356</f>
        <v>5970303.9000000004</v>
      </c>
      <c r="EP356" s="31">
        <f t="shared" si="1567"/>
        <v>5970303.9000000004</v>
      </c>
      <c r="EQ356" s="225" t="str">
        <f t="shared" ref="EQ356:EQ387" si="1686">IF(AND(C356="",SUM(O356:EI356)=0),"",IF(AND(C356&lt;&gt;"",SUM(O356:EI356)=0),"Ítem sin cotización",IF(COUNTIFS(O356:EI356,EK356,O$12:EI$12,"Valor Total Unitario")&gt;1,"Empate","")))</f>
        <v/>
      </c>
    </row>
    <row r="357" spans="1:147" s="14" customFormat="1">
      <c r="A357" s="263">
        <f t="shared" si="1163"/>
        <v>345</v>
      </c>
      <c r="B357" s="102"/>
      <c r="C357" s="249" t="s">
        <v>1073</v>
      </c>
      <c r="D357" s="273" t="s">
        <v>57</v>
      </c>
      <c r="E357" s="265" t="s">
        <v>1445</v>
      </c>
      <c r="F357" s="273">
        <v>1</v>
      </c>
      <c r="G357" s="102"/>
      <c r="H357" s="103"/>
      <c r="I357" s="210"/>
      <c r="J357" s="280"/>
      <c r="K357" s="206"/>
      <c r="L357" s="71">
        <f t="shared" ref="L357" si="1687">+J357+K357</f>
        <v>0</v>
      </c>
      <c r="M357" s="209">
        <f t="shared" si="1538"/>
        <v>0</v>
      </c>
      <c r="O357" s="275"/>
      <c r="P357" s="275"/>
      <c r="Q357" s="149"/>
      <c r="R357" s="60"/>
      <c r="S357" s="244"/>
      <c r="T357" s="275"/>
      <c r="U357" s="275"/>
      <c r="V357" s="149"/>
      <c r="W357" s="60"/>
      <c r="X357" s="244"/>
      <c r="Y357" s="275">
        <v>1980300</v>
      </c>
      <c r="Z357" s="275">
        <v>0</v>
      </c>
      <c r="AA357" s="149">
        <f t="shared" ref="AA357" si="1688">+Y357+Z357</f>
        <v>1980300</v>
      </c>
      <c r="AB357" s="60">
        <f t="shared" ref="AB357" si="1689">+AA357*$F357</f>
        <v>1980300</v>
      </c>
      <c r="AC357" s="244"/>
      <c r="AD357" s="275"/>
      <c r="AE357" s="275"/>
      <c r="AF357" s="149"/>
      <c r="AG357" s="60"/>
      <c r="AH357" s="244"/>
      <c r="AI357" s="275"/>
      <c r="AJ357" s="275"/>
      <c r="AK357" s="149"/>
      <c r="AL357" s="60"/>
      <c r="AM357" s="244"/>
      <c r="AN357" s="275"/>
      <c r="AO357" s="275"/>
      <c r="AP357" s="149">
        <f t="shared" si="1539"/>
        <v>0</v>
      </c>
      <c r="AQ357" s="60">
        <f t="shared" si="1551"/>
        <v>0</v>
      </c>
      <c r="AR357" s="244"/>
      <c r="AS357" s="275">
        <v>1358399.9</v>
      </c>
      <c r="AT357" s="275">
        <v>0</v>
      </c>
      <c r="AU357" s="149">
        <f t="shared" si="1540"/>
        <v>1358399.9</v>
      </c>
      <c r="AV357" s="60">
        <f t="shared" si="1569"/>
        <v>1358399.9</v>
      </c>
      <c r="AW357" s="244"/>
      <c r="AX357" s="212"/>
      <c r="AY357" s="213"/>
      <c r="AZ357" s="149"/>
      <c r="BA357" s="60"/>
      <c r="BB357" s="244"/>
      <c r="BC357" s="212"/>
      <c r="BD357" s="213"/>
      <c r="BE357" s="149"/>
      <c r="BF357" s="60"/>
      <c r="BG357" s="244"/>
      <c r="BH357" s="275"/>
      <c r="BI357" s="275"/>
      <c r="BJ357" s="149"/>
      <c r="BK357" s="60"/>
      <c r="BL357" s="244"/>
      <c r="BM357" s="212">
        <v>399000</v>
      </c>
      <c r="BN357" s="213">
        <v>0</v>
      </c>
      <c r="BO357" s="149">
        <f t="shared" si="1541"/>
        <v>399000</v>
      </c>
      <c r="BP357" s="60">
        <f t="shared" si="1554"/>
        <v>399000</v>
      </c>
      <c r="BQ357" s="244"/>
      <c r="BR357" s="212"/>
      <c r="BS357" s="213"/>
      <c r="BT357" s="149"/>
      <c r="BU357" s="60"/>
      <c r="BV357" s="244"/>
      <c r="BW357" s="212"/>
      <c r="BX357" s="213"/>
      <c r="BY357" s="149"/>
      <c r="BZ357" s="60"/>
      <c r="CA357" s="244"/>
      <c r="CB357" s="277"/>
      <c r="CC357" s="277"/>
      <c r="CD357" s="149"/>
      <c r="CE357" s="60"/>
      <c r="CF357" s="244"/>
      <c r="CG357" s="212"/>
      <c r="CH357" s="213"/>
      <c r="CI357" s="149"/>
      <c r="CJ357" s="60"/>
      <c r="CK357" s="244"/>
      <c r="CL357" s="212"/>
      <c r="CM357" s="213"/>
      <c r="CN357" s="149"/>
      <c r="CO357" s="60"/>
      <c r="CP357" s="244"/>
      <c r="CQ357" s="212">
        <v>905850.00000000012</v>
      </c>
      <c r="CR357" s="213">
        <v>0</v>
      </c>
      <c r="CS357" s="149">
        <f t="shared" si="1555"/>
        <v>905850.00000000012</v>
      </c>
      <c r="CT357" s="60">
        <f t="shared" si="1556"/>
        <v>905850.00000000012</v>
      </c>
      <c r="CU357" s="244"/>
      <c r="CV357" s="212">
        <v>1750000</v>
      </c>
      <c r="CW357" s="213">
        <v>0</v>
      </c>
      <c r="CX357" s="149">
        <f t="shared" si="1557"/>
        <v>1750000</v>
      </c>
      <c r="CY357" s="60">
        <f t="shared" si="1558"/>
        <v>1750000</v>
      </c>
      <c r="CZ357" s="244"/>
      <c r="DA357" s="212"/>
      <c r="DB357" s="213"/>
      <c r="DC357" s="149"/>
      <c r="DD357" s="60"/>
      <c r="DE357" s="244"/>
      <c r="DF357" s="212"/>
      <c r="DG357" s="213"/>
      <c r="DH357" s="149"/>
      <c r="DI357" s="60"/>
      <c r="DJ357" s="244"/>
      <c r="DK357" s="212"/>
      <c r="DL357" s="213"/>
      <c r="DM357" s="149"/>
      <c r="DN357" s="60"/>
      <c r="DO357" s="244"/>
      <c r="DP357" s="212"/>
      <c r="DQ357" s="213"/>
      <c r="DR357" s="149">
        <f t="shared" si="1542"/>
        <v>0</v>
      </c>
      <c r="DS357" s="60">
        <f t="shared" si="1561"/>
        <v>0</v>
      </c>
      <c r="DT357" s="244"/>
      <c r="DU357" s="212">
        <v>0</v>
      </c>
      <c r="DV357" s="213">
        <v>0</v>
      </c>
      <c r="DW357" s="149">
        <f t="shared" si="1543"/>
        <v>0</v>
      </c>
      <c r="DX357" s="60">
        <f t="shared" si="1562"/>
        <v>0</v>
      </c>
      <c r="DY357" s="244"/>
      <c r="DZ357" s="212"/>
      <c r="EA357" s="213"/>
      <c r="EB357" s="149"/>
      <c r="EC357" s="60"/>
      <c r="ED357" s="247"/>
      <c r="EE357" s="212"/>
      <c r="EF357" s="213"/>
      <c r="EG357" s="149"/>
      <c r="EH357" s="60"/>
      <c r="EI357" s="244"/>
      <c r="EJ357" s="224">
        <f t="shared" ref="EJ357" si="1690">IFERROR(AVERAGEIFS(O357:EI357,O$12:EI$12,"Valor Total Unitario",O357:EI357,"&lt;&gt;0"),0)</f>
        <v>1278709.98</v>
      </c>
      <c r="EK357" s="221">
        <f t="shared" ref="EK357" si="1691">_xlfn.MINIFS(O357:EI357,O$12:EI$12,"Valor Total Unitario", O357:EI357, "&lt;&gt;0")</f>
        <v>399000</v>
      </c>
      <c r="EL357" s="222" t="str">
        <f t="shared" ref="EL357" si="1692">IF(EK357=0,"",INDEX(O$9:EI$9,MATCH(EK357,O357:EI357,0)))</f>
        <v>LH S.A.S</v>
      </c>
      <c r="EM357" s="221"/>
      <c r="EN357" s="220">
        <f>IFERROR(EM357/#REF!,0)</f>
        <v>0</v>
      </c>
      <c r="EO357" s="31">
        <f t="shared" ref="EO357" si="1693">+EJ357</f>
        <v>1278709.98</v>
      </c>
      <c r="EP357" s="31">
        <f t="shared" si="1567"/>
        <v>1278709.98</v>
      </c>
      <c r="EQ357" s="225" t="str">
        <f t="shared" si="1686"/>
        <v/>
      </c>
    </row>
    <row r="358" spans="1:147" s="14" customFormat="1">
      <c r="A358" s="263">
        <f t="shared" si="1163"/>
        <v>346</v>
      </c>
      <c r="B358" s="102"/>
      <c r="C358" s="248" t="s">
        <v>1074</v>
      </c>
      <c r="D358" s="273" t="s">
        <v>57</v>
      </c>
      <c r="E358" s="264" t="s">
        <v>1445</v>
      </c>
      <c r="F358" s="273">
        <v>1</v>
      </c>
      <c r="G358" s="102"/>
      <c r="H358" s="103"/>
      <c r="I358" s="210"/>
      <c r="J358" s="280"/>
      <c r="K358" s="206"/>
      <c r="L358" s="71">
        <f t="shared" ref="L358" si="1694">+J358+K358</f>
        <v>0</v>
      </c>
      <c r="M358" s="209">
        <f t="shared" si="1538"/>
        <v>0</v>
      </c>
      <c r="O358" s="275"/>
      <c r="P358" s="275"/>
      <c r="Q358" s="149"/>
      <c r="R358" s="60"/>
      <c r="S358" s="244"/>
      <c r="T358" s="275"/>
      <c r="U358" s="275"/>
      <c r="V358" s="149"/>
      <c r="W358" s="60"/>
      <c r="X358" s="244"/>
      <c r="Y358" s="275"/>
      <c r="Z358" s="275"/>
      <c r="AA358" s="149"/>
      <c r="AB358" s="60"/>
      <c r="AC358" s="244"/>
      <c r="AD358" s="275"/>
      <c r="AE358" s="275"/>
      <c r="AF358" s="149"/>
      <c r="AG358" s="60"/>
      <c r="AH358" s="244"/>
      <c r="AI358" s="275"/>
      <c r="AJ358" s="275"/>
      <c r="AK358" s="149"/>
      <c r="AL358" s="60"/>
      <c r="AM358" s="244"/>
      <c r="AN358" s="275"/>
      <c r="AO358" s="275"/>
      <c r="AP358" s="149">
        <f t="shared" si="1539"/>
        <v>0</v>
      </c>
      <c r="AQ358" s="60">
        <f t="shared" si="1551"/>
        <v>0</v>
      </c>
      <c r="AR358" s="244"/>
      <c r="AS358" s="275">
        <v>1152115.8</v>
      </c>
      <c r="AT358" s="275">
        <v>0</v>
      </c>
      <c r="AU358" s="149">
        <f t="shared" si="1540"/>
        <v>1152115.8</v>
      </c>
      <c r="AV358" s="60">
        <f t="shared" si="1569"/>
        <v>1152115.8</v>
      </c>
      <c r="AW358" s="244"/>
      <c r="AX358" s="212"/>
      <c r="AY358" s="213"/>
      <c r="AZ358" s="149"/>
      <c r="BA358" s="60"/>
      <c r="BB358" s="244"/>
      <c r="BC358" s="212"/>
      <c r="BD358" s="213"/>
      <c r="BE358" s="149"/>
      <c r="BF358" s="60"/>
      <c r="BG358" s="244"/>
      <c r="BH358" s="275"/>
      <c r="BI358" s="275"/>
      <c r="BJ358" s="149"/>
      <c r="BK358" s="60"/>
      <c r="BL358" s="244"/>
      <c r="BM358" s="212"/>
      <c r="BN358" s="213"/>
      <c r="BO358" s="149"/>
      <c r="BP358" s="60"/>
      <c r="BQ358" s="244"/>
      <c r="BR358" s="212"/>
      <c r="BS358" s="213"/>
      <c r="BT358" s="149"/>
      <c r="BU358" s="60"/>
      <c r="BV358" s="244"/>
      <c r="BW358" s="212"/>
      <c r="BX358" s="213"/>
      <c r="BY358" s="149"/>
      <c r="BZ358" s="60"/>
      <c r="CA358" s="244"/>
      <c r="CB358" s="277"/>
      <c r="CC358" s="277"/>
      <c r="CD358" s="149"/>
      <c r="CE358" s="60"/>
      <c r="CF358" s="244"/>
      <c r="CG358" s="212"/>
      <c r="CH358" s="213"/>
      <c r="CI358" s="149"/>
      <c r="CJ358" s="60"/>
      <c r="CK358" s="244"/>
      <c r="CL358" s="212"/>
      <c r="CM358" s="213"/>
      <c r="CN358" s="149"/>
      <c r="CO358" s="60"/>
      <c r="CP358" s="244"/>
      <c r="CQ358" s="212">
        <v>5643440</v>
      </c>
      <c r="CR358" s="213">
        <v>0</v>
      </c>
      <c r="CS358" s="149">
        <f t="shared" si="1555"/>
        <v>5643440</v>
      </c>
      <c r="CT358" s="60">
        <f t="shared" si="1556"/>
        <v>5643440</v>
      </c>
      <c r="CU358" s="244"/>
      <c r="CV358" s="212">
        <v>9430000</v>
      </c>
      <c r="CW358" s="213">
        <v>0</v>
      </c>
      <c r="CX358" s="149">
        <f t="shared" si="1557"/>
        <v>9430000</v>
      </c>
      <c r="CY358" s="60">
        <f t="shared" si="1558"/>
        <v>9430000</v>
      </c>
      <c r="CZ358" s="244"/>
      <c r="DA358" s="212"/>
      <c r="DB358" s="213"/>
      <c r="DC358" s="149"/>
      <c r="DD358" s="60"/>
      <c r="DE358" s="244"/>
      <c r="DF358" s="212"/>
      <c r="DG358" s="213"/>
      <c r="DH358" s="149"/>
      <c r="DI358" s="60"/>
      <c r="DJ358" s="244"/>
      <c r="DK358" s="212"/>
      <c r="DL358" s="213"/>
      <c r="DM358" s="149"/>
      <c r="DN358" s="60"/>
      <c r="DO358" s="244"/>
      <c r="DP358" s="212"/>
      <c r="DQ358" s="213"/>
      <c r="DR358" s="149">
        <f t="shared" si="1542"/>
        <v>0</v>
      </c>
      <c r="DS358" s="60">
        <f t="shared" si="1561"/>
        <v>0</v>
      </c>
      <c r="DT358" s="244"/>
      <c r="DU358" s="212">
        <v>0</v>
      </c>
      <c r="DV358" s="213">
        <v>0</v>
      </c>
      <c r="DW358" s="149">
        <f t="shared" si="1543"/>
        <v>0</v>
      </c>
      <c r="DX358" s="60">
        <f t="shared" si="1562"/>
        <v>0</v>
      </c>
      <c r="DY358" s="244"/>
      <c r="DZ358" s="212"/>
      <c r="EA358" s="213"/>
      <c r="EB358" s="149"/>
      <c r="EC358" s="60"/>
      <c r="ED358" s="247"/>
      <c r="EE358" s="212"/>
      <c r="EF358" s="213"/>
      <c r="EG358" s="149"/>
      <c r="EH358" s="60"/>
      <c r="EI358" s="244"/>
      <c r="EJ358" s="224">
        <f t="shared" ref="EJ358" si="1695">IFERROR(AVERAGEIFS(O358:EI358,O$12:EI$12,"Valor Total Unitario",O358:EI358,"&lt;&gt;0"),0)</f>
        <v>5408518.6000000006</v>
      </c>
      <c r="EK358" s="221">
        <f t="shared" ref="EK358" si="1696">_xlfn.MINIFS(O358:EI358,O$12:EI$12,"Valor Total Unitario", O358:EI358, "&lt;&gt;0")</f>
        <v>1152115.8</v>
      </c>
      <c r="EL358" s="222" t="str">
        <f t="shared" ref="EL358" si="1697">IF(EK358=0,"",INDEX(O$9:EI$9,MATCH(EK358,O358:EI358,0)))</f>
        <v>FIJACION EXTERNA SAS</v>
      </c>
      <c r="EM358" s="221"/>
      <c r="EN358" s="220">
        <f>IFERROR(EM358/#REF!,0)</f>
        <v>0</v>
      </c>
      <c r="EO358" s="31">
        <f t="shared" ref="EO358" si="1698">+EJ358</f>
        <v>5408518.6000000006</v>
      </c>
      <c r="EP358" s="31">
        <f t="shared" si="1567"/>
        <v>5408518.6000000006</v>
      </c>
      <c r="EQ358" s="225" t="str">
        <f t="shared" si="1686"/>
        <v/>
      </c>
    </row>
    <row r="359" spans="1:147" s="14" customFormat="1">
      <c r="A359" s="263">
        <f t="shared" si="1163"/>
        <v>347</v>
      </c>
      <c r="B359" s="102"/>
      <c r="C359" s="248" t="s">
        <v>1075</v>
      </c>
      <c r="D359" s="273" t="s">
        <v>57</v>
      </c>
      <c r="E359" s="264" t="s">
        <v>1445</v>
      </c>
      <c r="F359" s="273">
        <v>1</v>
      </c>
      <c r="G359" s="102"/>
      <c r="H359" s="103"/>
      <c r="I359" s="210"/>
      <c r="J359" s="280"/>
      <c r="K359" s="206"/>
      <c r="L359" s="71">
        <f t="shared" ref="L359" si="1699">+J359+K359</f>
        <v>0</v>
      </c>
      <c r="M359" s="209">
        <f t="shared" si="1538"/>
        <v>0</v>
      </c>
      <c r="O359" s="275"/>
      <c r="P359" s="275"/>
      <c r="Q359" s="149"/>
      <c r="R359" s="60"/>
      <c r="S359" s="244"/>
      <c r="T359" s="275"/>
      <c r="U359" s="275"/>
      <c r="V359" s="149"/>
      <c r="W359" s="60"/>
      <c r="X359" s="244"/>
      <c r="Y359" s="275"/>
      <c r="Z359" s="275"/>
      <c r="AA359" s="149"/>
      <c r="AB359" s="60"/>
      <c r="AC359" s="244"/>
      <c r="AD359" s="275"/>
      <c r="AE359" s="275"/>
      <c r="AF359" s="149"/>
      <c r="AG359" s="60"/>
      <c r="AH359" s="244"/>
      <c r="AI359" s="275"/>
      <c r="AJ359" s="275"/>
      <c r="AK359" s="149"/>
      <c r="AL359" s="60"/>
      <c r="AM359" s="244"/>
      <c r="AN359" s="275"/>
      <c r="AO359" s="275"/>
      <c r="AP359" s="149">
        <f t="shared" si="1539"/>
        <v>0</v>
      </c>
      <c r="AQ359" s="60">
        <f t="shared" si="1551"/>
        <v>0</v>
      </c>
      <c r="AR359" s="244"/>
      <c r="AS359" s="275"/>
      <c r="AT359" s="275">
        <v>0</v>
      </c>
      <c r="AU359" s="149">
        <f t="shared" si="1540"/>
        <v>0</v>
      </c>
      <c r="AV359" s="60">
        <f t="shared" si="1569"/>
        <v>0</v>
      </c>
      <c r="AW359" s="244"/>
      <c r="AX359" s="212">
        <v>8295566</v>
      </c>
      <c r="AY359" s="213">
        <v>0</v>
      </c>
      <c r="AZ359" s="149">
        <f t="shared" si="1552"/>
        <v>8295566</v>
      </c>
      <c r="BA359" s="60">
        <f t="shared" si="1553"/>
        <v>8295566</v>
      </c>
      <c r="BB359" s="244"/>
      <c r="BC359" s="212"/>
      <c r="BD359" s="213"/>
      <c r="BE359" s="149"/>
      <c r="BF359" s="60"/>
      <c r="BG359" s="244"/>
      <c r="BH359" s="275"/>
      <c r="BI359" s="275"/>
      <c r="BJ359" s="149"/>
      <c r="BK359" s="60"/>
      <c r="BL359" s="244"/>
      <c r="BM359" s="212"/>
      <c r="BN359" s="213"/>
      <c r="BO359" s="149"/>
      <c r="BP359" s="60"/>
      <c r="BQ359" s="244"/>
      <c r="BR359" s="212"/>
      <c r="BS359" s="213"/>
      <c r="BT359" s="149"/>
      <c r="BU359" s="60"/>
      <c r="BV359" s="244"/>
      <c r="BW359" s="212"/>
      <c r="BX359" s="213"/>
      <c r="BY359" s="149"/>
      <c r="BZ359" s="60"/>
      <c r="CA359" s="244"/>
      <c r="CB359" s="277"/>
      <c r="CC359" s="277"/>
      <c r="CD359" s="149"/>
      <c r="CE359" s="60"/>
      <c r="CF359" s="244"/>
      <c r="CG359" s="212"/>
      <c r="CH359" s="213"/>
      <c r="CI359" s="149"/>
      <c r="CJ359" s="60"/>
      <c r="CK359" s="244"/>
      <c r="CL359" s="212"/>
      <c r="CM359" s="213"/>
      <c r="CN359" s="149"/>
      <c r="CO359" s="60"/>
      <c r="CP359" s="244"/>
      <c r="CQ359" s="212">
        <v>5983230.0000000009</v>
      </c>
      <c r="CR359" s="213">
        <v>0</v>
      </c>
      <c r="CS359" s="149">
        <f t="shared" si="1555"/>
        <v>5983230.0000000009</v>
      </c>
      <c r="CT359" s="60">
        <f t="shared" si="1556"/>
        <v>5983230.0000000009</v>
      </c>
      <c r="CU359" s="244"/>
      <c r="CV359" s="212">
        <v>19740000</v>
      </c>
      <c r="CW359" s="213">
        <v>0</v>
      </c>
      <c r="CX359" s="149">
        <f t="shared" si="1557"/>
        <v>19740000</v>
      </c>
      <c r="CY359" s="60">
        <f t="shared" si="1558"/>
        <v>19740000</v>
      </c>
      <c r="CZ359" s="244"/>
      <c r="DA359" s="212"/>
      <c r="DB359" s="213"/>
      <c r="DC359" s="149"/>
      <c r="DD359" s="60"/>
      <c r="DE359" s="244"/>
      <c r="DF359" s="212"/>
      <c r="DG359" s="213"/>
      <c r="DH359" s="149"/>
      <c r="DI359" s="60"/>
      <c r="DJ359" s="244"/>
      <c r="DK359" s="212"/>
      <c r="DL359" s="213"/>
      <c r="DM359" s="149"/>
      <c r="DN359" s="60"/>
      <c r="DO359" s="244"/>
      <c r="DP359" s="212"/>
      <c r="DQ359" s="213"/>
      <c r="DR359" s="149">
        <f t="shared" si="1542"/>
        <v>0</v>
      </c>
      <c r="DS359" s="60">
        <f t="shared" si="1561"/>
        <v>0</v>
      </c>
      <c r="DT359" s="244"/>
      <c r="DU359" s="212">
        <v>0</v>
      </c>
      <c r="DV359" s="213">
        <v>0</v>
      </c>
      <c r="DW359" s="149">
        <f t="shared" si="1543"/>
        <v>0</v>
      </c>
      <c r="DX359" s="60">
        <f t="shared" si="1562"/>
        <v>0</v>
      </c>
      <c r="DY359" s="244"/>
      <c r="DZ359" s="212"/>
      <c r="EA359" s="213"/>
      <c r="EB359" s="149"/>
      <c r="EC359" s="60"/>
      <c r="ED359" s="247"/>
      <c r="EE359" s="212"/>
      <c r="EF359" s="213"/>
      <c r="EG359" s="149"/>
      <c r="EH359" s="60"/>
      <c r="EI359" s="244"/>
      <c r="EJ359" s="224">
        <f t="shared" ref="EJ359" si="1700">IFERROR(AVERAGEIFS(O359:EI359,O$12:EI$12,"Valor Total Unitario",O359:EI359,"&lt;&gt;0"),0)</f>
        <v>11339598.666666666</v>
      </c>
      <c r="EK359" s="221">
        <f t="shared" ref="EK359" si="1701">_xlfn.MINIFS(O359:EI359,O$12:EI$12,"Valor Total Unitario", O359:EI359, "&lt;&gt;0")</f>
        <v>5983230.0000000009</v>
      </c>
      <c r="EL359" s="222" t="str">
        <f t="shared" ref="EL359" si="1702">IF(EK359=0,"",INDEX(O$9:EI$9,MATCH(EK359,O359:EI359,0)))</f>
        <v>IMPLAMEQ SAS</v>
      </c>
      <c r="EM359" s="221"/>
      <c r="EN359" s="220">
        <f>IFERROR(EM359/#REF!,0)</f>
        <v>0</v>
      </c>
      <c r="EO359" s="31">
        <f t="shared" ref="EO359" si="1703">+EJ359</f>
        <v>11339598.666666666</v>
      </c>
      <c r="EP359" s="31">
        <f t="shared" si="1567"/>
        <v>11339598.666666666</v>
      </c>
      <c r="EQ359" s="225" t="str">
        <f t="shared" si="1686"/>
        <v/>
      </c>
    </row>
    <row r="360" spans="1:147" s="14" customFormat="1" ht="28.5">
      <c r="A360" s="263">
        <f t="shared" si="1163"/>
        <v>348</v>
      </c>
      <c r="B360" s="102"/>
      <c r="C360" s="249" t="s">
        <v>1076</v>
      </c>
      <c r="D360" s="273" t="s">
        <v>57</v>
      </c>
      <c r="E360" s="265" t="s">
        <v>37</v>
      </c>
      <c r="F360" s="273">
        <v>1</v>
      </c>
      <c r="G360" s="102"/>
      <c r="H360" s="103"/>
      <c r="I360" s="210"/>
      <c r="J360" s="280"/>
      <c r="K360" s="206"/>
      <c r="L360" s="71">
        <f t="shared" ref="L360" si="1704">+J360+K360</f>
        <v>0</v>
      </c>
      <c r="M360" s="209">
        <f t="shared" si="1538"/>
        <v>0</v>
      </c>
      <c r="O360" s="275"/>
      <c r="P360" s="275"/>
      <c r="Q360" s="149"/>
      <c r="R360" s="60"/>
      <c r="S360" s="244"/>
      <c r="T360" s="275"/>
      <c r="U360" s="275"/>
      <c r="V360" s="149"/>
      <c r="W360" s="60"/>
      <c r="X360" s="244"/>
      <c r="Y360" s="275"/>
      <c r="Z360" s="275"/>
      <c r="AA360" s="149"/>
      <c r="AB360" s="60"/>
      <c r="AC360" s="244"/>
      <c r="AD360" s="275"/>
      <c r="AE360" s="275"/>
      <c r="AF360" s="149"/>
      <c r="AG360" s="60"/>
      <c r="AH360" s="244"/>
      <c r="AI360" s="275"/>
      <c r="AJ360" s="275"/>
      <c r="AK360" s="149"/>
      <c r="AL360" s="60"/>
      <c r="AM360" s="244"/>
      <c r="AN360" s="275"/>
      <c r="AO360" s="275"/>
      <c r="AP360" s="149">
        <f t="shared" si="1539"/>
        <v>0</v>
      </c>
      <c r="AQ360" s="60">
        <f t="shared" si="1551"/>
        <v>0</v>
      </c>
      <c r="AR360" s="244"/>
      <c r="AS360" s="275">
        <v>206250</v>
      </c>
      <c r="AT360" s="275">
        <v>0</v>
      </c>
      <c r="AU360" s="149">
        <f t="shared" si="1540"/>
        <v>206250</v>
      </c>
      <c r="AV360" s="60">
        <f t="shared" si="1569"/>
        <v>206250</v>
      </c>
      <c r="AW360" s="244"/>
      <c r="AX360" s="212">
        <v>206737</v>
      </c>
      <c r="AY360" s="213">
        <v>0</v>
      </c>
      <c r="AZ360" s="149">
        <f t="shared" si="1552"/>
        <v>206737</v>
      </c>
      <c r="BA360" s="60">
        <f t="shared" si="1553"/>
        <v>206737</v>
      </c>
      <c r="BB360" s="244"/>
      <c r="BC360" s="212"/>
      <c r="BD360" s="213"/>
      <c r="BE360" s="149"/>
      <c r="BF360" s="60"/>
      <c r="BG360" s="244"/>
      <c r="BH360" s="275"/>
      <c r="BI360" s="275"/>
      <c r="BJ360" s="149"/>
      <c r="BK360" s="60"/>
      <c r="BL360" s="244"/>
      <c r="BM360" s="212"/>
      <c r="BN360" s="213"/>
      <c r="BO360" s="149"/>
      <c r="BP360" s="60"/>
      <c r="BQ360" s="244"/>
      <c r="BR360" s="212"/>
      <c r="BS360" s="213"/>
      <c r="BT360" s="149"/>
      <c r="BU360" s="60"/>
      <c r="BV360" s="244"/>
      <c r="BW360" s="212"/>
      <c r="BX360" s="213"/>
      <c r="BY360" s="149"/>
      <c r="BZ360" s="60"/>
      <c r="CA360" s="244"/>
      <c r="CB360" s="277"/>
      <c r="CC360" s="277"/>
      <c r="CD360" s="149"/>
      <c r="CE360" s="60"/>
      <c r="CF360" s="244"/>
      <c r="CG360" s="212"/>
      <c r="CH360" s="213"/>
      <c r="CI360" s="149"/>
      <c r="CJ360" s="60"/>
      <c r="CK360" s="244"/>
      <c r="CL360" s="212"/>
      <c r="CM360" s="213"/>
      <c r="CN360" s="149"/>
      <c r="CO360" s="60"/>
      <c r="CP360" s="244"/>
      <c r="CQ360" s="212">
        <v>81800</v>
      </c>
      <c r="CR360" s="213">
        <v>0</v>
      </c>
      <c r="CS360" s="149">
        <f t="shared" si="1555"/>
        <v>81800</v>
      </c>
      <c r="CT360" s="60">
        <f t="shared" si="1556"/>
        <v>81800</v>
      </c>
      <c r="CU360" s="244"/>
      <c r="CV360" s="212">
        <v>260000</v>
      </c>
      <c r="CW360" s="213">
        <v>0</v>
      </c>
      <c r="CX360" s="149">
        <f t="shared" si="1557"/>
        <v>260000</v>
      </c>
      <c r="CY360" s="60">
        <f t="shared" si="1558"/>
        <v>260000</v>
      </c>
      <c r="CZ360" s="244"/>
      <c r="DA360" s="212"/>
      <c r="DB360" s="213"/>
      <c r="DC360" s="149"/>
      <c r="DD360" s="60"/>
      <c r="DE360" s="244"/>
      <c r="DF360" s="212"/>
      <c r="DG360" s="213"/>
      <c r="DH360" s="149"/>
      <c r="DI360" s="60"/>
      <c r="DJ360" s="244"/>
      <c r="DK360" s="212"/>
      <c r="DL360" s="213"/>
      <c r="DM360" s="149"/>
      <c r="DN360" s="60"/>
      <c r="DO360" s="244"/>
      <c r="DP360" s="212"/>
      <c r="DQ360" s="213"/>
      <c r="DR360" s="149">
        <f t="shared" si="1542"/>
        <v>0</v>
      </c>
      <c r="DS360" s="60">
        <f t="shared" si="1561"/>
        <v>0</v>
      </c>
      <c r="DT360" s="244"/>
      <c r="DU360" s="212">
        <v>0</v>
      </c>
      <c r="DV360" s="213">
        <v>0</v>
      </c>
      <c r="DW360" s="149">
        <f t="shared" si="1543"/>
        <v>0</v>
      </c>
      <c r="DX360" s="60">
        <f t="shared" si="1562"/>
        <v>0</v>
      </c>
      <c r="DY360" s="244"/>
      <c r="DZ360" s="212"/>
      <c r="EA360" s="213"/>
      <c r="EB360" s="149"/>
      <c r="EC360" s="60"/>
      <c r="ED360" s="247"/>
      <c r="EE360" s="212"/>
      <c r="EF360" s="213"/>
      <c r="EG360" s="149"/>
      <c r="EH360" s="60"/>
      <c r="EI360" s="244"/>
      <c r="EJ360" s="224">
        <f t="shared" ref="EJ360" si="1705">IFERROR(AVERAGEIFS(O360:EI360,O$12:EI$12,"Valor Total Unitario",O360:EI360,"&lt;&gt;0"),0)</f>
        <v>188696.75</v>
      </c>
      <c r="EK360" s="221">
        <f t="shared" ref="EK360" si="1706">_xlfn.MINIFS(O360:EI360,O$12:EI$12,"Valor Total Unitario", O360:EI360, "&lt;&gt;0")</f>
        <v>81800</v>
      </c>
      <c r="EL360" s="222" t="str">
        <f t="shared" ref="EL360" si="1707">IF(EK360=0,"",INDEX(O$9:EI$9,MATCH(EK360,O360:EI360,0)))</f>
        <v>IMPLAMEQ SAS</v>
      </c>
      <c r="EM360" s="221"/>
      <c r="EN360" s="220">
        <f>IFERROR(EM360/#REF!,0)</f>
        <v>0</v>
      </c>
      <c r="EO360" s="31">
        <f t="shared" ref="EO360" si="1708">+EJ360</f>
        <v>188696.75</v>
      </c>
      <c r="EP360" s="31">
        <f t="shared" si="1567"/>
        <v>188696.75</v>
      </c>
      <c r="EQ360" s="225" t="str">
        <f t="shared" si="1686"/>
        <v/>
      </c>
    </row>
    <row r="361" spans="1:147" s="14" customFormat="1">
      <c r="A361" s="263">
        <f t="shared" si="1163"/>
        <v>349</v>
      </c>
      <c r="B361" s="102"/>
      <c r="C361" s="249" t="s">
        <v>1077</v>
      </c>
      <c r="D361" s="273" t="s">
        <v>57</v>
      </c>
      <c r="E361" s="265" t="s">
        <v>37</v>
      </c>
      <c r="F361" s="273">
        <v>12</v>
      </c>
      <c r="G361" s="102"/>
      <c r="H361" s="103"/>
      <c r="I361" s="210"/>
      <c r="J361" s="280"/>
      <c r="K361" s="206"/>
      <c r="L361" s="71">
        <f t="shared" ref="L361" si="1709">+J361+K361</f>
        <v>0</v>
      </c>
      <c r="M361" s="209">
        <f t="shared" si="1538"/>
        <v>0</v>
      </c>
      <c r="O361" s="275"/>
      <c r="P361" s="275"/>
      <c r="Q361" s="149"/>
      <c r="R361" s="60"/>
      <c r="S361" s="244"/>
      <c r="T361" s="275"/>
      <c r="U361" s="275"/>
      <c r="V361" s="149"/>
      <c r="W361" s="60"/>
      <c r="X361" s="244"/>
      <c r="Y361" s="275"/>
      <c r="Z361" s="275"/>
      <c r="AA361" s="149"/>
      <c r="AB361" s="60"/>
      <c r="AC361" s="244"/>
      <c r="AD361" s="275"/>
      <c r="AE361" s="275"/>
      <c r="AF361" s="149"/>
      <c r="AG361" s="60"/>
      <c r="AH361" s="244"/>
      <c r="AI361" s="275"/>
      <c r="AJ361" s="275"/>
      <c r="AK361" s="149"/>
      <c r="AL361" s="60"/>
      <c r="AM361" s="244"/>
      <c r="AN361" s="275"/>
      <c r="AO361" s="275"/>
      <c r="AP361" s="149">
        <f t="shared" si="1539"/>
        <v>0</v>
      </c>
      <c r="AQ361" s="60">
        <f t="shared" si="1551"/>
        <v>0</v>
      </c>
      <c r="AR361" s="244"/>
      <c r="AS361" s="275">
        <v>975390.9</v>
      </c>
      <c r="AT361" s="275">
        <v>0</v>
      </c>
      <c r="AU361" s="149">
        <f t="shared" si="1540"/>
        <v>975390.9</v>
      </c>
      <c r="AV361" s="60">
        <f t="shared" si="1569"/>
        <v>11704690.800000001</v>
      </c>
      <c r="AW361" s="244"/>
      <c r="AX361" s="212">
        <v>735368</v>
      </c>
      <c r="AY361" s="213">
        <v>0</v>
      </c>
      <c r="AZ361" s="149">
        <f t="shared" si="1552"/>
        <v>735368</v>
      </c>
      <c r="BA361" s="60">
        <f t="shared" si="1553"/>
        <v>8824416</v>
      </c>
      <c r="BB361" s="244"/>
      <c r="BC361" s="212"/>
      <c r="BD361" s="213"/>
      <c r="BE361" s="149"/>
      <c r="BF361" s="60"/>
      <c r="BG361" s="244"/>
      <c r="BH361" s="275"/>
      <c r="BI361" s="275"/>
      <c r="BJ361" s="149"/>
      <c r="BK361" s="60"/>
      <c r="BL361" s="244"/>
      <c r="BM361" s="212"/>
      <c r="BN361" s="213"/>
      <c r="BO361" s="149"/>
      <c r="BP361" s="60"/>
      <c r="BQ361" s="244"/>
      <c r="BR361" s="212"/>
      <c r="BS361" s="213"/>
      <c r="BT361" s="149"/>
      <c r="BU361" s="60"/>
      <c r="BV361" s="244"/>
      <c r="BW361" s="212"/>
      <c r="BX361" s="213"/>
      <c r="BY361" s="149"/>
      <c r="BZ361" s="60"/>
      <c r="CA361" s="244"/>
      <c r="CB361" s="277"/>
      <c r="CC361" s="277"/>
      <c r="CD361" s="149"/>
      <c r="CE361" s="60"/>
      <c r="CF361" s="244"/>
      <c r="CG361" s="212"/>
      <c r="CH361" s="213"/>
      <c r="CI361" s="149"/>
      <c r="CJ361" s="60"/>
      <c r="CK361" s="244"/>
      <c r="CL361" s="212"/>
      <c r="CM361" s="213"/>
      <c r="CN361" s="149"/>
      <c r="CO361" s="60"/>
      <c r="CP361" s="244"/>
      <c r="CQ361" s="212">
        <v>400000</v>
      </c>
      <c r="CR361" s="213">
        <v>0</v>
      </c>
      <c r="CS361" s="149">
        <f t="shared" si="1555"/>
        <v>400000</v>
      </c>
      <c r="CT361" s="60">
        <f t="shared" si="1556"/>
        <v>4800000</v>
      </c>
      <c r="CU361" s="244"/>
      <c r="CV361" s="212">
        <v>440000</v>
      </c>
      <c r="CW361" s="213">
        <v>0</v>
      </c>
      <c r="CX361" s="149">
        <f t="shared" si="1557"/>
        <v>440000</v>
      </c>
      <c r="CY361" s="60">
        <f t="shared" si="1558"/>
        <v>5280000</v>
      </c>
      <c r="CZ361" s="244"/>
      <c r="DA361" s="212"/>
      <c r="DB361" s="213"/>
      <c r="DC361" s="149"/>
      <c r="DD361" s="60"/>
      <c r="DE361" s="244"/>
      <c r="DF361" s="212"/>
      <c r="DG361" s="213"/>
      <c r="DH361" s="149"/>
      <c r="DI361" s="60"/>
      <c r="DJ361" s="244"/>
      <c r="DK361" s="212"/>
      <c r="DL361" s="213"/>
      <c r="DM361" s="149"/>
      <c r="DN361" s="60"/>
      <c r="DO361" s="244"/>
      <c r="DP361" s="212"/>
      <c r="DQ361" s="213"/>
      <c r="DR361" s="149">
        <f t="shared" si="1542"/>
        <v>0</v>
      </c>
      <c r="DS361" s="60">
        <f t="shared" si="1561"/>
        <v>0</v>
      </c>
      <c r="DT361" s="244"/>
      <c r="DU361" s="212">
        <v>0</v>
      </c>
      <c r="DV361" s="213">
        <v>0</v>
      </c>
      <c r="DW361" s="149">
        <f t="shared" si="1543"/>
        <v>0</v>
      </c>
      <c r="DX361" s="60">
        <f t="shared" si="1562"/>
        <v>0</v>
      </c>
      <c r="DY361" s="244"/>
      <c r="DZ361" s="212"/>
      <c r="EA361" s="213"/>
      <c r="EB361" s="149"/>
      <c r="EC361" s="60"/>
      <c r="ED361" s="247"/>
      <c r="EE361" s="212"/>
      <c r="EF361" s="213"/>
      <c r="EG361" s="149"/>
      <c r="EH361" s="60"/>
      <c r="EI361" s="244"/>
      <c r="EJ361" s="224">
        <f t="shared" ref="EJ361" si="1710">IFERROR(AVERAGEIFS(O361:EI361,O$12:EI$12,"Valor Total Unitario",O361:EI361,"&lt;&gt;0"),0)</f>
        <v>637689.72499999998</v>
      </c>
      <c r="EK361" s="221">
        <f t="shared" ref="EK361" si="1711">_xlfn.MINIFS(O361:EI361,O$12:EI$12,"Valor Total Unitario", O361:EI361, "&lt;&gt;0")</f>
        <v>400000</v>
      </c>
      <c r="EL361" s="222" t="str">
        <f t="shared" ref="EL361" si="1712">IF(EK361=0,"",INDEX(O$9:EI$9,MATCH(EK361,O361:EI361,0)))</f>
        <v>IMPLAMEQ SAS</v>
      </c>
      <c r="EM361" s="221"/>
      <c r="EN361" s="220">
        <f>IFERROR(EM361/#REF!,0)</f>
        <v>0</v>
      </c>
      <c r="EO361" s="31">
        <f t="shared" ref="EO361" si="1713">+EJ361</f>
        <v>637689.72499999998</v>
      </c>
      <c r="EP361" s="31">
        <f t="shared" si="1567"/>
        <v>7652276.6999999993</v>
      </c>
      <c r="EQ361" s="225" t="str">
        <f t="shared" si="1686"/>
        <v/>
      </c>
    </row>
    <row r="362" spans="1:147" s="14" customFormat="1" ht="28.5">
      <c r="A362" s="263">
        <f t="shared" si="1163"/>
        <v>350</v>
      </c>
      <c r="B362" s="102"/>
      <c r="C362" s="259" t="s">
        <v>1078</v>
      </c>
      <c r="D362" s="273" t="s">
        <v>57</v>
      </c>
      <c r="E362" s="269" t="s">
        <v>37</v>
      </c>
      <c r="F362" s="273">
        <v>2</v>
      </c>
      <c r="G362" s="102"/>
      <c r="H362" s="103"/>
      <c r="I362" s="210"/>
      <c r="J362" s="280"/>
      <c r="K362" s="206"/>
      <c r="L362" s="71">
        <f t="shared" ref="L362" si="1714">+J362+K362</f>
        <v>0</v>
      </c>
      <c r="M362" s="209">
        <f t="shared" si="1538"/>
        <v>0</v>
      </c>
      <c r="O362" s="275"/>
      <c r="P362" s="275"/>
      <c r="Q362" s="149"/>
      <c r="R362" s="60"/>
      <c r="S362" s="244"/>
      <c r="T362" s="275"/>
      <c r="U362" s="275"/>
      <c r="V362" s="149"/>
      <c r="W362" s="60"/>
      <c r="X362" s="244"/>
      <c r="Y362" s="275"/>
      <c r="Z362" s="275"/>
      <c r="AA362" s="149"/>
      <c r="AB362" s="60"/>
      <c r="AC362" s="244"/>
      <c r="AD362" s="275"/>
      <c r="AE362" s="275"/>
      <c r="AF362" s="149"/>
      <c r="AG362" s="60"/>
      <c r="AH362" s="244"/>
      <c r="AI362" s="275"/>
      <c r="AJ362" s="275"/>
      <c r="AK362" s="149"/>
      <c r="AL362" s="60"/>
      <c r="AM362" s="244"/>
      <c r="AN362" s="275"/>
      <c r="AO362" s="275"/>
      <c r="AP362" s="149">
        <f t="shared" si="1539"/>
        <v>0</v>
      </c>
      <c r="AQ362" s="60">
        <f t="shared" si="1551"/>
        <v>0</v>
      </c>
      <c r="AR362" s="244"/>
      <c r="AS362" s="275">
        <v>4537500</v>
      </c>
      <c r="AT362" s="275">
        <v>0</v>
      </c>
      <c r="AU362" s="149">
        <f t="shared" si="1540"/>
        <v>4537500</v>
      </c>
      <c r="AV362" s="60">
        <f t="shared" si="1569"/>
        <v>9075000</v>
      </c>
      <c r="AW362" s="244"/>
      <c r="AX362" s="212"/>
      <c r="AY362" s="213"/>
      <c r="AZ362" s="149"/>
      <c r="BA362" s="60"/>
      <c r="BB362" s="244"/>
      <c r="BC362" s="212">
        <v>2585000</v>
      </c>
      <c r="BD362" s="213">
        <v>0</v>
      </c>
      <c r="BE362" s="149">
        <f t="shared" ref="BE362:BE394" si="1715">+BC362+BD362</f>
        <v>2585000</v>
      </c>
      <c r="BF362" s="60">
        <f t="shared" ref="BF362:BF395" si="1716">+BE362*$F362</f>
        <v>5170000</v>
      </c>
      <c r="BG362" s="244"/>
      <c r="BH362" s="275"/>
      <c r="BI362" s="275"/>
      <c r="BJ362" s="149"/>
      <c r="BK362" s="60"/>
      <c r="BL362" s="244"/>
      <c r="BM362" s="212"/>
      <c r="BN362" s="213"/>
      <c r="BO362" s="149"/>
      <c r="BP362" s="60"/>
      <c r="BQ362" s="244"/>
      <c r="BR362" s="212"/>
      <c r="BS362" s="213"/>
      <c r="BT362" s="149"/>
      <c r="BU362" s="60"/>
      <c r="BV362" s="244"/>
      <c r="BW362" s="212"/>
      <c r="BX362" s="213"/>
      <c r="BY362" s="149"/>
      <c r="BZ362" s="60"/>
      <c r="CA362" s="244"/>
      <c r="CB362" s="277"/>
      <c r="CC362" s="277"/>
      <c r="CD362" s="149"/>
      <c r="CE362" s="60"/>
      <c r="CF362" s="244"/>
      <c r="CG362" s="212"/>
      <c r="CH362" s="213"/>
      <c r="CI362" s="149"/>
      <c r="CJ362" s="60"/>
      <c r="CK362" s="244"/>
      <c r="CL362" s="212"/>
      <c r="CM362" s="213"/>
      <c r="CN362" s="149"/>
      <c r="CO362" s="60"/>
      <c r="CP362" s="244"/>
      <c r="CQ362" s="212"/>
      <c r="CR362" s="213"/>
      <c r="CS362" s="149"/>
      <c r="CT362" s="60"/>
      <c r="CU362" s="244"/>
      <c r="CV362" s="212"/>
      <c r="CW362" s="213"/>
      <c r="CX362" s="149"/>
      <c r="CY362" s="60"/>
      <c r="CZ362" s="244"/>
      <c r="DA362" s="212"/>
      <c r="DB362" s="213"/>
      <c r="DC362" s="149"/>
      <c r="DD362" s="60"/>
      <c r="DE362" s="244"/>
      <c r="DF362" s="212"/>
      <c r="DG362" s="213"/>
      <c r="DH362" s="149"/>
      <c r="DI362" s="60"/>
      <c r="DJ362" s="244"/>
      <c r="DK362" s="212"/>
      <c r="DL362" s="213"/>
      <c r="DM362" s="149"/>
      <c r="DN362" s="60"/>
      <c r="DO362" s="244"/>
      <c r="DP362" s="212"/>
      <c r="DQ362" s="213"/>
      <c r="DR362" s="149">
        <f t="shared" si="1542"/>
        <v>0</v>
      </c>
      <c r="DS362" s="60">
        <f t="shared" si="1561"/>
        <v>0</v>
      </c>
      <c r="DT362" s="244"/>
      <c r="DU362" s="212">
        <v>0</v>
      </c>
      <c r="DV362" s="213">
        <v>0</v>
      </c>
      <c r="DW362" s="149">
        <f t="shared" si="1543"/>
        <v>0</v>
      </c>
      <c r="DX362" s="60">
        <f t="shared" si="1562"/>
        <v>0</v>
      </c>
      <c r="DY362" s="244"/>
      <c r="DZ362" s="212"/>
      <c r="EA362" s="213"/>
      <c r="EB362" s="149"/>
      <c r="EC362" s="60"/>
      <c r="ED362" s="247"/>
      <c r="EE362" s="212">
        <v>2200000</v>
      </c>
      <c r="EF362" s="213">
        <v>0</v>
      </c>
      <c r="EG362" s="149">
        <f t="shared" ref="EG362:EG394" si="1717">+EE362+EF362</f>
        <v>2200000</v>
      </c>
      <c r="EH362" s="60">
        <f t="shared" ref="EH362:EH394" si="1718">+EG362*$F362</f>
        <v>4400000</v>
      </c>
      <c r="EI362" s="244"/>
      <c r="EJ362" s="224">
        <f t="shared" ref="EJ362" si="1719">IFERROR(AVERAGEIFS(O362:EI362,O$12:EI$12,"Valor Total Unitario",O362:EI362,"&lt;&gt;0"),0)</f>
        <v>3107500</v>
      </c>
      <c r="EK362" s="221">
        <f t="shared" ref="EK362" si="1720">_xlfn.MINIFS(O362:EI362,O$12:EI$12,"Valor Total Unitario", O362:EI362, "&lt;&gt;0")</f>
        <v>2200000</v>
      </c>
      <c r="EL362" s="222" t="str">
        <f t="shared" ref="EL362" si="1721">IF(EK362=0,"",INDEX(O$9:EI$9,MATCH(EK362,O362:EI362,0)))</f>
        <v>ENFISA</v>
      </c>
      <c r="EM362" s="221"/>
      <c r="EN362" s="220">
        <f>IFERROR(EM362/#REF!,0)</f>
        <v>0</v>
      </c>
      <c r="EO362" s="31">
        <f t="shared" ref="EO362" si="1722">+EJ362</f>
        <v>3107500</v>
      </c>
      <c r="EP362" s="31">
        <f t="shared" si="1567"/>
        <v>6215000</v>
      </c>
      <c r="EQ362" s="225" t="str">
        <f t="shared" si="1686"/>
        <v/>
      </c>
    </row>
    <row r="363" spans="1:147" s="14" customFormat="1" ht="42.75">
      <c r="A363" s="263">
        <f t="shared" si="1163"/>
        <v>351</v>
      </c>
      <c r="B363" s="102"/>
      <c r="C363" s="249" t="s">
        <v>1079</v>
      </c>
      <c r="D363" s="273" t="s">
        <v>57</v>
      </c>
      <c r="E363" s="265" t="s">
        <v>37</v>
      </c>
      <c r="F363" s="273">
        <v>2</v>
      </c>
      <c r="G363" s="102"/>
      <c r="H363" s="103"/>
      <c r="I363" s="210"/>
      <c r="J363" s="280"/>
      <c r="K363" s="206"/>
      <c r="L363" s="71">
        <f t="shared" ref="L363" si="1723">+J363+K363</f>
        <v>0</v>
      </c>
      <c r="M363" s="209">
        <f t="shared" si="1538"/>
        <v>0</v>
      </c>
      <c r="O363" s="275"/>
      <c r="P363" s="275"/>
      <c r="Q363" s="149"/>
      <c r="R363" s="60"/>
      <c r="S363" s="244"/>
      <c r="T363" s="275"/>
      <c r="U363" s="275"/>
      <c r="V363" s="149"/>
      <c r="W363" s="60"/>
      <c r="X363" s="244"/>
      <c r="Y363" s="275"/>
      <c r="Z363" s="275"/>
      <c r="AA363" s="149"/>
      <c r="AB363" s="60"/>
      <c r="AC363" s="244"/>
      <c r="AD363" s="275"/>
      <c r="AE363" s="275"/>
      <c r="AF363" s="149"/>
      <c r="AG363" s="60"/>
      <c r="AH363" s="244"/>
      <c r="AI363" s="275"/>
      <c r="AJ363" s="275"/>
      <c r="AK363" s="149"/>
      <c r="AL363" s="60"/>
      <c r="AM363" s="244"/>
      <c r="AN363" s="275"/>
      <c r="AO363" s="275"/>
      <c r="AP363" s="149">
        <f t="shared" si="1539"/>
        <v>0</v>
      </c>
      <c r="AQ363" s="60">
        <f t="shared" si="1551"/>
        <v>0</v>
      </c>
      <c r="AR363" s="244"/>
      <c r="AS363" s="275">
        <v>5293750</v>
      </c>
      <c r="AT363" s="275">
        <v>0</v>
      </c>
      <c r="AU363" s="149">
        <f t="shared" si="1540"/>
        <v>5293750</v>
      </c>
      <c r="AV363" s="60">
        <f t="shared" si="1569"/>
        <v>10587500</v>
      </c>
      <c r="AW363" s="244"/>
      <c r="AX363" s="212"/>
      <c r="AY363" s="213"/>
      <c r="AZ363" s="149"/>
      <c r="BA363" s="60"/>
      <c r="BB363" s="244"/>
      <c r="BC363" s="212"/>
      <c r="BD363" s="213"/>
      <c r="BE363" s="149"/>
      <c r="BF363" s="60"/>
      <c r="BG363" s="244"/>
      <c r="BH363" s="275"/>
      <c r="BI363" s="275"/>
      <c r="BJ363" s="149"/>
      <c r="BK363" s="60"/>
      <c r="BL363" s="244"/>
      <c r="BM363" s="212"/>
      <c r="BN363" s="213"/>
      <c r="BO363" s="149"/>
      <c r="BP363" s="60"/>
      <c r="BQ363" s="244"/>
      <c r="BR363" s="212"/>
      <c r="BS363" s="213"/>
      <c r="BT363" s="149"/>
      <c r="BU363" s="60"/>
      <c r="BV363" s="244"/>
      <c r="BW363" s="212"/>
      <c r="BX363" s="213"/>
      <c r="BY363" s="149"/>
      <c r="BZ363" s="60"/>
      <c r="CA363" s="244"/>
      <c r="CB363" s="277"/>
      <c r="CC363" s="277"/>
      <c r="CD363" s="149"/>
      <c r="CE363" s="60"/>
      <c r="CF363" s="244"/>
      <c r="CG363" s="212"/>
      <c r="CH363" s="213"/>
      <c r="CI363" s="149"/>
      <c r="CJ363" s="60"/>
      <c r="CK363" s="244"/>
      <c r="CL363" s="212"/>
      <c r="CM363" s="213"/>
      <c r="CN363" s="149"/>
      <c r="CO363" s="60"/>
      <c r="CP363" s="244"/>
      <c r="CQ363" s="212"/>
      <c r="CR363" s="213"/>
      <c r="CS363" s="149"/>
      <c r="CT363" s="60"/>
      <c r="CU363" s="244"/>
      <c r="CV363" s="212"/>
      <c r="CW363" s="213"/>
      <c r="CX363" s="149"/>
      <c r="CY363" s="60"/>
      <c r="CZ363" s="244"/>
      <c r="DA363" s="212"/>
      <c r="DB363" s="213"/>
      <c r="DC363" s="149"/>
      <c r="DD363" s="60"/>
      <c r="DE363" s="244"/>
      <c r="DF363" s="212"/>
      <c r="DG363" s="213"/>
      <c r="DH363" s="149"/>
      <c r="DI363" s="60"/>
      <c r="DJ363" s="244"/>
      <c r="DK363" s="212"/>
      <c r="DL363" s="213"/>
      <c r="DM363" s="149"/>
      <c r="DN363" s="60"/>
      <c r="DO363" s="244"/>
      <c r="DP363" s="212"/>
      <c r="DQ363" s="213"/>
      <c r="DR363" s="149">
        <f t="shared" si="1542"/>
        <v>0</v>
      </c>
      <c r="DS363" s="60">
        <f t="shared" si="1561"/>
        <v>0</v>
      </c>
      <c r="DT363" s="244"/>
      <c r="DU363" s="212">
        <v>0</v>
      </c>
      <c r="DV363" s="213">
        <v>0</v>
      </c>
      <c r="DW363" s="149">
        <f t="shared" si="1543"/>
        <v>0</v>
      </c>
      <c r="DX363" s="60">
        <f t="shared" si="1562"/>
        <v>0</v>
      </c>
      <c r="DY363" s="244"/>
      <c r="DZ363" s="212"/>
      <c r="EA363" s="213"/>
      <c r="EB363" s="149"/>
      <c r="EC363" s="60"/>
      <c r="ED363" s="247"/>
      <c r="EE363" s="212">
        <v>3300000</v>
      </c>
      <c r="EF363" s="213">
        <v>0</v>
      </c>
      <c r="EG363" s="149">
        <f t="shared" si="1717"/>
        <v>3300000</v>
      </c>
      <c r="EH363" s="60">
        <f t="shared" si="1718"/>
        <v>6600000</v>
      </c>
      <c r="EI363" s="244"/>
      <c r="EJ363" s="224">
        <f t="shared" ref="EJ363" si="1724">IFERROR(AVERAGEIFS(O363:EI363,O$12:EI$12,"Valor Total Unitario",O363:EI363,"&lt;&gt;0"),0)</f>
        <v>4296875</v>
      </c>
      <c r="EK363" s="221">
        <f t="shared" ref="EK363" si="1725">_xlfn.MINIFS(O363:EI363,O$12:EI$12,"Valor Total Unitario", O363:EI363, "&lt;&gt;0")</f>
        <v>3300000</v>
      </c>
      <c r="EL363" s="222" t="str">
        <f t="shared" ref="EL363" si="1726">IF(EK363=0,"",INDEX(O$9:EI$9,MATCH(EK363,O363:EI363,0)))</f>
        <v>ENFISA</v>
      </c>
      <c r="EM363" s="221"/>
      <c r="EN363" s="220">
        <f>IFERROR(EM363/#REF!,0)</f>
        <v>0</v>
      </c>
      <c r="EO363" s="31">
        <f t="shared" ref="EO363" si="1727">+EJ363</f>
        <v>4296875</v>
      </c>
      <c r="EP363" s="31">
        <f t="shared" si="1567"/>
        <v>8593750</v>
      </c>
      <c r="EQ363" s="225" t="str">
        <f t="shared" si="1686"/>
        <v/>
      </c>
    </row>
    <row r="364" spans="1:147" s="14" customFormat="1" ht="42.75">
      <c r="A364" s="263">
        <f t="shared" si="1163"/>
        <v>352</v>
      </c>
      <c r="B364" s="102"/>
      <c r="C364" s="249" t="s">
        <v>1080</v>
      </c>
      <c r="D364" s="273" t="s">
        <v>57</v>
      </c>
      <c r="E364" s="265" t="s">
        <v>37</v>
      </c>
      <c r="F364" s="273">
        <v>2</v>
      </c>
      <c r="G364" s="102"/>
      <c r="H364" s="103"/>
      <c r="I364" s="210"/>
      <c r="J364" s="280"/>
      <c r="K364" s="206"/>
      <c r="L364" s="71">
        <f t="shared" ref="L364" si="1728">+J364+K364</f>
        <v>0</v>
      </c>
      <c r="M364" s="209">
        <f t="shared" si="1538"/>
        <v>0</v>
      </c>
      <c r="O364" s="275"/>
      <c r="P364" s="275"/>
      <c r="Q364" s="149"/>
      <c r="R364" s="60"/>
      <c r="S364" s="244"/>
      <c r="T364" s="275"/>
      <c r="U364" s="275"/>
      <c r="V364" s="149"/>
      <c r="W364" s="60"/>
      <c r="X364" s="244"/>
      <c r="Y364" s="275"/>
      <c r="Z364" s="275"/>
      <c r="AA364" s="149"/>
      <c r="AB364" s="60"/>
      <c r="AC364" s="244"/>
      <c r="AD364" s="275"/>
      <c r="AE364" s="275"/>
      <c r="AF364" s="149"/>
      <c r="AG364" s="60"/>
      <c r="AH364" s="244"/>
      <c r="AI364" s="275"/>
      <c r="AJ364" s="275"/>
      <c r="AK364" s="149"/>
      <c r="AL364" s="60"/>
      <c r="AM364" s="244"/>
      <c r="AN364" s="275"/>
      <c r="AO364" s="275"/>
      <c r="AP364" s="149">
        <f t="shared" si="1539"/>
        <v>0</v>
      </c>
      <c r="AQ364" s="60">
        <f t="shared" si="1551"/>
        <v>0</v>
      </c>
      <c r="AR364" s="244"/>
      <c r="AS364" s="275">
        <v>3327500</v>
      </c>
      <c r="AT364" s="275">
        <v>0</v>
      </c>
      <c r="AU364" s="149">
        <f t="shared" si="1540"/>
        <v>3327500</v>
      </c>
      <c r="AV364" s="60">
        <f t="shared" si="1569"/>
        <v>6655000</v>
      </c>
      <c r="AW364" s="244"/>
      <c r="AX364" s="212"/>
      <c r="AY364" s="213"/>
      <c r="AZ364" s="149"/>
      <c r="BA364" s="60"/>
      <c r="BB364" s="244"/>
      <c r="BC364" s="212"/>
      <c r="BD364" s="213"/>
      <c r="BE364" s="149"/>
      <c r="BF364" s="60"/>
      <c r="BG364" s="244"/>
      <c r="BH364" s="275"/>
      <c r="BI364" s="275"/>
      <c r="BJ364" s="149"/>
      <c r="BK364" s="60"/>
      <c r="BL364" s="244"/>
      <c r="BM364" s="212"/>
      <c r="BN364" s="213"/>
      <c r="BO364" s="149"/>
      <c r="BP364" s="60"/>
      <c r="BQ364" s="244"/>
      <c r="BR364" s="212"/>
      <c r="BS364" s="213"/>
      <c r="BT364" s="149"/>
      <c r="BU364" s="60"/>
      <c r="BV364" s="244"/>
      <c r="BW364" s="212"/>
      <c r="BX364" s="213"/>
      <c r="BY364" s="149"/>
      <c r="BZ364" s="60"/>
      <c r="CA364" s="244"/>
      <c r="CB364" s="277"/>
      <c r="CC364" s="277"/>
      <c r="CD364" s="149"/>
      <c r="CE364" s="60"/>
      <c r="CF364" s="244"/>
      <c r="CG364" s="212"/>
      <c r="CH364" s="213"/>
      <c r="CI364" s="149"/>
      <c r="CJ364" s="60"/>
      <c r="CK364" s="244"/>
      <c r="CL364" s="212"/>
      <c r="CM364" s="213"/>
      <c r="CN364" s="149"/>
      <c r="CO364" s="60"/>
      <c r="CP364" s="244"/>
      <c r="CQ364" s="212"/>
      <c r="CR364" s="213"/>
      <c r="CS364" s="149"/>
      <c r="CT364" s="60"/>
      <c r="CU364" s="244"/>
      <c r="CV364" s="212"/>
      <c r="CW364" s="213"/>
      <c r="CX364" s="149"/>
      <c r="CY364" s="60"/>
      <c r="CZ364" s="244"/>
      <c r="DA364" s="212"/>
      <c r="DB364" s="213"/>
      <c r="DC364" s="149"/>
      <c r="DD364" s="60"/>
      <c r="DE364" s="244"/>
      <c r="DF364" s="212"/>
      <c r="DG364" s="213"/>
      <c r="DH364" s="149"/>
      <c r="DI364" s="60"/>
      <c r="DJ364" s="244"/>
      <c r="DK364" s="212"/>
      <c r="DL364" s="213"/>
      <c r="DM364" s="149"/>
      <c r="DN364" s="60"/>
      <c r="DO364" s="244"/>
      <c r="DP364" s="212"/>
      <c r="DQ364" s="213"/>
      <c r="DR364" s="149">
        <f t="shared" si="1542"/>
        <v>0</v>
      </c>
      <c r="DS364" s="60">
        <f t="shared" si="1561"/>
        <v>0</v>
      </c>
      <c r="DT364" s="244"/>
      <c r="DU364" s="212">
        <v>0</v>
      </c>
      <c r="DV364" s="213">
        <v>0</v>
      </c>
      <c r="DW364" s="149">
        <f t="shared" si="1543"/>
        <v>0</v>
      </c>
      <c r="DX364" s="60">
        <f t="shared" si="1562"/>
        <v>0</v>
      </c>
      <c r="DY364" s="244"/>
      <c r="DZ364" s="212"/>
      <c r="EA364" s="213"/>
      <c r="EB364" s="149"/>
      <c r="EC364" s="60"/>
      <c r="ED364" s="247"/>
      <c r="EE364" s="212">
        <v>6570000</v>
      </c>
      <c r="EF364" s="213">
        <v>0</v>
      </c>
      <c r="EG364" s="149">
        <f t="shared" si="1717"/>
        <v>6570000</v>
      </c>
      <c r="EH364" s="60">
        <f t="shared" si="1718"/>
        <v>13140000</v>
      </c>
      <c r="EI364" s="244"/>
      <c r="EJ364" s="224">
        <f t="shared" ref="EJ364" si="1729">IFERROR(AVERAGEIFS(O364:EI364,O$12:EI$12,"Valor Total Unitario",O364:EI364,"&lt;&gt;0"),0)</f>
        <v>4948750</v>
      </c>
      <c r="EK364" s="221">
        <f t="shared" ref="EK364" si="1730">_xlfn.MINIFS(O364:EI364,O$12:EI$12,"Valor Total Unitario", O364:EI364, "&lt;&gt;0")</f>
        <v>3327500</v>
      </c>
      <c r="EL364" s="222" t="str">
        <f t="shared" ref="EL364" si="1731">IF(EK364=0,"",INDEX(O$9:EI$9,MATCH(EK364,O364:EI364,0)))</f>
        <v>FIJACION EXTERNA SAS</v>
      </c>
      <c r="EM364" s="221"/>
      <c r="EN364" s="220">
        <f>IFERROR(EM364/#REF!,0)</f>
        <v>0</v>
      </c>
      <c r="EO364" s="31">
        <f t="shared" ref="EO364" si="1732">+EJ364</f>
        <v>4948750</v>
      </c>
      <c r="EP364" s="31">
        <f t="shared" si="1567"/>
        <v>9897500</v>
      </c>
      <c r="EQ364" s="225" t="str">
        <f t="shared" si="1686"/>
        <v/>
      </c>
    </row>
    <row r="365" spans="1:147" s="14" customFormat="1">
      <c r="A365" s="263">
        <f t="shared" si="1163"/>
        <v>353</v>
      </c>
      <c r="B365" s="102"/>
      <c r="C365" s="249" t="s">
        <v>1081</v>
      </c>
      <c r="D365" s="273" t="s">
        <v>57</v>
      </c>
      <c r="E365" s="265" t="s">
        <v>37</v>
      </c>
      <c r="F365" s="273">
        <v>2</v>
      </c>
      <c r="G365" s="102"/>
      <c r="H365" s="103"/>
      <c r="I365" s="210"/>
      <c r="J365" s="280"/>
      <c r="K365" s="206"/>
      <c r="L365" s="71">
        <f t="shared" ref="L365" si="1733">+J365+K365</f>
        <v>0</v>
      </c>
      <c r="M365" s="209">
        <f t="shared" si="1538"/>
        <v>0</v>
      </c>
      <c r="O365" s="275"/>
      <c r="P365" s="275"/>
      <c r="Q365" s="149"/>
      <c r="R365" s="60"/>
      <c r="S365" s="244"/>
      <c r="T365" s="275"/>
      <c r="U365" s="275"/>
      <c r="V365" s="149"/>
      <c r="W365" s="60"/>
      <c r="X365" s="244"/>
      <c r="Y365" s="275"/>
      <c r="Z365" s="275"/>
      <c r="AA365" s="149"/>
      <c r="AB365" s="60"/>
      <c r="AC365" s="244"/>
      <c r="AD365" s="275"/>
      <c r="AE365" s="275"/>
      <c r="AF365" s="149"/>
      <c r="AG365" s="60"/>
      <c r="AH365" s="244"/>
      <c r="AI365" s="275"/>
      <c r="AJ365" s="275"/>
      <c r="AK365" s="149"/>
      <c r="AL365" s="60"/>
      <c r="AM365" s="244"/>
      <c r="AN365" s="275"/>
      <c r="AO365" s="275"/>
      <c r="AP365" s="149">
        <f t="shared" si="1539"/>
        <v>0</v>
      </c>
      <c r="AQ365" s="60">
        <f t="shared" si="1551"/>
        <v>0</v>
      </c>
      <c r="AR365" s="244"/>
      <c r="AS365" s="275"/>
      <c r="AT365" s="275"/>
      <c r="AU365" s="149"/>
      <c r="AV365" s="60"/>
      <c r="AW365" s="244"/>
      <c r="AX365" s="212"/>
      <c r="AY365" s="213"/>
      <c r="AZ365" s="149"/>
      <c r="BA365" s="60"/>
      <c r="BB365" s="244"/>
      <c r="BC365" s="212">
        <v>10670000</v>
      </c>
      <c r="BD365" s="213">
        <v>0</v>
      </c>
      <c r="BE365" s="149">
        <f t="shared" si="1715"/>
        <v>10670000</v>
      </c>
      <c r="BF365" s="60">
        <f t="shared" si="1716"/>
        <v>21340000</v>
      </c>
      <c r="BG365" s="244"/>
      <c r="BH365" s="275"/>
      <c r="BI365" s="275"/>
      <c r="BJ365" s="149"/>
      <c r="BK365" s="60"/>
      <c r="BL365" s="244"/>
      <c r="BM365" s="212"/>
      <c r="BN365" s="213"/>
      <c r="BO365" s="149"/>
      <c r="BP365" s="60"/>
      <c r="BQ365" s="244"/>
      <c r="BR365" s="212"/>
      <c r="BS365" s="213"/>
      <c r="BT365" s="149"/>
      <c r="BU365" s="60"/>
      <c r="BV365" s="244"/>
      <c r="BW365" s="212"/>
      <c r="BX365" s="213"/>
      <c r="BY365" s="149"/>
      <c r="BZ365" s="60"/>
      <c r="CA365" s="244"/>
      <c r="CB365" s="277"/>
      <c r="CC365" s="277"/>
      <c r="CD365" s="149"/>
      <c r="CE365" s="60"/>
      <c r="CF365" s="244"/>
      <c r="CG365" s="212"/>
      <c r="CH365" s="213"/>
      <c r="CI365" s="149"/>
      <c r="CJ365" s="60"/>
      <c r="CK365" s="244"/>
      <c r="CL365" s="212"/>
      <c r="CM365" s="213"/>
      <c r="CN365" s="149"/>
      <c r="CO365" s="60"/>
      <c r="CP365" s="244"/>
      <c r="CQ365" s="212"/>
      <c r="CR365" s="213"/>
      <c r="CS365" s="149"/>
      <c r="CT365" s="60"/>
      <c r="CU365" s="244"/>
      <c r="CV365" s="212"/>
      <c r="CW365" s="213"/>
      <c r="CX365" s="149"/>
      <c r="CY365" s="60"/>
      <c r="CZ365" s="244"/>
      <c r="DA365" s="212"/>
      <c r="DB365" s="213"/>
      <c r="DC365" s="149"/>
      <c r="DD365" s="60"/>
      <c r="DE365" s="244"/>
      <c r="DF365" s="212"/>
      <c r="DG365" s="213"/>
      <c r="DH365" s="149"/>
      <c r="DI365" s="60"/>
      <c r="DJ365" s="244"/>
      <c r="DK365" s="212"/>
      <c r="DL365" s="213"/>
      <c r="DM365" s="149"/>
      <c r="DN365" s="60"/>
      <c r="DO365" s="244"/>
      <c r="DP365" s="212"/>
      <c r="DQ365" s="213"/>
      <c r="DR365" s="149">
        <f t="shared" si="1542"/>
        <v>0</v>
      </c>
      <c r="DS365" s="60">
        <f t="shared" si="1561"/>
        <v>0</v>
      </c>
      <c r="DT365" s="244"/>
      <c r="DU365" s="212">
        <v>0</v>
      </c>
      <c r="DV365" s="213">
        <v>0</v>
      </c>
      <c r="DW365" s="149">
        <f t="shared" si="1543"/>
        <v>0</v>
      </c>
      <c r="DX365" s="60">
        <f t="shared" si="1562"/>
        <v>0</v>
      </c>
      <c r="DY365" s="244"/>
      <c r="DZ365" s="212"/>
      <c r="EA365" s="213"/>
      <c r="EB365" s="149"/>
      <c r="EC365" s="60"/>
      <c r="ED365" s="247"/>
      <c r="EE365" s="212">
        <v>5500000</v>
      </c>
      <c r="EF365" s="213">
        <v>0</v>
      </c>
      <c r="EG365" s="149">
        <f t="shared" si="1717"/>
        <v>5500000</v>
      </c>
      <c r="EH365" s="60">
        <f t="shared" si="1718"/>
        <v>11000000</v>
      </c>
      <c r="EI365" s="244"/>
      <c r="EJ365" s="224">
        <f t="shared" ref="EJ365" si="1734">IFERROR(AVERAGEIFS(O365:EI365,O$12:EI$12,"Valor Total Unitario",O365:EI365,"&lt;&gt;0"),0)</f>
        <v>8085000</v>
      </c>
      <c r="EK365" s="221">
        <f t="shared" ref="EK365" si="1735">_xlfn.MINIFS(O365:EI365,O$12:EI$12,"Valor Total Unitario", O365:EI365, "&lt;&gt;0")</f>
        <v>5500000</v>
      </c>
      <c r="EL365" s="222" t="str">
        <f t="shared" ref="EL365" si="1736">IF(EK365=0,"",INDEX(O$9:EI$9,MATCH(EK365,O365:EI365,0)))</f>
        <v>ENFISA</v>
      </c>
      <c r="EM365" s="221"/>
      <c r="EN365" s="220">
        <f>IFERROR(EM365/#REF!,0)</f>
        <v>0</v>
      </c>
      <c r="EO365" s="31">
        <f t="shared" ref="EO365" si="1737">+EJ365</f>
        <v>8085000</v>
      </c>
      <c r="EP365" s="31">
        <f t="shared" si="1567"/>
        <v>16170000</v>
      </c>
      <c r="EQ365" s="225" t="str">
        <f t="shared" si="1686"/>
        <v/>
      </c>
    </row>
    <row r="366" spans="1:147" s="14" customFormat="1" ht="24">
      <c r="A366" s="263">
        <f t="shared" si="1163"/>
        <v>354</v>
      </c>
      <c r="B366" s="102"/>
      <c r="C366" s="249" t="s">
        <v>1082</v>
      </c>
      <c r="D366" s="273" t="s">
        <v>57</v>
      </c>
      <c r="E366" s="265" t="s">
        <v>37</v>
      </c>
      <c r="F366" s="273">
        <v>3</v>
      </c>
      <c r="G366" s="102"/>
      <c r="H366" s="103"/>
      <c r="I366" s="210"/>
      <c r="J366" s="280"/>
      <c r="K366" s="206"/>
      <c r="L366" s="71">
        <f t="shared" ref="L366" si="1738">+J366+K366</f>
        <v>0</v>
      </c>
      <c r="M366" s="209">
        <f t="shared" si="1538"/>
        <v>0</v>
      </c>
      <c r="O366" s="275"/>
      <c r="P366" s="275"/>
      <c r="Q366" s="149"/>
      <c r="R366" s="60"/>
      <c r="S366" s="244"/>
      <c r="T366" s="275"/>
      <c r="U366" s="275"/>
      <c r="V366" s="149"/>
      <c r="W366" s="60"/>
      <c r="X366" s="244"/>
      <c r="Y366" s="275"/>
      <c r="Z366" s="275"/>
      <c r="AA366" s="149"/>
      <c r="AB366" s="60"/>
      <c r="AC366" s="244"/>
      <c r="AD366" s="275"/>
      <c r="AE366" s="275"/>
      <c r="AF366" s="149"/>
      <c r="AG366" s="60"/>
      <c r="AH366" s="244"/>
      <c r="AI366" s="275"/>
      <c r="AJ366" s="275"/>
      <c r="AK366" s="149"/>
      <c r="AL366" s="60"/>
      <c r="AM366" s="244"/>
      <c r="AN366" s="275"/>
      <c r="AO366" s="275"/>
      <c r="AP366" s="149">
        <f t="shared" si="1539"/>
        <v>0</v>
      </c>
      <c r="AQ366" s="60">
        <f t="shared" si="1551"/>
        <v>0</v>
      </c>
      <c r="AR366" s="244"/>
      <c r="AS366" s="275"/>
      <c r="AT366" s="275"/>
      <c r="AU366" s="149"/>
      <c r="AV366" s="60"/>
      <c r="AW366" s="244"/>
      <c r="AX366" s="212"/>
      <c r="AY366" s="213"/>
      <c r="AZ366" s="149"/>
      <c r="BA366" s="60"/>
      <c r="BB366" s="244"/>
      <c r="BC366" s="212">
        <v>9130000</v>
      </c>
      <c r="BD366" s="213">
        <v>0</v>
      </c>
      <c r="BE366" s="149">
        <f t="shared" si="1715"/>
        <v>9130000</v>
      </c>
      <c r="BF366" s="60">
        <f t="shared" si="1716"/>
        <v>27390000</v>
      </c>
      <c r="BG366" s="244"/>
      <c r="BH366" s="275"/>
      <c r="BI366" s="275"/>
      <c r="BJ366" s="149"/>
      <c r="BK366" s="60"/>
      <c r="BL366" s="244"/>
      <c r="BM366" s="212"/>
      <c r="BN366" s="213"/>
      <c r="BO366" s="149"/>
      <c r="BP366" s="60"/>
      <c r="BQ366" s="244"/>
      <c r="BR366" s="212"/>
      <c r="BS366" s="213"/>
      <c r="BT366" s="149"/>
      <c r="BU366" s="60"/>
      <c r="BV366" s="244"/>
      <c r="BW366" s="212"/>
      <c r="BX366" s="213"/>
      <c r="BY366" s="149"/>
      <c r="BZ366" s="60"/>
      <c r="CA366" s="244"/>
      <c r="CB366" s="277"/>
      <c r="CC366" s="277"/>
      <c r="CD366" s="149"/>
      <c r="CE366" s="60"/>
      <c r="CF366" s="244"/>
      <c r="CG366" s="212"/>
      <c r="CH366" s="213"/>
      <c r="CI366" s="149"/>
      <c r="CJ366" s="60"/>
      <c r="CK366" s="244"/>
      <c r="CL366" s="212"/>
      <c r="CM366" s="213"/>
      <c r="CN366" s="149"/>
      <c r="CO366" s="60"/>
      <c r="CP366" s="244"/>
      <c r="CQ366" s="212"/>
      <c r="CR366" s="213"/>
      <c r="CS366" s="149"/>
      <c r="CT366" s="60"/>
      <c r="CU366" s="244"/>
      <c r="CV366" s="212"/>
      <c r="CW366" s="213"/>
      <c r="CX366" s="149"/>
      <c r="CY366" s="60"/>
      <c r="CZ366" s="244"/>
      <c r="DA366" s="212"/>
      <c r="DB366" s="213"/>
      <c r="DC366" s="149"/>
      <c r="DD366" s="60"/>
      <c r="DE366" s="244"/>
      <c r="DF366" s="212"/>
      <c r="DG366" s="213"/>
      <c r="DH366" s="149"/>
      <c r="DI366" s="60"/>
      <c r="DJ366" s="244"/>
      <c r="DK366" s="212">
        <v>6985000</v>
      </c>
      <c r="DL366" s="213">
        <v>0</v>
      </c>
      <c r="DM366" s="149">
        <f t="shared" ref="DM366" si="1739">+DK366+DL366</f>
        <v>6985000</v>
      </c>
      <c r="DN366" s="60">
        <f t="shared" ref="DN366" si="1740">+DM366*$F366</f>
        <v>20955000</v>
      </c>
      <c r="DO366" s="244"/>
      <c r="DP366" s="212"/>
      <c r="DQ366" s="213"/>
      <c r="DR366" s="149">
        <f t="shared" si="1542"/>
        <v>0</v>
      </c>
      <c r="DS366" s="60">
        <f t="shared" si="1561"/>
        <v>0</v>
      </c>
      <c r="DT366" s="244"/>
      <c r="DU366" s="212">
        <v>0</v>
      </c>
      <c r="DV366" s="213">
        <v>0</v>
      </c>
      <c r="DW366" s="149">
        <f t="shared" si="1543"/>
        <v>0</v>
      </c>
      <c r="DX366" s="60">
        <f t="shared" si="1562"/>
        <v>0</v>
      </c>
      <c r="DY366" s="244"/>
      <c r="DZ366" s="212"/>
      <c r="EA366" s="213"/>
      <c r="EB366" s="149"/>
      <c r="EC366" s="60"/>
      <c r="ED366" s="247"/>
      <c r="EE366" s="212"/>
      <c r="EF366" s="213"/>
      <c r="EG366" s="149"/>
      <c r="EH366" s="60"/>
      <c r="EI366" s="244"/>
      <c r="EJ366" s="224">
        <f t="shared" ref="EJ366" si="1741">IFERROR(AVERAGEIFS(O366:EI366,O$12:EI$12,"Valor Total Unitario",O366:EI366,"&lt;&gt;0"),0)</f>
        <v>8057500</v>
      </c>
      <c r="EK366" s="221">
        <f t="shared" ref="EK366" si="1742">_xlfn.MINIFS(O366:EI366,O$12:EI$12,"Valor Total Unitario", O366:EI366, "&lt;&gt;0")</f>
        <v>6985000</v>
      </c>
      <c r="EL366" s="222" t="str">
        <f t="shared" ref="EL366" si="1743">IF(EK366=0,"",INDEX(O$9:EI$9,MATCH(EK366,O366:EI366,0)))</f>
        <v>AMAREY NOVA MEDICAL S.A.</v>
      </c>
      <c r="EM366" s="221"/>
      <c r="EN366" s="220">
        <f>IFERROR(EM366/#REF!,0)</f>
        <v>0</v>
      </c>
      <c r="EO366" s="31">
        <f t="shared" ref="EO366" si="1744">+EJ366</f>
        <v>8057500</v>
      </c>
      <c r="EP366" s="31">
        <f t="shared" si="1567"/>
        <v>24172500</v>
      </c>
      <c r="EQ366" s="225" t="str">
        <f t="shared" si="1686"/>
        <v/>
      </c>
    </row>
    <row r="367" spans="1:147" s="14" customFormat="1" ht="57">
      <c r="A367" s="263">
        <f t="shared" si="1163"/>
        <v>355</v>
      </c>
      <c r="B367" s="102"/>
      <c r="C367" s="249" t="s">
        <v>1083</v>
      </c>
      <c r="D367" s="273" t="s">
        <v>57</v>
      </c>
      <c r="E367" s="265" t="s">
        <v>37</v>
      </c>
      <c r="F367" s="273">
        <v>3</v>
      </c>
      <c r="G367" s="102"/>
      <c r="H367" s="103"/>
      <c r="I367" s="210"/>
      <c r="J367" s="280"/>
      <c r="K367" s="206"/>
      <c r="L367" s="71">
        <f t="shared" ref="L367" si="1745">+J367+K367</f>
        <v>0</v>
      </c>
      <c r="M367" s="209">
        <f t="shared" si="1538"/>
        <v>0</v>
      </c>
      <c r="O367" s="275"/>
      <c r="P367" s="275"/>
      <c r="Q367" s="149"/>
      <c r="R367" s="60"/>
      <c r="S367" s="244"/>
      <c r="T367" s="275"/>
      <c r="U367" s="275"/>
      <c r="V367" s="149"/>
      <c r="W367" s="60"/>
      <c r="X367" s="244"/>
      <c r="Y367" s="275"/>
      <c r="Z367" s="275"/>
      <c r="AA367" s="149"/>
      <c r="AB367" s="60"/>
      <c r="AC367" s="244"/>
      <c r="AD367" s="275"/>
      <c r="AE367" s="275"/>
      <c r="AF367" s="149"/>
      <c r="AG367" s="60"/>
      <c r="AH367" s="244"/>
      <c r="AI367" s="275"/>
      <c r="AJ367" s="275"/>
      <c r="AK367" s="149"/>
      <c r="AL367" s="60"/>
      <c r="AM367" s="244"/>
      <c r="AN367" s="275"/>
      <c r="AO367" s="275"/>
      <c r="AP367" s="149">
        <f t="shared" si="1539"/>
        <v>0</v>
      </c>
      <c r="AQ367" s="60">
        <f t="shared" si="1551"/>
        <v>0</v>
      </c>
      <c r="AR367" s="244"/>
      <c r="AS367" s="275"/>
      <c r="AT367" s="275"/>
      <c r="AU367" s="149"/>
      <c r="AV367" s="60"/>
      <c r="AW367" s="244"/>
      <c r="AX367" s="212"/>
      <c r="AY367" s="213"/>
      <c r="AZ367" s="149"/>
      <c r="BA367" s="60"/>
      <c r="BB367" s="244"/>
      <c r="BC367" s="212">
        <v>13915000</v>
      </c>
      <c r="BD367" s="213">
        <v>0</v>
      </c>
      <c r="BE367" s="149">
        <f t="shared" si="1715"/>
        <v>13915000</v>
      </c>
      <c r="BF367" s="60">
        <f t="shared" si="1716"/>
        <v>41745000</v>
      </c>
      <c r="BG367" s="244"/>
      <c r="BH367" s="275"/>
      <c r="BI367" s="275"/>
      <c r="BJ367" s="149"/>
      <c r="BK367" s="60"/>
      <c r="BL367" s="244"/>
      <c r="BM367" s="212"/>
      <c r="BN367" s="213"/>
      <c r="BO367" s="149"/>
      <c r="BP367" s="60"/>
      <c r="BQ367" s="244"/>
      <c r="BR367" s="212"/>
      <c r="BS367" s="213"/>
      <c r="BT367" s="149"/>
      <c r="BU367" s="60"/>
      <c r="BV367" s="244"/>
      <c r="BW367" s="212"/>
      <c r="BX367" s="213"/>
      <c r="BY367" s="149"/>
      <c r="BZ367" s="60"/>
      <c r="CA367" s="244"/>
      <c r="CB367" s="277"/>
      <c r="CC367" s="277"/>
      <c r="CD367" s="149"/>
      <c r="CE367" s="60"/>
      <c r="CF367" s="244"/>
      <c r="CG367" s="212"/>
      <c r="CH367" s="213"/>
      <c r="CI367" s="149"/>
      <c r="CJ367" s="60"/>
      <c r="CK367" s="244"/>
      <c r="CL367" s="212"/>
      <c r="CM367" s="213"/>
      <c r="CN367" s="149"/>
      <c r="CO367" s="60"/>
      <c r="CP367" s="244"/>
      <c r="CQ367" s="212"/>
      <c r="CR367" s="213"/>
      <c r="CS367" s="149"/>
      <c r="CT367" s="60"/>
      <c r="CU367" s="244"/>
      <c r="CV367" s="212"/>
      <c r="CW367" s="213"/>
      <c r="CX367" s="149"/>
      <c r="CY367" s="60"/>
      <c r="CZ367" s="244"/>
      <c r="DA367" s="212"/>
      <c r="DB367" s="213"/>
      <c r="DC367" s="149"/>
      <c r="DD367" s="60"/>
      <c r="DE367" s="244"/>
      <c r="DF367" s="212"/>
      <c r="DG367" s="213"/>
      <c r="DH367" s="149"/>
      <c r="DI367" s="60"/>
      <c r="DJ367" s="244"/>
      <c r="DK367" s="212"/>
      <c r="DL367" s="213"/>
      <c r="DM367" s="149"/>
      <c r="DN367" s="60"/>
      <c r="DO367" s="244"/>
      <c r="DP367" s="212"/>
      <c r="DQ367" s="213"/>
      <c r="DR367" s="149">
        <f t="shared" si="1542"/>
        <v>0</v>
      </c>
      <c r="DS367" s="60">
        <f t="shared" si="1561"/>
        <v>0</v>
      </c>
      <c r="DT367" s="244"/>
      <c r="DU367" s="212">
        <v>0</v>
      </c>
      <c r="DV367" s="213">
        <v>0</v>
      </c>
      <c r="DW367" s="149">
        <f t="shared" si="1543"/>
        <v>0</v>
      </c>
      <c r="DX367" s="60">
        <f t="shared" si="1562"/>
        <v>0</v>
      </c>
      <c r="DY367" s="244"/>
      <c r="DZ367" s="212"/>
      <c r="EA367" s="213"/>
      <c r="EB367" s="149"/>
      <c r="EC367" s="60"/>
      <c r="ED367" s="247"/>
      <c r="EE367" s="212"/>
      <c r="EF367" s="213"/>
      <c r="EG367" s="149"/>
      <c r="EH367" s="60"/>
      <c r="EI367" s="244"/>
      <c r="EJ367" s="224">
        <f t="shared" ref="EJ367" si="1746">IFERROR(AVERAGEIFS(O367:EI367,O$12:EI$12,"Valor Total Unitario",O367:EI367,"&lt;&gt;0"),0)</f>
        <v>13915000</v>
      </c>
      <c r="EK367" s="221">
        <f t="shared" ref="EK367" si="1747">_xlfn.MINIFS(O367:EI367,O$12:EI$12,"Valor Total Unitario", O367:EI367, "&lt;&gt;0")</f>
        <v>13915000</v>
      </c>
      <c r="EL367" s="222" t="str">
        <f t="shared" ref="EL367" si="1748">IF(EK367=0,"",INDEX(O$9:EI$9,MATCH(EK367,O367:EI367,0)))</f>
        <v>MEDIREX BIC SAS</v>
      </c>
      <c r="EM367" s="221"/>
      <c r="EN367" s="220">
        <f>IFERROR(EM367/#REF!,0)</f>
        <v>0</v>
      </c>
      <c r="EO367" s="31">
        <f t="shared" ref="EO367" si="1749">+EJ367</f>
        <v>13915000</v>
      </c>
      <c r="EP367" s="31">
        <f t="shared" si="1567"/>
        <v>41745000</v>
      </c>
      <c r="EQ367" s="225" t="str">
        <f t="shared" si="1686"/>
        <v/>
      </c>
    </row>
    <row r="368" spans="1:147" s="14" customFormat="1">
      <c r="A368" s="263">
        <v>356</v>
      </c>
      <c r="B368" s="102"/>
      <c r="C368" s="249" t="s">
        <v>1084</v>
      </c>
      <c r="D368" s="273" t="s">
        <v>57</v>
      </c>
      <c r="E368" s="265" t="s">
        <v>37</v>
      </c>
      <c r="F368" s="273">
        <v>3</v>
      </c>
      <c r="G368" s="102"/>
      <c r="H368" s="103"/>
      <c r="I368" s="210"/>
      <c r="J368" s="280"/>
      <c r="K368" s="206"/>
      <c r="L368" s="71">
        <f t="shared" ref="L368" si="1750">+J368+K368</f>
        <v>0</v>
      </c>
      <c r="M368" s="209">
        <f t="shared" si="1538"/>
        <v>0</v>
      </c>
      <c r="O368" s="275"/>
      <c r="P368" s="275"/>
      <c r="Q368" s="149"/>
      <c r="R368" s="60"/>
      <c r="S368" s="244"/>
      <c r="T368" s="275"/>
      <c r="U368" s="275"/>
      <c r="V368" s="149"/>
      <c r="W368" s="60"/>
      <c r="X368" s="244"/>
      <c r="Y368" s="275"/>
      <c r="Z368" s="275"/>
      <c r="AA368" s="149"/>
      <c r="AB368" s="60"/>
      <c r="AC368" s="244"/>
      <c r="AD368" s="275"/>
      <c r="AE368" s="275"/>
      <c r="AF368" s="149"/>
      <c r="AG368" s="60"/>
      <c r="AH368" s="244"/>
      <c r="AI368" s="275"/>
      <c r="AJ368" s="275"/>
      <c r="AK368" s="149"/>
      <c r="AL368" s="60"/>
      <c r="AM368" s="244"/>
      <c r="AN368" s="275">
        <v>4465980</v>
      </c>
      <c r="AO368" s="275">
        <v>0</v>
      </c>
      <c r="AP368" s="149">
        <f t="shared" si="1539"/>
        <v>4465980</v>
      </c>
      <c r="AQ368" s="60">
        <f t="shared" si="1551"/>
        <v>13397940</v>
      </c>
      <c r="AR368" s="244"/>
      <c r="AS368" s="275"/>
      <c r="AT368" s="275"/>
      <c r="AU368" s="149"/>
      <c r="AV368" s="60"/>
      <c r="AW368" s="244"/>
      <c r="AX368" s="212"/>
      <c r="AY368" s="213"/>
      <c r="AZ368" s="149"/>
      <c r="BA368" s="60"/>
      <c r="BB368" s="244"/>
      <c r="BC368" s="212"/>
      <c r="BD368" s="213"/>
      <c r="BE368" s="149"/>
      <c r="BF368" s="60"/>
      <c r="BG368" s="244"/>
      <c r="BH368" s="275"/>
      <c r="BI368" s="275"/>
      <c r="BJ368" s="149"/>
      <c r="BK368" s="60"/>
      <c r="BL368" s="244"/>
      <c r="BM368" s="212"/>
      <c r="BN368" s="213"/>
      <c r="BO368" s="149"/>
      <c r="BP368" s="60"/>
      <c r="BQ368" s="244"/>
      <c r="BR368" s="212"/>
      <c r="BS368" s="213"/>
      <c r="BT368" s="149"/>
      <c r="BU368" s="60"/>
      <c r="BV368" s="244"/>
      <c r="BW368" s="212"/>
      <c r="BX368" s="213"/>
      <c r="BY368" s="149"/>
      <c r="BZ368" s="60"/>
      <c r="CA368" s="244"/>
      <c r="CB368" s="277"/>
      <c r="CC368" s="277"/>
      <c r="CD368" s="149"/>
      <c r="CE368" s="60"/>
      <c r="CF368" s="244"/>
      <c r="CG368" s="212"/>
      <c r="CH368" s="213"/>
      <c r="CI368" s="149"/>
      <c r="CJ368" s="60"/>
      <c r="CK368" s="244"/>
      <c r="CL368" s="212"/>
      <c r="CM368" s="213"/>
      <c r="CN368" s="149"/>
      <c r="CO368" s="60"/>
      <c r="CP368" s="244"/>
      <c r="CQ368" s="212"/>
      <c r="CR368" s="213"/>
      <c r="CS368" s="149"/>
      <c r="CT368" s="60"/>
      <c r="CU368" s="244"/>
      <c r="CV368" s="212"/>
      <c r="CW368" s="213"/>
      <c r="CX368" s="149"/>
      <c r="CY368" s="60"/>
      <c r="CZ368" s="244"/>
      <c r="DA368" s="212"/>
      <c r="DB368" s="213"/>
      <c r="DC368" s="149"/>
      <c r="DD368" s="60"/>
      <c r="DE368" s="244"/>
      <c r="DF368" s="212"/>
      <c r="DG368" s="213"/>
      <c r="DH368" s="149"/>
      <c r="DI368" s="60"/>
      <c r="DJ368" s="244"/>
      <c r="DK368" s="212"/>
      <c r="DL368" s="213"/>
      <c r="DM368" s="149"/>
      <c r="DN368" s="60"/>
      <c r="DO368" s="244"/>
      <c r="DP368" s="212"/>
      <c r="DQ368" s="213"/>
      <c r="DR368" s="149">
        <f t="shared" si="1542"/>
        <v>0</v>
      </c>
      <c r="DS368" s="60">
        <f t="shared" si="1561"/>
        <v>0</v>
      </c>
      <c r="DT368" s="244"/>
      <c r="DU368" s="212">
        <v>0</v>
      </c>
      <c r="DV368" s="213">
        <v>0</v>
      </c>
      <c r="DW368" s="149">
        <f t="shared" si="1543"/>
        <v>0</v>
      </c>
      <c r="DX368" s="60">
        <f t="shared" si="1562"/>
        <v>0</v>
      </c>
      <c r="DY368" s="244"/>
      <c r="DZ368" s="212"/>
      <c r="EA368" s="213"/>
      <c r="EB368" s="149"/>
      <c r="EC368" s="60"/>
      <c r="ED368" s="247"/>
      <c r="EE368" s="212"/>
      <c r="EF368" s="213"/>
      <c r="EG368" s="149"/>
      <c r="EH368" s="60"/>
      <c r="EI368" s="244"/>
      <c r="EJ368" s="224">
        <f t="shared" ref="EJ368" si="1751">IFERROR(AVERAGEIFS(O368:EI368,O$12:EI$12,"Valor Total Unitario",O368:EI368,"&lt;&gt;0"),0)</f>
        <v>4465980</v>
      </c>
      <c r="EK368" s="221">
        <f t="shared" ref="EK368" si="1752">_xlfn.MINIFS(O368:EI368,O$12:EI$12,"Valor Total Unitario", O368:EI368, "&lt;&gt;0")</f>
        <v>4465980</v>
      </c>
      <c r="EL368" s="222" t="str">
        <f t="shared" ref="EL368" si="1753">IF(EK368=0,"",INDEX(O$9:EI$9,MATCH(EK368,O368:EI368,0)))</f>
        <v>DISORTHO SAS</v>
      </c>
      <c r="EM368" s="221"/>
      <c r="EN368" s="220">
        <f>IFERROR(EM368/#REF!,0)</f>
        <v>0</v>
      </c>
      <c r="EO368" s="31">
        <f t="shared" ref="EO368" si="1754">+EJ368</f>
        <v>4465980</v>
      </c>
      <c r="EP368" s="31">
        <f t="shared" si="1567"/>
        <v>13397940</v>
      </c>
      <c r="EQ368" s="225" t="str">
        <f t="shared" si="1686"/>
        <v/>
      </c>
    </row>
    <row r="369" spans="1:147" s="14" customFormat="1" ht="28.5">
      <c r="A369" s="263">
        <f t="shared" si="1163"/>
        <v>357</v>
      </c>
      <c r="B369" s="102"/>
      <c r="C369" s="248" t="s">
        <v>1085</v>
      </c>
      <c r="D369" s="273" t="s">
        <v>57</v>
      </c>
      <c r="E369" s="264" t="s">
        <v>37</v>
      </c>
      <c r="F369" s="273">
        <v>3</v>
      </c>
      <c r="G369" s="102"/>
      <c r="H369" s="103"/>
      <c r="I369" s="210"/>
      <c r="J369" s="280"/>
      <c r="K369" s="206"/>
      <c r="L369" s="71">
        <f t="shared" ref="L369" si="1755">+J369+K369</f>
        <v>0</v>
      </c>
      <c r="M369" s="209">
        <f t="shared" si="1538"/>
        <v>0</v>
      </c>
      <c r="O369" s="275"/>
      <c r="P369" s="275"/>
      <c r="Q369" s="149"/>
      <c r="R369" s="60"/>
      <c r="S369" s="244"/>
      <c r="T369" s="275"/>
      <c r="U369" s="275"/>
      <c r="V369" s="149"/>
      <c r="W369" s="60"/>
      <c r="X369" s="244"/>
      <c r="Y369" s="275"/>
      <c r="Z369" s="275"/>
      <c r="AA369" s="149"/>
      <c r="AB369" s="60"/>
      <c r="AC369" s="244"/>
      <c r="AD369" s="275"/>
      <c r="AE369" s="275"/>
      <c r="AF369" s="149"/>
      <c r="AG369" s="60"/>
      <c r="AH369" s="244"/>
      <c r="AI369" s="275"/>
      <c r="AJ369" s="275"/>
      <c r="AK369" s="149"/>
      <c r="AL369" s="60"/>
      <c r="AM369" s="244"/>
      <c r="AN369" s="275"/>
      <c r="AO369" s="275"/>
      <c r="AP369" s="149">
        <f t="shared" si="1539"/>
        <v>0</v>
      </c>
      <c r="AQ369" s="60">
        <f t="shared" si="1551"/>
        <v>0</v>
      </c>
      <c r="AR369" s="244"/>
      <c r="AS369" s="275"/>
      <c r="AT369" s="275"/>
      <c r="AU369" s="149"/>
      <c r="AV369" s="60"/>
      <c r="AW369" s="244"/>
      <c r="AX369" s="212"/>
      <c r="AY369" s="213"/>
      <c r="AZ369" s="149"/>
      <c r="BA369" s="60"/>
      <c r="BB369" s="244"/>
      <c r="BC369" s="212"/>
      <c r="BD369" s="213"/>
      <c r="BE369" s="149"/>
      <c r="BF369" s="60"/>
      <c r="BG369" s="244"/>
      <c r="BH369" s="275"/>
      <c r="BI369" s="275"/>
      <c r="BJ369" s="149"/>
      <c r="BK369" s="60"/>
      <c r="BL369" s="244"/>
      <c r="BM369" s="212"/>
      <c r="BN369" s="213"/>
      <c r="BO369" s="149"/>
      <c r="BP369" s="60"/>
      <c r="BQ369" s="244"/>
      <c r="BR369" s="212"/>
      <c r="BS369" s="213"/>
      <c r="BT369" s="149"/>
      <c r="BU369" s="60"/>
      <c r="BV369" s="244"/>
      <c r="BW369" s="212"/>
      <c r="BX369" s="213"/>
      <c r="BY369" s="149"/>
      <c r="BZ369" s="60"/>
      <c r="CA369" s="244"/>
      <c r="CB369" s="277"/>
      <c r="CC369" s="277"/>
      <c r="CD369" s="149"/>
      <c r="CE369" s="60"/>
      <c r="CF369" s="244"/>
      <c r="CG369" s="212"/>
      <c r="CH369" s="213"/>
      <c r="CI369" s="149"/>
      <c r="CJ369" s="60"/>
      <c r="CK369" s="244"/>
      <c r="CL369" s="212"/>
      <c r="CM369" s="213"/>
      <c r="CN369" s="149"/>
      <c r="CO369" s="60"/>
      <c r="CP369" s="244"/>
      <c r="CQ369" s="212"/>
      <c r="CR369" s="213"/>
      <c r="CS369" s="149"/>
      <c r="CT369" s="60"/>
      <c r="CU369" s="244"/>
      <c r="CV369" s="212"/>
      <c r="CW369" s="213"/>
      <c r="CX369" s="149"/>
      <c r="CY369" s="60"/>
      <c r="CZ369" s="244"/>
      <c r="DA369" s="212"/>
      <c r="DB369" s="213"/>
      <c r="DC369" s="149"/>
      <c r="DD369" s="60"/>
      <c r="DE369" s="244"/>
      <c r="DF369" s="212"/>
      <c r="DG369" s="213"/>
      <c r="DH369" s="149"/>
      <c r="DI369" s="60"/>
      <c r="DJ369" s="244"/>
      <c r="DK369" s="212"/>
      <c r="DL369" s="213"/>
      <c r="DM369" s="149"/>
      <c r="DN369" s="60"/>
      <c r="DO369" s="244"/>
      <c r="DP369" s="212"/>
      <c r="DQ369" s="213"/>
      <c r="DR369" s="149">
        <f t="shared" si="1542"/>
        <v>0</v>
      </c>
      <c r="DS369" s="60">
        <f t="shared" si="1561"/>
        <v>0</v>
      </c>
      <c r="DT369" s="244"/>
      <c r="DU369" s="212">
        <v>3400000</v>
      </c>
      <c r="DV369" s="213">
        <v>0</v>
      </c>
      <c r="DW369" s="149">
        <f t="shared" si="1543"/>
        <v>3400000</v>
      </c>
      <c r="DX369" s="60">
        <f t="shared" si="1562"/>
        <v>10200000</v>
      </c>
      <c r="DY369" s="244"/>
      <c r="DZ369" s="212">
        <v>3500000</v>
      </c>
      <c r="EA369" s="213">
        <v>0</v>
      </c>
      <c r="EB369" s="149">
        <f t="shared" ref="EB369:EB394" si="1756">+DZ369+EA369</f>
        <v>3500000</v>
      </c>
      <c r="EC369" s="60">
        <f t="shared" ref="EC369:EC395" si="1757">+EB369*$F369</f>
        <v>10500000</v>
      </c>
      <c r="ED369" s="247"/>
      <c r="EE369" s="212"/>
      <c r="EF369" s="213"/>
      <c r="EG369" s="149"/>
      <c r="EH369" s="60"/>
      <c r="EI369" s="244"/>
      <c r="EJ369" s="224">
        <f t="shared" ref="EJ369" si="1758">IFERROR(AVERAGEIFS(O369:EI369,O$12:EI$12,"Valor Total Unitario",O369:EI369,"&lt;&gt;0"),0)</f>
        <v>3450000</v>
      </c>
      <c r="EK369" s="221">
        <f t="shared" ref="EK369" si="1759">_xlfn.MINIFS(O369:EI369,O$12:EI$12,"Valor Total Unitario", O369:EI369, "&lt;&gt;0")</f>
        <v>3400000</v>
      </c>
      <c r="EL369" s="222" t="str">
        <f t="shared" ref="EL369" si="1760">IF(EK369=0,"",INDEX(O$9:EI$9,MATCH(EK369,O369:EI369,0)))</f>
        <v>IMPLANTECH LTDA</v>
      </c>
      <c r="EM369" s="221"/>
      <c r="EN369" s="220">
        <f>IFERROR(EM369/#REF!,0)</f>
        <v>0</v>
      </c>
      <c r="EO369" s="31">
        <f t="shared" ref="EO369" si="1761">+EJ369</f>
        <v>3450000</v>
      </c>
      <c r="EP369" s="31">
        <f t="shared" si="1567"/>
        <v>10350000</v>
      </c>
      <c r="EQ369" s="225" t="str">
        <f t="shared" si="1686"/>
        <v/>
      </c>
    </row>
    <row r="370" spans="1:147" s="14" customFormat="1" ht="28.5">
      <c r="A370" s="263">
        <f t="shared" si="1163"/>
        <v>358</v>
      </c>
      <c r="B370" s="102"/>
      <c r="C370" s="248" t="s">
        <v>1086</v>
      </c>
      <c r="D370" s="273" t="s">
        <v>57</v>
      </c>
      <c r="E370" s="264" t="s">
        <v>37</v>
      </c>
      <c r="F370" s="273">
        <v>3</v>
      </c>
      <c r="G370" s="102"/>
      <c r="H370" s="103"/>
      <c r="I370" s="210"/>
      <c r="J370" s="280"/>
      <c r="K370" s="206"/>
      <c r="L370" s="71">
        <f t="shared" ref="L370" si="1762">+J370+K370</f>
        <v>0</v>
      </c>
      <c r="M370" s="209">
        <f t="shared" si="1538"/>
        <v>0</v>
      </c>
      <c r="O370" s="275"/>
      <c r="P370" s="275"/>
      <c r="Q370" s="149"/>
      <c r="R370" s="60"/>
      <c r="S370" s="244"/>
      <c r="T370" s="275"/>
      <c r="U370" s="275"/>
      <c r="V370" s="149"/>
      <c r="W370" s="60"/>
      <c r="X370" s="244"/>
      <c r="Y370" s="275"/>
      <c r="Z370" s="275"/>
      <c r="AA370" s="149"/>
      <c r="AB370" s="60"/>
      <c r="AC370" s="244"/>
      <c r="AD370" s="275"/>
      <c r="AE370" s="275"/>
      <c r="AF370" s="149"/>
      <c r="AG370" s="60"/>
      <c r="AH370" s="244"/>
      <c r="AI370" s="275"/>
      <c r="AJ370" s="275"/>
      <c r="AK370" s="149"/>
      <c r="AL370" s="60"/>
      <c r="AM370" s="244"/>
      <c r="AN370" s="275"/>
      <c r="AO370" s="275"/>
      <c r="AP370" s="149">
        <f t="shared" si="1539"/>
        <v>0</v>
      </c>
      <c r="AQ370" s="60">
        <f t="shared" si="1551"/>
        <v>0</v>
      </c>
      <c r="AR370" s="244"/>
      <c r="AS370" s="275"/>
      <c r="AT370" s="275"/>
      <c r="AU370" s="149"/>
      <c r="AV370" s="60"/>
      <c r="AW370" s="244"/>
      <c r="AX370" s="212"/>
      <c r="AY370" s="213"/>
      <c r="AZ370" s="149"/>
      <c r="BA370" s="60"/>
      <c r="BB370" s="244"/>
      <c r="BC370" s="212">
        <v>610500</v>
      </c>
      <c r="BD370" s="213">
        <v>0</v>
      </c>
      <c r="BE370" s="149">
        <f t="shared" si="1715"/>
        <v>610500</v>
      </c>
      <c r="BF370" s="60">
        <f t="shared" si="1716"/>
        <v>1831500</v>
      </c>
      <c r="BG370" s="244"/>
      <c r="BH370" s="275"/>
      <c r="BI370" s="275"/>
      <c r="BJ370" s="149"/>
      <c r="BK370" s="60"/>
      <c r="BL370" s="244"/>
      <c r="BM370" s="212"/>
      <c r="BN370" s="213"/>
      <c r="BO370" s="149"/>
      <c r="BP370" s="60"/>
      <c r="BQ370" s="244"/>
      <c r="BR370" s="212"/>
      <c r="BS370" s="213"/>
      <c r="BT370" s="149"/>
      <c r="BU370" s="60"/>
      <c r="BV370" s="244"/>
      <c r="BW370" s="212"/>
      <c r="BX370" s="213"/>
      <c r="BY370" s="149"/>
      <c r="BZ370" s="60"/>
      <c r="CA370" s="244"/>
      <c r="CB370" s="277"/>
      <c r="CC370" s="277"/>
      <c r="CD370" s="149"/>
      <c r="CE370" s="60"/>
      <c r="CF370" s="244"/>
      <c r="CG370" s="212"/>
      <c r="CH370" s="213"/>
      <c r="CI370" s="149"/>
      <c r="CJ370" s="60"/>
      <c r="CK370" s="244"/>
      <c r="CL370" s="212"/>
      <c r="CM370" s="213"/>
      <c r="CN370" s="149"/>
      <c r="CO370" s="60"/>
      <c r="CP370" s="244"/>
      <c r="CQ370" s="212"/>
      <c r="CR370" s="213"/>
      <c r="CS370" s="149"/>
      <c r="CT370" s="60"/>
      <c r="CU370" s="244"/>
      <c r="CV370" s="212"/>
      <c r="CW370" s="213"/>
      <c r="CX370" s="149"/>
      <c r="CY370" s="60"/>
      <c r="CZ370" s="244"/>
      <c r="DA370" s="212"/>
      <c r="DB370" s="213"/>
      <c r="DC370" s="149"/>
      <c r="DD370" s="60"/>
      <c r="DE370" s="244"/>
      <c r="DF370" s="212"/>
      <c r="DG370" s="213"/>
      <c r="DH370" s="149"/>
      <c r="DI370" s="60"/>
      <c r="DJ370" s="244"/>
      <c r="DK370" s="212"/>
      <c r="DL370" s="213"/>
      <c r="DM370" s="149"/>
      <c r="DN370" s="60"/>
      <c r="DO370" s="244"/>
      <c r="DP370" s="212"/>
      <c r="DQ370" s="213"/>
      <c r="DR370" s="149">
        <f t="shared" si="1542"/>
        <v>0</v>
      </c>
      <c r="DS370" s="60">
        <f t="shared" si="1561"/>
        <v>0</v>
      </c>
      <c r="DT370" s="244"/>
      <c r="DU370" s="212">
        <v>0</v>
      </c>
      <c r="DV370" s="213">
        <v>0</v>
      </c>
      <c r="DW370" s="149">
        <f t="shared" si="1543"/>
        <v>0</v>
      </c>
      <c r="DX370" s="60">
        <f t="shared" si="1562"/>
        <v>0</v>
      </c>
      <c r="DY370" s="244"/>
      <c r="DZ370" s="212">
        <v>480000</v>
      </c>
      <c r="EA370" s="213">
        <v>0</v>
      </c>
      <c r="EB370" s="149">
        <f t="shared" si="1756"/>
        <v>480000</v>
      </c>
      <c r="EC370" s="60">
        <f t="shared" si="1757"/>
        <v>1440000</v>
      </c>
      <c r="ED370" s="247"/>
      <c r="EE370" s="212">
        <v>400000</v>
      </c>
      <c r="EF370" s="213">
        <v>0</v>
      </c>
      <c r="EG370" s="149">
        <f t="shared" si="1717"/>
        <v>400000</v>
      </c>
      <c r="EH370" s="60">
        <f t="shared" si="1718"/>
        <v>1200000</v>
      </c>
      <c r="EI370" s="244"/>
      <c r="EJ370" s="224">
        <f t="shared" ref="EJ370" si="1763">IFERROR(AVERAGEIFS(O370:EI370,O$12:EI$12,"Valor Total Unitario",O370:EI370,"&lt;&gt;0"),0)</f>
        <v>496833.33333333331</v>
      </c>
      <c r="EK370" s="221">
        <f t="shared" ref="EK370" si="1764">_xlfn.MINIFS(O370:EI370,O$12:EI$12,"Valor Total Unitario", O370:EI370, "&lt;&gt;0")</f>
        <v>400000</v>
      </c>
      <c r="EL370" s="222" t="str">
        <f t="shared" ref="EL370" si="1765">IF(EK370=0,"",INDEX(O$9:EI$9,MATCH(EK370,O370:EI370,0)))</f>
        <v>ENFISA</v>
      </c>
      <c r="EM370" s="221"/>
      <c r="EN370" s="220">
        <f>IFERROR(EM370/#REF!,0)</f>
        <v>0</v>
      </c>
      <c r="EO370" s="31">
        <f t="shared" ref="EO370" si="1766">+EJ370</f>
        <v>496833.33333333331</v>
      </c>
      <c r="EP370" s="31">
        <f t="shared" si="1567"/>
        <v>1490500</v>
      </c>
      <c r="EQ370" s="225" t="str">
        <f t="shared" si="1686"/>
        <v/>
      </c>
    </row>
    <row r="371" spans="1:147" s="14" customFormat="1" ht="28.5">
      <c r="A371" s="263">
        <f t="shared" si="1163"/>
        <v>359</v>
      </c>
      <c r="B371" s="102"/>
      <c r="C371" s="248" t="s">
        <v>1087</v>
      </c>
      <c r="D371" s="273" t="s">
        <v>57</v>
      </c>
      <c r="E371" s="264" t="s">
        <v>37</v>
      </c>
      <c r="F371" s="273">
        <v>3</v>
      </c>
      <c r="G371" s="102"/>
      <c r="H371" s="103"/>
      <c r="I371" s="210"/>
      <c r="J371" s="280"/>
      <c r="K371" s="206"/>
      <c r="L371" s="71">
        <f t="shared" ref="L371" si="1767">+J371+K371</f>
        <v>0</v>
      </c>
      <c r="M371" s="209">
        <f t="shared" si="1538"/>
        <v>0</v>
      </c>
      <c r="O371" s="275"/>
      <c r="P371" s="275"/>
      <c r="Q371" s="149"/>
      <c r="R371" s="60"/>
      <c r="S371" s="244"/>
      <c r="T371" s="275"/>
      <c r="U371" s="275"/>
      <c r="V371" s="149"/>
      <c r="W371" s="60"/>
      <c r="X371" s="244"/>
      <c r="Y371" s="275"/>
      <c r="Z371" s="275"/>
      <c r="AA371" s="149"/>
      <c r="AB371" s="60"/>
      <c r="AC371" s="244"/>
      <c r="AD371" s="275"/>
      <c r="AE371" s="275"/>
      <c r="AF371" s="149"/>
      <c r="AG371" s="60"/>
      <c r="AH371" s="244"/>
      <c r="AI371" s="275"/>
      <c r="AJ371" s="275"/>
      <c r="AK371" s="149"/>
      <c r="AL371" s="60"/>
      <c r="AM371" s="244"/>
      <c r="AN371" s="275"/>
      <c r="AO371" s="275"/>
      <c r="AP371" s="149">
        <f t="shared" si="1539"/>
        <v>0</v>
      </c>
      <c r="AQ371" s="60">
        <f t="shared" si="1551"/>
        <v>0</v>
      </c>
      <c r="AR371" s="244"/>
      <c r="AS371" s="275">
        <v>3327500</v>
      </c>
      <c r="AT371" s="275">
        <v>0</v>
      </c>
      <c r="AU371" s="149">
        <f t="shared" si="1540"/>
        <v>3327500</v>
      </c>
      <c r="AV371" s="60">
        <f t="shared" si="1569"/>
        <v>9982500</v>
      </c>
      <c r="AW371" s="244"/>
      <c r="AX371" s="212"/>
      <c r="AY371" s="213"/>
      <c r="AZ371" s="149"/>
      <c r="BA371" s="60"/>
      <c r="BB371" s="244"/>
      <c r="BC371" s="212">
        <v>1188000</v>
      </c>
      <c r="BD371" s="213">
        <v>0</v>
      </c>
      <c r="BE371" s="149">
        <f t="shared" si="1715"/>
        <v>1188000</v>
      </c>
      <c r="BF371" s="60">
        <f t="shared" si="1716"/>
        <v>3564000</v>
      </c>
      <c r="BG371" s="244"/>
      <c r="BH371" s="275"/>
      <c r="BI371" s="275"/>
      <c r="BJ371" s="149"/>
      <c r="BK371" s="60"/>
      <c r="BL371" s="244"/>
      <c r="BM371" s="212"/>
      <c r="BN371" s="213"/>
      <c r="BO371" s="149"/>
      <c r="BP371" s="60"/>
      <c r="BQ371" s="244"/>
      <c r="BR371" s="212"/>
      <c r="BS371" s="213"/>
      <c r="BT371" s="149"/>
      <c r="BU371" s="60"/>
      <c r="BV371" s="244"/>
      <c r="BW371" s="212"/>
      <c r="BX371" s="213"/>
      <c r="BY371" s="149"/>
      <c r="BZ371" s="60"/>
      <c r="CA371" s="244"/>
      <c r="CB371" s="277"/>
      <c r="CC371" s="277"/>
      <c r="CD371" s="149"/>
      <c r="CE371" s="60"/>
      <c r="CF371" s="244"/>
      <c r="CG371" s="212"/>
      <c r="CH371" s="213"/>
      <c r="CI371" s="149"/>
      <c r="CJ371" s="60"/>
      <c r="CK371" s="244"/>
      <c r="CL371" s="212"/>
      <c r="CM371" s="213"/>
      <c r="CN371" s="149"/>
      <c r="CO371" s="60"/>
      <c r="CP371" s="244"/>
      <c r="CQ371" s="212"/>
      <c r="CR371" s="213"/>
      <c r="CS371" s="149"/>
      <c r="CT371" s="60"/>
      <c r="CU371" s="244"/>
      <c r="CV371" s="212"/>
      <c r="CW371" s="213"/>
      <c r="CX371" s="149"/>
      <c r="CY371" s="60"/>
      <c r="CZ371" s="244"/>
      <c r="DA371" s="212"/>
      <c r="DB371" s="213"/>
      <c r="DC371" s="149"/>
      <c r="DD371" s="60"/>
      <c r="DE371" s="244"/>
      <c r="DF371" s="212"/>
      <c r="DG371" s="213"/>
      <c r="DH371" s="149"/>
      <c r="DI371" s="60"/>
      <c r="DJ371" s="244"/>
      <c r="DK371" s="212"/>
      <c r="DL371" s="213"/>
      <c r="DM371" s="149"/>
      <c r="DN371" s="60"/>
      <c r="DO371" s="244"/>
      <c r="DP371" s="212"/>
      <c r="DQ371" s="213"/>
      <c r="DR371" s="149">
        <f t="shared" si="1542"/>
        <v>0</v>
      </c>
      <c r="DS371" s="60">
        <f t="shared" si="1561"/>
        <v>0</v>
      </c>
      <c r="DT371" s="244"/>
      <c r="DU371" s="212">
        <v>0</v>
      </c>
      <c r="DV371" s="213">
        <v>0</v>
      </c>
      <c r="DW371" s="149">
        <f t="shared" si="1543"/>
        <v>0</v>
      </c>
      <c r="DX371" s="60">
        <f t="shared" si="1562"/>
        <v>0</v>
      </c>
      <c r="DY371" s="244"/>
      <c r="DZ371" s="212">
        <v>850000</v>
      </c>
      <c r="EA371" s="213">
        <v>0</v>
      </c>
      <c r="EB371" s="149">
        <f t="shared" si="1756"/>
        <v>850000</v>
      </c>
      <c r="EC371" s="60">
        <f t="shared" si="1757"/>
        <v>2550000</v>
      </c>
      <c r="ED371" s="247"/>
      <c r="EE371" s="212">
        <v>900000</v>
      </c>
      <c r="EF371" s="213">
        <v>0</v>
      </c>
      <c r="EG371" s="149">
        <f t="shared" si="1717"/>
        <v>900000</v>
      </c>
      <c r="EH371" s="60">
        <f t="shared" si="1718"/>
        <v>2700000</v>
      </c>
      <c r="EI371" s="244"/>
      <c r="EJ371" s="224">
        <f t="shared" ref="EJ371" si="1768">IFERROR(AVERAGEIFS(O371:EI371,O$12:EI$12,"Valor Total Unitario",O371:EI371,"&lt;&gt;0"),0)</f>
        <v>1566375</v>
      </c>
      <c r="EK371" s="221">
        <f t="shared" ref="EK371" si="1769">_xlfn.MINIFS(O371:EI371,O$12:EI$12,"Valor Total Unitario", O371:EI371, "&lt;&gt;0")</f>
        <v>850000</v>
      </c>
      <c r="EL371" s="222" t="str">
        <f t="shared" ref="EL371" si="1770">IF(EK371=0,"",INDEX(O$9:EI$9,MATCH(EK371,O371:EI371,0)))</f>
        <v>Exel Medical</v>
      </c>
      <c r="EM371" s="221"/>
      <c r="EN371" s="220">
        <f>IFERROR(EM371/#REF!,0)</f>
        <v>0</v>
      </c>
      <c r="EO371" s="31">
        <f t="shared" ref="EO371" si="1771">+EJ371</f>
        <v>1566375</v>
      </c>
      <c r="EP371" s="31">
        <f t="shared" si="1567"/>
        <v>4699125</v>
      </c>
      <c r="EQ371" s="225" t="str">
        <f t="shared" si="1686"/>
        <v/>
      </c>
    </row>
    <row r="372" spans="1:147" s="14" customFormat="1" ht="28.5">
      <c r="A372" s="263">
        <f t="shared" si="1163"/>
        <v>360</v>
      </c>
      <c r="B372" s="102"/>
      <c r="C372" s="248" t="s">
        <v>1088</v>
      </c>
      <c r="D372" s="273" t="s">
        <v>57</v>
      </c>
      <c r="E372" s="264" t="s">
        <v>37</v>
      </c>
      <c r="F372" s="273">
        <v>3</v>
      </c>
      <c r="G372" s="102"/>
      <c r="H372" s="103"/>
      <c r="I372" s="210"/>
      <c r="J372" s="280"/>
      <c r="K372" s="206"/>
      <c r="L372" s="71">
        <f t="shared" ref="L372" si="1772">+J372+K372</f>
        <v>0</v>
      </c>
      <c r="M372" s="209">
        <f t="shared" si="1538"/>
        <v>0</v>
      </c>
      <c r="O372" s="275"/>
      <c r="P372" s="275"/>
      <c r="Q372" s="149"/>
      <c r="R372" s="60"/>
      <c r="S372" s="244"/>
      <c r="T372" s="275"/>
      <c r="U372" s="275"/>
      <c r="V372" s="149"/>
      <c r="W372" s="60"/>
      <c r="X372" s="244"/>
      <c r="Y372" s="275"/>
      <c r="Z372" s="275"/>
      <c r="AA372" s="149"/>
      <c r="AB372" s="60"/>
      <c r="AC372" s="244"/>
      <c r="AD372" s="275"/>
      <c r="AE372" s="275"/>
      <c r="AF372" s="149"/>
      <c r="AG372" s="60"/>
      <c r="AH372" s="244"/>
      <c r="AI372" s="275"/>
      <c r="AJ372" s="275"/>
      <c r="AK372" s="149"/>
      <c r="AL372" s="60"/>
      <c r="AM372" s="244"/>
      <c r="AN372" s="275"/>
      <c r="AO372" s="275"/>
      <c r="AP372" s="149">
        <f t="shared" si="1539"/>
        <v>0</v>
      </c>
      <c r="AQ372" s="60">
        <f t="shared" si="1551"/>
        <v>0</v>
      </c>
      <c r="AR372" s="244"/>
      <c r="AS372" s="275">
        <v>5482812.5</v>
      </c>
      <c r="AT372" s="275">
        <v>0</v>
      </c>
      <c r="AU372" s="149">
        <f t="shared" si="1540"/>
        <v>5482812.5</v>
      </c>
      <c r="AV372" s="60">
        <f t="shared" si="1569"/>
        <v>16448437.5</v>
      </c>
      <c r="AW372" s="244"/>
      <c r="AX372" s="212"/>
      <c r="AY372" s="213"/>
      <c r="AZ372" s="149"/>
      <c r="BA372" s="60"/>
      <c r="BB372" s="244"/>
      <c r="BC372" s="212">
        <v>2585000</v>
      </c>
      <c r="BD372" s="213">
        <v>0</v>
      </c>
      <c r="BE372" s="149">
        <f t="shared" si="1715"/>
        <v>2585000</v>
      </c>
      <c r="BF372" s="60">
        <f t="shared" si="1716"/>
        <v>7755000</v>
      </c>
      <c r="BG372" s="244"/>
      <c r="BH372" s="275"/>
      <c r="BI372" s="275"/>
      <c r="BJ372" s="149"/>
      <c r="BK372" s="60"/>
      <c r="BL372" s="244"/>
      <c r="BM372" s="212">
        <v>1199000</v>
      </c>
      <c r="BN372" s="213">
        <v>0</v>
      </c>
      <c r="BO372" s="149">
        <f t="shared" si="1541"/>
        <v>1199000</v>
      </c>
      <c r="BP372" s="60">
        <f t="shared" si="1554"/>
        <v>3597000</v>
      </c>
      <c r="BQ372" s="244"/>
      <c r="BR372" s="212"/>
      <c r="BS372" s="213"/>
      <c r="BT372" s="149"/>
      <c r="BU372" s="60"/>
      <c r="BV372" s="244"/>
      <c r="BW372" s="212"/>
      <c r="BX372" s="213"/>
      <c r="BY372" s="149"/>
      <c r="BZ372" s="60"/>
      <c r="CA372" s="244"/>
      <c r="CB372" s="277"/>
      <c r="CC372" s="277"/>
      <c r="CD372" s="149"/>
      <c r="CE372" s="60"/>
      <c r="CF372" s="244"/>
      <c r="CG372" s="212"/>
      <c r="CH372" s="213"/>
      <c r="CI372" s="149"/>
      <c r="CJ372" s="60"/>
      <c r="CK372" s="244"/>
      <c r="CL372" s="212"/>
      <c r="CM372" s="213"/>
      <c r="CN372" s="149"/>
      <c r="CO372" s="60"/>
      <c r="CP372" s="244"/>
      <c r="CQ372" s="212"/>
      <c r="CR372" s="213"/>
      <c r="CS372" s="149"/>
      <c r="CT372" s="60"/>
      <c r="CU372" s="244"/>
      <c r="CV372" s="212"/>
      <c r="CW372" s="213"/>
      <c r="CX372" s="149"/>
      <c r="CY372" s="60"/>
      <c r="CZ372" s="244"/>
      <c r="DA372" s="212"/>
      <c r="DB372" s="213"/>
      <c r="DC372" s="149"/>
      <c r="DD372" s="60"/>
      <c r="DE372" s="244"/>
      <c r="DF372" s="212"/>
      <c r="DG372" s="213"/>
      <c r="DH372" s="149"/>
      <c r="DI372" s="60"/>
      <c r="DJ372" s="244"/>
      <c r="DK372" s="212"/>
      <c r="DL372" s="213"/>
      <c r="DM372" s="149"/>
      <c r="DN372" s="60"/>
      <c r="DO372" s="244"/>
      <c r="DP372" s="212"/>
      <c r="DQ372" s="213"/>
      <c r="DR372" s="149">
        <f t="shared" si="1542"/>
        <v>0</v>
      </c>
      <c r="DS372" s="60">
        <f t="shared" si="1561"/>
        <v>0</v>
      </c>
      <c r="DT372" s="244"/>
      <c r="DU372" s="212">
        <v>0</v>
      </c>
      <c r="DV372" s="213">
        <v>0</v>
      </c>
      <c r="DW372" s="149">
        <f t="shared" si="1543"/>
        <v>0</v>
      </c>
      <c r="DX372" s="60">
        <f t="shared" si="1562"/>
        <v>0</v>
      </c>
      <c r="DY372" s="244"/>
      <c r="DZ372" s="212">
        <v>1520000</v>
      </c>
      <c r="EA372" s="213">
        <v>0</v>
      </c>
      <c r="EB372" s="149">
        <f t="shared" si="1756"/>
        <v>1520000</v>
      </c>
      <c r="EC372" s="60">
        <f t="shared" si="1757"/>
        <v>4560000</v>
      </c>
      <c r="ED372" s="247"/>
      <c r="EE372" s="212">
        <v>2200000</v>
      </c>
      <c r="EF372" s="213">
        <v>0</v>
      </c>
      <c r="EG372" s="149">
        <f t="shared" si="1717"/>
        <v>2200000</v>
      </c>
      <c r="EH372" s="60">
        <f t="shared" si="1718"/>
        <v>6600000</v>
      </c>
      <c r="EI372" s="244"/>
      <c r="EJ372" s="224">
        <f t="shared" ref="EJ372" si="1773">IFERROR(AVERAGEIFS(O372:EI372,O$12:EI$12,"Valor Total Unitario",O372:EI372,"&lt;&gt;0"),0)</f>
        <v>2597362.5</v>
      </c>
      <c r="EK372" s="221">
        <f t="shared" ref="EK372" si="1774">_xlfn.MINIFS(O372:EI372,O$12:EI$12,"Valor Total Unitario", O372:EI372, "&lt;&gt;0")</f>
        <v>1199000</v>
      </c>
      <c r="EL372" s="222" t="str">
        <f t="shared" ref="EL372" si="1775">IF(EK372=0,"",INDEX(O$9:EI$9,MATCH(EK372,O372:EI372,0)))</f>
        <v>LH S.A.S</v>
      </c>
      <c r="EM372" s="221"/>
      <c r="EN372" s="220">
        <f>IFERROR(EM372/#REF!,0)</f>
        <v>0</v>
      </c>
      <c r="EO372" s="31">
        <f t="shared" ref="EO372" si="1776">+EJ372</f>
        <v>2597362.5</v>
      </c>
      <c r="EP372" s="31">
        <f t="shared" si="1567"/>
        <v>7792087.5</v>
      </c>
      <c r="EQ372" s="225" t="str">
        <f t="shared" si="1686"/>
        <v/>
      </c>
    </row>
    <row r="373" spans="1:147" s="14" customFormat="1" ht="28.5">
      <c r="A373" s="263">
        <f t="shared" si="1163"/>
        <v>361</v>
      </c>
      <c r="B373" s="102"/>
      <c r="C373" s="248" t="s">
        <v>1089</v>
      </c>
      <c r="D373" s="273" t="s">
        <v>57</v>
      </c>
      <c r="E373" s="264" t="s">
        <v>37</v>
      </c>
      <c r="F373" s="273">
        <v>3</v>
      </c>
      <c r="G373" s="102"/>
      <c r="H373" s="103"/>
      <c r="I373" s="210"/>
      <c r="J373" s="280"/>
      <c r="K373" s="206"/>
      <c r="L373" s="71">
        <f t="shared" ref="L373" si="1777">+J373+K373</f>
        <v>0</v>
      </c>
      <c r="M373" s="209">
        <f t="shared" si="1538"/>
        <v>0</v>
      </c>
      <c r="O373" s="275"/>
      <c r="P373" s="275"/>
      <c r="Q373" s="149"/>
      <c r="R373" s="60"/>
      <c r="S373" s="244"/>
      <c r="T373" s="275"/>
      <c r="U373" s="275"/>
      <c r="V373" s="149"/>
      <c r="W373" s="60"/>
      <c r="X373" s="244"/>
      <c r="Y373" s="275"/>
      <c r="Z373" s="275"/>
      <c r="AA373" s="149"/>
      <c r="AB373" s="60"/>
      <c r="AC373" s="244"/>
      <c r="AD373" s="275"/>
      <c r="AE373" s="275"/>
      <c r="AF373" s="149"/>
      <c r="AG373" s="60"/>
      <c r="AH373" s="244"/>
      <c r="AI373" s="275"/>
      <c r="AJ373" s="275"/>
      <c r="AK373" s="149"/>
      <c r="AL373" s="60"/>
      <c r="AM373" s="244"/>
      <c r="AN373" s="275"/>
      <c r="AO373" s="275"/>
      <c r="AP373" s="149">
        <f t="shared" si="1539"/>
        <v>0</v>
      </c>
      <c r="AQ373" s="60">
        <f t="shared" si="1551"/>
        <v>0</v>
      </c>
      <c r="AR373" s="244"/>
      <c r="AS373" s="275">
        <v>6428125</v>
      </c>
      <c r="AT373" s="275">
        <v>0</v>
      </c>
      <c r="AU373" s="149">
        <f t="shared" si="1540"/>
        <v>6428125</v>
      </c>
      <c r="AV373" s="60">
        <f t="shared" si="1569"/>
        <v>19284375</v>
      </c>
      <c r="AW373" s="244"/>
      <c r="AX373" s="212"/>
      <c r="AY373" s="213"/>
      <c r="AZ373" s="149"/>
      <c r="BA373" s="60"/>
      <c r="BB373" s="244"/>
      <c r="BC373" s="212">
        <v>4708000</v>
      </c>
      <c r="BD373" s="213">
        <v>0</v>
      </c>
      <c r="BE373" s="149">
        <f t="shared" si="1715"/>
        <v>4708000</v>
      </c>
      <c r="BF373" s="60">
        <f t="shared" si="1716"/>
        <v>14124000</v>
      </c>
      <c r="BG373" s="244"/>
      <c r="BH373" s="275"/>
      <c r="BI373" s="275"/>
      <c r="BJ373" s="149"/>
      <c r="BK373" s="60"/>
      <c r="BL373" s="244"/>
      <c r="BM373" s="212">
        <v>4199000</v>
      </c>
      <c r="BN373" s="213">
        <v>0</v>
      </c>
      <c r="BO373" s="149">
        <f t="shared" si="1541"/>
        <v>4199000</v>
      </c>
      <c r="BP373" s="60">
        <f t="shared" si="1554"/>
        <v>12597000</v>
      </c>
      <c r="BQ373" s="244"/>
      <c r="BR373" s="212"/>
      <c r="BS373" s="213"/>
      <c r="BT373" s="149"/>
      <c r="BU373" s="60"/>
      <c r="BV373" s="244"/>
      <c r="BW373" s="212"/>
      <c r="BX373" s="213"/>
      <c r="BY373" s="149"/>
      <c r="BZ373" s="60"/>
      <c r="CA373" s="244"/>
      <c r="CB373" s="277"/>
      <c r="CC373" s="277"/>
      <c r="CD373" s="149"/>
      <c r="CE373" s="60"/>
      <c r="CF373" s="244"/>
      <c r="CG373" s="212"/>
      <c r="CH373" s="213"/>
      <c r="CI373" s="149"/>
      <c r="CJ373" s="60"/>
      <c r="CK373" s="244"/>
      <c r="CL373" s="212"/>
      <c r="CM373" s="213"/>
      <c r="CN373" s="149"/>
      <c r="CO373" s="60"/>
      <c r="CP373" s="244"/>
      <c r="CQ373" s="212"/>
      <c r="CR373" s="213"/>
      <c r="CS373" s="149"/>
      <c r="CT373" s="60"/>
      <c r="CU373" s="244"/>
      <c r="CV373" s="212"/>
      <c r="CW373" s="213"/>
      <c r="CX373" s="149"/>
      <c r="CY373" s="60"/>
      <c r="CZ373" s="244"/>
      <c r="DA373" s="212"/>
      <c r="DB373" s="213"/>
      <c r="DC373" s="149"/>
      <c r="DD373" s="60"/>
      <c r="DE373" s="244"/>
      <c r="DF373" s="212"/>
      <c r="DG373" s="213"/>
      <c r="DH373" s="149"/>
      <c r="DI373" s="60"/>
      <c r="DJ373" s="244"/>
      <c r="DK373" s="212"/>
      <c r="DL373" s="213"/>
      <c r="DM373" s="149"/>
      <c r="DN373" s="60"/>
      <c r="DO373" s="244"/>
      <c r="DP373" s="212"/>
      <c r="DQ373" s="213"/>
      <c r="DR373" s="149">
        <f t="shared" si="1542"/>
        <v>0</v>
      </c>
      <c r="DS373" s="60">
        <f t="shared" si="1561"/>
        <v>0</v>
      </c>
      <c r="DT373" s="244"/>
      <c r="DU373" s="212">
        <v>0</v>
      </c>
      <c r="DV373" s="213">
        <v>0</v>
      </c>
      <c r="DW373" s="149">
        <f t="shared" si="1543"/>
        <v>0</v>
      </c>
      <c r="DX373" s="60">
        <f t="shared" si="1562"/>
        <v>0</v>
      </c>
      <c r="DY373" s="244"/>
      <c r="DZ373" s="212">
        <v>2350000</v>
      </c>
      <c r="EA373" s="213">
        <v>0</v>
      </c>
      <c r="EB373" s="149">
        <f t="shared" si="1756"/>
        <v>2350000</v>
      </c>
      <c r="EC373" s="60">
        <f t="shared" si="1757"/>
        <v>7050000</v>
      </c>
      <c r="ED373" s="247"/>
      <c r="EE373" s="212">
        <v>3950000</v>
      </c>
      <c r="EF373" s="213">
        <v>0</v>
      </c>
      <c r="EG373" s="149">
        <f t="shared" si="1717"/>
        <v>3950000</v>
      </c>
      <c r="EH373" s="60">
        <f t="shared" si="1718"/>
        <v>11850000</v>
      </c>
      <c r="EI373" s="244"/>
      <c r="EJ373" s="224">
        <f t="shared" ref="EJ373" si="1778">IFERROR(AVERAGEIFS(O373:EI373,O$12:EI$12,"Valor Total Unitario",O373:EI373,"&lt;&gt;0"),0)</f>
        <v>4327025</v>
      </c>
      <c r="EK373" s="221">
        <f t="shared" ref="EK373" si="1779">_xlfn.MINIFS(O373:EI373,O$12:EI$12,"Valor Total Unitario", O373:EI373, "&lt;&gt;0")</f>
        <v>2350000</v>
      </c>
      <c r="EL373" s="222" t="str">
        <f t="shared" ref="EL373" si="1780">IF(EK373=0,"",INDEX(O$9:EI$9,MATCH(EK373,O373:EI373,0)))</f>
        <v>Exel Medical</v>
      </c>
      <c r="EM373" s="221"/>
      <c r="EN373" s="220">
        <f>IFERROR(EM373/#REF!,0)</f>
        <v>0</v>
      </c>
      <c r="EO373" s="31">
        <f t="shared" ref="EO373" si="1781">+EJ373</f>
        <v>4327025</v>
      </c>
      <c r="EP373" s="31">
        <f t="shared" si="1567"/>
        <v>12981075</v>
      </c>
      <c r="EQ373" s="225" t="str">
        <f t="shared" si="1686"/>
        <v/>
      </c>
    </row>
    <row r="374" spans="1:147" s="14" customFormat="1" ht="28.5">
      <c r="A374" s="263">
        <f t="shared" si="1163"/>
        <v>362</v>
      </c>
      <c r="B374" s="102"/>
      <c r="C374" s="248" t="s">
        <v>1090</v>
      </c>
      <c r="D374" s="273" t="s">
        <v>57</v>
      </c>
      <c r="E374" s="264" t="s">
        <v>37</v>
      </c>
      <c r="F374" s="273">
        <v>1</v>
      </c>
      <c r="G374" s="102"/>
      <c r="H374" s="103"/>
      <c r="I374" s="210"/>
      <c r="J374" s="280"/>
      <c r="K374" s="206"/>
      <c r="L374" s="71">
        <f t="shared" ref="L374" si="1782">+J374+K374</f>
        <v>0</v>
      </c>
      <c r="M374" s="209">
        <f t="shared" si="1538"/>
        <v>0</v>
      </c>
      <c r="O374" s="275"/>
      <c r="P374" s="275"/>
      <c r="Q374" s="149"/>
      <c r="R374" s="60"/>
      <c r="S374" s="244"/>
      <c r="T374" s="275"/>
      <c r="U374" s="275"/>
      <c r="V374" s="149"/>
      <c r="W374" s="60"/>
      <c r="X374" s="244"/>
      <c r="Y374" s="275"/>
      <c r="Z374" s="275"/>
      <c r="AA374" s="149"/>
      <c r="AB374" s="60"/>
      <c r="AC374" s="244"/>
      <c r="AD374" s="275"/>
      <c r="AE374" s="275"/>
      <c r="AF374" s="149"/>
      <c r="AG374" s="60"/>
      <c r="AH374" s="244"/>
      <c r="AI374" s="275"/>
      <c r="AJ374" s="275"/>
      <c r="AK374" s="149"/>
      <c r="AL374" s="60"/>
      <c r="AM374" s="244"/>
      <c r="AN374" s="275"/>
      <c r="AO374" s="275"/>
      <c r="AP374" s="149">
        <f t="shared" si="1539"/>
        <v>0</v>
      </c>
      <c r="AQ374" s="60">
        <f t="shared" si="1551"/>
        <v>0</v>
      </c>
      <c r="AR374" s="244"/>
      <c r="AS374" s="275">
        <v>12950781.800000001</v>
      </c>
      <c r="AT374" s="275">
        <v>0</v>
      </c>
      <c r="AU374" s="149">
        <f t="shared" si="1540"/>
        <v>12950781.800000001</v>
      </c>
      <c r="AV374" s="60">
        <f t="shared" si="1569"/>
        <v>12950781.800000001</v>
      </c>
      <c r="AW374" s="244"/>
      <c r="AX374" s="212"/>
      <c r="AY374" s="213"/>
      <c r="AZ374" s="149"/>
      <c r="BA374" s="60"/>
      <c r="BB374" s="244"/>
      <c r="BC374" s="212">
        <v>7249000</v>
      </c>
      <c r="BD374" s="213">
        <v>0</v>
      </c>
      <c r="BE374" s="149">
        <f t="shared" si="1715"/>
        <v>7249000</v>
      </c>
      <c r="BF374" s="60">
        <f t="shared" si="1716"/>
        <v>7249000</v>
      </c>
      <c r="BG374" s="244"/>
      <c r="BH374" s="275"/>
      <c r="BI374" s="275"/>
      <c r="BJ374" s="149"/>
      <c r="BK374" s="60"/>
      <c r="BL374" s="244"/>
      <c r="BM374" s="212">
        <v>6599000</v>
      </c>
      <c r="BN374" s="213">
        <v>0</v>
      </c>
      <c r="BO374" s="149">
        <f t="shared" si="1541"/>
        <v>6599000</v>
      </c>
      <c r="BP374" s="60">
        <f t="shared" si="1554"/>
        <v>6599000</v>
      </c>
      <c r="BQ374" s="244"/>
      <c r="BR374" s="212"/>
      <c r="BS374" s="213"/>
      <c r="BT374" s="149"/>
      <c r="BU374" s="60"/>
      <c r="BV374" s="244"/>
      <c r="BW374" s="212"/>
      <c r="BX374" s="213"/>
      <c r="BY374" s="149"/>
      <c r="BZ374" s="60"/>
      <c r="CA374" s="244"/>
      <c r="CB374" s="277"/>
      <c r="CC374" s="277"/>
      <c r="CD374" s="149"/>
      <c r="CE374" s="60"/>
      <c r="CF374" s="244"/>
      <c r="CG374" s="212"/>
      <c r="CH374" s="213"/>
      <c r="CI374" s="149"/>
      <c r="CJ374" s="60"/>
      <c r="CK374" s="244"/>
      <c r="CL374" s="212"/>
      <c r="CM374" s="213"/>
      <c r="CN374" s="149"/>
      <c r="CO374" s="60"/>
      <c r="CP374" s="244"/>
      <c r="CQ374" s="212"/>
      <c r="CR374" s="213"/>
      <c r="CS374" s="149"/>
      <c r="CT374" s="60"/>
      <c r="CU374" s="244"/>
      <c r="CV374" s="212"/>
      <c r="CW374" s="213"/>
      <c r="CX374" s="149"/>
      <c r="CY374" s="60"/>
      <c r="CZ374" s="244"/>
      <c r="DA374" s="212"/>
      <c r="DB374" s="213"/>
      <c r="DC374" s="149"/>
      <c r="DD374" s="60"/>
      <c r="DE374" s="244"/>
      <c r="DF374" s="212"/>
      <c r="DG374" s="213"/>
      <c r="DH374" s="149"/>
      <c r="DI374" s="60"/>
      <c r="DJ374" s="244"/>
      <c r="DK374" s="212"/>
      <c r="DL374" s="213"/>
      <c r="DM374" s="149"/>
      <c r="DN374" s="60"/>
      <c r="DO374" s="244"/>
      <c r="DP374" s="212"/>
      <c r="DQ374" s="213"/>
      <c r="DR374" s="149">
        <f t="shared" si="1542"/>
        <v>0</v>
      </c>
      <c r="DS374" s="60">
        <f t="shared" si="1561"/>
        <v>0</v>
      </c>
      <c r="DT374" s="244"/>
      <c r="DU374" s="212">
        <v>0</v>
      </c>
      <c r="DV374" s="213">
        <v>0</v>
      </c>
      <c r="DW374" s="149">
        <f t="shared" si="1543"/>
        <v>0</v>
      </c>
      <c r="DX374" s="60">
        <f t="shared" si="1562"/>
        <v>0</v>
      </c>
      <c r="DY374" s="244"/>
      <c r="DZ374" s="212">
        <v>3960000</v>
      </c>
      <c r="EA374" s="213">
        <v>0</v>
      </c>
      <c r="EB374" s="149">
        <f t="shared" si="1756"/>
        <v>3960000</v>
      </c>
      <c r="EC374" s="60">
        <f t="shared" si="1757"/>
        <v>3960000</v>
      </c>
      <c r="ED374" s="247"/>
      <c r="EE374" s="212">
        <v>5500000</v>
      </c>
      <c r="EF374" s="213">
        <v>0</v>
      </c>
      <c r="EG374" s="149">
        <f t="shared" si="1717"/>
        <v>5500000</v>
      </c>
      <c r="EH374" s="60">
        <f t="shared" si="1718"/>
        <v>5500000</v>
      </c>
      <c r="EI374" s="244"/>
      <c r="EJ374" s="224">
        <f t="shared" ref="EJ374" si="1783">IFERROR(AVERAGEIFS(O374:EI374,O$12:EI$12,"Valor Total Unitario",O374:EI374,"&lt;&gt;0"),0)</f>
        <v>7251756.3599999994</v>
      </c>
      <c r="EK374" s="221">
        <f t="shared" ref="EK374" si="1784">_xlfn.MINIFS(O374:EI374,O$12:EI$12,"Valor Total Unitario", O374:EI374, "&lt;&gt;0")</f>
        <v>3960000</v>
      </c>
      <c r="EL374" s="222" t="str">
        <f t="shared" ref="EL374" si="1785">IF(EK374=0,"",INDEX(O$9:EI$9,MATCH(EK374,O374:EI374,0)))</f>
        <v>Exel Medical</v>
      </c>
      <c r="EM374" s="221"/>
      <c r="EN374" s="220">
        <f>IFERROR(EM374/#REF!,0)</f>
        <v>0</v>
      </c>
      <c r="EO374" s="31">
        <f t="shared" ref="EO374" si="1786">+EJ374</f>
        <v>7251756.3599999994</v>
      </c>
      <c r="EP374" s="31">
        <f t="shared" si="1567"/>
        <v>7251756.3599999994</v>
      </c>
      <c r="EQ374" s="225" t="str">
        <f t="shared" si="1686"/>
        <v/>
      </c>
    </row>
    <row r="375" spans="1:147" s="14" customFormat="1" ht="28.5">
      <c r="A375" s="263">
        <f t="shared" si="1163"/>
        <v>363</v>
      </c>
      <c r="B375" s="102"/>
      <c r="C375" s="248" t="s">
        <v>1091</v>
      </c>
      <c r="D375" s="273" t="s">
        <v>57</v>
      </c>
      <c r="E375" s="264" t="s">
        <v>37</v>
      </c>
      <c r="F375" s="273">
        <v>1</v>
      </c>
      <c r="G375" s="102"/>
      <c r="H375" s="103"/>
      <c r="I375" s="210"/>
      <c r="J375" s="280"/>
      <c r="K375" s="206"/>
      <c r="L375" s="71">
        <f t="shared" ref="L375" si="1787">+J375+K375</f>
        <v>0</v>
      </c>
      <c r="M375" s="209">
        <f t="shared" si="1538"/>
        <v>0</v>
      </c>
      <c r="O375" s="275"/>
      <c r="P375" s="275"/>
      <c r="Q375" s="149"/>
      <c r="R375" s="60"/>
      <c r="S375" s="244"/>
      <c r="T375" s="275"/>
      <c r="U375" s="275"/>
      <c r="V375" s="149"/>
      <c r="W375" s="60"/>
      <c r="X375" s="244"/>
      <c r="Y375" s="275"/>
      <c r="Z375" s="275"/>
      <c r="AA375" s="149"/>
      <c r="AB375" s="60"/>
      <c r="AC375" s="244"/>
      <c r="AD375" s="275"/>
      <c r="AE375" s="275"/>
      <c r="AF375" s="149"/>
      <c r="AG375" s="60"/>
      <c r="AH375" s="244"/>
      <c r="AI375" s="275"/>
      <c r="AJ375" s="275"/>
      <c r="AK375" s="149"/>
      <c r="AL375" s="60"/>
      <c r="AM375" s="244"/>
      <c r="AN375" s="275"/>
      <c r="AO375" s="275"/>
      <c r="AP375" s="149">
        <f t="shared" si="1539"/>
        <v>0</v>
      </c>
      <c r="AQ375" s="60">
        <f t="shared" si="1551"/>
        <v>0</v>
      </c>
      <c r="AR375" s="244"/>
      <c r="AS375" s="275">
        <v>3327500</v>
      </c>
      <c r="AT375" s="275">
        <v>0</v>
      </c>
      <c r="AU375" s="149">
        <f t="shared" si="1540"/>
        <v>3327500</v>
      </c>
      <c r="AV375" s="60">
        <f t="shared" si="1569"/>
        <v>3327500</v>
      </c>
      <c r="AW375" s="244"/>
      <c r="AX375" s="212">
        <v>791039</v>
      </c>
      <c r="AY375" s="213">
        <v>0</v>
      </c>
      <c r="AZ375" s="149">
        <f t="shared" si="1552"/>
        <v>791039</v>
      </c>
      <c r="BA375" s="60">
        <f t="shared" si="1553"/>
        <v>791039</v>
      </c>
      <c r="BB375" s="244"/>
      <c r="BC375" s="212"/>
      <c r="BD375" s="213"/>
      <c r="BE375" s="149"/>
      <c r="BF375" s="60"/>
      <c r="BG375" s="244"/>
      <c r="BH375" s="275"/>
      <c r="BI375" s="275"/>
      <c r="BJ375" s="149"/>
      <c r="BK375" s="60"/>
      <c r="BL375" s="244"/>
      <c r="BM375" s="212"/>
      <c r="BN375" s="213"/>
      <c r="BO375" s="149"/>
      <c r="BP375" s="60"/>
      <c r="BQ375" s="244"/>
      <c r="BR375" s="212"/>
      <c r="BS375" s="213"/>
      <c r="BT375" s="149"/>
      <c r="BU375" s="60"/>
      <c r="BV375" s="244"/>
      <c r="BW375" s="212"/>
      <c r="BX375" s="213"/>
      <c r="BY375" s="149"/>
      <c r="BZ375" s="60"/>
      <c r="CA375" s="244"/>
      <c r="CB375" s="277"/>
      <c r="CC375" s="277"/>
      <c r="CD375" s="149"/>
      <c r="CE375" s="60"/>
      <c r="CF375" s="244"/>
      <c r="CG375" s="212"/>
      <c r="CH375" s="213"/>
      <c r="CI375" s="149"/>
      <c r="CJ375" s="60"/>
      <c r="CK375" s="244"/>
      <c r="CL375" s="212"/>
      <c r="CM375" s="213"/>
      <c r="CN375" s="149"/>
      <c r="CO375" s="60"/>
      <c r="CP375" s="244"/>
      <c r="CQ375" s="212"/>
      <c r="CR375" s="213"/>
      <c r="CS375" s="149"/>
      <c r="CT375" s="60"/>
      <c r="CU375" s="244"/>
      <c r="CV375" s="212">
        <v>1300000</v>
      </c>
      <c r="CW375" s="213">
        <v>0</v>
      </c>
      <c r="CX375" s="149">
        <f t="shared" si="1557"/>
        <v>1300000</v>
      </c>
      <c r="CY375" s="60">
        <f t="shared" si="1558"/>
        <v>1300000</v>
      </c>
      <c r="CZ375" s="244"/>
      <c r="DA375" s="212"/>
      <c r="DB375" s="213"/>
      <c r="DC375" s="149"/>
      <c r="DD375" s="60"/>
      <c r="DE375" s="244"/>
      <c r="DF375" s="212"/>
      <c r="DG375" s="213"/>
      <c r="DH375" s="149"/>
      <c r="DI375" s="60"/>
      <c r="DJ375" s="244"/>
      <c r="DK375" s="212"/>
      <c r="DL375" s="213"/>
      <c r="DM375" s="149"/>
      <c r="DN375" s="60"/>
      <c r="DO375" s="244"/>
      <c r="DP375" s="212"/>
      <c r="DQ375" s="213"/>
      <c r="DR375" s="149">
        <f t="shared" si="1542"/>
        <v>0</v>
      </c>
      <c r="DS375" s="60">
        <f t="shared" si="1561"/>
        <v>0</v>
      </c>
      <c r="DT375" s="244"/>
      <c r="DU375" s="212">
        <v>0</v>
      </c>
      <c r="DV375" s="213">
        <v>0</v>
      </c>
      <c r="DW375" s="149">
        <f t="shared" si="1543"/>
        <v>0</v>
      </c>
      <c r="DX375" s="60">
        <f t="shared" si="1562"/>
        <v>0</v>
      </c>
      <c r="DY375" s="244"/>
      <c r="DZ375" s="212">
        <v>480000</v>
      </c>
      <c r="EA375" s="213">
        <v>0</v>
      </c>
      <c r="EB375" s="149">
        <f t="shared" si="1756"/>
        <v>480000</v>
      </c>
      <c r="EC375" s="60">
        <f t="shared" si="1757"/>
        <v>480000</v>
      </c>
      <c r="ED375" s="247"/>
      <c r="EE375" s="212">
        <v>400000</v>
      </c>
      <c r="EF375" s="213">
        <v>0</v>
      </c>
      <c r="EG375" s="149">
        <f t="shared" si="1717"/>
        <v>400000</v>
      </c>
      <c r="EH375" s="60">
        <f t="shared" si="1718"/>
        <v>400000</v>
      </c>
      <c r="EI375" s="244"/>
      <c r="EJ375" s="224">
        <f t="shared" ref="EJ375" si="1788">IFERROR(AVERAGEIFS(O375:EI375,O$12:EI$12,"Valor Total Unitario",O375:EI375,"&lt;&gt;0"),0)</f>
        <v>1259707.8</v>
      </c>
      <c r="EK375" s="221">
        <f t="shared" ref="EK375" si="1789">_xlfn.MINIFS(O375:EI375,O$12:EI$12,"Valor Total Unitario", O375:EI375, "&lt;&gt;0")</f>
        <v>400000</v>
      </c>
      <c r="EL375" s="222" t="str">
        <f t="shared" ref="EL375" si="1790">IF(EK375=0,"",INDEX(O$9:EI$9,MATCH(EK375,O375:EI375,0)))</f>
        <v>ENFISA</v>
      </c>
      <c r="EM375" s="221"/>
      <c r="EN375" s="220">
        <f>IFERROR(EM375/#REF!,0)</f>
        <v>0</v>
      </c>
      <c r="EO375" s="31">
        <f t="shared" ref="EO375" si="1791">+EJ375</f>
        <v>1259707.8</v>
      </c>
      <c r="EP375" s="31">
        <f t="shared" si="1567"/>
        <v>1259707.8</v>
      </c>
      <c r="EQ375" s="225" t="str">
        <f t="shared" si="1686"/>
        <v/>
      </c>
    </row>
    <row r="376" spans="1:147" s="14" customFormat="1" ht="28.5">
      <c r="A376" s="263">
        <f t="shared" si="1163"/>
        <v>364</v>
      </c>
      <c r="B376" s="102"/>
      <c r="C376" s="248" t="s">
        <v>1092</v>
      </c>
      <c r="D376" s="273" t="s">
        <v>57</v>
      </c>
      <c r="E376" s="264" t="s">
        <v>37</v>
      </c>
      <c r="F376" s="273">
        <v>3</v>
      </c>
      <c r="G376" s="102"/>
      <c r="H376" s="103"/>
      <c r="I376" s="210"/>
      <c r="J376" s="280"/>
      <c r="K376" s="206"/>
      <c r="L376" s="71">
        <f t="shared" ref="L376" si="1792">+J376+K376</f>
        <v>0</v>
      </c>
      <c r="M376" s="209">
        <f t="shared" si="1538"/>
        <v>0</v>
      </c>
      <c r="O376" s="275"/>
      <c r="P376" s="275"/>
      <c r="Q376" s="149"/>
      <c r="R376" s="60"/>
      <c r="S376" s="244"/>
      <c r="T376" s="275"/>
      <c r="U376" s="275"/>
      <c r="V376" s="149"/>
      <c r="W376" s="60"/>
      <c r="X376" s="244"/>
      <c r="Y376" s="275"/>
      <c r="Z376" s="275"/>
      <c r="AA376" s="149"/>
      <c r="AB376" s="60"/>
      <c r="AC376" s="244"/>
      <c r="AD376" s="275"/>
      <c r="AE376" s="275"/>
      <c r="AF376" s="149"/>
      <c r="AG376" s="60"/>
      <c r="AH376" s="244"/>
      <c r="AI376" s="275"/>
      <c r="AJ376" s="275"/>
      <c r="AK376" s="149"/>
      <c r="AL376" s="60"/>
      <c r="AM376" s="244"/>
      <c r="AN376" s="275"/>
      <c r="AO376" s="275"/>
      <c r="AP376" s="149">
        <f t="shared" si="1539"/>
        <v>0</v>
      </c>
      <c r="AQ376" s="60">
        <f t="shared" si="1551"/>
        <v>0</v>
      </c>
      <c r="AR376" s="244"/>
      <c r="AS376" s="275">
        <v>3327500</v>
      </c>
      <c r="AT376" s="275">
        <v>0</v>
      </c>
      <c r="AU376" s="149">
        <f t="shared" si="1540"/>
        <v>3327500</v>
      </c>
      <c r="AV376" s="60">
        <f t="shared" si="1569"/>
        <v>9982500</v>
      </c>
      <c r="AW376" s="244"/>
      <c r="AX376" s="212">
        <v>1074838</v>
      </c>
      <c r="AY376" s="213">
        <v>0</v>
      </c>
      <c r="AZ376" s="149">
        <f t="shared" si="1552"/>
        <v>1074838</v>
      </c>
      <c r="BA376" s="60">
        <f t="shared" si="1553"/>
        <v>3224514</v>
      </c>
      <c r="BB376" s="244"/>
      <c r="BC376" s="212"/>
      <c r="BD376" s="213"/>
      <c r="BE376" s="149"/>
      <c r="BF376" s="60"/>
      <c r="BG376" s="244"/>
      <c r="BH376" s="275"/>
      <c r="BI376" s="275"/>
      <c r="BJ376" s="149"/>
      <c r="BK376" s="60"/>
      <c r="BL376" s="244"/>
      <c r="BM376" s="212"/>
      <c r="BN376" s="213"/>
      <c r="BO376" s="149"/>
      <c r="BP376" s="60"/>
      <c r="BQ376" s="244"/>
      <c r="BR376" s="212"/>
      <c r="BS376" s="213"/>
      <c r="BT376" s="149"/>
      <c r="BU376" s="60"/>
      <c r="BV376" s="244"/>
      <c r="BW376" s="212"/>
      <c r="BX376" s="213"/>
      <c r="BY376" s="149"/>
      <c r="BZ376" s="60"/>
      <c r="CA376" s="244"/>
      <c r="CB376" s="277"/>
      <c r="CC376" s="277"/>
      <c r="CD376" s="149"/>
      <c r="CE376" s="60"/>
      <c r="CF376" s="244"/>
      <c r="CG376" s="212"/>
      <c r="CH376" s="213"/>
      <c r="CI376" s="149"/>
      <c r="CJ376" s="60"/>
      <c r="CK376" s="244"/>
      <c r="CL376" s="212"/>
      <c r="CM376" s="213"/>
      <c r="CN376" s="149"/>
      <c r="CO376" s="60"/>
      <c r="CP376" s="244"/>
      <c r="CQ376" s="212"/>
      <c r="CR376" s="213"/>
      <c r="CS376" s="149"/>
      <c r="CT376" s="60"/>
      <c r="CU376" s="244"/>
      <c r="CV376" s="212">
        <v>1500000</v>
      </c>
      <c r="CW376" s="213">
        <v>0</v>
      </c>
      <c r="CX376" s="149">
        <f t="shared" si="1557"/>
        <v>1500000</v>
      </c>
      <c r="CY376" s="60">
        <f t="shared" si="1558"/>
        <v>4500000</v>
      </c>
      <c r="CZ376" s="244"/>
      <c r="DA376" s="212"/>
      <c r="DB376" s="213"/>
      <c r="DC376" s="149"/>
      <c r="DD376" s="60"/>
      <c r="DE376" s="244"/>
      <c r="DF376" s="212"/>
      <c r="DG376" s="213"/>
      <c r="DH376" s="149"/>
      <c r="DI376" s="60"/>
      <c r="DJ376" s="244"/>
      <c r="DK376" s="212"/>
      <c r="DL376" s="213"/>
      <c r="DM376" s="149"/>
      <c r="DN376" s="60"/>
      <c r="DO376" s="244"/>
      <c r="DP376" s="212"/>
      <c r="DQ376" s="213"/>
      <c r="DR376" s="149">
        <f t="shared" si="1542"/>
        <v>0</v>
      </c>
      <c r="DS376" s="60">
        <f t="shared" si="1561"/>
        <v>0</v>
      </c>
      <c r="DT376" s="244"/>
      <c r="DU376" s="212">
        <v>0</v>
      </c>
      <c r="DV376" s="213">
        <v>0</v>
      </c>
      <c r="DW376" s="149">
        <f t="shared" si="1543"/>
        <v>0</v>
      </c>
      <c r="DX376" s="60">
        <f t="shared" si="1562"/>
        <v>0</v>
      </c>
      <c r="DY376" s="244"/>
      <c r="DZ376" s="212">
        <v>720000</v>
      </c>
      <c r="EA376" s="213">
        <v>0</v>
      </c>
      <c r="EB376" s="149">
        <f t="shared" si="1756"/>
        <v>720000</v>
      </c>
      <c r="EC376" s="60">
        <f t="shared" si="1757"/>
        <v>2160000</v>
      </c>
      <c r="ED376" s="247"/>
      <c r="EE376" s="212">
        <v>900000</v>
      </c>
      <c r="EF376" s="213">
        <v>0</v>
      </c>
      <c r="EG376" s="149">
        <f t="shared" si="1717"/>
        <v>900000</v>
      </c>
      <c r="EH376" s="60">
        <f t="shared" si="1718"/>
        <v>2700000</v>
      </c>
      <c r="EI376" s="244"/>
      <c r="EJ376" s="224">
        <f t="shared" ref="EJ376" si="1793">IFERROR(AVERAGEIFS(O376:EI376,O$12:EI$12,"Valor Total Unitario",O376:EI376,"&lt;&gt;0"),0)</f>
        <v>1504467.6</v>
      </c>
      <c r="EK376" s="221">
        <f t="shared" ref="EK376" si="1794">_xlfn.MINIFS(O376:EI376,O$12:EI$12,"Valor Total Unitario", O376:EI376, "&lt;&gt;0")</f>
        <v>720000</v>
      </c>
      <c r="EL376" s="222" t="str">
        <f t="shared" ref="EL376" si="1795">IF(EK376=0,"",INDEX(O$9:EI$9,MATCH(EK376,O376:EI376,0)))</f>
        <v>Exel Medical</v>
      </c>
      <c r="EM376" s="221"/>
      <c r="EN376" s="220">
        <f>IFERROR(EM376/#REF!,0)</f>
        <v>0</v>
      </c>
      <c r="EO376" s="31">
        <f t="shared" ref="EO376" si="1796">+EJ376</f>
        <v>1504467.6</v>
      </c>
      <c r="EP376" s="31">
        <f t="shared" si="1567"/>
        <v>4513402.8000000007</v>
      </c>
      <c r="EQ376" s="225" t="str">
        <f t="shared" si="1686"/>
        <v/>
      </c>
    </row>
    <row r="377" spans="1:147" s="14" customFormat="1" ht="28.5">
      <c r="A377" s="263">
        <f t="shared" si="1163"/>
        <v>365</v>
      </c>
      <c r="B377" s="102"/>
      <c r="C377" s="248" t="s">
        <v>1093</v>
      </c>
      <c r="D377" s="273" t="s">
        <v>57</v>
      </c>
      <c r="E377" s="264" t="s">
        <v>37</v>
      </c>
      <c r="F377" s="273">
        <v>3</v>
      </c>
      <c r="G377" s="102"/>
      <c r="H377" s="103"/>
      <c r="I377" s="210"/>
      <c r="J377" s="280"/>
      <c r="K377" s="206"/>
      <c r="L377" s="71">
        <f t="shared" ref="L377" si="1797">+J377+K377</f>
        <v>0</v>
      </c>
      <c r="M377" s="209">
        <f t="shared" si="1538"/>
        <v>0</v>
      </c>
      <c r="O377" s="275"/>
      <c r="P377" s="275"/>
      <c r="Q377" s="149"/>
      <c r="R377" s="60"/>
      <c r="S377" s="244"/>
      <c r="T377" s="275"/>
      <c r="U377" s="275"/>
      <c r="V377" s="149"/>
      <c r="W377" s="60"/>
      <c r="X377" s="244"/>
      <c r="Y377" s="275"/>
      <c r="Z377" s="275"/>
      <c r="AA377" s="149"/>
      <c r="AB377" s="60"/>
      <c r="AC377" s="244"/>
      <c r="AD377" s="275"/>
      <c r="AE377" s="275"/>
      <c r="AF377" s="149"/>
      <c r="AG377" s="60"/>
      <c r="AH377" s="244"/>
      <c r="AI377" s="275"/>
      <c r="AJ377" s="275"/>
      <c r="AK377" s="149"/>
      <c r="AL377" s="60"/>
      <c r="AM377" s="244"/>
      <c r="AN377" s="275"/>
      <c r="AO377" s="275"/>
      <c r="AP377" s="149">
        <f t="shared" si="1539"/>
        <v>0</v>
      </c>
      <c r="AQ377" s="60">
        <f t="shared" si="1551"/>
        <v>0</v>
      </c>
      <c r="AR377" s="244"/>
      <c r="AS377" s="275">
        <v>6428125</v>
      </c>
      <c r="AT377" s="275">
        <v>0</v>
      </c>
      <c r="AU377" s="149">
        <f t="shared" si="1540"/>
        <v>6428125</v>
      </c>
      <c r="AV377" s="60">
        <f t="shared" si="1569"/>
        <v>19284375</v>
      </c>
      <c r="AW377" s="244"/>
      <c r="AX377" s="212">
        <v>3880687</v>
      </c>
      <c r="AY377" s="213">
        <v>0</v>
      </c>
      <c r="AZ377" s="149">
        <f t="shared" si="1552"/>
        <v>3880687</v>
      </c>
      <c r="BA377" s="60">
        <f t="shared" si="1553"/>
        <v>11642061</v>
      </c>
      <c r="BB377" s="244"/>
      <c r="BC377" s="212"/>
      <c r="BD377" s="213"/>
      <c r="BE377" s="149"/>
      <c r="BF377" s="60"/>
      <c r="BG377" s="244"/>
      <c r="BH377" s="275"/>
      <c r="BI377" s="275"/>
      <c r="BJ377" s="149"/>
      <c r="BK377" s="60"/>
      <c r="BL377" s="244"/>
      <c r="BM377" s="212"/>
      <c r="BN377" s="213"/>
      <c r="BO377" s="149"/>
      <c r="BP377" s="60"/>
      <c r="BQ377" s="244"/>
      <c r="BR377" s="212"/>
      <c r="BS377" s="213"/>
      <c r="BT377" s="149"/>
      <c r="BU377" s="60"/>
      <c r="BV377" s="244"/>
      <c r="BW377" s="212"/>
      <c r="BX377" s="213"/>
      <c r="BY377" s="149"/>
      <c r="BZ377" s="60"/>
      <c r="CA377" s="244"/>
      <c r="CB377" s="277"/>
      <c r="CC377" s="277"/>
      <c r="CD377" s="149"/>
      <c r="CE377" s="60"/>
      <c r="CF377" s="244"/>
      <c r="CG377" s="212"/>
      <c r="CH377" s="213"/>
      <c r="CI377" s="149"/>
      <c r="CJ377" s="60"/>
      <c r="CK377" s="244"/>
      <c r="CL377" s="212"/>
      <c r="CM377" s="213"/>
      <c r="CN377" s="149"/>
      <c r="CO377" s="60"/>
      <c r="CP377" s="244"/>
      <c r="CQ377" s="212"/>
      <c r="CR377" s="213"/>
      <c r="CS377" s="149"/>
      <c r="CT377" s="60"/>
      <c r="CU377" s="244"/>
      <c r="CV377" s="212">
        <v>1890000</v>
      </c>
      <c r="CW377" s="213">
        <v>0</v>
      </c>
      <c r="CX377" s="149">
        <f t="shared" si="1557"/>
        <v>1890000</v>
      </c>
      <c r="CY377" s="60">
        <f t="shared" si="1558"/>
        <v>5670000</v>
      </c>
      <c r="CZ377" s="244"/>
      <c r="DA377" s="212"/>
      <c r="DB377" s="213"/>
      <c r="DC377" s="149"/>
      <c r="DD377" s="60"/>
      <c r="DE377" s="244"/>
      <c r="DF377" s="212"/>
      <c r="DG377" s="213"/>
      <c r="DH377" s="149"/>
      <c r="DI377" s="60"/>
      <c r="DJ377" s="244"/>
      <c r="DK377" s="212"/>
      <c r="DL377" s="213"/>
      <c r="DM377" s="149"/>
      <c r="DN377" s="60"/>
      <c r="DO377" s="244"/>
      <c r="DP377" s="212"/>
      <c r="DQ377" s="213"/>
      <c r="DR377" s="149">
        <f t="shared" si="1542"/>
        <v>0</v>
      </c>
      <c r="DS377" s="60">
        <f t="shared" si="1561"/>
        <v>0</v>
      </c>
      <c r="DT377" s="244"/>
      <c r="DU377" s="212">
        <v>0</v>
      </c>
      <c r="DV377" s="213">
        <v>0</v>
      </c>
      <c r="DW377" s="149">
        <f t="shared" si="1543"/>
        <v>0</v>
      </c>
      <c r="DX377" s="60">
        <f t="shared" si="1562"/>
        <v>0</v>
      </c>
      <c r="DY377" s="244"/>
      <c r="DZ377" s="212">
        <v>2340000</v>
      </c>
      <c r="EA377" s="213">
        <v>0</v>
      </c>
      <c r="EB377" s="149">
        <f t="shared" si="1756"/>
        <v>2340000</v>
      </c>
      <c r="EC377" s="60">
        <f t="shared" si="1757"/>
        <v>7020000</v>
      </c>
      <c r="ED377" s="247"/>
      <c r="EE377" s="212">
        <v>3950000</v>
      </c>
      <c r="EF377" s="213">
        <v>0</v>
      </c>
      <c r="EG377" s="149">
        <f t="shared" si="1717"/>
        <v>3950000</v>
      </c>
      <c r="EH377" s="60">
        <f t="shared" si="1718"/>
        <v>11850000</v>
      </c>
      <c r="EI377" s="244"/>
      <c r="EJ377" s="224">
        <f t="shared" ref="EJ377" si="1798">IFERROR(AVERAGEIFS(O377:EI377,O$12:EI$12,"Valor Total Unitario",O377:EI377,"&lt;&gt;0"),0)</f>
        <v>3697762.4</v>
      </c>
      <c r="EK377" s="221">
        <f t="shared" ref="EK377" si="1799">_xlfn.MINIFS(O377:EI377,O$12:EI$12,"Valor Total Unitario", O377:EI377, "&lt;&gt;0")</f>
        <v>1890000</v>
      </c>
      <c r="EL377" s="222" t="str">
        <f t="shared" ref="EL377" si="1800">IF(EK377=0,"",INDEX(O$9:EI$9,MATCH(EK377,O377:EI377,0)))</f>
        <v>LOGYSMED</v>
      </c>
      <c r="EM377" s="221"/>
      <c r="EN377" s="220">
        <f>IFERROR(EM377/#REF!,0)</f>
        <v>0</v>
      </c>
      <c r="EO377" s="31">
        <f t="shared" ref="EO377" si="1801">+EJ377</f>
        <v>3697762.4</v>
      </c>
      <c r="EP377" s="31">
        <f t="shared" si="1567"/>
        <v>11093287.199999999</v>
      </c>
      <c r="EQ377" s="225" t="str">
        <f t="shared" si="1686"/>
        <v/>
      </c>
    </row>
    <row r="378" spans="1:147" s="14" customFormat="1" ht="28.5">
      <c r="A378" s="263">
        <f t="shared" si="1163"/>
        <v>366</v>
      </c>
      <c r="B378" s="102"/>
      <c r="C378" s="248" t="s">
        <v>1094</v>
      </c>
      <c r="D378" s="273" t="s">
        <v>57</v>
      </c>
      <c r="E378" s="264" t="s">
        <v>37</v>
      </c>
      <c r="F378" s="273">
        <v>3</v>
      </c>
      <c r="G378" s="102"/>
      <c r="H378" s="103"/>
      <c r="I378" s="210"/>
      <c r="J378" s="280"/>
      <c r="K378" s="206"/>
      <c r="L378" s="71">
        <f t="shared" ref="L378" si="1802">+J378+K378</f>
        <v>0</v>
      </c>
      <c r="M378" s="209">
        <f t="shared" si="1538"/>
        <v>0</v>
      </c>
      <c r="O378" s="275"/>
      <c r="P378" s="275"/>
      <c r="Q378" s="149"/>
      <c r="R378" s="60"/>
      <c r="S378" s="244"/>
      <c r="T378" s="275"/>
      <c r="U378" s="275"/>
      <c r="V378" s="149"/>
      <c r="W378" s="60"/>
      <c r="X378" s="244"/>
      <c r="Y378" s="275"/>
      <c r="Z378" s="275"/>
      <c r="AA378" s="149"/>
      <c r="AB378" s="60"/>
      <c r="AC378" s="244"/>
      <c r="AD378" s="275"/>
      <c r="AE378" s="275"/>
      <c r="AF378" s="149"/>
      <c r="AG378" s="60"/>
      <c r="AH378" s="244"/>
      <c r="AI378" s="275"/>
      <c r="AJ378" s="275"/>
      <c r="AK378" s="149"/>
      <c r="AL378" s="60"/>
      <c r="AM378" s="244"/>
      <c r="AN378" s="275"/>
      <c r="AO378" s="275"/>
      <c r="AP378" s="149">
        <f t="shared" si="1539"/>
        <v>0</v>
      </c>
      <c r="AQ378" s="60">
        <f t="shared" si="1551"/>
        <v>0</v>
      </c>
      <c r="AR378" s="244"/>
      <c r="AS378" s="275">
        <v>12950781.800000001</v>
      </c>
      <c r="AT378" s="275">
        <v>0</v>
      </c>
      <c r="AU378" s="149">
        <f t="shared" si="1540"/>
        <v>12950781.800000001</v>
      </c>
      <c r="AV378" s="60">
        <f t="shared" si="1569"/>
        <v>38852345.400000006</v>
      </c>
      <c r="AW378" s="244"/>
      <c r="AX378" s="212">
        <v>6483703</v>
      </c>
      <c r="AY378" s="213">
        <v>0</v>
      </c>
      <c r="AZ378" s="149">
        <f t="shared" si="1552"/>
        <v>6483703</v>
      </c>
      <c r="BA378" s="60">
        <f t="shared" si="1553"/>
        <v>19451109</v>
      </c>
      <c r="BB378" s="244"/>
      <c r="BC378" s="212"/>
      <c r="BD378" s="213"/>
      <c r="BE378" s="149"/>
      <c r="BF378" s="60"/>
      <c r="BG378" s="244"/>
      <c r="BH378" s="275"/>
      <c r="BI378" s="275"/>
      <c r="BJ378" s="149"/>
      <c r="BK378" s="60"/>
      <c r="BL378" s="244"/>
      <c r="BM378" s="212"/>
      <c r="BN378" s="213"/>
      <c r="BO378" s="149"/>
      <c r="BP378" s="60"/>
      <c r="BQ378" s="244"/>
      <c r="BR378" s="212"/>
      <c r="BS378" s="213"/>
      <c r="BT378" s="149"/>
      <c r="BU378" s="60"/>
      <c r="BV378" s="244"/>
      <c r="BW378" s="212"/>
      <c r="BX378" s="213"/>
      <c r="BY378" s="149"/>
      <c r="BZ378" s="60"/>
      <c r="CA378" s="244"/>
      <c r="CB378" s="277"/>
      <c r="CC378" s="277"/>
      <c r="CD378" s="149"/>
      <c r="CE378" s="60"/>
      <c r="CF378" s="244"/>
      <c r="CG378" s="212"/>
      <c r="CH378" s="213"/>
      <c r="CI378" s="149"/>
      <c r="CJ378" s="60"/>
      <c r="CK378" s="244"/>
      <c r="CL378" s="212"/>
      <c r="CM378" s="213"/>
      <c r="CN378" s="149"/>
      <c r="CO378" s="60"/>
      <c r="CP378" s="244"/>
      <c r="CQ378" s="212"/>
      <c r="CR378" s="213"/>
      <c r="CS378" s="149"/>
      <c r="CT378" s="60"/>
      <c r="CU378" s="244"/>
      <c r="CV378" s="212">
        <v>3250000</v>
      </c>
      <c r="CW378" s="213">
        <v>0</v>
      </c>
      <c r="CX378" s="149">
        <f t="shared" si="1557"/>
        <v>3250000</v>
      </c>
      <c r="CY378" s="60">
        <f t="shared" si="1558"/>
        <v>9750000</v>
      </c>
      <c r="CZ378" s="244"/>
      <c r="DA378" s="212"/>
      <c r="DB378" s="213"/>
      <c r="DC378" s="149"/>
      <c r="DD378" s="60"/>
      <c r="DE378" s="244"/>
      <c r="DF378" s="212"/>
      <c r="DG378" s="213"/>
      <c r="DH378" s="149"/>
      <c r="DI378" s="60"/>
      <c r="DJ378" s="244"/>
      <c r="DK378" s="212"/>
      <c r="DL378" s="213"/>
      <c r="DM378" s="149"/>
      <c r="DN378" s="60"/>
      <c r="DO378" s="244"/>
      <c r="DP378" s="212"/>
      <c r="DQ378" s="213"/>
      <c r="DR378" s="149">
        <f t="shared" si="1542"/>
        <v>0</v>
      </c>
      <c r="DS378" s="60">
        <f t="shared" si="1561"/>
        <v>0</v>
      </c>
      <c r="DT378" s="244"/>
      <c r="DU378" s="212">
        <v>0</v>
      </c>
      <c r="DV378" s="213">
        <v>0</v>
      </c>
      <c r="DW378" s="149">
        <f t="shared" si="1543"/>
        <v>0</v>
      </c>
      <c r="DX378" s="60">
        <f t="shared" si="1562"/>
        <v>0</v>
      </c>
      <c r="DY378" s="244"/>
      <c r="DZ378" s="212">
        <v>3960000</v>
      </c>
      <c r="EA378" s="213">
        <v>0</v>
      </c>
      <c r="EB378" s="149">
        <f t="shared" si="1756"/>
        <v>3960000</v>
      </c>
      <c r="EC378" s="60">
        <f t="shared" si="1757"/>
        <v>11880000</v>
      </c>
      <c r="ED378" s="247"/>
      <c r="EE378" s="212">
        <v>5500000</v>
      </c>
      <c r="EF378" s="213">
        <v>0</v>
      </c>
      <c r="EG378" s="149">
        <f t="shared" si="1717"/>
        <v>5500000</v>
      </c>
      <c r="EH378" s="60">
        <f t="shared" si="1718"/>
        <v>16500000</v>
      </c>
      <c r="EI378" s="244"/>
      <c r="EJ378" s="224">
        <f t="shared" ref="EJ378" si="1803">IFERROR(AVERAGEIFS(O378:EI378,O$12:EI$12,"Valor Total Unitario",O378:EI378,"&lt;&gt;0"),0)</f>
        <v>6428896.96</v>
      </c>
      <c r="EK378" s="221">
        <f t="shared" ref="EK378" si="1804">_xlfn.MINIFS(O378:EI378,O$12:EI$12,"Valor Total Unitario", O378:EI378, "&lt;&gt;0")</f>
        <v>3250000</v>
      </c>
      <c r="EL378" s="222" t="str">
        <f t="shared" ref="EL378" si="1805">IF(EK378=0,"",INDEX(O$9:EI$9,MATCH(EK378,O378:EI378,0)))</f>
        <v>LOGYSMED</v>
      </c>
      <c r="EM378" s="221"/>
      <c r="EN378" s="220">
        <f>IFERROR(EM378/#REF!,0)</f>
        <v>0</v>
      </c>
      <c r="EO378" s="31">
        <f t="shared" ref="EO378" si="1806">+EJ378</f>
        <v>6428896.96</v>
      </c>
      <c r="EP378" s="31">
        <f t="shared" si="1567"/>
        <v>19286690.879999999</v>
      </c>
      <c r="EQ378" s="225" t="str">
        <f t="shared" si="1686"/>
        <v/>
      </c>
    </row>
    <row r="379" spans="1:147" s="14" customFormat="1" ht="28.5">
      <c r="A379" s="263">
        <f t="shared" si="1163"/>
        <v>367</v>
      </c>
      <c r="B379" s="102"/>
      <c r="C379" s="248" t="s">
        <v>1095</v>
      </c>
      <c r="D379" s="273" t="s">
        <v>57</v>
      </c>
      <c r="E379" s="264" t="s">
        <v>37</v>
      </c>
      <c r="F379" s="273">
        <v>1</v>
      </c>
      <c r="G379" s="102"/>
      <c r="H379" s="103"/>
      <c r="I379" s="210"/>
      <c r="J379" s="280"/>
      <c r="K379" s="206"/>
      <c r="L379" s="71">
        <f t="shared" ref="L379" si="1807">+J379+K379</f>
        <v>0</v>
      </c>
      <c r="M379" s="209">
        <f t="shared" si="1538"/>
        <v>0</v>
      </c>
      <c r="O379" s="275"/>
      <c r="P379" s="275"/>
      <c r="Q379" s="149"/>
      <c r="R379" s="60"/>
      <c r="S379" s="244"/>
      <c r="T379" s="275"/>
      <c r="U379" s="275"/>
      <c r="V379" s="149"/>
      <c r="W379" s="60"/>
      <c r="X379" s="244"/>
      <c r="Y379" s="275"/>
      <c r="Z379" s="275"/>
      <c r="AA379" s="149"/>
      <c r="AB379" s="60"/>
      <c r="AC379" s="244"/>
      <c r="AD379" s="275"/>
      <c r="AE379" s="275"/>
      <c r="AF379" s="149"/>
      <c r="AG379" s="60"/>
      <c r="AH379" s="244"/>
      <c r="AI379" s="275"/>
      <c r="AJ379" s="275"/>
      <c r="AK379" s="149"/>
      <c r="AL379" s="60"/>
      <c r="AM379" s="244"/>
      <c r="AN379" s="275"/>
      <c r="AO379" s="275"/>
      <c r="AP379" s="149">
        <f t="shared" si="1539"/>
        <v>0</v>
      </c>
      <c r="AQ379" s="60">
        <f t="shared" si="1551"/>
        <v>0</v>
      </c>
      <c r="AR379" s="244"/>
      <c r="AS379" s="275"/>
      <c r="AT379" s="275"/>
      <c r="AU379" s="149"/>
      <c r="AV379" s="60"/>
      <c r="AW379" s="244"/>
      <c r="AX379" s="212"/>
      <c r="AY379" s="213"/>
      <c r="AZ379" s="149"/>
      <c r="BA379" s="60"/>
      <c r="BB379" s="244"/>
      <c r="BC379" s="212"/>
      <c r="BD379" s="213"/>
      <c r="BE379" s="149"/>
      <c r="BF379" s="60"/>
      <c r="BG379" s="244"/>
      <c r="BH379" s="275"/>
      <c r="BI379" s="275"/>
      <c r="BJ379" s="149"/>
      <c r="BK379" s="60"/>
      <c r="BL379" s="244"/>
      <c r="BM379" s="212"/>
      <c r="BN379" s="213"/>
      <c r="BO379" s="149"/>
      <c r="BP379" s="60"/>
      <c r="BQ379" s="244"/>
      <c r="BR379" s="212"/>
      <c r="BS379" s="213"/>
      <c r="BT379" s="149"/>
      <c r="BU379" s="60"/>
      <c r="BV379" s="244"/>
      <c r="BW379" s="212"/>
      <c r="BX379" s="213"/>
      <c r="BY379" s="149"/>
      <c r="BZ379" s="60"/>
      <c r="CA379" s="244"/>
      <c r="CB379" s="277"/>
      <c r="CC379" s="277"/>
      <c r="CD379" s="149"/>
      <c r="CE379" s="60"/>
      <c r="CF379" s="244"/>
      <c r="CG379" s="212"/>
      <c r="CH379" s="213"/>
      <c r="CI379" s="149"/>
      <c r="CJ379" s="60"/>
      <c r="CK379" s="244"/>
      <c r="CL379" s="212"/>
      <c r="CM379" s="213"/>
      <c r="CN379" s="149"/>
      <c r="CO379" s="60"/>
      <c r="CP379" s="244"/>
      <c r="CQ379" s="212"/>
      <c r="CR379" s="213"/>
      <c r="CS379" s="149"/>
      <c r="CT379" s="60"/>
      <c r="CU379" s="244"/>
      <c r="CV379" s="212"/>
      <c r="CW379" s="213"/>
      <c r="CX379" s="149"/>
      <c r="CY379" s="60"/>
      <c r="CZ379" s="244"/>
      <c r="DA379" s="212"/>
      <c r="DB379" s="213"/>
      <c r="DC379" s="149"/>
      <c r="DD379" s="60"/>
      <c r="DE379" s="244"/>
      <c r="DF379" s="212"/>
      <c r="DG379" s="213"/>
      <c r="DH379" s="149"/>
      <c r="DI379" s="60"/>
      <c r="DJ379" s="244"/>
      <c r="DK379" s="212"/>
      <c r="DL379" s="213"/>
      <c r="DM379" s="149"/>
      <c r="DN379" s="60"/>
      <c r="DO379" s="244"/>
      <c r="DP379" s="212"/>
      <c r="DQ379" s="213"/>
      <c r="DR379" s="149">
        <f t="shared" si="1542"/>
        <v>0</v>
      </c>
      <c r="DS379" s="60">
        <f t="shared" si="1561"/>
        <v>0</v>
      </c>
      <c r="DT379" s="244"/>
      <c r="DU379" s="212">
        <v>0</v>
      </c>
      <c r="DV379" s="213">
        <v>0</v>
      </c>
      <c r="DW379" s="149">
        <f t="shared" si="1543"/>
        <v>0</v>
      </c>
      <c r="DX379" s="60">
        <f t="shared" si="1562"/>
        <v>0</v>
      </c>
      <c r="DY379" s="244"/>
      <c r="DZ379" s="212">
        <v>540000</v>
      </c>
      <c r="EA379" s="213">
        <v>0</v>
      </c>
      <c r="EB379" s="149">
        <f t="shared" si="1756"/>
        <v>540000</v>
      </c>
      <c r="EC379" s="60">
        <f t="shared" si="1757"/>
        <v>540000</v>
      </c>
      <c r="ED379" s="247"/>
      <c r="EE379" s="212"/>
      <c r="EF379" s="213"/>
      <c r="EG379" s="149"/>
      <c r="EH379" s="60"/>
      <c r="EI379" s="244"/>
      <c r="EJ379" s="224">
        <f t="shared" ref="EJ379" si="1808">IFERROR(AVERAGEIFS(O379:EI379,O$12:EI$12,"Valor Total Unitario",O379:EI379,"&lt;&gt;0"),0)</f>
        <v>540000</v>
      </c>
      <c r="EK379" s="221">
        <f t="shared" ref="EK379" si="1809">_xlfn.MINIFS(O379:EI379,O$12:EI$12,"Valor Total Unitario", O379:EI379, "&lt;&gt;0")</f>
        <v>540000</v>
      </c>
      <c r="EL379" s="222" t="str">
        <f t="shared" ref="EL379" si="1810">IF(EK379=0,"",INDEX(O$9:EI$9,MATCH(EK379,O379:EI379,0)))</f>
        <v>Exel Medical</v>
      </c>
      <c r="EM379" s="221"/>
      <c r="EN379" s="220">
        <f>IFERROR(EM379/#REF!,0)</f>
        <v>0</v>
      </c>
      <c r="EO379" s="31">
        <f t="shared" ref="EO379" si="1811">+EJ379</f>
        <v>540000</v>
      </c>
      <c r="EP379" s="31">
        <f t="shared" si="1567"/>
        <v>540000</v>
      </c>
      <c r="EQ379" s="225" t="str">
        <f t="shared" si="1686"/>
        <v/>
      </c>
    </row>
    <row r="380" spans="1:147" s="14" customFormat="1" ht="28.5">
      <c r="A380" s="263">
        <f t="shared" si="1163"/>
        <v>368</v>
      </c>
      <c r="B380" s="102"/>
      <c r="C380" s="248" t="s">
        <v>1096</v>
      </c>
      <c r="D380" s="273" t="s">
        <v>57</v>
      </c>
      <c r="E380" s="264" t="s">
        <v>37</v>
      </c>
      <c r="F380" s="273">
        <v>2</v>
      </c>
      <c r="G380" s="102"/>
      <c r="H380" s="103"/>
      <c r="I380" s="210"/>
      <c r="J380" s="280"/>
      <c r="K380" s="206"/>
      <c r="L380" s="71">
        <f t="shared" ref="L380" si="1812">+J380+K380</f>
        <v>0</v>
      </c>
      <c r="M380" s="209">
        <f t="shared" si="1538"/>
        <v>0</v>
      </c>
      <c r="O380" s="275"/>
      <c r="P380" s="275"/>
      <c r="Q380" s="149"/>
      <c r="R380" s="60"/>
      <c r="S380" s="244"/>
      <c r="T380" s="275"/>
      <c r="U380" s="275"/>
      <c r="V380" s="149"/>
      <c r="W380" s="60"/>
      <c r="X380" s="244"/>
      <c r="Y380" s="275"/>
      <c r="Z380" s="275"/>
      <c r="AA380" s="149"/>
      <c r="AB380" s="60"/>
      <c r="AC380" s="244"/>
      <c r="AD380" s="275"/>
      <c r="AE380" s="275"/>
      <c r="AF380" s="149"/>
      <c r="AG380" s="60"/>
      <c r="AH380" s="244"/>
      <c r="AI380" s="275"/>
      <c r="AJ380" s="275"/>
      <c r="AK380" s="149"/>
      <c r="AL380" s="60"/>
      <c r="AM380" s="244"/>
      <c r="AN380" s="275"/>
      <c r="AO380" s="275"/>
      <c r="AP380" s="149">
        <f t="shared" si="1539"/>
        <v>0</v>
      </c>
      <c r="AQ380" s="60">
        <f t="shared" si="1551"/>
        <v>0</v>
      </c>
      <c r="AR380" s="244"/>
      <c r="AS380" s="275"/>
      <c r="AT380" s="275"/>
      <c r="AU380" s="149"/>
      <c r="AV380" s="60"/>
      <c r="AW380" s="244"/>
      <c r="AX380" s="212"/>
      <c r="AY380" s="213"/>
      <c r="AZ380" s="149"/>
      <c r="BA380" s="60"/>
      <c r="BB380" s="244"/>
      <c r="BC380" s="212"/>
      <c r="BD380" s="213"/>
      <c r="BE380" s="149"/>
      <c r="BF380" s="60"/>
      <c r="BG380" s="244"/>
      <c r="BH380" s="275"/>
      <c r="BI380" s="275"/>
      <c r="BJ380" s="149"/>
      <c r="BK380" s="60"/>
      <c r="BL380" s="244"/>
      <c r="BM380" s="212"/>
      <c r="BN380" s="213"/>
      <c r="BO380" s="149"/>
      <c r="BP380" s="60"/>
      <c r="BQ380" s="244"/>
      <c r="BR380" s="212"/>
      <c r="BS380" s="213"/>
      <c r="BT380" s="149"/>
      <c r="BU380" s="60"/>
      <c r="BV380" s="244"/>
      <c r="BW380" s="212"/>
      <c r="BX380" s="213"/>
      <c r="BY380" s="149"/>
      <c r="BZ380" s="60"/>
      <c r="CA380" s="244"/>
      <c r="CB380" s="277"/>
      <c r="CC380" s="277"/>
      <c r="CD380" s="149"/>
      <c r="CE380" s="60"/>
      <c r="CF380" s="244"/>
      <c r="CG380" s="212"/>
      <c r="CH380" s="213"/>
      <c r="CI380" s="149"/>
      <c r="CJ380" s="60"/>
      <c r="CK380" s="244"/>
      <c r="CL380" s="212"/>
      <c r="CM380" s="213"/>
      <c r="CN380" s="149"/>
      <c r="CO380" s="60"/>
      <c r="CP380" s="244"/>
      <c r="CQ380" s="212"/>
      <c r="CR380" s="213"/>
      <c r="CS380" s="149"/>
      <c r="CT380" s="60"/>
      <c r="CU380" s="244"/>
      <c r="CV380" s="212"/>
      <c r="CW380" s="213"/>
      <c r="CX380" s="149"/>
      <c r="CY380" s="60"/>
      <c r="CZ380" s="244"/>
      <c r="DA380" s="212"/>
      <c r="DB380" s="213"/>
      <c r="DC380" s="149"/>
      <c r="DD380" s="60"/>
      <c r="DE380" s="244"/>
      <c r="DF380" s="212"/>
      <c r="DG380" s="213"/>
      <c r="DH380" s="149"/>
      <c r="DI380" s="60"/>
      <c r="DJ380" s="244"/>
      <c r="DK380" s="212"/>
      <c r="DL380" s="213"/>
      <c r="DM380" s="149"/>
      <c r="DN380" s="60"/>
      <c r="DO380" s="244"/>
      <c r="DP380" s="212"/>
      <c r="DQ380" s="213"/>
      <c r="DR380" s="149">
        <f t="shared" si="1542"/>
        <v>0</v>
      </c>
      <c r="DS380" s="60">
        <f t="shared" si="1561"/>
        <v>0</v>
      </c>
      <c r="DT380" s="244"/>
      <c r="DU380" s="212">
        <v>0</v>
      </c>
      <c r="DV380" s="213">
        <v>0</v>
      </c>
      <c r="DW380" s="149">
        <f t="shared" si="1543"/>
        <v>0</v>
      </c>
      <c r="DX380" s="60">
        <f t="shared" si="1562"/>
        <v>0</v>
      </c>
      <c r="DY380" s="244"/>
      <c r="DZ380" s="212">
        <v>780000</v>
      </c>
      <c r="EA380" s="213">
        <v>0</v>
      </c>
      <c r="EB380" s="149">
        <f t="shared" si="1756"/>
        <v>780000</v>
      </c>
      <c r="EC380" s="60">
        <f t="shared" si="1757"/>
        <v>1560000</v>
      </c>
      <c r="ED380" s="247"/>
      <c r="EE380" s="212"/>
      <c r="EF380" s="213"/>
      <c r="EG380" s="149"/>
      <c r="EH380" s="60"/>
      <c r="EI380" s="244"/>
      <c r="EJ380" s="224">
        <f t="shared" ref="EJ380" si="1813">IFERROR(AVERAGEIFS(O380:EI380,O$12:EI$12,"Valor Total Unitario",O380:EI380,"&lt;&gt;0"),0)</f>
        <v>780000</v>
      </c>
      <c r="EK380" s="221">
        <f t="shared" ref="EK380" si="1814">_xlfn.MINIFS(O380:EI380,O$12:EI$12,"Valor Total Unitario", O380:EI380, "&lt;&gt;0")</f>
        <v>780000</v>
      </c>
      <c r="EL380" s="222" t="str">
        <f t="shared" ref="EL380" si="1815">IF(EK380=0,"",INDEX(O$9:EI$9,MATCH(EK380,O380:EI380,0)))</f>
        <v>Exel Medical</v>
      </c>
      <c r="EM380" s="221"/>
      <c r="EN380" s="220">
        <f>IFERROR(EM380/#REF!,0)</f>
        <v>0</v>
      </c>
      <c r="EO380" s="31">
        <f t="shared" ref="EO380" si="1816">+EJ380</f>
        <v>780000</v>
      </c>
      <c r="EP380" s="31">
        <f t="shared" si="1567"/>
        <v>1560000</v>
      </c>
      <c r="EQ380" s="225" t="str">
        <f t="shared" si="1686"/>
        <v/>
      </c>
    </row>
    <row r="381" spans="1:147" s="14" customFormat="1" ht="28.5">
      <c r="A381" s="263">
        <f t="shared" si="1163"/>
        <v>369</v>
      </c>
      <c r="B381" s="102"/>
      <c r="C381" s="248" t="s">
        <v>1097</v>
      </c>
      <c r="D381" s="273" t="s">
        <v>57</v>
      </c>
      <c r="E381" s="264" t="s">
        <v>37</v>
      </c>
      <c r="F381" s="273">
        <v>2</v>
      </c>
      <c r="G381" s="102"/>
      <c r="H381" s="103"/>
      <c r="I381" s="210"/>
      <c r="J381" s="280"/>
      <c r="K381" s="206"/>
      <c r="L381" s="71">
        <f t="shared" ref="L381" si="1817">+J381+K381</f>
        <v>0</v>
      </c>
      <c r="M381" s="209">
        <f t="shared" si="1538"/>
        <v>0</v>
      </c>
      <c r="O381" s="275"/>
      <c r="P381" s="275"/>
      <c r="Q381" s="149"/>
      <c r="R381" s="60"/>
      <c r="S381" s="244"/>
      <c r="T381" s="275"/>
      <c r="U381" s="275"/>
      <c r="V381" s="149"/>
      <c r="W381" s="60"/>
      <c r="X381" s="244"/>
      <c r="Y381" s="275"/>
      <c r="Z381" s="275"/>
      <c r="AA381" s="149"/>
      <c r="AB381" s="60"/>
      <c r="AC381" s="244"/>
      <c r="AD381" s="275"/>
      <c r="AE381" s="275"/>
      <c r="AF381" s="149"/>
      <c r="AG381" s="60"/>
      <c r="AH381" s="244"/>
      <c r="AI381" s="275"/>
      <c r="AJ381" s="275"/>
      <c r="AK381" s="149"/>
      <c r="AL381" s="60"/>
      <c r="AM381" s="244"/>
      <c r="AN381" s="275"/>
      <c r="AO381" s="275"/>
      <c r="AP381" s="149">
        <f t="shared" si="1539"/>
        <v>0</v>
      </c>
      <c r="AQ381" s="60">
        <f t="shared" si="1551"/>
        <v>0</v>
      </c>
      <c r="AR381" s="244"/>
      <c r="AS381" s="275"/>
      <c r="AT381" s="275"/>
      <c r="AU381" s="149"/>
      <c r="AV381" s="60"/>
      <c r="AW381" s="244"/>
      <c r="AX381" s="212"/>
      <c r="AY381" s="213"/>
      <c r="AZ381" s="149"/>
      <c r="BA381" s="60"/>
      <c r="BB381" s="244"/>
      <c r="BC381" s="212"/>
      <c r="BD381" s="213"/>
      <c r="BE381" s="149"/>
      <c r="BF381" s="60"/>
      <c r="BG381" s="244"/>
      <c r="BH381" s="275"/>
      <c r="BI381" s="275"/>
      <c r="BJ381" s="149"/>
      <c r="BK381" s="60"/>
      <c r="BL381" s="244"/>
      <c r="BM381" s="212"/>
      <c r="BN381" s="213"/>
      <c r="BO381" s="149"/>
      <c r="BP381" s="60"/>
      <c r="BQ381" s="244"/>
      <c r="BR381" s="212"/>
      <c r="BS381" s="213"/>
      <c r="BT381" s="149"/>
      <c r="BU381" s="60"/>
      <c r="BV381" s="244"/>
      <c r="BW381" s="212"/>
      <c r="BX381" s="213"/>
      <c r="BY381" s="149"/>
      <c r="BZ381" s="60"/>
      <c r="CA381" s="244"/>
      <c r="CB381" s="277"/>
      <c r="CC381" s="277"/>
      <c r="CD381" s="149"/>
      <c r="CE381" s="60"/>
      <c r="CF381" s="244"/>
      <c r="CG381" s="212"/>
      <c r="CH381" s="213"/>
      <c r="CI381" s="149"/>
      <c r="CJ381" s="60"/>
      <c r="CK381" s="244"/>
      <c r="CL381" s="212"/>
      <c r="CM381" s="213"/>
      <c r="CN381" s="149"/>
      <c r="CO381" s="60"/>
      <c r="CP381" s="244"/>
      <c r="CQ381" s="212"/>
      <c r="CR381" s="213"/>
      <c r="CS381" s="149"/>
      <c r="CT381" s="60"/>
      <c r="CU381" s="244"/>
      <c r="CV381" s="212"/>
      <c r="CW381" s="213"/>
      <c r="CX381" s="149"/>
      <c r="CY381" s="60"/>
      <c r="CZ381" s="244"/>
      <c r="DA381" s="212"/>
      <c r="DB381" s="213"/>
      <c r="DC381" s="149"/>
      <c r="DD381" s="60"/>
      <c r="DE381" s="244"/>
      <c r="DF381" s="212"/>
      <c r="DG381" s="213"/>
      <c r="DH381" s="149"/>
      <c r="DI381" s="60"/>
      <c r="DJ381" s="244"/>
      <c r="DK381" s="212"/>
      <c r="DL381" s="213"/>
      <c r="DM381" s="149"/>
      <c r="DN381" s="60"/>
      <c r="DO381" s="244"/>
      <c r="DP381" s="212"/>
      <c r="DQ381" s="213"/>
      <c r="DR381" s="149">
        <f t="shared" si="1542"/>
        <v>0</v>
      </c>
      <c r="DS381" s="60">
        <f t="shared" si="1561"/>
        <v>0</v>
      </c>
      <c r="DT381" s="244"/>
      <c r="DU381" s="212">
        <v>0</v>
      </c>
      <c r="DV381" s="213">
        <v>0</v>
      </c>
      <c r="DW381" s="149">
        <f t="shared" si="1543"/>
        <v>0</v>
      </c>
      <c r="DX381" s="60">
        <f t="shared" si="1562"/>
        <v>0</v>
      </c>
      <c r="DY381" s="244"/>
      <c r="DZ381" s="212">
        <v>1620000</v>
      </c>
      <c r="EA381" s="213">
        <v>0</v>
      </c>
      <c r="EB381" s="149">
        <f t="shared" si="1756"/>
        <v>1620000</v>
      </c>
      <c r="EC381" s="60">
        <f t="shared" si="1757"/>
        <v>3240000</v>
      </c>
      <c r="ED381" s="247"/>
      <c r="EE381" s="212"/>
      <c r="EF381" s="213"/>
      <c r="EG381" s="149"/>
      <c r="EH381" s="60"/>
      <c r="EI381" s="244"/>
      <c r="EJ381" s="224">
        <f t="shared" ref="EJ381" si="1818">IFERROR(AVERAGEIFS(O381:EI381,O$12:EI$12,"Valor Total Unitario",O381:EI381,"&lt;&gt;0"),0)</f>
        <v>1620000</v>
      </c>
      <c r="EK381" s="221">
        <f t="shared" ref="EK381" si="1819">_xlfn.MINIFS(O381:EI381,O$12:EI$12,"Valor Total Unitario", O381:EI381, "&lt;&gt;0")</f>
        <v>1620000</v>
      </c>
      <c r="EL381" s="222" t="str">
        <f t="shared" ref="EL381" si="1820">IF(EK381=0,"",INDEX(O$9:EI$9,MATCH(EK381,O381:EI381,0)))</f>
        <v>Exel Medical</v>
      </c>
      <c r="EM381" s="221"/>
      <c r="EN381" s="220">
        <f>IFERROR(EM381/#REF!,0)</f>
        <v>0</v>
      </c>
      <c r="EO381" s="31">
        <f t="shared" ref="EO381" si="1821">+EJ381</f>
        <v>1620000</v>
      </c>
      <c r="EP381" s="31">
        <f t="shared" si="1567"/>
        <v>3240000</v>
      </c>
      <c r="EQ381" s="225" t="str">
        <f t="shared" si="1686"/>
        <v/>
      </c>
    </row>
    <row r="382" spans="1:147" s="14" customFormat="1" ht="28.5">
      <c r="A382" s="263">
        <f t="shared" si="1163"/>
        <v>370</v>
      </c>
      <c r="B382" s="102"/>
      <c r="C382" s="248" t="s">
        <v>1098</v>
      </c>
      <c r="D382" s="273" t="s">
        <v>57</v>
      </c>
      <c r="E382" s="264" t="s">
        <v>37</v>
      </c>
      <c r="F382" s="273">
        <v>2</v>
      </c>
      <c r="G382" s="102"/>
      <c r="H382" s="103"/>
      <c r="I382" s="210"/>
      <c r="J382" s="280"/>
      <c r="K382" s="206"/>
      <c r="L382" s="71">
        <f t="shared" ref="L382" si="1822">+J382+K382</f>
        <v>0</v>
      </c>
      <c r="M382" s="209">
        <f t="shared" si="1538"/>
        <v>0</v>
      </c>
      <c r="O382" s="275"/>
      <c r="P382" s="275"/>
      <c r="Q382" s="149"/>
      <c r="R382" s="60"/>
      <c r="S382" s="244"/>
      <c r="T382" s="275"/>
      <c r="U382" s="275"/>
      <c r="V382" s="149"/>
      <c r="W382" s="60"/>
      <c r="X382" s="244"/>
      <c r="Y382" s="275"/>
      <c r="Z382" s="275"/>
      <c r="AA382" s="149"/>
      <c r="AB382" s="60"/>
      <c r="AC382" s="244"/>
      <c r="AD382" s="275"/>
      <c r="AE382" s="275"/>
      <c r="AF382" s="149"/>
      <c r="AG382" s="60"/>
      <c r="AH382" s="244"/>
      <c r="AI382" s="275"/>
      <c r="AJ382" s="275"/>
      <c r="AK382" s="149"/>
      <c r="AL382" s="60"/>
      <c r="AM382" s="244"/>
      <c r="AN382" s="275"/>
      <c r="AO382" s="275"/>
      <c r="AP382" s="149">
        <f t="shared" si="1539"/>
        <v>0</v>
      </c>
      <c r="AQ382" s="60">
        <f t="shared" si="1551"/>
        <v>0</v>
      </c>
      <c r="AR382" s="244"/>
      <c r="AS382" s="275"/>
      <c r="AT382" s="275"/>
      <c r="AU382" s="149"/>
      <c r="AV382" s="60"/>
      <c r="AW382" s="244"/>
      <c r="AX382" s="212"/>
      <c r="AY382" s="213"/>
      <c r="AZ382" s="149"/>
      <c r="BA382" s="60"/>
      <c r="BB382" s="244"/>
      <c r="BC382" s="212"/>
      <c r="BD382" s="213"/>
      <c r="BE382" s="149"/>
      <c r="BF382" s="60"/>
      <c r="BG382" s="244"/>
      <c r="BH382" s="275"/>
      <c r="BI382" s="275"/>
      <c r="BJ382" s="149"/>
      <c r="BK382" s="60"/>
      <c r="BL382" s="244"/>
      <c r="BM382" s="212"/>
      <c r="BN382" s="213"/>
      <c r="BO382" s="149"/>
      <c r="BP382" s="60"/>
      <c r="BQ382" s="244"/>
      <c r="BR382" s="212"/>
      <c r="BS382" s="213"/>
      <c r="BT382" s="149"/>
      <c r="BU382" s="60"/>
      <c r="BV382" s="244"/>
      <c r="BW382" s="212"/>
      <c r="BX382" s="213"/>
      <c r="BY382" s="149"/>
      <c r="BZ382" s="60"/>
      <c r="CA382" s="244"/>
      <c r="CB382" s="277"/>
      <c r="CC382" s="277"/>
      <c r="CD382" s="149"/>
      <c r="CE382" s="60"/>
      <c r="CF382" s="244"/>
      <c r="CG382" s="212"/>
      <c r="CH382" s="213"/>
      <c r="CI382" s="149"/>
      <c r="CJ382" s="60"/>
      <c r="CK382" s="244"/>
      <c r="CL382" s="212"/>
      <c r="CM382" s="213"/>
      <c r="CN382" s="149"/>
      <c r="CO382" s="60"/>
      <c r="CP382" s="244"/>
      <c r="CQ382" s="212"/>
      <c r="CR382" s="213"/>
      <c r="CS382" s="149"/>
      <c r="CT382" s="60"/>
      <c r="CU382" s="244"/>
      <c r="CV382" s="212"/>
      <c r="CW382" s="213"/>
      <c r="CX382" s="149"/>
      <c r="CY382" s="60"/>
      <c r="CZ382" s="244"/>
      <c r="DA382" s="212"/>
      <c r="DB382" s="213"/>
      <c r="DC382" s="149"/>
      <c r="DD382" s="60"/>
      <c r="DE382" s="244"/>
      <c r="DF382" s="212"/>
      <c r="DG382" s="213"/>
      <c r="DH382" s="149"/>
      <c r="DI382" s="60"/>
      <c r="DJ382" s="244"/>
      <c r="DK382" s="212"/>
      <c r="DL382" s="213"/>
      <c r="DM382" s="149"/>
      <c r="DN382" s="60"/>
      <c r="DO382" s="244"/>
      <c r="DP382" s="212"/>
      <c r="DQ382" s="213"/>
      <c r="DR382" s="149">
        <f t="shared" si="1542"/>
        <v>0</v>
      </c>
      <c r="DS382" s="60">
        <f t="shared" si="1561"/>
        <v>0</v>
      </c>
      <c r="DT382" s="244"/>
      <c r="DU382" s="212">
        <v>0</v>
      </c>
      <c r="DV382" s="213">
        <v>0</v>
      </c>
      <c r="DW382" s="149">
        <f t="shared" si="1543"/>
        <v>0</v>
      </c>
      <c r="DX382" s="60">
        <f t="shared" si="1562"/>
        <v>0</v>
      </c>
      <c r="DY382" s="244"/>
      <c r="DZ382" s="212">
        <v>2400000</v>
      </c>
      <c r="EA382" s="213">
        <v>0</v>
      </c>
      <c r="EB382" s="149">
        <f t="shared" si="1756"/>
        <v>2400000</v>
      </c>
      <c r="EC382" s="60">
        <f t="shared" si="1757"/>
        <v>4800000</v>
      </c>
      <c r="ED382" s="247"/>
      <c r="EE382" s="212"/>
      <c r="EF382" s="213"/>
      <c r="EG382" s="149"/>
      <c r="EH382" s="60"/>
      <c r="EI382" s="244"/>
      <c r="EJ382" s="224">
        <f t="shared" ref="EJ382" si="1823">IFERROR(AVERAGEIFS(O382:EI382,O$12:EI$12,"Valor Total Unitario",O382:EI382,"&lt;&gt;0"),0)</f>
        <v>2400000</v>
      </c>
      <c r="EK382" s="221">
        <f t="shared" ref="EK382" si="1824">_xlfn.MINIFS(O382:EI382,O$12:EI$12,"Valor Total Unitario", O382:EI382, "&lt;&gt;0")</f>
        <v>2400000</v>
      </c>
      <c r="EL382" s="222" t="str">
        <f t="shared" ref="EL382" si="1825">IF(EK382=0,"",INDEX(O$9:EI$9,MATCH(EK382,O382:EI382,0)))</f>
        <v>Exel Medical</v>
      </c>
      <c r="EM382" s="221"/>
      <c r="EN382" s="220">
        <f>IFERROR(EM382/#REF!,0)</f>
        <v>0</v>
      </c>
      <c r="EO382" s="31">
        <f t="shared" ref="EO382" si="1826">+EJ382</f>
        <v>2400000</v>
      </c>
      <c r="EP382" s="31">
        <f t="shared" si="1567"/>
        <v>4800000</v>
      </c>
      <c r="EQ382" s="225" t="str">
        <f t="shared" si="1686"/>
        <v/>
      </c>
    </row>
    <row r="383" spans="1:147" s="14" customFormat="1" ht="28.5">
      <c r="A383" s="263">
        <f t="shared" si="1163"/>
        <v>371</v>
      </c>
      <c r="B383" s="102"/>
      <c r="C383" s="248" t="s">
        <v>1099</v>
      </c>
      <c r="D383" s="273" t="s">
        <v>57</v>
      </c>
      <c r="E383" s="264" t="s">
        <v>37</v>
      </c>
      <c r="F383" s="273">
        <v>2</v>
      </c>
      <c r="G383" s="102"/>
      <c r="H383" s="103"/>
      <c r="I383" s="210"/>
      <c r="J383" s="280"/>
      <c r="K383" s="206"/>
      <c r="L383" s="71">
        <f t="shared" ref="L383" si="1827">+J383+K383</f>
        <v>0</v>
      </c>
      <c r="M383" s="209">
        <f t="shared" si="1538"/>
        <v>0</v>
      </c>
      <c r="O383" s="275"/>
      <c r="P383" s="275"/>
      <c r="Q383" s="149"/>
      <c r="R383" s="60"/>
      <c r="S383" s="244"/>
      <c r="T383" s="275"/>
      <c r="U383" s="275"/>
      <c r="V383" s="149"/>
      <c r="W383" s="60"/>
      <c r="X383" s="244"/>
      <c r="Y383" s="275"/>
      <c r="Z383" s="275"/>
      <c r="AA383" s="149"/>
      <c r="AB383" s="60"/>
      <c r="AC383" s="244"/>
      <c r="AD383" s="275"/>
      <c r="AE383" s="275"/>
      <c r="AF383" s="149"/>
      <c r="AG383" s="60"/>
      <c r="AH383" s="244"/>
      <c r="AI383" s="275"/>
      <c r="AJ383" s="275"/>
      <c r="AK383" s="149"/>
      <c r="AL383" s="60"/>
      <c r="AM383" s="244"/>
      <c r="AN383" s="275"/>
      <c r="AO383" s="275"/>
      <c r="AP383" s="149">
        <f t="shared" si="1539"/>
        <v>0</v>
      </c>
      <c r="AQ383" s="60">
        <f t="shared" si="1551"/>
        <v>0</v>
      </c>
      <c r="AR383" s="244"/>
      <c r="AS383" s="275"/>
      <c r="AT383" s="275"/>
      <c r="AU383" s="149"/>
      <c r="AV383" s="60"/>
      <c r="AW383" s="244"/>
      <c r="AX383" s="212"/>
      <c r="AY383" s="213"/>
      <c r="AZ383" s="149"/>
      <c r="BA383" s="60"/>
      <c r="BB383" s="244"/>
      <c r="BC383" s="212"/>
      <c r="BD383" s="213"/>
      <c r="BE383" s="149"/>
      <c r="BF383" s="60"/>
      <c r="BG383" s="244"/>
      <c r="BH383" s="275"/>
      <c r="BI383" s="275"/>
      <c r="BJ383" s="149"/>
      <c r="BK383" s="60"/>
      <c r="BL383" s="244"/>
      <c r="BM383" s="212"/>
      <c r="BN383" s="213"/>
      <c r="BO383" s="149"/>
      <c r="BP383" s="60"/>
      <c r="BQ383" s="244"/>
      <c r="BR383" s="212"/>
      <c r="BS383" s="213"/>
      <c r="BT383" s="149"/>
      <c r="BU383" s="60"/>
      <c r="BV383" s="244"/>
      <c r="BW383" s="212"/>
      <c r="BX383" s="213"/>
      <c r="BY383" s="149"/>
      <c r="BZ383" s="60"/>
      <c r="CA383" s="244"/>
      <c r="CB383" s="277"/>
      <c r="CC383" s="277"/>
      <c r="CD383" s="149"/>
      <c r="CE383" s="60"/>
      <c r="CF383" s="244"/>
      <c r="CG383" s="212"/>
      <c r="CH383" s="213"/>
      <c r="CI383" s="149"/>
      <c r="CJ383" s="60"/>
      <c r="CK383" s="244"/>
      <c r="CL383" s="212"/>
      <c r="CM383" s="213"/>
      <c r="CN383" s="149"/>
      <c r="CO383" s="60"/>
      <c r="CP383" s="244"/>
      <c r="CQ383" s="212"/>
      <c r="CR383" s="213"/>
      <c r="CS383" s="149"/>
      <c r="CT383" s="60"/>
      <c r="CU383" s="244"/>
      <c r="CV383" s="212"/>
      <c r="CW383" s="213"/>
      <c r="CX383" s="149"/>
      <c r="CY383" s="60"/>
      <c r="CZ383" s="244"/>
      <c r="DA383" s="212"/>
      <c r="DB383" s="213"/>
      <c r="DC383" s="149"/>
      <c r="DD383" s="60"/>
      <c r="DE383" s="244"/>
      <c r="DF383" s="212"/>
      <c r="DG383" s="213"/>
      <c r="DH383" s="149"/>
      <c r="DI383" s="60"/>
      <c r="DJ383" s="244"/>
      <c r="DK383" s="212"/>
      <c r="DL383" s="213"/>
      <c r="DM383" s="149"/>
      <c r="DN383" s="60"/>
      <c r="DO383" s="244"/>
      <c r="DP383" s="212"/>
      <c r="DQ383" s="213"/>
      <c r="DR383" s="149">
        <f t="shared" si="1542"/>
        <v>0</v>
      </c>
      <c r="DS383" s="60">
        <f t="shared" si="1561"/>
        <v>0</v>
      </c>
      <c r="DT383" s="244"/>
      <c r="DU383" s="212">
        <v>0</v>
      </c>
      <c r="DV383" s="213">
        <v>0</v>
      </c>
      <c r="DW383" s="149">
        <f t="shared" si="1543"/>
        <v>0</v>
      </c>
      <c r="DX383" s="60">
        <f t="shared" si="1562"/>
        <v>0</v>
      </c>
      <c r="DY383" s="244"/>
      <c r="DZ383" s="212">
        <v>4080000</v>
      </c>
      <c r="EA383" s="213">
        <v>0</v>
      </c>
      <c r="EB383" s="149">
        <f t="shared" si="1756"/>
        <v>4080000</v>
      </c>
      <c r="EC383" s="60">
        <f t="shared" si="1757"/>
        <v>8160000</v>
      </c>
      <c r="ED383" s="247"/>
      <c r="EE383" s="212"/>
      <c r="EF383" s="213"/>
      <c r="EG383" s="149"/>
      <c r="EH383" s="60"/>
      <c r="EI383" s="244"/>
      <c r="EJ383" s="224">
        <f t="shared" ref="EJ383" si="1828">IFERROR(AVERAGEIFS(O383:EI383,O$12:EI$12,"Valor Total Unitario",O383:EI383,"&lt;&gt;0"),0)</f>
        <v>4080000</v>
      </c>
      <c r="EK383" s="221">
        <f t="shared" ref="EK383" si="1829">_xlfn.MINIFS(O383:EI383,O$12:EI$12,"Valor Total Unitario", O383:EI383, "&lt;&gt;0")</f>
        <v>4080000</v>
      </c>
      <c r="EL383" s="222" t="str">
        <f t="shared" ref="EL383" si="1830">IF(EK383=0,"",INDEX(O$9:EI$9,MATCH(EK383,O383:EI383,0)))</f>
        <v>Exel Medical</v>
      </c>
      <c r="EM383" s="221"/>
      <c r="EN383" s="220">
        <f>IFERROR(EM383/#REF!,0)</f>
        <v>0</v>
      </c>
      <c r="EO383" s="31">
        <f t="shared" ref="EO383" si="1831">+EJ383</f>
        <v>4080000</v>
      </c>
      <c r="EP383" s="31">
        <f t="shared" si="1567"/>
        <v>8160000</v>
      </c>
      <c r="EQ383" s="225" t="str">
        <f t="shared" si="1686"/>
        <v/>
      </c>
    </row>
    <row r="384" spans="1:147" s="14" customFormat="1" ht="28.5">
      <c r="A384" s="263">
        <f t="shared" si="1163"/>
        <v>372</v>
      </c>
      <c r="B384" s="102"/>
      <c r="C384" s="248" t="s">
        <v>1100</v>
      </c>
      <c r="D384" s="273" t="s">
        <v>57</v>
      </c>
      <c r="E384" s="264" t="s">
        <v>37</v>
      </c>
      <c r="F384" s="273">
        <v>2</v>
      </c>
      <c r="G384" s="102"/>
      <c r="H384" s="103"/>
      <c r="I384" s="210"/>
      <c r="J384" s="280"/>
      <c r="K384" s="206"/>
      <c r="L384" s="71">
        <f t="shared" ref="L384" si="1832">+J384+K384</f>
        <v>0</v>
      </c>
      <c r="M384" s="209">
        <f t="shared" si="1538"/>
        <v>0</v>
      </c>
      <c r="O384" s="275"/>
      <c r="P384" s="275"/>
      <c r="Q384" s="149"/>
      <c r="R384" s="60"/>
      <c r="S384" s="244"/>
      <c r="T384" s="275"/>
      <c r="U384" s="275"/>
      <c r="V384" s="149"/>
      <c r="W384" s="60"/>
      <c r="X384" s="244"/>
      <c r="Y384" s="275"/>
      <c r="Z384" s="275"/>
      <c r="AA384" s="149"/>
      <c r="AB384" s="60"/>
      <c r="AC384" s="244"/>
      <c r="AD384" s="275"/>
      <c r="AE384" s="275"/>
      <c r="AF384" s="149"/>
      <c r="AG384" s="60"/>
      <c r="AH384" s="244"/>
      <c r="AI384" s="275"/>
      <c r="AJ384" s="275"/>
      <c r="AK384" s="149"/>
      <c r="AL384" s="60"/>
      <c r="AM384" s="244"/>
      <c r="AN384" s="275"/>
      <c r="AO384" s="275"/>
      <c r="AP384" s="149">
        <f t="shared" si="1539"/>
        <v>0</v>
      </c>
      <c r="AQ384" s="60">
        <f t="shared" si="1551"/>
        <v>0</v>
      </c>
      <c r="AR384" s="244"/>
      <c r="AS384" s="275"/>
      <c r="AT384" s="275"/>
      <c r="AU384" s="149"/>
      <c r="AV384" s="60"/>
      <c r="AW384" s="244"/>
      <c r="AX384" s="212"/>
      <c r="AY384" s="213"/>
      <c r="AZ384" s="149"/>
      <c r="BA384" s="60"/>
      <c r="BB384" s="244"/>
      <c r="BC384" s="212">
        <v>5225000</v>
      </c>
      <c r="BD384" s="213">
        <v>0</v>
      </c>
      <c r="BE384" s="149">
        <f t="shared" si="1715"/>
        <v>5225000</v>
      </c>
      <c r="BF384" s="60">
        <f t="shared" si="1716"/>
        <v>10450000</v>
      </c>
      <c r="BG384" s="244"/>
      <c r="BH384" s="275"/>
      <c r="BI384" s="275"/>
      <c r="BJ384" s="149"/>
      <c r="BK384" s="60"/>
      <c r="BL384" s="244"/>
      <c r="BM384" s="212"/>
      <c r="BN384" s="213"/>
      <c r="BO384" s="149"/>
      <c r="BP384" s="60"/>
      <c r="BQ384" s="244"/>
      <c r="BR384" s="212"/>
      <c r="BS384" s="213"/>
      <c r="BT384" s="149"/>
      <c r="BU384" s="60"/>
      <c r="BV384" s="244"/>
      <c r="BW384" s="212"/>
      <c r="BX384" s="213"/>
      <c r="BY384" s="149"/>
      <c r="BZ384" s="60"/>
      <c r="CA384" s="244"/>
      <c r="CB384" s="277"/>
      <c r="CC384" s="277"/>
      <c r="CD384" s="149"/>
      <c r="CE384" s="60"/>
      <c r="CF384" s="244"/>
      <c r="CG384" s="212"/>
      <c r="CH384" s="213"/>
      <c r="CI384" s="149"/>
      <c r="CJ384" s="60"/>
      <c r="CK384" s="244"/>
      <c r="CL384" s="212"/>
      <c r="CM384" s="213"/>
      <c r="CN384" s="149"/>
      <c r="CO384" s="60"/>
      <c r="CP384" s="244"/>
      <c r="CQ384" s="212"/>
      <c r="CR384" s="213"/>
      <c r="CS384" s="149"/>
      <c r="CT384" s="60"/>
      <c r="CU384" s="244"/>
      <c r="CV384" s="212"/>
      <c r="CW384" s="213"/>
      <c r="CX384" s="149"/>
      <c r="CY384" s="60"/>
      <c r="CZ384" s="244"/>
      <c r="DA384" s="212"/>
      <c r="DB384" s="213"/>
      <c r="DC384" s="149"/>
      <c r="DD384" s="60"/>
      <c r="DE384" s="244"/>
      <c r="DF384" s="212"/>
      <c r="DG384" s="213"/>
      <c r="DH384" s="149"/>
      <c r="DI384" s="60"/>
      <c r="DJ384" s="244"/>
      <c r="DK384" s="212"/>
      <c r="DL384" s="213"/>
      <c r="DM384" s="149"/>
      <c r="DN384" s="60"/>
      <c r="DO384" s="244"/>
      <c r="DP384" s="212"/>
      <c r="DQ384" s="213"/>
      <c r="DR384" s="149">
        <f t="shared" si="1542"/>
        <v>0</v>
      </c>
      <c r="DS384" s="60">
        <f t="shared" si="1561"/>
        <v>0</v>
      </c>
      <c r="DT384" s="244"/>
      <c r="DU384" s="212">
        <v>0</v>
      </c>
      <c r="DV384" s="213">
        <v>0</v>
      </c>
      <c r="DW384" s="149">
        <f t="shared" si="1543"/>
        <v>0</v>
      </c>
      <c r="DX384" s="60">
        <f t="shared" si="1562"/>
        <v>0</v>
      </c>
      <c r="DY384" s="244"/>
      <c r="DZ384" s="212">
        <v>4080000</v>
      </c>
      <c r="EA384" s="213">
        <v>0</v>
      </c>
      <c r="EB384" s="149">
        <f t="shared" si="1756"/>
        <v>4080000</v>
      </c>
      <c r="EC384" s="60">
        <f t="shared" si="1757"/>
        <v>8160000</v>
      </c>
      <c r="ED384" s="247"/>
      <c r="EE384" s="212">
        <v>6500000</v>
      </c>
      <c r="EF384" s="213">
        <v>0</v>
      </c>
      <c r="EG384" s="149">
        <f t="shared" si="1717"/>
        <v>6500000</v>
      </c>
      <c r="EH384" s="60">
        <f t="shared" si="1718"/>
        <v>13000000</v>
      </c>
      <c r="EI384" s="244"/>
      <c r="EJ384" s="224">
        <f t="shared" ref="EJ384" si="1833">IFERROR(AVERAGEIFS(O384:EI384,O$12:EI$12,"Valor Total Unitario",O384:EI384,"&lt;&gt;0"),0)</f>
        <v>5268333.333333333</v>
      </c>
      <c r="EK384" s="221">
        <f t="shared" ref="EK384" si="1834">_xlfn.MINIFS(O384:EI384,O$12:EI$12,"Valor Total Unitario", O384:EI384, "&lt;&gt;0")</f>
        <v>4080000</v>
      </c>
      <c r="EL384" s="222" t="str">
        <f t="shared" ref="EL384" si="1835">IF(EK384=0,"",INDEX(O$9:EI$9,MATCH(EK384,O384:EI384,0)))</f>
        <v>Exel Medical</v>
      </c>
      <c r="EM384" s="221"/>
      <c r="EN384" s="220">
        <f>IFERROR(EM384/#REF!,0)</f>
        <v>0</v>
      </c>
      <c r="EO384" s="31">
        <f t="shared" ref="EO384" si="1836">+EJ384</f>
        <v>5268333.333333333</v>
      </c>
      <c r="EP384" s="31">
        <f t="shared" si="1567"/>
        <v>10536666.666666666</v>
      </c>
      <c r="EQ384" s="225" t="str">
        <f t="shared" si="1686"/>
        <v/>
      </c>
    </row>
    <row r="385" spans="1:147" s="14" customFormat="1" ht="28.5">
      <c r="A385" s="263">
        <f t="shared" si="1163"/>
        <v>373</v>
      </c>
      <c r="B385" s="102"/>
      <c r="C385" s="248" t="s">
        <v>1101</v>
      </c>
      <c r="D385" s="273" t="s">
        <v>57</v>
      </c>
      <c r="E385" s="264" t="s">
        <v>37</v>
      </c>
      <c r="F385" s="273">
        <v>2</v>
      </c>
      <c r="G385" s="102"/>
      <c r="H385" s="103"/>
      <c r="I385" s="210"/>
      <c r="J385" s="280"/>
      <c r="K385" s="206"/>
      <c r="L385" s="71">
        <f t="shared" ref="L385" si="1837">+J385+K385</f>
        <v>0</v>
      </c>
      <c r="M385" s="209">
        <f t="shared" si="1538"/>
        <v>0</v>
      </c>
      <c r="O385" s="275"/>
      <c r="P385" s="275"/>
      <c r="Q385" s="149"/>
      <c r="R385" s="60"/>
      <c r="S385" s="244"/>
      <c r="T385" s="275"/>
      <c r="U385" s="275"/>
      <c r="V385" s="149"/>
      <c r="W385" s="60"/>
      <c r="X385" s="244"/>
      <c r="Y385" s="275"/>
      <c r="Z385" s="275"/>
      <c r="AA385" s="149"/>
      <c r="AB385" s="60"/>
      <c r="AC385" s="244"/>
      <c r="AD385" s="275"/>
      <c r="AE385" s="275"/>
      <c r="AF385" s="149"/>
      <c r="AG385" s="60"/>
      <c r="AH385" s="244"/>
      <c r="AI385" s="275"/>
      <c r="AJ385" s="275"/>
      <c r="AK385" s="149"/>
      <c r="AL385" s="60"/>
      <c r="AM385" s="244"/>
      <c r="AN385" s="275"/>
      <c r="AO385" s="275"/>
      <c r="AP385" s="149">
        <f t="shared" si="1539"/>
        <v>0</v>
      </c>
      <c r="AQ385" s="60">
        <f t="shared" si="1551"/>
        <v>0</v>
      </c>
      <c r="AR385" s="244"/>
      <c r="AS385" s="275"/>
      <c r="AT385" s="275"/>
      <c r="AU385" s="149"/>
      <c r="AV385" s="60"/>
      <c r="AW385" s="244"/>
      <c r="AX385" s="212"/>
      <c r="AY385" s="213"/>
      <c r="AZ385" s="149"/>
      <c r="BA385" s="60"/>
      <c r="BB385" s="244"/>
      <c r="BC385" s="212"/>
      <c r="BD385" s="213"/>
      <c r="BE385" s="149"/>
      <c r="BF385" s="60"/>
      <c r="BG385" s="244"/>
      <c r="BH385" s="275"/>
      <c r="BI385" s="275"/>
      <c r="BJ385" s="149"/>
      <c r="BK385" s="60"/>
      <c r="BL385" s="244"/>
      <c r="BM385" s="212"/>
      <c r="BN385" s="213"/>
      <c r="BO385" s="149"/>
      <c r="BP385" s="60"/>
      <c r="BQ385" s="244"/>
      <c r="BR385" s="212"/>
      <c r="BS385" s="213"/>
      <c r="BT385" s="149"/>
      <c r="BU385" s="60"/>
      <c r="BV385" s="244"/>
      <c r="BW385" s="212"/>
      <c r="BX385" s="213"/>
      <c r="BY385" s="149"/>
      <c r="BZ385" s="60"/>
      <c r="CA385" s="244"/>
      <c r="CB385" s="277"/>
      <c r="CC385" s="277"/>
      <c r="CD385" s="149"/>
      <c r="CE385" s="60"/>
      <c r="CF385" s="244"/>
      <c r="CG385" s="212"/>
      <c r="CH385" s="213"/>
      <c r="CI385" s="149"/>
      <c r="CJ385" s="60"/>
      <c r="CK385" s="244"/>
      <c r="CL385" s="212"/>
      <c r="CM385" s="213"/>
      <c r="CN385" s="149"/>
      <c r="CO385" s="60"/>
      <c r="CP385" s="244"/>
      <c r="CQ385" s="212"/>
      <c r="CR385" s="213"/>
      <c r="CS385" s="149"/>
      <c r="CT385" s="60"/>
      <c r="CU385" s="244"/>
      <c r="CV385" s="212"/>
      <c r="CW385" s="213"/>
      <c r="CX385" s="149"/>
      <c r="CY385" s="60"/>
      <c r="CZ385" s="244"/>
      <c r="DA385" s="212"/>
      <c r="DB385" s="213"/>
      <c r="DC385" s="149"/>
      <c r="DD385" s="60"/>
      <c r="DE385" s="244"/>
      <c r="DF385" s="212"/>
      <c r="DG385" s="213"/>
      <c r="DH385" s="149"/>
      <c r="DI385" s="60"/>
      <c r="DJ385" s="244"/>
      <c r="DK385" s="212"/>
      <c r="DL385" s="213"/>
      <c r="DM385" s="149"/>
      <c r="DN385" s="60"/>
      <c r="DO385" s="244"/>
      <c r="DP385" s="212"/>
      <c r="DQ385" s="213"/>
      <c r="DR385" s="149">
        <f t="shared" si="1542"/>
        <v>0</v>
      </c>
      <c r="DS385" s="60">
        <f t="shared" si="1561"/>
        <v>0</v>
      </c>
      <c r="DT385" s="244"/>
      <c r="DU385" s="212">
        <v>0</v>
      </c>
      <c r="DV385" s="213">
        <v>0</v>
      </c>
      <c r="DW385" s="149">
        <f t="shared" si="1543"/>
        <v>0</v>
      </c>
      <c r="DX385" s="60">
        <f t="shared" si="1562"/>
        <v>0</v>
      </c>
      <c r="DY385" s="244"/>
      <c r="DZ385" s="212">
        <v>600000</v>
      </c>
      <c r="EA385" s="213">
        <v>0</v>
      </c>
      <c r="EB385" s="149">
        <f t="shared" si="1756"/>
        <v>600000</v>
      </c>
      <c r="EC385" s="60">
        <f t="shared" si="1757"/>
        <v>1200000</v>
      </c>
      <c r="ED385" s="247"/>
      <c r="EE385" s="212">
        <v>1380000</v>
      </c>
      <c r="EF385" s="213">
        <v>0</v>
      </c>
      <c r="EG385" s="149">
        <f t="shared" si="1717"/>
        <v>1380000</v>
      </c>
      <c r="EH385" s="60">
        <f t="shared" si="1718"/>
        <v>2760000</v>
      </c>
      <c r="EI385" s="244"/>
      <c r="EJ385" s="224">
        <f t="shared" ref="EJ385" si="1838">IFERROR(AVERAGEIFS(O385:EI385,O$12:EI$12,"Valor Total Unitario",O385:EI385,"&lt;&gt;0"),0)</f>
        <v>990000</v>
      </c>
      <c r="EK385" s="221">
        <f t="shared" ref="EK385" si="1839">_xlfn.MINIFS(O385:EI385,O$12:EI$12,"Valor Total Unitario", O385:EI385, "&lt;&gt;0")</f>
        <v>600000</v>
      </c>
      <c r="EL385" s="222" t="str">
        <f t="shared" ref="EL385" si="1840">IF(EK385=0,"",INDEX(O$9:EI$9,MATCH(EK385,O385:EI385,0)))</f>
        <v>Exel Medical</v>
      </c>
      <c r="EM385" s="221"/>
      <c r="EN385" s="220">
        <f>IFERROR(EM385/#REF!,0)</f>
        <v>0</v>
      </c>
      <c r="EO385" s="31">
        <f t="shared" ref="EO385" si="1841">+EJ385</f>
        <v>990000</v>
      </c>
      <c r="EP385" s="31">
        <f t="shared" si="1567"/>
        <v>1980000</v>
      </c>
      <c r="EQ385" s="225" t="str">
        <f t="shared" si="1686"/>
        <v/>
      </c>
    </row>
    <row r="386" spans="1:147" s="14" customFormat="1" ht="28.5">
      <c r="A386" s="263">
        <f t="shared" si="1163"/>
        <v>374</v>
      </c>
      <c r="B386" s="102"/>
      <c r="C386" s="248" t="s">
        <v>1102</v>
      </c>
      <c r="D386" s="273" t="s">
        <v>57</v>
      </c>
      <c r="E386" s="264" t="s">
        <v>37</v>
      </c>
      <c r="F386" s="273">
        <v>1</v>
      </c>
      <c r="G386" s="102"/>
      <c r="H386" s="103"/>
      <c r="I386" s="210"/>
      <c r="J386" s="280"/>
      <c r="K386" s="206"/>
      <c r="L386" s="71">
        <f t="shared" ref="L386" si="1842">+J386+K386</f>
        <v>0</v>
      </c>
      <c r="M386" s="209">
        <f t="shared" si="1538"/>
        <v>0</v>
      </c>
      <c r="O386" s="275"/>
      <c r="P386" s="275"/>
      <c r="Q386" s="149"/>
      <c r="R386" s="60"/>
      <c r="S386" s="244"/>
      <c r="T386" s="275"/>
      <c r="U386" s="275"/>
      <c r="V386" s="149"/>
      <c r="W386" s="60"/>
      <c r="X386" s="244"/>
      <c r="Y386" s="275"/>
      <c r="Z386" s="275"/>
      <c r="AA386" s="149"/>
      <c r="AB386" s="60"/>
      <c r="AC386" s="244"/>
      <c r="AD386" s="275"/>
      <c r="AE386" s="275"/>
      <c r="AF386" s="149"/>
      <c r="AG386" s="60"/>
      <c r="AH386" s="244"/>
      <c r="AI386" s="275"/>
      <c r="AJ386" s="275"/>
      <c r="AK386" s="149"/>
      <c r="AL386" s="60"/>
      <c r="AM386" s="244"/>
      <c r="AN386" s="275"/>
      <c r="AO386" s="275"/>
      <c r="AP386" s="149">
        <f t="shared" si="1539"/>
        <v>0</v>
      </c>
      <c r="AQ386" s="60">
        <f t="shared" si="1551"/>
        <v>0</v>
      </c>
      <c r="AR386" s="244"/>
      <c r="AS386" s="275"/>
      <c r="AT386" s="275"/>
      <c r="AU386" s="149"/>
      <c r="AV386" s="60"/>
      <c r="AW386" s="244"/>
      <c r="AX386" s="212"/>
      <c r="AY386" s="213"/>
      <c r="AZ386" s="149"/>
      <c r="BA386" s="60"/>
      <c r="BB386" s="244"/>
      <c r="BC386" s="212"/>
      <c r="BD386" s="213"/>
      <c r="BE386" s="149"/>
      <c r="BF386" s="60"/>
      <c r="BG386" s="244"/>
      <c r="BH386" s="275"/>
      <c r="BI386" s="275"/>
      <c r="BJ386" s="149"/>
      <c r="BK386" s="60"/>
      <c r="BL386" s="244"/>
      <c r="BM386" s="212">
        <v>1699000</v>
      </c>
      <c r="BN386" s="213">
        <v>0</v>
      </c>
      <c r="BO386" s="149">
        <f t="shared" si="1541"/>
        <v>1699000</v>
      </c>
      <c r="BP386" s="60">
        <f t="shared" si="1554"/>
        <v>1699000</v>
      </c>
      <c r="BQ386" s="244"/>
      <c r="BR386" s="212"/>
      <c r="BS386" s="213"/>
      <c r="BT386" s="149"/>
      <c r="BU386" s="60"/>
      <c r="BV386" s="244"/>
      <c r="BW386" s="212"/>
      <c r="BX386" s="213"/>
      <c r="BY386" s="149"/>
      <c r="BZ386" s="60"/>
      <c r="CA386" s="244"/>
      <c r="CB386" s="277"/>
      <c r="CC386" s="277"/>
      <c r="CD386" s="149"/>
      <c r="CE386" s="60"/>
      <c r="CF386" s="244"/>
      <c r="CG386" s="212"/>
      <c r="CH386" s="213"/>
      <c r="CI386" s="149"/>
      <c r="CJ386" s="60"/>
      <c r="CK386" s="244"/>
      <c r="CL386" s="212"/>
      <c r="CM386" s="213"/>
      <c r="CN386" s="149"/>
      <c r="CO386" s="60"/>
      <c r="CP386" s="244"/>
      <c r="CQ386" s="212"/>
      <c r="CR386" s="213"/>
      <c r="CS386" s="149"/>
      <c r="CT386" s="60"/>
      <c r="CU386" s="244"/>
      <c r="CV386" s="212"/>
      <c r="CW386" s="213"/>
      <c r="CX386" s="149"/>
      <c r="CY386" s="60"/>
      <c r="CZ386" s="244"/>
      <c r="DA386" s="212"/>
      <c r="DB386" s="213"/>
      <c r="DC386" s="149"/>
      <c r="DD386" s="60"/>
      <c r="DE386" s="244"/>
      <c r="DF386" s="212"/>
      <c r="DG386" s="213"/>
      <c r="DH386" s="149"/>
      <c r="DI386" s="60"/>
      <c r="DJ386" s="244"/>
      <c r="DK386" s="212"/>
      <c r="DL386" s="213"/>
      <c r="DM386" s="149"/>
      <c r="DN386" s="60"/>
      <c r="DO386" s="244"/>
      <c r="DP386" s="212"/>
      <c r="DQ386" s="213"/>
      <c r="DR386" s="149">
        <f t="shared" si="1542"/>
        <v>0</v>
      </c>
      <c r="DS386" s="60">
        <f t="shared" si="1561"/>
        <v>0</v>
      </c>
      <c r="DT386" s="244"/>
      <c r="DU386" s="212">
        <v>0</v>
      </c>
      <c r="DV386" s="213">
        <v>0</v>
      </c>
      <c r="DW386" s="149">
        <f t="shared" si="1543"/>
        <v>0</v>
      </c>
      <c r="DX386" s="60">
        <f t="shared" si="1562"/>
        <v>0</v>
      </c>
      <c r="DY386" s="244"/>
      <c r="DZ386" s="212">
        <v>1320000</v>
      </c>
      <c r="EA386" s="213">
        <v>0</v>
      </c>
      <c r="EB386" s="149">
        <f t="shared" si="1756"/>
        <v>1320000</v>
      </c>
      <c r="EC386" s="60">
        <f t="shared" si="1757"/>
        <v>1320000</v>
      </c>
      <c r="ED386" s="247"/>
      <c r="EE386" s="212">
        <v>2300000</v>
      </c>
      <c r="EF386" s="213">
        <v>0</v>
      </c>
      <c r="EG386" s="149">
        <f t="shared" si="1717"/>
        <v>2300000</v>
      </c>
      <c r="EH386" s="60">
        <f t="shared" si="1718"/>
        <v>2300000</v>
      </c>
      <c r="EI386" s="244"/>
      <c r="EJ386" s="224">
        <f t="shared" ref="EJ386" si="1843">IFERROR(AVERAGEIFS(O386:EI386,O$12:EI$12,"Valor Total Unitario",O386:EI386,"&lt;&gt;0"),0)</f>
        <v>1773000</v>
      </c>
      <c r="EK386" s="221">
        <f t="shared" ref="EK386" si="1844">_xlfn.MINIFS(O386:EI386,O$12:EI$12,"Valor Total Unitario", O386:EI386, "&lt;&gt;0")</f>
        <v>1320000</v>
      </c>
      <c r="EL386" s="222" t="str">
        <f t="shared" ref="EL386" si="1845">IF(EK386=0,"",INDEX(O$9:EI$9,MATCH(EK386,O386:EI386,0)))</f>
        <v>Exel Medical</v>
      </c>
      <c r="EM386" s="221"/>
      <c r="EN386" s="220">
        <f>IFERROR(EM386/#REF!,0)</f>
        <v>0</v>
      </c>
      <c r="EO386" s="31">
        <f t="shared" ref="EO386" si="1846">+EJ386</f>
        <v>1773000</v>
      </c>
      <c r="EP386" s="31">
        <f t="shared" si="1567"/>
        <v>1773000</v>
      </c>
      <c r="EQ386" s="225" t="str">
        <f t="shared" si="1686"/>
        <v/>
      </c>
    </row>
    <row r="387" spans="1:147" s="14" customFormat="1" ht="28.5">
      <c r="A387" s="263">
        <f t="shared" si="1163"/>
        <v>375</v>
      </c>
      <c r="B387" s="102"/>
      <c r="C387" s="248" t="s">
        <v>1103</v>
      </c>
      <c r="D387" s="273" t="s">
        <v>57</v>
      </c>
      <c r="E387" s="264" t="s">
        <v>37</v>
      </c>
      <c r="F387" s="273">
        <v>1</v>
      </c>
      <c r="G387" s="102"/>
      <c r="H387" s="103"/>
      <c r="I387" s="210"/>
      <c r="J387" s="280"/>
      <c r="K387" s="206"/>
      <c r="L387" s="71">
        <f t="shared" ref="L387" si="1847">+J387+K387</f>
        <v>0</v>
      </c>
      <c r="M387" s="209">
        <f t="shared" si="1538"/>
        <v>0</v>
      </c>
      <c r="O387" s="275"/>
      <c r="P387" s="275"/>
      <c r="Q387" s="149"/>
      <c r="R387" s="60"/>
      <c r="S387" s="244"/>
      <c r="T387" s="275"/>
      <c r="U387" s="275"/>
      <c r="V387" s="149"/>
      <c r="W387" s="60"/>
      <c r="X387" s="244"/>
      <c r="Y387" s="275"/>
      <c r="Z387" s="275"/>
      <c r="AA387" s="149"/>
      <c r="AB387" s="60"/>
      <c r="AC387" s="244"/>
      <c r="AD387" s="275"/>
      <c r="AE387" s="275"/>
      <c r="AF387" s="149"/>
      <c r="AG387" s="60"/>
      <c r="AH387" s="244"/>
      <c r="AI387" s="275"/>
      <c r="AJ387" s="275"/>
      <c r="AK387" s="149"/>
      <c r="AL387" s="60"/>
      <c r="AM387" s="244"/>
      <c r="AN387" s="275"/>
      <c r="AO387" s="275"/>
      <c r="AP387" s="149">
        <f t="shared" si="1539"/>
        <v>0</v>
      </c>
      <c r="AQ387" s="60">
        <f t="shared" si="1551"/>
        <v>0</v>
      </c>
      <c r="AR387" s="244"/>
      <c r="AS387" s="275"/>
      <c r="AT387" s="275"/>
      <c r="AU387" s="149"/>
      <c r="AV387" s="60"/>
      <c r="AW387" s="244"/>
      <c r="AX387" s="212"/>
      <c r="AY387" s="213"/>
      <c r="AZ387" s="149"/>
      <c r="BA387" s="60"/>
      <c r="BB387" s="244"/>
      <c r="BC387" s="212">
        <v>5445000</v>
      </c>
      <c r="BD387" s="213">
        <v>0</v>
      </c>
      <c r="BE387" s="149">
        <f t="shared" si="1715"/>
        <v>5445000</v>
      </c>
      <c r="BF387" s="60">
        <f t="shared" si="1716"/>
        <v>5445000</v>
      </c>
      <c r="BG387" s="244"/>
      <c r="BH387" s="275"/>
      <c r="BI387" s="275"/>
      <c r="BJ387" s="149"/>
      <c r="BK387" s="60"/>
      <c r="BL387" s="244"/>
      <c r="BM387" s="212">
        <v>3149000</v>
      </c>
      <c r="BN387" s="213">
        <v>0</v>
      </c>
      <c r="BO387" s="149">
        <f t="shared" si="1541"/>
        <v>3149000</v>
      </c>
      <c r="BP387" s="60">
        <f t="shared" si="1554"/>
        <v>3149000</v>
      </c>
      <c r="BQ387" s="244"/>
      <c r="BR387" s="212"/>
      <c r="BS387" s="213"/>
      <c r="BT387" s="149"/>
      <c r="BU387" s="60"/>
      <c r="BV387" s="244"/>
      <c r="BW387" s="212"/>
      <c r="BX387" s="213"/>
      <c r="BY387" s="149"/>
      <c r="BZ387" s="60"/>
      <c r="CA387" s="244"/>
      <c r="CB387" s="277"/>
      <c r="CC387" s="277"/>
      <c r="CD387" s="149"/>
      <c r="CE387" s="60"/>
      <c r="CF387" s="244"/>
      <c r="CG387" s="212"/>
      <c r="CH387" s="213"/>
      <c r="CI387" s="149"/>
      <c r="CJ387" s="60"/>
      <c r="CK387" s="244"/>
      <c r="CL387" s="212"/>
      <c r="CM387" s="213"/>
      <c r="CN387" s="149"/>
      <c r="CO387" s="60"/>
      <c r="CP387" s="244"/>
      <c r="CQ387" s="212"/>
      <c r="CR387" s="213"/>
      <c r="CS387" s="149"/>
      <c r="CT387" s="60"/>
      <c r="CU387" s="244"/>
      <c r="CV387" s="212"/>
      <c r="CW387" s="213"/>
      <c r="CX387" s="149"/>
      <c r="CY387" s="60"/>
      <c r="CZ387" s="244"/>
      <c r="DA387" s="212"/>
      <c r="DB387" s="213"/>
      <c r="DC387" s="149"/>
      <c r="DD387" s="60"/>
      <c r="DE387" s="244"/>
      <c r="DF387" s="212"/>
      <c r="DG387" s="213"/>
      <c r="DH387" s="149"/>
      <c r="DI387" s="60"/>
      <c r="DJ387" s="244"/>
      <c r="DK387" s="212"/>
      <c r="DL387" s="213"/>
      <c r="DM387" s="149"/>
      <c r="DN387" s="60"/>
      <c r="DO387" s="244"/>
      <c r="DP387" s="212"/>
      <c r="DQ387" s="213"/>
      <c r="DR387" s="149">
        <f t="shared" si="1542"/>
        <v>0</v>
      </c>
      <c r="DS387" s="60">
        <f t="shared" si="1561"/>
        <v>0</v>
      </c>
      <c r="DT387" s="244"/>
      <c r="DU387" s="212">
        <v>0</v>
      </c>
      <c r="DV387" s="213">
        <v>0</v>
      </c>
      <c r="DW387" s="149">
        <f t="shared" si="1543"/>
        <v>0</v>
      </c>
      <c r="DX387" s="60">
        <f t="shared" si="1562"/>
        <v>0</v>
      </c>
      <c r="DY387" s="244"/>
      <c r="DZ387" s="212">
        <v>2160000</v>
      </c>
      <c r="EA387" s="213">
        <v>0</v>
      </c>
      <c r="EB387" s="149">
        <f t="shared" si="1756"/>
        <v>2160000</v>
      </c>
      <c r="EC387" s="60">
        <f t="shared" si="1757"/>
        <v>2160000</v>
      </c>
      <c r="ED387" s="247"/>
      <c r="EE387" s="212">
        <v>4500000</v>
      </c>
      <c r="EF387" s="213">
        <v>0</v>
      </c>
      <c r="EG387" s="149">
        <f t="shared" si="1717"/>
        <v>4500000</v>
      </c>
      <c r="EH387" s="60">
        <f t="shared" si="1718"/>
        <v>4500000</v>
      </c>
      <c r="EI387" s="244"/>
      <c r="EJ387" s="224">
        <f t="shared" ref="EJ387" si="1848">IFERROR(AVERAGEIFS(O387:EI387,O$12:EI$12,"Valor Total Unitario",O387:EI387,"&lt;&gt;0"),0)</f>
        <v>3813500</v>
      </c>
      <c r="EK387" s="221">
        <f t="shared" ref="EK387" si="1849">_xlfn.MINIFS(O387:EI387,O$12:EI$12,"Valor Total Unitario", O387:EI387, "&lt;&gt;0")</f>
        <v>2160000</v>
      </c>
      <c r="EL387" s="222" t="str">
        <f t="shared" ref="EL387" si="1850">IF(EK387=0,"",INDEX(O$9:EI$9,MATCH(EK387,O387:EI387,0)))</f>
        <v>Exel Medical</v>
      </c>
      <c r="EM387" s="221"/>
      <c r="EN387" s="220">
        <f>IFERROR(EM387/#REF!,0)</f>
        <v>0</v>
      </c>
      <c r="EO387" s="31">
        <f t="shared" ref="EO387" si="1851">+EJ387</f>
        <v>3813500</v>
      </c>
      <c r="EP387" s="31">
        <f t="shared" si="1567"/>
        <v>3813500</v>
      </c>
      <c r="EQ387" s="225" t="str">
        <f t="shared" si="1686"/>
        <v/>
      </c>
    </row>
    <row r="388" spans="1:147" s="14" customFormat="1" ht="28.5">
      <c r="A388" s="263">
        <f t="shared" si="1163"/>
        <v>376</v>
      </c>
      <c r="B388" s="102"/>
      <c r="C388" s="248" t="s">
        <v>1104</v>
      </c>
      <c r="D388" s="273" t="s">
        <v>57</v>
      </c>
      <c r="E388" s="264" t="s">
        <v>37</v>
      </c>
      <c r="F388" s="273">
        <v>1</v>
      </c>
      <c r="G388" s="102"/>
      <c r="H388" s="103"/>
      <c r="I388" s="210"/>
      <c r="J388" s="280"/>
      <c r="K388" s="206"/>
      <c r="L388" s="71">
        <f t="shared" ref="L388" si="1852">+J388+K388</f>
        <v>0</v>
      </c>
      <c r="M388" s="209">
        <f t="shared" si="1538"/>
        <v>0</v>
      </c>
      <c r="O388" s="275"/>
      <c r="P388" s="275"/>
      <c r="Q388" s="149"/>
      <c r="R388" s="60"/>
      <c r="S388" s="244"/>
      <c r="T388" s="275"/>
      <c r="U388" s="275"/>
      <c r="V388" s="149"/>
      <c r="W388" s="60"/>
      <c r="X388" s="244"/>
      <c r="Y388" s="275"/>
      <c r="Z388" s="275"/>
      <c r="AA388" s="149"/>
      <c r="AB388" s="60"/>
      <c r="AC388" s="244"/>
      <c r="AD388" s="275"/>
      <c r="AE388" s="275"/>
      <c r="AF388" s="149"/>
      <c r="AG388" s="60"/>
      <c r="AH388" s="244"/>
      <c r="AI388" s="275"/>
      <c r="AJ388" s="275"/>
      <c r="AK388" s="149"/>
      <c r="AL388" s="60"/>
      <c r="AM388" s="244"/>
      <c r="AN388" s="275"/>
      <c r="AO388" s="275"/>
      <c r="AP388" s="149">
        <f t="shared" si="1539"/>
        <v>0</v>
      </c>
      <c r="AQ388" s="60">
        <f t="shared" si="1551"/>
        <v>0</v>
      </c>
      <c r="AR388" s="244"/>
      <c r="AS388" s="275"/>
      <c r="AT388" s="275"/>
      <c r="AU388" s="149"/>
      <c r="AV388" s="60"/>
      <c r="AW388" s="244"/>
      <c r="AX388" s="212"/>
      <c r="AY388" s="213"/>
      <c r="AZ388" s="149"/>
      <c r="BA388" s="60"/>
      <c r="BB388" s="244"/>
      <c r="BC388" s="212">
        <v>10010000</v>
      </c>
      <c r="BD388" s="213">
        <v>0</v>
      </c>
      <c r="BE388" s="149">
        <f t="shared" si="1715"/>
        <v>10010000</v>
      </c>
      <c r="BF388" s="60">
        <f t="shared" si="1716"/>
        <v>10010000</v>
      </c>
      <c r="BG388" s="244"/>
      <c r="BH388" s="275"/>
      <c r="BI388" s="275"/>
      <c r="BJ388" s="149"/>
      <c r="BK388" s="60"/>
      <c r="BL388" s="244"/>
      <c r="BM388" s="212">
        <v>3599000</v>
      </c>
      <c r="BN388" s="213">
        <v>0</v>
      </c>
      <c r="BO388" s="149">
        <f t="shared" si="1541"/>
        <v>3599000</v>
      </c>
      <c r="BP388" s="60">
        <f t="shared" si="1554"/>
        <v>3599000</v>
      </c>
      <c r="BQ388" s="244"/>
      <c r="BR388" s="212"/>
      <c r="BS388" s="213"/>
      <c r="BT388" s="149"/>
      <c r="BU388" s="60"/>
      <c r="BV388" s="244"/>
      <c r="BW388" s="212"/>
      <c r="BX388" s="213"/>
      <c r="BY388" s="149"/>
      <c r="BZ388" s="60"/>
      <c r="CA388" s="244"/>
      <c r="CB388" s="277"/>
      <c r="CC388" s="277"/>
      <c r="CD388" s="149"/>
      <c r="CE388" s="60"/>
      <c r="CF388" s="244"/>
      <c r="CG388" s="212"/>
      <c r="CH388" s="213"/>
      <c r="CI388" s="149"/>
      <c r="CJ388" s="60"/>
      <c r="CK388" s="244"/>
      <c r="CL388" s="212"/>
      <c r="CM388" s="213"/>
      <c r="CN388" s="149"/>
      <c r="CO388" s="60"/>
      <c r="CP388" s="244"/>
      <c r="CQ388" s="212"/>
      <c r="CR388" s="213"/>
      <c r="CS388" s="149"/>
      <c r="CT388" s="60"/>
      <c r="CU388" s="244"/>
      <c r="CV388" s="212"/>
      <c r="CW388" s="213"/>
      <c r="CX388" s="149"/>
      <c r="CY388" s="60"/>
      <c r="CZ388" s="244"/>
      <c r="DA388" s="212"/>
      <c r="DB388" s="213"/>
      <c r="DC388" s="149"/>
      <c r="DD388" s="60"/>
      <c r="DE388" s="244"/>
      <c r="DF388" s="212"/>
      <c r="DG388" s="213"/>
      <c r="DH388" s="149"/>
      <c r="DI388" s="60"/>
      <c r="DJ388" s="244"/>
      <c r="DK388" s="212"/>
      <c r="DL388" s="213"/>
      <c r="DM388" s="149"/>
      <c r="DN388" s="60"/>
      <c r="DO388" s="244"/>
      <c r="DP388" s="212"/>
      <c r="DQ388" s="213"/>
      <c r="DR388" s="149">
        <f t="shared" si="1542"/>
        <v>0</v>
      </c>
      <c r="DS388" s="60">
        <f t="shared" si="1561"/>
        <v>0</v>
      </c>
      <c r="DT388" s="244"/>
      <c r="DU388" s="212">
        <v>0</v>
      </c>
      <c r="DV388" s="213">
        <v>0</v>
      </c>
      <c r="DW388" s="149">
        <f t="shared" si="1543"/>
        <v>0</v>
      </c>
      <c r="DX388" s="60">
        <f t="shared" si="1562"/>
        <v>0</v>
      </c>
      <c r="DY388" s="244"/>
      <c r="DZ388" s="212">
        <v>3480000</v>
      </c>
      <c r="EA388" s="213">
        <v>0</v>
      </c>
      <c r="EB388" s="149">
        <f t="shared" si="1756"/>
        <v>3480000</v>
      </c>
      <c r="EC388" s="60">
        <f t="shared" si="1757"/>
        <v>3480000</v>
      </c>
      <c r="ED388" s="247"/>
      <c r="EE388" s="212">
        <v>7500000</v>
      </c>
      <c r="EF388" s="213">
        <v>0</v>
      </c>
      <c r="EG388" s="149">
        <f t="shared" si="1717"/>
        <v>7500000</v>
      </c>
      <c r="EH388" s="60">
        <f t="shared" si="1718"/>
        <v>7500000</v>
      </c>
      <c r="EI388" s="244"/>
      <c r="EJ388" s="224">
        <f t="shared" ref="EJ388" si="1853">IFERROR(AVERAGEIFS(O388:EI388,O$12:EI$12,"Valor Total Unitario",O388:EI388,"&lt;&gt;0"),0)</f>
        <v>6147250</v>
      </c>
      <c r="EK388" s="221">
        <f t="shared" ref="EK388" si="1854">_xlfn.MINIFS(O388:EI388,O$12:EI$12,"Valor Total Unitario", O388:EI388, "&lt;&gt;0")</f>
        <v>3480000</v>
      </c>
      <c r="EL388" s="222" t="str">
        <f t="shared" ref="EL388" si="1855">IF(EK388=0,"",INDEX(O$9:EI$9,MATCH(EK388,O388:EI388,0)))</f>
        <v>Exel Medical</v>
      </c>
      <c r="EM388" s="221"/>
      <c r="EN388" s="220">
        <f>IFERROR(EM388/#REF!,0)</f>
        <v>0</v>
      </c>
      <c r="EO388" s="31">
        <f t="shared" ref="EO388" si="1856">+EJ388</f>
        <v>6147250</v>
      </c>
      <c r="EP388" s="31">
        <f t="shared" si="1567"/>
        <v>6147250</v>
      </c>
      <c r="EQ388" s="225" t="str">
        <f t="shared" ref="EQ388:EQ413" si="1857">IF(AND(C388="",SUM(O388:EI388)=0),"",IF(AND(C388&lt;&gt;"",SUM(O388:EI388)=0),"Ítem sin cotización",IF(COUNTIFS(O388:EI388,EK388,O$12:EI$12,"Valor Total Unitario")&gt;1,"Empate","")))</f>
        <v/>
      </c>
    </row>
    <row r="389" spans="1:147" s="14" customFormat="1" ht="28.5">
      <c r="A389" s="263">
        <f t="shared" si="1163"/>
        <v>377</v>
      </c>
      <c r="B389" s="102"/>
      <c r="C389" s="248" t="s">
        <v>1105</v>
      </c>
      <c r="D389" s="273" t="s">
        <v>57</v>
      </c>
      <c r="E389" s="264" t="s">
        <v>37</v>
      </c>
      <c r="F389" s="273">
        <v>1</v>
      </c>
      <c r="G389" s="102"/>
      <c r="H389" s="103"/>
      <c r="I389" s="210"/>
      <c r="J389" s="280"/>
      <c r="K389" s="206"/>
      <c r="L389" s="71">
        <f t="shared" ref="L389" si="1858">+J389+K389</f>
        <v>0</v>
      </c>
      <c r="M389" s="209">
        <f t="shared" si="1538"/>
        <v>0</v>
      </c>
      <c r="O389" s="275"/>
      <c r="P389" s="275"/>
      <c r="Q389" s="149"/>
      <c r="R389" s="60"/>
      <c r="S389" s="244"/>
      <c r="T389" s="275"/>
      <c r="U389" s="275"/>
      <c r="V389" s="149"/>
      <c r="W389" s="60"/>
      <c r="X389" s="244"/>
      <c r="Y389" s="275"/>
      <c r="Z389" s="275"/>
      <c r="AA389" s="149"/>
      <c r="AB389" s="60"/>
      <c r="AC389" s="244"/>
      <c r="AD389" s="275"/>
      <c r="AE389" s="275"/>
      <c r="AF389" s="149"/>
      <c r="AG389" s="60"/>
      <c r="AH389" s="244"/>
      <c r="AI389" s="275"/>
      <c r="AJ389" s="275"/>
      <c r="AK389" s="149"/>
      <c r="AL389" s="60"/>
      <c r="AM389" s="244"/>
      <c r="AN389" s="275"/>
      <c r="AO389" s="275"/>
      <c r="AP389" s="149">
        <f t="shared" si="1539"/>
        <v>0</v>
      </c>
      <c r="AQ389" s="60">
        <f t="shared" si="1551"/>
        <v>0</v>
      </c>
      <c r="AR389" s="244"/>
      <c r="AS389" s="275"/>
      <c r="AT389" s="275"/>
      <c r="AU389" s="149"/>
      <c r="AV389" s="60"/>
      <c r="AW389" s="244"/>
      <c r="AX389" s="212"/>
      <c r="AY389" s="213"/>
      <c r="AZ389" s="149"/>
      <c r="BA389" s="60"/>
      <c r="BB389" s="244"/>
      <c r="BC389" s="212"/>
      <c r="BD389" s="213"/>
      <c r="BE389" s="149"/>
      <c r="BF389" s="60"/>
      <c r="BG389" s="244"/>
      <c r="BH389" s="275"/>
      <c r="BI389" s="275"/>
      <c r="BJ389" s="149"/>
      <c r="BK389" s="60"/>
      <c r="BL389" s="244"/>
      <c r="BM389" s="212"/>
      <c r="BN389" s="213"/>
      <c r="BO389" s="149"/>
      <c r="BP389" s="60"/>
      <c r="BQ389" s="244"/>
      <c r="BR389" s="212"/>
      <c r="BS389" s="213"/>
      <c r="BT389" s="149"/>
      <c r="BU389" s="60"/>
      <c r="BV389" s="244"/>
      <c r="BW389" s="212"/>
      <c r="BX389" s="213"/>
      <c r="BY389" s="149"/>
      <c r="BZ389" s="60"/>
      <c r="CA389" s="244"/>
      <c r="CB389" s="277"/>
      <c r="CC389" s="277"/>
      <c r="CD389" s="149"/>
      <c r="CE389" s="60"/>
      <c r="CF389" s="244"/>
      <c r="CG389" s="212"/>
      <c r="CH389" s="213"/>
      <c r="CI389" s="149"/>
      <c r="CJ389" s="60"/>
      <c r="CK389" s="244"/>
      <c r="CL389" s="212"/>
      <c r="CM389" s="213"/>
      <c r="CN389" s="149"/>
      <c r="CO389" s="60"/>
      <c r="CP389" s="244"/>
      <c r="CQ389" s="212"/>
      <c r="CR389" s="213"/>
      <c r="CS389" s="149"/>
      <c r="CT389" s="60"/>
      <c r="CU389" s="244"/>
      <c r="CV389" s="212"/>
      <c r="CW389" s="213"/>
      <c r="CX389" s="149"/>
      <c r="CY389" s="60"/>
      <c r="CZ389" s="244"/>
      <c r="DA389" s="212"/>
      <c r="DB389" s="213"/>
      <c r="DC389" s="149"/>
      <c r="DD389" s="60"/>
      <c r="DE389" s="244"/>
      <c r="DF389" s="212"/>
      <c r="DG389" s="213"/>
      <c r="DH389" s="149"/>
      <c r="DI389" s="60"/>
      <c r="DJ389" s="244"/>
      <c r="DK389" s="212"/>
      <c r="DL389" s="213"/>
      <c r="DM389" s="149"/>
      <c r="DN389" s="60"/>
      <c r="DO389" s="244"/>
      <c r="DP389" s="212"/>
      <c r="DQ389" s="213"/>
      <c r="DR389" s="149">
        <f t="shared" si="1542"/>
        <v>0</v>
      </c>
      <c r="DS389" s="60">
        <f t="shared" si="1561"/>
        <v>0</v>
      </c>
      <c r="DT389" s="244"/>
      <c r="DU389" s="212">
        <v>0</v>
      </c>
      <c r="DV389" s="213">
        <v>0</v>
      </c>
      <c r="DW389" s="149">
        <f t="shared" si="1543"/>
        <v>0</v>
      </c>
      <c r="DX389" s="60">
        <f t="shared" si="1562"/>
        <v>0</v>
      </c>
      <c r="DY389" s="244"/>
      <c r="DZ389" s="212">
        <v>4680000</v>
      </c>
      <c r="EA389" s="213">
        <v>0</v>
      </c>
      <c r="EB389" s="149">
        <f t="shared" si="1756"/>
        <v>4680000</v>
      </c>
      <c r="EC389" s="60">
        <f t="shared" si="1757"/>
        <v>4680000</v>
      </c>
      <c r="ED389" s="247"/>
      <c r="EE389" s="212">
        <v>13000000</v>
      </c>
      <c r="EF389" s="213">
        <v>0</v>
      </c>
      <c r="EG389" s="149">
        <f t="shared" si="1717"/>
        <v>13000000</v>
      </c>
      <c r="EH389" s="60">
        <f t="shared" si="1718"/>
        <v>13000000</v>
      </c>
      <c r="EI389" s="244"/>
      <c r="EJ389" s="224">
        <f t="shared" ref="EJ389" si="1859">IFERROR(AVERAGEIFS(O389:EI389,O$12:EI$12,"Valor Total Unitario",O389:EI389,"&lt;&gt;0"),0)</f>
        <v>8840000</v>
      </c>
      <c r="EK389" s="221">
        <f t="shared" ref="EK389" si="1860">_xlfn.MINIFS(O389:EI389,O$12:EI$12,"Valor Total Unitario", O389:EI389, "&lt;&gt;0")</f>
        <v>4680000</v>
      </c>
      <c r="EL389" s="222" t="str">
        <f t="shared" ref="EL389" si="1861">IF(EK389=0,"",INDEX(O$9:EI$9,MATCH(EK389,O389:EI389,0)))</f>
        <v>Exel Medical</v>
      </c>
      <c r="EM389" s="221"/>
      <c r="EN389" s="220">
        <f>IFERROR(EM389/#REF!,0)</f>
        <v>0</v>
      </c>
      <c r="EO389" s="31">
        <f t="shared" ref="EO389" si="1862">+EJ389</f>
        <v>8840000</v>
      </c>
      <c r="EP389" s="31">
        <f t="shared" si="1567"/>
        <v>8840000</v>
      </c>
      <c r="EQ389" s="225" t="str">
        <f t="shared" si="1857"/>
        <v/>
      </c>
    </row>
    <row r="390" spans="1:147" s="14" customFormat="1" ht="28.5">
      <c r="A390" s="263">
        <f t="shared" si="1163"/>
        <v>378</v>
      </c>
      <c r="B390" s="102"/>
      <c r="C390" s="248" t="s">
        <v>1106</v>
      </c>
      <c r="D390" s="273" t="s">
        <v>57</v>
      </c>
      <c r="E390" s="264" t="s">
        <v>37</v>
      </c>
      <c r="F390" s="273">
        <v>2</v>
      </c>
      <c r="G390" s="102"/>
      <c r="H390" s="103"/>
      <c r="I390" s="210"/>
      <c r="J390" s="280"/>
      <c r="K390" s="206"/>
      <c r="L390" s="71">
        <f t="shared" ref="L390" si="1863">+J390+K390</f>
        <v>0</v>
      </c>
      <c r="M390" s="209">
        <f t="shared" si="1538"/>
        <v>0</v>
      </c>
      <c r="O390" s="275"/>
      <c r="P390" s="275"/>
      <c r="Q390" s="149"/>
      <c r="R390" s="60"/>
      <c r="S390" s="244"/>
      <c r="T390" s="275"/>
      <c r="U390" s="275"/>
      <c r="V390" s="149"/>
      <c r="W390" s="60"/>
      <c r="X390" s="244"/>
      <c r="Y390" s="275"/>
      <c r="Z390" s="275"/>
      <c r="AA390" s="149"/>
      <c r="AB390" s="60"/>
      <c r="AC390" s="244"/>
      <c r="AD390" s="275"/>
      <c r="AE390" s="275"/>
      <c r="AF390" s="149"/>
      <c r="AG390" s="60"/>
      <c r="AH390" s="244"/>
      <c r="AI390" s="275"/>
      <c r="AJ390" s="275"/>
      <c r="AK390" s="149"/>
      <c r="AL390" s="60"/>
      <c r="AM390" s="244"/>
      <c r="AN390" s="275"/>
      <c r="AO390" s="275"/>
      <c r="AP390" s="149">
        <f t="shared" si="1539"/>
        <v>0</v>
      </c>
      <c r="AQ390" s="60">
        <f t="shared" si="1551"/>
        <v>0</v>
      </c>
      <c r="AR390" s="244"/>
      <c r="AS390" s="275">
        <v>5293750</v>
      </c>
      <c r="AT390" s="275">
        <v>0</v>
      </c>
      <c r="AU390" s="149">
        <f t="shared" si="1540"/>
        <v>5293750</v>
      </c>
      <c r="AV390" s="60">
        <f t="shared" si="1569"/>
        <v>10587500</v>
      </c>
      <c r="AW390" s="244"/>
      <c r="AX390" s="212">
        <v>1954112</v>
      </c>
      <c r="AY390" s="213">
        <v>0</v>
      </c>
      <c r="AZ390" s="149">
        <f t="shared" si="1552"/>
        <v>1954112</v>
      </c>
      <c r="BA390" s="60">
        <f t="shared" si="1553"/>
        <v>3908224</v>
      </c>
      <c r="BB390" s="244"/>
      <c r="BC390" s="212">
        <v>1210000</v>
      </c>
      <c r="BD390" s="213">
        <v>0</v>
      </c>
      <c r="BE390" s="149">
        <f t="shared" si="1715"/>
        <v>1210000</v>
      </c>
      <c r="BF390" s="60">
        <f t="shared" si="1716"/>
        <v>2420000</v>
      </c>
      <c r="BG390" s="244"/>
      <c r="BH390" s="275"/>
      <c r="BI390" s="275"/>
      <c r="BJ390" s="149"/>
      <c r="BK390" s="60"/>
      <c r="BL390" s="244"/>
      <c r="BM390" s="212">
        <v>6599000</v>
      </c>
      <c r="BN390" s="213">
        <v>0</v>
      </c>
      <c r="BO390" s="149">
        <f t="shared" si="1541"/>
        <v>6599000</v>
      </c>
      <c r="BP390" s="60">
        <f t="shared" si="1554"/>
        <v>13198000</v>
      </c>
      <c r="BQ390" s="244"/>
      <c r="BR390" s="212"/>
      <c r="BS390" s="213"/>
      <c r="BT390" s="149"/>
      <c r="BU390" s="60"/>
      <c r="BV390" s="244"/>
      <c r="BW390" s="212"/>
      <c r="BX390" s="213"/>
      <c r="BY390" s="149"/>
      <c r="BZ390" s="60"/>
      <c r="CA390" s="244"/>
      <c r="CB390" s="277"/>
      <c r="CC390" s="277"/>
      <c r="CD390" s="149"/>
      <c r="CE390" s="60"/>
      <c r="CF390" s="244"/>
      <c r="CG390" s="212"/>
      <c r="CH390" s="213"/>
      <c r="CI390" s="149"/>
      <c r="CJ390" s="60"/>
      <c r="CK390" s="244"/>
      <c r="CL390" s="212"/>
      <c r="CM390" s="213"/>
      <c r="CN390" s="149"/>
      <c r="CO390" s="60"/>
      <c r="CP390" s="244"/>
      <c r="CQ390" s="212"/>
      <c r="CR390" s="213"/>
      <c r="CS390" s="149"/>
      <c r="CT390" s="60"/>
      <c r="CU390" s="244"/>
      <c r="CV390" s="212"/>
      <c r="CW390" s="213"/>
      <c r="CX390" s="149"/>
      <c r="CY390" s="60"/>
      <c r="CZ390" s="244"/>
      <c r="DA390" s="212"/>
      <c r="DB390" s="213"/>
      <c r="DC390" s="149"/>
      <c r="DD390" s="60"/>
      <c r="DE390" s="244"/>
      <c r="DF390" s="212"/>
      <c r="DG390" s="213"/>
      <c r="DH390" s="149"/>
      <c r="DI390" s="60"/>
      <c r="DJ390" s="244"/>
      <c r="DK390" s="212"/>
      <c r="DL390" s="213"/>
      <c r="DM390" s="149"/>
      <c r="DN390" s="60"/>
      <c r="DO390" s="244"/>
      <c r="DP390" s="212"/>
      <c r="DQ390" s="213"/>
      <c r="DR390" s="149">
        <f t="shared" si="1542"/>
        <v>0</v>
      </c>
      <c r="DS390" s="60">
        <f t="shared" si="1561"/>
        <v>0</v>
      </c>
      <c r="DT390" s="244"/>
      <c r="DU390" s="212">
        <v>0</v>
      </c>
      <c r="DV390" s="213">
        <v>0</v>
      </c>
      <c r="DW390" s="149">
        <f t="shared" si="1543"/>
        <v>0</v>
      </c>
      <c r="DX390" s="60">
        <f t="shared" si="1562"/>
        <v>0</v>
      </c>
      <c r="DY390" s="244"/>
      <c r="DZ390" s="212">
        <v>840000</v>
      </c>
      <c r="EA390" s="213">
        <v>0</v>
      </c>
      <c r="EB390" s="149">
        <f t="shared" si="1756"/>
        <v>840000</v>
      </c>
      <c r="EC390" s="60">
        <f t="shared" si="1757"/>
        <v>1680000</v>
      </c>
      <c r="ED390" s="247"/>
      <c r="EE390" s="212">
        <v>1814000</v>
      </c>
      <c r="EF390" s="213">
        <v>0</v>
      </c>
      <c r="EG390" s="149">
        <f t="shared" si="1717"/>
        <v>1814000</v>
      </c>
      <c r="EH390" s="60">
        <f t="shared" si="1718"/>
        <v>3628000</v>
      </c>
      <c r="EI390" s="244"/>
      <c r="EJ390" s="224">
        <f t="shared" ref="EJ390" si="1864">IFERROR(AVERAGEIFS(O390:EI390,O$12:EI$12,"Valor Total Unitario",O390:EI390,"&lt;&gt;0"),0)</f>
        <v>2951810.3333333335</v>
      </c>
      <c r="EK390" s="221">
        <f t="shared" ref="EK390" si="1865">_xlfn.MINIFS(O390:EI390,O$12:EI$12,"Valor Total Unitario", O390:EI390, "&lt;&gt;0")</f>
        <v>840000</v>
      </c>
      <c r="EL390" s="222" t="str">
        <f t="shared" ref="EL390" si="1866">IF(EK390=0,"",INDEX(O$9:EI$9,MATCH(EK390,O390:EI390,0)))</f>
        <v>Exel Medical</v>
      </c>
      <c r="EM390" s="221"/>
      <c r="EN390" s="220">
        <f>IFERROR(EM390/#REF!,0)</f>
        <v>0</v>
      </c>
      <c r="EO390" s="31">
        <f t="shared" ref="EO390" si="1867">+EJ390</f>
        <v>2951810.3333333335</v>
      </c>
      <c r="EP390" s="31">
        <f t="shared" si="1567"/>
        <v>5903620.666666667</v>
      </c>
      <c r="EQ390" s="225" t="str">
        <f t="shared" si="1857"/>
        <v/>
      </c>
    </row>
    <row r="391" spans="1:147" s="14" customFormat="1" ht="28.5">
      <c r="A391" s="263">
        <f t="shared" si="1163"/>
        <v>379</v>
      </c>
      <c r="B391" s="102"/>
      <c r="C391" s="248" t="s">
        <v>1107</v>
      </c>
      <c r="D391" s="273" t="s">
        <v>57</v>
      </c>
      <c r="E391" s="264" t="s">
        <v>37</v>
      </c>
      <c r="F391" s="273">
        <v>2</v>
      </c>
      <c r="G391" s="102"/>
      <c r="H391" s="103"/>
      <c r="I391" s="210"/>
      <c r="J391" s="280"/>
      <c r="K391" s="206"/>
      <c r="L391" s="71">
        <f t="shared" ref="L391" si="1868">+J391+K391</f>
        <v>0</v>
      </c>
      <c r="M391" s="209">
        <f t="shared" si="1538"/>
        <v>0</v>
      </c>
      <c r="O391" s="275"/>
      <c r="P391" s="275"/>
      <c r="Q391" s="149"/>
      <c r="R391" s="60"/>
      <c r="S391" s="244"/>
      <c r="T391" s="275"/>
      <c r="U391" s="275"/>
      <c r="V391" s="149"/>
      <c r="W391" s="60"/>
      <c r="X391" s="244"/>
      <c r="Y391" s="275"/>
      <c r="Z391" s="275"/>
      <c r="AA391" s="149"/>
      <c r="AB391" s="60"/>
      <c r="AC391" s="244"/>
      <c r="AD391" s="275"/>
      <c r="AE391" s="275"/>
      <c r="AF391" s="149"/>
      <c r="AG391" s="60"/>
      <c r="AH391" s="244"/>
      <c r="AI391" s="275"/>
      <c r="AJ391" s="275"/>
      <c r="AK391" s="149"/>
      <c r="AL391" s="60"/>
      <c r="AM391" s="244"/>
      <c r="AN391" s="275"/>
      <c r="AO391" s="275"/>
      <c r="AP391" s="149">
        <f t="shared" si="1539"/>
        <v>0</v>
      </c>
      <c r="AQ391" s="60">
        <f t="shared" si="1551"/>
        <v>0</v>
      </c>
      <c r="AR391" s="244"/>
      <c r="AS391" s="275">
        <v>6050000</v>
      </c>
      <c r="AT391" s="275">
        <v>0</v>
      </c>
      <c r="AU391" s="149">
        <f t="shared" si="1540"/>
        <v>6050000</v>
      </c>
      <c r="AV391" s="60">
        <f t="shared" si="1569"/>
        <v>12100000</v>
      </c>
      <c r="AW391" s="244"/>
      <c r="AX391" s="212"/>
      <c r="AY391" s="213"/>
      <c r="AZ391" s="149"/>
      <c r="BA391" s="60"/>
      <c r="BB391" s="244"/>
      <c r="BC391" s="212"/>
      <c r="BD391" s="213"/>
      <c r="BE391" s="149"/>
      <c r="BF391" s="60"/>
      <c r="BG391" s="244"/>
      <c r="BH391" s="275"/>
      <c r="BI391" s="275"/>
      <c r="BJ391" s="149"/>
      <c r="BK391" s="60"/>
      <c r="BL391" s="244"/>
      <c r="BM391" s="212"/>
      <c r="BN391" s="213"/>
      <c r="BO391" s="149"/>
      <c r="BP391" s="60"/>
      <c r="BQ391" s="244"/>
      <c r="BR391" s="212"/>
      <c r="BS391" s="213"/>
      <c r="BT391" s="149"/>
      <c r="BU391" s="60"/>
      <c r="BV391" s="244"/>
      <c r="BW391" s="212"/>
      <c r="BX391" s="213"/>
      <c r="BY391" s="149"/>
      <c r="BZ391" s="60"/>
      <c r="CA391" s="244"/>
      <c r="CB391" s="277"/>
      <c r="CC391" s="277"/>
      <c r="CD391" s="149"/>
      <c r="CE391" s="60"/>
      <c r="CF391" s="244"/>
      <c r="CG391" s="212"/>
      <c r="CH391" s="213"/>
      <c r="CI391" s="149"/>
      <c r="CJ391" s="60"/>
      <c r="CK391" s="244"/>
      <c r="CL391" s="212"/>
      <c r="CM391" s="213"/>
      <c r="CN391" s="149"/>
      <c r="CO391" s="60"/>
      <c r="CP391" s="244"/>
      <c r="CQ391" s="212"/>
      <c r="CR391" s="213"/>
      <c r="CS391" s="149"/>
      <c r="CT391" s="60"/>
      <c r="CU391" s="244"/>
      <c r="CV391" s="212"/>
      <c r="CW391" s="213"/>
      <c r="CX391" s="149"/>
      <c r="CY391" s="60"/>
      <c r="CZ391" s="244"/>
      <c r="DA391" s="212"/>
      <c r="DB391" s="213"/>
      <c r="DC391" s="149"/>
      <c r="DD391" s="60"/>
      <c r="DE391" s="244"/>
      <c r="DF391" s="212"/>
      <c r="DG391" s="213"/>
      <c r="DH391" s="149"/>
      <c r="DI391" s="60"/>
      <c r="DJ391" s="244"/>
      <c r="DK391" s="212"/>
      <c r="DL391" s="213"/>
      <c r="DM391" s="149"/>
      <c r="DN391" s="60"/>
      <c r="DO391" s="244"/>
      <c r="DP391" s="212"/>
      <c r="DQ391" s="213"/>
      <c r="DR391" s="149">
        <f t="shared" si="1542"/>
        <v>0</v>
      </c>
      <c r="DS391" s="60">
        <f t="shared" si="1561"/>
        <v>0</v>
      </c>
      <c r="DT391" s="244"/>
      <c r="DU391" s="212">
        <v>0</v>
      </c>
      <c r="DV391" s="213">
        <v>0</v>
      </c>
      <c r="DW391" s="149">
        <f t="shared" si="1543"/>
        <v>0</v>
      </c>
      <c r="DX391" s="60">
        <f t="shared" si="1562"/>
        <v>0</v>
      </c>
      <c r="DY391" s="244"/>
      <c r="DZ391" s="212">
        <v>1320000</v>
      </c>
      <c r="EA391" s="213">
        <v>0</v>
      </c>
      <c r="EB391" s="149">
        <f t="shared" si="1756"/>
        <v>1320000</v>
      </c>
      <c r="EC391" s="60">
        <f t="shared" si="1757"/>
        <v>2640000</v>
      </c>
      <c r="ED391" s="247"/>
      <c r="EE391" s="212">
        <v>2900000</v>
      </c>
      <c r="EF391" s="213">
        <v>0</v>
      </c>
      <c r="EG391" s="149">
        <f t="shared" si="1717"/>
        <v>2900000</v>
      </c>
      <c r="EH391" s="60">
        <f t="shared" si="1718"/>
        <v>5800000</v>
      </c>
      <c r="EI391" s="244"/>
      <c r="EJ391" s="224">
        <f t="shared" ref="EJ391" si="1869">IFERROR(AVERAGEIFS(O391:EI391,O$12:EI$12,"Valor Total Unitario",O391:EI391,"&lt;&gt;0"),0)</f>
        <v>3423333.3333333335</v>
      </c>
      <c r="EK391" s="221">
        <f t="shared" ref="EK391" si="1870">_xlfn.MINIFS(O391:EI391,O$12:EI$12,"Valor Total Unitario", O391:EI391, "&lt;&gt;0")</f>
        <v>1320000</v>
      </c>
      <c r="EL391" s="222" t="str">
        <f t="shared" ref="EL391" si="1871">IF(EK391=0,"",INDEX(O$9:EI$9,MATCH(EK391,O391:EI391,0)))</f>
        <v>Exel Medical</v>
      </c>
      <c r="EM391" s="221"/>
      <c r="EN391" s="220">
        <f>IFERROR(EM391/#REF!,0)</f>
        <v>0</v>
      </c>
      <c r="EO391" s="31">
        <f t="shared" ref="EO391" si="1872">+EJ391</f>
        <v>3423333.3333333335</v>
      </c>
      <c r="EP391" s="31">
        <f t="shared" si="1567"/>
        <v>6846666.666666667</v>
      </c>
      <c r="EQ391" s="225" t="str">
        <f t="shared" si="1857"/>
        <v/>
      </c>
    </row>
    <row r="392" spans="1:147" s="14" customFormat="1" ht="28.5">
      <c r="A392" s="263">
        <f t="shared" si="1163"/>
        <v>380</v>
      </c>
      <c r="B392" s="102"/>
      <c r="C392" s="248" t="s">
        <v>1108</v>
      </c>
      <c r="D392" s="273" t="s">
        <v>57</v>
      </c>
      <c r="E392" s="264" t="s">
        <v>37</v>
      </c>
      <c r="F392" s="273">
        <v>1</v>
      </c>
      <c r="G392" s="102"/>
      <c r="H392" s="103"/>
      <c r="I392" s="210"/>
      <c r="J392" s="280"/>
      <c r="K392" s="206"/>
      <c r="L392" s="71">
        <f t="shared" ref="L392" si="1873">+J392+K392</f>
        <v>0</v>
      </c>
      <c r="M392" s="209">
        <f t="shared" si="1538"/>
        <v>0</v>
      </c>
      <c r="O392" s="275"/>
      <c r="P392" s="275"/>
      <c r="Q392" s="149"/>
      <c r="R392" s="60"/>
      <c r="S392" s="244"/>
      <c r="T392" s="275"/>
      <c r="U392" s="275"/>
      <c r="V392" s="149"/>
      <c r="W392" s="60"/>
      <c r="X392" s="244"/>
      <c r="Y392" s="275"/>
      <c r="Z392" s="275"/>
      <c r="AA392" s="149"/>
      <c r="AB392" s="60"/>
      <c r="AC392" s="244"/>
      <c r="AD392" s="275"/>
      <c r="AE392" s="275"/>
      <c r="AF392" s="149"/>
      <c r="AG392" s="60"/>
      <c r="AH392" s="244"/>
      <c r="AI392" s="275"/>
      <c r="AJ392" s="275"/>
      <c r="AK392" s="149"/>
      <c r="AL392" s="60"/>
      <c r="AM392" s="244"/>
      <c r="AN392" s="275"/>
      <c r="AO392" s="275"/>
      <c r="AP392" s="149">
        <f t="shared" si="1539"/>
        <v>0</v>
      </c>
      <c r="AQ392" s="60">
        <f t="shared" si="1551"/>
        <v>0</v>
      </c>
      <c r="AR392" s="244"/>
      <c r="AS392" s="275">
        <v>8129688</v>
      </c>
      <c r="AT392" s="275">
        <v>0</v>
      </c>
      <c r="AU392" s="149">
        <f t="shared" si="1540"/>
        <v>8129688</v>
      </c>
      <c r="AV392" s="60">
        <f t="shared" si="1569"/>
        <v>8129688</v>
      </c>
      <c r="AW392" s="244"/>
      <c r="AX392" s="212">
        <v>3908224</v>
      </c>
      <c r="AY392" s="213">
        <v>0</v>
      </c>
      <c r="AZ392" s="149">
        <f t="shared" si="1552"/>
        <v>3908224</v>
      </c>
      <c r="BA392" s="60">
        <f t="shared" si="1553"/>
        <v>3908224</v>
      </c>
      <c r="BB392" s="244"/>
      <c r="BC392" s="212">
        <v>3410000</v>
      </c>
      <c r="BD392" s="213">
        <v>0</v>
      </c>
      <c r="BE392" s="149">
        <f t="shared" si="1715"/>
        <v>3410000</v>
      </c>
      <c r="BF392" s="60">
        <f t="shared" si="1716"/>
        <v>3410000</v>
      </c>
      <c r="BG392" s="244"/>
      <c r="BH392" s="275"/>
      <c r="BI392" s="275"/>
      <c r="BJ392" s="149"/>
      <c r="BK392" s="60"/>
      <c r="BL392" s="244"/>
      <c r="BM392" s="212"/>
      <c r="BN392" s="213"/>
      <c r="BO392" s="149"/>
      <c r="BP392" s="60"/>
      <c r="BQ392" s="244"/>
      <c r="BR392" s="212"/>
      <c r="BS392" s="213"/>
      <c r="BT392" s="149"/>
      <c r="BU392" s="60"/>
      <c r="BV392" s="244"/>
      <c r="BW392" s="212"/>
      <c r="BX392" s="213"/>
      <c r="BY392" s="149"/>
      <c r="BZ392" s="60"/>
      <c r="CA392" s="244"/>
      <c r="CB392" s="277"/>
      <c r="CC392" s="277"/>
      <c r="CD392" s="149"/>
      <c r="CE392" s="60"/>
      <c r="CF392" s="244"/>
      <c r="CG392" s="212"/>
      <c r="CH392" s="213"/>
      <c r="CI392" s="149"/>
      <c r="CJ392" s="60"/>
      <c r="CK392" s="244"/>
      <c r="CL392" s="212"/>
      <c r="CM392" s="213"/>
      <c r="CN392" s="149"/>
      <c r="CO392" s="60"/>
      <c r="CP392" s="244"/>
      <c r="CQ392" s="212"/>
      <c r="CR392" s="213"/>
      <c r="CS392" s="149"/>
      <c r="CT392" s="60"/>
      <c r="CU392" s="244"/>
      <c r="CV392" s="212"/>
      <c r="CW392" s="213"/>
      <c r="CX392" s="149"/>
      <c r="CY392" s="60"/>
      <c r="CZ392" s="244"/>
      <c r="DA392" s="212"/>
      <c r="DB392" s="213"/>
      <c r="DC392" s="149"/>
      <c r="DD392" s="60"/>
      <c r="DE392" s="244"/>
      <c r="DF392" s="212"/>
      <c r="DG392" s="213"/>
      <c r="DH392" s="149"/>
      <c r="DI392" s="60"/>
      <c r="DJ392" s="244"/>
      <c r="DK392" s="212"/>
      <c r="DL392" s="213"/>
      <c r="DM392" s="149"/>
      <c r="DN392" s="60"/>
      <c r="DO392" s="244"/>
      <c r="DP392" s="212"/>
      <c r="DQ392" s="213"/>
      <c r="DR392" s="149">
        <f t="shared" si="1542"/>
        <v>0</v>
      </c>
      <c r="DS392" s="60">
        <f t="shared" si="1561"/>
        <v>0</v>
      </c>
      <c r="DT392" s="244"/>
      <c r="DU392" s="212">
        <v>0</v>
      </c>
      <c r="DV392" s="213">
        <v>0</v>
      </c>
      <c r="DW392" s="149">
        <f t="shared" si="1543"/>
        <v>0</v>
      </c>
      <c r="DX392" s="60">
        <f t="shared" si="1562"/>
        <v>0</v>
      </c>
      <c r="DY392" s="244"/>
      <c r="DZ392" s="212">
        <v>1560000</v>
      </c>
      <c r="EA392" s="213">
        <v>0</v>
      </c>
      <c r="EB392" s="149">
        <f t="shared" si="1756"/>
        <v>1560000</v>
      </c>
      <c r="EC392" s="60">
        <f t="shared" si="1757"/>
        <v>1560000</v>
      </c>
      <c r="ED392" s="247"/>
      <c r="EE392" s="212">
        <v>3255000</v>
      </c>
      <c r="EF392" s="213">
        <v>0</v>
      </c>
      <c r="EG392" s="149">
        <f t="shared" si="1717"/>
        <v>3255000</v>
      </c>
      <c r="EH392" s="60">
        <f t="shared" si="1718"/>
        <v>3255000</v>
      </c>
      <c r="EI392" s="244"/>
      <c r="EJ392" s="224">
        <f t="shared" ref="EJ392" si="1874">IFERROR(AVERAGEIFS(O392:EI392,O$12:EI$12,"Valor Total Unitario",O392:EI392,"&lt;&gt;0"),0)</f>
        <v>4052582.3999999999</v>
      </c>
      <c r="EK392" s="221">
        <f t="shared" ref="EK392" si="1875">_xlfn.MINIFS(O392:EI392,O$12:EI$12,"Valor Total Unitario", O392:EI392, "&lt;&gt;0")</f>
        <v>1560000</v>
      </c>
      <c r="EL392" s="222" t="str">
        <f t="shared" ref="EL392" si="1876">IF(EK392=0,"",INDEX(O$9:EI$9,MATCH(EK392,O392:EI392,0)))</f>
        <v>Exel Medical</v>
      </c>
      <c r="EM392" s="221"/>
      <c r="EN392" s="220">
        <f>IFERROR(EM392/#REF!,0)</f>
        <v>0</v>
      </c>
      <c r="EO392" s="31">
        <f t="shared" ref="EO392" si="1877">+EJ392</f>
        <v>4052582.3999999999</v>
      </c>
      <c r="EP392" s="31">
        <f t="shared" si="1567"/>
        <v>4052582.3999999999</v>
      </c>
      <c r="EQ392" s="225" t="str">
        <f t="shared" si="1857"/>
        <v/>
      </c>
    </row>
    <row r="393" spans="1:147" s="14" customFormat="1" ht="28.5">
      <c r="A393" s="263">
        <f t="shared" si="1163"/>
        <v>381</v>
      </c>
      <c r="B393" s="102"/>
      <c r="C393" s="248" t="s">
        <v>1109</v>
      </c>
      <c r="D393" s="273" t="s">
        <v>57</v>
      </c>
      <c r="E393" s="264" t="s">
        <v>37</v>
      </c>
      <c r="F393" s="273">
        <v>2</v>
      </c>
      <c r="G393" s="102"/>
      <c r="H393" s="103"/>
      <c r="I393" s="210"/>
      <c r="J393" s="280"/>
      <c r="K393" s="206"/>
      <c r="L393" s="71">
        <f t="shared" ref="L393" si="1878">+J393+K393</f>
        <v>0</v>
      </c>
      <c r="M393" s="209">
        <f t="shared" si="1538"/>
        <v>0</v>
      </c>
      <c r="O393" s="275"/>
      <c r="P393" s="275"/>
      <c r="Q393" s="149"/>
      <c r="R393" s="60"/>
      <c r="S393" s="244"/>
      <c r="T393" s="275"/>
      <c r="U393" s="275"/>
      <c r="V393" s="149"/>
      <c r="W393" s="60"/>
      <c r="X393" s="244"/>
      <c r="Y393" s="275"/>
      <c r="Z393" s="275"/>
      <c r="AA393" s="149"/>
      <c r="AB393" s="60"/>
      <c r="AC393" s="244"/>
      <c r="AD393" s="275"/>
      <c r="AE393" s="275"/>
      <c r="AF393" s="149"/>
      <c r="AG393" s="60"/>
      <c r="AH393" s="244"/>
      <c r="AI393" s="275"/>
      <c r="AJ393" s="275"/>
      <c r="AK393" s="149"/>
      <c r="AL393" s="60"/>
      <c r="AM393" s="244"/>
      <c r="AN393" s="275"/>
      <c r="AO393" s="275"/>
      <c r="AP393" s="149">
        <f t="shared" si="1539"/>
        <v>0</v>
      </c>
      <c r="AQ393" s="60">
        <f t="shared" si="1551"/>
        <v>0</v>
      </c>
      <c r="AR393" s="244"/>
      <c r="AS393" s="275"/>
      <c r="AT393" s="275"/>
      <c r="AU393" s="149"/>
      <c r="AV393" s="60"/>
      <c r="AW393" s="244"/>
      <c r="AX393" s="212"/>
      <c r="AY393" s="213"/>
      <c r="AZ393" s="149"/>
      <c r="BA393" s="60"/>
      <c r="BB393" s="244"/>
      <c r="BC393" s="212"/>
      <c r="BD393" s="213"/>
      <c r="BE393" s="149"/>
      <c r="BF393" s="60"/>
      <c r="BG393" s="244"/>
      <c r="BH393" s="275"/>
      <c r="BI393" s="275"/>
      <c r="BJ393" s="149"/>
      <c r="BK393" s="60"/>
      <c r="BL393" s="244"/>
      <c r="BM393" s="212"/>
      <c r="BN393" s="213"/>
      <c r="BO393" s="149"/>
      <c r="BP393" s="60"/>
      <c r="BQ393" s="244"/>
      <c r="BR393" s="212"/>
      <c r="BS393" s="213"/>
      <c r="BT393" s="149"/>
      <c r="BU393" s="60"/>
      <c r="BV393" s="244"/>
      <c r="BW393" s="212"/>
      <c r="BX393" s="213"/>
      <c r="BY393" s="149"/>
      <c r="BZ393" s="60"/>
      <c r="CA393" s="244"/>
      <c r="CB393" s="277"/>
      <c r="CC393" s="277"/>
      <c r="CD393" s="149"/>
      <c r="CE393" s="60"/>
      <c r="CF393" s="244"/>
      <c r="CG393" s="212"/>
      <c r="CH393" s="213"/>
      <c r="CI393" s="149"/>
      <c r="CJ393" s="60"/>
      <c r="CK393" s="244"/>
      <c r="CL393" s="212"/>
      <c r="CM393" s="213"/>
      <c r="CN393" s="149"/>
      <c r="CO393" s="60"/>
      <c r="CP393" s="244"/>
      <c r="CQ393" s="212"/>
      <c r="CR393" s="213"/>
      <c r="CS393" s="149"/>
      <c r="CT393" s="60"/>
      <c r="CU393" s="244"/>
      <c r="CV393" s="212"/>
      <c r="CW393" s="213"/>
      <c r="CX393" s="149"/>
      <c r="CY393" s="60"/>
      <c r="CZ393" s="244"/>
      <c r="DA393" s="212"/>
      <c r="DB393" s="213"/>
      <c r="DC393" s="149"/>
      <c r="DD393" s="60"/>
      <c r="DE393" s="244"/>
      <c r="DF393" s="212"/>
      <c r="DG393" s="213"/>
      <c r="DH393" s="149"/>
      <c r="DI393" s="60"/>
      <c r="DJ393" s="244"/>
      <c r="DK393" s="212"/>
      <c r="DL393" s="213"/>
      <c r="DM393" s="149"/>
      <c r="DN393" s="60"/>
      <c r="DO393" s="244"/>
      <c r="DP393" s="212"/>
      <c r="DQ393" s="213"/>
      <c r="DR393" s="149">
        <f t="shared" si="1542"/>
        <v>0</v>
      </c>
      <c r="DS393" s="60">
        <f t="shared" si="1561"/>
        <v>0</v>
      </c>
      <c r="DT393" s="244"/>
      <c r="DU393" s="212">
        <v>0</v>
      </c>
      <c r="DV393" s="213">
        <v>0</v>
      </c>
      <c r="DW393" s="149">
        <f t="shared" si="1543"/>
        <v>0</v>
      </c>
      <c r="DX393" s="60">
        <f t="shared" si="1562"/>
        <v>0</v>
      </c>
      <c r="DY393" s="244"/>
      <c r="DZ393" s="212">
        <v>2640000</v>
      </c>
      <c r="EA393" s="213">
        <v>0</v>
      </c>
      <c r="EB393" s="149">
        <f t="shared" si="1756"/>
        <v>2640000</v>
      </c>
      <c r="EC393" s="60">
        <f t="shared" si="1757"/>
        <v>5280000</v>
      </c>
      <c r="ED393" s="247"/>
      <c r="EE393" s="212"/>
      <c r="EF393" s="213"/>
      <c r="EG393" s="149"/>
      <c r="EH393" s="60"/>
      <c r="EI393" s="244"/>
      <c r="EJ393" s="224">
        <f t="shared" ref="EJ393" si="1879">IFERROR(AVERAGEIFS(O393:EI393,O$12:EI$12,"Valor Total Unitario",O393:EI393,"&lt;&gt;0"),0)</f>
        <v>2640000</v>
      </c>
      <c r="EK393" s="221">
        <f t="shared" ref="EK393" si="1880">_xlfn.MINIFS(O393:EI393,O$12:EI$12,"Valor Total Unitario", O393:EI393, "&lt;&gt;0")</f>
        <v>2640000</v>
      </c>
      <c r="EL393" s="222" t="str">
        <f t="shared" ref="EL393" si="1881">IF(EK393=0,"",INDEX(O$9:EI$9,MATCH(EK393,O393:EI393,0)))</f>
        <v>Exel Medical</v>
      </c>
      <c r="EM393" s="221"/>
      <c r="EN393" s="220">
        <f>IFERROR(EM393/#REF!,0)</f>
        <v>0</v>
      </c>
      <c r="EO393" s="31">
        <f t="shared" ref="EO393" si="1882">+EJ393</f>
        <v>2640000</v>
      </c>
      <c r="EP393" s="31">
        <f t="shared" si="1567"/>
        <v>5280000</v>
      </c>
      <c r="EQ393" s="225" t="str">
        <f t="shared" si="1857"/>
        <v/>
      </c>
    </row>
    <row r="394" spans="1:147" s="14" customFormat="1" ht="28.5">
      <c r="A394" s="263">
        <f t="shared" si="1163"/>
        <v>382</v>
      </c>
      <c r="B394" s="102"/>
      <c r="C394" s="248" t="s">
        <v>1110</v>
      </c>
      <c r="D394" s="273" t="s">
        <v>57</v>
      </c>
      <c r="E394" s="264" t="s">
        <v>37</v>
      </c>
      <c r="F394" s="273">
        <v>1</v>
      </c>
      <c r="G394" s="102"/>
      <c r="H394" s="103"/>
      <c r="I394" s="210"/>
      <c r="J394" s="280"/>
      <c r="K394" s="206"/>
      <c r="L394" s="71">
        <f t="shared" ref="L394" si="1883">+J394+K394</f>
        <v>0</v>
      </c>
      <c r="M394" s="209">
        <f t="shared" si="1538"/>
        <v>0</v>
      </c>
      <c r="O394" s="275"/>
      <c r="P394" s="275"/>
      <c r="Q394" s="149"/>
      <c r="R394" s="60"/>
      <c r="S394" s="244"/>
      <c r="T394" s="275"/>
      <c r="U394" s="275"/>
      <c r="V394" s="149"/>
      <c r="W394" s="60"/>
      <c r="X394" s="244"/>
      <c r="Y394" s="275"/>
      <c r="Z394" s="275"/>
      <c r="AA394" s="149"/>
      <c r="AB394" s="60"/>
      <c r="AC394" s="244"/>
      <c r="AD394" s="275"/>
      <c r="AE394" s="275"/>
      <c r="AF394" s="149"/>
      <c r="AG394" s="60"/>
      <c r="AH394" s="244"/>
      <c r="AI394" s="275"/>
      <c r="AJ394" s="275"/>
      <c r="AK394" s="149"/>
      <c r="AL394" s="60"/>
      <c r="AM394" s="244"/>
      <c r="AN394" s="275"/>
      <c r="AO394" s="275"/>
      <c r="AP394" s="149">
        <f t="shared" si="1539"/>
        <v>0</v>
      </c>
      <c r="AQ394" s="60">
        <f t="shared" si="1551"/>
        <v>0</v>
      </c>
      <c r="AR394" s="244"/>
      <c r="AS394" s="275">
        <v>12289062.5</v>
      </c>
      <c r="AT394" s="275">
        <v>0</v>
      </c>
      <c r="AU394" s="149">
        <f t="shared" si="1540"/>
        <v>12289062.5</v>
      </c>
      <c r="AV394" s="60">
        <f t="shared" si="1569"/>
        <v>12289062.5</v>
      </c>
      <c r="AW394" s="244"/>
      <c r="AX394" s="212">
        <v>6078262</v>
      </c>
      <c r="AY394" s="213">
        <v>0</v>
      </c>
      <c r="AZ394" s="149">
        <f t="shared" si="1552"/>
        <v>6078262</v>
      </c>
      <c r="BA394" s="60">
        <f t="shared" si="1553"/>
        <v>6078262</v>
      </c>
      <c r="BB394" s="244"/>
      <c r="BC394" s="212">
        <v>4840000</v>
      </c>
      <c r="BD394" s="213">
        <v>0</v>
      </c>
      <c r="BE394" s="149">
        <f t="shared" si="1715"/>
        <v>4840000</v>
      </c>
      <c r="BF394" s="60">
        <f t="shared" si="1716"/>
        <v>4840000</v>
      </c>
      <c r="BG394" s="244"/>
      <c r="BH394" s="275"/>
      <c r="BI394" s="275"/>
      <c r="BJ394" s="149"/>
      <c r="BK394" s="60"/>
      <c r="BL394" s="244"/>
      <c r="BM394" s="212"/>
      <c r="BN394" s="213"/>
      <c r="BO394" s="149"/>
      <c r="BP394" s="60"/>
      <c r="BQ394" s="244"/>
      <c r="BR394" s="212"/>
      <c r="BS394" s="213"/>
      <c r="BT394" s="149"/>
      <c r="BU394" s="60"/>
      <c r="BV394" s="244"/>
      <c r="BW394" s="212"/>
      <c r="BX394" s="213"/>
      <c r="BY394" s="149"/>
      <c r="BZ394" s="60"/>
      <c r="CA394" s="244"/>
      <c r="CB394" s="277"/>
      <c r="CC394" s="277"/>
      <c r="CD394" s="149"/>
      <c r="CE394" s="60"/>
      <c r="CF394" s="244"/>
      <c r="CG394" s="212"/>
      <c r="CH394" s="213"/>
      <c r="CI394" s="149"/>
      <c r="CJ394" s="60"/>
      <c r="CK394" s="244"/>
      <c r="CL394" s="212"/>
      <c r="CM394" s="213"/>
      <c r="CN394" s="149"/>
      <c r="CO394" s="60"/>
      <c r="CP394" s="244"/>
      <c r="CQ394" s="212"/>
      <c r="CR394" s="213"/>
      <c r="CS394" s="149"/>
      <c r="CT394" s="60"/>
      <c r="CU394" s="244"/>
      <c r="CV394" s="212"/>
      <c r="CW394" s="213"/>
      <c r="CX394" s="149"/>
      <c r="CY394" s="60"/>
      <c r="CZ394" s="244"/>
      <c r="DA394" s="212"/>
      <c r="DB394" s="213"/>
      <c r="DC394" s="149"/>
      <c r="DD394" s="60"/>
      <c r="DE394" s="244"/>
      <c r="DF394" s="212"/>
      <c r="DG394" s="213"/>
      <c r="DH394" s="149"/>
      <c r="DI394" s="60"/>
      <c r="DJ394" s="244"/>
      <c r="DK394" s="212"/>
      <c r="DL394" s="213"/>
      <c r="DM394" s="149"/>
      <c r="DN394" s="60"/>
      <c r="DO394" s="244"/>
      <c r="DP394" s="212"/>
      <c r="DQ394" s="213"/>
      <c r="DR394" s="149">
        <f t="shared" si="1542"/>
        <v>0</v>
      </c>
      <c r="DS394" s="60">
        <f t="shared" si="1561"/>
        <v>0</v>
      </c>
      <c r="DT394" s="244"/>
      <c r="DU394" s="212">
        <v>0</v>
      </c>
      <c r="DV394" s="213">
        <v>0</v>
      </c>
      <c r="DW394" s="149">
        <f t="shared" si="1543"/>
        <v>0</v>
      </c>
      <c r="DX394" s="60">
        <f t="shared" si="1562"/>
        <v>0</v>
      </c>
      <c r="DY394" s="244"/>
      <c r="DZ394" s="212">
        <v>2820000</v>
      </c>
      <c r="EA394" s="213">
        <v>0</v>
      </c>
      <c r="EB394" s="149">
        <f t="shared" si="1756"/>
        <v>2820000</v>
      </c>
      <c r="EC394" s="60">
        <f t="shared" si="1757"/>
        <v>2820000</v>
      </c>
      <c r="ED394" s="247"/>
      <c r="EE394" s="212">
        <v>5500000</v>
      </c>
      <c r="EF394" s="213">
        <v>0</v>
      </c>
      <c r="EG394" s="149">
        <f t="shared" si="1717"/>
        <v>5500000</v>
      </c>
      <c r="EH394" s="60">
        <f t="shared" si="1718"/>
        <v>5500000</v>
      </c>
      <c r="EI394" s="244"/>
      <c r="EJ394" s="224">
        <f t="shared" ref="EJ394" si="1884">IFERROR(AVERAGEIFS(O394:EI394,O$12:EI$12,"Valor Total Unitario",O394:EI394,"&lt;&gt;0"),0)</f>
        <v>6305464.9000000004</v>
      </c>
      <c r="EK394" s="221">
        <f t="shared" ref="EK394" si="1885">_xlfn.MINIFS(O394:EI394,O$12:EI$12,"Valor Total Unitario", O394:EI394, "&lt;&gt;0")</f>
        <v>2820000</v>
      </c>
      <c r="EL394" s="222" t="str">
        <f t="shared" ref="EL394" si="1886">IF(EK394=0,"",INDEX(O$9:EI$9,MATCH(EK394,O394:EI394,0)))</f>
        <v>Exel Medical</v>
      </c>
      <c r="EM394" s="221"/>
      <c r="EN394" s="220">
        <f>IFERROR(EM394/#REF!,0)</f>
        <v>0</v>
      </c>
      <c r="EO394" s="31">
        <f t="shared" ref="EO394" si="1887">+EJ394</f>
        <v>6305464.9000000004</v>
      </c>
      <c r="EP394" s="31">
        <f t="shared" si="1567"/>
        <v>6305464.9000000004</v>
      </c>
      <c r="EQ394" s="225" t="str">
        <f t="shared" si="1857"/>
        <v/>
      </c>
    </row>
    <row r="395" spans="1:147" s="14" customFormat="1" ht="28.5">
      <c r="A395" s="263">
        <f t="shared" si="1163"/>
        <v>383</v>
      </c>
      <c r="B395" s="102"/>
      <c r="C395" s="248" t="s">
        <v>1111</v>
      </c>
      <c r="D395" s="273" t="s">
        <v>57</v>
      </c>
      <c r="E395" s="264" t="s">
        <v>37</v>
      </c>
      <c r="F395" s="273">
        <v>1</v>
      </c>
      <c r="G395" s="102"/>
      <c r="H395" s="103"/>
      <c r="I395" s="210"/>
      <c r="J395" s="280"/>
      <c r="K395" s="206"/>
      <c r="L395" s="71">
        <f t="shared" ref="L395" si="1888">+J395+K395</f>
        <v>0</v>
      </c>
      <c r="M395" s="209">
        <f t="shared" ref="M395:M456" si="1889">L395*F395</f>
        <v>0</v>
      </c>
      <c r="O395" s="275"/>
      <c r="P395" s="275"/>
      <c r="Q395" s="149"/>
      <c r="R395" s="60"/>
      <c r="S395" s="244"/>
      <c r="T395" s="275"/>
      <c r="U395" s="275"/>
      <c r="V395" s="149"/>
      <c r="W395" s="60"/>
      <c r="X395" s="244"/>
      <c r="Y395" s="275"/>
      <c r="Z395" s="275"/>
      <c r="AA395" s="149"/>
      <c r="AB395" s="60"/>
      <c r="AC395" s="244"/>
      <c r="AD395" s="275"/>
      <c r="AE395" s="275"/>
      <c r="AF395" s="149"/>
      <c r="AG395" s="60"/>
      <c r="AH395" s="244"/>
      <c r="AI395" s="275"/>
      <c r="AJ395" s="275"/>
      <c r="AK395" s="149"/>
      <c r="AL395" s="60"/>
      <c r="AM395" s="244"/>
      <c r="AN395" s="275"/>
      <c r="AO395" s="275"/>
      <c r="AP395" s="149">
        <f t="shared" ref="AP395:AP456" si="1890">AN395+AO395</f>
        <v>0</v>
      </c>
      <c r="AQ395" s="60">
        <f t="shared" si="1551"/>
        <v>0</v>
      </c>
      <c r="AR395" s="244"/>
      <c r="AS395" s="275"/>
      <c r="AT395" s="275"/>
      <c r="AU395" s="149"/>
      <c r="AV395" s="60"/>
      <c r="AW395" s="244"/>
      <c r="AX395" s="212"/>
      <c r="AY395" s="213"/>
      <c r="AZ395" s="149"/>
      <c r="BA395" s="60"/>
      <c r="BB395" s="244"/>
      <c r="BC395" s="212">
        <v>5445000</v>
      </c>
      <c r="BD395" s="213">
        <v>0</v>
      </c>
      <c r="BE395" s="149">
        <f t="shared" ref="BE395:BE407" si="1891">+BC395+BD395</f>
        <v>5445000</v>
      </c>
      <c r="BF395" s="60">
        <f t="shared" si="1716"/>
        <v>5445000</v>
      </c>
      <c r="BG395" s="244"/>
      <c r="BH395" s="275"/>
      <c r="BI395" s="275"/>
      <c r="BJ395" s="149"/>
      <c r="BK395" s="60"/>
      <c r="BL395" s="244"/>
      <c r="BM395" s="212"/>
      <c r="BN395" s="213"/>
      <c r="BO395" s="149"/>
      <c r="BP395" s="60"/>
      <c r="BQ395" s="244"/>
      <c r="BR395" s="212"/>
      <c r="BS395" s="213"/>
      <c r="BT395" s="149"/>
      <c r="BU395" s="60"/>
      <c r="BV395" s="244"/>
      <c r="BW395" s="212"/>
      <c r="BX395" s="213"/>
      <c r="BY395" s="149"/>
      <c r="BZ395" s="60"/>
      <c r="CA395" s="244"/>
      <c r="CB395" s="277"/>
      <c r="CC395" s="277"/>
      <c r="CD395" s="149"/>
      <c r="CE395" s="60"/>
      <c r="CF395" s="244"/>
      <c r="CG395" s="212"/>
      <c r="CH395" s="213"/>
      <c r="CI395" s="149"/>
      <c r="CJ395" s="60"/>
      <c r="CK395" s="244"/>
      <c r="CL395" s="212"/>
      <c r="CM395" s="213"/>
      <c r="CN395" s="149"/>
      <c r="CO395" s="60"/>
      <c r="CP395" s="244"/>
      <c r="CQ395" s="212"/>
      <c r="CR395" s="213"/>
      <c r="CS395" s="149"/>
      <c r="CT395" s="60"/>
      <c r="CU395" s="244"/>
      <c r="CV395" s="212"/>
      <c r="CW395" s="213"/>
      <c r="CX395" s="149"/>
      <c r="CY395" s="60"/>
      <c r="CZ395" s="244"/>
      <c r="DA395" s="212"/>
      <c r="DB395" s="213"/>
      <c r="DC395" s="149"/>
      <c r="DD395" s="60"/>
      <c r="DE395" s="244"/>
      <c r="DF395" s="212"/>
      <c r="DG395" s="213"/>
      <c r="DH395" s="149"/>
      <c r="DI395" s="60"/>
      <c r="DJ395" s="244"/>
      <c r="DK395" s="212"/>
      <c r="DL395" s="213"/>
      <c r="DM395" s="149"/>
      <c r="DN395" s="60"/>
      <c r="DO395" s="244"/>
      <c r="DP395" s="212"/>
      <c r="DQ395" s="213"/>
      <c r="DR395" s="149">
        <f t="shared" ref="DR395:DR456" si="1892">+DP395+DQ395</f>
        <v>0</v>
      </c>
      <c r="DS395" s="60">
        <f t="shared" si="1561"/>
        <v>0</v>
      </c>
      <c r="DT395" s="244"/>
      <c r="DU395" s="212">
        <v>0</v>
      </c>
      <c r="DV395" s="213">
        <v>0</v>
      </c>
      <c r="DW395" s="149">
        <f t="shared" ref="DW395:DW456" si="1893">+DU395+DV395</f>
        <v>0</v>
      </c>
      <c r="DX395" s="60">
        <f t="shared" si="1562"/>
        <v>0</v>
      </c>
      <c r="DY395" s="244"/>
      <c r="DZ395" s="212">
        <v>3840000</v>
      </c>
      <c r="EA395" s="213">
        <v>0</v>
      </c>
      <c r="EB395" s="149">
        <f t="shared" ref="EB395:EB419" si="1894">+DZ395+EA395</f>
        <v>3840000</v>
      </c>
      <c r="EC395" s="60">
        <f t="shared" si="1757"/>
        <v>3840000</v>
      </c>
      <c r="ED395" s="247"/>
      <c r="EE395" s="212"/>
      <c r="EF395" s="213"/>
      <c r="EG395" s="149"/>
      <c r="EH395" s="60"/>
      <c r="EI395" s="244"/>
      <c r="EJ395" s="224">
        <f t="shared" ref="EJ395" si="1895">IFERROR(AVERAGEIFS(O395:EI395,O$12:EI$12,"Valor Total Unitario",O395:EI395,"&lt;&gt;0"),0)</f>
        <v>4642500</v>
      </c>
      <c r="EK395" s="221">
        <f t="shared" ref="EK395" si="1896">_xlfn.MINIFS(O395:EI395,O$12:EI$12,"Valor Total Unitario", O395:EI395, "&lt;&gt;0")</f>
        <v>3840000</v>
      </c>
      <c r="EL395" s="222" t="str">
        <f t="shared" ref="EL395" si="1897">IF(EK395=0,"",INDEX(O$9:EI$9,MATCH(EK395,O395:EI395,0)))</f>
        <v>Exel Medical</v>
      </c>
      <c r="EM395" s="221"/>
      <c r="EN395" s="220">
        <f>IFERROR(EM395/#REF!,0)</f>
        <v>0</v>
      </c>
      <c r="EO395" s="31">
        <f t="shared" ref="EO395" si="1898">+EJ395</f>
        <v>4642500</v>
      </c>
      <c r="EP395" s="31">
        <f t="shared" si="1567"/>
        <v>4642500</v>
      </c>
      <c r="EQ395" s="225" t="str">
        <f t="shared" si="1857"/>
        <v/>
      </c>
    </row>
    <row r="396" spans="1:147" s="14" customFormat="1" ht="28.5">
      <c r="A396" s="263">
        <f t="shared" si="1163"/>
        <v>384</v>
      </c>
      <c r="B396" s="102"/>
      <c r="C396" s="248" t="s">
        <v>1112</v>
      </c>
      <c r="D396" s="273" t="s">
        <v>57</v>
      </c>
      <c r="E396" s="264" t="s">
        <v>37</v>
      </c>
      <c r="F396" s="273">
        <v>1</v>
      </c>
      <c r="G396" s="102"/>
      <c r="H396" s="103"/>
      <c r="I396" s="210"/>
      <c r="J396" s="280"/>
      <c r="K396" s="206"/>
      <c r="L396" s="71">
        <f t="shared" ref="L396" si="1899">+J396+K396</f>
        <v>0</v>
      </c>
      <c r="M396" s="209">
        <f t="shared" si="1889"/>
        <v>0</v>
      </c>
      <c r="O396" s="275"/>
      <c r="P396" s="275"/>
      <c r="Q396" s="149"/>
      <c r="R396" s="60"/>
      <c r="S396" s="244"/>
      <c r="T396" s="275"/>
      <c r="U396" s="275"/>
      <c r="V396" s="149"/>
      <c r="W396" s="60"/>
      <c r="X396" s="244"/>
      <c r="Y396" s="275"/>
      <c r="Z396" s="275"/>
      <c r="AA396" s="149"/>
      <c r="AB396" s="60"/>
      <c r="AC396" s="244"/>
      <c r="AD396" s="275"/>
      <c r="AE396" s="275"/>
      <c r="AF396" s="149"/>
      <c r="AG396" s="60"/>
      <c r="AH396" s="244"/>
      <c r="AI396" s="275"/>
      <c r="AJ396" s="275"/>
      <c r="AK396" s="149"/>
      <c r="AL396" s="60"/>
      <c r="AM396" s="244"/>
      <c r="AN396" s="275"/>
      <c r="AO396" s="275"/>
      <c r="AP396" s="149">
        <f t="shared" si="1890"/>
        <v>0</v>
      </c>
      <c r="AQ396" s="60">
        <f t="shared" si="1551"/>
        <v>0</v>
      </c>
      <c r="AR396" s="244"/>
      <c r="AS396" s="275">
        <v>5293750</v>
      </c>
      <c r="AT396" s="275">
        <v>0</v>
      </c>
      <c r="AU396" s="149">
        <f t="shared" ref="AU396:AU439" si="1900">+AS396+AT396</f>
        <v>5293750</v>
      </c>
      <c r="AV396" s="60">
        <f t="shared" ref="AV396:AV439" si="1901">+AU396*$F396</f>
        <v>5293750</v>
      </c>
      <c r="AW396" s="244"/>
      <c r="AX396" s="212"/>
      <c r="AY396" s="213"/>
      <c r="AZ396" s="149"/>
      <c r="BA396" s="60"/>
      <c r="BB396" s="244"/>
      <c r="BC396" s="212">
        <v>1210000</v>
      </c>
      <c r="BD396" s="213">
        <v>0</v>
      </c>
      <c r="BE396" s="149">
        <f t="shared" si="1891"/>
        <v>1210000</v>
      </c>
      <c r="BF396" s="60">
        <f t="shared" ref="BF396:BF407" si="1902">+BE396*$F396</f>
        <v>1210000</v>
      </c>
      <c r="BG396" s="244"/>
      <c r="BH396" s="275"/>
      <c r="BI396" s="275"/>
      <c r="BJ396" s="149"/>
      <c r="BK396" s="60"/>
      <c r="BL396" s="244"/>
      <c r="BM396" s="212"/>
      <c r="BN396" s="213"/>
      <c r="BO396" s="149"/>
      <c r="BP396" s="60"/>
      <c r="BQ396" s="244"/>
      <c r="BR396" s="212"/>
      <c r="BS396" s="213"/>
      <c r="BT396" s="149"/>
      <c r="BU396" s="60"/>
      <c r="BV396" s="244"/>
      <c r="BW396" s="212"/>
      <c r="BX396" s="213"/>
      <c r="BY396" s="149"/>
      <c r="BZ396" s="60"/>
      <c r="CA396" s="244"/>
      <c r="CB396" s="277"/>
      <c r="CC396" s="277"/>
      <c r="CD396" s="149"/>
      <c r="CE396" s="60"/>
      <c r="CF396" s="244"/>
      <c r="CG396" s="212"/>
      <c r="CH396" s="213"/>
      <c r="CI396" s="149"/>
      <c r="CJ396" s="60"/>
      <c r="CK396" s="244"/>
      <c r="CL396" s="212"/>
      <c r="CM396" s="213"/>
      <c r="CN396" s="149"/>
      <c r="CO396" s="60"/>
      <c r="CP396" s="244"/>
      <c r="CQ396" s="212"/>
      <c r="CR396" s="213"/>
      <c r="CS396" s="149"/>
      <c r="CT396" s="60"/>
      <c r="CU396" s="244"/>
      <c r="CV396" s="212"/>
      <c r="CW396" s="213"/>
      <c r="CX396" s="149"/>
      <c r="CY396" s="60"/>
      <c r="CZ396" s="244"/>
      <c r="DA396" s="212"/>
      <c r="DB396" s="213"/>
      <c r="DC396" s="149"/>
      <c r="DD396" s="60"/>
      <c r="DE396" s="244"/>
      <c r="DF396" s="212"/>
      <c r="DG396" s="213"/>
      <c r="DH396" s="149"/>
      <c r="DI396" s="60"/>
      <c r="DJ396" s="244"/>
      <c r="DK396" s="212"/>
      <c r="DL396" s="213"/>
      <c r="DM396" s="149"/>
      <c r="DN396" s="60"/>
      <c r="DO396" s="244"/>
      <c r="DP396" s="212"/>
      <c r="DQ396" s="213"/>
      <c r="DR396" s="149">
        <f t="shared" si="1892"/>
        <v>0</v>
      </c>
      <c r="DS396" s="60">
        <f t="shared" ref="DS396:DS457" si="1903">+DR396*$F396</f>
        <v>0</v>
      </c>
      <c r="DT396" s="244"/>
      <c r="DU396" s="212">
        <v>0</v>
      </c>
      <c r="DV396" s="213">
        <v>0</v>
      </c>
      <c r="DW396" s="149">
        <f t="shared" si="1893"/>
        <v>0</v>
      </c>
      <c r="DX396" s="60">
        <f t="shared" ref="DX396:DX457" si="1904">+DW396*$F396</f>
        <v>0</v>
      </c>
      <c r="DY396" s="244"/>
      <c r="DZ396" s="212">
        <v>900000</v>
      </c>
      <c r="EA396" s="213">
        <v>0</v>
      </c>
      <c r="EB396" s="149">
        <f t="shared" si="1894"/>
        <v>900000</v>
      </c>
      <c r="EC396" s="60">
        <f t="shared" ref="EC396:EC419" si="1905">+EB396*$F396</f>
        <v>900000</v>
      </c>
      <c r="ED396" s="247"/>
      <c r="EE396" s="212">
        <v>1814000</v>
      </c>
      <c r="EF396" s="213">
        <v>0</v>
      </c>
      <c r="EG396" s="149">
        <f t="shared" ref="EG396:EG421" si="1906">+EE396+EF396</f>
        <v>1814000</v>
      </c>
      <c r="EH396" s="60">
        <f t="shared" ref="EH396:EH421" si="1907">+EG396*$F396</f>
        <v>1814000</v>
      </c>
      <c r="EI396" s="244"/>
      <c r="EJ396" s="224">
        <f t="shared" ref="EJ396" si="1908">IFERROR(AVERAGEIFS(O396:EI396,O$12:EI$12,"Valor Total Unitario",O396:EI396,"&lt;&gt;0"),0)</f>
        <v>2304437.5</v>
      </c>
      <c r="EK396" s="221">
        <f t="shared" ref="EK396" si="1909">_xlfn.MINIFS(O396:EI396,O$12:EI$12,"Valor Total Unitario", O396:EI396, "&lt;&gt;0")</f>
        <v>900000</v>
      </c>
      <c r="EL396" s="222" t="str">
        <f t="shared" ref="EL396" si="1910">IF(EK396=0,"",INDEX(O$9:EI$9,MATCH(EK396,O396:EI396,0)))</f>
        <v>Exel Medical</v>
      </c>
      <c r="EM396" s="221"/>
      <c r="EN396" s="220">
        <f>IFERROR(EM396/#REF!,0)</f>
        <v>0</v>
      </c>
      <c r="EO396" s="31">
        <f t="shared" ref="EO396" si="1911">+EJ396</f>
        <v>2304437.5</v>
      </c>
      <c r="EP396" s="31">
        <f t="shared" si="1567"/>
        <v>2304437.5</v>
      </c>
      <c r="EQ396" s="225" t="str">
        <f t="shared" si="1857"/>
        <v/>
      </c>
    </row>
    <row r="397" spans="1:147" s="14" customFormat="1" ht="28.5">
      <c r="A397" s="263">
        <f t="shared" si="1163"/>
        <v>385</v>
      </c>
      <c r="B397" s="102"/>
      <c r="C397" s="248" t="s">
        <v>1113</v>
      </c>
      <c r="D397" s="273" t="s">
        <v>57</v>
      </c>
      <c r="E397" s="264" t="s">
        <v>37</v>
      </c>
      <c r="F397" s="273">
        <v>1</v>
      </c>
      <c r="G397" s="102"/>
      <c r="H397" s="103"/>
      <c r="I397" s="210"/>
      <c r="J397" s="280"/>
      <c r="K397" s="206"/>
      <c r="L397" s="71">
        <f t="shared" ref="L397" si="1912">+J397+K397</f>
        <v>0</v>
      </c>
      <c r="M397" s="209">
        <f t="shared" si="1889"/>
        <v>0</v>
      </c>
      <c r="O397" s="275"/>
      <c r="P397" s="275"/>
      <c r="Q397" s="149"/>
      <c r="R397" s="60"/>
      <c r="S397" s="244"/>
      <c r="T397" s="275"/>
      <c r="U397" s="275"/>
      <c r="V397" s="149"/>
      <c r="W397" s="60"/>
      <c r="X397" s="244"/>
      <c r="Y397" s="275"/>
      <c r="Z397" s="275"/>
      <c r="AA397" s="149"/>
      <c r="AB397" s="60"/>
      <c r="AC397" s="244"/>
      <c r="AD397" s="275"/>
      <c r="AE397" s="275"/>
      <c r="AF397" s="149"/>
      <c r="AG397" s="60"/>
      <c r="AH397" s="244"/>
      <c r="AI397" s="275"/>
      <c r="AJ397" s="275"/>
      <c r="AK397" s="149"/>
      <c r="AL397" s="60"/>
      <c r="AM397" s="244"/>
      <c r="AN397" s="275"/>
      <c r="AO397" s="275"/>
      <c r="AP397" s="149">
        <f t="shared" si="1890"/>
        <v>0</v>
      </c>
      <c r="AQ397" s="60">
        <f t="shared" ref="AQ397:AQ460" si="1913">AP397*F397</f>
        <v>0</v>
      </c>
      <c r="AR397" s="244"/>
      <c r="AS397" s="275"/>
      <c r="AT397" s="275"/>
      <c r="AU397" s="149"/>
      <c r="AV397" s="60"/>
      <c r="AW397" s="244"/>
      <c r="AX397" s="212"/>
      <c r="AY397" s="213"/>
      <c r="AZ397" s="149"/>
      <c r="BA397" s="60"/>
      <c r="BB397" s="244"/>
      <c r="BC397" s="212">
        <v>1210000</v>
      </c>
      <c r="BD397" s="213">
        <v>0</v>
      </c>
      <c r="BE397" s="149">
        <f t="shared" si="1891"/>
        <v>1210000</v>
      </c>
      <c r="BF397" s="60">
        <f t="shared" si="1902"/>
        <v>1210000</v>
      </c>
      <c r="BG397" s="244"/>
      <c r="BH397" s="275"/>
      <c r="BI397" s="275"/>
      <c r="BJ397" s="149"/>
      <c r="BK397" s="60"/>
      <c r="BL397" s="244"/>
      <c r="BM397" s="212"/>
      <c r="BN397" s="213"/>
      <c r="BO397" s="149"/>
      <c r="BP397" s="60"/>
      <c r="BQ397" s="244"/>
      <c r="BR397" s="212"/>
      <c r="BS397" s="213"/>
      <c r="BT397" s="149"/>
      <c r="BU397" s="60"/>
      <c r="BV397" s="244"/>
      <c r="BW397" s="212"/>
      <c r="BX397" s="213"/>
      <c r="BY397" s="149"/>
      <c r="BZ397" s="60"/>
      <c r="CA397" s="244"/>
      <c r="CB397" s="277"/>
      <c r="CC397" s="277"/>
      <c r="CD397" s="149"/>
      <c r="CE397" s="60"/>
      <c r="CF397" s="244"/>
      <c r="CG397" s="212"/>
      <c r="CH397" s="213"/>
      <c r="CI397" s="149"/>
      <c r="CJ397" s="60"/>
      <c r="CK397" s="244"/>
      <c r="CL397" s="212"/>
      <c r="CM397" s="213"/>
      <c r="CN397" s="149"/>
      <c r="CO397" s="60"/>
      <c r="CP397" s="244"/>
      <c r="CQ397" s="212"/>
      <c r="CR397" s="213"/>
      <c r="CS397" s="149"/>
      <c r="CT397" s="60"/>
      <c r="CU397" s="244"/>
      <c r="CV397" s="212"/>
      <c r="CW397" s="213"/>
      <c r="CX397" s="149"/>
      <c r="CY397" s="60"/>
      <c r="CZ397" s="244"/>
      <c r="DA397" s="212"/>
      <c r="DB397" s="213"/>
      <c r="DC397" s="149"/>
      <c r="DD397" s="60"/>
      <c r="DE397" s="244"/>
      <c r="DF397" s="212"/>
      <c r="DG397" s="213"/>
      <c r="DH397" s="149"/>
      <c r="DI397" s="60"/>
      <c r="DJ397" s="244"/>
      <c r="DK397" s="212"/>
      <c r="DL397" s="213"/>
      <c r="DM397" s="149"/>
      <c r="DN397" s="60"/>
      <c r="DO397" s="244"/>
      <c r="DP397" s="212"/>
      <c r="DQ397" s="213"/>
      <c r="DR397" s="149">
        <f t="shared" si="1892"/>
        <v>0</v>
      </c>
      <c r="DS397" s="60">
        <f t="shared" si="1903"/>
        <v>0</v>
      </c>
      <c r="DT397" s="244"/>
      <c r="DU397" s="212">
        <v>0</v>
      </c>
      <c r="DV397" s="213">
        <v>0</v>
      </c>
      <c r="DW397" s="149">
        <f t="shared" si="1893"/>
        <v>0</v>
      </c>
      <c r="DX397" s="60">
        <f t="shared" si="1904"/>
        <v>0</v>
      </c>
      <c r="DY397" s="244"/>
      <c r="DZ397" s="212">
        <v>1200000</v>
      </c>
      <c r="EA397" s="213">
        <v>0</v>
      </c>
      <c r="EB397" s="149">
        <f t="shared" si="1894"/>
        <v>1200000</v>
      </c>
      <c r="EC397" s="60">
        <f t="shared" si="1905"/>
        <v>1200000</v>
      </c>
      <c r="ED397" s="247"/>
      <c r="EE397" s="212"/>
      <c r="EF397" s="213"/>
      <c r="EG397" s="149"/>
      <c r="EH397" s="60"/>
      <c r="EI397" s="244"/>
      <c r="EJ397" s="224">
        <f t="shared" ref="EJ397" si="1914">IFERROR(AVERAGEIFS(O397:EI397,O$12:EI$12,"Valor Total Unitario",O397:EI397,"&lt;&gt;0"),0)</f>
        <v>1205000</v>
      </c>
      <c r="EK397" s="221">
        <f t="shared" ref="EK397" si="1915">_xlfn.MINIFS(O397:EI397,O$12:EI$12,"Valor Total Unitario", O397:EI397, "&lt;&gt;0")</f>
        <v>1200000</v>
      </c>
      <c r="EL397" s="222" t="str">
        <f t="shared" ref="EL397" si="1916">IF(EK397=0,"",INDEX(O$9:EI$9,MATCH(EK397,O397:EI397,0)))</f>
        <v>Exel Medical</v>
      </c>
      <c r="EM397" s="221"/>
      <c r="EN397" s="220">
        <f>IFERROR(EM397/#REF!,0)</f>
        <v>0</v>
      </c>
      <c r="EO397" s="31">
        <f t="shared" ref="EO397" si="1917">+EJ397</f>
        <v>1205000</v>
      </c>
      <c r="EP397" s="31">
        <f t="shared" ref="EP397:EP460" si="1918">EJ397*F397</f>
        <v>1205000</v>
      </c>
      <c r="EQ397" s="225" t="str">
        <f t="shared" si="1857"/>
        <v/>
      </c>
    </row>
    <row r="398" spans="1:147" s="14" customFormat="1" ht="28.5">
      <c r="A398" s="263">
        <f t="shared" si="1163"/>
        <v>386</v>
      </c>
      <c r="B398" s="102"/>
      <c r="C398" s="248" t="s">
        <v>1114</v>
      </c>
      <c r="D398" s="273" t="s">
        <v>57</v>
      </c>
      <c r="E398" s="264" t="s">
        <v>37</v>
      </c>
      <c r="F398" s="273">
        <v>1</v>
      </c>
      <c r="G398" s="102"/>
      <c r="H398" s="103"/>
      <c r="I398" s="210"/>
      <c r="J398" s="280"/>
      <c r="K398" s="206"/>
      <c r="L398" s="71">
        <f t="shared" ref="L398" si="1919">+J398+K398</f>
        <v>0</v>
      </c>
      <c r="M398" s="209">
        <f t="shared" si="1889"/>
        <v>0</v>
      </c>
      <c r="O398" s="275"/>
      <c r="P398" s="275"/>
      <c r="Q398" s="149"/>
      <c r="R398" s="60"/>
      <c r="S398" s="244"/>
      <c r="T398" s="275"/>
      <c r="U398" s="275"/>
      <c r="V398" s="149"/>
      <c r="W398" s="60"/>
      <c r="X398" s="244"/>
      <c r="Y398" s="275"/>
      <c r="Z398" s="275"/>
      <c r="AA398" s="149"/>
      <c r="AB398" s="60"/>
      <c r="AC398" s="244"/>
      <c r="AD398" s="275"/>
      <c r="AE398" s="275"/>
      <c r="AF398" s="149"/>
      <c r="AG398" s="60"/>
      <c r="AH398" s="244"/>
      <c r="AI398" s="275"/>
      <c r="AJ398" s="275"/>
      <c r="AK398" s="149"/>
      <c r="AL398" s="60"/>
      <c r="AM398" s="244"/>
      <c r="AN398" s="275"/>
      <c r="AO398" s="275"/>
      <c r="AP398" s="149">
        <f t="shared" si="1890"/>
        <v>0</v>
      </c>
      <c r="AQ398" s="60">
        <f t="shared" si="1913"/>
        <v>0</v>
      </c>
      <c r="AR398" s="244"/>
      <c r="AS398" s="275"/>
      <c r="AT398" s="275"/>
      <c r="AU398" s="149"/>
      <c r="AV398" s="60"/>
      <c r="AW398" s="244"/>
      <c r="AX398" s="212"/>
      <c r="AY398" s="213"/>
      <c r="AZ398" s="149"/>
      <c r="BA398" s="60"/>
      <c r="BB398" s="244"/>
      <c r="BC398" s="212"/>
      <c r="BD398" s="213"/>
      <c r="BE398" s="149"/>
      <c r="BF398" s="60"/>
      <c r="BG398" s="244"/>
      <c r="BH398" s="275"/>
      <c r="BI398" s="275"/>
      <c r="BJ398" s="149"/>
      <c r="BK398" s="60"/>
      <c r="BL398" s="244"/>
      <c r="BM398" s="212"/>
      <c r="BN398" s="213"/>
      <c r="BO398" s="149"/>
      <c r="BP398" s="60"/>
      <c r="BQ398" s="244"/>
      <c r="BR398" s="212"/>
      <c r="BS398" s="213"/>
      <c r="BT398" s="149"/>
      <c r="BU398" s="60"/>
      <c r="BV398" s="244"/>
      <c r="BW398" s="212"/>
      <c r="BX398" s="213"/>
      <c r="BY398" s="149"/>
      <c r="BZ398" s="60"/>
      <c r="CA398" s="244"/>
      <c r="CB398" s="277"/>
      <c r="CC398" s="277"/>
      <c r="CD398" s="149"/>
      <c r="CE398" s="60"/>
      <c r="CF398" s="244"/>
      <c r="CG398" s="212"/>
      <c r="CH398" s="213"/>
      <c r="CI398" s="149"/>
      <c r="CJ398" s="60"/>
      <c r="CK398" s="244"/>
      <c r="CL398" s="212"/>
      <c r="CM398" s="213"/>
      <c r="CN398" s="149"/>
      <c r="CO398" s="60"/>
      <c r="CP398" s="244"/>
      <c r="CQ398" s="212"/>
      <c r="CR398" s="213"/>
      <c r="CS398" s="149"/>
      <c r="CT398" s="60"/>
      <c r="CU398" s="244"/>
      <c r="CV398" s="212"/>
      <c r="CW398" s="213"/>
      <c r="CX398" s="149"/>
      <c r="CY398" s="60"/>
      <c r="CZ398" s="244"/>
      <c r="DA398" s="212"/>
      <c r="DB398" s="213"/>
      <c r="DC398" s="149"/>
      <c r="DD398" s="60"/>
      <c r="DE398" s="244"/>
      <c r="DF398" s="212"/>
      <c r="DG398" s="213"/>
      <c r="DH398" s="149"/>
      <c r="DI398" s="60"/>
      <c r="DJ398" s="244"/>
      <c r="DK398" s="212"/>
      <c r="DL398" s="213"/>
      <c r="DM398" s="149"/>
      <c r="DN398" s="60"/>
      <c r="DO398" s="244"/>
      <c r="DP398" s="212"/>
      <c r="DQ398" s="213"/>
      <c r="DR398" s="149">
        <f t="shared" si="1892"/>
        <v>0</v>
      </c>
      <c r="DS398" s="60">
        <f t="shared" si="1903"/>
        <v>0</v>
      </c>
      <c r="DT398" s="244"/>
      <c r="DU398" s="212">
        <v>0</v>
      </c>
      <c r="DV398" s="213">
        <v>0</v>
      </c>
      <c r="DW398" s="149">
        <f t="shared" si="1893"/>
        <v>0</v>
      </c>
      <c r="DX398" s="60">
        <f t="shared" si="1904"/>
        <v>0</v>
      </c>
      <c r="DY398" s="244"/>
      <c r="DZ398" s="212">
        <v>7726000</v>
      </c>
      <c r="EA398" s="213">
        <v>0</v>
      </c>
      <c r="EB398" s="149">
        <f t="shared" si="1894"/>
        <v>7726000</v>
      </c>
      <c r="EC398" s="60">
        <f t="shared" si="1905"/>
        <v>7726000</v>
      </c>
      <c r="ED398" s="247"/>
      <c r="EE398" s="212"/>
      <c r="EF398" s="213"/>
      <c r="EG398" s="149"/>
      <c r="EH398" s="60"/>
      <c r="EI398" s="244"/>
      <c r="EJ398" s="224">
        <f t="shared" ref="EJ398" si="1920">IFERROR(AVERAGEIFS(O398:EI398,O$12:EI$12,"Valor Total Unitario",O398:EI398,"&lt;&gt;0"),0)</f>
        <v>7726000</v>
      </c>
      <c r="EK398" s="221">
        <f t="shared" ref="EK398" si="1921">_xlfn.MINIFS(O398:EI398,O$12:EI$12,"Valor Total Unitario", O398:EI398, "&lt;&gt;0")</f>
        <v>7726000</v>
      </c>
      <c r="EL398" s="222" t="str">
        <f t="shared" ref="EL398" si="1922">IF(EK398=0,"",INDEX(O$9:EI$9,MATCH(EK398,O398:EI398,0)))</f>
        <v>Exel Medical</v>
      </c>
      <c r="EM398" s="221"/>
      <c r="EN398" s="220">
        <f>IFERROR(EM398/#REF!,0)</f>
        <v>0</v>
      </c>
      <c r="EO398" s="31">
        <f t="shared" ref="EO398" si="1923">+EJ398</f>
        <v>7726000</v>
      </c>
      <c r="EP398" s="31">
        <f t="shared" si="1918"/>
        <v>7726000</v>
      </c>
      <c r="EQ398" s="225" t="str">
        <f t="shared" si="1857"/>
        <v/>
      </c>
    </row>
    <row r="399" spans="1:147" s="14" customFormat="1" ht="28.5">
      <c r="A399" s="263">
        <f t="shared" si="1163"/>
        <v>387</v>
      </c>
      <c r="B399" s="102"/>
      <c r="C399" s="248" t="s">
        <v>1115</v>
      </c>
      <c r="D399" s="273" t="s">
        <v>57</v>
      </c>
      <c r="E399" s="264" t="s">
        <v>37</v>
      </c>
      <c r="F399" s="273">
        <v>1</v>
      </c>
      <c r="G399" s="102"/>
      <c r="H399" s="103"/>
      <c r="I399" s="210"/>
      <c r="J399" s="280"/>
      <c r="K399" s="206"/>
      <c r="L399" s="71">
        <f t="shared" ref="L399" si="1924">+J399+K399</f>
        <v>0</v>
      </c>
      <c r="M399" s="209">
        <f t="shared" si="1889"/>
        <v>0</v>
      </c>
      <c r="O399" s="275"/>
      <c r="P399" s="275"/>
      <c r="Q399" s="149"/>
      <c r="R399" s="60"/>
      <c r="S399" s="244"/>
      <c r="T399" s="275"/>
      <c r="U399" s="275"/>
      <c r="V399" s="149"/>
      <c r="W399" s="60"/>
      <c r="X399" s="244"/>
      <c r="Y399" s="275"/>
      <c r="Z399" s="275"/>
      <c r="AA399" s="149"/>
      <c r="AB399" s="60"/>
      <c r="AC399" s="244"/>
      <c r="AD399" s="275"/>
      <c r="AE399" s="275"/>
      <c r="AF399" s="149"/>
      <c r="AG399" s="60"/>
      <c r="AH399" s="244"/>
      <c r="AI399" s="275"/>
      <c r="AJ399" s="275"/>
      <c r="AK399" s="149"/>
      <c r="AL399" s="60"/>
      <c r="AM399" s="244"/>
      <c r="AN399" s="275"/>
      <c r="AO399" s="275"/>
      <c r="AP399" s="149">
        <f t="shared" si="1890"/>
        <v>0</v>
      </c>
      <c r="AQ399" s="60">
        <f t="shared" si="1913"/>
        <v>0</v>
      </c>
      <c r="AR399" s="244"/>
      <c r="AS399" s="275">
        <v>6050000</v>
      </c>
      <c r="AT399" s="275">
        <v>0</v>
      </c>
      <c r="AU399" s="149">
        <f t="shared" si="1900"/>
        <v>6050000</v>
      </c>
      <c r="AV399" s="60">
        <f t="shared" si="1901"/>
        <v>6050000</v>
      </c>
      <c r="AW399" s="244"/>
      <c r="AX399" s="212"/>
      <c r="AY399" s="213"/>
      <c r="AZ399" s="149"/>
      <c r="BA399" s="60"/>
      <c r="BB399" s="244"/>
      <c r="BC399" s="212"/>
      <c r="BD399" s="213"/>
      <c r="BE399" s="149"/>
      <c r="BF399" s="60"/>
      <c r="BG399" s="244"/>
      <c r="BH399" s="275"/>
      <c r="BI399" s="275"/>
      <c r="BJ399" s="149"/>
      <c r="BK399" s="60"/>
      <c r="BL399" s="244"/>
      <c r="BM399" s="212"/>
      <c r="BN399" s="213"/>
      <c r="BO399" s="149"/>
      <c r="BP399" s="60"/>
      <c r="BQ399" s="244"/>
      <c r="BR399" s="212"/>
      <c r="BS399" s="213"/>
      <c r="BT399" s="149"/>
      <c r="BU399" s="60"/>
      <c r="BV399" s="244"/>
      <c r="BW399" s="212"/>
      <c r="BX399" s="213"/>
      <c r="BY399" s="149"/>
      <c r="BZ399" s="60"/>
      <c r="CA399" s="244"/>
      <c r="CB399" s="277"/>
      <c r="CC399" s="277"/>
      <c r="CD399" s="149"/>
      <c r="CE399" s="60"/>
      <c r="CF399" s="244"/>
      <c r="CG399" s="212"/>
      <c r="CH399" s="213"/>
      <c r="CI399" s="149"/>
      <c r="CJ399" s="60"/>
      <c r="CK399" s="244"/>
      <c r="CL399" s="212"/>
      <c r="CM399" s="213"/>
      <c r="CN399" s="149"/>
      <c r="CO399" s="60"/>
      <c r="CP399" s="244"/>
      <c r="CQ399" s="212"/>
      <c r="CR399" s="213"/>
      <c r="CS399" s="149"/>
      <c r="CT399" s="60"/>
      <c r="CU399" s="244"/>
      <c r="CV399" s="212"/>
      <c r="CW399" s="213"/>
      <c r="CX399" s="149"/>
      <c r="CY399" s="60"/>
      <c r="CZ399" s="244"/>
      <c r="DA399" s="212"/>
      <c r="DB399" s="213"/>
      <c r="DC399" s="149"/>
      <c r="DD399" s="60"/>
      <c r="DE399" s="244"/>
      <c r="DF399" s="212"/>
      <c r="DG399" s="213"/>
      <c r="DH399" s="149"/>
      <c r="DI399" s="60"/>
      <c r="DJ399" s="244"/>
      <c r="DK399" s="212"/>
      <c r="DL399" s="213"/>
      <c r="DM399" s="149"/>
      <c r="DN399" s="60"/>
      <c r="DO399" s="244"/>
      <c r="DP399" s="212"/>
      <c r="DQ399" s="213"/>
      <c r="DR399" s="149">
        <f t="shared" si="1892"/>
        <v>0</v>
      </c>
      <c r="DS399" s="60">
        <f t="shared" si="1903"/>
        <v>0</v>
      </c>
      <c r="DT399" s="244"/>
      <c r="DU399" s="212">
        <v>0</v>
      </c>
      <c r="DV399" s="213">
        <v>0</v>
      </c>
      <c r="DW399" s="149">
        <f t="shared" si="1893"/>
        <v>0</v>
      </c>
      <c r="DX399" s="60">
        <f t="shared" si="1904"/>
        <v>0</v>
      </c>
      <c r="DY399" s="244"/>
      <c r="DZ399" s="212">
        <v>1320000</v>
      </c>
      <c r="EA399" s="213">
        <v>0</v>
      </c>
      <c r="EB399" s="149">
        <f t="shared" si="1894"/>
        <v>1320000</v>
      </c>
      <c r="EC399" s="60">
        <f t="shared" si="1905"/>
        <v>1320000</v>
      </c>
      <c r="ED399" s="247"/>
      <c r="EE399" s="212"/>
      <c r="EF399" s="213"/>
      <c r="EG399" s="149"/>
      <c r="EH399" s="60"/>
      <c r="EI399" s="244"/>
      <c r="EJ399" s="224">
        <f t="shared" ref="EJ399" si="1925">IFERROR(AVERAGEIFS(O399:EI399,O$12:EI$12,"Valor Total Unitario",O399:EI399,"&lt;&gt;0"),0)</f>
        <v>3685000</v>
      </c>
      <c r="EK399" s="221">
        <f t="shared" ref="EK399" si="1926">_xlfn.MINIFS(O399:EI399,O$12:EI$12,"Valor Total Unitario", O399:EI399, "&lt;&gt;0")</f>
        <v>1320000</v>
      </c>
      <c r="EL399" s="222" t="str">
        <f t="shared" ref="EL399" si="1927">IF(EK399=0,"",INDEX(O$9:EI$9,MATCH(EK399,O399:EI399,0)))</f>
        <v>Exel Medical</v>
      </c>
      <c r="EM399" s="221"/>
      <c r="EN399" s="220">
        <f>IFERROR(EM399/#REF!,0)</f>
        <v>0</v>
      </c>
      <c r="EO399" s="31">
        <f t="shared" ref="EO399" si="1928">+EJ399</f>
        <v>3685000</v>
      </c>
      <c r="EP399" s="31">
        <f t="shared" si="1918"/>
        <v>3685000</v>
      </c>
      <c r="EQ399" s="225" t="str">
        <f t="shared" si="1857"/>
        <v/>
      </c>
    </row>
    <row r="400" spans="1:147" s="14" customFormat="1" ht="28.5">
      <c r="A400" s="263">
        <f t="shared" si="1163"/>
        <v>388</v>
      </c>
      <c r="B400" s="102"/>
      <c r="C400" s="248" t="s">
        <v>1116</v>
      </c>
      <c r="D400" s="273" t="s">
        <v>57</v>
      </c>
      <c r="E400" s="264" t="s">
        <v>37</v>
      </c>
      <c r="F400" s="273">
        <v>1</v>
      </c>
      <c r="G400" s="102"/>
      <c r="H400" s="103"/>
      <c r="I400" s="210"/>
      <c r="J400" s="280"/>
      <c r="K400" s="206"/>
      <c r="L400" s="71">
        <f t="shared" ref="L400" si="1929">+J400+K400</f>
        <v>0</v>
      </c>
      <c r="M400" s="209">
        <f t="shared" si="1889"/>
        <v>0</v>
      </c>
      <c r="O400" s="275"/>
      <c r="P400" s="275"/>
      <c r="Q400" s="149"/>
      <c r="R400" s="60"/>
      <c r="S400" s="244"/>
      <c r="T400" s="275"/>
      <c r="U400" s="275"/>
      <c r="V400" s="149"/>
      <c r="W400" s="60"/>
      <c r="X400" s="244"/>
      <c r="Y400" s="275"/>
      <c r="Z400" s="275"/>
      <c r="AA400" s="149"/>
      <c r="AB400" s="60"/>
      <c r="AC400" s="244"/>
      <c r="AD400" s="275"/>
      <c r="AE400" s="275"/>
      <c r="AF400" s="149"/>
      <c r="AG400" s="60"/>
      <c r="AH400" s="244"/>
      <c r="AI400" s="275"/>
      <c r="AJ400" s="275"/>
      <c r="AK400" s="149"/>
      <c r="AL400" s="60"/>
      <c r="AM400" s="244"/>
      <c r="AN400" s="275"/>
      <c r="AO400" s="275"/>
      <c r="AP400" s="149">
        <f t="shared" si="1890"/>
        <v>0</v>
      </c>
      <c r="AQ400" s="60">
        <f t="shared" si="1913"/>
        <v>0</v>
      </c>
      <c r="AR400" s="244"/>
      <c r="AS400" s="275">
        <v>8129688</v>
      </c>
      <c r="AT400" s="275">
        <v>0</v>
      </c>
      <c r="AU400" s="149">
        <f t="shared" si="1900"/>
        <v>8129688</v>
      </c>
      <c r="AV400" s="60">
        <f t="shared" si="1901"/>
        <v>8129688</v>
      </c>
      <c r="AW400" s="244"/>
      <c r="AX400" s="212"/>
      <c r="AY400" s="213"/>
      <c r="AZ400" s="149"/>
      <c r="BA400" s="60"/>
      <c r="BB400" s="244"/>
      <c r="BC400" s="212">
        <v>3410000</v>
      </c>
      <c r="BD400" s="213">
        <v>0</v>
      </c>
      <c r="BE400" s="149">
        <f t="shared" si="1891"/>
        <v>3410000</v>
      </c>
      <c r="BF400" s="60">
        <f t="shared" si="1902"/>
        <v>3410000</v>
      </c>
      <c r="BG400" s="244"/>
      <c r="BH400" s="275"/>
      <c r="BI400" s="275"/>
      <c r="BJ400" s="149"/>
      <c r="BK400" s="60"/>
      <c r="BL400" s="244"/>
      <c r="BM400" s="212"/>
      <c r="BN400" s="213"/>
      <c r="BO400" s="149"/>
      <c r="BP400" s="60"/>
      <c r="BQ400" s="244"/>
      <c r="BR400" s="212"/>
      <c r="BS400" s="213"/>
      <c r="BT400" s="149"/>
      <c r="BU400" s="60"/>
      <c r="BV400" s="244"/>
      <c r="BW400" s="212"/>
      <c r="BX400" s="213"/>
      <c r="BY400" s="149"/>
      <c r="BZ400" s="60"/>
      <c r="CA400" s="244"/>
      <c r="CB400" s="277"/>
      <c r="CC400" s="277"/>
      <c r="CD400" s="149"/>
      <c r="CE400" s="60"/>
      <c r="CF400" s="244"/>
      <c r="CG400" s="212"/>
      <c r="CH400" s="213"/>
      <c r="CI400" s="149"/>
      <c r="CJ400" s="60"/>
      <c r="CK400" s="244"/>
      <c r="CL400" s="212"/>
      <c r="CM400" s="213"/>
      <c r="CN400" s="149"/>
      <c r="CO400" s="60"/>
      <c r="CP400" s="244"/>
      <c r="CQ400" s="212"/>
      <c r="CR400" s="213"/>
      <c r="CS400" s="149"/>
      <c r="CT400" s="60"/>
      <c r="CU400" s="244"/>
      <c r="CV400" s="212"/>
      <c r="CW400" s="213"/>
      <c r="CX400" s="149"/>
      <c r="CY400" s="60"/>
      <c r="CZ400" s="244"/>
      <c r="DA400" s="212"/>
      <c r="DB400" s="213"/>
      <c r="DC400" s="149"/>
      <c r="DD400" s="60"/>
      <c r="DE400" s="244"/>
      <c r="DF400" s="212"/>
      <c r="DG400" s="213"/>
      <c r="DH400" s="149"/>
      <c r="DI400" s="60"/>
      <c r="DJ400" s="244"/>
      <c r="DK400" s="212"/>
      <c r="DL400" s="213"/>
      <c r="DM400" s="149"/>
      <c r="DN400" s="60"/>
      <c r="DO400" s="244"/>
      <c r="DP400" s="212"/>
      <c r="DQ400" s="213"/>
      <c r="DR400" s="149">
        <f t="shared" si="1892"/>
        <v>0</v>
      </c>
      <c r="DS400" s="60">
        <f t="shared" si="1903"/>
        <v>0</v>
      </c>
      <c r="DT400" s="244"/>
      <c r="DU400" s="212">
        <v>0</v>
      </c>
      <c r="DV400" s="213">
        <v>0</v>
      </c>
      <c r="DW400" s="149">
        <f t="shared" si="1893"/>
        <v>0</v>
      </c>
      <c r="DX400" s="60">
        <f t="shared" si="1904"/>
        <v>0</v>
      </c>
      <c r="DY400" s="244"/>
      <c r="DZ400" s="212">
        <v>1500000</v>
      </c>
      <c r="EA400" s="213">
        <v>0</v>
      </c>
      <c r="EB400" s="149">
        <f t="shared" si="1894"/>
        <v>1500000</v>
      </c>
      <c r="EC400" s="60">
        <f t="shared" si="1905"/>
        <v>1500000</v>
      </c>
      <c r="ED400" s="247"/>
      <c r="EE400" s="212">
        <v>3500000</v>
      </c>
      <c r="EF400" s="213">
        <v>0</v>
      </c>
      <c r="EG400" s="149">
        <f t="shared" si="1906"/>
        <v>3500000</v>
      </c>
      <c r="EH400" s="60">
        <f t="shared" si="1907"/>
        <v>3500000</v>
      </c>
      <c r="EI400" s="244"/>
      <c r="EJ400" s="224">
        <f t="shared" ref="EJ400" si="1930">IFERROR(AVERAGEIFS(O400:EI400,O$12:EI$12,"Valor Total Unitario",O400:EI400,"&lt;&gt;0"),0)</f>
        <v>4134922</v>
      </c>
      <c r="EK400" s="221">
        <f t="shared" ref="EK400" si="1931">_xlfn.MINIFS(O400:EI400,O$12:EI$12,"Valor Total Unitario", O400:EI400, "&lt;&gt;0")</f>
        <v>1500000</v>
      </c>
      <c r="EL400" s="222" t="str">
        <f t="shared" ref="EL400" si="1932">IF(EK400=0,"",INDEX(O$9:EI$9,MATCH(EK400,O400:EI400,0)))</f>
        <v>Exel Medical</v>
      </c>
      <c r="EM400" s="221"/>
      <c r="EN400" s="220">
        <f>IFERROR(EM400/#REF!,0)</f>
        <v>0</v>
      </c>
      <c r="EO400" s="31">
        <f t="shared" ref="EO400" si="1933">+EJ400</f>
        <v>4134922</v>
      </c>
      <c r="EP400" s="31">
        <f t="shared" si="1918"/>
        <v>4134922</v>
      </c>
      <c r="EQ400" s="225" t="str">
        <f t="shared" si="1857"/>
        <v/>
      </c>
    </row>
    <row r="401" spans="1:147" s="14" customFormat="1" ht="28.5">
      <c r="A401" s="263">
        <f t="shared" si="1163"/>
        <v>389</v>
      </c>
      <c r="B401" s="102"/>
      <c r="C401" s="248" t="s">
        <v>1117</v>
      </c>
      <c r="D401" s="273" t="s">
        <v>57</v>
      </c>
      <c r="E401" s="264" t="s">
        <v>37</v>
      </c>
      <c r="F401" s="273">
        <v>1</v>
      </c>
      <c r="G401" s="102"/>
      <c r="H401" s="103"/>
      <c r="I401" s="210"/>
      <c r="J401" s="280"/>
      <c r="K401" s="206"/>
      <c r="L401" s="71">
        <f t="shared" ref="L401" si="1934">+J401+K401</f>
        <v>0</v>
      </c>
      <c r="M401" s="209">
        <f t="shared" si="1889"/>
        <v>0</v>
      </c>
      <c r="O401" s="275"/>
      <c r="P401" s="275"/>
      <c r="Q401" s="149"/>
      <c r="R401" s="60"/>
      <c r="S401" s="244"/>
      <c r="T401" s="275"/>
      <c r="U401" s="275"/>
      <c r="V401" s="149"/>
      <c r="W401" s="60"/>
      <c r="X401" s="244"/>
      <c r="Y401" s="275"/>
      <c r="Z401" s="275"/>
      <c r="AA401" s="149"/>
      <c r="AB401" s="60"/>
      <c r="AC401" s="244"/>
      <c r="AD401" s="275"/>
      <c r="AE401" s="275"/>
      <c r="AF401" s="149"/>
      <c r="AG401" s="60"/>
      <c r="AH401" s="244"/>
      <c r="AI401" s="275"/>
      <c r="AJ401" s="275"/>
      <c r="AK401" s="149"/>
      <c r="AL401" s="60"/>
      <c r="AM401" s="244"/>
      <c r="AN401" s="275"/>
      <c r="AO401" s="275"/>
      <c r="AP401" s="149">
        <f t="shared" si="1890"/>
        <v>0</v>
      </c>
      <c r="AQ401" s="60">
        <f t="shared" si="1913"/>
        <v>0</v>
      </c>
      <c r="AR401" s="244"/>
      <c r="AS401" s="275">
        <v>12289062.5</v>
      </c>
      <c r="AT401" s="275">
        <v>0</v>
      </c>
      <c r="AU401" s="149">
        <f t="shared" si="1900"/>
        <v>12289062.5</v>
      </c>
      <c r="AV401" s="60">
        <f t="shared" si="1901"/>
        <v>12289062.5</v>
      </c>
      <c r="AW401" s="244"/>
      <c r="AX401" s="212"/>
      <c r="AY401" s="213"/>
      <c r="AZ401" s="149"/>
      <c r="BA401" s="60"/>
      <c r="BB401" s="244"/>
      <c r="BC401" s="212">
        <v>4840000</v>
      </c>
      <c r="BD401" s="213">
        <v>0</v>
      </c>
      <c r="BE401" s="149">
        <f t="shared" si="1891"/>
        <v>4840000</v>
      </c>
      <c r="BF401" s="60">
        <f t="shared" si="1902"/>
        <v>4840000</v>
      </c>
      <c r="BG401" s="244"/>
      <c r="BH401" s="275"/>
      <c r="BI401" s="275"/>
      <c r="BJ401" s="149"/>
      <c r="BK401" s="60"/>
      <c r="BL401" s="244"/>
      <c r="BM401" s="212"/>
      <c r="BN401" s="213"/>
      <c r="BO401" s="149"/>
      <c r="BP401" s="60"/>
      <c r="BQ401" s="244"/>
      <c r="BR401" s="212"/>
      <c r="BS401" s="213"/>
      <c r="BT401" s="149"/>
      <c r="BU401" s="60"/>
      <c r="BV401" s="244"/>
      <c r="BW401" s="212"/>
      <c r="BX401" s="213"/>
      <c r="BY401" s="149"/>
      <c r="BZ401" s="60"/>
      <c r="CA401" s="244"/>
      <c r="CB401" s="277"/>
      <c r="CC401" s="277"/>
      <c r="CD401" s="149"/>
      <c r="CE401" s="60"/>
      <c r="CF401" s="244"/>
      <c r="CG401" s="212"/>
      <c r="CH401" s="213"/>
      <c r="CI401" s="149"/>
      <c r="CJ401" s="60"/>
      <c r="CK401" s="244"/>
      <c r="CL401" s="212"/>
      <c r="CM401" s="213"/>
      <c r="CN401" s="149"/>
      <c r="CO401" s="60"/>
      <c r="CP401" s="244"/>
      <c r="CQ401" s="212"/>
      <c r="CR401" s="213"/>
      <c r="CS401" s="149"/>
      <c r="CT401" s="60"/>
      <c r="CU401" s="244"/>
      <c r="CV401" s="212"/>
      <c r="CW401" s="213"/>
      <c r="CX401" s="149"/>
      <c r="CY401" s="60"/>
      <c r="CZ401" s="244"/>
      <c r="DA401" s="212"/>
      <c r="DB401" s="213"/>
      <c r="DC401" s="149"/>
      <c r="DD401" s="60"/>
      <c r="DE401" s="244"/>
      <c r="DF401" s="212"/>
      <c r="DG401" s="213"/>
      <c r="DH401" s="149"/>
      <c r="DI401" s="60"/>
      <c r="DJ401" s="244"/>
      <c r="DK401" s="212"/>
      <c r="DL401" s="213"/>
      <c r="DM401" s="149"/>
      <c r="DN401" s="60"/>
      <c r="DO401" s="244"/>
      <c r="DP401" s="212"/>
      <c r="DQ401" s="213"/>
      <c r="DR401" s="149">
        <f t="shared" si="1892"/>
        <v>0</v>
      </c>
      <c r="DS401" s="60">
        <f t="shared" si="1903"/>
        <v>0</v>
      </c>
      <c r="DT401" s="244"/>
      <c r="DU401" s="212">
        <v>0</v>
      </c>
      <c r="DV401" s="213">
        <v>0</v>
      </c>
      <c r="DW401" s="149">
        <f t="shared" si="1893"/>
        <v>0</v>
      </c>
      <c r="DX401" s="60">
        <f t="shared" si="1904"/>
        <v>0</v>
      </c>
      <c r="DY401" s="244"/>
      <c r="DZ401" s="212">
        <v>2820000</v>
      </c>
      <c r="EA401" s="213">
        <v>0</v>
      </c>
      <c r="EB401" s="149">
        <f t="shared" si="1894"/>
        <v>2820000</v>
      </c>
      <c r="EC401" s="60">
        <f t="shared" si="1905"/>
        <v>2820000</v>
      </c>
      <c r="ED401" s="247"/>
      <c r="EE401" s="212">
        <v>4500000</v>
      </c>
      <c r="EF401" s="213">
        <v>0</v>
      </c>
      <c r="EG401" s="149">
        <f t="shared" si="1906"/>
        <v>4500000</v>
      </c>
      <c r="EH401" s="60">
        <f t="shared" si="1907"/>
        <v>4500000</v>
      </c>
      <c r="EI401" s="244"/>
      <c r="EJ401" s="224">
        <f t="shared" ref="EJ401" si="1935">IFERROR(AVERAGEIFS(O401:EI401,O$12:EI$12,"Valor Total Unitario",O401:EI401,"&lt;&gt;0"),0)</f>
        <v>6112265.625</v>
      </c>
      <c r="EK401" s="221">
        <f t="shared" ref="EK401" si="1936">_xlfn.MINIFS(O401:EI401,O$12:EI$12,"Valor Total Unitario", O401:EI401, "&lt;&gt;0")</f>
        <v>2820000</v>
      </c>
      <c r="EL401" s="222" t="str">
        <f t="shared" ref="EL401" si="1937">IF(EK401=0,"",INDEX(O$9:EI$9,MATCH(EK401,O401:EI401,0)))</f>
        <v>Exel Medical</v>
      </c>
      <c r="EM401" s="221"/>
      <c r="EN401" s="220">
        <f>IFERROR(EM401/#REF!,0)</f>
        <v>0</v>
      </c>
      <c r="EO401" s="31">
        <f t="shared" ref="EO401" si="1938">+EJ401</f>
        <v>6112265.625</v>
      </c>
      <c r="EP401" s="31">
        <f t="shared" si="1918"/>
        <v>6112265.625</v>
      </c>
      <c r="EQ401" s="225" t="str">
        <f t="shared" si="1857"/>
        <v/>
      </c>
    </row>
    <row r="402" spans="1:147" s="14" customFormat="1">
      <c r="A402" s="263">
        <f t="shared" si="1163"/>
        <v>390</v>
      </c>
      <c r="B402" s="102"/>
      <c r="C402" s="248" t="s">
        <v>1118</v>
      </c>
      <c r="D402" s="273" t="s">
        <v>57</v>
      </c>
      <c r="E402" s="264" t="s">
        <v>37</v>
      </c>
      <c r="F402" s="273">
        <v>1</v>
      </c>
      <c r="G402" s="102"/>
      <c r="H402" s="103"/>
      <c r="I402" s="210"/>
      <c r="J402" s="280"/>
      <c r="K402" s="206"/>
      <c r="L402" s="71">
        <f t="shared" ref="L402" si="1939">+J402+K402</f>
        <v>0</v>
      </c>
      <c r="M402" s="209">
        <f t="shared" si="1889"/>
        <v>0</v>
      </c>
      <c r="O402" s="275"/>
      <c r="P402" s="275"/>
      <c r="Q402" s="149"/>
      <c r="R402" s="60"/>
      <c r="S402" s="244"/>
      <c r="T402" s="275"/>
      <c r="U402" s="275"/>
      <c r="V402" s="149"/>
      <c r="W402" s="60"/>
      <c r="X402" s="244"/>
      <c r="Y402" s="275"/>
      <c r="Z402" s="275"/>
      <c r="AA402" s="149"/>
      <c r="AB402" s="60"/>
      <c r="AC402" s="244"/>
      <c r="AD402" s="275"/>
      <c r="AE402" s="275"/>
      <c r="AF402" s="149"/>
      <c r="AG402" s="60"/>
      <c r="AH402" s="244"/>
      <c r="AI402" s="275"/>
      <c r="AJ402" s="275"/>
      <c r="AK402" s="149"/>
      <c r="AL402" s="60"/>
      <c r="AM402" s="244"/>
      <c r="AN402" s="275"/>
      <c r="AO402" s="275"/>
      <c r="AP402" s="149">
        <f t="shared" si="1890"/>
        <v>0</v>
      </c>
      <c r="AQ402" s="60">
        <f t="shared" si="1913"/>
        <v>0</v>
      </c>
      <c r="AR402" s="244"/>
      <c r="AS402" s="275"/>
      <c r="AT402" s="275"/>
      <c r="AU402" s="149"/>
      <c r="AV402" s="60"/>
      <c r="AW402" s="244"/>
      <c r="AX402" s="212"/>
      <c r="AY402" s="213"/>
      <c r="AZ402" s="149"/>
      <c r="BA402" s="60"/>
      <c r="BB402" s="244"/>
      <c r="BC402" s="212">
        <v>11385000</v>
      </c>
      <c r="BD402" s="213">
        <v>0</v>
      </c>
      <c r="BE402" s="149">
        <f t="shared" si="1891"/>
        <v>11385000</v>
      </c>
      <c r="BF402" s="60">
        <f t="shared" si="1902"/>
        <v>11385000</v>
      </c>
      <c r="BG402" s="244"/>
      <c r="BH402" s="275"/>
      <c r="BI402" s="275"/>
      <c r="BJ402" s="149"/>
      <c r="BK402" s="60"/>
      <c r="BL402" s="244"/>
      <c r="BM402" s="212"/>
      <c r="BN402" s="213"/>
      <c r="BO402" s="149"/>
      <c r="BP402" s="60"/>
      <c r="BQ402" s="244"/>
      <c r="BR402" s="212"/>
      <c r="BS402" s="213"/>
      <c r="BT402" s="149"/>
      <c r="BU402" s="60"/>
      <c r="BV402" s="244"/>
      <c r="BW402" s="212"/>
      <c r="BX402" s="213"/>
      <c r="BY402" s="149"/>
      <c r="BZ402" s="60"/>
      <c r="CA402" s="244"/>
      <c r="CB402" s="277"/>
      <c r="CC402" s="277"/>
      <c r="CD402" s="149"/>
      <c r="CE402" s="60"/>
      <c r="CF402" s="244"/>
      <c r="CG402" s="212"/>
      <c r="CH402" s="213"/>
      <c r="CI402" s="149"/>
      <c r="CJ402" s="60"/>
      <c r="CK402" s="244"/>
      <c r="CL402" s="212"/>
      <c r="CM402" s="213"/>
      <c r="CN402" s="149"/>
      <c r="CO402" s="60"/>
      <c r="CP402" s="244"/>
      <c r="CQ402" s="212"/>
      <c r="CR402" s="213"/>
      <c r="CS402" s="149"/>
      <c r="CT402" s="60"/>
      <c r="CU402" s="244"/>
      <c r="CV402" s="212"/>
      <c r="CW402" s="213"/>
      <c r="CX402" s="149"/>
      <c r="CY402" s="60"/>
      <c r="CZ402" s="244"/>
      <c r="DA402" s="212"/>
      <c r="DB402" s="213"/>
      <c r="DC402" s="149"/>
      <c r="DD402" s="60"/>
      <c r="DE402" s="244"/>
      <c r="DF402" s="212"/>
      <c r="DG402" s="213"/>
      <c r="DH402" s="149"/>
      <c r="DI402" s="60"/>
      <c r="DJ402" s="244"/>
      <c r="DK402" s="212"/>
      <c r="DL402" s="213"/>
      <c r="DM402" s="149"/>
      <c r="DN402" s="60"/>
      <c r="DO402" s="244"/>
      <c r="DP402" s="212"/>
      <c r="DQ402" s="213"/>
      <c r="DR402" s="149">
        <f t="shared" si="1892"/>
        <v>0</v>
      </c>
      <c r="DS402" s="60">
        <f t="shared" si="1903"/>
        <v>0</v>
      </c>
      <c r="DT402" s="244"/>
      <c r="DU402" s="212">
        <v>0</v>
      </c>
      <c r="DV402" s="213">
        <v>0</v>
      </c>
      <c r="DW402" s="149">
        <f t="shared" si="1893"/>
        <v>0</v>
      </c>
      <c r="DX402" s="60">
        <f t="shared" si="1904"/>
        <v>0</v>
      </c>
      <c r="DY402" s="244"/>
      <c r="DZ402" s="212">
        <v>3600000</v>
      </c>
      <c r="EA402" s="213">
        <v>0</v>
      </c>
      <c r="EB402" s="149">
        <f t="shared" si="1894"/>
        <v>3600000</v>
      </c>
      <c r="EC402" s="60">
        <f t="shared" si="1905"/>
        <v>3600000</v>
      </c>
      <c r="ED402" s="247"/>
      <c r="EE402" s="212">
        <v>5300000</v>
      </c>
      <c r="EF402" s="213">
        <v>0</v>
      </c>
      <c r="EG402" s="149">
        <f t="shared" si="1906"/>
        <v>5300000</v>
      </c>
      <c r="EH402" s="60">
        <f t="shared" si="1907"/>
        <v>5300000</v>
      </c>
      <c r="EI402" s="244"/>
      <c r="EJ402" s="224">
        <f t="shared" ref="EJ402" si="1940">IFERROR(AVERAGEIFS(O402:EI402,O$12:EI$12,"Valor Total Unitario",O402:EI402,"&lt;&gt;0"),0)</f>
        <v>6761666.666666667</v>
      </c>
      <c r="EK402" s="221">
        <f t="shared" ref="EK402" si="1941">_xlfn.MINIFS(O402:EI402,O$12:EI$12,"Valor Total Unitario", O402:EI402, "&lt;&gt;0")</f>
        <v>3600000</v>
      </c>
      <c r="EL402" s="222" t="str">
        <f t="shared" ref="EL402" si="1942">IF(EK402=0,"",INDEX(O$9:EI$9,MATCH(EK402,O402:EI402,0)))</f>
        <v>Exel Medical</v>
      </c>
      <c r="EM402" s="221"/>
      <c r="EN402" s="220">
        <f>IFERROR(EM402/#REF!,0)</f>
        <v>0</v>
      </c>
      <c r="EO402" s="31">
        <f t="shared" ref="EO402" si="1943">+EJ402</f>
        <v>6761666.666666667</v>
      </c>
      <c r="EP402" s="31">
        <f t="shared" si="1918"/>
        <v>6761666.666666667</v>
      </c>
      <c r="EQ402" s="225" t="str">
        <f t="shared" si="1857"/>
        <v/>
      </c>
    </row>
    <row r="403" spans="1:147" s="14" customFormat="1">
      <c r="A403" s="263">
        <f t="shared" si="1163"/>
        <v>391</v>
      </c>
      <c r="B403" s="102"/>
      <c r="C403" s="248" t="s">
        <v>1119</v>
      </c>
      <c r="D403" s="273" t="s">
        <v>57</v>
      </c>
      <c r="E403" s="264" t="s">
        <v>37</v>
      </c>
      <c r="F403" s="273">
        <v>1</v>
      </c>
      <c r="G403" s="102"/>
      <c r="H403" s="103"/>
      <c r="I403" s="210"/>
      <c r="J403" s="280"/>
      <c r="K403" s="206"/>
      <c r="L403" s="71">
        <f t="shared" ref="L403" si="1944">+J403+K403</f>
        <v>0</v>
      </c>
      <c r="M403" s="209">
        <f t="shared" si="1889"/>
        <v>0</v>
      </c>
      <c r="O403" s="275"/>
      <c r="P403" s="275"/>
      <c r="Q403" s="149"/>
      <c r="R403" s="60"/>
      <c r="S403" s="244"/>
      <c r="T403" s="275"/>
      <c r="U403" s="275"/>
      <c r="V403" s="149"/>
      <c r="W403" s="60"/>
      <c r="X403" s="244"/>
      <c r="Y403" s="275"/>
      <c r="Z403" s="275"/>
      <c r="AA403" s="149"/>
      <c r="AB403" s="60"/>
      <c r="AC403" s="244"/>
      <c r="AD403" s="275"/>
      <c r="AE403" s="275"/>
      <c r="AF403" s="149"/>
      <c r="AG403" s="60"/>
      <c r="AH403" s="244"/>
      <c r="AI403" s="275"/>
      <c r="AJ403" s="275"/>
      <c r="AK403" s="149"/>
      <c r="AL403" s="60"/>
      <c r="AM403" s="244"/>
      <c r="AN403" s="275"/>
      <c r="AO403" s="275"/>
      <c r="AP403" s="149">
        <f t="shared" si="1890"/>
        <v>0</v>
      </c>
      <c r="AQ403" s="60">
        <f t="shared" si="1913"/>
        <v>0</v>
      </c>
      <c r="AR403" s="244"/>
      <c r="AS403" s="275"/>
      <c r="AT403" s="275"/>
      <c r="AU403" s="149"/>
      <c r="AV403" s="60"/>
      <c r="AW403" s="244"/>
      <c r="AX403" s="212"/>
      <c r="AY403" s="213"/>
      <c r="AZ403" s="149"/>
      <c r="BA403" s="60"/>
      <c r="BB403" s="244"/>
      <c r="BC403" s="212">
        <v>7700000</v>
      </c>
      <c r="BD403" s="213">
        <v>0</v>
      </c>
      <c r="BE403" s="149">
        <f t="shared" si="1891"/>
        <v>7700000</v>
      </c>
      <c r="BF403" s="60">
        <f t="shared" si="1902"/>
        <v>7700000</v>
      </c>
      <c r="BG403" s="244"/>
      <c r="BH403" s="275"/>
      <c r="BI403" s="275"/>
      <c r="BJ403" s="149"/>
      <c r="BK403" s="60"/>
      <c r="BL403" s="244"/>
      <c r="BM403" s="212"/>
      <c r="BN403" s="213"/>
      <c r="BO403" s="149"/>
      <c r="BP403" s="60"/>
      <c r="BQ403" s="244"/>
      <c r="BR403" s="212"/>
      <c r="BS403" s="213"/>
      <c r="BT403" s="149"/>
      <c r="BU403" s="60"/>
      <c r="BV403" s="244"/>
      <c r="BW403" s="212"/>
      <c r="BX403" s="213"/>
      <c r="BY403" s="149"/>
      <c r="BZ403" s="60"/>
      <c r="CA403" s="244"/>
      <c r="CB403" s="277"/>
      <c r="CC403" s="277"/>
      <c r="CD403" s="149"/>
      <c r="CE403" s="60"/>
      <c r="CF403" s="244"/>
      <c r="CG403" s="212"/>
      <c r="CH403" s="213"/>
      <c r="CI403" s="149"/>
      <c r="CJ403" s="60"/>
      <c r="CK403" s="244"/>
      <c r="CL403" s="212"/>
      <c r="CM403" s="213"/>
      <c r="CN403" s="149"/>
      <c r="CO403" s="60"/>
      <c r="CP403" s="244"/>
      <c r="CQ403" s="212"/>
      <c r="CR403" s="213"/>
      <c r="CS403" s="149"/>
      <c r="CT403" s="60"/>
      <c r="CU403" s="244"/>
      <c r="CV403" s="212"/>
      <c r="CW403" s="213"/>
      <c r="CX403" s="149"/>
      <c r="CY403" s="60"/>
      <c r="CZ403" s="244"/>
      <c r="DA403" s="212"/>
      <c r="DB403" s="213"/>
      <c r="DC403" s="149"/>
      <c r="DD403" s="60"/>
      <c r="DE403" s="244"/>
      <c r="DF403" s="212"/>
      <c r="DG403" s="213"/>
      <c r="DH403" s="149"/>
      <c r="DI403" s="60"/>
      <c r="DJ403" s="244"/>
      <c r="DK403" s="212"/>
      <c r="DL403" s="213"/>
      <c r="DM403" s="149"/>
      <c r="DN403" s="60"/>
      <c r="DO403" s="244"/>
      <c r="DP403" s="212"/>
      <c r="DQ403" s="213"/>
      <c r="DR403" s="149">
        <f t="shared" si="1892"/>
        <v>0</v>
      </c>
      <c r="DS403" s="60">
        <f t="shared" si="1903"/>
        <v>0</v>
      </c>
      <c r="DT403" s="244"/>
      <c r="DU403" s="212">
        <v>0</v>
      </c>
      <c r="DV403" s="213">
        <v>0</v>
      </c>
      <c r="DW403" s="149">
        <f t="shared" si="1893"/>
        <v>0</v>
      </c>
      <c r="DX403" s="60">
        <f t="shared" si="1904"/>
        <v>0</v>
      </c>
      <c r="DY403" s="244"/>
      <c r="DZ403" s="212">
        <v>4200000</v>
      </c>
      <c r="EA403" s="213">
        <v>0</v>
      </c>
      <c r="EB403" s="149">
        <f t="shared" si="1894"/>
        <v>4200000</v>
      </c>
      <c r="EC403" s="60">
        <f t="shared" si="1905"/>
        <v>4200000</v>
      </c>
      <c r="ED403" s="247"/>
      <c r="EE403" s="212">
        <v>5400000</v>
      </c>
      <c r="EF403" s="213">
        <v>0</v>
      </c>
      <c r="EG403" s="149">
        <f t="shared" si="1906"/>
        <v>5400000</v>
      </c>
      <c r="EH403" s="60">
        <f t="shared" si="1907"/>
        <v>5400000</v>
      </c>
      <c r="EI403" s="244"/>
      <c r="EJ403" s="224">
        <f t="shared" ref="EJ403" si="1945">IFERROR(AVERAGEIFS(O403:EI403,O$12:EI$12,"Valor Total Unitario",O403:EI403,"&lt;&gt;0"),0)</f>
        <v>5766666.666666667</v>
      </c>
      <c r="EK403" s="221">
        <f t="shared" ref="EK403" si="1946">_xlfn.MINIFS(O403:EI403,O$12:EI$12,"Valor Total Unitario", O403:EI403, "&lt;&gt;0")</f>
        <v>4200000</v>
      </c>
      <c r="EL403" s="222" t="str">
        <f t="shared" ref="EL403" si="1947">IF(EK403=0,"",INDEX(O$9:EI$9,MATCH(EK403,O403:EI403,0)))</f>
        <v>Exel Medical</v>
      </c>
      <c r="EM403" s="221"/>
      <c r="EN403" s="220">
        <f>IFERROR(EM403/#REF!,0)</f>
        <v>0</v>
      </c>
      <c r="EO403" s="31">
        <f t="shared" ref="EO403" si="1948">+EJ403</f>
        <v>5766666.666666667</v>
      </c>
      <c r="EP403" s="31">
        <f t="shared" si="1918"/>
        <v>5766666.666666667</v>
      </c>
      <c r="EQ403" s="225" t="str">
        <f t="shared" si="1857"/>
        <v/>
      </c>
    </row>
    <row r="404" spans="1:147" s="14" customFormat="1">
      <c r="A404" s="263">
        <f t="shared" si="1163"/>
        <v>392</v>
      </c>
      <c r="B404" s="102"/>
      <c r="C404" s="248" t="s">
        <v>1120</v>
      </c>
      <c r="D404" s="273" t="s">
        <v>57</v>
      </c>
      <c r="E404" s="264" t="s">
        <v>37</v>
      </c>
      <c r="F404" s="273">
        <v>1</v>
      </c>
      <c r="G404" s="102"/>
      <c r="H404" s="103"/>
      <c r="I404" s="210"/>
      <c r="J404" s="280"/>
      <c r="K404" s="206"/>
      <c r="L404" s="71">
        <f t="shared" ref="L404" si="1949">+J404+K404</f>
        <v>0</v>
      </c>
      <c r="M404" s="209">
        <f t="shared" si="1889"/>
        <v>0</v>
      </c>
      <c r="O404" s="275"/>
      <c r="P404" s="275"/>
      <c r="Q404" s="149"/>
      <c r="R404" s="60"/>
      <c r="S404" s="244"/>
      <c r="T404" s="275"/>
      <c r="U404" s="275"/>
      <c r="V404" s="149"/>
      <c r="W404" s="60"/>
      <c r="X404" s="244"/>
      <c r="Y404" s="275"/>
      <c r="Z404" s="275"/>
      <c r="AA404" s="149"/>
      <c r="AB404" s="60"/>
      <c r="AC404" s="244"/>
      <c r="AD404" s="275"/>
      <c r="AE404" s="275"/>
      <c r="AF404" s="149"/>
      <c r="AG404" s="60"/>
      <c r="AH404" s="244"/>
      <c r="AI404" s="275"/>
      <c r="AJ404" s="275"/>
      <c r="AK404" s="149"/>
      <c r="AL404" s="60"/>
      <c r="AM404" s="244"/>
      <c r="AN404" s="275"/>
      <c r="AO404" s="275"/>
      <c r="AP404" s="149">
        <f t="shared" si="1890"/>
        <v>0</v>
      </c>
      <c r="AQ404" s="60">
        <f t="shared" si="1913"/>
        <v>0</v>
      </c>
      <c r="AR404" s="244"/>
      <c r="AS404" s="275"/>
      <c r="AT404" s="275"/>
      <c r="AU404" s="149"/>
      <c r="AV404" s="60"/>
      <c r="AW404" s="244"/>
      <c r="AX404" s="212"/>
      <c r="AY404" s="213"/>
      <c r="AZ404" s="149"/>
      <c r="BA404" s="60"/>
      <c r="BB404" s="244"/>
      <c r="BC404" s="212">
        <v>7920000</v>
      </c>
      <c r="BD404" s="213">
        <v>0</v>
      </c>
      <c r="BE404" s="149">
        <f t="shared" si="1891"/>
        <v>7920000</v>
      </c>
      <c r="BF404" s="60">
        <f t="shared" si="1902"/>
        <v>7920000</v>
      </c>
      <c r="BG404" s="244"/>
      <c r="BH404" s="275"/>
      <c r="BI404" s="275"/>
      <c r="BJ404" s="149"/>
      <c r="BK404" s="60"/>
      <c r="BL404" s="244"/>
      <c r="BM404" s="212"/>
      <c r="BN404" s="213"/>
      <c r="BO404" s="149"/>
      <c r="BP404" s="60"/>
      <c r="BQ404" s="244"/>
      <c r="BR404" s="212"/>
      <c r="BS404" s="213"/>
      <c r="BT404" s="149"/>
      <c r="BU404" s="60"/>
      <c r="BV404" s="244"/>
      <c r="BW404" s="212"/>
      <c r="BX404" s="213"/>
      <c r="BY404" s="149"/>
      <c r="BZ404" s="60"/>
      <c r="CA404" s="244"/>
      <c r="CB404" s="277"/>
      <c r="CC404" s="277"/>
      <c r="CD404" s="149"/>
      <c r="CE404" s="60"/>
      <c r="CF404" s="244"/>
      <c r="CG404" s="212"/>
      <c r="CH404" s="213"/>
      <c r="CI404" s="149"/>
      <c r="CJ404" s="60"/>
      <c r="CK404" s="244"/>
      <c r="CL404" s="212"/>
      <c r="CM404" s="213"/>
      <c r="CN404" s="149"/>
      <c r="CO404" s="60"/>
      <c r="CP404" s="244"/>
      <c r="CQ404" s="212"/>
      <c r="CR404" s="213"/>
      <c r="CS404" s="149"/>
      <c r="CT404" s="60"/>
      <c r="CU404" s="244"/>
      <c r="CV404" s="212"/>
      <c r="CW404" s="213"/>
      <c r="CX404" s="149"/>
      <c r="CY404" s="60"/>
      <c r="CZ404" s="244"/>
      <c r="DA404" s="212"/>
      <c r="DB404" s="213"/>
      <c r="DC404" s="149"/>
      <c r="DD404" s="60"/>
      <c r="DE404" s="244"/>
      <c r="DF404" s="212"/>
      <c r="DG404" s="213"/>
      <c r="DH404" s="149"/>
      <c r="DI404" s="60"/>
      <c r="DJ404" s="244"/>
      <c r="DK404" s="212"/>
      <c r="DL404" s="213"/>
      <c r="DM404" s="149"/>
      <c r="DN404" s="60"/>
      <c r="DO404" s="244"/>
      <c r="DP404" s="212"/>
      <c r="DQ404" s="213"/>
      <c r="DR404" s="149">
        <f t="shared" si="1892"/>
        <v>0</v>
      </c>
      <c r="DS404" s="60">
        <f t="shared" si="1903"/>
        <v>0</v>
      </c>
      <c r="DT404" s="244"/>
      <c r="DU404" s="212">
        <v>0</v>
      </c>
      <c r="DV404" s="213">
        <v>0</v>
      </c>
      <c r="DW404" s="149">
        <f t="shared" si="1893"/>
        <v>0</v>
      </c>
      <c r="DX404" s="60">
        <f t="shared" si="1904"/>
        <v>0</v>
      </c>
      <c r="DY404" s="244"/>
      <c r="DZ404" s="212">
        <v>4200000</v>
      </c>
      <c r="EA404" s="213">
        <v>0</v>
      </c>
      <c r="EB404" s="149">
        <f t="shared" si="1894"/>
        <v>4200000</v>
      </c>
      <c r="EC404" s="60">
        <f t="shared" si="1905"/>
        <v>4200000</v>
      </c>
      <c r="ED404" s="247"/>
      <c r="EE404" s="212">
        <v>5400000</v>
      </c>
      <c r="EF404" s="213">
        <v>0</v>
      </c>
      <c r="EG404" s="149">
        <f t="shared" si="1906"/>
        <v>5400000</v>
      </c>
      <c r="EH404" s="60">
        <f t="shared" si="1907"/>
        <v>5400000</v>
      </c>
      <c r="EI404" s="244"/>
      <c r="EJ404" s="224">
        <f t="shared" ref="EJ404" si="1950">IFERROR(AVERAGEIFS(O404:EI404,O$12:EI$12,"Valor Total Unitario",O404:EI404,"&lt;&gt;0"),0)</f>
        <v>5840000</v>
      </c>
      <c r="EK404" s="221">
        <f t="shared" ref="EK404" si="1951">_xlfn.MINIFS(O404:EI404,O$12:EI$12,"Valor Total Unitario", O404:EI404, "&lt;&gt;0")</f>
        <v>4200000</v>
      </c>
      <c r="EL404" s="222" t="str">
        <f t="shared" ref="EL404" si="1952">IF(EK404=0,"",INDEX(O$9:EI$9,MATCH(EK404,O404:EI404,0)))</f>
        <v>Exel Medical</v>
      </c>
      <c r="EM404" s="221"/>
      <c r="EN404" s="220">
        <f>IFERROR(EM404/#REF!,0)</f>
        <v>0</v>
      </c>
      <c r="EO404" s="31">
        <f t="shared" ref="EO404" si="1953">+EJ404</f>
        <v>5840000</v>
      </c>
      <c r="EP404" s="31">
        <f t="shared" si="1918"/>
        <v>5840000</v>
      </c>
      <c r="EQ404" s="225" t="str">
        <f t="shared" si="1857"/>
        <v/>
      </c>
    </row>
    <row r="405" spans="1:147" s="14" customFormat="1" ht="28.5">
      <c r="A405" s="263">
        <f t="shared" si="1163"/>
        <v>393</v>
      </c>
      <c r="B405" s="102"/>
      <c r="C405" s="248" t="s">
        <v>1121</v>
      </c>
      <c r="D405" s="273" t="s">
        <v>57</v>
      </c>
      <c r="E405" s="264" t="s">
        <v>37</v>
      </c>
      <c r="F405" s="273">
        <v>1</v>
      </c>
      <c r="G405" s="102"/>
      <c r="H405" s="103"/>
      <c r="I405" s="210"/>
      <c r="J405" s="280"/>
      <c r="K405" s="206"/>
      <c r="L405" s="71">
        <f t="shared" ref="L405" si="1954">+J405+K405</f>
        <v>0</v>
      </c>
      <c r="M405" s="209">
        <f t="shared" si="1889"/>
        <v>0</v>
      </c>
      <c r="O405" s="275"/>
      <c r="P405" s="275"/>
      <c r="Q405" s="149"/>
      <c r="R405" s="60"/>
      <c r="S405" s="244"/>
      <c r="T405" s="275"/>
      <c r="U405" s="275"/>
      <c r="V405" s="149"/>
      <c r="W405" s="60"/>
      <c r="X405" s="244"/>
      <c r="Y405" s="275"/>
      <c r="Z405" s="275"/>
      <c r="AA405" s="149"/>
      <c r="AB405" s="60"/>
      <c r="AC405" s="244"/>
      <c r="AD405" s="275"/>
      <c r="AE405" s="275"/>
      <c r="AF405" s="149"/>
      <c r="AG405" s="60"/>
      <c r="AH405" s="244"/>
      <c r="AI405" s="275"/>
      <c r="AJ405" s="275"/>
      <c r="AK405" s="149"/>
      <c r="AL405" s="60"/>
      <c r="AM405" s="244"/>
      <c r="AN405" s="275"/>
      <c r="AO405" s="275"/>
      <c r="AP405" s="149">
        <f t="shared" si="1890"/>
        <v>0</v>
      </c>
      <c r="AQ405" s="60">
        <f t="shared" si="1913"/>
        <v>0</v>
      </c>
      <c r="AR405" s="244"/>
      <c r="AS405" s="275"/>
      <c r="AT405" s="275"/>
      <c r="AU405" s="149"/>
      <c r="AV405" s="60"/>
      <c r="AW405" s="244"/>
      <c r="AX405" s="212"/>
      <c r="AY405" s="213"/>
      <c r="AZ405" s="149"/>
      <c r="BA405" s="60"/>
      <c r="BB405" s="244"/>
      <c r="BC405" s="212">
        <v>7678000</v>
      </c>
      <c r="BD405" s="213">
        <v>0</v>
      </c>
      <c r="BE405" s="149">
        <f t="shared" si="1891"/>
        <v>7678000</v>
      </c>
      <c r="BF405" s="60">
        <f t="shared" si="1902"/>
        <v>7678000</v>
      </c>
      <c r="BG405" s="244"/>
      <c r="BH405" s="275"/>
      <c r="BI405" s="275"/>
      <c r="BJ405" s="149"/>
      <c r="BK405" s="60"/>
      <c r="BL405" s="244"/>
      <c r="BM405" s="212"/>
      <c r="BN405" s="213"/>
      <c r="BO405" s="149"/>
      <c r="BP405" s="60"/>
      <c r="BQ405" s="244"/>
      <c r="BR405" s="212"/>
      <c r="BS405" s="213"/>
      <c r="BT405" s="149"/>
      <c r="BU405" s="60"/>
      <c r="BV405" s="244"/>
      <c r="BW405" s="212"/>
      <c r="BX405" s="213"/>
      <c r="BY405" s="149"/>
      <c r="BZ405" s="60"/>
      <c r="CA405" s="244"/>
      <c r="CB405" s="277"/>
      <c r="CC405" s="277"/>
      <c r="CD405" s="149"/>
      <c r="CE405" s="60"/>
      <c r="CF405" s="244"/>
      <c r="CG405" s="212"/>
      <c r="CH405" s="213"/>
      <c r="CI405" s="149"/>
      <c r="CJ405" s="60"/>
      <c r="CK405" s="244"/>
      <c r="CL405" s="212"/>
      <c r="CM405" s="213"/>
      <c r="CN405" s="149"/>
      <c r="CO405" s="60"/>
      <c r="CP405" s="244"/>
      <c r="CQ405" s="212"/>
      <c r="CR405" s="213"/>
      <c r="CS405" s="149"/>
      <c r="CT405" s="60"/>
      <c r="CU405" s="244"/>
      <c r="CV405" s="212"/>
      <c r="CW405" s="213"/>
      <c r="CX405" s="149"/>
      <c r="CY405" s="60"/>
      <c r="CZ405" s="244"/>
      <c r="DA405" s="212"/>
      <c r="DB405" s="213"/>
      <c r="DC405" s="149"/>
      <c r="DD405" s="60"/>
      <c r="DE405" s="244"/>
      <c r="DF405" s="212"/>
      <c r="DG405" s="213"/>
      <c r="DH405" s="149"/>
      <c r="DI405" s="60"/>
      <c r="DJ405" s="244"/>
      <c r="DK405" s="212"/>
      <c r="DL405" s="213"/>
      <c r="DM405" s="149"/>
      <c r="DN405" s="60"/>
      <c r="DO405" s="244"/>
      <c r="DP405" s="212"/>
      <c r="DQ405" s="213"/>
      <c r="DR405" s="149">
        <f t="shared" si="1892"/>
        <v>0</v>
      </c>
      <c r="DS405" s="60">
        <f t="shared" si="1903"/>
        <v>0</v>
      </c>
      <c r="DT405" s="244"/>
      <c r="DU405" s="212">
        <v>0</v>
      </c>
      <c r="DV405" s="213">
        <v>0</v>
      </c>
      <c r="DW405" s="149">
        <f t="shared" si="1893"/>
        <v>0</v>
      </c>
      <c r="DX405" s="60">
        <f t="shared" si="1904"/>
        <v>0</v>
      </c>
      <c r="DY405" s="244"/>
      <c r="DZ405" s="212">
        <v>4200000</v>
      </c>
      <c r="EA405" s="213">
        <v>0</v>
      </c>
      <c r="EB405" s="149">
        <f t="shared" si="1894"/>
        <v>4200000</v>
      </c>
      <c r="EC405" s="60">
        <f t="shared" si="1905"/>
        <v>4200000</v>
      </c>
      <c r="ED405" s="247"/>
      <c r="EE405" s="212">
        <v>5400000</v>
      </c>
      <c r="EF405" s="213">
        <v>0</v>
      </c>
      <c r="EG405" s="149">
        <f t="shared" si="1906"/>
        <v>5400000</v>
      </c>
      <c r="EH405" s="60">
        <f t="shared" si="1907"/>
        <v>5400000</v>
      </c>
      <c r="EI405" s="244"/>
      <c r="EJ405" s="224">
        <f t="shared" ref="EJ405" si="1955">IFERROR(AVERAGEIFS(O405:EI405,O$12:EI$12,"Valor Total Unitario",O405:EI405,"&lt;&gt;0"),0)</f>
        <v>5759333.333333333</v>
      </c>
      <c r="EK405" s="221">
        <f t="shared" ref="EK405" si="1956">_xlfn.MINIFS(O405:EI405,O$12:EI$12,"Valor Total Unitario", O405:EI405, "&lt;&gt;0")</f>
        <v>4200000</v>
      </c>
      <c r="EL405" s="222" t="str">
        <f t="shared" ref="EL405" si="1957">IF(EK405=0,"",INDEX(O$9:EI$9,MATCH(EK405,O405:EI405,0)))</f>
        <v>Exel Medical</v>
      </c>
      <c r="EM405" s="221"/>
      <c r="EN405" s="220">
        <f>IFERROR(EM405/#REF!,0)</f>
        <v>0</v>
      </c>
      <c r="EO405" s="31">
        <f t="shared" ref="EO405" si="1958">+EJ405</f>
        <v>5759333.333333333</v>
      </c>
      <c r="EP405" s="31">
        <f t="shared" si="1918"/>
        <v>5759333.333333333</v>
      </c>
      <c r="EQ405" s="225" t="str">
        <f t="shared" si="1857"/>
        <v/>
      </c>
    </row>
    <row r="406" spans="1:147" s="14" customFormat="1" ht="28.5">
      <c r="A406" s="263">
        <f t="shared" si="1163"/>
        <v>394</v>
      </c>
      <c r="B406" s="102"/>
      <c r="C406" s="248" t="s">
        <v>1122</v>
      </c>
      <c r="D406" s="273" t="s">
        <v>57</v>
      </c>
      <c r="E406" s="264" t="s">
        <v>37</v>
      </c>
      <c r="F406" s="273">
        <v>1</v>
      </c>
      <c r="G406" s="102"/>
      <c r="H406" s="103"/>
      <c r="I406" s="210"/>
      <c r="J406" s="280"/>
      <c r="K406" s="206"/>
      <c r="L406" s="71">
        <f t="shared" ref="L406" si="1959">+J406+K406</f>
        <v>0</v>
      </c>
      <c r="M406" s="209">
        <f t="shared" si="1889"/>
        <v>0</v>
      </c>
      <c r="O406" s="275"/>
      <c r="P406" s="275"/>
      <c r="Q406" s="149"/>
      <c r="R406" s="60"/>
      <c r="S406" s="244"/>
      <c r="T406" s="275"/>
      <c r="U406" s="275"/>
      <c r="V406" s="149"/>
      <c r="W406" s="60"/>
      <c r="X406" s="244"/>
      <c r="Y406" s="275"/>
      <c r="Z406" s="275"/>
      <c r="AA406" s="149"/>
      <c r="AB406" s="60"/>
      <c r="AC406" s="244"/>
      <c r="AD406" s="275"/>
      <c r="AE406" s="275"/>
      <c r="AF406" s="149"/>
      <c r="AG406" s="60"/>
      <c r="AH406" s="244"/>
      <c r="AI406" s="275"/>
      <c r="AJ406" s="275"/>
      <c r="AK406" s="149"/>
      <c r="AL406" s="60"/>
      <c r="AM406" s="244"/>
      <c r="AN406" s="275"/>
      <c r="AO406" s="275"/>
      <c r="AP406" s="149">
        <f t="shared" si="1890"/>
        <v>0</v>
      </c>
      <c r="AQ406" s="60">
        <f t="shared" si="1913"/>
        <v>0</v>
      </c>
      <c r="AR406" s="244"/>
      <c r="AS406" s="275"/>
      <c r="AT406" s="275"/>
      <c r="AU406" s="149"/>
      <c r="AV406" s="60"/>
      <c r="AW406" s="244"/>
      <c r="AX406" s="212"/>
      <c r="AY406" s="213"/>
      <c r="AZ406" s="149"/>
      <c r="BA406" s="60"/>
      <c r="BB406" s="244"/>
      <c r="BC406" s="212">
        <v>7700000</v>
      </c>
      <c r="BD406" s="213">
        <v>0</v>
      </c>
      <c r="BE406" s="149">
        <f t="shared" si="1891"/>
        <v>7700000</v>
      </c>
      <c r="BF406" s="60">
        <f t="shared" si="1902"/>
        <v>7700000</v>
      </c>
      <c r="BG406" s="244"/>
      <c r="BH406" s="275"/>
      <c r="BI406" s="275"/>
      <c r="BJ406" s="149"/>
      <c r="BK406" s="60"/>
      <c r="BL406" s="244"/>
      <c r="BM406" s="212"/>
      <c r="BN406" s="213"/>
      <c r="BO406" s="149"/>
      <c r="BP406" s="60"/>
      <c r="BQ406" s="244"/>
      <c r="BR406" s="212"/>
      <c r="BS406" s="213"/>
      <c r="BT406" s="149"/>
      <c r="BU406" s="60"/>
      <c r="BV406" s="244"/>
      <c r="BW406" s="212"/>
      <c r="BX406" s="213"/>
      <c r="BY406" s="149"/>
      <c r="BZ406" s="60"/>
      <c r="CA406" s="244"/>
      <c r="CB406" s="277"/>
      <c r="CC406" s="277"/>
      <c r="CD406" s="149"/>
      <c r="CE406" s="60"/>
      <c r="CF406" s="244"/>
      <c r="CG406" s="212"/>
      <c r="CH406" s="213"/>
      <c r="CI406" s="149"/>
      <c r="CJ406" s="60"/>
      <c r="CK406" s="244"/>
      <c r="CL406" s="212"/>
      <c r="CM406" s="213"/>
      <c r="CN406" s="149"/>
      <c r="CO406" s="60"/>
      <c r="CP406" s="244"/>
      <c r="CQ406" s="212"/>
      <c r="CR406" s="213"/>
      <c r="CS406" s="149"/>
      <c r="CT406" s="60"/>
      <c r="CU406" s="244"/>
      <c r="CV406" s="212"/>
      <c r="CW406" s="213"/>
      <c r="CX406" s="149"/>
      <c r="CY406" s="60"/>
      <c r="CZ406" s="244"/>
      <c r="DA406" s="212"/>
      <c r="DB406" s="213"/>
      <c r="DC406" s="149"/>
      <c r="DD406" s="60"/>
      <c r="DE406" s="244"/>
      <c r="DF406" s="212"/>
      <c r="DG406" s="213"/>
      <c r="DH406" s="149"/>
      <c r="DI406" s="60"/>
      <c r="DJ406" s="244"/>
      <c r="DK406" s="212"/>
      <c r="DL406" s="213"/>
      <c r="DM406" s="149"/>
      <c r="DN406" s="60"/>
      <c r="DO406" s="244"/>
      <c r="DP406" s="212"/>
      <c r="DQ406" s="213"/>
      <c r="DR406" s="149">
        <f t="shared" si="1892"/>
        <v>0</v>
      </c>
      <c r="DS406" s="60">
        <f t="shared" si="1903"/>
        <v>0</v>
      </c>
      <c r="DT406" s="244"/>
      <c r="DU406" s="212">
        <v>0</v>
      </c>
      <c r="DV406" s="213">
        <v>0</v>
      </c>
      <c r="DW406" s="149">
        <f t="shared" si="1893"/>
        <v>0</v>
      </c>
      <c r="DX406" s="60">
        <f t="shared" si="1904"/>
        <v>0</v>
      </c>
      <c r="DY406" s="244"/>
      <c r="DZ406" s="212">
        <v>4200000</v>
      </c>
      <c r="EA406" s="213">
        <v>0</v>
      </c>
      <c r="EB406" s="149">
        <f t="shared" si="1894"/>
        <v>4200000</v>
      </c>
      <c r="EC406" s="60">
        <f t="shared" si="1905"/>
        <v>4200000</v>
      </c>
      <c r="ED406" s="247"/>
      <c r="EE406" s="212">
        <v>5400000</v>
      </c>
      <c r="EF406" s="213">
        <v>0</v>
      </c>
      <c r="EG406" s="149">
        <f t="shared" si="1906"/>
        <v>5400000</v>
      </c>
      <c r="EH406" s="60">
        <f t="shared" si="1907"/>
        <v>5400000</v>
      </c>
      <c r="EI406" s="244"/>
      <c r="EJ406" s="224">
        <f t="shared" ref="EJ406" si="1960">IFERROR(AVERAGEIFS(O406:EI406,O$12:EI$12,"Valor Total Unitario",O406:EI406,"&lt;&gt;0"),0)</f>
        <v>5766666.666666667</v>
      </c>
      <c r="EK406" s="221">
        <f t="shared" ref="EK406" si="1961">_xlfn.MINIFS(O406:EI406,O$12:EI$12,"Valor Total Unitario", O406:EI406, "&lt;&gt;0")</f>
        <v>4200000</v>
      </c>
      <c r="EL406" s="222" t="str">
        <f t="shared" ref="EL406" si="1962">IF(EK406=0,"",INDEX(O$9:EI$9,MATCH(EK406,O406:EI406,0)))</f>
        <v>Exel Medical</v>
      </c>
      <c r="EM406" s="221"/>
      <c r="EN406" s="220">
        <f>IFERROR(EM406/#REF!,0)</f>
        <v>0</v>
      </c>
      <c r="EO406" s="31">
        <f t="shared" ref="EO406" si="1963">+EJ406</f>
        <v>5766666.666666667</v>
      </c>
      <c r="EP406" s="31">
        <f t="shared" si="1918"/>
        <v>5766666.666666667</v>
      </c>
      <c r="EQ406" s="225" t="str">
        <f t="shared" si="1857"/>
        <v/>
      </c>
    </row>
    <row r="407" spans="1:147" s="14" customFormat="1">
      <c r="A407" s="263">
        <f t="shared" si="1163"/>
        <v>395</v>
      </c>
      <c r="B407" s="102"/>
      <c r="C407" s="248" t="s">
        <v>1123</v>
      </c>
      <c r="D407" s="273" t="s">
        <v>57</v>
      </c>
      <c r="E407" s="264" t="s">
        <v>37</v>
      </c>
      <c r="F407" s="273">
        <v>1</v>
      </c>
      <c r="G407" s="102"/>
      <c r="H407" s="103"/>
      <c r="I407" s="210"/>
      <c r="J407" s="280"/>
      <c r="K407" s="206"/>
      <c r="L407" s="71">
        <f t="shared" ref="L407" si="1964">+J407+K407</f>
        <v>0</v>
      </c>
      <c r="M407" s="209">
        <f t="shared" si="1889"/>
        <v>0</v>
      </c>
      <c r="O407" s="275"/>
      <c r="P407" s="275"/>
      <c r="Q407" s="149"/>
      <c r="R407" s="60"/>
      <c r="S407" s="244"/>
      <c r="T407" s="275"/>
      <c r="U407" s="275"/>
      <c r="V407" s="149"/>
      <c r="W407" s="60"/>
      <c r="X407" s="244"/>
      <c r="Y407" s="275"/>
      <c r="Z407" s="275"/>
      <c r="AA407" s="149"/>
      <c r="AB407" s="60"/>
      <c r="AC407" s="244"/>
      <c r="AD407" s="275"/>
      <c r="AE407" s="275"/>
      <c r="AF407" s="149"/>
      <c r="AG407" s="60"/>
      <c r="AH407" s="244"/>
      <c r="AI407" s="275"/>
      <c r="AJ407" s="275"/>
      <c r="AK407" s="149"/>
      <c r="AL407" s="60"/>
      <c r="AM407" s="244"/>
      <c r="AN407" s="275"/>
      <c r="AO407" s="275"/>
      <c r="AP407" s="149">
        <f t="shared" si="1890"/>
        <v>0</v>
      </c>
      <c r="AQ407" s="60">
        <f t="shared" si="1913"/>
        <v>0</v>
      </c>
      <c r="AR407" s="244"/>
      <c r="AS407" s="275"/>
      <c r="AT407" s="275">
        <v>0</v>
      </c>
      <c r="AU407" s="149">
        <f t="shared" si="1900"/>
        <v>0</v>
      </c>
      <c r="AV407" s="60">
        <f t="shared" si="1901"/>
        <v>0</v>
      </c>
      <c r="AW407" s="244"/>
      <c r="AX407" s="212"/>
      <c r="AY407" s="213"/>
      <c r="AZ407" s="149"/>
      <c r="BA407" s="60"/>
      <c r="BB407" s="244"/>
      <c r="BC407" s="212">
        <v>90228600</v>
      </c>
      <c r="BD407" s="213">
        <v>0</v>
      </c>
      <c r="BE407" s="149">
        <f t="shared" si="1891"/>
        <v>90228600</v>
      </c>
      <c r="BF407" s="60">
        <f t="shared" si="1902"/>
        <v>90228600</v>
      </c>
      <c r="BG407" s="244"/>
      <c r="BH407" s="275"/>
      <c r="BI407" s="275"/>
      <c r="BJ407" s="149"/>
      <c r="BK407" s="60"/>
      <c r="BL407" s="244"/>
      <c r="BM407" s="212"/>
      <c r="BN407" s="213"/>
      <c r="BO407" s="149"/>
      <c r="BP407" s="60"/>
      <c r="BQ407" s="244"/>
      <c r="BR407" s="212"/>
      <c r="BS407" s="213"/>
      <c r="BT407" s="149"/>
      <c r="BU407" s="60"/>
      <c r="BV407" s="244"/>
      <c r="BW407" s="212"/>
      <c r="BX407" s="213"/>
      <c r="BY407" s="149"/>
      <c r="BZ407" s="60"/>
      <c r="CA407" s="244"/>
      <c r="CB407" s="277"/>
      <c r="CC407" s="277"/>
      <c r="CD407" s="149"/>
      <c r="CE407" s="60"/>
      <c r="CF407" s="244"/>
      <c r="CG407" s="212"/>
      <c r="CH407" s="213"/>
      <c r="CI407" s="149"/>
      <c r="CJ407" s="60"/>
      <c r="CK407" s="244"/>
      <c r="CL407" s="212"/>
      <c r="CM407" s="213"/>
      <c r="CN407" s="149"/>
      <c r="CO407" s="60"/>
      <c r="CP407" s="244"/>
      <c r="CQ407" s="212"/>
      <c r="CR407" s="213"/>
      <c r="CS407" s="149"/>
      <c r="CT407" s="60"/>
      <c r="CU407" s="244"/>
      <c r="CV407" s="212"/>
      <c r="CW407" s="213"/>
      <c r="CX407" s="149"/>
      <c r="CY407" s="60"/>
      <c r="CZ407" s="244"/>
      <c r="DA407" s="212"/>
      <c r="DB407" s="213"/>
      <c r="DC407" s="149"/>
      <c r="DD407" s="60"/>
      <c r="DE407" s="244"/>
      <c r="DF407" s="212">
        <v>127725400</v>
      </c>
      <c r="DG407" s="213">
        <v>0</v>
      </c>
      <c r="DH407" s="149">
        <f t="shared" ref="DH407" si="1965">+DF407+DG407</f>
        <v>127725400</v>
      </c>
      <c r="DI407" s="60">
        <f t="shared" ref="DI407" si="1966">+DH407*$F407</f>
        <v>127725400</v>
      </c>
      <c r="DJ407" s="244"/>
      <c r="DK407" s="212"/>
      <c r="DL407" s="213"/>
      <c r="DM407" s="149"/>
      <c r="DN407" s="60"/>
      <c r="DO407" s="244"/>
      <c r="DP407" s="212"/>
      <c r="DQ407" s="213"/>
      <c r="DR407" s="149">
        <f t="shared" si="1892"/>
        <v>0</v>
      </c>
      <c r="DS407" s="60">
        <f t="shared" si="1903"/>
        <v>0</v>
      </c>
      <c r="DT407" s="244"/>
      <c r="DU407" s="212">
        <v>0</v>
      </c>
      <c r="DV407" s="213">
        <v>0</v>
      </c>
      <c r="DW407" s="149">
        <f t="shared" si="1893"/>
        <v>0</v>
      </c>
      <c r="DX407" s="60">
        <f t="shared" si="1904"/>
        <v>0</v>
      </c>
      <c r="DY407" s="244"/>
      <c r="DZ407" s="212">
        <v>7800000</v>
      </c>
      <c r="EA407" s="213">
        <v>0</v>
      </c>
      <c r="EB407" s="149">
        <f t="shared" si="1894"/>
        <v>7800000</v>
      </c>
      <c r="EC407" s="60">
        <f t="shared" si="1905"/>
        <v>7800000</v>
      </c>
      <c r="ED407" s="247"/>
      <c r="EE407" s="212"/>
      <c r="EF407" s="213"/>
      <c r="EG407" s="149"/>
      <c r="EH407" s="60"/>
      <c r="EI407" s="244"/>
      <c r="EJ407" s="224">
        <f t="shared" ref="EJ407" si="1967">IFERROR(AVERAGEIFS(O407:EI407,O$12:EI$12,"Valor Total Unitario",O407:EI407,"&lt;&gt;0"),0)</f>
        <v>75251333.333333328</v>
      </c>
      <c r="EK407" s="221">
        <f t="shared" ref="EK407" si="1968">_xlfn.MINIFS(O407:EI407,O$12:EI$12,"Valor Total Unitario", O407:EI407, "&lt;&gt;0")</f>
        <v>7800000</v>
      </c>
      <c r="EL407" s="222" t="str">
        <f t="shared" ref="EL407" si="1969">IF(EK407=0,"",INDEX(O$9:EI$9,MATCH(EK407,O407:EI407,0)))</f>
        <v>Exel Medical</v>
      </c>
      <c r="EM407" s="221"/>
      <c r="EN407" s="220">
        <f>IFERROR(EM407/#REF!,0)</f>
        <v>0</v>
      </c>
      <c r="EO407" s="31">
        <f t="shared" ref="EO407" si="1970">+EJ407</f>
        <v>75251333.333333328</v>
      </c>
      <c r="EP407" s="31">
        <f t="shared" si="1918"/>
        <v>75251333.333333328</v>
      </c>
      <c r="EQ407" s="225" t="str">
        <f t="shared" si="1857"/>
        <v/>
      </c>
    </row>
    <row r="408" spans="1:147" s="14" customFormat="1" ht="28.5">
      <c r="A408" s="263">
        <f t="shared" si="1163"/>
        <v>396</v>
      </c>
      <c r="B408" s="102"/>
      <c r="C408" s="248" t="s">
        <v>1124</v>
      </c>
      <c r="D408" s="273" t="s">
        <v>57</v>
      </c>
      <c r="E408" s="264" t="s">
        <v>37</v>
      </c>
      <c r="F408" s="273">
        <v>1</v>
      </c>
      <c r="G408" s="102"/>
      <c r="H408" s="103"/>
      <c r="I408" s="210"/>
      <c r="J408" s="280"/>
      <c r="K408" s="206"/>
      <c r="L408" s="71">
        <f t="shared" ref="L408" si="1971">+J408+K408</f>
        <v>0</v>
      </c>
      <c r="M408" s="209">
        <f t="shared" si="1889"/>
        <v>0</v>
      </c>
      <c r="O408" s="275"/>
      <c r="P408" s="275"/>
      <c r="Q408" s="149"/>
      <c r="R408" s="60"/>
      <c r="S408" s="244"/>
      <c r="T408" s="275"/>
      <c r="U408" s="275"/>
      <c r="V408" s="149"/>
      <c r="W408" s="60"/>
      <c r="X408" s="244"/>
      <c r="Y408" s="275"/>
      <c r="Z408" s="275"/>
      <c r="AA408" s="149"/>
      <c r="AB408" s="60"/>
      <c r="AC408" s="244"/>
      <c r="AD408" s="275"/>
      <c r="AE408" s="275"/>
      <c r="AF408" s="149"/>
      <c r="AG408" s="60"/>
      <c r="AH408" s="244"/>
      <c r="AI408" s="275"/>
      <c r="AJ408" s="275"/>
      <c r="AK408" s="149"/>
      <c r="AL408" s="60"/>
      <c r="AM408" s="244"/>
      <c r="AN408" s="275"/>
      <c r="AO408" s="275"/>
      <c r="AP408" s="149">
        <f t="shared" si="1890"/>
        <v>0</v>
      </c>
      <c r="AQ408" s="60">
        <f t="shared" si="1913"/>
        <v>0</v>
      </c>
      <c r="AR408" s="244"/>
      <c r="AS408" s="275">
        <v>5482812.5</v>
      </c>
      <c r="AT408" s="275">
        <v>0</v>
      </c>
      <c r="AU408" s="149">
        <f t="shared" si="1900"/>
        <v>5482812.5</v>
      </c>
      <c r="AV408" s="60">
        <f t="shared" si="1901"/>
        <v>5482812.5</v>
      </c>
      <c r="AW408" s="244"/>
      <c r="AX408" s="212"/>
      <c r="AY408" s="213"/>
      <c r="AZ408" s="149"/>
      <c r="BA408" s="60"/>
      <c r="BB408" s="244"/>
      <c r="BC408" s="212"/>
      <c r="BD408" s="213"/>
      <c r="BE408" s="149"/>
      <c r="BF408" s="60"/>
      <c r="BG408" s="244"/>
      <c r="BH408" s="275"/>
      <c r="BI408" s="275"/>
      <c r="BJ408" s="149"/>
      <c r="BK408" s="60"/>
      <c r="BL408" s="244"/>
      <c r="BM408" s="212"/>
      <c r="BN408" s="213"/>
      <c r="BO408" s="149"/>
      <c r="BP408" s="60"/>
      <c r="BQ408" s="244"/>
      <c r="BR408" s="212"/>
      <c r="BS408" s="213"/>
      <c r="BT408" s="149"/>
      <c r="BU408" s="60"/>
      <c r="BV408" s="244"/>
      <c r="BW408" s="212"/>
      <c r="BX408" s="213"/>
      <c r="BY408" s="149"/>
      <c r="BZ408" s="60"/>
      <c r="CA408" s="244"/>
      <c r="CB408" s="277"/>
      <c r="CC408" s="277"/>
      <c r="CD408" s="149"/>
      <c r="CE408" s="60"/>
      <c r="CF408" s="244"/>
      <c r="CG408" s="212"/>
      <c r="CH408" s="213"/>
      <c r="CI408" s="149"/>
      <c r="CJ408" s="60"/>
      <c r="CK408" s="244"/>
      <c r="CL408" s="212"/>
      <c r="CM408" s="213"/>
      <c r="CN408" s="149"/>
      <c r="CO408" s="60"/>
      <c r="CP408" s="244"/>
      <c r="CQ408" s="212"/>
      <c r="CR408" s="213"/>
      <c r="CS408" s="149"/>
      <c r="CT408" s="60"/>
      <c r="CU408" s="244"/>
      <c r="CV408" s="212"/>
      <c r="CW408" s="213"/>
      <c r="CX408" s="149"/>
      <c r="CY408" s="60"/>
      <c r="CZ408" s="244"/>
      <c r="DA408" s="212"/>
      <c r="DB408" s="213"/>
      <c r="DC408" s="149"/>
      <c r="DD408" s="60"/>
      <c r="DE408" s="244"/>
      <c r="DF408" s="212"/>
      <c r="DG408" s="213"/>
      <c r="DH408" s="149"/>
      <c r="DI408" s="60"/>
      <c r="DJ408" s="244"/>
      <c r="DK408" s="212"/>
      <c r="DL408" s="213"/>
      <c r="DM408" s="149"/>
      <c r="DN408" s="60"/>
      <c r="DO408" s="244"/>
      <c r="DP408" s="212"/>
      <c r="DQ408" s="213"/>
      <c r="DR408" s="149">
        <f t="shared" si="1892"/>
        <v>0</v>
      </c>
      <c r="DS408" s="60">
        <f t="shared" si="1903"/>
        <v>0</v>
      </c>
      <c r="DT408" s="244"/>
      <c r="DU408" s="212">
        <v>0</v>
      </c>
      <c r="DV408" s="213">
        <v>0</v>
      </c>
      <c r="DW408" s="149">
        <f t="shared" si="1893"/>
        <v>0</v>
      </c>
      <c r="DX408" s="60">
        <f t="shared" si="1904"/>
        <v>0</v>
      </c>
      <c r="DY408" s="244"/>
      <c r="DZ408" s="212">
        <v>1200000</v>
      </c>
      <c r="EA408" s="213">
        <v>0</v>
      </c>
      <c r="EB408" s="149">
        <f t="shared" si="1894"/>
        <v>1200000</v>
      </c>
      <c r="EC408" s="60">
        <f t="shared" si="1905"/>
        <v>1200000</v>
      </c>
      <c r="ED408" s="247"/>
      <c r="EE408" s="212"/>
      <c r="EF408" s="213"/>
      <c r="EG408" s="149"/>
      <c r="EH408" s="60"/>
      <c r="EI408" s="244"/>
      <c r="EJ408" s="224">
        <f t="shared" ref="EJ408" si="1972">IFERROR(AVERAGEIFS(O408:EI408,O$12:EI$12,"Valor Total Unitario",O408:EI408,"&lt;&gt;0"),0)</f>
        <v>3341406.25</v>
      </c>
      <c r="EK408" s="221">
        <f t="shared" ref="EK408" si="1973">_xlfn.MINIFS(O408:EI408,O$12:EI$12,"Valor Total Unitario", O408:EI408, "&lt;&gt;0")</f>
        <v>1200000</v>
      </c>
      <c r="EL408" s="222" t="str">
        <f t="shared" ref="EL408" si="1974">IF(EK408=0,"",INDEX(O$9:EI$9,MATCH(EK408,O408:EI408,0)))</f>
        <v>Exel Medical</v>
      </c>
      <c r="EM408" s="221"/>
      <c r="EN408" s="220">
        <f>IFERROR(EM408/#REF!,0)</f>
        <v>0</v>
      </c>
      <c r="EO408" s="31">
        <f t="shared" ref="EO408" si="1975">+EJ408</f>
        <v>3341406.25</v>
      </c>
      <c r="EP408" s="31">
        <f t="shared" si="1918"/>
        <v>3341406.25</v>
      </c>
      <c r="EQ408" s="225" t="str">
        <f t="shared" si="1857"/>
        <v/>
      </c>
    </row>
    <row r="409" spans="1:147" s="14" customFormat="1" ht="28.5">
      <c r="A409" s="263">
        <f t="shared" si="1163"/>
        <v>397</v>
      </c>
      <c r="B409" s="102"/>
      <c r="C409" s="248" t="s">
        <v>1125</v>
      </c>
      <c r="D409" s="273" t="s">
        <v>57</v>
      </c>
      <c r="E409" s="264" t="s">
        <v>37</v>
      </c>
      <c r="F409" s="273">
        <v>2</v>
      </c>
      <c r="G409" s="102"/>
      <c r="H409" s="103"/>
      <c r="I409" s="210"/>
      <c r="J409" s="280"/>
      <c r="K409" s="206"/>
      <c r="L409" s="71">
        <f t="shared" ref="L409" si="1976">+J409+K409</f>
        <v>0</v>
      </c>
      <c r="M409" s="209">
        <f t="shared" si="1889"/>
        <v>0</v>
      </c>
      <c r="O409" s="275"/>
      <c r="P409" s="275"/>
      <c r="Q409" s="149"/>
      <c r="R409" s="60"/>
      <c r="S409" s="244"/>
      <c r="T409" s="275"/>
      <c r="U409" s="275"/>
      <c r="V409" s="149"/>
      <c r="W409" s="60"/>
      <c r="X409" s="244"/>
      <c r="Y409" s="275"/>
      <c r="Z409" s="275"/>
      <c r="AA409" s="149"/>
      <c r="AB409" s="60"/>
      <c r="AC409" s="244"/>
      <c r="AD409" s="275"/>
      <c r="AE409" s="275"/>
      <c r="AF409" s="149"/>
      <c r="AG409" s="60"/>
      <c r="AH409" s="244"/>
      <c r="AI409" s="275"/>
      <c r="AJ409" s="275"/>
      <c r="AK409" s="149"/>
      <c r="AL409" s="60"/>
      <c r="AM409" s="244"/>
      <c r="AN409" s="275"/>
      <c r="AO409" s="275"/>
      <c r="AP409" s="149">
        <f t="shared" si="1890"/>
        <v>0</v>
      </c>
      <c r="AQ409" s="60">
        <f t="shared" si="1913"/>
        <v>0</v>
      </c>
      <c r="AR409" s="244"/>
      <c r="AS409" s="275">
        <v>6428125</v>
      </c>
      <c r="AT409" s="275">
        <v>0</v>
      </c>
      <c r="AU409" s="149">
        <f t="shared" si="1900"/>
        <v>6428125</v>
      </c>
      <c r="AV409" s="60">
        <f t="shared" si="1901"/>
        <v>12856250</v>
      </c>
      <c r="AW409" s="244"/>
      <c r="AX409" s="212"/>
      <c r="AY409" s="213"/>
      <c r="AZ409" s="149"/>
      <c r="BA409" s="60"/>
      <c r="BB409" s="244"/>
      <c r="BC409" s="212"/>
      <c r="BD409" s="213"/>
      <c r="BE409" s="149"/>
      <c r="BF409" s="60"/>
      <c r="BG409" s="244"/>
      <c r="BH409" s="275"/>
      <c r="BI409" s="275"/>
      <c r="BJ409" s="149"/>
      <c r="BK409" s="60"/>
      <c r="BL409" s="244"/>
      <c r="BM409" s="212"/>
      <c r="BN409" s="213"/>
      <c r="BO409" s="149"/>
      <c r="BP409" s="60"/>
      <c r="BQ409" s="244"/>
      <c r="BR409" s="212"/>
      <c r="BS409" s="213"/>
      <c r="BT409" s="149"/>
      <c r="BU409" s="60"/>
      <c r="BV409" s="244"/>
      <c r="BW409" s="212"/>
      <c r="BX409" s="213"/>
      <c r="BY409" s="149"/>
      <c r="BZ409" s="60"/>
      <c r="CA409" s="244"/>
      <c r="CB409" s="277"/>
      <c r="CC409" s="277"/>
      <c r="CD409" s="149"/>
      <c r="CE409" s="60"/>
      <c r="CF409" s="244"/>
      <c r="CG409" s="212"/>
      <c r="CH409" s="213"/>
      <c r="CI409" s="149"/>
      <c r="CJ409" s="60"/>
      <c r="CK409" s="244"/>
      <c r="CL409" s="212"/>
      <c r="CM409" s="213"/>
      <c r="CN409" s="149"/>
      <c r="CO409" s="60"/>
      <c r="CP409" s="244"/>
      <c r="CQ409" s="212"/>
      <c r="CR409" s="213"/>
      <c r="CS409" s="149"/>
      <c r="CT409" s="60"/>
      <c r="CU409" s="244"/>
      <c r="CV409" s="212"/>
      <c r="CW409" s="213"/>
      <c r="CX409" s="149"/>
      <c r="CY409" s="60"/>
      <c r="CZ409" s="244"/>
      <c r="DA409" s="212"/>
      <c r="DB409" s="213"/>
      <c r="DC409" s="149"/>
      <c r="DD409" s="60"/>
      <c r="DE409" s="244"/>
      <c r="DF409" s="212"/>
      <c r="DG409" s="213"/>
      <c r="DH409" s="149"/>
      <c r="DI409" s="60"/>
      <c r="DJ409" s="244"/>
      <c r="DK409" s="212"/>
      <c r="DL409" s="213"/>
      <c r="DM409" s="149"/>
      <c r="DN409" s="60"/>
      <c r="DO409" s="244"/>
      <c r="DP409" s="212"/>
      <c r="DQ409" s="213"/>
      <c r="DR409" s="149">
        <f t="shared" si="1892"/>
        <v>0</v>
      </c>
      <c r="DS409" s="60">
        <f t="shared" si="1903"/>
        <v>0</v>
      </c>
      <c r="DT409" s="244"/>
      <c r="DU409" s="212">
        <v>0</v>
      </c>
      <c r="DV409" s="213">
        <v>0</v>
      </c>
      <c r="DW409" s="149">
        <f t="shared" si="1893"/>
        <v>0</v>
      </c>
      <c r="DX409" s="60">
        <f t="shared" si="1904"/>
        <v>0</v>
      </c>
      <c r="DY409" s="244"/>
      <c r="DZ409" s="212">
        <v>2160000</v>
      </c>
      <c r="EA409" s="213">
        <v>0</v>
      </c>
      <c r="EB409" s="149">
        <f t="shared" si="1894"/>
        <v>2160000</v>
      </c>
      <c r="EC409" s="60">
        <f t="shared" si="1905"/>
        <v>4320000</v>
      </c>
      <c r="ED409" s="247"/>
      <c r="EE409" s="212"/>
      <c r="EF409" s="213"/>
      <c r="EG409" s="149"/>
      <c r="EH409" s="60"/>
      <c r="EI409" s="244"/>
      <c r="EJ409" s="224">
        <f t="shared" ref="EJ409" si="1977">IFERROR(AVERAGEIFS(O409:EI409,O$12:EI$12,"Valor Total Unitario",O409:EI409,"&lt;&gt;0"),0)</f>
        <v>4294062.5</v>
      </c>
      <c r="EK409" s="221">
        <f t="shared" ref="EK409" si="1978">_xlfn.MINIFS(O409:EI409,O$12:EI$12,"Valor Total Unitario", O409:EI409, "&lt;&gt;0")</f>
        <v>2160000</v>
      </c>
      <c r="EL409" s="222" t="str">
        <f t="shared" ref="EL409" si="1979">IF(EK409=0,"",INDEX(O$9:EI$9,MATCH(EK409,O409:EI409,0)))</f>
        <v>Exel Medical</v>
      </c>
      <c r="EM409" s="221"/>
      <c r="EN409" s="220">
        <f>IFERROR(EM409/#REF!,0)</f>
        <v>0</v>
      </c>
      <c r="EO409" s="31">
        <f t="shared" ref="EO409" si="1980">+EJ409</f>
        <v>4294062.5</v>
      </c>
      <c r="EP409" s="31">
        <f t="shared" si="1918"/>
        <v>8588125</v>
      </c>
      <c r="EQ409" s="225" t="str">
        <f t="shared" si="1857"/>
        <v/>
      </c>
    </row>
    <row r="410" spans="1:147" s="14" customFormat="1" ht="28.5">
      <c r="A410" s="263">
        <f t="shared" si="1163"/>
        <v>398</v>
      </c>
      <c r="B410" s="102"/>
      <c r="C410" s="248" t="s">
        <v>1126</v>
      </c>
      <c r="D410" s="273" t="s">
        <v>57</v>
      </c>
      <c r="E410" s="264" t="s">
        <v>37</v>
      </c>
      <c r="F410" s="273">
        <v>2</v>
      </c>
      <c r="G410" s="102"/>
      <c r="H410" s="103"/>
      <c r="I410" s="210"/>
      <c r="J410" s="280"/>
      <c r="K410" s="206"/>
      <c r="L410" s="71">
        <f t="shared" ref="L410" si="1981">+J410+K410</f>
        <v>0</v>
      </c>
      <c r="M410" s="209">
        <f t="shared" si="1889"/>
        <v>0</v>
      </c>
      <c r="O410" s="275"/>
      <c r="P410" s="275"/>
      <c r="Q410" s="149"/>
      <c r="R410" s="60"/>
      <c r="S410" s="244"/>
      <c r="T410" s="275"/>
      <c r="U410" s="275"/>
      <c r="V410" s="149"/>
      <c r="W410" s="60"/>
      <c r="X410" s="244"/>
      <c r="Y410" s="275"/>
      <c r="Z410" s="275"/>
      <c r="AA410" s="149"/>
      <c r="AB410" s="60"/>
      <c r="AC410" s="244"/>
      <c r="AD410" s="275"/>
      <c r="AE410" s="275"/>
      <c r="AF410" s="149"/>
      <c r="AG410" s="60"/>
      <c r="AH410" s="244"/>
      <c r="AI410" s="275"/>
      <c r="AJ410" s="275"/>
      <c r="AK410" s="149"/>
      <c r="AL410" s="60"/>
      <c r="AM410" s="244"/>
      <c r="AN410" s="275"/>
      <c r="AO410" s="275"/>
      <c r="AP410" s="149">
        <f t="shared" si="1890"/>
        <v>0</v>
      </c>
      <c r="AQ410" s="60">
        <f t="shared" si="1913"/>
        <v>0</v>
      </c>
      <c r="AR410" s="244"/>
      <c r="AS410" s="275">
        <v>12950781.800000001</v>
      </c>
      <c r="AT410" s="275">
        <v>0</v>
      </c>
      <c r="AU410" s="149">
        <f t="shared" si="1900"/>
        <v>12950781.800000001</v>
      </c>
      <c r="AV410" s="60">
        <f t="shared" si="1901"/>
        <v>25901563.600000001</v>
      </c>
      <c r="AW410" s="244"/>
      <c r="AX410" s="212"/>
      <c r="AY410" s="213"/>
      <c r="AZ410" s="149"/>
      <c r="BA410" s="60"/>
      <c r="BB410" s="244"/>
      <c r="BC410" s="212"/>
      <c r="BD410" s="213"/>
      <c r="BE410" s="149"/>
      <c r="BF410" s="60"/>
      <c r="BG410" s="244"/>
      <c r="BH410" s="275"/>
      <c r="BI410" s="275"/>
      <c r="BJ410" s="149"/>
      <c r="BK410" s="60"/>
      <c r="BL410" s="244"/>
      <c r="BM410" s="212"/>
      <c r="BN410" s="213"/>
      <c r="BO410" s="149"/>
      <c r="BP410" s="60"/>
      <c r="BQ410" s="244"/>
      <c r="BR410" s="212"/>
      <c r="BS410" s="213"/>
      <c r="BT410" s="149"/>
      <c r="BU410" s="60"/>
      <c r="BV410" s="244"/>
      <c r="BW410" s="212"/>
      <c r="BX410" s="213"/>
      <c r="BY410" s="149"/>
      <c r="BZ410" s="60"/>
      <c r="CA410" s="244"/>
      <c r="CB410" s="277"/>
      <c r="CC410" s="277"/>
      <c r="CD410" s="149"/>
      <c r="CE410" s="60"/>
      <c r="CF410" s="244"/>
      <c r="CG410" s="212"/>
      <c r="CH410" s="213"/>
      <c r="CI410" s="149"/>
      <c r="CJ410" s="60"/>
      <c r="CK410" s="244"/>
      <c r="CL410" s="212"/>
      <c r="CM410" s="213"/>
      <c r="CN410" s="149"/>
      <c r="CO410" s="60"/>
      <c r="CP410" s="244"/>
      <c r="CQ410" s="212"/>
      <c r="CR410" s="213"/>
      <c r="CS410" s="149"/>
      <c r="CT410" s="60"/>
      <c r="CU410" s="244"/>
      <c r="CV410" s="212"/>
      <c r="CW410" s="213"/>
      <c r="CX410" s="149"/>
      <c r="CY410" s="60"/>
      <c r="CZ410" s="244"/>
      <c r="DA410" s="212"/>
      <c r="DB410" s="213"/>
      <c r="DC410" s="149"/>
      <c r="DD410" s="60"/>
      <c r="DE410" s="244"/>
      <c r="DF410" s="212"/>
      <c r="DG410" s="213"/>
      <c r="DH410" s="149"/>
      <c r="DI410" s="60"/>
      <c r="DJ410" s="244"/>
      <c r="DK410" s="212"/>
      <c r="DL410" s="213"/>
      <c r="DM410" s="149"/>
      <c r="DN410" s="60"/>
      <c r="DO410" s="244"/>
      <c r="DP410" s="212"/>
      <c r="DQ410" s="213"/>
      <c r="DR410" s="149">
        <f t="shared" si="1892"/>
        <v>0</v>
      </c>
      <c r="DS410" s="60">
        <f t="shared" si="1903"/>
        <v>0</v>
      </c>
      <c r="DT410" s="244"/>
      <c r="DU410" s="212">
        <v>0</v>
      </c>
      <c r="DV410" s="213">
        <v>0</v>
      </c>
      <c r="DW410" s="149">
        <f t="shared" si="1893"/>
        <v>0</v>
      </c>
      <c r="DX410" s="60">
        <f t="shared" si="1904"/>
        <v>0</v>
      </c>
      <c r="DY410" s="244"/>
      <c r="DZ410" s="212">
        <v>3600000</v>
      </c>
      <c r="EA410" s="213">
        <v>0</v>
      </c>
      <c r="EB410" s="149">
        <f t="shared" si="1894"/>
        <v>3600000</v>
      </c>
      <c r="EC410" s="60">
        <f t="shared" si="1905"/>
        <v>7200000</v>
      </c>
      <c r="ED410" s="247"/>
      <c r="EE410" s="212"/>
      <c r="EF410" s="213"/>
      <c r="EG410" s="149"/>
      <c r="EH410" s="60"/>
      <c r="EI410" s="244"/>
      <c r="EJ410" s="224">
        <f t="shared" ref="EJ410" si="1982">IFERROR(AVERAGEIFS(O410:EI410,O$12:EI$12,"Valor Total Unitario",O410:EI410,"&lt;&gt;0"),0)</f>
        <v>8275390.9000000004</v>
      </c>
      <c r="EK410" s="221">
        <f t="shared" ref="EK410" si="1983">_xlfn.MINIFS(O410:EI410,O$12:EI$12,"Valor Total Unitario", O410:EI410, "&lt;&gt;0")</f>
        <v>3600000</v>
      </c>
      <c r="EL410" s="222" t="str">
        <f t="shared" ref="EL410" si="1984">IF(EK410=0,"",INDEX(O$9:EI$9,MATCH(EK410,O410:EI410,0)))</f>
        <v>Exel Medical</v>
      </c>
      <c r="EM410" s="221"/>
      <c r="EN410" s="220">
        <f>IFERROR(EM410/#REF!,0)</f>
        <v>0</v>
      </c>
      <c r="EO410" s="31">
        <f t="shared" ref="EO410" si="1985">+EJ410</f>
        <v>8275390.9000000004</v>
      </c>
      <c r="EP410" s="31">
        <f t="shared" si="1918"/>
        <v>16550781.800000001</v>
      </c>
      <c r="EQ410" s="225" t="str">
        <f t="shared" si="1857"/>
        <v/>
      </c>
    </row>
    <row r="411" spans="1:147" s="14" customFormat="1" ht="28.5">
      <c r="A411" s="263">
        <f t="shared" si="1163"/>
        <v>399</v>
      </c>
      <c r="B411" s="102"/>
      <c r="C411" s="248" t="s">
        <v>1127</v>
      </c>
      <c r="D411" s="273" t="s">
        <v>57</v>
      </c>
      <c r="E411" s="264" t="s">
        <v>37</v>
      </c>
      <c r="F411" s="273">
        <v>2</v>
      </c>
      <c r="G411" s="102"/>
      <c r="H411" s="103"/>
      <c r="I411" s="210"/>
      <c r="J411" s="280"/>
      <c r="K411" s="206"/>
      <c r="L411" s="71">
        <f t="shared" ref="L411" si="1986">+J411+K411</f>
        <v>0</v>
      </c>
      <c r="M411" s="209">
        <f t="shared" si="1889"/>
        <v>0</v>
      </c>
      <c r="O411" s="275"/>
      <c r="P411" s="275"/>
      <c r="Q411" s="149"/>
      <c r="R411" s="60"/>
      <c r="S411" s="244"/>
      <c r="T411" s="275"/>
      <c r="U411" s="275"/>
      <c r="V411" s="149"/>
      <c r="W411" s="60"/>
      <c r="X411" s="244"/>
      <c r="Y411" s="275"/>
      <c r="Z411" s="275"/>
      <c r="AA411" s="149"/>
      <c r="AB411" s="60"/>
      <c r="AC411" s="244"/>
      <c r="AD411" s="275"/>
      <c r="AE411" s="275"/>
      <c r="AF411" s="149"/>
      <c r="AG411" s="60"/>
      <c r="AH411" s="244"/>
      <c r="AI411" s="275"/>
      <c r="AJ411" s="275"/>
      <c r="AK411" s="149"/>
      <c r="AL411" s="60"/>
      <c r="AM411" s="244"/>
      <c r="AN411" s="275"/>
      <c r="AO411" s="275"/>
      <c r="AP411" s="149">
        <f t="shared" si="1890"/>
        <v>0</v>
      </c>
      <c r="AQ411" s="60">
        <f t="shared" si="1913"/>
        <v>0</v>
      </c>
      <c r="AR411" s="244"/>
      <c r="AS411" s="275">
        <v>6428125</v>
      </c>
      <c r="AT411" s="275">
        <v>0</v>
      </c>
      <c r="AU411" s="149">
        <f t="shared" si="1900"/>
        <v>6428125</v>
      </c>
      <c r="AV411" s="60">
        <f t="shared" si="1901"/>
        <v>12856250</v>
      </c>
      <c r="AW411" s="244"/>
      <c r="AX411" s="212"/>
      <c r="AY411" s="213"/>
      <c r="AZ411" s="149"/>
      <c r="BA411" s="60"/>
      <c r="BB411" s="244"/>
      <c r="BC411" s="212"/>
      <c r="BD411" s="213"/>
      <c r="BE411" s="149"/>
      <c r="BF411" s="60"/>
      <c r="BG411" s="244"/>
      <c r="BH411" s="275"/>
      <c r="BI411" s="275"/>
      <c r="BJ411" s="149"/>
      <c r="BK411" s="60"/>
      <c r="BL411" s="244"/>
      <c r="BM411" s="212"/>
      <c r="BN411" s="213"/>
      <c r="BO411" s="149"/>
      <c r="BP411" s="60"/>
      <c r="BQ411" s="244"/>
      <c r="BR411" s="212"/>
      <c r="BS411" s="213"/>
      <c r="BT411" s="149"/>
      <c r="BU411" s="60"/>
      <c r="BV411" s="244"/>
      <c r="BW411" s="212"/>
      <c r="BX411" s="213"/>
      <c r="BY411" s="149"/>
      <c r="BZ411" s="60"/>
      <c r="CA411" s="244"/>
      <c r="CB411" s="277"/>
      <c r="CC411" s="277"/>
      <c r="CD411" s="149"/>
      <c r="CE411" s="60"/>
      <c r="CF411" s="244"/>
      <c r="CG411" s="212"/>
      <c r="CH411" s="213"/>
      <c r="CI411" s="149"/>
      <c r="CJ411" s="60"/>
      <c r="CK411" s="244"/>
      <c r="CL411" s="212"/>
      <c r="CM411" s="213"/>
      <c r="CN411" s="149"/>
      <c r="CO411" s="60"/>
      <c r="CP411" s="244"/>
      <c r="CQ411" s="212"/>
      <c r="CR411" s="213"/>
      <c r="CS411" s="149"/>
      <c r="CT411" s="60"/>
      <c r="CU411" s="244"/>
      <c r="CV411" s="212"/>
      <c r="CW411" s="213"/>
      <c r="CX411" s="149"/>
      <c r="CY411" s="60"/>
      <c r="CZ411" s="244"/>
      <c r="DA411" s="212"/>
      <c r="DB411" s="213"/>
      <c r="DC411" s="149"/>
      <c r="DD411" s="60"/>
      <c r="DE411" s="244"/>
      <c r="DF411" s="212"/>
      <c r="DG411" s="213"/>
      <c r="DH411" s="149"/>
      <c r="DI411" s="60"/>
      <c r="DJ411" s="244"/>
      <c r="DK411" s="212"/>
      <c r="DL411" s="213"/>
      <c r="DM411" s="149"/>
      <c r="DN411" s="60"/>
      <c r="DO411" s="244"/>
      <c r="DP411" s="212"/>
      <c r="DQ411" s="213"/>
      <c r="DR411" s="149">
        <f t="shared" si="1892"/>
        <v>0</v>
      </c>
      <c r="DS411" s="60">
        <f t="shared" si="1903"/>
        <v>0</v>
      </c>
      <c r="DT411" s="244"/>
      <c r="DU411" s="212">
        <v>0</v>
      </c>
      <c r="DV411" s="213">
        <v>0</v>
      </c>
      <c r="DW411" s="149">
        <f t="shared" si="1893"/>
        <v>0</v>
      </c>
      <c r="DX411" s="60">
        <f t="shared" si="1904"/>
        <v>0</v>
      </c>
      <c r="DY411" s="244"/>
      <c r="DZ411" s="212">
        <v>4800000</v>
      </c>
      <c r="EA411" s="213">
        <v>0</v>
      </c>
      <c r="EB411" s="149">
        <f t="shared" si="1894"/>
        <v>4800000</v>
      </c>
      <c r="EC411" s="60">
        <f t="shared" si="1905"/>
        <v>9600000</v>
      </c>
      <c r="ED411" s="247"/>
      <c r="EE411" s="212"/>
      <c r="EF411" s="213"/>
      <c r="EG411" s="149"/>
      <c r="EH411" s="60"/>
      <c r="EI411" s="244"/>
      <c r="EJ411" s="224">
        <f t="shared" ref="EJ411" si="1987">IFERROR(AVERAGEIFS(O411:EI411,O$12:EI$12,"Valor Total Unitario",O411:EI411,"&lt;&gt;0"),0)</f>
        <v>5614062.5</v>
      </c>
      <c r="EK411" s="221">
        <f t="shared" ref="EK411" si="1988">_xlfn.MINIFS(O411:EI411,O$12:EI$12,"Valor Total Unitario", O411:EI411, "&lt;&gt;0")</f>
        <v>4800000</v>
      </c>
      <c r="EL411" s="222" t="str">
        <f t="shared" ref="EL411" si="1989">IF(EK411=0,"",INDEX(O$9:EI$9,MATCH(EK411,O411:EI411,0)))</f>
        <v>Exel Medical</v>
      </c>
      <c r="EM411" s="221"/>
      <c r="EN411" s="220">
        <f>IFERROR(EM411/#REF!,0)</f>
        <v>0</v>
      </c>
      <c r="EO411" s="31">
        <f t="shared" ref="EO411" si="1990">+EJ411</f>
        <v>5614062.5</v>
      </c>
      <c r="EP411" s="31">
        <f t="shared" si="1918"/>
        <v>11228125</v>
      </c>
      <c r="EQ411" s="225" t="str">
        <f t="shared" si="1857"/>
        <v/>
      </c>
    </row>
    <row r="412" spans="1:147" s="14" customFormat="1" ht="28.5">
      <c r="A412" s="263">
        <f t="shared" si="1163"/>
        <v>400</v>
      </c>
      <c r="B412" s="102"/>
      <c r="C412" s="248" t="s">
        <v>1128</v>
      </c>
      <c r="D412" s="273" t="s">
        <v>57</v>
      </c>
      <c r="E412" s="264" t="s">
        <v>37</v>
      </c>
      <c r="F412" s="273">
        <v>2</v>
      </c>
      <c r="G412" s="102"/>
      <c r="H412" s="103"/>
      <c r="I412" s="210"/>
      <c r="J412" s="280"/>
      <c r="K412" s="206"/>
      <c r="L412" s="71">
        <f t="shared" ref="L412" si="1991">+J412+K412</f>
        <v>0</v>
      </c>
      <c r="M412" s="209">
        <f t="shared" si="1889"/>
        <v>0</v>
      </c>
      <c r="O412" s="275"/>
      <c r="P412" s="275"/>
      <c r="Q412" s="149"/>
      <c r="R412" s="60"/>
      <c r="S412" s="244"/>
      <c r="T412" s="275"/>
      <c r="U412" s="275"/>
      <c r="V412" s="149"/>
      <c r="W412" s="60"/>
      <c r="X412" s="244"/>
      <c r="Y412" s="275"/>
      <c r="Z412" s="275"/>
      <c r="AA412" s="149"/>
      <c r="AB412" s="60"/>
      <c r="AC412" s="244"/>
      <c r="AD412" s="275"/>
      <c r="AE412" s="275"/>
      <c r="AF412" s="149"/>
      <c r="AG412" s="60"/>
      <c r="AH412" s="244"/>
      <c r="AI412" s="275"/>
      <c r="AJ412" s="275"/>
      <c r="AK412" s="149"/>
      <c r="AL412" s="60"/>
      <c r="AM412" s="244"/>
      <c r="AN412" s="275"/>
      <c r="AO412" s="275"/>
      <c r="AP412" s="149">
        <f t="shared" si="1890"/>
        <v>0</v>
      </c>
      <c r="AQ412" s="60">
        <f t="shared" si="1913"/>
        <v>0</v>
      </c>
      <c r="AR412" s="244"/>
      <c r="AS412" s="275">
        <v>12950782</v>
      </c>
      <c r="AT412" s="275">
        <v>0</v>
      </c>
      <c r="AU412" s="149">
        <f t="shared" si="1900"/>
        <v>12950782</v>
      </c>
      <c r="AV412" s="60">
        <f t="shared" si="1901"/>
        <v>25901564</v>
      </c>
      <c r="AW412" s="244"/>
      <c r="AX412" s="212"/>
      <c r="AY412" s="213"/>
      <c r="AZ412" s="149"/>
      <c r="BA412" s="60"/>
      <c r="BB412" s="244"/>
      <c r="BC412" s="212"/>
      <c r="BD412" s="213"/>
      <c r="BE412" s="149"/>
      <c r="BF412" s="60"/>
      <c r="BG412" s="244"/>
      <c r="BH412" s="275"/>
      <c r="BI412" s="275"/>
      <c r="BJ412" s="149"/>
      <c r="BK412" s="60"/>
      <c r="BL412" s="244"/>
      <c r="BM412" s="212"/>
      <c r="BN412" s="213"/>
      <c r="BO412" s="149"/>
      <c r="BP412" s="60"/>
      <c r="BQ412" s="244"/>
      <c r="BR412" s="212"/>
      <c r="BS412" s="213"/>
      <c r="BT412" s="149"/>
      <c r="BU412" s="60"/>
      <c r="BV412" s="244"/>
      <c r="BW412" s="212"/>
      <c r="BX412" s="213"/>
      <c r="BY412" s="149"/>
      <c r="BZ412" s="60"/>
      <c r="CA412" s="244"/>
      <c r="CB412" s="277"/>
      <c r="CC412" s="277"/>
      <c r="CD412" s="149"/>
      <c r="CE412" s="60"/>
      <c r="CF412" s="244"/>
      <c r="CG412" s="212"/>
      <c r="CH412" s="213"/>
      <c r="CI412" s="149"/>
      <c r="CJ412" s="60"/>
      <c r="CK412" s="244"/>
      <c r="CL412" s="212"/>
      <c r="CM412" s="213"/>
      <c r="CN412" s="149"/>
      <c r="CO412" s="60"/>
      <c r="CP412" s="244"/>
      <c r="CQ412" s="212"/>
      <c r="CR412" s="213"/>
      <c r="CS412" s="149"/>
      <c r="CT412" s="60"/>
      <c r="CU412" s="244"/>
      <c r="CV412" s="212"/>
      <c r="CW412" s="213"/>
      <c r="CX412" s="149"/>
      <c r="CY412" s="60"/>
      <c r="CZ412" s="244"/>
      <c r="DA412" s="212"/>
      <c r="DB412" s="213"/>
      <c r="DC412" s="149"/>
      <c r="DD412" s="60"/>
      <c r="DE412" s="244"/>
      <c r="DF412" s="212"/>
      <c r="DG412" s="213"/>
      <c r="DH412" s="149"/>
      <c r="DI412" s="60"/>
      <c r="DJ412" s="244"/>
      <c r="DK412" s="212"/>
      <c r="DL412" s="213"/>
      <c r="DM412" s="149"/>
      <c r="DN412" s="60"/>
      <c r="DO412" s="244"/>
      <c r="DP412" s="212"/>
      <c r="DQ412" s="213"/>
      <c r="DR412" s="149">
        <f t="shared" si="1892"/>
        <v>0</v>
      </c>
      <c r="DS412" s="60">
        <f t="shared" si="1903"/>
        <v>0</v>
      </c>
      <c r="DT412" s="244"/>
      <c r="DU412" s="212">
        <v>0</v>
      </c>
      <c r="DV412" s="213">
        <v>0</v>
      </c>
      <c r="DW412" s="149">
        <f t="shared" si="1893"/>
        <v>0</v>
      </c>
      <c r="DX412" s="60">
        <f t="shared" si="1904"/>
        <v>0</v>
      </c>
      <c r="DY412" s="244"/>
      <c r="DZ412" s="212">
        <v>3600000</v>
      </c>
      <c r="EA412" s="213">
        <v>0</v>
      </c>
      <c r="EB412" s="149">
        <f t="shared" si="1894"/>
        <v>3600000</v>
      </c>
      <c r="EC412" s="60">
        <f t="shared" si="1905"/>
        <v>7200000</v>
      </c>
      <c r="ED412" s="247"/>
      <c r="EE412" s="212"/>
      <c r="EF412" s="213"/>
      <c r="EG412" s="149"/>
      <c r="EH412" s="60"/>
      <c r="EI412" s="244"/>
      <c r="EJ412" s="224">
        <f t="shared" ref="EJ412" si="1992">IFERROR(AVERAGEIFS(O412:EI412,O$12:EI$12,"Valor Total Unitario",O412:EI412,"&lt;&gt;0"),0)</f>
        <v>8275391</v>
      </c>
      <c r="EK412" s="221">
        <f t="shared" ref="EK412" si="1993">_xlfn.MINIFS(O412:EI412,O$12:EI$12,"Valor Total Unitario", O412:EI412, "&lt;&gt;0")</f>
        <v>3600000</v>
      </c>
      <c r="EL412" s="222" t="str">
        <f t="shared" ref="EL412" si="1994">IF(EK412=0,"",INDEX(O$9:EI$9,MATCH(EK412,O412:EI412,0)))</f>
        <v>Exel Medical</v>
      </c>
      <c r="EM412" s="221"/>
      <c r="EN412" s="220">
        <f>IFERROR(EM412/#REF!,0)</f>
        <v>0</v>
      </c>
      <c r="EO412" s="31">
        <f t="shared" ref="EO412" si="1995">+EJ412</f>
        <v>8275391</v>
      </c>
      <c r="EP412" s="31">
        <f t="shared" si="1918"/>
        <v>16550782</v>
      </c>
      <c r="EQ412" s="225" t="str">
        <f t="shared" si="1857"/>
        <v/>
      </c>
    </row>
    <row r="413" spans="1:147" s="14" customFormat="1" ht="28.5">
      <c r="A413" s="263">
        <f t="shared" si="1163"/>
        <v>401</v>
      </c>
      <c r="B413" s="102"/>
      <c r="C413" s="248" t="s">
        <v>1129</v>
      </c>
      <c r="D413" s="273" t="s">
        <v>57</v>
      </c>
      <c r="E413" s="264" t="s">
        <v>37</v>
      </c>
      <c r="F413" s="273">
        <v>1</v>
      </c>
      <c r="G413" s="102"/>
      <c r="H413" s="103"/>
      <c r="I413" s="210"/>
      <c r="J413" s="280"/>
      <c r="K413" s="206"/>
      <c r="L413" s="71">
        <f t="shared" ref="L413" si="1996">+J413+K413</f>
        <v>0</v>
      </c>
      <c r="M413" s="209">
        <f t="shared" si="1889"/>
        <v>0</v>
      </c>
      <c r="O413" s="275"/>
      <c r="P413" s="275"/>
      <c r="Q413" s="149"/>
      <c r="R413" s="60"/>
      <c r="S413" s="244"/>
      <c r="T413" s="275"/>
      <c r="U413" s="275"/>
      <c r="V413" s="149"/>
      <c r="W413" s="60"/>
      <c r="X413" s="244"/>
      <c r="Y413" s="275"/>
      <c r="Z413" s="275"/>
      <c r="AA413" s="149"/>
      <c r="AB413" s="60"/>
      <c r="AC413" s="244"/>
      <c r="AD413" s="275"/>
      <c r="AE413" s="275"/>
      <c r="AF413" s="149"/>
      <c r="AG413" s="60"/>
      <c r="AH413" s="244"/>
      <c r="AI413" s="275"/>
      <c r="AJ413" s="275"/>
      <c r="AK413" s="149"/>
      <c r="AL413" s="60"/>
      <c r="AM413" s="244"/>
      <c r="AN413" s="275"/>
      <c r="AO413" s="275"/>
      <c r="AP413" s="149">
        <f t="shared" si="1890"/>
        <v>0</v>
      </c>
      <c r="AQ413" s="60">
        <f t="shared" si="1913"/>
        <v>0</v>
      </c>
      <c r="AR413" s="244"/>
      <c r="AS413" s="275">
        <v>6428125</v>
      </c>
      <c r="AT413" s="275">
        <v>0</v>
      </c>
      <c r="AU413" s="149">
        <f t="shared" si="1900"/>
        <v>6428125</v>
      </c>
      <c r="AV413" s="60">
        <f t="shared" si="1901"/>
        <v>6428125</v>
      </c>
      <c r="AW413" s="244"/>
      <c r="AX413" s="212"/>
      <c r="AY413" s="213"/>
      <c r="AZ413" s="149"/>
      <c r="BA413" s="60"/>
      <c r="BB413" s="244"/>
      <c r="BC413" s="212"/>
      <c r="BD413" s="213"/>
      <c r="BE413" s="149"/>
      <c r="BF413" s="60"/>
      <c r="BG413" s="244"/>
      <c r="BH413" s="275"/>
      <c r="BI413" s="275"/>
      <c r="BJ413" s="149"/>
      <c r="BK413" s="60"/>
      <c r="BL413" s="244"/>
      <c r="BM413" s="212"/>
      <c r="BN413" s="213"/>
      <c r="BO413" s="149"/>
      <c r="BP413" s="60"/>
      <c r="BQ413" s="244"/>
      <c r="BR413" s="212"/>
      <c r="BS413" s="213"/>
      <c r="BT413" s="149"/>
      <c r="BU413" s="60"/>
      <c r="BV413" s="244"/>
      <c r="BW413" s="212"/>
      <c r="BX413" s="213"/>
      <c r="BY413" s="149"/>
      <c r="BZ413" s="60"/>
      <c r="CA413" s="244"/>
      <c r="CB413" s="277"/>
      <c r="CC413" s="277"/>
      <c r="CD413" s="149"/>
      <c r="CE413" s="60"/>
      <c r="CF413" s="244"/>
      <c r="CG413" s="212"/>
      <c r="CH413" s="213"/>
      <c r="CI413" s="149"/>
      <c r="CJ413" s="60"/>
      <c r="CK413" s="244"/>
      <c r="CL413" s="212"/>
      <c r="CM413" s="213"/>
      <c r="CN413" s="149"/>
      <c r="CO413" s="60"/>
      <c r="CP413" s="244"/>
      <c r="CQ413" s="212"/>
      <c r="CR413" s="213"/>
      <c r="CS413" s="149"/>
      <c r="CT413" s="60"/>
      <c r="CU413" s="244"/>
      <c r="CV413" s="212"/>
      <c r="CW413" s="213"/>
      <c r="CX413" s="149"/>
      <c r="CY413" s="60"/>
      <c r="CZ413" s="244"/>
      <c r="DA413" s="212"/>
      <c r="DB413" s="213"/>
      <c r="DC413" s="149"/>
      <c r="DD413" s="60"/>
      <c r="DE413" s="244"/>
      <c r="DF413" s="212"/>
      <c r="DG413" s="213"/>
      <c r="DH413" s="149"/>
      <c r="DI413" s="60"/>
      <c r="DJ413" s="244"/>
      <c r="DK413" s="212"/>
      <c r="DL413" s="213"/>
      <c r="DM413" s="149"/>
      <c r="DN413" s="60"/>
      <c r="DO413" s="244"/>
      <c r="DP413" s="212"/>
      <c r="DQ413" s="213"/>
      <c r="DR413" s="149">
        <f t="shared" si="1892"/>
        <v>0</v>
      </c>
      <c r="DS413" s="60">
        <f t="shared" si="1903"/>
        <v>0</v>
      </c>
      <c r="DT413" s="244"/>
      <c r="DU413" s="212">
        <v>0</v>
      </c>
      <c r="DV413" s="213">
        <v>0</v>
      </c>
      <c r="DW413" s="149">
        <f t="shared" si="1893"/>
        <v>0</v>
      </c>
      <c r="DX413" s="60">
        <f t="shared" si="1904"/>
        <v>0</v>
      </c>
      <c r="DY413" s="244"/>
      <c r="DZ413" s="212">
        <v>4800000</v>
      </c>
      <c r="EA413" s="213">
        <v>0</v>
      </c>
      <c r="EB413" s="149">
        <f t="shared" si="1894"/>
        <v>4800000</v>
      </c>
      <c r="EC413" s="60">
        <f t="shared" si="1905"/>
        <v>4800000</v>
      </c>
      <c r="ED413" s="247"/>
      <c r="EE413" s="212"/>
      <c r="EF413" s="213"/>
      <c r="EG413" s="149"/>
      <c r="EH413" s="60"/>
      <c r="EI413" s="244"/>
      <c r="EJ413" s="224">
        <f t="shared" ref="EJ413" si="1997">IFERROR(AVERAGEIFS(O413:EI413,O$12:EI$12,"Valor Total Unitario",O413:EI413,"&lt;&gt;0"),0)</f>
        <v>5614062.5</v>
      </c>
      <c r="EK413" s="221">
        <f t="shared" ref="EK413" si="1998">_xlfn.MINIFS(O413:EI413,O$12:EI$12,"Valor Total Unitario", O413:EI413, "&lt;&gt;0")</f>
        <v>4800000</v>
      </c>
      <c r="EL413" s="222" t="str">
        <f t="shared" ref="EL413" si="1999">IF(EK413=0,"",INDEX(O$9:EI$9,MATCH(EK413,O413:EI413,0)))</f>
        <v>Exel Medical</v>
      </c>
      <c r="EM413" s="221"/>
      <c r="EN413" s="220">
        <f>IFERROR(EM413/#REF!,0)</f>
        <v>0</v>
      </c>
      <c r="EO413" s="31">
        <f t="shared" ref="EO413" si="2000">+EJ413</f>
        <v>5614062.5</v>
      </c>
      <c r="EP413" s="31">
        <f t="shared" si="1918"/>
        <v>5614062.5</v>
      </c>
      <c r="EQ413" s="225" t="str">
        <f t="shared" si="1857"/>
        <v/>
      </c>
    </row>
    <row r="414" spans="1:147" s="14" customFormat="1">
      <c r="A414" s="263">
        <f t="shared" si="1163"/>
        <v>402</v>
      </c>
      <c r="B414" s="102"/>
      <c r="C414" s="248" t="s">
        <v>1130</v>
      </c>
      <c r="D414" s="273" t="s">
        <v>57</v>
      </c>
      <c r="E414" s="264" t="s">
        <v>37</v>
      </c>
      <c r="F414" s="273">
        <v>1</v>
      </c>
      <c r="G414" s="102"/>
      <c r="H414" s="103"/>
      <c r="I414" s="210" t="s">
        <v>1503</v>
      </c>
      <c r="J414" s="280">
        <v>660705</v>
      </c>
      <c r="K414" s="206"/>
      <c r="L414" s="71">
        <f t="shared" ref="L414" si="2001">+J414+K414</f>
        <v>660705</v>
      </c>
      <c r="M414" s="209">
        <f t="shared" si="1889"/>
        <v>660705</v>
      </c>
      <c r="O414" s="275"/>
      <c r="P414" s="275"/>
      <c r="Q414" s="149"/>
      <c r="R414" s="60"/>
      <c r="S414" s="244"/>
      <c r="T414" s="275"/>
      <c r="U414" s="275"/>
      <c r="V414" s="149"/>
      <c r="W414" s="60"/>
      <c r="X414" s="244"/>
      <c r="Y414" s="275"/>
      <c r="Z414" s="275"/>
      <c r="AA414" s="149"/>
      <c r="AB414" s="60"/>
      <c r="AC414" s="244"/>
      <c r="AD414" s="275"/>
      <c r="AE414" s="275"/>
      <c r="AF414" s="149"/>
      <c r="AG414" s="60"/>
      <c r="AH414" s="244"/>
      <c r="AI414" s="275"/>
      <c r="AJ414" s="275"/>
      <c r="AK414" s="149"/>
      <c r="AL414" s="60"/>
      <c r="AM414" s="244"/>
      <c r="AN414" s="275"/>
      <c r="AO414" s="275"/>
      <c r="AP414" s="149">
        <f t="shared" si="1890"/>
        <v>0</v>
      </c>
      <c r="AQ414" s="60">
        <f t="shared" si="1913"/>
        <v>0</v>
      </c>
      <c r="AR414" s="244"/>
      <c r="AS414" s="275"/>
      <c r="AT414" s="275"/>
      <c r="AU414" s="149"/>
      <c r="AV414" s="60"/>
      <c r="AW414" s="244"/>
      <c r="AX414" s="212"/>
      <c r="AY414" s="213"/>
      <c r="AZ414" s="149"/>
      <c r="BA414" s="60"/>
      <c r="BB414" s="244"/>
      <c r="BC414" s="212"/>
      <c r="BD414" s="213"/>
      <c r="BE414" s="149"/>
      <c r="BF414" s="60"/>
      <c r="BG414" s="244"/>
      <c r="BH414" s="275"/>
      <c r="BI414" s="275"/>
      <c r="BJ414" s="149"/>
      <c r="BK414" s="60"/>
      <c r="BL414" s="244"/>
      <c r="BM414" s="212"/>
      <c r="BN414" s="213"/>
      <c r="BO414" s="149"/>
      <c r="BP414" s="60"/>
      <c r="BQ414" s="244"/>
      <c r="BR414" s="212"/>
      <c r="BS414" s="213"/>
      <c r="BT414" s="149"/>
      <c r="BU414" s="60"/>
      <c r="BV414" s="244"/>
      <c r="BW414" s="212"/>
      <c r="BX414" s="213"/>
      <c r="BY414" s="149"/>
      <c r="BZ414" s="60"/>
      <c r="CA414" s="244"/>
      <c r="CB414" s="277"/>
      <c r="CC414" s="277"/>
      <c r="CD414" s="149"/>
      <c r="CE414" s="60"/>
      <c r="CF414" s="244"/>
      <c r="CG414" s="212"/>
      <c r="CH414" s="213"/>
      <c r="CI414" s="149"/>
      <c r="CJ414" s="60"/>
      <c r="CK414" s="244"/>
      <c r="CL414" s="212"/>
      <c r="CM414" s="213"/>
      <c r="CN414" s="149"/>
      <c r="CO414" s="60"/>
      <c r="CP414" s="244"/>
      <c r="CQ414" s="212"/>
      <c r="CR414" s="213"/>
      <c r="CS414" s="149"/>
      <c r="CT414" s="60"/>
      <c r="CU414" s="244"/>
      <c r="CV414" s="212"/>
      <c r="CW414" s="213"/>
      <c r="CX414" s="149"/>
      <c r="CY414" s="60"/>
      <c r="CZ414" s="244"/>
      <c r="DA414" s="212"/>
      <c r="DB414" s="213"/>
      <c r="DC414" s="149"/>
      <c r="DD414" s="60"/>
      <c r="DE414" s="244"/>
      <c r="DF414" s="212"/>
      <c r="DG414" s="213"/>
      <c r="DH414" s="149"/>
      <c r="DI414" s="60"/>
      <c r="DJ414" s="244"/>
      <c r="DK414" s="212"/>
      <c r="DL414" s="213"/>
      <c r="DM414" s="149"/>
      <c r="DN414" s="60"/>
      <c r="DO414" s="244"/>
      <c r="DP414" s="212"/>
      <c r="DQ414" s="213"/>
      <c r="DR414" s="149">
        <f t="shared" si="1892"/>
        <v>0</v>
      </c>
      <c r="DS414" s="60">
        <f t="shared" si="1903"/>
        <v>0</v>
      </c>
      <c r="DT414" s="244"/>
      <c r="DU414" s="212">
        <v>0</v>
      </c>
      <c r="DV414" s="213">
        <v>0</v>
      </c>
      <c r="DW414" s="149">
        <f t="shared" si="1893"/>
        <v>0</v>
      </c>
      <c r="DX414" s="60">
        <f t="shared" si="1904"/>
        <v>0</v>
      </c>
      <c r="DY414" s="244"/>
      <c r="DZ414" s="212"/>
      <c r="EA414" s="213"/>
      <c r="EB414" s="149"/>
      <c r="EC414" s="60"/>
      <c r="ED414" s="247"/>
      <c r="EE414" s="212"/>
      <c r="EF414" s="213"/>
      <c r="EG414" s="149"/>
      <c r="EH414" s="60"/>
      <c r="EI414" s="244"/>
      <c r="EJ414" s="224">
        <f t="shared" ref="EJ414:EJ417" si="2002">L414</f>
        <v>660705</v>
      </c>
      <c r="EK414" s="221">
        <f t="shared" ref="EK414" si="2003">_xlfn.MINIFS(O414:EI414,O$12:EI$12,"Valor Total Unitario", O414:EI414, "&lt;&gt;0")</f>
        <v>0</v>
      </c>
      <c r="EL414" s="222" t="s">
        <v>1513</v>
      </c>
      <c r="EM414" s="221"/>
      <c r="EN414" s="220">
        <f>IFERROR(EM414/#REF!,0)</f>
        <v>0</v>
      </c>
      <c r="EO414" s="31">
        <f t="shared" ref="EO414" si="2004">+EJ414</f>
        <v>660705</v>
      </c>
      <c r="EP414" s="31">
        <f t="shared" si="1918"/>
        <v>660705</v>
      </c>
      <c r="EQ414" s="281" t="s">
        <v>1513</v>
      </c>
    </row>
    <row r="415" spans="1:147" s="14" customFormat="1">
      <c r="A415" s="263">
        <f t="shared" si="1163"/>
        <v>403</v>
      </c>
      <c r="B415" s="102"/>
      <c r="C415" s="248" t="s">
        <v>1131</v>
      </c>
      <c r="D415" s="273" t="s">
        <v>57</v>
      </c>
      <c r="E415" s="264" t="s">
        <v>37</v>
      </c>
      <c r="F415" s="273">
        <v>1</v>
      </c>
      <c r="G415" s="102"/>
      <c r="H415" s="103"/>
      <c r="I415" s="210" t="s">
        <v>1503</v>
      </c>
      <c r="J415" s="280">
        <v>737800</v>
      </c>
      <c r="K415" s="206"/>
      <c r="L415" s="71">
        <f t="shared" ref="L415" si="2005">+J415+K415</f>
        <v>737800</v>
      </c>
      <c r="M415" s="209">
        <f t="shared" si="1889"/>
        <v>737800</v>
      </c>
      <c r="O415" s="275"/>
      <c r="P415" s="275"/>
      <c r="Q415" s="149"/>
      <c r="R415" s="60"/>
      <c r="S415" s="244"/>
      <c r="T415" s="275"/>
      <c r="U415" s="275"/>
      <c r="V415" s="149"/>
      <c r="W415" s="60"/>
      <c r="X415" s="244"/>
      <c r="Y415" s="275"/>
      <c r="Z415" s="275"/>
      <c r="AA415" s="149"/>
      <c r="AB415" s="60"/>
      <c r="AC415" s="244"/>
      <c r="AD415" s="275"/>
      <c r="AE415" s="275"/>
      <c r="AF415" s="149"/>
      <c r="AG415" s="60"/>
      <c r="AH415" s="244"/>
      <c r="AI415" s="275"/>
      <c r="AJ415" s="275"/>
      <c r="AK415" s="149"/>
      <c r="AL415" s="60"/>
      <c r="AM415" s="244"/>
      <c r="AN415" s="275"/>
      <c r="AO415" s="275"/>
      <c r="AP415" s="149">
        <f t="shared" si="1890"/>
        <v>0</v>
      </c>
      <c r="AQ415" s="60">
        <f t="shared" si="1913"/>
        <v>0</v>
      </c>
      <c r="AR415" s="244"/>
      <c r="AS415" s="275"/>
      <c r="AT415" s="275"/>
      <c r="AU415" s="149"/>
      <c r="AV415" s="60"/>
      <c r="AW415" s="244"/>
      <c r="AX415" s="212"/>
      <c r="AY415" s="213"/>
      <c r="AZ415" s="149"/>
      <c r="BA415" s="60"/>
      <c r="BB415" s="244"/>
      <c r="BC415" s="212"/>
      <c r="BD415" s="213"/>
      <c r="BE415" s="149"/>
      <c r="BF415" s="60"/>
      <c r="BG415" s="244"/>
      <c r="BH415" s="275"/>
      <c r="BI415" s="275"/>
      <c r="BJ415" s="149"/>
      <c r="BK415" s="60"/>
      <c r="BL415" s="244"/>
      <c r="BM415" s="212"/>
      <c r="BN415" s="213"/>
      <c r="BO415" s="149"/>
      <c r="BP415" s="60"/>
      <c r="BQ415" s="244"/>
      <c r="BR415" s="212"/>
      <c r="BS415" s="213"/>
      <c r="BT415" s="149"/>
      <c r="BU415" s="60"/>
      <c r="BV415" s="244"/>
      <c r="BW415" s="212"/>
      <c r="BX415" s="213"/>
      <c r="BY415" s="149"/>
      <c r="BZ415" s="60"/>
      <c r="CA415" s="244"/>
      <c r="CB415" s="277"/>
      <c r="CC415" s="277"/>
      <c r="CD415" s="149"/>
      <c r="CE415" s="60"/>
      <c r="CF415" s="244"/>
      <c r="CG415" s="212"/>
      <c r="CH415" s="213"/>
      <c r="CI415" s="149"/>
      <c r="CJ415" s="60"/>
      <c r="CK415" s="244"/>
      <c r="CL415" s="212"/>
      <c r="CM415" s="213"/>
      <c r="CN415" s="149"/>
      <c r="CO415" s="60"/>
      <c r="CP415" s="244"/>
      <c r="CQ415" s="212"/>
      <c r="CR415" s="213"/>
      <c r="CS415" s="149"/>
      <c r="CT415" s="60"/>
      <c r="CU415" s="244"/>
      <c r="CV415" s="212"/>
      <c r="CW415" s="213"/>
      <c r="CX415" s="149"/>
      <c r="CY415" s="60"/>
      <c r="CZ415" s="244"/>
      <c r="DA415" s="212"/>
      <c r="DB415" s="213"/>
      <c r="DC415" s="149"/>
      <c r="DD415" s="60"/>
      <c r="DE415" s="244"/>
      <c r="DF415" s="212"/>
      <c r="DG415" s="213"/>
      <c r="DH415" s="149"/>
      <c r="DI415" s="60"/>
      <c r="DJ415" s="244"/>
      <c r="DK415" s="212"/>
      <c r="DL415" s="213"/>
      <c r="DM415" s="149"/>
      <c r="DN415" s="60"/>
      <c r="DO415" s="244"/>
      <c r="DP415" s="212"/>
      <c r="DQ415" s="213"/>
      <c r="DR415" s="149">
        <f t="shared" si="1892"/>
        <v>0</v>
      </c>
      <c r="DS415" s="60">
        <f t="shared" si="1903"/>
        <v>0</v>
      </c>
      <c r="DT415" s="244"/>
      <c r="DU415" s="212">
        <v>0</v>
      </c>
      <c r="DV415" s="213">
        <v>0</v>
      </c>
      <c r="DW415" s="149">
        <f t="shared" si="1893"/>
        <v>0</v>
      </c>
      <c r="DX415" s="60">
        <f t="shared" si="1904"/>
        <v>0</v>
      </c>
      <c r="DY415" s="244"/>
      <c r="DZ415" s="212"/>
      <c r="EA415" s="213"/>
      <c r="EB415" s="149"/>
      <c r="EC415" s="60"/>
      <c r="ED415" s="247"/>
      <c r="EE415" s="212"/>
      <c r="EF415" s="213"/>
      <c r="EG415" s="149"/>
      <c r="EH415" s="60"/>
      <c r="EI415" s="244"/>
      <c r="EJ415" s="224">
        <f t="shared" si="2002"/>
        <v>737800</v>
      </c>
      <c r="EK415" s="221">
        <f t="shared" ref="EK415" si="2006">_xlfn.MINIFS(O415:EI415,O$12:EI$12,"Valor Total Unitario", O415:EI415, "&lt;&gt;0")</f>
        <v>0</v>
      </c>
      <c r="EL415" s="222" t="s">
        <v>1513</v>
      </c>
      <c r="EM415" s="221"/>
      <c r="EN415" s="220">
        <f>IFERROR(EM415/#REF!,0)</f>
        <v>0</v>
      </c>
      <c r="EO415" s="31">
        <f t="shared" ref="EO415" si="2007">+EJ415</f>
        <v>737800</v>
      </c>
      <c r="EP415" s="31">
        <f t="shared" si="1918"/>
        <v>737800</v>
      </c>
      <c r="EQ415" s="281" t="s">
        <v>1513</v>
      </c>
    </row>
    <row r="416" spans="1:147" s="14" customFormat="1">
      <c r="A416" s="263">
        <f t="shared" si="1163"/>
        <v>404</v>
      </c>
      <c r="B416" s="102"/>
      <c r="C416" s="248" t="s">
        <v>1132</v>
      </c>
      <c r="D416" s="273" t="s">
        <v>57</v>
      </c>
      <c r="E416" s="264" t="s">
        <v>37</v>
      </c>
      <c r="F416" s="273">
        <v>1</v>
      </c>
      <c r="G416" s="102"/>
      <c r="H416" s="103"/>
      <c r="I416" s="210" t="s">
        <v>1503</v>
      </c>
      <c r="J416" s="280">
        <v>803845</v>
      </c>
      <c r="K416" s="206"/>
      <c r="L416" s="71">
        <f t="shared" ref="L416" si="2008">+J416+K416</f>
        <v>803845</v>
      </c>
      <c r="M416" s="209">
        <f t="shared" si="1889"/>
        <v>803845</v>
      </c>
      <c r="O416" s="275"/>
      <c r="P416" s="275"/>
      <c r="Q416" s="149"/>
      <c r="R416" s="60"/>
      <c r="S416" s="244"/>
      <c r="T416" s="275"/>
      <c r="U416" s="275"/>
      <c r="V416" s="149"/>
      <c r="W416" s="60"/>
      <c r="X416" s="244"/>
      <c r="Y416" s="275"/>
      <c r="Z416" s="275"/>
      <c r="AA416" s="149"/>
      <c r="AB416" s="60"/>
      <c r="AC416" s="244"/>
      <c r="AD416" s="275"/>
      <c r="AE416" s="275"/>
      <c r="AF416" s="149"/>
      <c r="AG416" s="60"/>
      <c r="AH416" s="244"/>
      <c r="AI416" s="275"/>
      <c r="AJ416" s="275"/>
      <c r="AK416" s="149"/>
      <c r="AL416" s="60"/>
      <c r="AM416" s="244"/>
      <c r="AN416" s="275"/>
      <c r="AO416" s="275"/>
      <c r="AP416" s="149">
        <f t="shared" si="1890"/>
        <v>0</v>
      </c>
      <c r="AQ416" s="60">
        <f t="shared" si="1913"/>
        <v>0</v>
      </c>
      <c r="AR416" s="244"/>
      <c r="AS416" s="275"/>
      <c r="AT416" s="275"/>
      <c r="AU416" s="149"/>
      <c r="AV416" s="60"/>
      <c r="AW416" s="244"/>
      <c r="AX416" s="212"/>
      <c r="AY416" s="213"/>
      <c r="AZ416" s="149"/>
      <c r="BA416" s="60"/>
      <c r="BB416" s="244"/>
      <c r="BC416" s="212"/>
      <c r="BD416" s="213"/>
      <c r="BE416" s="149"/>
      <c r="BF416" s="60"/>
      <c r="BG416" s="244"/>
      <c r="BH416" s="275"/>
      <c r="BI416" s="275"/>
      <c r="BJ416" s="149"/>
      <c r="BK416" s="60"/>
      <c r="BL416" s="244"/>
      <c r="BM416" s="212"/>
      <c r="BN416" s="213"/>
      <c r="BO416" s="149"/>
      <c r="BP416" s="60"/>
      <c r="BQ416" s="244"/>
      <c r="BR416" s="212"/>
      <c r="BS416" s="213"/>
      <c r="BT416" s="149"/>
      <c r="BU416" s="60"/>
      <c r="BV416" s="244"/>
      <c r="BW416" s="212"/>
      <c r="BX416" s="213"/>
      <c r="BY416" s="149"/>
      <c r="BZ416" s="60"/>
      <c r="CA416" s="244"/>
      <c r="CB416" s="277"/>
      <c r="CC416" s="277"/>
      <c r="CD416" s="149"/>
      <c r="CE416" s="60"/>
      <c r="CF416" s="244"/>
      <c r="CG416" s="212"/>
      <c r="CH416" s="213"/>
      <c r="CI416" s="149"/>
      <c r="CJ416" s="60"/>
      <c r="CK416" s="244"/>
      <c r="CL416" s="212"/>
      <c r="CM416" s="213"/>
      <c r="CN416" s="149"/>
      <c r="CO416" s="60"/>
      <c r="CP416" s="244"/>
      <c r="CQ416" s="212"/>
      <c r="CR416" s="213"/>
      <c r="CS416" s="149"/>
      <c r="CT416" s="60"/>
      <c r="CU416" s="244"/>
      <c r="CV416" s="212"/>
      <c r="CW416" s="213"/>
      <c r="CX416" s="149"/>
      <c r="CY416" s="60"/>
      <c r="CZ416" s="244"/>
      <c r="DA416" s="212"/>
      <c r="DB416" s="213"/>
      <c r="DC416" s="149"/>
      <c r="DD416" s="60"/>
      <c r="DE416" s="244"/>
      <c r="DF416" s="212"/>
      <c r="DG416" s="213"/>
      <c r="DH416" s="149"/>
      <c r="DI416" s="60"/>
      <c r="DJ416" s="244"/>
      <c r="DK416" s="212"/>
      <c r="DL416" s="213"/>
      <c r="DM416" s="149"/>
      <c r="DN416" s="60"/>
      <c r="DO416" s="244"/>
      <c r="DP416" s="212"/>
      <c r="DQ416" s="213"/>
      <c r="DR416" s="149">
        <f t="shared" si="1892"/>
        <v>0</v>
      </c>
      <c r="DS416" s="60">
        <f t="shared" si="1903"/>
        <v>0</v>
      </c>
      <c r="DT416" s="244"/>
      <c r="DU416" s="212">
        <v>0</v>
      </c>
      <c r="DV416" s="213">
        <v>0</v>
      </c>
      <c r="DW416" s="149">
        <f t="shared" si="1893"/>
        <v>0</v>
      </c>
      <c r="DX416" s="60">
        <f t="shared" si="1904"/>
        <v>0</v>
      </c>
      <c r="DY416" s="244"/>
      <c r="DZ416" s="212"/>
      <c r="EA416" s="213"/>
      <c r="EB416" s="149"/>
      <c r="EC416" s="60"/>
      <c r="ED416" s="247"/>
      <c r="EE416" s="212"/>
      <c r="EF416" s="213"/>
      <c r="EG416" s="149"/>
      <c r="EH416" s="60"/>
      <c r="EI416" s="244"/>
      <c r="EJ416" s="224">
        <f t="shared" si="2002"/>
        <v>803845</v>
      </c>
      <c r="EK416" s="221">
        <f t="shared" ref="EK416" si="2009">_xlfn.MINIFS(O416:EI416,O$12:EI$12,"Valor Total Unitario", O416:EI416, "&lt;&gt;0")</f>
        <v>0</v>
      </c>
      <c r="EL416" s="222" t="s">
        <v>1513</v>
      </c>
      <c r="EM416" s="221"/>
      <c r="EN416" s="220">
        <f>IFERROR(EM416/#REF!,0)</f>
        <v>0</v>
      </c>
      <c r="EO416" s="31">
        <f t="shared" ref="EO416" si="2010">+EJ416</f>
        <v>803845</v>
      </c>
      <c r="EP416" s="31">
        <f t="shared" si="1918"/>
        <v>803845</v>
      </c>
      <c r="EQ416" s="281" t="s">
        <v>1513</v>
      </c>
    </row>
    <row r="417" spans="1:147" s="14" customFormat="1">
      <c r="A417" s="263">
        <f t="shared" si="1163"/>
        <v>405</v>
      </c>
      <c r="B417" s="102"/>
      <c r="C417" s="248" t="s">
        <v>1133</v>
      </c>
      <c r="D417" s="273" t="s">
        <v>57</v>
      </c>
      <c r="E417" s="264" t="s">
        <v>37</v>
      </c>
      <c r="F417" s="273">
        <v>1</v>
      </c>
      <c r="G417" s="102"/>
      <c r="H417" s="103"/>
      <c r="I417" s="210" t="s">
        <v>1503</v>
      </c>
      <c r="J417" s="280">
        <v>716380</v>
      </c>
      <c r="K417" s="206"/>
      <c r="L417" s="71">
        <f t="shared" ref="L417" si="2011">+J417+K417</f>
        <v>716380</v>
      </c>
      <c r="M417" s="209">
        <f t="shared" si="1889"/>
        <v>716380</v>
      </c>
      <c r="O417" s="275"/>
      <c r="P417" s="275"/>
      <c r="Q417" s="149"/>
      <c r="R417" s="60"/>
      <c r="S417" s="244"/>
      <c r="T417" s="275"/>
      <c r="U417" s="275"/>
      <c r="V417" s="149"/>
      <c r="W417" s="60"/>
      <c r="X417" s="244"/>
      <c r="Y417" s="275"/>
      <c r="Z417" s="275"/>
      <c r="AA417" s="149"/>
      <c r="AB417" s="60"/>
      <c r="AC417" s="244"/>
      <c r="AD417" s="275"/>
      <c r="AE417" s="275"/>
      <c r="AF417" s="149"/>
      <c r="AG417" s="60"/>
      <c r="AH417" s="244"/>
      <c r="AI417" s="275"/>
      <c r="AJ417" s="275"/>
      <c r="AK417" s="149"/>
      <c r="AL417" s="60"/>
      <c r="AM417" s="244"/>
      <c r="AN417" s="275"/>
      <c r="AO417" s="275"/>
      <c r="AP417" s="149">
        <f t="shared" si="1890"/>
        <v>0</v>
      </c>
      <c r="AQ417" s="60">
        <f t="shared" si="1913"/>
        <v>0</v>
      </c>
      <c r="AR417" s="244"/>
      <c r="AS417" s="275"/>
      <c r="AT417" s="275"/>
      <c r="AU417" s="149"/>
      <c r="AV417" s="60"/>
      <c r="AW417" s="244"/>
      <c r="AX417" s="212"/>
      <c r="AY417" s="213"/>
      <c r="AZ417" s="149"/>
      <c r="BA417" s="60"/>
      <c r="BB417" s="244"/>
      <c r="BC417" s="212"/>
      <c r="BD417" s="213"/>
      <c r="BE417" s="149"/>
      <c r="BF417" s="60"/>
      <c r="BG417" s="244"/>
      <c r="BH417" s="275"/>
      <c r="BI417" s="275"/>
      <c r="BJ417" s="149"/>
      <c r="BK417" s="60"/>
      <c r="BL417" s="244"/>
      <c r="BM417" s="212"/>
      <c r="BN417" s="213"/>
      <c r="BO417" s="149"/>
      <c r="BP417" s="60"/>
      <c r="BQ417" s="244"/>
      <c r="BR417" s="212"/>
      <c r="BS417" s="213"/>
      <c r="BT417" s="149"/>
      <c r="BU417" s="60"/>
      <c r="BV417" s="244"/>
      <c r="BW417" s="212"/>
      <c r="BX417" s="213"/>
      <c r="BY417" s="149"/>
      <c r="BZ417" s="60"/>
      <c r="CA417" s="244"/>
      <c r="CB417" s="277"/>
      <c r="CC417" s="277"/>
      <c r="CD417" s="149"/>
      <c r="CE417" s="60"/>
      <c r="CF417" s="244"/>
      <c r="CG417" s="212"/>
      <c r="CH417" s="213"/>
      <c r="CI417" s="149"/>
      <c r="CJ417" s="60"/>
      <c r="CK417" s="244"/>
      <c r="CL417" s="212"/>
      <c r="CM417" s="213"/>
      <c r="CN417" s="149"/>
      <c r="CO417" s="60"/>
      <c r="CP417" s="244"/>
      <c r="CQ417" s="212"/>
      <c r="CR417" s="213"/>
      <c r="CS417" s="149"/>
      <c r="CT417" s="60"/>
      <c r="CU417" s="244"/>
      <c r="CV417" s="212"/>
      <c r="CW417" s="213"/>
      <c r="CX417" s="149"/>
      <c r="CY417" s="60"/>
      <c r="CZ417" s="244"/>
      <c r="DA417" s="212"/>
      <c r="DB417" s="213"/>
      <c r="DC417" s="149"/>
      <c r="DD417" s="60"/>
      <c r="DE417" s="244"/>
      <c r="DF417" s="212"/>
      <c r="DG417" s="213"/>
      <c r="DH417" s="149"/>
      <c r="DI417" s="60"/>
      <c r="DJ417" s="244"/>
      <c r="DK417" s="212"/>
      <c r="DL417" s="213"/>
      <c r="DM417" s="149"/>
      <c r="DN417" s="60"/>
      <c r="DO417" s="244"/>
      <c r="DP417" s="212"/>
      <c r="DQ417" s="213"/>
      <c r="DR417" s="149">
        <f t="shared" si="1892"/>
        <v>0</v>
      </c>
      <c r="DS417" s="60">
        <f t="shared" si="1903"/>
        <v>0</v>
      </c>
      <c r="DT417" s="244"/>
      <c r="DU417" s="212">
        <v>0</v>
      </c>
      <c r="DV417" s="213">
        <v>0</v>
      </c>
      <c r="DW417" s="149">
        <f t="shared" si="1893"/>
        <v>0</v>
      </c>
      <c r="DX417" s="60">
        <f t="shared" si="1904"/>
        <v>0</v>
      </c>
      <c r="DY417" s="244"/>
      <c r="DZ417" s="212"/>
      <c r="EA417" s="213"/>
      <c r="EB417" s="149"/>
      <c r="EC417" s="60"/>
      <c r="ED417" s="247"/>
      <c r="EE417" s="212"/>
      <c r="EF417" s="213"/>
      <c r="EG417" s="149"/>
      <c r="EH417" s="60"/>
      <c r="EI417" s="244"/>
      <c r="EJ417" s="224">
        <f t="shared" si="2002"/>
        <v>716380</v>
      </c>
      <c r="EK417" s="221">
        <f t="shared" ref="EK417" si="2012">_xlfn.MINIFS(O417:EI417,O$12:EI$12,"Valor Total Unitario", O417:EI417, "&lt;&gt;0")</f>
        <v>0</v>
      </c>
      <c r="EL417" s="222" t="s">
        <v>1513</v>
      </c>
      <c r="EM417" s="221"/>
      <c r="EN417" s="220">
        <f>IFERROR(EM417/#REF!,0)</f>
        <v>0</v>
      </c>
      <c r="EO417" s="31">
        <f t="shared" ref="EO417" si="2013">+EJ417</f>
        <v>716380</v>
      </c>
      <c r="EP417" s="31">
        <f t="shared" si="1918"/>
        <v>716380</v>
      </c>
      <c r="EQ417" s="281" t="s">
        <v>1513</v>
      </c>
    </row>
    <row r="418" spans="1:147" s="14" customFormat="1">
      <c r="A418" s="263">
        <f t="shared" si="1163"/>
        <v>406</v>
      </c>
      <c r="B418" s="102"/>
      <c r="C418" s="248" t="s">
        <v>1134</v>
      </c>
      <c r="D418" s="273" t="s">
        <v>57</v>
      </c>
      <c r="E418" s="264" t="s">
        <v>37</v>
      </c>
      <c r="F418" s="273">
        <v>1</v>
      </c>
      <c r="G418" s="102"/>
      <c r="H418" s="103"/>
      <c r="I418" s="210"/>
      <c r="J418" s="280"/>
      <c r="K418" s="206"/>
      <c r="L418" s="71">
        <f t="shared" ref="L418" si="2014">+J418+K418</f>
        <v>0</v>
      </c>
      <c r="M418" s="209">
        <f t="shared" si="1889"/>
        <v>0</v>
      </c>
      <c r="O418" s="275"/>
      <c r="P418" s="275"/>
      <c r="Q418" s="149"/>
      <c r="R418" s="60"/>
      <c r="S418" s="244"/>
      <c r="T418" s="275"/>
      <c r="U418" s="275"/>
      <c r="V418" s="149"/>
      <c r="W418" s="60"/>
      <c r="X418" s="244"/>
      <c r="Y418" s="275"/>
      <c r="Z418" s="275"/>
      <c r="AA418" s="149"/>
      <c r="AB418" s="60"/>
      <c r="AC418" s="244"/>
      <c r="AD418" s="275"/>
      <c r="AE418" s="275"/>
      <c r="AF418" s="149"/>
      <c r="AG418" s="60"/>
      <c r="AH418" s="244"/>
      <c r="AI418" s="275"/>
      <c r="AJ418" s="275"/>
      <c r="AK418" s="149"/>
      <c r="AL418" s="60"/>
      <c r="AM418" s="244"/>
      <c r="AN418" s="275"/>
      <c r="AO418" s="275"/>
      <c r="AP418" s="149">
        <f t="shared" si="1890"/>
        <v>0</v>
      </c>
      <c r="AQ418" s="60">
        <f t="shared" si="1913"/>
        <v>0</v>
      </c>
      <c r="AR418" s="244"/>
      <c r="AS418" s="275">
        <v>6428125</v>
      </c>
      <c r="AT418" s="275">
        <v>0</v>
      </c>
      <c r="AU418" s="149">
        <f t="shared" si="1900"/>
        <v>6428125</v>
      </c>
      <c r="AV418" s="60">
        <f t="shared" si="1901"/>
        <v>6428125</v>
      </c>
      <c r="AW418" s="244"/>
      <c r="AX418" s="212"/>
      <c r="AY418" s="213"/>
      <c r="AZ418" s="149"/>
      <c r="BA418" s="60"/>
      <c r="BB418" s="244"/>
      <c r="BC418" s="212"/>
      <c r="BD418" s="213"/>
      <c r="BE418" s="149"/>
      <c r="BF418" s="60"/>
      <c r="BG418" s="244"/>
      <c r="BH418" s="275"/>
      <c r="BI418" s="275"/>
      <c r="BJ418" s="149"/>
      <c r="BK418" s="60"/>
      <c r="BL418" s="244"/>
      <c r="BM418" s="212"/>
      <c r="BN418" s="213"/>
      <c r="BO418" s="149"/>
      <c r="BP418" s="60"/>
      <c r="BQ418" s="244"/>
      <c r="BR418" s="212"/>
      <c r="BS418" s="213"/>
      <c r="BT418" s="149"/>
      <c r="BU418" s="60"/>
      <c r="BV418" s="244"/>
      <c r="BW418" s="212"/>
      <c r="BX418" s="213"/>
      <c r="BY418" s="149"/>
      <c r="BZ418" s="60"/>
      <c r="CA418" s="244"/>
      <c r="CB418" s="277"/>
      <c r="CC418" s="277"/>
      <c r="CD418" s="149"/>
      <c r="CE418" s="60"/>
      <c r="CF418" s="244"/>
      <c r="CG418" s="212"/>
      <c r="CH418" s="213"/>
      <c r="CI418" s="149"/>
      <c r="CJ418" s="60"/>
      <c r="CK418" s="244"/>
      <c r="CL418" s="212"/>
      <c r="CM418" s="213"/>
      <c r="CN418" s="149"/>
      <c r="CO418" s="60"/>
      <c r="CP418" s="244"/>
      <c r="CQ418" s="212"/>
      <c r="CR418" s="213"/>
      <c r="CS418" s="149"/>
      <c r="CT418" s="60"/>
      <c r="CU418" s="244"/>
      <c r="CV418" s="212"/>
      <c r="CW418" s="213"/>
      <c r="CX418" s="149"/>
      <c r="CY418" s="60"/>
      <c r="CZ418" s="244"/>
      <c r="DA418" s="212"/>
      <c r="DB418" s="213"/>
      <c r="DC418" s="149"/>
      <c r="DD418" s="60"/>
      <c r="DE418" s="244"/>
      <c r="DF418" s="212"/>
      <c r="DG418" s="213"/>
      <c r="DH418" s="149"/>
      <c r="DI418" s="60"/>
      <c r="DJ418" s="244"/>
      <c r="DK418" s="212"/>
      <c r="DL418" s="213"/>
      <c r="DM418" s="149"/>
      <c r="DN418" s="60"/>
      <c r="DO418" s="244"/>
      <c r="DP418" s="212"/>
      <c r="DQ418" s="213"/>
      <c r="DR418" s="149">
        <f t="shared" si="1892"/>
        <v>0</v>
      </c>
      <c r="DS418" s="60">
        <f t="shared" si="1903"/>
        <v>0</v>
      </c>
      <c r="DT418" s="244"/>
      <c r="DU418" s="212">
        <v>0</v>
      </c>
      <c r="DV418" s="213">
        <v>0</v>
      </c>
      <c r="DW418" s="149">
        <f t="shared" si="1893"/>
        <v>0</v>
      </c>
      <c r="DX418" s="60">
        <f t="shared" si="1904"/>
        <v>0</v>
      </c>
      <c r="DY418" s="244"/>
      <c r="DZ418" s="212"/>
      <c r="EA418" s="213"/>
      <c r="EB418" s="149"/>
      <c r="EC418" s="60"/>
      <c r="ED418" s="247"/>
      <c r="EE418" s="212"/>
      <c r="EF418" s="213"/>
      <c r="EG418" s="149"/>
      <c r="EH418" s="60"/>
      <c r="EI418" s="244"/>
      <c r="EJ418" s="224">
        <f t="shared" ref="EJ418" si="2015">IFERROR(AVERAGEIFS(O418:EI418,O$12:EI$12,"Valor Total Unitario",O418:EI418,"&lt;&gt;0"),0)</f>
        <v>6428125</v>
      </c>
      <c r="EK418" s="221">
        <f t="shared" ref="EK418" si="2016">_xlfn.MINIFS(O418:EI418,O$12:EI$12,"Valor Total Unitario", O418:EI418, "&lt;&gt;0")</f>
        <v>6428125</v>
      </c>
      <c r="EL418" s="222" t="str">
        <f t="shared" ref="EL418" si="2017">IF(EK418=0,"",INDEX(O$9:EI$9,MATCH(EK418,O418:EI418,0)))</f>
        <v>FIJACION EXTERNA SAS</v>
      </c>
      <c r="EM418" s="221"/>
      <c r="EN418" s="220">
        <f>IFERROR(EM418/#REF!,0)</f>
        <v>0</v>
      </c>
      <c r="EO418" s="31">
        <f t="shared" ref="EO418" si="2018">+EJ418</f>
        <v>6428125</v>
      </c>
      <c r="EP418" s="31">
        <f t="shared" si="1918"/>
        <v>6428125</v>
      </c>
      <c r="EQ418" s="225" t="str">
        <f t="shared" ref="EQ418:EQ449" si="2019">IF(AND(C418="",SUM(O418:EI418)=0),"",IF(AND(C418&lt;&gt;"",SUM(O418:EI418)=0),"Ítem sin cotización",IF(COUNTIFS(O418:EI418,EK418,O$12:EI$12,"Valor Total Unitario")&gt;1,"Empate","")))</f>
        <v/>
      </c>
    </row>
    <row r="419" spans="1:147" s="14" customFormat="1" ht="28.5">
      <c r="A419" s="263">
        <f t="shared" si="1163"/>
        <v>407</v>
      </c>
      <c r="B419" s="102"/>
      <c r="C419" s="248" t="s">
        <v>1135</v>
      </c>
      <c r="D419" s="273" t="s">
        <v>57</v>
      </c>
      <c r="E419" s="264" t="s">
        <v>37</v>
      </c>
      <c r="F419" s="273">
        <v>1</v>
      </c>
      <c r="G419" s="102"/>
      <c r="H419" s="103"/>
      <c r="I419" s="210"/>
      <c r="J419" s="280"/>
      <c r="K419" s="206"/>
      <c r="L419" s="71">
        <f t="shared" ref="L419" si="2020">+J419+K419</f>
        <v>0</v>
      </c>
      <c r="M419" s="209">
        <f t="shared" si="1889"/>
        <v>0</v>
      </c>
      <c r="O419" s="275"/>
      <c r="P419" s="275"/>
      <c r="Q419" s="149"/>
      <c r="R419" s="60"/>
      <c r="S419" s="244"/>
      <c r="T419" s="275"/>
      <c r="U419" s="275"/>
      <c r="V419" s="149"/>
      <c r="W419" s="60"/>
      <c r="X419" s="244"/>
      <c r="Y419" s="275"/>
      <c r="Z419" s="275"/>
      <c r="AA419" s="149"/>
      <c r="AB419" s="60"/>
      <c r="AC419" s="244"/>
      <c r="AD419" s="275"/>
      <c r="AE419" s="275"/>
      <c r="AF419" s="149"/>
      <c r="AG419" s="60"/>
      <c r="AH419" s="244"/>
      <c r="AI419" s="275"/>
      <c r="AJ419" s="275"/>
      <c r="AK419" s="149"/>
      <c r="AL419" s="60"/>
      <c r="AM419" s="244"/>
      <c r="AN419" s="275"/>
      <c r="AO419" s="275"/>
      <c r="AP419" s="149">
        <f t="shared" si="1890"/>
        <v>0</v>
      </c>
      <c r="AQ419" s="60">
        <f t="shared" si="1913"/>
        <v>0</v>
      </c>
      <c r="AR419" s="244"/>
      <c r="AS419" s="275">
        <v>12950781.800000001</v>
      </c>
      <c r="AT419" s="275">
        <v>0</v>
      </c>
      <c r="AU419" s="149">
        <f t="shared" si="1900"/>
        <v>12950781.800000001</v>
      </c>
      <c r="AV419" s="60">
        <f t="shared" si="1901"/>
        <v>12950781.800000001</v>
      </c>
      <c r="AW419" s="244"/>
      <c r="AX419" s="212"/>
      <c r="AY419" s="213"/>
      <c r="AZ419" s="149"/>
      <c r="BA419" s="60"/>
      <c r="BB419" s="244"/>
      <c r="BC419" s="212"/>
      <c r="BD419" s="213"/>
      <c r="BE419" s="149"/>
      <c r="BF419" s="60"/>
      <c r="BG419" s="244"/>
      <c r="BH419" s="275"/>
      <c r="BI419" s="275"/>
      <c r="BJ419" s="149"/>
      <c r="BK419" s="60"/>
      <c r="BL419" s="244"/>
      <c r="BM419" s="212"/>
      <c r="BN419" s="213"/>
      <c r="BO419" s="149"/>
      <c r="BP419" s="60"/>
      <c r="BQ419" s="244"/>
      <c r="BR419" s="212"/>
      <c r="BS419" s="213"/>
      <c r="BT419" s="149"/>
      <c r="BU419" s="60"/>
      <c r="BV419" s="244"/>
      <c r="BW419" s="212"/>
      <c r="BX419" s="213"/>
      <c r="BY419" s="149"/>
      <c r="BZ419" s="60"/>
      <c r="CA419" s="244"/>
      <c r="CB419" s="277"/>
      <c r="CC419" s="277"/>
      <c r="CD419" s="149"/>
      <c r="CE419" s="60"/>
      <c r="CF419" s="244"/>
      <c r="CG419" s="212"/>
      <c r="CH419" s="213"/>
      <c r="CI419" s="149"/>
      <c r="CJ419" s="60"/>
      <c r="CK419" s="244"/>
      <c r="CL419" s="212"/>
      <c r="CM419" s="213"/>
      <c r="CN419" s="149"/>
      <c r="CO419" s="60"/>
      <c r="CP419" s="244"/>
      <c r="CQ419" s="212"/>
      <c r="CR419" s="213"/>
      <c r="CS419" s="149"/>
      <c r="CT419" s="60"/>
      <c r="CU419" s="244"/>
      <c r="CV419" s="212"/>
      <c r="CW419" s="213"/>
      <c r="CX419" s="149"/>
      <c r="CY419" s="60"/>
      <c r="CZ419" s="244"/>
      <c r="DA419" s="212"/>
      <c r="DB419" s="213"/>
      <c r="DC419" s="149"/>
      <c r="DD419" s="60"/>
      <c r="DE419" s="244"/>
      <c r="DF419" s="212"/>
      <c r="DG419" s="213"/>
      <c r="DH419" s="149"/>
      <c r="DI419" s="60"/>
      <c r="DJ419" s="244"/>
      <c r="DK419" s="212"/>
      <c r="DL419" s="213"/>
      <c r="DM419" s="149"/>
      <c r="DN419" s="60"/>
      <c r="DO419" s="244"/>
      <c r="DP419" s="212"/>
      <c r="DQ419" s="213"/>
      <c r="DR419" s="149">
        <f t="shared" si="1892"/>
        <v>0</v>
      </c>
      <c r="DS419" s="60">
        <f t="shared" si="1903"/>
        <v>0</v>
      </c>
      <c r="DT419" s="244"/>
      <c r="DU419" s="212">
        <v>4800000</v>
      </c>
      <c r="DV419" s="213">
        <v>0</v>
      </c>
      <c r="DW419" s="149">
        <f t="shared" si="1893"/>
        <v>4800000</v>
      </c>
      <c r="DX419" s="60">
        <f t="shared" si="1904"/>
        <v>4800000</v>
      </c>
      <c r="DY419" s="244"/>
      <c r="DZ419" s="212">
        <v>7000000</v>
      </c>
      <c r="EA419" s="213">
        <v>0</v>
      </c>
      <c r="EB419" s="149">
        <f t="shared" si="1894"/>
        <v>7000000</v>
      </c>
      <c r="EC419" s="60">
        <f t="shared" si="1905"/>
        <v>7000000</v>
      </c>
      <c r="ED419" s="247"/>
      <c r="EE419" s="212"/>
      <c r="EF419" s="213"/>
      <c r="EG419" s="149"/>
      <c r="EH419" s="60"/>
      <c r="EI419" s="244"/>
      <c r="EJ419" s="224">
        <f t="shared" ref="EJ419" si="2021">IFERROR(AVERAGEIFS(O419:EI419,O$12:EI$12,"Valor Total Unitario",O419:EI419,"&lt;&gt;0"),0)</f>
        <v>8250260.6000000006</v>
      </c>
      <c r="EK419" s="221">
        <f t="shared" ref="EK419" si="2022">_xlfn.MINIFS(O419:EI419,O$12:EI$12,"Valor Total Unitario", O419:EI419, "&lt;&gt;0")</f>
        <v>4800000</v>
      </c>
      <c r="EL419" s="222" t="str">
        <f t="shared" ref="EL419" si="2023">IF(EK419=0,"",INDEX(O$9:EI$9,MATCH(EK419,O419:EI419,0)))</f>
        <v>IMPLANTECH LTDA</v>
      </c>
      <c r="EM419" s="221"/>
      <c r="EN419" s="220">
        <f>IFERROR(EM419/#REF!,0)</f>
        <v>0</v>
      </c>
      <c r="EO419" s="31">
        <f t="shared" ref="EO419" si="2024">+EJ419</f>
        <v>8250260.6000000006</v>
      </c>
      <c r="EP419" s="31">
        <f t="shared" si="1918"/>
        <v>8250260.6000000006</v>
      </c>
      <c r="EQ419" s="225" t="str">
        <f t="shared" si="2019"/>
        <v/>
      </c>
    </row>
    <row r="420" spans="1:147" s="14" customFormat="1" ht="42.75">
      <c r="A420" s="263">
        <f t="shared" si="1163"/>
        <v>408</v>
      </c>
      <c r="B420" s="102"/>
      <c r="C420" s="250" t="s">
        <v>1136</v>
      </c>
      <c r="D420" s="273" t="s">
        <v>57</v>
      </c>
      <c r="E420" s="264" t="s">
        <v>37</v>
      </c>
      <c r="F420" s="273">
        <v>1</v>
      </c>
      <c r="G420" s="102"/>
      <c r="H420" s="103"/>
      <c r="I420" s="210"/>
      <c r="J420" s="280"/>
      <c r="K420" s="206"/>
      <c r="L420" s="71">
        <f t="shared" ref="L420" si="2025">+J420+K420</f>
        <v>0</v>
      </c>
      <c r="M420" s="209">
        <f t="shared" si="1889"/>
        <v>0</v>
      </c>
      <c r="O420" s="275"/>
      <c r="P420" s="275"/>
      <c r="Q420" s="149"/>
      <c r="R420" s="60"/>
      <c r="S420" s="244"/>
      <c r="T420" s="275"/>
      <c r="U420" s="275"/>
      <c r="V420" s="149"/>
      <c r="W420" s="60"/>
      <c r="X420" s="244"/>
      <c r="Y420" s="275"/>
      <c r="Z420" s="275"/>
      <c r="AA420" s="149"/>
      <c r="AB420" s="60"/>
      <c r="AC420" s="244"/>
      <c r="AD420" s="275"/>
      <c r="AE420" s="275"/>
      <c r="AF420" s="149"/>
      <c r="AG420" s="60"/>
      <c r="AH420" s="244"/>
      <c r="AI420" s="275"/>
      <c r="AJ420" s="275"/>
      <c r="AK420" s="149"/>
      <c r="AL420" s="60"/>
      <c r="AM420" s="244"/>
      <c r="AN420" s="275"/>
      <c r="AO420" s="275"/>
      <c r="AP420" s="149">
        <f t="shared" si="1890"/>
        <v>0</v>
      </c>
      <c r="AQ420" s="60">
        <f t="shared" si="1913"/>
        <v>0</v>
      </c>
      <c r="AR420" s="244"/>
      <c r="AS420" s="275"/>
      <c r="AT420" s="275"/>
      <c r="AU420" s="149"/>
      <c r="AV420" s="60"/>
      <c r="AW420" s="244"/>
      <c r="AX420" s="212"/>
      <c r="AY420" s="213"/>
      <c r="AZ420" s="149"/>
      <c r="BA420" s="60"/>
      <c r="BB420" s="244"/>
      <c r="BC420" s="212"/>
      <c r="BD420" s="213"/>
      <c r="BE420" s="149"/>
      <c r="BF420" s="60"/>
      <c r="BG420" s="244"/>
      <c r="BH420" s="275"/>
      <c r="BI420" s="275"/>
      <c r="BJ420" s="149"/>
      <c r="BK420" s="60"/>
      <c r="BL420" s="244"/>
      <c r="BM420" s="212"/>
      <c r="BN420" s="213"/>
      <c r="BO420" s="149"/>
      <c r="BP420" s="60"/>
      <c r="BQ420" s="244"/>
      <c r="BR420" s="212"/>
      <c r="BS420" s="213"/>
      <c r="BT420" s="149"/>
      <c r="BU420" s="60"/>
      <c r="BV420" s="244"/>
      <c r="BW420" s="212"/>
      <c r="BX420" s="213"/>
      <c r="BY420" s="149"/>
      <c r="BZ420" s="60"/>
      <c r="CA420" s="244"/>
      <c r="CB420" s="277"/>
      <c r="CC420" s="277"/>
      <c r="CD420" s="149"/>
      <c r="CE420" s="60"/>
      <c r="CF420" s="244"/>
      <c r="CG420" s="212"/>
      <c r="CH420" s="213"/>
      <c r="CI420" s="149"/>
      <c r="CJ420" s="60"/>
      <c r="CK420" s="244"/>
      <c r="CL420" s="212"/>
      <c r="CM420" s="213"/>
      <c r="CN420" s="149"/>
      <c r="CO420" s="60"/>
      <c r="CP420" s="244"/>
      <c r="CQ420" s="212"/>
      <c r="CR420" s="213"/>
      <c r="CS420" s="149"/>
      <c r="CT420" s="60"/>
      <c r="CU420" s="244"/>
      <c r="CV420" s="212"/>
      <c r="CW420" s="213"/>
      <c r="CX420" s="149"/>
      <c r="CY420" s="60"/>
      <c r="CZ420" s="244"/>
      <c r="DA420" s="212"/>
      <c r="DB420" s="213"/>
      <c r="DC420" s="149"/>
      <c r="DD420" s="60"/>
      <c r="DE420" s="244"/>
      <c r="DF420" s="212"/>
      <c r="DG420" s="213"/>
      <c r="DH420" s="149"/>
      <c r="DI420" s="60"/>
      <c r="DJ420" s="244"/>
      <c r="DK420" s="212"/>
      <c r="DL420" s="213"/>
      <c r="DM420" s="149"/>
      <c r="DN420" s="60"/>
      <c r="DO420" s="244"/>
      <c r="DP420" s="212"/>
      <c r="DQ420" s="213"/>
      <c r="DR420" s="149">
        <f t="shared" si="1892"/>
        <v>0</v>
      </c>
      <c r="DS420" s="60">
        <f t="shared" si="1903"/>
        <v>0</v>
      </c>
      <c r="DT420" s="244"/>
      <c r="DU420" s="212">
        <v>0</v>
      </c>
      <c r="DV420" s="213">
        <v>0</v>
      </c>
      <c r="DW420" s="149">
        <f t="shared" si="1893"/>
        <v>0</v>
      </c>
      <c r="DX420" s="60">
        <f t="shared" si="1904"/>
        <v>0</v>
      </c>
      <c r="DY420" s="244"/>
      <c r="DZ420" s="212"/>
      <c r="EA420" s="213"/>
      <c r="EB420" s="149"/>
      <c r="EC420" s="60"/>
      <c r="ED420" s="247"/>
      <c r="EE420" s="212">
        <v>2500000</v>
      </c>
      <c r="EF420" s="213">
        <v>0</v>
      </c>
      <c r="EG420" s="149">
        <f t="shared" si="1906"/>
        <v>2500000</v>
      </c>
      <c r="EH420" s="60">
        <f t="shared" si="1907"/>
        <v>2500000</v>
      </c>
      <c r="EI420" s="244"/>
      <c r="EJ420" s="224">
        <f t="shared" ref="EJ420" si="2026">IFERROR(AVERAGEIFS(O420:EI420,O$12:EI$12,"Valor Total Unitario",O420:EI420,"&lt;&gt;0"),0)</f>
        <v>2500000</v>
      </c>
      <c r="EK420" s="221">
        <f t="shared" ref="EK420" si="2027">_xlfn.MINIFS(O420:EI420,O$12:EI$12,"Valor Total Unitario", O420:EI420, "&lt;&gt;0")</f>
        <v>2500000</v>
      </c>
      <c r="EL420" s="222" t="str">
        <f t="shared" ref="EL420" si="2028">IF(EK420=0,"",INDEX(O$9:EI$9,MATCH(EK420,O420:EI420,0)))</f>
        <v>ENFISA</v>
      </c>
      <c r="EM420" s="221"/>
      <c r="EN420" s="220">
        <f>IFERROR(EM420/#REF!,0)</f>
        <v>0</v>
      </c>
      <c r="EO420" s="31">
        <f t="shared" ref="EO420" si="2029">+EJ420</f>
        <v>2500000</v>
      </c>
      <c r="EP420" s="31">
        <f t="shared" si="1918"/>
        <v>2500000</v>
      </c>
      <c r="EQ420" s="225" t="str">
        <f t="shared" si="2019"/>
        <v/>
      </c>
    </row>
    <row r="421" spans="1:147" s="14" customFormat="1" ht="28.5">
      <c r="A421" s="263">
        <f t="shared" si="1163"/>
        <v>409</v>
      </c>
      <c r="B421" s="102"/>
      <c r="C421" s="250" t="s">
        <v>1137</v>
      </c>
      <c r="D421" s="273" t="s">
        <v>57</v>
      </c>
      <c r="E421" s="264" t="s">
        <v>37</v>
      </c>
      <c r="F421" s="273">
        <v>1</v>
      </c>
      <c r="G421" s="102"/>
      <c r="H421" s="103"/>
      <c r="I421" s="210"/>
      <c r="J421" s="280"/>
      <c r="K421" s="206"/>
      <c r="L421" s="71">
        <f t="shared" ref="L421" si="2030">+J421+K421</f>
        <v>0</v>
      </c>
      <c r="M421" s="209">
        <f t="shared" si="1889"/>
        <v>0</v>
      </c>
      <c r="O421" s="275"/>
      <c r="P421" s="275"/>
      <c r="Q421" s="149"/>
      <c r="R421" s="60"/>
      <c r="S421" s="244"/>
      <c r="T421" s="275"/>
      <c r="U421" s="275"/>
      <c r="V421" s="149"/>
      <c r="W421" s="60"/>
      <c r="X421" s="244"/>
      <c r="Y421" s="275"/>
      <c r="Z421" s="275"/>
      <c r="AA421" s="149"/>
      <c r="AB421" s="60"/>
      <c r="AC421" s="244"/>
      <c r="AD421" s="275"/>
      <c r="AE421" s="275"/>
      <c r="AF421" s="149"/>
      <c r="AG421" s="60"/>
      <c r="AH421" s="244"/>
      <c r="AI421" s="275"/>
      <c r="AJ421" s="275"/>
      <c r="AK421" s="149"/>
      <c r="AL421" s="60"/>
      <c r="AM421" s="244"/>
      <c r="AN421" s="275"/>
      <c r="AO421" s="275"/>
      <c r="AP421" s="149">
        <f t="shared" si="1890"/>
        <v>0</v>
      </c>
      <c r="AQ421" s="60">
        <f t="shared" si="1913"/>
        <v>0</v>
      </c>
      <c r="AR421" s="244"/>
      <c r="AS421" s="275"/>
      <c r="AT421" s="275"/>
      <c r="AU421" s="149"/>
      <c r="AV421" s="60"/>
      <c r="AW421" s="244"/>
      <c r="AX421" s="212"/>
      <c r="AY421" s="213"/>
      <c r="AZ421" s="149"/>
      <c r="BA421" s="60"/>
      <c r="BB421" s="244"/>
      <c r="BC421" s="212"/>
      <c r="BD421" s="213"/>
      <c r="BE421" s="149"/>
      <c r="BF421" s="60"/>
      <c r="BG421" s="244"/>
      <c r="BH421" s="275"/>
      <c r="BI421" s="275"/>
      <c r="BJ421" s="149"/>
      <c r="BK421" s="60"/>
      <c r="BL421" s="244"/>
      <c r="BM421" s="212"/>
      <c r="BN421" s="213"/>
      <c r="BO421" s="149"/>
      <c r="BP421" s="60"/>
      <c r="BQ421" s="244"/>
      <c r="BR421" s="212"/>
      <c r="BS421" s="213"/>
      <c r="BT421" s="149"/>
      <c r="BU421" s="60"/>
      <c r="BV421" s="244"/>
      <c r="BW421" s="212"/>
      <c r="BX421" s="213"/>
      <c r="BY421" s="149"/>
      <c r="BZ421" s="60"/>
      <c r="CA421" s="244"/>
      <c r="CB421" s="277"/>
      <c r="CC421" s="277"/>
      <c r="CD421" s="149"/>
      <c r="CE421" s="60"/>
      <c r="CF421" s="244"/>
      <c r="CG421" s="212"/>
      <c r="CH421" s="213"/>
      <c r="CI421" s="149"/>
      <c r="CJ421" s="60"/>
      <c r="CK421" s="244"/>
      <c r="CL421" s="212"/>
      <c r="CM421" s="213"/>
      <c r="CN421" s="149"/>
      <c r="CO421" s="60"/>
      <c r="CP421" s="244"/>
      <c r="CQ421" s="212"/>
      <c r="CR421" s="213"/>
      <c r="CS421" s="149"/>
      <c r="CT421" s="60"/>
      <c r="CU421" s="244"/>
      <c r="CV421" s="212"/>
      <c r="CW421" s="213"/>
      <c r="CX421" s="149"/>
      <c r="CY421" s="60"/>
      <c r="CZ421" s="244"/>
      <c r="DA421" s="212"/>
      <c r="DB421" s="213"/>
      <c r="DC421" s="149"/>
      <c r="DD421" s="60"/>
      <c r="DE421" s="244"/>
      <c r="DF421" s="212"/>
      <c r="DG421" s="213"/>
      <c r="DH421" s="149"/>
      <c r="DI421" s="60"/>
      <c r="DJ421" s="244"/>
      <c r="DK421" s="212"/>
      <c r="DL421" s="213"/>
      <c r="DM421" s="149"/>
      <c r="DN421" s="60"/>
      <c r="DO421" s="244"/>
      <c r="DP421" s="212"/>
      <c r="DQ421" s="213"/>
      <c r="DR421" s="149">
        <f t="shared" si="1892"/>
        <v>0</v>
      </c>
      <c r="DS421" s="60">
        <f t="shared" si="1903"/>
        <v>0</v>
      </c>
      <c r="DT421" s="244"/>
      <c r="DU421" s="212">
        <v>0</v>
      </c>
      <c r="DV421" s="213">
        <v>0</v>
      </c>
      <c r="DW421" s="149">
        <f t="shared" si="1893"/>
        <v>0</v>
      </c>
      <c r="DX421" s="60">
        <f t="shared" si="1904"/>
        <v>0</v>
      </c>
      <c r="DY421" s="244"/>
      <c r="DZ421" s="212"/>
      <c r="EA421" s="213"/>
      <c r="EB421" s="149"/>
      <c r="EC421" s="60"/>
      <c r="ED421" s="247"/>
      <c r="EE421" s="212">
        <v>3000000</v>
      </c>
      <c r="EF421" s="213">
        <v>0</v>
      </c>
      <c r="EG421" s="149">
        <f t="shared" si="1906"/>
        <v>3000000</v>
      </c>
      <c r="EH421" s="60">
        <f t="shared" si="1907"/>
        <v>3000000</v>
      </c>
      <c r="EI421" s="244"/>
      <c r="EJ421" s="224">
        <f t="shared" ref="EJ421" si="2031">IFERROR(AVERAGEIFS(O421:EI421,O$12:EI$12,"Valor Total Unitario",O421:EI421,"&lt;&gt;0"),0)</f>
        <v>3000000</v>
      </c>
      <c r="EK421" s="221">
        <f t="shared" ref="EK421" si="2032">_xlfn.MINIFS(O421:EI421,O$12:EI$12,"Valor Total Unitario", O421:EI421, "&lt;&gt;0")</f>
        <v>3000000</v>
      </c>
      <c r="EL421" s="222" t="str">
        <f t="shared" ref="EL421" si="2033">IF(EK421=0,"",INDEX(O$9:EI$9,MATCH(EK421,O421:EI421,0)))</f>
        <v>ENFISA</v>
      </c>
      <c r="EM421" s="221"/>
      <c r="EN421" s="220">
        <f>IFERROR(EM421/#REF!,0)</f>
        <v>0</v>
      </c>
      <c r="EO421" s="31">
        <f t="shared" ref="EO421" si="2034">+EJ421</f>
        <v>3000000</v>
      </c>
      <c r="EP421" s="31">
        <f t="shared" si="1918"/>
        <v>3000000</v>
      </c>
      <c r="EQ421" s="225" t="str">
        <f t="shared" si="2019"/>
        <v/>
      </c>
    </row>
    <row r="422" spans="1:147" s="14" customFormat="1" ht="28.5">
      <c r="A422" s="263">
        <f t="shared" si="1163"/>
        <v>410</v>
      </c>
      <c r="B422" s="102"/>
      <c r="C422" s="250" t="s">
        <v>1138</v>
      </c>
      <c r="D422" s="273" t="s">
        <v>57</v>
      </c>
      <c r="E422" s="264" t="s">
        <v>37</v>
      </c>
      <c r="F422" s="273">
        <v>1</v>
      </c>
      <c r="G422" s="102"/>
      <c r="H422" s="103"/>
      <c r="I422" s="210"/>
      <c r="J422" s="280"/>
      <c r="K422" s="206"/>
      <c r="L422" s="71">
        <f t="shared" ref="L422" si="2035">+J422+K422</f>
        <v>0</v>
      </c>
      <c r="M422" s="209">
        <f t="shared" si="1889"/>
        <v>0</v>
      </c>
      <c r="O422" s="275"/>
      <c r="P422" s="275"/>
      <c r="Q422" s="149"/>
      <c r="R422" s="60"/>
      <c r="S422" s="244"/>
      <c r="T422" s="275"/>
      <c r="U422" s="275"/>
      <c r="V422" s="149"/>
      <c r="W422" s="60"/>
      <c r="X422" s="244"/>
      <c r="Y422" s="275"/>
      <c r="Z422" s="275"/>
      <c r="AA422" s="149"/>
      <c r="AB422" s="60"/>
      <c r="AC422" s="244"/>
      <c r="AD422" s="275"/>
      <c r="AE422" s="275"/>
      <c r="AF422" s="149"/>
      <c r="AG422" s="60"/>
      <c r="AH422" s="244"/>
      <c r="AI422" s="275"/>
      <c r="AJ422" s="275"/>
      <c r="AK422" s="149"/>
      <c r="AL422" s="60"/>
      <c r="AM422" s="244"/>
      <c r="AN422" s="275"/>
      <c r="AO422" s="275"/>
      <c r="AP422" s="149">
        <f t="shared" si="1890"/>
        <v>0</v>
      </c>
      <c r="AQ422" s="60">
        <f t="shared" si="1913"/>
        <v>0</v>
      </c>
      <c r="AR422" s="244"/>
      <c r="AS422" s="275"/>
      <c r="AT422" s="275"/>
      <c r="AU422" s="149"/>
      <c r="AV422" s="60"/>
      <c r="AW422" s="244"/>
      <c r="AX422" s="212"/>
      <c r="AY422" s="213"/>
      <c r="AZ422" s="149"/>
      <c r="BA422" s="60"/>
      <c r="BB422" s="244"/>
      <c r="BC422" s="212"/>
      <c r="BD422" s="213"/>
      <c r="BE422" s="149"/>
      <c r="BF422" s="60"/>
      <c r="BG422" s="244"/>
      <c r="BH422" s="275"/>
      <c r="BI422" s="275"/>
      <c r="BJ422" s="149"/>
      <c r="BK422" s="60"/>
      <c r="BL422" s="244"/>
      <c r="BM422" s="212">
        <v>1899000</v>
      </c>
      <c r="BN422" s="213">
        <v>0</v>
      </c>
      <c r="BO422" s="149">
        <f t="shared" ref="BO422:BO435" si="2036">+BM422+BN422</f>
        <v>1899000</v>
      </c>
      <c r="BP422" s="60">
        <f t="shared" ref="BP422:BP435" si="2037">+BO422*$F422</f>
        <v>1899000</v>
      </c>
      <c r="BQ422" s="244"/>
      <c r="BR422" s="212"/>
      <c r="BS422" s="213"/>
      <c r="BT422" s="149"/>
      <c r="BU422" s="60"/>
      <c r="BV422" s="244"/>
      <c r="BW422" s="212"/>
      <c r="BX422" s="213"/>
      <c r="BY422" s="149"/>
      <c r="BZ422" s="60"/>
      <c r="CA422" s="244"/>
      <c r="CB422" s="277"/>
      <c r="CC422" s="277"/>
      <c r="CD422" s="149"/>
      <c r="CE422" s="60"/>
      <c r="CF422" s="244"/>
      <c r="CG422" s="212"/>
      <c r="CH422" s="213"/>
      <c r="CI422" s="149"/>
      <c r="CJ422" s="60"/>
      <c r="CK422" s="244"/>
      <c r="CL422" s="212"/>
      <c r="CM422" s="213"/>
      <c r="CN422" s="149"/>
      <c r="CO422" s="60"/>
      <c r="CP422" s="244"/>
      <c r="CQ422" s="212"/>
      <c r="CR422" s="213"/>
      <c r="CS422" s="149"/>
      <c r="CT422" s="60"/>
      <c r="CU422" s="244"/>
      <c r="CV422" s="212"/>
      <c r="CW422" s="213"/>
      <c r="CX422" s="149"/>
      <c r="CY422" s="60"/>
      <c r="CZ422" s="244"/>
      <c r="DA422" s="212"/>
      <c r="DB422" s="213"/>
      <c r="DC422" s="149"/>
      <c r="DD422" s="60"/>
      <c r="DE422" s="244"/>
      <c r="DF422" s="212"/>
      <c r="DG422" s="213"/>
      <c r="DH422" s="149"/>
      <c r="DI422" s="60"/>
      <c r="DJ422" s="244"/>
      <c r="DK422" s="212"/>
      <c r="DL422" s="213"/>
      <c r="DM422" s="149"/>
      <c r="DN422" s="60"/>
      <c r="DO422" s="244"/>
      <c r="DP422" s="212"/>
      <c r="DQ422" s="213"/>
      <c r="DR422" s="149">
        <f t="shared" si="1892"/>
        <v>0</v>
      </c>
      <c r="DS422" s="60">
        <f t="shared" si="1903"/>
        <v>0</v>
      </c>
      <c r="DT422" s="244"/>
      <c r="DU422" s="212">
        <v>0</v>
      </c>
      <c r="DV422" s="213">
        <v>0</v>
      </c>
      <c r="DW422" s="149">
        <f t="shared" si="1893"/>
        <v>0</v>
      </c>
      <c r="DX422" s="60">
        <f t="shared" si="1904"/>
        <v>0</v>
      </c>
      <c r="DY422" s="244"/>
      <c r="DZ422" s="212"/>
      <c r="EA422" s="213"/>
      <c r="EB422" s="149"/>
      <c r="EC422" s="60"/>
      <c r="ED422" s="247"/>
      <c r="EE422" s="212"/>
      <c r="EF422" s="213"/>
      <c r="EG422" s="149"/>
      <c r="EH422" s="60"/>
      <c r="EI422" s="244"/>
      <c r="EJ422" s="224">
        <f t="shared" ref="EJ422" si="2038">IFERROR(AVERAGEIFS(O422:EI422,O$12:EI$12,"Valor Total Unitario",O422:EI422,"&lt;&gt;0"),0)</f>
        <v>1899000</v>
      </c>
      <c r="EK422" s="221">
        <f t="shared" ref="EK422" si="2039">_xlfn.MINIFS(O422:EI422,O$12:EI$12,"Valor Total Unitario", O422:EI422, "&lt;&gt;0")</f>
        <v>1899000</v>
      </c>
      <c r="EL422" s="222" t="str">
        <f t="shared" ref="EL422" si="2040">IF(EK422=0,"",INDEX(O$9:EI$9,MATCH(EK422,O422:EI422,0)))</f>
        <v>LH S.A.S</v>
      </c>
      <c r="EM422" s="221"/>
      <c r="EN422" s="220">
        <f>IFERROR(EM422/#REF!,0)</f>
        <v>0</v>
      </c>
      <c r="EO422" s="31">
        <f t="shared" ref="EO422" si="2041">+EJ422</f>
        <v>1899000</v>
      </c>
      <c r="EP422" s="31">
        <f t="shared" si="1918"/>
        <v>1899000</v>
      </c>
      <c r="EQ422" s="225" t="str">
        <f t="shared" si="2019"/>
        <v/>
      </c>
    </row>
    <row r="423" spans="1:147" s="14" customFormat="1" ht="28.5">
      <c r="A423" s="263">
        <v>411</v>
      </c>
      <c r="B423" s="102"/>
      <c r="C423" s="250" t="s">
        <v>1139</v>
      </c>
      <c r="D423" s="273" t="s">
        <v>57</v>
      </c>
      <c r="E423" s="264" t="s">
        <v>37</v>
      </c>
      <c r="F423" s="273">
        <v>1</v>
      </c>
      <c r="G423" s="102"/>
      <c r="H423" s="103"/>
      <c r="I423" s="210"/>
      <c r="J423" s="280"/>
      <c r="K423" s="206"/>
      <c r="L423" s="71">
        <f t="shared" ref="L423" si="2042">+J423+K423</f>
        <v>0</v>
      </c>
      <c r="M423" s="209">
        <f t="shared" si="1889"/>
        <v>0</v>
      </c>
      <c r="O423" s="275"/>
      <c r="P423" s="275"/>
      <c r="Q423" s="149"/>
      <c r="R423" s="60"/>
      <c r="S423" s="244"/>
      <c r="T423" s="275"/>
      <c r="U423" s="275"/>
      <c r="V423" s="149"/>
      <c r="W423" s="60"/>
      <c r="X423" s="244"/>
      <c r="Y423" s="275"/>
      <c r="Z423" s="275"/>
      <c r="AA423" s="149"/>
      <c r="AB423" s="60"/>
      <c r="AC423" s="244"/>
      <c r="AD423" s="275"/>
      <c r="AE423" s="275"/>
      <c r="AF423" s="149"/>
      <c r="AG423" s="60"/>
      <c r="AH423" s="244"/>
      <c r="AI423" s="275"/>
      <c r="AJ423" s="275"/>
      <c r="AK423" s="149"/>
      <c r="AL423" s="60"/>
      <c r="AM423" s="244"/>
      <c r="AN423" s="275"/>
      <c r="AO423" s="275"/>
      <c r="AP423" s="149">
        <f t="shared" si="1890"/>
        <v>0</v>
      </c>
      <c r="AQ423" s="60">
        <f t="shared" si="1913"/>
        <v>0</v>
      </c>
      <c r="AR423" s="244"/>
      <c r="AS423" s="275"/>
      <c r="AT423" s="275"/>
      <c r="AU423" s="149"/>
      <c r="AV423" s="60"/>
      <c r="AW423" s="244"/>
      <c r="AX423" s="212"/>
      <c r="AY423" s="213"/>
      <c r="AZ423" s="149"/>
      <c r="BA423" s="60"/>
      <c r="BB423" s="244"/>
      <c r="BC423" s="212"/>
      <c r="BD423" s="213"/>
      <c r="BE423" s="149"/>
      <c r="BF423" s="60"/>
      <c r="BG423" s="244"/>
      <c r="BH423" s="275"/>
      <c r="BI423" s="275"/>
      <c r="BJ423" s="149"/>
      <c r="BK423" s="60"/>
      <c r="BL423" s="244"/>
      <c r="BM423" s="212">
        <v>1599000</v>
      </c>
      <c r="BN423" s="213">
        <v>0</v>
      </c>
      <c r="BO423" s="149">
        <f t="shared" si="2036"/>
        <v>1599000</v>
      </c>
      <c r="BP423" s="60">
        <f t="shared" si="2037"/>
        <v>1599000</v>
      </c>
      <c r="BQ423" s="244"/>
      <c r="BR423" s="212"/>
      <c r="BS423" s="213"/>
      <c r="BT423" s="149"/>
      <c r="BU423" s="60"/>
      <c r="BV423" s="244"/>
      <c r="BW423" s="212"/>
      <c r="BX423" s="213"/>
      <c r="BY423" s="149"/>
      <c r="BZ423" s="60"/>
      <c r="CA423" s="244"/>
      <c r="CB423" s="277"/>
      <c r="CC423" s="277"/>
      <c r="CD423" s="149"/>
      <c r="CE423" s="60"/>
      <c r="CF423" s="244"/>
      <c r="CG423" s="212"/>
      <c r="CH423" s="213"/>
      <c r="CI423" s="149"/>
      <c r="CJ423" s="60"/>
      <c r="CK423" s="244"/>
      <c r="CL423" s="212"/>
      <c r="CM423" s="213"/>
      <c r="CN423" s="149"/>
      <c r="CO423" s="60"/>
      <c r="CP423" s="244"/>
      <c r="CQ423" s="212"/>
      <c r="CR423" s="213"/>
      <c r="CS423" s="149"/>
      <c r="CT423" s="60"/>
      <c r="CU423" s="244"/>
      <c r="CV423" s="212"/>
      <c r="CW423" s="213"/>
      <c r="CX423" s="149"/>
      <c r="CY423" s="60"/>
      <c r="CZ423" s="244"/>
      <c r="DA423" s="212"/>
      <c r="DB423" s="213"/>
      <c r="DC423" s="149"/>
      <c r="DD423" s="60"/>
      <c r="DE423" s="244"/>
      <c r="DF423" s="212"/>
      <c r="DG423" s="213"/>
      <c r="DH423" s="149"/>
      <c r="DI423" s="60"/>
      <c r="DJ423" s="244"/>
      <c r="DK423" s="212"/>
      <c r="DL423" s="213"/>
      <c r="DM423" s="149"/>
      <c r="DN423" s="60"/>
      <c r="DO423" s="244"/>
      <c r="DP423" s="212"/>
      <c r="DQ423" s="213"/>
      <c r="DR423" s="149">
        <f t="shared" si="1892"/>
        <v>0</v>
      </c>
      <c r="DS423" s="60">
        <f t="shared" si="1903"/>
        <v>0</v>
      </c>
      <c r="DT423" s="244"/>
      <c r="DU423" s="212">
        <v>0</v>
      </c>
      <c r="DV423" s="213">
        <v>0</v>
      </c>
      <c r="DW423" s="149">
        <f t="shared" si="1893"/>
        <v>0</v>
      </c>
      <c r="DX423" s="60">
        <f t="shared" si="1904"/>
        <v>0</v>
      </c>
      <c r="DY423" s="244"/>
      <c r="DZ423" s="212"/>
      <c r="EA423" s="213"/>
      <c r="EB423" s="149"/>
      <c r="EC423" s="60"/>
      <c r="ED423" s="247"/>
      <c r="EE423" s="212"/>
      <c r="EF423" s="213"/>
      <c r="EG423" s="149"/>
      <c r="EH423" s="60"/>
      <c r="EI423" s="244"/>
      <c r="EJ423" s="224">
        <f t="shared" ref="EJ423" si="2043">IFERROR(AVERAGEIFS(O423:EI423,O$12:EI$12,"Valor Total Unitario",O423:EI423,"&lt;&gt;0"),0)</f>
        <v>1599000</v>
      </c>
      <c r="EK423" s="221">
        <f t="shared" ref="EK423" si="2044">_xlfn.MINIFS(O423:EI423,O$12:EI$12,"Valor Total Unitario", O423:EI423, "&lt;&gt;0")</f>
        <v>1599000</v>
      </c>
      <c r="EL423" s="222" t="str">
        <f t="shared" ref="EL423" si="2045">IF(EK423=0,"",INDEX(O$9:EI$9,MATCH(EK423,O423:EI423,0)))</f>
        <v>LH S.A.S</v>
      </c>
      <c r="EM423" s="221"/>
      <c r="EN423" s="220">
        <f>IFERROR(EM423/#REF!,0)</f>
        <v>0</v>
      </c>
      <c r="EO423" s="31">
        <f t="shared" ref="EO423" si="2046">+EJ423</f>
        <v>1599000</v>
      </c>
      <c r="EP423" s="31">
        <f t="shared" si="1918"/>
        <v>1599000</v>
      </c>
      <c r="EQ423" s="225" t="str">
        <f t="shared" si="2019"/>
        <v/>
      </c>
    </row>
    <row r="424" spans="1:147" s="14" customFormat="1" ht="28.5">
      <c r="A424" s="263">
        <f t="shared" si="1163"/>
        <v>412</v>
      </c>
      <c r="B424" s="102"/>
      <c r="C424" s="248" t="s">
        <v>1140</v>
      </c>
      <c r="D424" s="273" t="s">
        <v>57</v>
      </c>
      <c r="E424" s="264" t="s">
        <v>37</v>
      </c>
      <c r="F424" s="273">
        <v>4</v>
      </c>
      <c r="G424" s="102"/>
      <c r="H424" s="103"/>
      <c r="I424" s="210"/>
      <c r="J424" s="280"/>
      <c r="K424" s="206"/>
      <c r="L424" s="71">
        <f t="shared" ref="L424" si="2047">+J424+K424</f>
        <v>0</v>
      </c>
      <c r="M424" s="209">
        <f t="shared" si="1889"/>
        <v>0</v>
      </c>
      <c r="O424" s="275"/>
      <c r="P424" s="275"/>
      <c r="Q424" s="149"/>
      <c r="R424" s="60"/>
      <c r="S424" s="244"/>
      <c r="T424" s="275"/>
      <c r="U424" s="275"/>
      <c r="V424" s="149"/>
      <c r="W424" s="60"/>
      <c r="X424" s="244"/>
      <c r="Y424" s="275"/>
      <c r="Z424" s="275"/>
      <c r="AA424" s="149"/>
      <c r="AB424" s="60"/>
      <c r="AC424" s="244"/>
      <c r="AD424" s="275"/>
      <c r="AE424" s="275"/>
      <c r="AF424" s="149"/>
      <c r="AG424" s="60"/>
      <c r="AH424" s="244"/>
      <c r="AI424" s="275"/>
      <c r="AJ424" s="275"/>
      <c r="AK424" s="149"/>
      <c r="AL424" s="60"/>
      <c r="AM424" s="244"/>
      <c r="AN424" s="275"/>
      <c r="AO424" s="275"/>
      <c r="AP424" s="149">
        <f t="shared" si="1890"/>
        <v>0</v>
      </c>
      <c r="AQ424" s="60">
        <f t="shared" si="1913"/>
        <v>0</v>
      </c>
      <c r="AR424" s="244"/>
      <c r="AS424" s="275"/>
      <c r="AT424" s="275"/>
      <c r="AU424" s="149"/>
      <c r="AV424" s="60"/>
      <c r="AW424" s="244"/>
      <c r="AX424" s="212"/>
      <c r="AY424" s="213"/>
      <c r="AZ424" s="149"/>
      <c r="BA424" s="60"/>
      <c r="BB424" s="244"/>
      <c r="BC424" s="212"/>
      <c r="BD424" s="213"/>
      <c r="BE424" s="149"/>
      <c r="BF424" s="60"/>
      <c r="BG424" s="244"/>
      <c r="BH424" s="275"/>
      <c r="BI424" s="275"/>
      <c r="BJ424" s="149"/>
      <c r="BK424" s="60"/>
      <c r="BL424" s="244"/>
      <c r="BM424" s="212">
        <v>1699000</v>
      </c>
      <c r="BN424" s="213">
        <v>0</v>
      </c>
      <c r="BO424" s="149">
        <f t="shared" si="2036"/>
        <v>1699000</v>
      </c>
      <c r="BP424" s="60">
        <f t="shared" si="2037"/>
        <v>6796000</v>
      </c>
      <c r="BQ424" s="244"/>
      <c r="BR424" s="212">
        <v>2180000</v>
      </c>
      <c r="BS424" s="213">
        <v>0</v>
      </c>
      <c r="BT424" s="149">
        <f t="shared" ref="BT424:BT439" si="2048">+BR424+BS424</f>
        <v>2180000</v>
      </c>
      <c r="BU424" s="60">
        <f t="shared" ref="BU424:BU439" si="2049">+BT424*$F424</f>
        <v>8720000</v>
      </c>
      <c r="BV424" s="244"/>
      <c r="BW424" s="212"/>
      <c r="BX424" s="213"/>
      <c r="BY424" s="149"/>
      <c r="BZ424" s="60"/>
      <c r="CA424" s="244"/>
      <c r="CB424" s="277"/>
      <c r="CC424" s="277"/>
      <c r="CD424" s="149"/>
      <c r="CE424" s="60"/>
      <c r="CF424" s="244"/>
      <c r="CG424" s="212"/>
      <c r="CH424" s="213"/>
      <c r="CI424" s="149"/>
      <c r="CJ424" s="60"/>
      <c r="CK424" s="244"/>
      <c r="CL424" s="212"/>
      <c r="CM424" s="213"/>
      <c r="CN424" s="149"/>
      <c r="CO424" s="60"/>
      <c r="CP424" s="244"/>
      <c r="CQ424" s="212"/>
      <c r="CR424" s="213"/>
      <c r="CS424" s="149"/>
      <c r="CT424" s="60"/>
      <c r="CU424" s="244"/>
      <c r="CV424" s="212"/>
      <c r="CW424" s="213"/>
      <c r="CX424" s="149"/>
      <c r="CY424" s="60"/>
      <c r="CZ424" s="244"/>
      <c r="DA424" s="212"/>
      <c r="DB424" s="213"/>
      <c r="DC424" s="149"/>
      <c r="DD424" s="60"/>
      <c r="DE424" s="244"/>
      <c r="DF424" s="212"/>
      <c r="DG424" s="213"/>
      <c r="DH424" s="149"/>
      <c r="DI424" s="60"/>
      <c r="DJ424" s="244"/>
      <c r="DK424" s="212"/>
      <c r="DL424" s="213"/>
      <c r="DM424" s="149"/>
      <c r="DN424" s="60"/>
      <c r="DO424" s="244"/>
      <c r="DP424" s="212"/>
      <c r="DQ424" s="213"/>
      <c r="DR424" s="149">
        <f t="shared" si="1892"/>
        <v>0</v>
      </c>
      <c r="DS424" s="60">
        <f t="shared" si="1903"/>
        <v>0</v>
      </c>
      <c r="DT424" s="244"/>
      <c r="DU424" s="212">
        <v>0</v>
      </c>
      <c r="DV424" s="213">
        <v>0</v>
      </c>
      <c r="DW424" s="149">
        <f t="shared" si="1893"/>
        <v>0</v>
      </c>
      <c r="DX424" s="60">
        <f t="shared" si="1904"/>
        <v>0</v>
      </c>
      <c r="DY424" s="244"/>
      <c r="DZ424" s="212"/>
      <c r="EA424" s="213"/>
      <c r="EB424" s="149"/>
      <c r="EC424" s="60"/>
      <c r="ED424" s="247"/>
      <c r="EE424" s="212"/>
      <c r="EF424" s="213"/>
      <c r="EG424" s="149"/>
      <c r="EH424" s="60"/>
      <c r="EI424" s="244"/>
      <c r="EJ424" s="224">
        <f t="shared" ref="EJ424" si="2050">IFERROR(AVERAGEIFS(O424:EI424,O$12:EI$12,"Valor Total Unitario",O424:EI424,"&lt;&gt;0"),0)</f>
        <v>1939500</v>
      </c>
      <c r="EK424" s="221">
        <f t="shared" ref="EK424" si="2051">_xlfn.MINIFS(O424:EI424,O$12:EI$12,"Valor Total Unitario", O424:EI424, "&lt;&gt;0")</f>
        <v>1699000</v>
      </c>
      <c r="EL424" s="222" t="str">
        <f t="shared" ref="EL424" si="2052">IF(EK424=0,"",INDEX(O$9:EI$9,MATCH(EK424,O424:EI424,0)))</f>
        <v>LH S.A.S</v>
      </c>
      <c r="EM424" s="221"/>
      <c r="EN424" s="220">
        <f>IFERROR(EM424/#REF!,0)</f>
        <v>0</v>
      </c>
      <c r="EO424" s="31">
        <f t="shared" ref="EO424" si="2053">+EJ424</f>
        <v>1939500</v>
      </c>
      <c r="EP424" s="31">
        <f t="shared" si="1918"/>
        <v>7758000</v>
      </c>
      <c r="EQ424" s="225" t="str">
        <f t="shared" si="2019"/>
        <v/>
      </c>
    </row>
    <row r="425" spans="1:147" s="14" customFormat="1" ht="28.5">
      <c r="A425" s="263">
        <f t="shared" si="1163"/>
        <v>413</v>
      </c>
      <c r="B425" s="102"/>
      <c r="C425" s="248" t="s">
        <v>1141</v>
      </c>
      <c r="D425" s="273" t="s">
        <v>57</v>
      </c>
      <c r="E425" s="264" t="s">
        <v>37</v>
      </c>
      <c r="F425" s="273">
        <v>1</v>
      </c>
      <c r="G425" s="102"/>
      <c r="H425" s="103"/>
      <c r="I425" s="210"/>
      <c r="J425" s="280"/>
      <c r="K425" s="206"/>
      <c r="L425" s="71">
        <f t="shared" ref="L425" si="2054">+J425+K425</f>
        <v>0</v>
      </c>
      <c r="M425" s="209">
        <f t="shared" si="1889"/>
        <v>0</v>
      </c>
      <c r="O425" s="275"/>
      <c r="P425" s="275"/>
      <c r="Q425" s="149"/>
      <c r="R425" s="60"/>
      <c r="S425" s="244"/>
      <c r="T425" s="275"/>
      <c r="U425" s="275"/>
      <c r="V425" s="149"/>
      <c r="W425" s="60"/>
      <c r="X425" s="244"/>
      <c r="Y425" s="275"/>
      <c r="Z425" s="275"/>
      <c r="AA425" s="149"/>
      <c r="AB425" s="60"/>
      <c r="AC425" s="244"/>
      <c r="AD425" s="275"/>
      <c r="AE425" s="275"/>
      <c r="AF425" s="149"/>
      <c r="AG425" s="60"/>
      <c r="AH425" s="244"/>
      <c r="AI425" s="275"/>
      <c r="AJ425" s="275"/>
      <c r="AK425" s="149"/>
      <c r="AL425" s="60"/>
      <c r="AM425" s="244"/>
      <c r="AN425" s="275"/>
      <c r="AO425" s="275"/>
      <c r="AP425" s="149">
        <f t="shared" si="1890"/>
        <v>0</v>
      </c>
      <c r="AQ425" s="60">
        <f t="shared" si="1913"/>
        <v>0</v>
      </c>
      <c r="AR425" s="244"/>
      <c r="AS425" s="275">
        <v>5464824</v>
      </c>
      <c r="AT425" s="275">
        <v>0</v>
      </c>
      <c r="AU425" s="149">
        <f t="shared" si="1900"/>
        <v>5464824</v>
      </c>
      <c r="AV425" s="60">
        <f t="shared" si="1901"/>
        <v>5464824</v>
      </c>
      <c r="AW425" s="244"/>
      <c r="AX425" s="212"/>
      <c r="AY425" s="213"/>
      <c r="AZ425" s="149"/>
      <c r="BA425" s="60"/>
      <c r="BB425" s="244"/>
      <c r="BC425" s="212"/>
      <c r="BD425" s="213"/>
      <c r="BE425" s="149"/>
      <c r="BF425" s="60"/>
      <c r="BG425" s="244"/>
      <c r="BH425" s="275"/>
      <c r="BI425" s="275"/>
      <c r="BJ425" s="149"/>
      <c r="BK425" s="60"/>
      <c r="BL425" s="244"/>
      <c r="BM425" s="212"/>
      <c r="BN425" s="213"/>
      <c r="BO425" s="149"/>
      <c r="BP425" s="60"/>
      <c r="BQ425" s="244"/>
      <c r="BR425" s="212">
        <v>2180000</v>
      </c>
      <c r="BS425" s="213">
        <v>0</v>
      </c>
      <c r="BT425" s="149">
        <f t="shared" si="2048"/>
        <v>2180000</v>
      </c>
      <c r="BU425" s="60">
        <f t="shared" si="2049"/>
        <v>2180000</v>
      </c>
      <c r="BV425" s="244"/>
      <c r="BW425" s="212"/>
      <c r="BX425" s="213"/>
      <c r="BY425" s="149"/>
      <c r="BZ425" s="60"/>
      <c r="CA425" s="244"/>
      <c r="CB425" s="277"/>
      <c r="CC425" s="277"/>
      <c r="CD425" s="149"/>
      <c r="CE425" s="60"/>
      <c r="CF425" s="244"/>
      <c r="CG425" s="212"/>
      <c r="CH425" s="213"/>
      <c r="CI425" s="149"/>
      <c r="CJ425" s="60"/>
      <c r="CK425" s="244"/>
      <c r="CL425" s="212"/>
      <c r="CM425" s="213"/>
      <c r="CN425" s="149"/>
      <c r="CO425" s="60"/>
      <c r="CP425" s="244"/>
      <c r="CQ425" s="212"/>
      <c r="CR425" s="213"/>
      <c r="CS425" s="149"/>
      <c r="CT425" s="60"/>
      <c r="CU425" s="244"/>
      <c r="CV425" s="212"/>
      <c r="CW425" s="213"/>
      <c r="CX425" s="149"/>
      <c r="CY425" s="60"/>
      <c r="CZ425" s="244"/>
      <c r="DA425" s="212"/>
      <c r="DB425" s="213"/>
      <c r="DC425" s="149"/>
      <c r="DD425" s="60"/>
      <c r="DE425" s="244"/>
      <c r="DF425" s="212"/>
      <c r="DG425" s="213"/>
      <c r="DH425" s="149"/>
      <c r="DI425" s="60"/>
      <c r="DJ425" s="244"/>
      <c r="DK425" s="212"/>
      <c r="DL425" s="213"/>
      <c r="DM425" s="149"/>
      <c r="DN425" s="60"/>
      <c r="DO425" s="244"/>
      <c r="DP425" s="212"/>
      <c r="DQ425" s="213"/>
      <c r="DR425" s="149">
        <f t="shared" si="1892"/>
        <v>0</v>
      </c>
      <c r="DS425" s="60">
        <f t="shared" si="1903"/>
        <v>0</v>
      </c>
      <c r="DT425" s="244"/>
      <c r="DU425" s="212">
        <v>0</v>
      </c>
      <c r="DV425" s="213">
        <v>0</v>
      </c>
      <c r="DW425" s="149">
        <f t="shared" si="1893"/>
        <v>0</v>
      </c>
      <c r="DX425" s="60">
        <f t="shared" si="1904"/>
        <v>0</v>
      </c>
      <c r="DY425" s="244"/>
      <c r="DZ425" s="212"/>
      <c r="EA425" s="213"/>
      <c r="EB425" s="149"/>
      <c r="EC425" s="60"/>
      <c r="ED425" s="247"/>
      <c r="EE425" s="212"/>
      <c r="EF425" s="213"/>
      <c r="EG425" s="149"/>
      <c r="EH425" s="60"/>
      <c r="EI425" s="244"/>
      <c r="EJ425" s="224">
        <f t="shared" ref="EJ425" si="2055">IFERROR(AVERAGEIFS(O425:EI425,O$12:EI$12,"Valor Total Unitario",O425:EI425,"&lt;&gt;0"),0)</f>
        <v>3822412</v>
      </c>
      <c r="EK425" s="221">
        <f t="shared" ref="EK425" si="2056">_xlfn.MINIFS(O425:EI425,O$12:EI$12,"Valor Total Unitario", O425:EI425, "&lt;&gt;0")</f>
        <v>2180000</v>
      </c>
      <c r="EL425" s="222" t="str">
        <f t="shared" ref="EL425" si="2057">IF(EK425=0,"",INDEX(O$9:EI$9,MATCH(EK425,O425:EI425,0)))</f>
        <v>J&amp;J MEDTECH</v>
      </c>
      <c r="EM425" s="221"/>
      <c r="EN425" s="220">
        <f>IFERROR(EM425/#REF!,0)</f>
        <v>0</v>
      </c>
      <c r="EO425" s="31">
        <f t="shared" ref="EO425" si="2058">+EJ425</f>
        <v>3822412</v>
      </c>
      <c r="EP425" s="31">
        <f t="shared" si="1918"/>
        <v>3822412</v>
      </c>
      <c r="EQ425" s="225" t="str">
        <f t="shared" si="2019"/>
        <v/>
      </c>
    </row>
    <row r="426" spans="1:147" s="14" customFormat="1" ht="28.5">
      <c r="A426" s="263">
        <f t="shared" si="1163"/>
        <v>414</v>
      </c>
      <c r="B426" s="102"/>
      <c r="C426" s="248" t="s">
        <v>1142</v>
      </c>
      <c r="D426" s="273" t="s">
        <v>57</v>
      </c>
      <c r="E426" s="264" t="s">
        <v>37</v>
      </c>
      <c r="F426" s="273">
        <v>1</v>
      </c>
      <c r="G426" s="102"/>
      <c r="H426" s="103"/>
      <c r="I426" s="210"/>
      <c r="J426" s="280"/>
      <c r="K426" s="206"/>
      <c r="L426" s="71">
        <f t="shared" ref="L426" si="2059">+J426+K426</f>
        <v>0</v>
      </c>
      <c r="M426" s="209">
        <f t="shared" si="1889"/>
        <v>0</v>
      </c>
      <c r="O426" s="275"/>
      <c r="P426" s="275"/>
      <c r="Q426" s="149"/>
      <c r="R426" s="60"/>
      <c r="S426" s="244"/>
      <c r="T426" s="275"/>
      <c r="U426" s="275"/>
      <c r="V426" s="149"/>
      <c r="W426" s="60"/>
      <c r="X426" s="244"/>
      <c r="Y426" s="275"/>
      <c r="Z426" s="275"/>
      <c r="AA426" s="149"/>
      <c r="AB426" s="60"/>
      <c r="AC426" s="244"/>
      <c r="AD426" s="275"/>
      <c r="AE426" s="275"/>
      <c r="AF426" s="149"/>
      <c r="AG426" s="60"/>
      <c r="AH426" s="244"/>
      <c r="AI426" s="275"/>
      <c r="AJ426" s="275"/>
      <c r="AK426" s="149"/>
      <c r="AL426" s="60"/>
      <c r="AM426" s="244"/>
      <c r="AN426" s="275">
        <v>8372100</v>
      </c>
      <c r="AO426" s="275">
        <v>0</v>
      </c>
      <c r="AP426" s="149">
        <f t="shared" si="1890"/>
        <v>8372100</v>
      </c>
      <c r="AQ426" s="60">
        <f t="shared" si="1913"/>
        <v>8372100</v>
      </c>
      <c r="AR426" s="244"/>
      <c r="AS426" s="275">
        <v>5464824</v>
      </c>
      <c r="AT426" s="275">
        <v>0</v>
      </c>
      <c r="AU426" s="149">
        <f t="shared" si="1900"/>
        <v>5464824</v>
      </c>
      <c r="AV426" s="60">
        <f t="shared" si="1901"/>
        <v>5464824</v>
      </c>
      <c r="AW426" s="244"/>
      <c r="AX426" s="212"/>
      <c r="AY426" s="213"/>
      <c r="AZ426" s="149"/>
      <c r="BA426" s="60"/>
      <c r="BB426" s="244"/>
      <c r="BC426" s="212"/>
      <c r="BD426" s="213"/>
      <c r="BE426" s="149"/>
      <c r="BF426" s="60"/>
      <c r="BG426" s="244"/>
      <c r="BH426" s="275"/>
      <c r="BI426" s="275"/>
      <c r="BJ426" s="149"/>
      <c r="BK426" s="60"/>
      <c r="BL426" s="244"/>
      <c r="BM426" s="212">
        <v>3948000</v>
      </c>
      <c r="BN426" s="213">
        <v>0</v>
      </c>
      <c r="BO426" s="149">
        <f t="shared" si="2036"/>
        <v>3948000</v>
      </c>
      <c r="BP426" s="60">
        <f t="shared" si="2037"/>
        <v>3948000</v>
      </c>
      <c r="BQ426" s="244"/>
      <c r="BR426" s="212">
        <v>2180000</v>
      </c>
      <c r="BS426" s="213">
        <v>0</v>
      </c>
      <c r="BT426" s="149">
        <f t="shared" si="2048"/>
        <v>2180000</v>
      </c>
      <c r="BU426" s="60">
        <f t="shared" si="2049"/>
        <v>2180000</v>
      </c>
      <c r="BV426" s="244"/>
      <c r="BW426" s="212"/>
      <c r="BX426" s="213"/>
      <c r="BY426" s="149"/>
      <c r="BZ426" s="60"/>
      <c r="CA426" s="244"/>
      <c r="CB426" s="277"/>
      <c r="CC426" s="277"/>
      <c r="CD426" s="149"/>
      <c r="CE426" s="60"/>
      <c r="CF426" s="244"/>
      <c r="CG426" s="212"/>
      <c r="CH426" s="213"/>
      <c r="CI426" s="149"/>
      <c r="CJ426" s="60"/>
      <c r="CK426" s="244"/>
      <c r="CL426" s="212"/>
      <c r="CM426" s="213"/>
      <c r="CN426" s="149"/>
      <c r="CO426" s="60"/>
      <c r="CP426" s="244"/>
      <c r="CQ426" s="212"/>
      <c r="CR426" s="213"/>
      <c r="CS426" s="149"/>
      <c r="CT426" s="60"/>
      <c r="CU426" s="244"/>
      <c r="CV426" s="212"/>
      <c r="CW426" s="213"/>
      <c r="CX426" s="149"/>
      <c r="CY426" s="60"/>
      <c r="CZ426" s="244"/>
      <c r="DA426" s="212"/>
      <c r="DB426" s="213"/>
      <c r="DC426" s="149"/>
      <c r="DD426" s="60"/>
      <c r="DE426" s="244"/>
      <c r="DF426" s="212"/>
      <c r="DG426" s="213"/>
      <c r="DH426" s="149"/>
      <c r="DI426" s="60"/>
      <c r="DJ426" s="244"/>
      <c r="DK426" s="212"/>
      <c r="DL426" s="213"/>
      <c r="DM426" s="149"/>
      <c r="DN426" s="60"/>
      <c r="DO426" s="244"/>
      <c r="DP426" s="212"/>
      <c r="DQ426" s="213"/>
      <c r="DR426" s="149">
        <f t="shared" si="1892"/>
        <v>0</v>
      </c>
      <c r="DS426" s="60">
        <f t="shared" si="1903"/>
        <v>0</v>
      </c>
      <c r="DT426" s="244"/>
      <c r="DU426" s="212">
        <v>0</v>
      </c>
      <c r="DV426" s="213">
        <v>0</v>
      </c>
      <c r="DW426" s="149">
        <f t="shared" si="1893"/>
        <v>0</v>
      </c>
      <c r="DX426" s="60">
        <f t="shared" si="1904"/>
        <v>0</v>
      </c>
      <c r="DY426" s="244"/>
      <c r="DZ426" s="212"/>
      <c r="EA426" s="213"/>
      <c r="EB426" s="149"/>
      <c r="EC426" s="60"/>
      <c r="ED426" s="247"/>
      <c r="EE426" s="212"/>
      <c r="EF426" s="213"/>
      <c r="EG426" s="149"/>
      <c r="EH426" s="60"/>
      <c r="EI426" s="244"/>
      <c r="EJ426" s="224">
        <f t="shared" ref="EJ426" si="2060">IFERROR(AVERAGEIFS(O426:EI426,O$12:EI$12,"Valor Total Unitario",O426:EI426,"&lt;&gt;0"),0)</f>
        <v>4991231</v>
      </c>
      <c r="EK426" s="221">
        <f t="shared" ref="EK426" si="2061">_xlfn.MINIFS(O426:EI426,O$12:EI$12,"Valor Total Unitario", O426:EI426, "&lt;&gt;0")</f>
        <v>2180000</v>
      </c>
      <c r="EL426" s="222" t="str">
        <f t="shared" ref="EL426" si="2062">IF(EK426=0,"",INDEX(O$9:EI$9,MATCH(EK426,O426:EI426,0)))</f>
        <v>J&amp;J MEDTECH</v>
      </c>
      <c r="EM426" s="221"/>
      <c r="EN426" s="220">
        <f>IFERROR(EM426/#REF!,0)</f>
        <v>0</v>
      </c>
      <c r="EO426" s="31">
        <f t="shared" ref="EO426" si="2063">+EJ426</f>
        <v>4991231</v>
      </c>
      <c r="EP426" s="31">
        <f t="shared" si="1918"/>
        <v>4991231</v>
      </c>
      <c r="EQ426" s="225" t="str">
        <f t="shared" si="2019"/>
        <v/>
      </c>
    </row>
    <row r="427" spans="1:147" s="14" customFormat="1" ht="28.5">
      <c r="A427" s="263">
        <f t="shared" si="1163"/>
        <v>415</v>
      </c>
      <c r="B427" s="102"/>
      <c r="C427" s="248" t="s">
        <v>1143</v>
      </c>
      <c r="D427" s="273" t="s">
        <v>57</v>
      </c>
      <c r="E427" s="264" t="s">
        <v>37</v>
      </c>
      <c r="F427" s="273">
        <v>1</v>
      </c>
      <c r="G427" s="102"/>
      <c r="H427" s="103"/>
      <c r="I427" s="210"/>
      <c r="J427" s="280"/>
      <c r="K427" s="206"/>
      <c r="L427" s="71">
        <f t="shared" ref="L427" si="2064">+J427+K427</f>
        <v>0</v>
      </c>
      <c r="M427" s="209">
        <f t="shared" si="1889"/>
        <v>0</v>
      </c>
      <c r="O427" s="275"/>
      <c r="P427" s="275"/>
      <c r="Q427" s="149"/>
      <c r="R427" s="60"/>
      <c r="S427" s="244"/>
      <c r="T427" s="275"/>
      <c r="U427" s="275"/>
      <c r="V427" s="149"/>
      <c r="W427" s="60"/>
      <c r="X427" s="244"/>
      <c r="Y427" s="275"/>
      <c r="Z427" s="275"/>
      <c r="AA427" s="149"/>
      <c r="AB427" s="60"/>
      <c r="AC427" s="244"/>
      <c r="AD427" s="275"/>
      <c r="AE427" s="275"/>
      <c r="AF427" s="149"/>
      <c r="AG427" s="60"/>
      <c r="AH427" s="244"/>
      <c r="AI427" s="275"/>
      <c r="AJ427" s="275"/>
      <c r="AK427" s="149"/>
      <c r="AL427" s="60"/>
      <c r="AM427" s="244"/>
      <c r="AN427" s="275"/>
      <c r="AO427" s="275"/>
      <c r="AP427" s="149">
        <f t="shared" si="1890"/>
        <v>0</v>
      </c>
      <c r="AQ427" s="60">
        <f t="shared" si="1913"/>
        <v>0</v>
      </c>
      <c r="AR427" s="244"/>
      <c r="AS427" s="275">
        <v>5664824</v>
      </c>
      <c r="AT427" s="275">
        <v>0</v>
      </c>
      <c r="AU427" s="149">
        <f t="shared" si="1900"/>
        <v>5664824</v>
      </c>
      <c r="AV427" s="60">
        <f t="shared" si="1901"/>
        <v>5664824</v>
      </c>
      <c r="AW427" s="244"/>
      <c r="AX427" s="212"/>
      <c r="AY427" s="213"/>
      <c r="AZ427" s="149"/>
      <c r="BA427" s="60"/>
      <c r="BB427" s="244"/>
      <c r="BC427" s="212"/>
      <c r="BD427" s="213"/>
      <c r="BE427" s="149"/>
      <c r="BF427" s="60"/>
      <c r="BG427" s="244"/>
      <c r="BH427" s="275"/>
      <c r="BI427" s="275"/>
      <c r="BJ427" s="149"/>
      <c r="BK427" s="60"/>
      <c r="BL427" s="244"/>
      <c r="BM427" s="212"/>
      <c r="BN427" s="213"/>
      <c r="BO427" s="149"/>
      <c r="BP427" s="60"/>
      <c r="BQ427" s="244"/>
      <c r="BR427" s="212">
        <v>2180000</v>
      </c>
      <c r="BS427" s="213">
        <v>0</v>
      </c>
      <c r="BT427" s="149">
        <f t="shared" si="2048"/>
        <v>2180000</v>
      </c>
      <c r="BU427" s="60">
        <f t="shared" si="2049"/>
        <v>2180000</v>
      </c>
      <c r="BV427" s="244"/>
      <c r="BW427" s="212"/>
      <c r="BX427" s="213"/>
      <c r="BY427" s="149"/>
      <c r="BZ427" s="60"/>
      <c r="CA427" s="244"/>
      <c r="CB427" s="277"/>
      <c r="CC427" s="277"/>
      <c r="CD427" s="149"/>
      <c r="CE427" s="60"/>
      <c r="CF427" s="244"/>
      <c r="CG427" s="212"/>
      <c r="CH427" s="213"/>
      <c r="CI427" s="149"/>
      <c r="CJ427" s="60"/>
      <c r="CK427" s="244"/>
      <c r="CL427" s="212"/>
      <c r="CM427" s="213"/>
      <c r="CN427" s="149"/>
      <c r="CO427" s="60"/>
      <c r="CP427" s="244"/>
      <c r="CQ427" s="212"/>
      <c r="CR427" s="213"/>
      <c r="CS427" s="149"/>
      <c r="CT427" s="60"/>
      <c r="CU427" s="244"/>
      <c r="CV427" s="212"/>
      <c r="CW427" s="213"/>
      <c r="CX427" s="149"/>
      <c r="CY427" s="60"/>
      <c r="CZ427" s="244"/>
      <c r="DA427" s="212"/>
      <c r="DB427" s="213"/>
      <c r="DC427" s="149"/>
      <c r="DD427" s="60"/>
      <c r="DE427" s="244"/>
      <c r="DF427" s="212"/>
      <c r="DG427" s="213"/>
      <c r="DH427" s="149"/>
      <c r="DI427" s="60"/>
      <c r="DJ427" s="244"/>
      <c r="DK427" s="212"/>
      <c r="DL427" s="213"/>
      <c r="DM427" s="149"/>
      <c r="DN427" s="60"/>
      <c r="DO427" s="244"/>
      <c r="DP427" s="212"/>
      <c r="DQ427" s="213"/>
      <c r="DR427" s="149">
        <f t="shared" si="1892"/>
        <v>0</v>
      </c>
      <c r="DS427" s="60">
        <f t="shared" si="1903"/>
        <v>0</v>
      </c>
      <c r="DT427" s="244"/>
      <c r="DU427" s="212">
        <v>0</v>
      </c>
      <c r="DV427" s="213">
        <v>0</v>
      </c>
      <c r="DW427" s="149">
        <f t="shared" si="1893"/>
        <v>0</v>
      </c>
      <c r="DX427" s="60">
        <f t="shared" si="1904"/>
        <v>0</v>
      </c>
      <c r="DY427" s="244"/>
      <c r="DZ427" s="212"/>
      <c r="EA427" s="213"/>
      <c r="EB427" s="149"/>
      <c r="EC427" s="60"/>
      <c r="ED427" s="247"/>
      <c r="EE427" s="212"/>
      <c r="EF427" s="213"/>
      <c r="EG427" s="149"/>
      <c r="EH427" s="60"/>
      <c r="EI427" s="244"/>
      <c r="EJ427" s="224">
        <f t="shared" ref="EJ427" si="2065">IFERROR(AVERAGEIFS(O427:EI427,O$12:EI$12,"Valor Total Unitario",O427:EI427,"&lt;&gt;0"),0)</f>
        <v>3922412</v>
      </c>
      <c r="EK427" s="221">
        <f t="shared" ref="EK427" si="2066">_xlfn.MINIFS(O427:EI427,O$12:EI$12,"Valor Total Unitario", O427:EI427, "&lt;&gt;0")</f>
        <v>2180000</v>
      </c>
      <c r="EL427" s="222" t="str">
        <f t="shared" ref="EL427" si="2067">IF(EK427=0,"",INDEX(O$9:EI$9,MATCH(EK427,O427:EI427,0)))</f>
        <v>J&amp;J MEDTECH</v>
      </c>
      <c r="EM427" s="221"/>
      <c r="EN427" s="220">
        <f>IFERROR(EM427/#REF!,0)</f>
        <v>0</v>
      </c>
      <c r="EO427" s="31">
        <f t="shared" ref="EO427" si="2068">+EJ427</f>
        <v>3922412</v>
      </c>
      <c r="EP427" s="31">
        <f t="shared" si="1918"/>
        <v>3922412</v>
      </c>
      <c r="EQ427" s="225" t="str">
        <f t="shared" si="2019"/>
        <v/>
      </c>
    </row>
    <row r="428" spans="1:147" s="14" customFormat="1" ht="28.5">
      <c r="A428" s="263">
        <f t="shared" si="1163"/>
        <v>416</v>
      </c>
      <c r="B428" s="102"/>
      <c r="C428" s="248" t="s">
        <v>1144</v>
      </c>
      <c r="D428" s="273" t="s">
        <v>57</v>
      </c>
      <c r="E428" s="264" t="s">
        <v>37</v>
      </c>
      <c r="F428" s="273">
        <v>6</v>
      </c>
      <c r="G428" s="102"/>
      <c r="H428" s="103"/>
      <c r="I428" s="210"/>
      <c r="J428" s="280"/>
      <c r="K428" s="206"/>
      <c r="L428" s="71">
        <f t="shared" ref="L428" si="2069">+J428+K428</f>
        <v>0</v>
      </c>
      <c r="M428" s="209">
        <f t="shared" si="1889"/>
        <v>0</v>
      </c>
      <c r="O428" s="275"/>
      <c r="P428" s="275"/>
      <c r="Q428" s="149"/>
      <c r="R428" s="60"/>
      <c r="S428" s="244"/>
      <c r="T428" s="275"/>
      <c r="U428" s="275"/>
      <c r="V428" s="149"/>
      <c r="W428" s="60"/>
      <c r="X428" s="244"/>
      <c r="Y428" s="275"/>
      <c r="Z428" s="275"/>
      <c r="AA428" s="149"/>
      <c r="AB428" s="60"/>
      <c r="AC428" s="244"/>
      <c r="AD428" s="275"/>
      <c r="AE428" s="275"/>
      <c r="AF428" s="149"/>
      <c r="AG428" s="60"/>
      <c r="AH428" s="244"/>
      <c r="AI428" s="275"/>
      <c r="AJ428" s="275"/>
      <c r="AK428" s="149"/>
      <c r="AL428" s="60"/>
      <c r="AM428" s="244"/>
      <c r="AN428" s="275"/>
      <c r="AO428" s="275"/>
      <c r="AP428" s="149">
        <f t="shared" si="1890"/>
        <v>0</v>
      </c>
      <c r="AQ428" s="60">
        <f t="shared" si="1913"/>
        <v>0</v>
      </c>
      <c r="AR428" s="244"/>
      <c r="AS428" s="275">
        <v>5864824</v>
      </c>
      <c r="AT428" s="275">
        <v>0</v>
      </c>
      <c r="AU428" s="149">
        <f t="shared" si="1900"/>
        <v>5864824</v>
      </c>
      <c r="AV428" s="60">
        <f t="shared" si="1901"/>
        <v>35188944</v>
      </c>
      <c r="AW428" s="244"/>
      <c r="AX428" s="212"/>
      <c r="AY428" s="213"/>
      <c r="AZ428" s="149"/>
      <c r="BA428" s="60"/>
      <c r="BB428" s="244"/>
      <c r="BC428" s="212"/>
      <c r="BD428" s="213"/>
      <c r="BE428" s="149"/>
      <c r="BF428" s="60"/>
      <c r="BG428" s="244"/>
      <c r="BH428" s="275">
        <v>989800</v>
      </c>
      <c r="BI428" s="275">
        <v>0</v>
      </c>
      <c r="BJ428" s="149">
        <f t="shared" ref="BJ428:BJ439" si="2070">+BH428+BI428</f>
        <v>989800</v>
      </c>
      <c r="BK428" s="60">
        <f t="shared" ref="BK428:BK439" si="2071">+BJ428*$F428</f>
        <v>5938800</v>
      </c>
      <c r="BL428" s="244"/>
      <c r="BM428" s="212">
        <v>2249000</v>
      </c>
      <c r="BN428" s="213">
        <v>0</v>
      </c>
      <c r="BO428" s="149">
        <f t="shared" si="2036"/>
        <v>2249000</v>
      </c>
      <c r="BP428" s="60">
        <f t="shared" si="2037"/>
        <v>13494000</v>
      </c>
      <c r="BQ428" s="244"/>
      <c r="BR428" s="212">
        <v>2180000</v>
      </c>
      <c r="BS428" s="213">
        <v>0</v>
      </c>
      <c r="BT428" s="149">
        <f t="shared" si="2048"/>
        <v>2180000</v>
      </c>
      <c r="BU428" s="60">
        <f t="shared" si="2049"/>
        <v>13080000</v>
      </c>
      <c r="BV428" s="244"/>
      <c r="BW428" s="212"/>
      <c r="BX428" s="213"/>
      <c r="BY428" s="149"/>
      <c r="BZ428" s="60"/>
      <c r="CA428" s="244"/>
      <c r="CB428" s="277"/>
      <c r="CC428" s="277"/>
      <c r="CD428" s="149"/>
      <c r="CE428" s="60"/>
      <c r="CF428" s="244"/>
      <c r="CG428" s="212"/>
      <c r="CH428" s="213"/>
      <c r="CI428" s="149"/>
      <c r="CJ428" s="60"/>
      <c r="CK428" s="244"/>
      <c r="CL428" s="212"/>
      <c r="CM428" s="213"/>
      <c r="CN428" s="149"/>
      <c r="CO428" s="60"/>
      <c r="CP428" s="244"/>
      <c r="CQ428" s="212"/>
      <c r="CR428" s="213"/>
      <c r="CS428" s="149"/>
      <c r="CT428" s="60"/>
      <c r="CU428" s="244"/>
      <c r="CV428" s="212"/>
      <c r="CW428" s="213"/>
      <c r="CX428" s="149"/>
      <c r="CY428" s="60"/>
      <c r="CZ428" s="244"/>
      <c r="DA428" s="212"/>
      <c r="DB428" s="213"/>
      <c r="DC428" s="149"/>
      <c r="DD428" s="60"/>
      <c r="DE428" s="244"/>
      <c r="DF428" s="212"/>
      <c r="DG428" s="213"/>
      <c r="DH428" s="149"/>
      <c r="DI428" s="60"/>
      <c r="DJ428" s="244"/>
      <c r="DK428" s="212"/>
      <c r="DL428" s="213"/>
      <c r="DM428" s="149"/>
      <c r="DN428" s="60"/>
      <c r="DO428" s="244"/>
      <c r="DP428" s="212"/>
      <c r="DQ428" s="213"/>
      <c r="DR428" s="149">
        <f t="shared" si="1892"/>
        <v>0</v>
      </c>
      <c r="DS428" s="60">
        <f t="shared" si="1903"/>
        <v>0</v>
      </c>
      <c r="DT428" s="244"/>
      <c r="DU428" s="212">
        <v>0</v>
      </c>
      <c r="DV428" s="213">
        <v>0</v>
      </c>
      <c r="DW428" s="149">
        <f t="shared" si="1893"/>
        <v>0</v>
      </c>
      <c r="DX428" s="60">
        <f t="shared" si="1904"/>
        <v>0</v>
      </c>
      <c r="DY428" s="244"/>
      <c r="DZ428" s="212"/>
      <c r="EA428" s="213"/>
      <c r="EB428" s="149"/>
      <c r="EC428" s="60"/>
      <c r="ED428" s="247"/>
      <c r="EE428" s="212"/>
      <c r="EF428" s="213"/>
      <c r="EG428" s="149"/>
      <c r="EH428" s="60"/>
      <c r="EI428" s="244"/>
      <c r="EJ428" s="224">
        <f t="shared" ref="EJ428" si="2072">IFERROR(AVERAGEIFS(O428:EI428,O$12:EI$12,"Valor Total Unitario",O428:EI428,"&lt;&gt;0"),0)</f>
        <v>2820906</v>
      </c>
      <c r="EK428" s="221">
        <f t="shared" ref="EK428" si="2073">_xlfn.MINIFS(O428:EI428,O$12:EI$12,"Valor Total Unitario", O428:EI428, "&lt;&gt;0")</f>
        <v>989800</v>
      </c>
      <c r="EL428" s="222" t="str">
        <f t="shared" ref="EL428" si="2074">IF(EK428=0,"",INDEX(O$9:EI$9,MATCH(EK428,O428:EI428,0)))</f>
        <v>PIEMCA</v>
      </c>
      <c r="EM428" s="221"/>
      <c r="EN428" s="220">
        <f>IFERROR(EM428/#REF!,0)</f>
        <v>0</v>
      </c>
      <c r="EO428" s="31">
        <f t="shared" ref="EO428" si="2075">+EJ428</f>
        <v>2820906</v>
      </c>
      <c r="EP428" s="31">
        <f t="shared" si="1918"/>
        <v>16925436</v>
      </c>
      <c r="EQ428" s="225" t="str">
        <f t="shared" si="2019"/>
        <v/>
      </c>
    </row>
    <row r="429" spans="1:147" s="14" customFormat="1" ht="28.5">
      <c r="A429" s="263">
        <f t="shared" si="1163"/>
        <v>417</v>
      </c>
      <c r="B429" s="102"/>
      <c r="C429" s="248" t="s">
        <v>1145</v>
      </c>
      <c r="D429" s="273" t="s">
        <v>57</v>
      </c>
      <c r="E429" s="264" t="s">
        <v>37</v>
      </c>
      <c r="F429" s="273">
        <v>5</v>
      </c>
      <c r="G429" s="102"/>
      <c r="H429" s="103"/>
      <c r="I429" s="210"/>
      <c r="J429" s="280"/>
      <c r="K429" s="206"/>
      <c r="L429" s="71">
        <f t="shared" ref="L429" si="2076">+J429+K429</f>
        <v>0</v>
      </c>
      <c r="M429" s="209">
        <f t="shared" si="1889"/>
        <v>0</v>
      </c>
      <c r="O429" s="275"/>
      <c r="P429" s="275"/>
      <c r="Q429" s="149"/>
      <c r="R429" s="60"/>
      <c r="S429" s="244"/>
      <c r="T429" s="275"/>
      <c r="U429" s="275"/>
      <c r="V429" s="149"/>
      <c r="W429" s="60"/>
      <c r="X429" s="244"/>
      <c r="Y429" s="275"/>
      <c r="Z429" s="275"/>
      <c r="AA429" s="149"/>
      <c r="AB429" s="60"/>
      <c r="AC429" s="244"/>
      <c r="AD429" s="275"/>
      <c r="AE429" s="275"/>
      <c r="AF429" s="149"/>
      <c r="AG429" s="60"/>
      <c r="AH429" s="244"/>
      <c r="AI429" s="275"/>
      <c r="AJ429" s="275"/>
      <c r="AK429" s="149"/>
      <c r="AL429" s="60"/>
      <c r="AM429" s="244"/>
      <c r="AN429" s="275">
        <v>6958260</v>
      </c>
      <c r="AO429" s="275">
        <v>0</v>
      </c>
      <c r="AP429" s="149">
        <f t="shared" si="1890"/>
        <v>6958260</v>
      </c>
      <c r="AQ429" s="60">
        <f t="shared" si="1913"/>
        <v>34791300</v>
      </c>
      <c r="AR429" s="244"/>
      <c r="AS429" s="275">
        <v>5964824</v>
      </c>
      <c r="AT429" s="275">
        <v>0</v>
      </c>
      <c r="AU429" s="149">
        <f t="shared" si="1900"/>
        <v>5964824</v>
      </c>
      <c r="AV429" s="60">
        <f t="shared" si="1901"/>
        <v>29824120</v>
      </c>
      <c r="AW429" s="244"/>
      <c r="AX429" s="212"/>
      <c r="AY429" s="213"/>
      <c r="AZ429" s="149"/>
      <c r="BA429" s="60"/>
      <c r="BB429" s="244"/>
      <c r="BC429" s="212"/>
      <c r="BD429" s="213"/>
      <c r="BE429" s="149"/>
      <c r="BF429" s="60"/>
      <c r="BG429" s="244"/>
      <c r="BH429" s="275"/>
      <c r="BI429" s="275"/>
      <c r="BJ429" s="149"/>
      <c r="BK429" s="60"/>
      <c r="BL429" s="244"/>
      <c r="BM429" s="212"/>
      <c r="BN429" s="213"/>
      <c r="BO429" s="149"/>
      <c r="BP429" s="60"/>
      <c r="BQ429" s="244"/>
      <c r="BR429" s="212">
        <v>1247000</v>
      </c>
      <c r="BS429" s="213">
        <v>0</v>
      </c>
      <c r="BT429" s="149">
        <f t="shared" si="2048"/>
        <v>1247000</v>
      </c>
      <c r="BU429" s="60">
        <f t="shared" si="2049"/>
        <v>6235000</v>
      </c>
      <c r="BV429" s="244"/>
      <c r="BW429" s="212"/>
      <c r="BX429" s="213"/>
      <c r="BY429" s="149"/>
      <c r="BZ429" s="60"/>
      <c r="CA429" s="244"/>
      <c r="CB429" s="277"/>
      <c r="CC429" s="277"/>
      <c r="CD429" s="149"/>
      <c r="CE429" s="60"/>
      <c r="CF429" s="244"/>
      <c r="CG429" s="212"/>
      <c r="CH429" s="213"/>
      <c r="CI429" s="149"/>
      <c r="CJ429" s="60"/>
      <c r="CK429" s="244"/>
      <c r="CL429" s="212"/>
      <c r="CM429" s="213"/>
      <c r="CN429" s="149"/>
      <c r="CO429" s="60"/>
      <c r="CP429" s="244"/>
      <c r="CQ429" s="212"/>
      <c r="CR429" s="213"/>
      <c r="CS429" s="149"/>
      <c r="CT429" s="60"/>
      <c r="CU429" s="244"/>
      <c r="CV429" s="212"/>
      <c r="CW429" s="213"/>
      <c r="CX429" s="149"/>
      <c r="CY429" s="60"/>
      <c r="CZ429" s="244"/>
      <c r="DA429" s="212"/>
      <c r="DB429" s="213"/>
      <c r="DC429" s="149"/>
      <c r="DD429" s="60"/>
      <c r="DE429" s="244"/>
      <c r="DF429" s="212"/>
      <c r="DG429" s="213"/>
      <c r="DH429" s="149"/>
      <c r="DI429" s="60"/>
      <c r="DJ429" s="244"/>
      <c r="DK429" s="212"/>
      <c r="DL429" s="213"/>
      <c r="DM429" s="149"/>
      <c r="DN429" s="60"/>
      <c r="DO429" s="244"/>
      <c r="DP429" s="212"/>
      <c r="DQ429" s="213"/>
      <c r="DR429" s="149">
        <f t="shared" si="1892"/>
        <v>0</v>
      </c>
      <c r="DS429" s="60">
        <f t="shared" si="1903"/>
        <v>0</v>
      </c>
      <c r="DT429" s="244"/>
      <c r="DU429" s="212">
        <v>0</v>
      </c>
      <c r="DV429" s="213">
        <v>0</v>
      </c>
      <c r="DW429" s="149">
        <f t="shared" si="1893"/>
        <v>0</v>
      </c>
      <c r="DX429" s="60">
        <f t="shared" si="1904"/>
        <v>0</v>
      </c>
      <c r="DY429" s="244"/>
      <c r="DZ429" s="212"/>
      <c r="EA429" s="213"/>
      <c r="EB429" s="149"/>
      <c r="EC429" s="60"/>
      <c r="ED429" s="247"/>
      <c r="EE429" s="212"/>
      <c r="EF429" s="213"/>
      <c r="EG429" s="149"/>
      <c r="EH429" s="60"/>
      <c r="EI429" s="244"/>
      <c r="EJ429" s="224">
        <f t="shared" ref="EJ429" si="2077">IFERROR(AVERAGEIFS(O429:EI429,O$12:EI$12,"Valor Total Unitario",O429:EI429,"&lt;&gt;0"),0)</f>
        <v>4723361.333333333</v>
      </c>
      <c r="EK429" s="221">
        <f t="shared" ref="EK429" si="2078">_xlfn.MINIFS(O429:EI429,O$12:EI$12,"Valor Total Unitario", O429:EI429, "&lt;&gt;0")</f>
        <v>1247000</v>
      </c>
      <c r="EL429" s="222" t="str">
        <f t="shared" ref="EL429" si="2079">IF(EK429=0,"",INDEX(O$9:EI$9,MATCH(EK429,O429:EI429,0)))</f>
        <v>J&amp;J MEDTECH</v>
      </c>
      <c r="EM429" s="221"/>
      <c r="EN429" s="220">
        <f>IFERROR(EM429/#REF!,0)</f>
        <v>0</v>
      </c>
      <c r="EO429" s="31">
        <f t="shared" ref="EO429" si="2080">+EJ429</f>
        <v>4723361.333333333</v>
      </c>
      <c r="EP429" s="31">
        <f t="shared" si="1918"/>
        <v>23616806.666666664</v>
      </c>
      <c r="EQ429" s="225" t="str">
        <f t="shared" si="2019"/>
        <v/>
      </c>
    </row>
    <row r="430" spans="1:147" s="14" customFormat="1" ht="28.5">
      <c r="A430" s="263">
        <f t="shared" si="1163"/>
        <v>418</v>
      </c>
      <c r="B430" s="102"/>
      <c r="C430" s="249" t="s">
        <v>1146</v>
      </c>
      <c r="D430" s="273" t="s">
        <v>57</v>
      </c>
      <c r="E430" s="264" t="s">
        <v>37</v>
      </c>
      <c r="F430" s="273">
        <v>1</v>
      </c>
      <c r="G430" s="102"/>
      <c r="H430" s="103"/>
      <c r="I430" s="210"/>
      <c r="J430" s="280"/>
      <c r="K430" s="206"/>
      <c r="L430" s="71">
        <f t="shared" ref="L430" si="2081">+J430+K430</f>
        <v>0</v>
      </c>
      <c r="M430" s="209">
        <f t="shared" si="1889"/>
        <v>0</v>
      </c>
      <c r="O430" s="275"/>
      <c r="P430" s="275"/>
      <c r="Q430" s="149"/>
      <c r="R430" s="60"/>
      <c r="S430" s="244"/>
      <c r="T430" s="275"/>
      <c r="U430" s="275"/>
      <c r="V430" s="149"/>
      <c r="W430" s="60"/>
      <c r="X430" s="244"/>
      <c r="Y430" s="275"/>
      <c r="Z430" s="275"/>
      <c r="AA430" s="149"/>
      <c r="AB430" s="60"/>
      <c r="AC430" s="244"/>
      <c r="AD430" s="275"/>
      <c r="AE430" s="275"/>
      <c r="AF430" s="149"/>
      <c r="AG430" s="60"/>
      <c r="AH430" s="244"/>
      <c r="AI430" s="275"/>
      <c r="AJ430" s="275"/>
      <c r="AK430" s="149"/>
      <c r="AL430" s="60"/>
      <c r="AM430" s="244"/>
      <c r="AN430" s="275">
        <v>20861867.616</v>
      </c>
      <c r="AO430" s="275">
        <v>645593.4</v>
      </c>
      <c r="AP430" s="149">
        <f t="shared" si="1890"/>
        <v>21507461.015999999</v>
      </c>
      <c r="AQ430" s="60">
        <f t="shared" si="1913"/>
        <v>21507461.015999999</v>
      </c>
      <c r="AR430" s="244"/>
      <c r="AS430" s="275">
        <v>4328500</v>
      </c>
      <c r="AT430" s="275">
        <v>0</v>
      </c>
      <c r="AU430" s="149">
        <f t="shared" si="1900"/>
        <v>4328500</v>
      </c>
      <c r="AV430" s="60">
        <f t="shared" si="1901"/>
        <v>4328500</v>
      </c>
      <c r="AW430" s="244"/>
      <c r="AX430" s="212"/>
      <c r="AY430" s="213"/>
      <c r="AZ430" s="149"/>
      <c r="BA430" s="60"/>
      <c r="BB430" s="244"/>
      <c r="BC430" s="212"/>
      <c r="BD430" s="213"/>
      <c r="BE430" s="149"/>
      <c r="BF430" s="60"/>
      <c r="BG430" s="244"/>
      <c r="BH430" s="275">
        <v>5610079</v>
      </c>
      <c r="BI430" s="275">
        <v>0</v>
      </c>
      <c r="BJ430" s="149">
        <f t="shared" si="2070"/>
        <v>5610079</v>
      </c>
      <c r="BK430" s="60">
        <f t="shared" si="2071"/>
        <v>5610079</v>
      </c>
      <c r="BL430" s="244"/>
      <c r="BM430" s="212">
        <v>6747000</v>
      </c>
      <c r="BN430" s="213">
        <v>0</v>
      </c>
      <c r="BO430" s="149">
        <f t="shared" si="2036"/>
        <v>6747000</v>
      </c>
      <c r="BP430" s="60">
        <f t="shared" si="2037"/>
        <v>6747000</v>
      </c>
      <c r="BQ430" s="244"/>
      <c r="BR430" s="212">
        <v>2452000</v>
      </c>
      <c r="BS430" s="213">
        <v>0</v>
      </c>
      <c r="BT430" s="149">
        <f t="shared" si="2048"/>
        <v>2452000</v>
      </c>
      <c r="BU430" s="60">
        <f t="shared" si="2049"/>
        <v>2452000</v>
      </c>
      <c r="BV430" s="244"/>
      <c r="BW430" s="212"/>
      <c r="BX430" s="213"/>
      <c r="BY430" s="149"/>
      <c r="BZ430" s="60"/>
      <c r="CA430" s="244"/>
      <c r="CB430" s="277"/>
      <c r="CC430" s="277"/>
      <c r="CD430" s="149"/>
      <c r="CE430" s="60"/>
      <c r="CF430" s="244"/>
      <c r="CG430" s="212"/>
      <c r="CH430" s="213"/>
      <c r="CI430" s="149"/>
      <c r="CJ430" s="60"/>
      <c r="CK430" s="244"/>
      <c r="CL430" s="212"/>
      <c r="CM430" s="213"/>
      <c r="CN430" s="149"/>
      <c r="CO430" s="60"/>
      <c r="CP430" s="244"/>
      <c r="CQ430" s="212"/>
      <c r="CR430" s="213"/>
      <c r="CS430" s="149"/>
      <c r="CT430" s="60"/>
      <c r="CU430" s="244"/>
      <c r="CV430" s="212"/>
      <c r="CW430" s="213"/>
      <c r="CX430" s="149"/>
      <c r="CY430" s="60"/>
      <c r="CZ430" s="244"/>
      <c r="DA430" s="212"/>
      <c r="DB430" s="213"/>
      <c r="DC430" s="149"/>
      <c r="DD430" s="60"/>
      <c r="DE430" s="244"/>
      <c r="DF430" s="212"/>
      <c r="DG430" s="213"/>
      <c r="DH430" s="149"/>
      <c r="DI430" s="60"/>
      <c r="DJ430" s="244"/>
      <c r="DK430" s="212"/>
      <c r="DL430" s="213"/>
      <c r="DM430" s="149"/>
      <c r="DN430" s="60"/>
      <c r="DO430" s="244"/>
      <c r="DP430" s="212">
        <v>5009500</v>
      </c>
      <c r="DQ430" s="213">
        <v>310175</v>
      </c>
      <c r="DR430" s="149">
        <f t="shared" si="1892"/>
        <v>5319675</v>
      </c>
      <c r="DS430" s="60">
        <f t="shared" si="1903"/>
        <v>5319675</v>
      </c>
      <c r="DT430" s="244"/>
      <c r="DU430" s="212">
        <v>0</v>
      </c>
      <c r="DV430" s="213">
        <v>0</v>
      </c>
      <c r="DW430" s="149">
        <f t="shared" si="1893"/>
        <v>0</v>
      </c>
      <c r="DX430" s="60">
        <f t="shared" si="1904"/>
        <v>0</v>
      </c>
      <c r="DY430" s="244"/>
      <c r="DZ430" s="212"/>
      <c r="EA430" s="213"/>
      <c r="EB430" s="149"/>
      <c r="EC430" s="60"/>
      <c r="ED430" s="247"/>
      <c r="EE430" s="212"/>
      <c r="EF430" s="213"/>
      <c r="EG430" s="149"/>
      <c r="EH430" s="60"/>
      <c r="EI430" s="244"/>
      <c r="EJ430" s="224">
        <f t="shared" ref="EJ430" si="2082">IFERROR(AVERAGEIFS(O430:EI430,O$12:EI$12,"Valor Total Unitario",O430:EI430,"&lt;&gt;0"),0)</f>
        <v>7660785.8360000001</v>
      </c>
      <c r="EK430" s="221">
        <f t="shared" ref="EK430" si="2083">_xlfn.MINIFS(O430:EI430,O$12:EI$12,"Valor Total Unitario", O430:EI430, "&lt;&gt;0")</f>
        <v>2452000</v>
      </c>
      <c r="EL430" s="222" t="str">
        <f t="shared" ref="EL430" si="2084">IF(EK430=0,"",INDEX(O$9:EI$9,MATCH(EK430,O430:EI430,0)))</f>
        <v>J&amp;J MEDTECH</v>
      </c>
      <c r="EM430" s="221"/>
      <c r="EN430" s="220">
        <f>IFERROR(EM430/#REF!,0)</f>
        <v>0</v>
      </c>
      <c r="EO430" s="31">
        <f t="shared" ref="EO430" si="2085">+EJ430</f>
        <v>7660785.8360000001</v>
      </c>
      <c r="EP430" s="31">
        <f t="shared" si="1918"/>
        <v>7660785.8360000001</v>
      </c>
      <c r="EQ430" s="225" t="str">
        <f t="shared" si="2019"/>
        <v/>
      </c>
    </row>
    <row r="431" spans="1:147" s="14" customFormat="1" ht="28.5">
      <c r="A431" s="263">
        <f t="shared" si="1163"/>
        <v>419</v>
      </c>
      <c r="B431" s="102"/>
      <c r="C431" s="249" t="s">
        <v>1147</v>
      </c>
      <c r="D431" s="273" t="s">
        <v>57</v>
      </c>
      <c r="E431" s="264" t="s">
        <v>37</v>
      </c>
      <c r="F431" s="273">
        <v>1</v>
      </c>
      <c r="G431" s="102"/>
      <c r="H431" s="103"/>
      <c r="I431" s="210"/>
      <c r="J431" s="280"/>
      <c r="K431" s="206"/>
      <c r="L431" s="71">
        <f t="shared" ref="L431" si="2086">+J431+K431</f>
        <v>0</v>
      </c>
      <c r="M431" s="209">
        <f t="shared" si="1889"/>
        <v>0</v>
      </c>
      <c r="O431" s="275"/>
      <c r="P431" s="275"/>
      <c r="Q431" s="149"/>
      <c r="R431" s="60"/>
      <c r="S431" s="244"/>
      <c r="T431" s="275"/>
      <c r="U431" s="275"/>
      <c r="V431" s="149"/>
      <c r="W431" s="60"/>
      <c r="X431" s="244"/>
      <c r="Y431" s="275"/>
      <c r="Z431" s="275"/>
      <c r="AA431" s="149"/>
      <c r="AB431" s="60"/>
      <c r="AC431" s="244"/>
      <c r="AD431" s="275"/>
      <c r="AE431" s="275"/>
      <c r="AF431" s="149"/>
      <c r="AG431" s="60"/>
      <c r="AH431" s="244"/>
      <c r="AI431" s="275"/>
      <c r="AJ431" s="275"/>
      <c r="AK431" s="149"/>
      <c r="AL431" s="60"/>
      <c r="AM431" s="244"/>
      <c r="AN431" s="275">
        <v>6104280</v>
      </c>
      <c r="AO431" s="275">
        <v>0</v>
      </c>
      <c r="AP431" s="149">
        <f t="shared" si="1890"/>
        <v>6104280</v>
      </c>
      <c r="AQ431" s="60">
        <f t="shared" si="1913"/>
        <v>6104280</v>
      </c>
      <c r="AR431" s="244"/>
      <c r="AS431" s="275">
        <v>5464824</v>
      </c>
      <c r="AT431" s="275">
        <v>0</v>
      </c>
      <c r="AU431" s="149">
        <f t="shared" si="1900"/>
        <v>5464824</v>
      </c>
      <c r="AV431" s="60">
        <f t="shared" si="1901"/>
        <v>5464824</v>
      </c>
      <c r="AW431" s="244"/>
      <c r="AX431" s="212"/>
      <c r="AY431" s="213"/>
      <c r="AZ431" s="149"/>
      <c r="BA431" s="60"/>
      <c r="BB431" s="244"/>
      <c r="BC431" s="212"/>
      <c r="BD431" s="213"/>
      <c r="BE431" s="149"/>
      <c r="BF431" s="60"/>
      <c r="BG431" s="244"/>
      <c r="BH431" s="275">
        <v>2064709</v>
      </c>
      <c r="BI431" s="275">
        <v>0</v>
      </c>
      <c r="BJ431" s="149">
        <f t="shared" si="2070"/>
        <v>2064709</v>
      </c>
      <c r="BK431" s="60">
        <f t="shared" si="2071"/>
        <v>2064709</v>
      </c>
      <c r="BL431" s="244"/>
      <c r="BM431" s="212"/>
      <c r="BN431" s="213"/>
      <c r="BO431" s="149"/>
      <c r="BP431" s="60"/>
      <c r="BQ431" s="244"/>
      <c r="BR431" s="212"/>
      <c r="BS431" s="213"/>
      <c r="BT431" s="149"/>
      <c r="BU431" s="60"/>
      <c r="BV431" s="244"/>
      <c r="BW431" s="212"/>
      <c r="BX431" s="213"/>
      <c r="BY431" s="149"/>
      <c r="BZ431" s="60"/>
      <c r="CA431" s="244"/>
      <c r="CB431" s="277"/>
      <c r="CC431" s="277"/>
      <c r="CD431" s="149"/>
      <c r="CE431" s="60"/>
      <c r="CF431" s="244"/>
      <c r="CG431" s="212"/>
      <c r="CH431" s="213"/>
      <c r="CI431" s="149"/>
      <c r="CJ431" s="60"/>
      <c r="CK431" s="244"/>
      <c r="CL431" s="212"/>
      <c r="CM431" s="213"/>
      <c r="CN431" s="149"/>
      <c r="CO431" s="60"/>
      <c r="CP431" s="244"/>
      <c r="CQ431" s="212"/>
      <c r="CR431" s="213"/>
      <c r="CS431" s="149"/>
      <c r="CT431" s="60"/>
      <c r="CU431" s="244"/>
      <c r="CV431" s="212"/>
      <c r="CW431" s="213"/>
      <c r="CX431" s="149"/>
      <c r="CY431" s="60"/>
      <c r="CZ431" s="244"/>
      <c r="DA431" s="212"/>
      <c r="DB431" s="213"/>
      <c r="DC431" s="149"/>
      <c r="DD431" s="60"/>
      <c r="DE431" s="244"/>
      <c r="DF431" s="212"/>
      <c r="DG431" s="213"/>
      <c r="DH431" s="149"/>
      <c r="DI431" s="60"/>
      <c r="DJ431" s="244"/>
      <c r="DK431" s="212"/>
      <c r="DL431" s="213"/>
      <c r="DM431" s="149"/>
      <c r="DN431" s="60"/>
      <c r="DO431" s="244"/>
      <c r="DP431" s="212">
        <v>4470500</v>
      </c>
      <c r="DQ431" s="213">
        <v>320625</v>
      </c>
      <c r="DR431" s="149">
        <f t="shared" si="1892"/>
        <v>4791125</v>
      </c>
      <c r="DS431" s="60">
        <f t="shared" si="1903"/>
        <v>4791125</v>
      </c>
      <c r="DT431" s="244"/>
      <c r="DU431" s="212">
        <v>0</v>
      </c>
      <c r="DV431" s="213">
        <v>0</v>
      </c>
      <c r="DW431" s="149">
        <f t="shared" si="1893"/>
        <v>0</v>
      </c>
      <c r="DX431" s="60">
        <f t="shared" si="1904"/>
        <v>0</v>
      </c>
      <c r="DY431" s="244"/>
      <c r="DZ431" s="212"/>
      <c r="EA431" s="213"/>
      <c r="EB431" s="149"/>
      <c r="EC431" s="60"/>
      <c r="ED431" s="247"/>
      <c r="EE431" s="212"/>
      <c r="EF431" s="213"/>
      <c r="EG431" s="149"/>
      <c r="EH431" s="60"/>
      <c r="EI431" s="244"/>
      <c r="EJ431" s="224">
        <f t="shared" ref="EJ431" si="2087">IFERROR(AVERAGEIFS(O431:EI431,O$12:EI$12,"Valor Total Unitario",O431:EI431,"&lt;&gt;0"),0)</f>
        <v>4606234.5</v>
      </c>
      <c r="EK431" s="221">
        <f t="shared" ref="EK431" si="2088">_xlfn.MINIFS(O431:EI431,O$12:EI$12,"Valor Total Unitario", O431:EI431, "&lt;&gt;0")</f>
        <v>2064709</v>
      </c>
      <c r="EL431" s="222" t="str">
        <f t="shared" ref="EL431" si="2089">IF(EK431=0,"",INDEX(O$9:EI$9,MATCH(EK431,O431:EI431,0)))</f>
        <v>PIEMCA</v>
      </c>
      <c r="EM431" s="221"/>
      <c r="EN431" s="220">
        <f>IFERROR(EM431/#REF!,0)</f>
        <v>0</v>
      </c>
      <c r="EO431" s="31">
        <f t="shared" ref="EO431" si="2090">+EJ431</f>
        <v>4606234.5</v>
      </c>
      <c r="EP431" s="31">
        <f t="shared" si="1918"/>
        <v>4606234.5</v>
      </c>
      <c r="EQ431" s="225" t="str">
        <f t="shared" si="2019"/>
        <v/>
      </c>
    </row>
    <row r="432" spans="1:147" s="14" customFormat="1">
      <c r="A432" s="263">
        <f t="shared" si="1163"/>
        <v>420</v>
      </c>
      <c r="B432" s="102"/>
      <c r="C432" s="249" t="s">
        <v>1148</v>
      </c>
      <c r="D432" s="273" t="s">
        <v>57</v>
      </c>
      <c r="E432" s="264" t="s">
        <v>37</v>
      </c>
      <c r="F432" s="273">
        <v>1</v>
      </c>
      <c r="G432" s="102"/>
      <c r="H432" s="103"/>
      <c r="I432" s="210"/>
      <c r="J432" s="280"/>
      <c r="K432" s="206"/>
      <c r="L432" s="71">
        <f t="shared" ref="L432" si="2091">+J432+K432</f>
        <v>0</v>
      </c>
      <c r="M432" s="209">
        <f t="shared" si="1889"/>
        <v>0</v>
      </c>
      <c r="O432" s="275"/>
      <c r="P432" s="275"/>
      <c r="Q432" s="149"/>
      <c r="R432" s="60"/>
      <c r="S432" s="244"/>
      <c r="T432" s="275"/>
      <c r="U432" s="275"/>
      <c r="V432" s="149"/>
      <c r="W432" s="60"/>
      <c r="X432" s="244"/>
      <c r="Y432" s="275"/>
      <c r="Z432" s="275"/>
      <c r="AA432" s="149"/>
      <c r="AB432" s="60"/>
      <c r="AC432" s="244"/>
      <c r="AD432" s="275"/>
      <c r="AE432" s="275"/>
      <c r="AF432" s="149"/>
      <c r="AG432" s="60"/>
      <c r="AH432" s="244"/>
      <c r="AI432" s="275"/>
      <c r="AJ432" s="275"/>
      <c r="AK432" s="149"/>
      <c r="AL432" s="60"/>
      <c r="AM432" s="244"/>
      <c r="AN432" s="275">
        <v>7946400</v>
      </c>
      <c r="AO432" s="275">
        <v>0</v>
      </c>
      <c r="AP432" s="149">
        <f t="shared" si="1890"/>
        <v>7946400</v>
      </c>
      <c r="AQ432" s="60">
        <f t="shared" si="1913"/>
        <v>7946400</v>
      </c>
      <c r="AR432" s="244"/>
      <c r="AS432" s="275">
        <v>490129</v>
      </c>
      <c r="AT432" s="275">
        <v>0</v>
      </c>
      <c r="AU432" s="149">
        <f t="shared" si="1900"/>
        <v>490129</v>
      </c>
      <c r="AV432" s="60">
        <f t="shared" si="1901"/>
        <v>490129</v>
      </c>
      <c r="AW432" s="244"/>
      <c r="AX432" s="212"/>
      <c r="AY432" s="213"/>
      <c r="AZ432" s="149"/>
      <c r="BA432" s="60"/>
      <c r="BB432" s="244"/>
      <c r="BC432" s="212"/>
      <c r="BD432" s="213"/>
      <c r="BE432" s="149"/>
      <c r="BF432" s="60"/>
      <c r="BG432" s="244"/>
      <c r="BH432" s="275">
        <v>4807600</v>
      </c>
      <c r="BI432" s="275">
        <v>0</v>
      </c>
      <c r="BJ432" s="149">
        <f t="shared" si="2070"/>
        <v>4807600</v>
      </c>
      <c r="BK432" s="60">
        <f t="shared" si="2071"/>
        <v>4807600</v>
      </c>
      <c r="BL432" s="244"/>
      <c r="BM432" s="212">
        <v>2149000</v>
      </c>
      <c r="BN432" s="213">
        <v>0</v>
      </c>
      <c r="BO432" s="149">
        <f t="shared" si="2036"/>
        <v>2149000</v>
      </c>
      <c r="BP432" s="60">
        <f t="shared" si="2037"/>
        <v>2149000</v>
      </c>
      <c r="BQ432" s="244"/>
      <c r="BR432" s="212">
        <v>2513000</v>
      </c>
      <c r="BS432" s="213">
        <v>0</v>
      </c>
      <c r="BT432" s="149">
        <f t="shared" si="2048"/>
        <v>2513000</v>
      </c>
      <c r="BU432" s="60">
        <f t="shared" si="2049"/>
        <v>2513000</v>
      </c>
      <c r="BV432" s="244"/>
      <c r="BW432" s="212"/>
      <c r="BX432" s="213"/>
      <c r="BY432" s="149"/>
      <c r="BZ432" s="60"/>
      <c r="CA432" s="244"/>
      <c r="CB432" s="277"/>
      <c r="CC432" s="277"/>
      <c r="CD432" s="149"/>
      <c r="CE432" s="60"/>
      <c r="CF432" s="244"/>
      <c r="CG432" s="212"/>
      <c r="CH432" s="213"/>
      <c r="CI432" s="149"/>
      <c r="CJ432" s="60"/>
      <c r="CK432" s="244"/>
      <c r="CL432" s="212"/>
      <c r="CM432" s="213"/>
      <c r="CN432" s="149"/>
      <c r="CO432" s="60"/>
      <c r="CP432" s="244"/>
      <c r="CQ432" s="212"/>
      <c r="CR432" s="213"/>
      <c r="CS432" s="149"/>
      <c r="CT432" s="60"/>
      <c r="CU432" s="244"/>
      <c r="CV432" s="212"/>
      <c r="CW432" s="213"/>
      <c r="CX432" s="149"/>
      <c r="CY432" s="60"/>
      <c r="CZ432" s="244"/>
      <c r="DA432" s="212"/>
      <c r="DB432" s="213"/>
      <c r="DC432" s="149"/>
      <c r="DD432" s="60"/>
      <c r="DE432" s="244"/>
      <c r="DF432" s="212"/>
      <c r="DG432" s="213"/>
      <c r="DH432" s="149"/>
      <c r="DI432" s="60"/>
      <c r="DJ432" s="244"/>
      <c r="DK432" s="212"/>
      <c r="DL432" s="213"/>
      <c r="DM432" s="149"/>
      <c r="DN432" s="60"/>
      <c r="DO432" s="244"/>
      <c r="DP432" s="212">
        <v>3718000</v>
      </c>
      <c r="DQ432" s="213">
        <v>219450</v>
      </c>
      <c r="DR432" s="149">
        <f t="shared" si="1892"/>
        <v>3937450</v>
      </c>
      <c r="DS432" s="60">
        <f t="shared" si="1903"/>
        <v>3937450</v>
      </c>
      <c r="DT432" s="244"/>
      <c r="DU432" s="212">
        <v>0</v>
      </c>
      <c r="DV432" s="213">
        <v>0</v>
      </c>
      <c r="DW432" s="149">
        <f t="shared" si="1893"/>
        <v>0</v>
      </c>
      <c r="DX432" s="60">
        <f t="shared" si="1904"/>
        <v>0</v>
      </c>
      <c r="DY432" s="244"/>
      <c r="DZ432" s="212"/>
      <c r="EA432" s="213"/>
      <c r="EB432" s="149"/>
      <c r="EC432" s="60"/>
      <c r="ED432" s="247"/>
      <c r="EE432" s="212"/>
      <c r="EF432" s="213"/>
      <c r="EG432" s="149"/>
      <c r="EH432" s="60"/>
      <c r="EI432" s="244"/>
      <c r="EJ432" s="224">
        <f t="shared" ref="EJ432" si="2092">IFERROR(AVERAGEIFS(O432:EI432,O$12:EI$12,"Valor Total Unitario",O432:EI432,"&lt;&gt;0"),0)</f>
        <v>3640596.5</v>
      </c>
      <c r="EK432" s="221">
        <f t="shared" ref="EK432" si="2093">_xlfn.MINIFS(O432:EI432,O$12:EI$12,"Valor Total Unitario", O432:EI432, "&lt;&gt;0")</f>
        <v>490129</v>
      </c>
      <c r="EL432" s="222" t="str">
        <f t="shared" ref="EL432" si="2094">IF(EK432=0,"",INDEX(O$9:EI$9,MATCH(EK432,O432:EI432,0)))</f>
        <v>FIJACION EXTERNA SAS</v>
      </c>
      <c r="EM432" s="221"/>
      <c r="EN432" s="220">
        <f>IFERROR(EM432/#REF!,0)</f>
        <v>0</v>
      </c>
      <c r="EO432" s="31">
        <f t="shared" ref="EO432" si="2095">+EJ432</f>
        <v>3640596.5</v>
      </c>
      <c r="EP432" s="31">
        <f t="shared" si="1918"/>
        <v>3640596.5</v>
      </c>
      <c r="EQ432" s="225" t="str">
        <f t="shared" si="2019"/>
        <v/>
      </c>
    </row>
    <row r="433" spans="1:147" s="14" customFormat="1">
      <c r="A433" s="263">
        <f t="shared" si="1163"/>
        <v>421</v>
      </c>
      <c r="B433" s="102"/>
      <c r="C433" s="249" t="s">
        <v>1149</v>
      </c>
      <c r="D433" s="273" t="s">
        <v>57</v>
      </c>
      <c r="E433" s="264" t="s">
        <v>37</v>
      </c>
      <c r="F433" s="273">
        <v>1</v>
      </c>
      <c r="G433" s="102"/>
      <c r="H433" s="103"/>
      <c r="I433" s="210"/>
      <c r="J433" s="280"/>
      <c r="K433" s="206"/>
      <c r="L433" s="71">
        <f t="shared" ref="L433" si="2096">+J433+K433</f>
        <v>0</v>
      </c>
      <c r="M433" s="209">
        <f t="shared" si="1889"/>
        <v>0</v>
      </c>
      <c r="O433" s="275"/>
      <c r="P433" s="275"/>
      <c r="Q433" s="149"/>
      <c r="R433" s="60"/>
      <c r="S433" s="244"/>
      <c r="T433" s="275"/>
      <c r="U433" s="275"/>
      <c r="V433" s="149"/>
      <c r="W433" s="60"/>
      <c r="X433" s="244"/>
      <c r="Y433" s="275"/>
      <c r="Z433" s="275"/>
      <c r="AA433" s="149"/>
      <c r="AB433" s="60"/>
      <c r="AC433" s="244"/>
      <c r="AD433" s="275"/>
      <c r="AE433" s="275"/>
      <c r="AF433" s="149"/>
      <c r="AG433" s="60"/>
      <c r="AH433" s="244"/>
      <c r="AI433" s="275"/>
      <c r="AJ433" s="275"/>
      <c r="AK433" s="149"/>
      <c r="AL433" s="60"/>
      <c r="AM433" s="244"/>
      <c r="AN433" s="275">
        <v>7946400</v>
      </c>
      <c r="AO433" s="275">
        <v>0</v>
      </c>
      <c r="AP433" s="149">
        <f t="shared" si="1890"/>
        <v>7946400</v>
      </c>
      <c r="AQ433" s="60">
        <f t="shared" si="1913"/>
        <v>7946400</v>
      </c>
      <c r="AR433" s="244"/>
      <c r="AS433" s="275">
        <v>1687138</v>
      </c>
      <c r="AT433" s="275">
        <v>0</v>
      </c>
      <c r="AU433" s="149">
        <f t="shared" si="1900"/>
        <v>1687138</v>
      </c>
      <c r="AV433" s="60">
        <f t="shared" si="1901"/>
        <v>1687138</v>
      </c>
      <c r="AW433" s="244"/>
      <c r="AX433" s="212"/>
      <c r="AY433" s="213"/>
      <c r="AZ433" s="149"/>
      <c r="BA433" s="60"/>
      <c r="BB433" s="244"/>
      <c r="BC433" s="212"/>
      <c r="BD433" s="213"/>
      <c r="BE433" s="149"/>
      <c r="BF433" s="60"/>
      <c r="BG433" s="244"/>
      <c r="BH433" s="275"/>
      <c r="BI433" s="275"/>
      <c r="BJ433" s="149"/>
      <c r="BK433" s="60"/>
      <c r="BL433" s="244"/>
      <c r="BM433" s="212"/>
      <c r="BN433" s="213"/>
      <c r="BO433" s="149"/>
      <c r="BP433" s="60"/>
      <c r="BQ433" s="244"/>
      <c r="BR433" s="212"/>
      <c r="BS433" s="213"/>
      <c r="BT433" s="149"/>
      <c r="BU433" s="60"/>
      <c r="BV433" s="244"/>
      <c r="BW433" s="212"/>
      <c r="BX433" s="213"/>
      <c r="BY433" s="149"/>
      <c r="BZ433" s="60"/>
      <c r="CA433" s="244"/>
      <c r="CB433" s="277"/>
      <c r="CC433" s="277"/>
      <c r="CD433" s="149"/>
      <c r="CE433" s="60"/>
      <c r="CF433" s="244"/>
      <c r="CG433" s="212"/>
      <c r="CH433" s="213"/>
      <c r="CI433" s="149"/>
      <c r="CJ433" s="60"/>
      <c r="CK433" s="244"/>
      <c r="CL433" s="212"/>
      <c r="CM433" s="213"/>
      <c r="CN433" s="149"/>
      <c r="CO433" s="60"/>
      <c r="CP433" s="244"/>
      <c r="CQ433" s="212"/>
      <c r="CR433" s="213"/>
      <c r="CS433" s="149"/>
      <c r="CT433" s="60"/>
      <c r="CU433" s="244"/>
      <c r="CV433" s="212"/>
      <c r="CW433" s="213"/>
      <c r="CX433" s="149"/>
      <c r="CY433" s="60"/>
      <c r="CZ433" s="244"/>
      <c r="DA433" s="212"/>
      <c r="DB433" s="213"/>
      <c r="DC433" s="149"/>
      <c r="DD433" s="60"/>
      <c r="DE433" s="244"/>
      <c r="DF433" s="212"/>
      <c r="DG433" s="213"/>
      <c r="DH433" s="149"/>
      <c r="DI433" s="60"/>
      <c r="DJ433" s="244"/>
      <c r="DK433" s="212"/>
      <c r="DL433" s="213"/>
      <c r="DM433" s="149"/>
      <c r="DN433" s="60"/>
      <c r="DO433" s="244"/>
      <c r="DP433" s="212">
        <v>4360500</v>
      </c>
      <c r="DQ433" s="213">
        <v>320625</v>
      </c>
      <c r="DR433" s="149">
        <f t="shared" si="1892"/>
        <v>4681125</v>
      </c>
      <c r="DS433" s="60">
        <f t="shared" si="1903"/>
        <v>4681125</v>
      </c>
      <c r="DT433" s="244"/>
      <c r="DU433" s="212">
        <v>0</v>
      </c>
      <c r="DV433" s="213">
        <v>0</v>
      </c>
      <c r="DW433" s="149">
        <f t="shared" si="1893"/>
        <v>0</v>
      </c>
      <c r="DX433" s="60">
        <f t="shared" si="1904"/>
        <v>0</v>
      </c>
      <c r="DY433" s="244"/>
      <c r="DZ433" s="212"/>
      <c r="EA433" s="213"/>
      <c r="EB433" s="149"/>
      <c r="EC433" s="60"/>
      <c r="ED433" s="247"/>
      <c r="EE433" s="212"/>
      <c r="EF433" s="213"/>
      <c r="EG433" s="149"/>
      <c r="EH433" s="60"/>
      <c r="EI433" s="244"/>
      <c r="EJ433" s="224">
        <f t="shared" ref="EJ433" si="2097">IFERROR(AVERAGEIFS(O433:EI433,O$12:EI$12,"Valor Total Unitario",O433:EI433,"&lt;&gt;0"),0)</f>
        <v>4771554.333333333</v>
      </c>
      <c r="EK433" s="221">
        <f t="shared" ref="EK433" si="2098">_xlfn.MINIFS(O433:EI433,O$12:EI$12,"Valor Total Unitario", O433:EI433, "&lt;&gt;0")</f>
        <v>1687138</v>
      </c>
      <c r="EL433" s="222" t="str">
        <f t="shared" ref="EL433" si="2099">IF(EK433=0,"",INDEX(O$9:EI$9,MATCH(EK433,O433:EI433,0)))</f>
        <v>FIJACION EXTERNA SAS</v>
      </c>
      <c r="EM433" s="221"/>
      <c r="EN433" s="220">
        <f>IFERROR(EM433/#REF!,0)</f>
        <v>0</v>
      </c>
      <c r="EO433" s="31">
        <f t="shared" ref="EO433" si="2100">+EJ433</f>
        <v>4771554.333333333</v>
      </c>
      <c r="EP433" s="31">
        <f t="shared" si="1918"/>
        <v>4771554.333333333</v>
      </c>
      <c r="EQ433" s="225" t="str">
        <f t="shared" si="2019"/>
        <v/>
      </c>
    </row>
    <row r="434" spans="1:147" s="14" customFormat="1">
      <c r="A434" s="263">
        <f t="shared" si="1163"/>
        <v>422</v>
      </c>
      <c r="B434" s="102"/>
      <c r="C434" s="249" t="s">
        <v>1150</v>
      </c>
      <c r="D434" s="273" t="s">
        <v>57</v>
      </c>
      <c r="E434" s="264" t="s">
        <v>37</v>
      </c>
      <c r="F434" s="273">
        <v>1</v>
      </c>
      <c r="G434" s="102"/>
      <c r="H434" s="103"/>
      <c r="I434" s="210"/>
      <c r="J434" s="280"/>
      <c r="K434" s="206"/>
      <c r="L434" s="71">
        <f t="shared" ref="L434" si="2101">+J434+K434</f>
        <v>0</v>
      </c>
      <c r="M434" s="209">
        <f t="shared" si="1889"/>
        <v>0</v>
      </c>
      <c r="O434" s="275"/>
      <c r="P434" s="275"/>
      <c r="Q434" s="149"/>
      <c r="R434" s="60"/>
      <c r="S434" s="244"/>
      <c r="T434" s="275"/>
      <c r="U434" s="275"/>
      <c r="V434" s="149"/>
      <c r="W434" s="60"/>
      <c r="X434" s="244"/>
      <c r="Y434" s="275"/>
      <c r="Z434" s="275"/>
      <c r="AA434" s="149"/>
      <c r="AB434" s="60"/>
      <c r="AC434" s="244"/>
      <c r="AD434" s="275"/>
      <c r="AE434" s="275"/>
      <c r="AF434" s="149"/>
      <c r="AG434" s="60"/>
      <c r="AH434" s="244"/>
      <c r="AI434" s="275"/>
      <c r="AJ434" s="275"/>
      <c r="AK434" s="149"/>
      <c r="AL434" s="60"/>
      <c r="AM434" s="244"/>
      <c r="AN434" s="275">
        <v>7946400</v>
      </c>
      <c r="AO434" s="275">
        <v>0</v>
      </c>
      <c r="AP434" s="149">
        <f t="shared" si="1890"/>
        <v>7946400</v>
      </c>
      <c r="AQ434" s="60">
        <f t="shared" si="1913"/>
        <v>7946400</v>
      </c>
      <c r="AR434" s="244"/>
      <c r="AS434" s="275">
        <v>5144831</v>
      </c>
      <c r="AT434" s="275">
        <v>0</v>
      </c>
      <c r="AU434" s="149">
        <f t="shared" si="1900"/>
        <v>5144831</v>
      </c>
      <c r="AV434" s="60">
        <f t="shared" si="1901"/>
        <v>5144831</v>
      </c>
      <c r="AW434" s="244"/>
      <c r="AX434" s="212"/>
      <c r="AY434" s="213"/>
      <c r="AZ434" s="149"/>
      <c r="BA434" s="60"/>
      <c r="BB434" s="244"/>
      <c r="BC434" s="212"/>
      <c r="BD434" s="213"/>
      <c r="BE434" s="149"/>
      <c r="BF434" s="60"/>
      <c r="BG434" s="244"/>
      <c r="BH434" s="275">
        <v>10396267</v>
      </c>
      <c r="BI434" s="275">
        <v>0</v>
      </c>
      <c r="BJ434" s="149">
        <f t="shared" si="2070"/>
        <v>10396267</v>
      </c>
      <c r="BK434" s="60">
        <f t="shared" si="2071"/>
        <v>10396267</v>
      </c>
      <c r="BL434" s="244"/>
      <c r="BM434" s="212">
        <v>1699000</v>
      </c>
      <c r="BN434" s="213">
        <v>0</v>
      </c>
      <c r="BO434" s="149">
        <f t="shared" si="2036"/>
        <v>1699000</v>
      </c>
      <c r="BP434" s="60">
        <f t="shared" si="2037"/>
        <v>1699000</v>
      </c>
      <c r="BQ434" s="244"/>
      <c r="BR434" s="212">
        <v>2513000</v>
      </c>
      <c r="BS434" s="213">
        <v>0</v>
      </c>
      <c r="BT434" s="149">
        <f t="shared" si="2048"/>
        <v>2513000</v>
      </c>
      <c r="BU434" s="60">
        <f t="shared" si="2049"/>
        <v>2513000</v>
      </c>
      <c r="BV434" s="244"/>
      <c r="BW434" s="212"/>
      <c r="BX434" s="213"/>
      <c r="BY434" s="149"/>
      <c r="BZ434" s="60"/>
      <c r="CA434" s="244"/>
      <c r="CB434" s="277"/>
      <c r="CC434" s="277"/>
      <c r="CD434" s="149"/>
      <c r="CE434" s="60"/>
      <c r="CF434" s="244"/>
      <c r="CG434" s="212"/>
      <c r="CH434" s="213"/>
      <c r="CI434" s="149"/>
      <c r="CJ434" s="60"/>
      <c r="CK434" s="244"/>
      <c r="CL434" s="212"/>
      <c r="CM434" s="213"/>
      <c r="CN434" s="149"/>
      <c r="CO434" s="60"/>
      <c r="CP434" s="244"/>
      <c r="CQ434" s="212"/>
      <c r="CR434" s="213"/>
      <c r="CS434" s="149"/>
      <c r="CT434" s="60"/>
      <c r="CU434" s="244"/>
      <c r="CV434" s="212"/>
      <c r="CW434" s="213"/>
      <c r="CX434" s="149"/>
      <c r="CY434" s="60"/>
      <c r="CZ434" s="244"/>
      <c r="DA434" s="212"/>
      <c r="DB434" s="213"/>
      <c r="DC434" s="149"/>
      <c r="DD434" s="60"/>
      <c r="DE434" s="244"/>
      <c r="DF434" s="212"/>
      <c r="DG434" s="213"/>
      <c r="DH434" s="149"/>
      <c r="DI434" s="60"/>
      <c r="DJ434" s="244"/>
      <c r="DK434" s="212"/>
      <c r="DL434" s="213"/>
      <c r="DM434" s="149"/>
      <c r="DN434" s="60"/>
      <c r="DO434" s="244"/>
      <c r="DP434" s="212">
        <v>5009500</v>
      </c>
      <c r="DQ434" s="213">
        <v>310175</v>
      </c>
      <c r="DR434" s="149">
        <f t="shared" si="1892"/>
        <v>5319675</v>
      </c>
      <c r="DS434" s="60">
        <f t="shared" si="1903"/>
        <v>5319675</v>
      </c>
      <c r="DT434" s="244"/>
      <c r="DU434" s="212">
        <v>0</v>
      </c>
      <c r="DV434" s="213">
        <v>0</v>
      </c>
      <c r="DW434" s="149">
        <f t="shared" si="1893"/>
        <v>0</v>
      </c>
      <c r="DX434" s="60">
        <f t="shared" si="1904"/>
        <v>0</v>
      </c>
      <c r="DY434" s="244"/>
      <c r="DZ434" s="212"/>
      <c r="EA434" s="213"/>
      <c r="EB434" s="149"/>
      <c r="EC434" s="60"/>
      <c r="ED434" s="247"/>
      <c r="EE434" s="212"/>
      <c r="EF434" s="213"/>
      <c r="EG434" s="149"/>
      <c r="EH434" s="60"/>
      <c r="EI434" s="244"/>
      <c r="EJ434" s="224">
        <f t="shared" ref="EJ434" si="2102">IFERROR(AVERAGEIFS(O434:EI434,O$12:EI$12,"Valor Total Unitario",O434:EI434,"&lt;&gt;0"),0)</f>
        <v>5503195.5</v>
      </c>
      <c r="EK434" s="221">
        <f t="shared" ref="EK434" si="2103">_xlfn.MINIFS(O434:EI434,O$12:EI$12,"Valor Total Unitario", O434:EI434, "&lt;&gt;0")</f>
        <v>1699000</v>
      </c>
      <c r="EL434" s="222" t="str">
        <f t="shared" ref="EL434" si="2104">IF(EK434=0,"",INDEX(O$9:EI$9,MATCH(EK434,O434:EI434,0)))</f>
        <v>LH S.A.S</v>
      </c>
      <c r="EM434" s="221"/>
      <c r="EN434" s="220">
        <f>IFERROR(EM434/#REF!,0)</f>
        <v>0</v>
      </c>
      <c r="EO434" s="31">
        <f t="shared" ref="EO434" si="2105">+EJ434</f>
        <v>5503195.5</v>
      </c>
      <c r="EP434" s="31">
        <f t="shared" si="1918"/>
        <v>5503195.5</v>
      </c>
      <c r="EQ434" s="225" t="str">
        <f t="shared" si="2019"/>
        <v/>
      </c>
    </row>
    <row r="435" spans="1:147" s="14" customFormat="1" ht="28.5">
      <c r="A435" s="263">
        <f t="shared" si="1163"/>
        <v>423</v>
      </c>
      <c r="B435" s="102"/>
      <c r="C435" s="248" t="s">
        <v>1151</v>
      </c>
      <c r="D435" s="273" t="s">
        <v>57</v>
      </c>
      <c r="E435" s="264" t="s">
        <v>37</v>
      </c>
      <c r="F435" s="273">
        <v>1</v>
      </c>
      <c r="G435" s="102"/>
      <c r="H435" s="103"/>
      <c r="I435" s="210"/>
      <c r="J435" s="280"/>
      <c r="K435" s="206"/>
      <c r="L435" s="71">
        <f t="shared" ref="L435" si="2106">+J435+K435</f>
        <v>0</v>
      </c>
      <c r="M435" s="209">
        <f t="shared" si="1889"/>
        <v>0</v>
      </c>
      <c r="O435" s="275"/>
      <c r="P435" s="275"/>
      <c r="Q435" s="149"/>
      <c r="R435" s="60"/>
      <c r="S435" s="244"/>
      <c r="T435" s="275"/>
      <c r="U435" s="275"/>
      <c r="V435" s="149"/>
      <c r="W435" s="60"/>
      <c r="X435" s="244"/>
      <c r="Y435" s="275"/>
      <c r="Z435" s="275"/>
      <c r="AA435" s="149"/>
      <c r="AB435" s="60"/>
      <c r="AC435" s="244"/>
      <c r="AD435" s="275"/>
      <c r="AE435" s="275"/>
      <c r="AF435" s="149"/>
      <c r="AG435" s="60"/>
      <c r="AH435" s="244"/>
      <c r="AI435" s="275"/>
      <c r="AJ435" s="275"/>
      <c r="AK435" s="149"/>
      <c r="AL435" s="60"/>
      <c r="AM435" s="244"/>
      <c r="AN435" s="275">
        <v>6372600</v>
      </c>
      <c r="AO435" s="275">
        <v>0</v>
      </c>
      <c r="AP435" s="149">
        <f t="shared" si="1890"/>
        <v>6372600</v>
      </c>
      <c r="AQ435" s="60">
        <f t="shared" si="1913"/>
        <v>6372600</v>
      </c>
      <c r="AR435" s="244"/>
      <c r="AS435" s="275">
        <v>5344831</v>
      </c>
      <c r="AT435" s="275">
        <v>0</v>
      </c>
      <c r="AU435" s="149">
        <f t="shared" si="1900"/>
        <v>5344831</v>
      </c>
      <c r="AV435" s="60">
        <f t="shared" si="1901"/>
        <v>5344831</v>
      </c>
      <c r="AW435" s="244"/>
      <c r="AX435" s="212"/>
      <c r="AY435" s="213"/>
      <c r="AZ435" s="149"/>
      <c r="BA435" s="60"/>
      <c r="BB435" s="244"/>
      <c r="BC435" s="212"/>
      <c r="BD435" s="213"/>
      <c r="BE435" s="149"/>
      <c r="BF435" s="60"/>
      <c r="BG435" s="244"/>
      <c r="BH435" s="275"/>
      <c r="BI435" s="275"/>
      <c r="BJ435" s="149"/>
      <c r="BK435" s="60"/>
      <c r="BL435" s="244"/>
      <c r="BM435" s="212">
        <v>1899000</v>
      </c>
      <c r="BN435" s="213">
        <v>0</v>
      </c>
      <c r="BO435" s="149">
        <f t="shared" si="2036"/>
        <v>1899000</v>
      </c>
      <c r="BP435" s="60">
        <f t="shared" si="2037"/>
        <v>1899000</v>
      </c>
      <c r="BQ435" s="244"/>
      <c r="BR435" s="212">
        <v>1696730</v>
      </c>
      <c r="BS435" s="213">
        <v>0</v>
      </c>
      <c r="BT435" s="149">
        <f t="shared" si="2048"/>
        <v>1696730</v>
      </c>
      <c r="BU435" s="60">
        <f t="shared" si="2049"/>
        <v>1696730</v>
      </c>
      <c r="BV435" s="244"/>
      <c r="BW435" s="212"/>
      <c r="BX435" s="213"/>
      <c r="BY435" s="149"/>
      <c r="BZ435" s="60"/>
      <c r="CA435" s="244"/>
      <c r="CB435" s="277"/>
      <c r="CC435" s="277"/>
      <c r="CD435" s="149"/>
      <c r="CE435" s="60"/>
      <c r="CF435" s="244"/>
      <c r="CG435" s="212"/>
      <c r="CH435" s="213"/>
      <c r="CI435" s="149"/>
      <c r="CJ435" s="60"/>
      <c r="CK435" s="244"/>
      <c r="CL435" s="212"/>
      <c r="CM435" s="213"/>
      <c r="CN435" s="149"/>
      <c r="CO435" s="60"/>
      <c r="CP435" s="244"/>
      <c r="CQ435" s="212"/>
      <c r="CR435" s="213"/>
      <c r="CS435" s="149"/>
      <c r="CT435" s="60"/>
      <c r="CU435" s="244"/>
      <c r="CV435" s="212"/>
      <c r="CW435" s="213"/>
      <c r="CX435" s="149"/>
      <c r="CY435" s="60"/>
      <c r="CZ435" s="244"/>
      <c r="DA435" s="212"/>
      <c r="DB435" s="213"/>
      <c r="DC435" s="149"/>
      <c r="DD435" s="60"/>
      <c r="DE435" s="244"/>
      <c r="DF435" s="212"/>
      <c r="DG435" s="213"/>
      <c r="DH435" s="149"/>
      <c r="DI435" s="60"/>
      <c r="DJ435" s="244"/>
      <c r="DK435" s="212"/>
      <c r="DL435" s="213"/>
      <c r="DM435" s="149"/>
      <c r="DN435" s="60"/>
      <c r="DO435" s="244"/>
      <c r="DP435" s="212">
        <v>4360500</v>
      </c>
      <c r="DQ435" s="213">
        <v>320625</v>
      </c>
      <c r="DR435" s="149">
        <f t="shared" si="1892"/>
        <v>4681125</v>
      </c>
      <c r="DS435" s="60">
        <f t="shared" si="1903"/>
        <v>4681125</v>
      </c>
      <c r="DT435" s="244"/>
      <c r="DU435" s="212">
        <v>0</v>
      </c>
      <c r="DV435" s="213">
        <v>0</v>
      </c>
      <c r="DW435" s="149">
        <f t="shared" si="1893"/>
        <v>0</v>
      </c>
      <c r="DX435" s="60">
        <f t="shared" si="1904"/>
        <v>0</v>
      </c>
      <c r="DY435" s="244"/>
      <c r="DZ435" s="212"/>
      <c r="EA435" s="213"/>
      <c r="EB435" s="149"/>
      <c r="EC435" s="60"/>
      <c r="ED435" s="247"/>
      <c r="EE435" s="212"/>
      <c r="EF435" s="213"/>
      <c r="EG435" s="149"/>
      <c r="EH435" s="60"/>
      <c r="EI435" s="244"/>
      <c r="EJ435" s="224">
        <f t="shared" ref="EJ435" si="2107">IFERROR(AVERAGEIFS(O435:EI435,O$12:EI$12,"Valor Total Unitario",O435:EI435,"&lt;&gt;0"),0)</f>
        <v>3998857.2</v>
      </c>
      <c r="EK435" s="221">
        <f t="shared" ref="EK435" si="2108">_xlfn.MINIFS(O435:EI435,O$12:EI$12,"Valor Total Unitario", O435:EI435, "&lt;&gt;0")</f>
        <v>1696730</v>
      </c>
      <c r="EL435" s="222" t="str">
        <f t="shared" ref="EL435" si="2109">IF(EK435=0,"",INDEX(O$9:EI$9,MATCH(EK435,O435:EI435,0)))</f>
        <v>J&amp;J MEDTECH</v>
      </c>
      <c r="EM435" s="221"/>
      <c r="EN435" s="220">
        <f>IFERROR(EM435/#REF!,0)</f>
        <v>0</v>
      </c>
      <c r="EO435" s="31">
        <f t="shared" ref="EO435" si="2110">+EJ435</f>
        <v>3998857.2</v>
      </c>
      <c r="EP435" s="31">
        <f t="shared" si="1918"/>
        <v>3998857.2</v>
      </c>
      <c r="EQ435" s="225" t="str">
        <f t="shared" si="2019"/>
        <v/>
      </c>
    </row>
    <row r="436" spans="1:147" s="14" customFormat="1" ht="42.75">
      <c r="A436" s="263">
        <f t="shared" si="1163"/>
        <v>424</v>
      </c>
      <c r="B436" s="102"/>
      <c r="C436" s="248" t="s">
        <v>1152</v>
      </c>
      <c r="D436" s="273" t="s">
        <v>57</v>
      </c>
      <c r="E436" s="264" t="s">
        <v>37</v>
      </c>
      <c r="F436" s="273">
        <v>1</v>
      </c>
      <c r="G436" s="102"/>
      <c r="H436" s="103"/>
      <c r="I436" s="210"/>
      <c r="J436" s="280"/>
      <c r="K436" s="206"/>
      <c r="L436" s="71">
        <f t="shared" ref="L436" si="2111">+J436+K436</f>
        <v>0</v>
      </c>
      <c r="M436" s="209">
        <f t="shared" si="1889"/>
        <v>0</v>
      </c>
      <c r="O436" s="275"/>
      <c r="P436" s="275"/>
      <c r="Q436" s="149"/>
      <c r="R436" s="60"/>
      <c r="S436" s="244"/>
      <c r="T436" s="275"/>
      <c r="U436" s="275"/>
      <c r="V436" s="149"/>
      <c r="W436" s="60"/>
      <c r="X436" s="244"/>
      <c r="Y436" s="275"/>
      <c r="Z436" s="275"/>
      <c r="AA436" s="149"/>
      <c r="AB436" s="60"/>
      <c r="AC436" s="244"/>
      <c r="AD436" s="275"/>
      <c r="AE436" s="275"/>
      <c r="AF436" s="149"/>
      <c r="AG436" s="60"/>
      <c r="AH436" s="244"/>
      <c r="AI436" s="275"/>
      <c r="AJ436" s="275"/>
      <c r="AK436" s="149"/>
      <c r="AL436" s="60"/>
      <c r="AM436" s="244"/>
      <c r="AN436" s="275"/>
      <c r="AO436" s="275"/>
      <c r="AP436" s="149">
        <f t="shared" si="1890"/>
        <v>0</v>
      </c>
      <c r="AQ436" s="60">
        <f t="shared" si="1913"/>
        <v>0</v>
      </c>
      <c r="AR436" s="244"/>
      <c r="AS436" s="275">
        <v>5374674</v>
      </c>
      <c r="AT436" s="275">
        <v>0</v>
      </c>
      <c r="AU436" s="149">
        <f t="shared" si="1900"/>
        <v>5374674</v>
      </c>
      <c r="AV436" s="60">
        <f t="shared" si="1901"/>
        <v>5374674</v>
      </c>
      <c r="AW436" s="244"/>
      <c r="AX436" s="212"/>
      <c r="AY436" s="213"/>
      <c r="AZ436" s="149"/>
      <c r="BA436" s="60"/>
      <c r="BB436" s="244"/>
      <c r="BC436" s="212"/>
      <c r="BD436" s="213"/>
      <c r="BE436" s="149"/>
      <c r="BF436" s="60"/>
      <c r="BG436" s="244"/>
      <c r="BH436" s="275">
        <v>5698607</v>
      </c>
      <c r="BI436" s="275">
        <v>0</v>
      </c>
      <c r="BJ436" s="149">
        <f t="shared" si="2070"/>
        <v>5698607</v>
      </c>
      <c r="BK436" s="60">
        <f t="shared" si="2071"/>
        <v>5698607</v>
      </c>
      <c r="BL436" s="244"/>
      <c r="BM436" s="212"/>
      <c r="BN436" s="213"/>
      <c r="BO436" s="149"/>
      <c r="BP436" s="60"/>
      <c r="BQ436" s="244"/>
      <c r="BR436" s="212">
        <v>1590000</v>
      </c>
      <c r="BS436" s="213">
        <v>0</v>
      </c>
      <c r="BT436" s="149">
        <f t="shared" si="2048"/>
        <v>1590000</v>
      </c>
      <c r="BU436" s="60">
        <f t="shared" si="2049"/>
        <v>1590000</v>
      </c>
      <c r="BV436" s="244"/>
      <c r="BW436" s="212"/>
      <c r="BX436" s="213"/>
      <c r="BY436" s="149"/>
      <c r="BZ436" s="60"/>
      <c r="CA436" s="244"/>
      <c r="CB436" s="277"/>
      <c r="CC436" s="277"/>
      <c r="CD436" s="149"/>
      <c r="CE436" s="60"/>
      <c r="CF436" s="244"/>
      <c r="CG436" s="212"/>
      <c r="CH436" s="213"/>
      <c r="CI436" s="149"/>
      <c r="CJ436" s="60"/>
      <c r="CK436" s="244"/>
      <c r="CL436" s="212"/>
      <c r="CM436" s="213"/>
      <c r="CN436" s="149"/>
      <c r="CO436" s="60"/>
      <c r="CP436" s="244"/>
      <c r="CQ436" s="212"/>
      <c r="CR436" s="213"/>
      <c r="CS436" s="149"/>
      <c r="CT436" s="60"/>
      <c r="CU436" s="244"/>
      <c r="CV436" s="212"/>
      <c r="CW436" s="213"/>
      <c r="CX436" s="149"/>
      <c r="CY436" s="60"/>
      <c r="CZ436" s="244"/>
      <c r="DA436" s="212"/>
      <c r="DB436" s="213"/>
      <c r="DC436" s="149"/>
      <c r="DD436" s="60"/>
      <c r="DE436" s="244"/>
      <c r="DF436" s="212"/>
      <c r="DG436" s="213"/>
      <c r="DH436" s="149"/>
      <c r="DI436" s="60"/>
      <c r="DJ436" s="244"/>
      <c r="DK436" s="212"/>
      <c r="DL436" s="213"/>
      <c r="DM436" s="149"/>
      <c r="DN436" s="60"/>
      <c r="DO436" s="244"/>
      <c r="DP436" s="212">
        <v>3634500</v>
      </c>
      <c r="DQ436" s="213">
        <v>320625</v>
      </c>
      <c r="DR436" s="149">
        <f t="shared" si="1892"/>
        <v>3955125</v>
      </c>
      <c r="DS436" s="60">
        <f t="shared" si="1903"/>
        <v>3955125</v>
      </c>
      <c r="DT436" s="244"/>
      <c r="DU436" s="212">
        <v>0</v>
      </c>
      <c r="DV436" s="213">
        <v>0</v>
      </c>
      <c r="DW436" s="149">
        <f t="shared" si="1893"/>
        <v>0</v>
      </c>
      <c r="DX436" s="60">
        <f t="shared" si="1904"/>
        <v>0</v>
      </c>
      <c r="DY436" s="244"/>
      <c r="DZ436" s="212"/>
      <c r="EA436" s="213"/>
      <c r="EB436" s="149"/>
      <c r="EC436" s="60"/>
      <c r="ED436" s="247"/>
      <c r="EE436" s="212"/>
      <c r="EF436" s="213"/>
      <c r="EG436" s="149"/>
      <c r="EH436" s="60"/>
      <c r="EI436" s="244"/>
      <c r="EJ436" s="224">
        <f t="shared" ref="EJ436" si="2112">IFERROR(AVERAGEIFS(O436:EI436,O$12:EI$12,"Valor Total Unitario",O436:EI436,"&lt;&gt;0"),0)</f>
        <v>4154601.5</v>
      </c>
      <c r="EK436" s="221">
        <f t="shared" ref="EK436" si="2113">_xlfn.MINIFS(O436:EI436,O$12:EI$12,"Valor Total Unitario", O436:EI436, "&lt;&gt;0")</f>
        <v>1590000</v>
      </c>
      <c r="EL436" s="222" t="str">
        <f t="shared" ref="EL436" si="2114">IF(EK436=0,"",INDEX(O$9:EI$9,MATCH(EK436,O436:EI436,0)))</f>
        <v>J&amp;J MEDTECH</v>
      </c>
      <c r="EM436" s="221"/>
      <c r="EN436" s="220">
        <f>IFERROR(EM436/#REF!,0)</f>
        <v>0</v>
      </c>
      <c r="EO436" s="31">
        <f t="shared" ref="EO436" si="2115">+EJ436</f>
        <v>4154601.5</v>
      </c>
      <c r="EP436" s="31">
        <f t="shared" si="1918"/>
        <v>4154601.5</v>
      </c>
      <c r="EQ436" s="225" t="str">
        <f t="shared" si="2019"/>
        <v/>
      </c>
    </row>
    <row r="437" spans="1:147" s="14" customFormat="1" ht="28.5">
      <c r="A437" s="263">
        <f t="shared" si="1163"/>
        <v>425</v>
      </c>
      <c r="B437" s="102"/>
      <c r="C437" s="248" t="s">
        <v>1153</v>
      </c>
      <c r="D437" s="273" t="s">
        <v>57</v>
      </c>
      <c r="E437" s="264" t="s">
        <v>37</v>
      </c>
      <c r="F437" s="273">
        <v>1</v>
      </c>
      <c r="G437" s="102"/>
      <c r="H437" s="103"/>
      <c r="I437" s="210"/>
      <c r="J437" s="280"/>
      <c r="K437" s="206"/>
      <c r="L437" s="71">
        <f t="shared" ref="L437" si="2116">+J437+K437</f>
        <v>0</v>
      </c>
      <c r="M437" s="209">
        <f t="shared" si="1889"/>
        <v>0</v>
      </c>
      <c r="O437" s="275"/>
      <c r="P437" s="275"/>
      <c r="Q437" s="149"/>
      <c r="R437" s="60"/>
      <c r="S437" s="244"/>
      <c r="T437" s="275"/>
      <c r="U437" s="275"/>
      <c r="V437" s="149"/>
      <c r="W437" s="60"/>
      <c r="X437" s="244"/>
      <c r="Y437" s="275"/>
      <c r="Z437" s="275"/>
      <c r="AA437" s="149"/>
      <c r="AB437" s="60"/>
      <c r="AC437" s="244"/>
      <c r="AD437" s="275"/>
      <c r="AE437" s="275"/>
      <c r="AF437" s="149"/>
      <c r="AG437" s="60"/>
      <c r="AH437" s="244"/>
      <c r="AI437" s="275"/>
      <c r="AJ437" s="275"/>
      <c r="AK437" s="149"/>
      <c r="AL437" s="60"/>
      <c r="AM437" s="244"/>
      <c r="AN437" s="275">
        <v>4071240</v>
      </c>
      <c r="AO437" s="275">
        <v>0</v>
      </c>
      <c r="AP437" s="149">
        <f t="shared" si="1890"/>
        <v>4071240</v>
      </c>
      <c r="AQ437" s="60">
        <f t="shared" si="1913"/>
        <v>4071240</v>
      </c>
      <c r="AR437" s="244"/>
      <c r="AS437" s="275">
        <v>5144831</v>
      </c>
      <c r="AT437" s="275">
        <v>0</v>
      </c>
      <c r="AU437" s="149">
        <f t="shared" si="1900"/>
        <v>5144831</v>
      </c>
      <c r="AV437" s="60">
        <f t="shared" si="1901"/>
        <v>5144831</v>
      </c>
      <c r="AW437" s="244"/>
      <c r="AX437" s="212"/>
      <c r="AY437" s="213"/>
      <c r="AZ437" s="149"/>
      <c r="BA437" s="60"/>
      <c r="BB437" s="244"/>
      <c r="BC437" s="212"/>
      <c r="BD437" s="213"/>
      <c r="BE437" s="149"/>
      <c r="BF437" s="60"/>
      <c r="BG437" s="244"/>
      <c r="BH437" s="275"/>
      <c r="BI437" s="275"/>
      <c r="BJ437" s="149"/>
      <c r="BK437" s="60"/>
      <c r="BL437" s="244"/>
      <c r="BM437" s="212"/>
      <c r="BN437" s="213"/>
      <c r="BO437" s="149"/>
      <c r="BP437" s="60"/>
      <c r="BQ437" s="244"/>
      <c r="BR437" s="212">
        <v>1378800</v>
      </c>
      <c r="BS437" s="213">
        <v>0</v>
      </c>
      <c r="BT437" s="149">
        <f t="shared" si="2048"/>
        <v>1378800</v>
      </c>
      <c r="BU437" s="60">
        <f t="shared" si="2049"/>
        <v>1378800</v>
      </c>
      <c r="BV437" s="244"/>
      <c r="BW437" s="212"/>
      <c r="BX437" s="213"/>
      <c r="BY437" s="149"/>
      <c r="BZ437" s="60"/>
      <c r="CA437" s="244"/>
      <c r="CB437" s="277"/>
      <c r="CC437" s="277"/>
      <c r="CD437" s="149"/>
      <c r="CE437" s="60"/>
      <c r="CF437" s="244"/>
      <c r="CG437" s="212"/>
      <c r="CH437" s="213"/>
      <c r="CI437" s="149"/>
      <c r="CJ437" s="60"/>
      <c r="CK437" s="244"/>
      <c r="CL437" s="212"/>
      <c r="CM437" s="213"/>
      <c r="CN437" s="149"/>
      <c r="CO437" s="60"/>
      <c r="CP437" s="244"/>
      <c r="CQ437" s="212"/>
      <c r="CR437" s="213"/>
      <c r="CS437" s="149"/>
      <c r="CT437" s="60"/>
      <c r="CU437" s="244"/>
      <c r="CV437" s="212"/>
      <c r="CW437" s="213"/>
      <c r="CX437" s="149"/>
      <c r="CY437" s="60"/>
      <c r="CZ437" s="244"/>
      <c r="DA437" s="212"/>
      <c r="DB437" s="213"/>
      <c r="DC437" s="149"/>
      <c r="DD437" s="60"/>
      <c r="DE437" s="244"/>
      <c r="DF437" s="212"/>
      <c r="DG437" s="213"/>
      <c r="DH437" s="149"/>
      <c r="DI437" s="60"/>
      <c r="DJ437" s="244"/>
      <c r="DK437" s="212"/>
      <c r="DL437" s="213"/>
      <c r="DM437" s="149"/>
      <c r="DN437" s="60"/>
      <c r="DO437" s="244"/>
      <c r="DP437" s="212"/>
      <c r="DQ437" s="213"/>
      <c r="DR437" s="149">
        <f t="shared" si="1892"/>
        <v>0</v>
      </c>
      <c r="DS437" s="60">
        <f t="shared" si="1903"/>
        <v>0</v>
      </c>
      <c r="DT437" s="244"/>
      <c r="DU437" s="212">
        <v>0</v>
      </c>
      <c r="DV437" s="213">
        <v>0</v>
      </c>
      <c r="DW437" s="149">
        <f t="shared" si="1893"/>
        <v>0</v>
      </c>
      <c r="DX437" s="60">
        <f t="shared" si="1904"/>
        <v>0</v>
      </c>
      <c r="DY437" s="244"/>
      <c r="DZ437" s="212"/>
      <c r="EA437" s="213"/>
      <c r="EB437" s="149"/>
      <c r="EC437" s="60"/>
      <c r="ED437" s="247"/>
      <c r="EE437" s="212"/>
      <c r="EF437" s="213"/>
      <c r="EG437" s="149"/>
      <c r="EH437" s="60"/>
      <c r="EI437" s="244"/>
      <c r="EJ437" s="224">
        <f t="shared" ref="EJ437" si="2117">IFERROR(AVERAGEIFS(O437:EI437,O$12:EI$12,"Valor Total Unitario",O437:EI437,"&lt;&gt;0"),0)</f>
        <v>3531623.6666666665</v>
      </c>
      <c r="EK437" s="221">
        <f t="shared" ref="EK437" si="2118">_xlfn.MINIFS(O437:EI437,O$12:EI$12,"Valor Total Unitario", O437:EI437, "&lt;&gt;0")</f>
        <v>1378800</v>
      </c>
      <c r="EL437" s="222" t="str">
        <f t="shared" ref="EL437" si="2119">IF(EK437=0,"",INDEX(O$9:EI$9,MATCH(EK437,O437:EI437,0)))</f>
        <v>J&amp;J MEDTECH</v>
      </c>
      <c r="EM437" s="221"/>
      <c r="EN437" s="220">
        <f>IFERROR(EM437/#REF!,0)</f>
        <v>0</v>
      </c>
      <c r="EO437" s="31">
        <f t="shared" ref="EO437" si="2120">+EJ437</f>
        <v>3531623.6666666665</v>
      </c>
      <c r="EP437" s="31">
        <f t="shared" si="1918"/>
        <v>3531623.6666666665</v>
      </c>
      <c r="EQ437" s="225" t="str">
        <f t="shared" si="2019"/>
        <v/>
      </c>
    </row>
    <row r="438" spans="1:147" s="14" customFormat="1" ht="28.5">
      <c r="A438" s="263">
        <f t="shared" si="1163"/>
        <v>426</v>
      </c>
      <c r="B438" s="102"/>
      <c r="C438" s="248" t="s">
        <v>1154</v>
      </c>
      <c r="D438" s="273" t="s">
        <v>57</v>
      </c>
      <c r="E438" s="264" t="s">
        <v>37</v>
      </c>
      <c r="F438" s="273">
        <v>1</v>
      </c>
      <c r="G438" s="102"/>
      <c r="H438" s="103"/>
      <c r="I438" s="210"/>
      <c r="J438" s="280"/>
      <c r="K438" s="206"/>
      <c r="L438" s="71">
        <f t="shared" ref="L438" si="2121">+J438+K438</f>
        <v>0</v>
      </c>
      <c r="M438" s="209">
        <f t="shared" si="1889"/>
        <v>0</v>
      </c>
      <c r="O438" s="275"/>
      <c r="P438" s="275"/>
      <c r="Q438" s="149"/>
      <c r="R438" s="60"/>
      <c r="S438" s="244"/>
      <c r="T438" s="275"/>
      <c r="U438" s="275"/>
      <c r="V438" s="149"/>
      <c r="W438" s="60"/>
      <c r="X438" s="244"/>
      <c r="Y438" s="275"/>
      <c r="Z438" s="275"/>
      <c r="AA438" s="149"/>
      <c r="AB438" s="60"/>
      <c r="AC438" s="244"/>
      <c r="AD438" s="275"/>
      <c r="AE438" s="275"/>
      <c r="AF438" s="149"/>
      <c r="AG438" s="60"/>
      <c r="AH438" s="244"/>
      <c r="AI438" s="275"/>
      <c r="AJ438" s="275"/>
      <c r="AK438" s="149"/>
      <c r="AL438" s="60"/>
      <c r="AM438" s="244"/>
      <c r="AN438" s="275">
        <v>5268360</v>
      </c>
      <c r="AO438" s="275">
        <v>0</v>
      </c>
      <c r="AP438" s="149">
        <f t="shared" si="1890"/>
        <v>5268360</v>
      </c>
      <c r="AQ438" s="60">
        <f t="shared" si="1913"/>
        <v>5268360</v>
      </c>
      <c r="AR438" s="244"/>
      <c r="AS438" s="275">
        <v>5344831</v>
      </c>
      <c r="AT438" s="275">
        <v>0</v>
      </c>
      <c r="AU438" s="149">
        <f t="shared" si="1900"/>
        <v>5344831</v>
      </c>
      <c r="AV438" s="60">
        <f t="shared" si="1901"/>
        <v>5344831</v>
      </c>
      <c r="AW438" s="244"/>
      <c r="AX438" s="212"/>
      <c r="AY438" s="213"/>
      <c r="AZ438" s="149"/>
      <c r="BA438" s="60"/>
      <c r="BB438" s="244"/>
      <c r="BC438" s="212"/>
      <c r="BD438" s="213"/>
      <c r="BE438" s="149"/>
      <c r="BF438" s="60"/>
      <c r="BG438" s="244"/>
      <c r="BH438" s="275">
        <v>3276171</v>
      </c>
      <c r="BI438" s="275">
        <v>0</v>
      </c>
      <c r="BJ438" s="149">
        <f t="shared" si="2070"/>
        <v>3276171</v>
      </c>
      <c r="BK438" s="60">
        <f t="shared" si="2071"/>
        <v>3276171</v>
      </c>
      <c r="BL438" s="244"/>
      <c r="BM438" s="212"/>
      <c r="BN438" s="213"/>
      <c r="BO438" s="149"/>
      <c r="BP438" s="60"/>
      <c r="BQ438" s="244"/>
      <c r="BR438" s="212">
        <v>1378800</v>
      </c>
      <c r="BS438" s="213">
        <v>0</v>
      </c>
      <c r="BT438" s="149">
        <f t="shared" si="2048"/>
        <v>1378800</v>
      </c>
      <c r="BU438" s="60">
        <f t="shared" si="2049"/>
        <v>1378800</v>
      </c>
      <c r="BV438" s="244"/>
      <c r="BW438" s="212"/>
      <c r="BX438" s="213"/>
      <c r="BY438" s="149"/>
      <c r="BZ438" s="60"/>
      <c r="CA438" s="244"/>
      <c r="CB438" s="277"/>
      <c r="CC438" s="277"/>
      <c r="CD438" s="149"/>
      <c r="CE438" s="60"/>
      <c r="CF438" s="244"/>
      <c r="CG438" s="212"/>
      <c r="CH438" s="213"/>
      <c r="CI438" s="149"/>
      <c r="CJ438" s="60"/>
      <c r="CK438" s="244"/>
      <c r="CL438" s="212"/>
      <c r="CM438" s="213"/>
      <c r="CN438" s="149"/>
      <c r="CO438" s="60"/>
      <c r="CP438" s="244"/>
      <c r="CQ438" s="212"/>
      <c r="CR438" s="213"/>
      <c r="CS438" s="149"/>
      <c r="CT438" s="60"/>
      <c r="CU438" s="244"/>
      <c r="CV438" s="212"/>
      <c r="CW438" s="213"/>
      <c r="CX438" s="149"/>
      <c r="CY438" s="60"/>
      <c r="CZ438" s="244"/>
      <c r="DA438" s="212"/>
      <c r="DB438" s="213"/>
      <c r="DC438" s="149"/>
      <c r="DD438" s="60"/>
      <c r="DE438" s="244"/>
      <c r="DF438" s="212"/>
      <c r="DG438" s="213"/>
      <c r="DH438" s="149"/>
      <c r="DI438" s="60"/>
      <c r="DJ438" s="244"/>
      <c r="DK438" s="212"/>
      <c r="DL438" s="213"/>
      <c r="DM438" s="149"/>
      <c r="DN438" s="60"/>
      <c r="DO438" s="244"/>
      <c r="DP438" s="212"/>
      <c r="DQ438" s="213"/>
      <c r="DR438" s="149">
        <f t="shared" si="1892"/>
        <v>0</v>
      </c>
      <c r="DS438" s="60">
        <f t="shared" si="1903"/>
        <v>0</v>
      </c>
      <c r="DT438" s="244"/>
      <c r="DU438" s="212">
        <v>0</v>
      </c>
      <c r="DV438" s="213">
        <v>0</v>
      </c>
      <c r="DW438" s="149">
        <f t="shared" si="1893"/>
        <v>0</v>
      </c>
      <c r="DX438" s="60">
        <f t="shared" si="1904"/>
        <v>0</v>
      </c>
      <c r="DY438" s="244"/>
      <c r="DZ438" s="212"/>
      <c r="EA438" s="213"/>
      <c r="EB438" s="149"/>
      <c r="EC438" s="60"/>
      <c r="ED438" s="247"/>
      <c r="EE438" s="212"/>
      <c r="EF438" s="213"/>
      <c r="EG438" s="149"/>
      <c r="EH438" s="60"/>
      <c r="EI438" s="244"/>
      <c r="EJ438" s="224">
        <f t="shared" ref="EJ438" si="2122">IFERROR(AVERAGEIFS(O438:EI438,O$12:EI$12,"Valor Total Unitario",O438:EI438,"&lt;&gt;0"),0)</f>
        <v>3817040.5</v>
      </c>
      <c r="EK438" s="221">
        <f t="shared" ref="EK438" si="2123">_xlfn.MINIFS(O438:EI438,O$12:EI$12,"Valor Total Unitario", O438:EI438, "&lt;&gt;0")</f>
        <v>1378800</v>
      </c>
      <c r="EL438" s="222" t="str">
        <f t="shared" ref="EL438" si="2124">IF(EK438=0,"",INDEX(O$9:EI$9,MATCH(EK438,O438:EI438,0)))</f>
        <v>J&amp;J MEDTECH</v>
      </c>
      <c r="EM438" s="221"/>
      <c r="EN438" s="220">
        <f>IFERROR(EM438/#REF!,0)</f>
        <v>0</v>
      </c>
      <c r="EO438" s="31">
        <f t="shared" ref="EO438" si="2125">+EJ438</f>
        <v>3817040.5</v>
      </c>
      <c r="EP438" s="31">
        <f t="shared" si="1918"/>
        <v>3817040.5</v>
      </c>
      <c r="EQ438" s="225" t="str">
        <f t="shared" si="2019"/>
        <v/>
      </c>
    </row>
    <row r="439" spans="1:147" s="14" customFormat="1">
      <c r="A439" s="263">
        <f t="shared" si="1163"/>
        <v>427</v>
      </c>
      <c r="B439" s="102"/>
      <c r="C439" s="249" t="s">
        <v>1155</v>
      </c>
      <c r="D439" s="273" t="s">
        <v>57</v>
      </c>
      <c r="E439" s="264" t="s">
        <v>37</v>
      </c>
      <c r="F439" s="273">
        <v>1</v>
      </c>
      <c r="G439" s="102"/>
      <c r="H439" s="103"/>
      <c r="I439" s="210"/>
      <c r="J439" s="280"/>
      <c r="K439" s="206"/>
      <c r="L439" s="71">
        <f t="shared" ref="L439" si="2126">+J439+K439</f>
        <v>0</v>
      </c>
      <c r="M439" s="209">
        <f t="shared" si="1889"/>
        <v>0</v>
      </c>
      <c r="O439" s="275"/>
      <c r="P439" s="275"/>
      <c r="Q439" s="149"/>
      <c r="R439" s="60"/>
      <c r="S439" s="244"/>
      <c r="T439" s="275"/>
      <c r="U439" s="275"/>
      <c r="V439" s="149"/>
      <c r="W439" s="60"/>
      <c r="X439" s="244"/>
      <c r="Y439" s="275"/>
      <c r="Z439" s="275"/>
      <c r="AA439" s="149"/>
      <c r="AB439" s="60"/>
      <c r="AC439" s="244"/>
      <c r="AD439" s="275"/>
      <c r="AE439" s="275"/>
      <c r="AF439" s="149"/>
      <c r="AG439" s="60"/>
      <c r="AH439" s="244"/>
      <c r="AI439" s="275"/>
      <c r="AJ439" s="275"/>
      <c r="AK439" s="149"/>
      <c r="AL439" s="60"/>
      <c r="AM439" s="244"/>
      <c r="AN439" s="275">
        <v>6958260</v>
      </c>
      <c r="AO439" s="275">
        <v>0</v>
      </c>
      <c r="AP439" s="149">
        <f t="shared" si="1890"/>
        <v>6958260</v>
      </c>
      <c r="AQ439" s="60">
        <f t="shared" si="1913"/>
        <v>6958260</v>
      </c>
      <c r="AR439" s="244"/>
      <c r="AS439" s="275">
        <v>5374674</v>
      </c>
      <c r="AT439" s="275">
        <v>0</v>
      </c>
      <c r="AU439" s="149">
        <f t="shared" si="1900"/>
        <v>5374674</v>
      </c>
      <c r="AV439" s="60">
        <f t="shared" si="1901"/>
        <v>5374674</v>
      </c>
      <c r="AW439" s="244"/>
      <c r="AX439" s="212"/>
      <c r="AY439" s="213"/>
      <c r="AZ439" s="149"/>
      <c r="BA439" s="60"/>
      <c r="BB439" s="244"/>
      <c r="BC439" s="212"/>
      <c r="BD439" s="213"/>
      <c r="BE439" s="149"/>
      <c r="BF439" s="60"/>
      <c r="BG439" s="244"/>
      <c r="BH439" s="275">
        <v>989800</v>
      </c>
      <c r="BI439" s="275">
        <v>0</v>
      </c>
      <c r="BJ439" s="149">
        <f t="shared" si="2070"/>
        <v>989800</v>
      </c>
      <c r="BK439" s="60">
        <f t="shared" si="2071"/>
        <v>989800</v>
      </c>
      <c r="BL439" s="244"/>
      <c r="BM439" s="212"/>
      <c r="BN439" s="213"/>
      <c r="BO439" s="149"/>
      <c r="BP439" s="60"/>
      <c r="BQ439" s="244"/>
      <c r="BR439" s="212">
        <v>2180000</v>
      </c>
      <c r="BS439" s="213">
        <v>0</v>
      </c>
      <c r="BT439" s="149">
        <f t="shared" si="2048"/>
        <v>2180000</v>
      </c>
      <c r="BU439" s="60">
        <f t="shared" si="2049"/>
        <v>2180000</v>
      </c>
      <c r="BV439" s="244"/>
      <c r="BW439" s="212"/>
      <c r="BX439" s="213"/>
      <c r="BY439" s="149"/>
      <c r="BZ439" s="60"/>
      <c r="CA439" s="244"/>
      <c r="CB439" s="277"/>
      <c r="CC439" s="277"/>
      <c r="CD439" s="149"/>
      <c r="CE439" s="60"/>
      <c r="CF439" s="244"/>
      <c r="CG439" s="212"/>
      <c r="CH439" s="213"/>
      <c r="CI439" s="149"/>
      <c r="CJ439" s="60"/>
      <c r="CK439" s="244"/>
      <c r="CL439" s="212"/>
      <c r="CM439" s="213"/>
      <c r="CN439" s="149"/>
      <c r="CO439" s="60"/>
      <c r="CP439" s="244"/>
      <c r="CQ439" s="212"/>
      <c r="CR439" s="213"/>
      <c r="CS439" s="149"/>
      <c r="CT439" s="60"/>
      <c r="CU439" s="244"/>
      <c r="CV439" s="212"/>
      <c r="CW439" s="213"/>
      <c r="CX439" s="149"/>
      <c r="CY439" s="60"/>
      <c r="CZ439" s="244"/>
      <c r="DA439" s="212"/>
      <c r="DB439" s="213"/>
      <c r="DC439" s="149"/>
      <c r="DD439" s="60"/>
      <c r="DE439" s="244"/>
      <c r="DF439" s="212"/>
      <c r="DG439" s="213"/>
      <c r="DH439" s="149"/>
      <c r="DI439" s="60"/>
      <c r="DJ439" s="244"/>
      <c r="DK439" s="212"/>
      <c r="DL439" s="213"/>
      <c r="DM439" s="149"/>
      <c r="DN439" s="60"/>
      <c r="DO439" s="244"/>
      <c r="DP439" s="212">
        <v>2200000</v>
      </c>
      <c r="DQ439" s="213">
        <v>0</v>
      </c>
      <c r="DR439" s="149">
        <f t="shared" si="1892"/>
        <v>2200000</v>
      </c>
      <c r="DS439" s="60">
        <f t="shared" si="1903"/>
        <v>2200000</v>
      </c>
      <c r="DT439" s="244"/>
      <c r="DU439" s="212">
        <v>0</v>
      </c>
      <c r="DV439" s="213">
        <v>0</v>
      </c>
      <c r="DW439" s="149">
        <f t="shared" si="1893"/>
        <v>0</v>
      </c>
      <c r="DX439" s="60">
        <f t="shared" si="1904"/>
        <v>0</v>
      </c>
      <c r="DY439" s="244"/>
      <c r="DZ439" s="212"/>
      <c r="EA439" s="213"/>
      <c r="EB439" s="149"/>
      <c r="EC439" s="60"/>
      <c r="ED439" s="247"/>
      <c r="EE439" s="212"/>
      <c r="EF439" s="213"/>
      <c r="EG439" s="149"/>
      <c r="EH439" s="60"/>
      <c r="EI439" s="244"/>
      <c r="EJ439" s="224">
        <f t="shared" ref="EJ439" si="2127">IFERROR(AVERAGEIFS(O439:EI439,O$12:EI$12,"Valor Total Unitario",O439:EI439,"&lt;&gt;0"),0)</f>
        <v>3540546.8</v>
      </c>
      <c r="EK439" s="221">
        <f t="shared" ref="EK439" si="2128">_xlfn.MINIFS(O439:EI439,O$12:EI$12,"Valor Total Unitario", O439:EI439, "&lt;&gt;0")</f>
        <v>989800</v>
      </c>
      <c r="EL439" s="222" t="str">
        <f t="shared" ref="EL439" si="2129">IF(EK439=0,"",INDEX(O$9:EI$9,MATCH(EK439,O439:EI439,0)))</f>
        <v>PIEMCA</v>
      </c>
      <c r="EM439" s="221"/>
      <c r="EN439" s="220">
        <f>IFERROR(EM439/#REF!,0)</f>
        <v>0</v>
      </c>
      <c r="EO439" s="31">
        <f t="shared" ref="EO439" si="2130">+EJ439</f>
        <v>3540546.8</v>
      </c>
      <c r="EP439" s="31">
        <f t="shared" si="1918"/>
        <v>3540546.8</v>
      </c>
      <c r="EQ439" s="225" t="str">
        <f t="shared" si="2019"/>
        <v/>
      </c>
    </row>
    <row r="440" spans="1:147" s="14" customFormat="1" ht="28.5">
      <c r="A440" s="263">
        <f t="shared" si="1163"/>
        <v>428</v>
      </c>
      <c r="B440" s="102"/>
      <c r="C440" s="248" t="s">
        <v>1156</v>
      </c>
      <c r="D440" s="273" t="s">
        <v>57</v>
      </c>
      <c r="E440" s="269" t="s">
        <v>1445</v>
      </c>
      <c r="F440" s="273">
        <v>1</v>
      </c>
      <c r="G440" s="102"/>
      <c r="H440" s="103"/>
      <c r="I440" s="210"/>
      <c r="J440" s="280"/>
      <c r="K440" s="206"/>
      <c r="L440" s="71">
        <f t="shared" ref="L440" si="2131">+J440+K440</f>
        <v>0</v>
      </c>
      <c r="M440" s="209">
        <f t="shared" si="1889"/>
        <v>0</v>
      </c>
      <c r="O440" s="275"/>
      <c r="P440" s="275"/>
      <c r="Q440" s="149"/>
      <c r="R440" s="60"/>
      <c r="S440" s="244"/>
      <c r="T440" s="275"/>
      <c r="U440" s="275"/>
      <c r="V440" s="149"/>
      <c r="W440" s="60"/>
      <c r="X440" s="244"/>
      <c r="Y440" s="275"/>
      <c r="Z440" s="275"/>
      <c r="AA440" s="149"/>
      <c r="AB440" s="60"/>
      <c r="AC440" s="244"/>
      <c r="AD440" s="275"/>
      <c r="AE440" s="275"/>
      <c r="AF440" s="149"/>
      <c r="AG440" s="60"/>
      <c r="AH440" s="244"/>
      <c r="AI440" s="275"/>
      <c r="AJ440" s="275"/>
      <c r="AK440" s="149"/>
      <c r="AL440" s="60"/>
      <c r="AM440" s="244"/>
      <c r="AN440" s="275">
        <v>18137400</v>
      </c>
      <c r="AO440" s="275">
        <v>0</v>
      </c>
      <c r="AP440" s="149">
        <f t="shared" si="1890"/>
        <v>18137400</v>
      </c>
      <c r="AQ440" s="60">
        <f t="shared" si="1913"/>
        <v>18137400</v>
      </c>
      <c r="AR440" s="244"/>
      <c r="AS440" s="275"/>
      <c r="AT440" s="275"/>
      <c r="AU440" s="149"/>
      <c r="AV440" s="60"/>
      <c r="AW440" s="244"/>
      <c r="AX440" s="212"/>
      <c r="AY440" s="213"/>
      <c r="AZ440" s="149"/>
      <c r="BA440" s="60"/>
      <c r="BB440" s="244"/>
      <c r="BC440" s="212"/>
      <c r="BD440" s="213"/>
      <c r="BE440" s="149"/>
      <c r="BF440" s="60"/>
      <c r="BG440" s="244"/>
      <c r="BH440" s="275"/>
      <c r="BI440" s="275"/>
      <c r="BJ440" s="149"/>
      <c r="BK440" s="60"/>
      <c r="BL440" s="244"/>
      <c r="BM440" s="212"/>
      <c r="BN440" s="213"/>
      <c r="BO440" s="149"/>
      <c r="BP440" s="60"/>
      <c r="BQ440" s="244"/>
      <c r="BR440" s="212"/>
      <c r="BS440" s="213"/>
      <c r="BT440" s="149"/>
      <c r="BU440" s="60"/>
      <c r="BV440" s="244"/>
      <c r="BW440" s="212"/>
      <c r="BX440" s="213"/>
      <c r="BY440" s="149"/>
      <c r="BZ440" s="60"/>
      <c r="CA440" s="244"/>
      <c r="CB440" s="277"/>
      <c r="CC440" s="277"/>
      <c r="CD440" s="149"/>
      <c r="CE440" s="60"/>
      <c r="CF440" s="244"/>
      <c r="CG440" s="212"/>
      <c r="CH440" s="213"/>
      <c r="CI440" s="149"/>
      <c r="CJ440" s="60"/>
      <c r="CK440" s="244"/>
      <c r="CL440" s="212"/>
      <c r="CM440" s="213"/>
      <c r="CN440" s="149"/>
      <c r="CO440" s="60"/>
      <c r="CP440" s="244"/>
      <c r="CQ440" s="212"/>
      <c r="CR440" s="213"/>
      <c r="CS440" s="149"/>
      <c r="CT440" s="60"/>
      <c r="CU440" s="244"/>
      <c r="CV440" s="212"/>
      <c r="CW440" s="213"/>
      <c r="CX440" s="149"/>
      <c r="CY440" s="60"/>
      <c r="CZ440" s="244"/>
      <c r="DA440" s="212"/>
      <c r="DB440" s="213"/>
      <c r="DC440" s="149"/>
      <c r="DD440" s="60"/>
      <c r="DE440" s="244"/>
      <c r="DF440" s="212"/>
      <c r="DG440" s="213"/>
      <c r="DH440" s="149"/>
      <c r="DI440" s="60"/>
      <c r="DJ440" s="244"/>
      <c r="DK440" s="212"/>
      <c r="DL440" s="213"/>
      <c r="DM440" s="149"/>
      <c r="DN440" s="60"/>
      <c r="DO440" s="244"/>
      <c r="DP440" s="212"/>
      <c r="DQ440" s="213"/>
      <c r="DR440" s="149">
        <f t="shared" si="1892"/>
        <v>0</v>
      </c>
      <c r="DS440" s="60">
        <f t="shared" si="1903"/>
        <v>0</v>
      </c>
      <c r="DT440" s="244"/>
      <c r="DU440" s="212">
        <v>0</v>
      </c>
      <c r="DV440" s="213">
        <v>0</v>
      </c>
      <c r="DW440" s="149">
        <f t="shared" si="1893"/>
        <v>0</v>
      </c>
      <c r="DX440" s="60">
        <f t="shared" si="1904"/>
        <v>0</v>
      </c>
      <c r="DY440" s="244"/>
      <c r="DZ440" s="212"/>
      <c r="EA440" s="213"/>
      <c r="EB440" s="149"/>
      <c r="EC440" s="60"/>
      <c r="ED440" s="247"/>
      <c r="EE440" s="212"/>
      <c r="EF440" s="213"/>
      <c r="EG440" s="149"/>
      <c r="EH440" s="60"/>
      <c r="EI440" s="244"/>
      <c r="EJ440" s="224">
        <f t="shared" ref="EJ440" si="2132">IFERROR(AVERAGEIFS(O440:EI440,O$12:EI$12,"Valor Total Unitario",O440:EI440,"&lt;&gt;0"),0)</f>
        <v>18137400</v>
      </c>
      <c r="EK440" s="221">
        <f t="shared" ref="EK440" si="2133">_xlfn.MINIFS(O440:EI440,O$12:EI$12,"Valor Total Unitario", O440:EI440, "&lt;&gt;0")</f>
        <v>18137400</v>
      </c>
      <c r="EL440" s="222" t="str">
        <f t="shared" ref="EL440" si="2134">IF(EK440=0,"",INDEX(O$9:EI$9,MATCH(EK440,O440:EI440,0)))</f>
        <v>DISORTHO SAS</v>
      </c>
      <c r="EM440" s="221"/>
      <c r="EN440" s="220">
        <f>IFERROR(EM440/#REF!,0)</f>
        <v>0</v>
      </c>
      <c r="EO440" s="31">
        <f t="shared" ref="EO440" si="2135">+EJ440</f>
        <v>18137400</v>
      </c>
      <c r="EP440" s="31">
        <f t="shared" si="1918"/>
        <v>18137400</v>
      </c>
      <c r="EQ440" s="225" t="str">
        <f t="shared" si="2019"/>
        <v/>
      </c>
    </row>
    <row r="441" spans="1:147" s="14" customFormat="1" ht="42.75">
      <c r="A441" s="263">
        <f t="shared" si="1163"/>
        <v>429</v>
      </c>
      <c r="B441" s="102"/>
      <c r="C441" s="248" t="s">
        <v>1157</v>
      </c>
      <c r="D441" s="273" t="s">
        <v>57</v>
      </c>
      <c r="E441" s="269" t="s">
        <v>37</v>
      </c>
      <c r="F441" s="273">
        <v>3</v>
      </c>
      <c r="G441" s="102"/>
      <c r="H441" s="103"/>
      <c r="I441" s="210"/>
      <c r="J441" s="280"/>
      <c r="K441" s="206"/>
      <c r="L441" s="71">
        <f t="shared" ref="L441" si="2136">+J441+K441</f>
        <v>0</v>
      </c>
      <c r="M441" s="209">
        <f t="shared" si="1889"/>
        <v>0</v>
      </c>
      <c r="O441" s="275"/>
      <c r="P441" s="275"/>
      <c r="Q441" s="149"/>
      <c r="R441" s="60"/>
      <c r="S441" s="244"/>
      <c r="T441" s="275">
        <v>993600</v>
      </c>
      <c r="U441" s="275">
        <f>T441*19%</f>
        <v>188784</v>
      </c>
      <c r="V441" s="149">
        <f t="shared" ref="V441" si="2137">+T441+U441</f>
        <v>1182384</v>
      </c>
      <c r="W441" s="60">
        <f t="shared" ref="W441" si="2138">+V441*$F441</f>
        <v>3547152</v>
      </c>
      <c r="X441" s="244"/>
      <c r="Y441" s="275"/>
      <c r="Z441" s="275"/>
      <c r="AA441" s="149"/>
      <c r="AB441" s="60"/>
      <c r="AC441" s="244"/>
      <c r="AD441" s="275"/>
      <c r="AE441" s="275"/>
      <c r="AF441" s="149"/>
      <c r="AG441" s="60"/>
      <c r="AH441" s="244"/>
      <c r="AI441" s="275"/>
      <c r="AJ441" s="275"/>
      <c r="AK441" s="149"/>
      <c r="AL441" s="60"/>
      <c r="AM441" s="244"/>
      <c r="AN441" s="275"/>
      <c r="AO441" s="275"/>
      <c r="AP441" s="149">
        <f t="shared" si="1890"/>
        <v>0</v>
      </c>
      <c r="AQ441" s="60">
        <f t="shared" si="1913"/>
        <v>0</v>
      </c>
      <c r="AR441" s="244"/>
      <c r="AS441" s="275"/>
      <c r="AT441" s="275"/>
      <c r="AU441" s="149"/>
      <c r="AV441" s="60"/>
      <c r="AW441" s="244"/>
      <c r="AX441" s="212"/>
      <c r="AY441" s="213"/>
      <c r="AZ441" s="149"/>
      <c r="BA441" s="60"/>
      <c r="BB441" s="244"/>
      <c r="BC441" s="212"/>
      <c r="BD441" s="213"/>
      <c r="BE441" s="149"/>
      <c r="BF441" s="60"/>
      <c r="BG441" s="244"/>
      <c r="BH441" s="275"/>
      <c r="BI441" s="275"/>
      <c r="BJ441" s="149"/>
      <c r="BK441" s="60"/>
      <c r="BL441" s="244"/>
      <c r="BM441" s="212"/>
      <c r="BN441" s="213"/>
      <c r="BO441" s="149"/>
      <c r="BP441" s="60"/>
      <c r="BQ441" s="244"/>
      <c r="BR441" s="212"/>
      <c r="BS441" s="213"/>
      <c r="BT441" s="149"/>
      <c r="BU441" s="60"/>
      <c r="BV441" s="244"/>
      <c r="BW441" s="212"/>
      <c r="BX441" s="213"/>
      <c r="BY441" s="149"/>
      <c r="BZ441" s="60"/>
      <c r="CA441" s="244"/>
      <c r="CB441" s="277"/>
      <c r="CC441" s="277"/>
      <c r="CD441" s="149"/>
      <c r="CE441" s="60"/>
      <c r="CF441" s="244"/>
      <c r="CG441" s="212"/>
      <c r="CH441" s="213"/>
      <c r="CI441" s="149"/>
      <c r="CJ441" s="60"/>
      <c r="CK441" s="244"/>
      <c r="CL441" s="212"/>
      <c r="CM441" s="213"/>
      <c r="CN441" s="149"/>
      <c r="CO441" s="60"/>
      <c r="CP441" s="244"/>
      <c r="CQ441" s="212"/>
      <c r="CR441" s="213"/>
      <c r="CS441" s="149"/>
      <c r="CT441" s="60"/>
      <c r="CU441" s="244"/>
      <c r="CV441" s="212"/>
      <c r="CW441" s="213"/>
      <c r="CX441" s="149"/>
      <c r="CY441" s="60"/>
      <c r="CZ441" s="244"/>
      <c r="DA441" s="212"/>
      <c r="DB441" s="213"/>
      <c r="DC441" s="149"/>
      <c r="DD441" s="60"/>
      <c r="DE441" s="244"/>
      <c r="DF441" s="212"/>
      <c r="DG441" s="213"/>
      <c r="DH441" s="149"/>
      <c r="DI441" s="60"/>
      <c r="DJ441" s="244"/>
      <c r="DK441" s="212"/>
      <c r="DL441" s="213"/>
      <c r="DM441" s="149"/>
      <c r="DN441" s="60"/>
      <c r="DO441" s="244"/>
      <c r="DP441" s="212"/>
      <c r="DQ441" s="213"/>
      <c r="DR441" s="149">
        <f t="shared" si="1892"/>
        <v>0</v>
      </c>
      <c r="DS441" s="60">
        <f t="shared" si="1903"/>
        <v>0</v>
      </c>
      <c r="DT441" s="244"/>
      <c r="DU441" s="212">
        <v>0</v>
      </c>
      <c r="DV441" s="213">
        <v>0</v>
      </c>
      <c r="DW441" s="149">
        <f t="shared" si="1893"/>
        <v>0</v>
      </c>
      <c r="DX441" s="60">
        <f t="shared" si="1904"/>
        <v>0</v>
      </c>
      <c r="DY441" s="244"/>
      <c r="DZ441" s="212"/>
      <c r="EA441" s="213"/>
      <c r="EB441" s="149"/>
      <c r="EC441" s="60"/>
      <c r="ED441" s="247"/>
      <c r="EE441" s="212"/>
      <c r="EF441" s="213"/>
      <c r="EG441" s="149"/>
      <c r="EH441" s="60"/>
      <c r="EI441" s="244"/>
      <c r="EJ441" s="224">
        <f t="shared" ref="EJ441" si="2139">IFERROR(AVERAGEIFS(O441:EI441,O$12:EI$12,"Valor Total Unitario",O441:EI441,"&lt;&gt;0"),0)</f>
        <v>1182384</v>
      </c>
      <c r="EK441" s="221">
        <f t="shared" ref="EK441" si="2140">_xlfn.MINIFS(O441:EI441,O$12:EI$12,"Valor Total Unitario", O441:EI441, "&lt;&gt;0")</f>
        <v>1182384</v>
      </c>
      <c r="EL441" s="222" t="str">
        <f t="shared" ref="EL441" si="2141">IF(EK441=0,"",INDEX(O$9:EI$9,MATCH(EK441,O441:EI441,0)))</f>
        <v>MEDITEC SA</v>
      </c>
      <c r="EM441" s="221"/>
      <c r="EN441" s="220">
        <f>IFERROR(EM441/#REF!,0)</f>
        <v>0</v>
      </c>
      <c r="EO441" s="31">
        <f t="shared" ref="EO441" si="2142">+EJ441</f>
        <v>1182384</v>
      </c>
      <c r="EP441" s="31">
        <f t="shared" si="1918"/>
        <v>3547152</v>
      </c>
      <c r="EQ441" s="225" t="str">
        <f t="shared" si="2019"/>
        <v/>
      </c>
    </row>
    <row r="442" spans="1:147" s="14" customFormat="1" ht="42.75">
      <c r="A442" s="263">
        <f t="shared" si="1163"/>
        <v>430</v>
      </c>
      <c r="B442" s="102"/>
      <c r="C442" s="248" t="s">
        <v>1158</v>
      </c>
      <c r="D442" s="273" t="s">
        <v>57</v>
      </c>
      <c r="E442" s="269" t="s">
        <v>37</v>
      </c>
      <c r="F442" s="273">
        <v>3</v>
      </c>
      <c r="G442" s="102"/>
      <c r="H442" s="103"/>
      <c r="I442" s="210"/>
      <c r="J442" s="280"/>
      <c r="K442" s="206"/>
      <c r="L442" s="71">
        <f t="shared" ref="L442" si="2143">+J442+K442</f>
        <v>0</v>
      </c>
      <c r="M442" s="209">
        <f t="shared" si="1889"/>
        <v>0</v>
      </c>
      <c r="O442" s="275"/>
      <c r="P442" s="275"/>
      <c r="Q442" s="149"/>
      <c r="R442" s="60"/>
      <c r="S442" s="244"/>
      <c r="T442" s="275">
        <v>993600</v>
      </c>
      <c r="U442" s="275">
        <f>T442*19%</f>
        <v>188784</v>
      </c>
      <c r="V442" s="149">
        <f t="shared" ref="V442" si="2144">+T442+U442</f>
        <v>1182384</v>
      </c>
      <c r="W442" s="60">
        <f t="shared" ref="W442" si="2145">+V442*$F442</f>
        <v>3547152</v>
      </c>
      <c r="X442" s="244"/>
      <c r="Y442" s="275"/>
      <c r="Z442" s="275"/>
      <c r="AA442" s="149"/>
      <c r="AB442" s="60"/>
      <c r="AC442" s="244"/>
      <c r="AD442" s="275"/>
      <c r="AE442" s="275"/>
      <c r="AF442" s="149"/>
      <c r="AG442" s="60"/>
      <c r="AH442" s="244"/>
      <c r="AI442" s="275"/>
      <c r="AJ442" s="275"/>
      <c r="AK442" s="149"/>
      <c r="AL442" s="60"/>
      <c r="AM442" s="244"/>
      <c r="AN442" s="275"/>
      <c r="AO442" s="275"/>
      <c r="AP442" s="149">
        <f t="shared" si="1890"/>
        <v>0</v>
      </c>
      <c r="AQ442" s="60">
        <f t="shared" si="1913"/>
        <v>0</v>
      </c>
      <c r="AR442" s="244"/>
      <c r="AS442" s="275"/>
      <c r="AT442" s="275"/>
      <c r="AU442" s="149"/>
      <c r="AV442" s="60"/>
      <c r="AW442" s="244"/>
      <c r="AX442" s="212"/>
      <c r="AY442" s="213"/>
      <c r="AZ442" s="149"/>
      <c r="BA442" s="60"/>
      <c r="BB442" s="244"/>
      <c r="BC442" s="212"/>
      <c r="BD442" s="213"/>
      <c r="BE442" s="149"/>
      <c r="BF442" s="60"/>
      <c r="BG442" s="244"/>
      <c r="BH442" s="275"/>
      <c r="BI442" s="275"/>
      <c r="BJ442" s="149"/>
      <c r="BK442" s="60"/>
      <c r="BL442" s="244"/>
      <c r="BM442" s="212"/>
      <c r="BN442" s="213"/>
      <c r="BO442" s="149"/>
      <c r="BP442" s="60"/>
      <c r="BQ442" s="244"/>
      <c r="BR442" s="212"/>
      <c r="BS442" s="213"/>
      <c r="BT442" s="149"/>
      <c r="BU442" s="60"/>
      <c r="BV442" s="244"/>
      <c r="BW442" s="212"/>
      <c r="BX442" s="213"/>
      <c r="BY442" s="149"/>
      <c r="BZ442" s="60"/>
      <c r="CA442" s="244"/>
      <c r="CB442" s="277"/>
      <c r="CC442" s="277"/>
      <c r="CD442" s="149"/>
      <c r="CE442" s="60"/>
      <c r="CF442" s="244"/>
      <c r="CG442" s="212"/>
      <c r="CH442" s="213"/>
      <c r="CI442" s="149"/>
      <c r="CJ442" s="60"/>
      <c r="CK442" s="244"/>
      <c r="CL442" s="212"/>
      <c r="CM442" s="213"/>
      <c r="CN442" s="149"/>
      <c r="CO442" s="60"/>
      <c r="CP442" s="244"/>
      <c r="CQ442" s="212"/>
      <c r="CR442" s="213"/>
      <c r="CS442" s="149"/>
      <c r="CT442" s="60"/>
      <c r="CU442" s="244"/>
      <c r="CV442" s="212"/>
      <c r="CW442" s="213"/>
      <c r="CX442" s="149"/>
      <c r="CY442" s="60"/>
      <c r="CZ442" s="244"/>
      <c r="DA442" s="212"/>
      <c r="DB442" s="213"/>
      <c r="DC442" s="149"/>
      <c r="DD442" s="60"/>
      <c r="DE442" s="244"/>
      <c r="DF442" s="212"/>
      <c r="DG442" s="213"/>
      <c r="DH442" s="149"/>
      <c r="DI442" s="60"/>
      <c r="DJ442" s="244"/>
      <c r="DK442" s="212"/>
      <c r="DL442" s="213"/>
      <c r="DM442" s="149"/>
      <c r="DN442" s="60"/>
      <c r="DO442" s="244"/>
      <c r="DP442" s="212"/>
      <c r="DQ442" s="213"/>
      <c r="DR442" s="149">
        <f t="shared" si="1892"/>
        <v>0</v>
      </c>
      <c r="DS442" s="60">
        <f t="shared" si="1903"/>
        <v>0</v>
      </c>
      <c r="DT442" s="244"/>
      <c r="DU442" s="212">
        <v>0</v>
      </c>
      <c r="DV442" s="213">
        <v>0</v>
      </c>
      <c r="DW442" s="149">
        <f t="shared" si="1893"/>
        <v>0</v>
      </c>
      <c r="DX442" s="60">
        <f t="shared" si="1904"/>
        <v>0</v>
      </c>
      <c r="DY442" s="244"/>
      <c r="DZ442" s="212"/>
      <c r="EA442" s="213"/>
      <c r="EB442" s="149"/>
      <c r="EC442" s="60"/>
      <c r="ED442" s="247"/>
      <c r="EE442" s="212"/>
      <c r="EF442" s="213"/>
      <c r="EG442" s="149"/>
      <c r="EH442" s="60"/>
      <c r="EI442" s="244"/>
      <c r="EJ442" s="224">
        <f t="shared" ref="EJ442" si="2146">IFERROR(AVERAGEIFS(O442:EI442,O$12:EI$12,"Valor Total Unitario",O442:EI442,"&lt;&gt;0"),0)</f>
        <v>1182384</v>
      </c>
      <c r="EK442" s="221">
        <f t="shared" ref="EK442" si="2147">_xlfn.MINIFS(O442:EI442,O$12:EI$12,"Valor Total Unitario", O442:EI442, "&lt;&gt;0")</f>
        <v>1182384</v>
      </c>
      <c r="EL442" s="222" t="str">
        <f t="shared" ref="EL442" si="2148">IF(EK442=0,"",INDEX(O$9:EI$9,MATCH(EK442,O442:EI442,0)))</f>
        <v>MEDITEC SA</v>
      </c>
      <c r="EM442" s="221"/>
      <c r="EN442" s="220">
        <f>IFERROR(EM442/#REF!,0)</f>
        <v>0</v>
      </c>
      <c r="EO442" s="31">
        <f t="shared" ref="EO442" si="2149">+EJ442</f>
        <v>1182384</v>
      </c>
      <c r="EP442" s="31">
        <f t="shared" si="1918"/>
        <v>3547152</v>
      </c>
      <c r="EQ442" s="225" t="str">
        <f t="shared" si="2019"/>
        <v/>
      </c>
    </row>
    <row r="443" spans="1:147" s="14" customFormat="1" ht="42.75">
      <c r="A443" s="263">
        <f t="shared" si="1163"/>
        <v>431</v>
      </c>
      <c r="B443" s="102"/>
      <c r="C443" s="248" t="s">
        <v>1159</v>
      </c>
      <c r="D443" s="273" t="s">
        <v>57</v>
      </c>
      <c r="E443" s="269" t="s">
        <v>37</v>
      </c>
      <c r="F443" s="273">
        <v>3</v>
      </c>
      <c r="G443" s="102"/>
      <c r="H443" s="103"/>
      <c r="I443" s="210"/>
      <c r="J443" s="280"/>
      <c r="K443" s="206"/>
      <c r="L443" s="71">
        <f t="shared" ref="L443" si="2150">+J443+K443</f>
        <v>0</v>
      </c>
      <c r="M443" s="209">
        <f t="shared" si="1889"/>
        <v>0</v>
      </c>
      <c r="O443" s="275"/>
      <c r="P443" s="275"/>
      <c r="Q443" s="149"/>
      <c r="R443" s="60"/>
      <c r="S443" s="244"/>
      <c r="T443" s="275">
        <v>1155750</v>
      </c>
      <c r="U443" s="275">
        <f t="shared" ref="U443:U458" si="2151">T443*19%</f>
        <v>219592.5</v>
      </c>
      <c r="V443" s="149">
        <f t="shared" ref="V443" si="2152">+T443+U443</f>
        <v>1375342.5</v>
      </c>
      <c r="W443" s="60">
        <f t="shared" ref="W443" si="2153">+V443*$F443</f>
        <v>4126027.5</v>
      </c>
      <c r="X443" s="244"/>
      <c r="Y443" s="275"/>
      <c r="Z443" s="275"/>
      <c r="AA443" s="149"/>
      <c r="AB443" s="60"/>
      <c r="AC443" s="244"/>
      <c r="AD443" s="275"/>
      <c r="AE443" s="275"/>
      <c r="AF443" s="149"/>
      <c r="AG443" s="60"/>
      <c r="AH443" s="244"/>
      <c r="AI443" s="275"/>
      <c r="AJ443" s="275"/>
      <c r="AK443" s="149"/>
      <c r="AL443" s="60"/>
      <c r="AM443" s="244"/>
      <c r="AN443" s="275"/>
      <c r="AO443" s="275"/>
      <c r="AP443" s="149">
        <f t="shared" si="1890"/>
        <v>0</v>
      </c>
      <c r="AQ443" s="60">
        <f t="shared" si="1913"/>
        <v>0</v>
      </c>
      <c r="AR443" s="244"/>
      <c r="AS443" s="275"/>
      <c r="AT443" s="275"/>
      <c r="AU443" s="149"/>
      <c r="AV443" s="60"/>
      <c r="AW443" s="244"/>
      <c r="AX443" s="212"/>
      <c r="AY443" s="213"/>
      <c r="AZ443" s="149"/>
      <c r="BA443" s="60"/>
      <c r="BB443" s="244"/>
      <c r="BC443" s="212"/>
      <c r="BD443" s="213"/>
      <c r="BE443" s="149"/>
      <c r="BF443" s="60"/>
      <c r="BG443" s="244"/>
      <c r="BH443" s="275"/>
      <c r="BI443" s="275"/>
      <c r="BJ443" s="149"/>
      <c r="BK443" s="60"/>
      <c r="BL443" s="244"/>
      <c r="BM443" s="212"/>
      <c r="BN443" s="213"/>
      <c r="BO443" s="149"/>
      <c r="BP443" s="60"/>
      <c r="BQ443" s="244"/>
      <c r="BR443" s="212"/>
      <c r="BS443" s="213"/>
      <c r="BT443" s="149"/>
      <c r="BU443" s="60"/>
      <c r="BV443" s="244"/>
      <c r="BW443" s="212"/>
      <c r="BX443" s="213"/>
      <c r="BY443" s="149"/>
      <c r="BZ443" s="60"/>
      <c r="CA443" s="244"/>
      <c r="CB443" s="277"/>
      <c r="CC443" s="277"/>
      <c r="CD443" s="149"/>
      <c r="CE443" s="60"/>
      <c r="CF443" s="244"/>
      <c r="CG443" s="212"/>
      <c r="CH443" s="213"/>
      <c r="CI443" s="149"/>
      <c r="CJ443" s="60"/>
      <c r="CK443" s="244"/>
      <c r="CL443" s="212"/>
      <c r="CM443" s="213"/>
      <c r="CN443" s="149"/>
      <c r="CO443" s="60"/>
      <c r="CP443" s="244"/>
      <c r="CQ443" s="212"/>
      <c r="CR443" s="213"/>
      <c r="CS443" s="149"/>
      <c r="CT443" s="60"/>
      <c r="CU443" s="244"/>
      <c r="CV443" s="212"/>
      <c r="CW443" s="213"/>
      <c r="CX443" s="149"/>
      <c r="CY443" s="60"/>
      <c r="CZ443" s="244"/>
      <c r="DA443" s="212"/>
      <c r="DB443" s="213"/>
      <c r="DC443" s="149"/>
      <c r="DD443" s="60"/>
      <c r="DE443" s="244"/>
      <c r="DF443" s="212"/>
      <c r="DG443" s="213"/>
      <c r="DH443" s="149"/>
      <c r="DI443" s="60"/>
      <c r="DJ443" s="244"/>
      <c r="DK443" s="212"/>
      <c r="DL443" s="213"/>
      <c r="DM443" s="149"/>
      <c r="DN443" s="60"/>
      <c r="DO443" s="244"/>
      <c r="DP443" s="212"/>
      <c r="DQ443" s="213"/>
      <c r="DR443" s="149">
        <f t="shared" si="1892"/>
        <v>0</v>
      </c>
      <c r="DS443" s="60">
        <f t="shared" si="1903"/>
        <v>0</v>
      </c>
      <c r="DT443" s="244"/>
      <c r="DU443" s="212">
        <v>0</v>
      </c>
      <c r="DV443" s="213">
        <v>0</v>
      </c>
      <c r="DW443" s="149">
        <f t="shared" si="1893"/>
        <v>0</v>
      </c>
      <c r="DX443" s="60">
        <f t="shared" si="1904"/>
        <v>0</v>
      </c>
      <c r="DY443" s="244"/>
      <c r="DZ443" s="212"/>
      <c r="EA443" s="213"/>
      <c r="EB443" s="149"/>
      <c r="EC443" s="60"/>
      <c r="ED443" s="247"/>
      <c r="EE443" s="212"/>
      <c r="EF443" s="213"/>
      <c r="EG443" s="149"/>
      <c r="EH443" s="60"/>
      <c r="EI443" s="244"/>
      <c r="EJ443" s="224">
        <f t="shared" ref="EJ443" si="2154">IFERROR(AVERAGEIFS(O443:EI443,O$12:EI$12,"Valor Total Unitario",O443:EI443,"&lt;&gt;0"),0)</f>
        <v>1375342.5</v>
      </c>
      <c r="EK443" s="221">
        <f t="shared" ref="EK443" si="2155">_xlfn.MINIFS(O443:EI443,O$12:EI$12,"Valor Total Unitario", O443:EI443, "&lt;&gt;0")</f>
        <v>1375342.5</v>
      </c>
      <c r="EL443" s="222" t="str">
        <f t="shared" ref="EL443" si="2156">IF(EK443=0,"",INDEX(O$9:EI$9,MATCH(EK443,O443:EI443,0)))</f>
        <v>MEDITEC SA</v>
      </c>
      <c r="EM443" s="221"/>
      <c r="EN443" s="220">
        <f>IFERROR(EM443/#REF!,0)</f>
        <v>0</v>
      </c>
      <c r="EO443" s="31">
        <f t="shared" ref="EO443" si="2157">+EJ443</f>
        <v>1375342.5</v>
      </c>
      <c r="EP443" s="31">
        <f t="shared" si="1918"/>
        <v>4126027.5</v>
      </c>
      <c r="EQ443" s="225" t="str">
        <f t="shared" si="2019"/>
        <v/>
      </c>
    </row>
    <row r="444" spans="1:147" s="14" customFormat="1" ht="42.75">
      <c r="A444" s="263">
        <f t="shared" si="1163"/>
        <v>432</v>
      </c>
      <c r="B444" s="102"/>
      <c r="C444" s="248" t="s">
        <v>1160</v>
      </c>
      <c r="D444" s="273" t="s">
        <v>57</v>
      </c>
      <c r="E444" s="269" t="s">
        <v>37</v>
      </c>
      <c r="F444" s="273">
        <v>3</v>
      </c>
      <c r="G444" s="102"/>
      <c r="H444" s="103"/>
      <c r="I444" s="210"/>
      <c r="J444" s="280"/>
      <c r="K444" s="206"/>
      <c r="L444" s="71">
        <f t="shared" ref="L444" si="2158">+J444+K444</f>
        <v>0</v>
      </c>
      <c r="M444" s="209">
        <f t="shared" si="1889"/>
        <v>0</v>
      </c>
      <c r="O444" s="275"/>
      <c r="P444" s="275"/>
      <c r="Q444" s="149"/>
      <c r="R444" s="60"/>
      <c r="S444" s="244"/>
      <c r="T444" s="275">
        <v>1128150</v>
      </c>
      <c r="U444" s="275">
        <f t="shared" si="2151"/>
        <v>214348.5</v>
      </c>
      <c r="V444" s="149">
        <f t="shared" ref="V444" si="2159">+T444+U444</f>
        <v>1342498.5</v>
      </c>
      <c r="W444" s="60">
        <f t="shared" ref="W444" si="2160">+V444*$F444</f>
        <v>4027495.5</v>
      </c>
      <c r="X444" s="244"/>
      <c r="Y444" s="275"/>
      <c r="Z444" s="275"/>
      <c r="AA444" s="149"/>
      <c r="AB444" s="60"/>
      <c r="AC444" s="244"/>
      <c r="AD444" s="275"/>
      <c r="AE444" s="275"/>
      <c r="AF444" s="149"/>
      <c r="AG444" s="60"/>
      <c r="AH444" s="244"/>
      <c r="AI444" s="275"/>
      <c r="AJ444" s="275"/>
      <c r="AK444" s="149"/>
      <c r="AL444" s="60"/>
      <c r="AM444" s="244"/>
      <c r="AN444" s="275"/>
      <c r="AO444" s="275"/>
      <c r="AP444" s="149">
        <f t="shared" si="1890"/>
        <v>0</v>
      </c>
      <c r="AQ444" s="60">
        <f t="shared" si="1913"/>
        <v>0</v>
      </c>
      <c r="AR444" s="244"/>
      <c r="AS444" s="275"/>
      <c r="AT444" s="275"/>
      <c r="AU444" s="149"/>
      <c r="AV444" s="60"/>
      <c r="AW444" s="244"/>
      <c r="AX444" s="212"/>
      <c r="AY444" s="213"/>
      <c r="AZ444" s="149"/>
      <c r="BA444" s="60"/>
      <c r="BB444" s="244"/>
      <c r="BC444" s="212"/>
      <c r="BD444" s="213"/>
      <c r="BE444" s="149"/>
      <c r="BF444" s="60"/>
      <c r="BG444" s="244"/>
      <c r="BH444" s="275"/>
      <c r="BI444" s="275"/>
      <c r="BJ444" s="149"/>
      <c r="BK444" s="60"/>
      <c r="BL444" s="244"/>
      <c r="BM444" s="212"/>
      <c r="BN444" s="213"/>
      <c r="BO444" s="149"/>
      <c r="BP444" s="60"/>
      <c r="BQ444" s="244"/>
      <c r="BR444" s="212"/>
      <c r="BS444" s="213"/>
      <c r="BT444" s="149"/>
      <c r="BU444" s="60"/>
      <c r="BV444" s="244"/>
      <c r="BW444" s="212"/>
      <c r="BX444" s="213"/>
      <c r="BY444" s="149"/>
      <c r="BZ444" s="60"/>
      <c r="CA444" s="244"/>
      <c r="CB444" s="277"/>
      <c r="CC444" s="277"/>
      <c r="CD444" s="149"/>
      <c r="CE444" s="60"/>
      <c r="CF444" s="244"/>
      <c r="CG444" s="212"/>
      <c r="CH444" s="213"/>
      <c r="CI444" s="149"/>
      <c r="CJ444" s="60"/>
      <c r="CK444" s="244"/>
      <c r="CL444" s="212"/>
      <c r="CM444" s="213"/>
      <c r="CN444" s="149"/>
      <c r="CO444" s="60"/>
      <c r="CP444" s="244"/>
      <c r="CQ444" s="212"/>
      <c r="CR444" s="213"/>
      <c r="CS444" s="149"/>
      <c r="CT444" s="60"/>
      <c r="CU444" s="244"/>
      <c r="CV444" s="212"/>
      <c r="CW444" s="213"/>
      <c r="CX444" s="149"/>
      <c r="CY444" s="60"/>
      <c r="CZ444" s="244"/>
      <c r="DA444" s="212"/>
      <c r="DB444" s="213"/>
      <c r="DC444" s="149"/>
      <c r="DD444" s="60"/>
      <c r="DE444" s="244"/>
      <c r="DF444" s="212"/>
      <c r="DG444" s="213"/>
      <c r="DH444" s="149"/>
      <c r="DI444" s="60"/>
      <c r="DJ444" s="244"/>
      <c r="DK444" s="212"/>
      <c r="DL444" s="213"/>
      <c r="DM444" s="149"/>
      <c r="DN444" s="60"/>
      <c r="DO444" s="244"/>
      <c r="DP444" s="212"/>
      <c r="DQ444" s="213"/>
      <c r="DR444" s="149">
        <f t="shared" si="1892"/>
        <v>0</v>
      </c>
      <c r="DS444" s="60">
        <f t="shared" si="1903"/>
        <v>0</v>
      </c>
      <c r="DT444" s="244"/>
      <c r="DU444" s="212">
        <v>0</v>
      </c>
      <c r="DV444" s="213">
        <v>0</v>
      </c>
      <c r="DW444" s="149">
        <f t="shared" si="1893"/>
        <v>0</v>
      </c>
      <c r="DX444" s="60">
        <f t="shared" si="1904"/>
        <v>0</v>
      </c>
      <c r="DY444" s="244"/>
      <c r="DZ444" s="212"/>
      <c r="EA444" s="213"/>
      <c r="EB444" s="149"/>
      <c r="EC444" s="60"/>
      <c r="ED444" s="247"/>
      <c r="EE444" s="212"/>
      <c r="EF444" s="213"/>
      <c r="EG444" s="149"/>
      <c r="EH444" s="60"/>
      <c r="EI444" s="244"/>
      <c r="EJ444" s="224">
        <f t="shared" ref="EJ444" si="2161">IFERROR(AVERAGEIFS(O444:EI444,O$12:EI$12,"Valor Total Unitario",O444:EI444,"&lt;&gt;0"),0)</f>
        <v>1342498.5</v>
      </c>
      <c r="EK444" s="221">
        <f t="shared" ref="EK444" si="2162">_xlfn.MINIFS(O444:EI444,O$12:EI$12,"Valor Total Unitario", O444:EI444, "&lt;&gt;0")</f>
        <v>1342498.5</v>
      </c>
      <c r="EL444" s="222" t="str">
        <f t="shared" ref="EL444" si="2163">IF(EK444=0,"",INDEX(O$9:EI$9,MATCH(EK444,O444:EI444,0)))</f>
        <v>MEDITEC SA</v>
      </c>
      <c r="EM444" s="221"/>
      <c r="EN444" s="220">
        <f>IFERROR(EM444/#REF!,0)</f>
        <v>0</v>
      </c>
      <c r="EO444" s="31">
        <f t="shared" ref="EO444" si="2164">+EJ444</f>
        <v>1342498.5</v>
      </c>
      <c r="EP444" s="31">
        <f t="shared" si="1918"/>
        <v>4027495.5</v>
      </c>
      <c r="EQ444" s="225" t="str">
        <f t="shared" si="2019"/>
        <v/>
      </c>
    </row>
    <row r="445" spans="1:147" s="14" customFormat="1" ht="42.75">
      <c r="A445" s="263">
        <f t="shared" si="1163"/>
        <v>433</v>
      </c>
      <c r="B445" s="102"/>
      <c r="C445" s="248" t="s">
        <v>1161</v>
      </c>
      <c r="D445" s="273" t="s">
        <v>57</v>
      </c>
      <c r="E445" s="269" t="s">
        <v>37</v>
      </c>
      <c r="F445" s="273">
        <v>3</v>
      </c>
      <c r="G445" s="102"/>
      <c r="H445" s="103"/>
      <c r="I445" s="210"/>
      <c r="J445" s="280"/>
      <c r="K445" s="206"/>
      <c r="L445" s="71">
        <f t="shared" ref="L445" si="2165">+J445+K445</f>
        <v>0</v>
      </c>
      <c r="M445" s="209">
        <f t="shared" si="1889"/>
        <v>0</v>
      </c>
      <c r="O445" s="275"/>
      <c r="P445" s="275"/>
      <c r="Q445" s="149"/>
      <c r="R445" s="60"/>
      <c r="S445" s="244"/>
      <c r="T445" s="275">
        <v>1128150</v>
      </c>
      <c r="U445" s="275">
        <f t="shared" si="2151"/>
        <v>214348.5</v>
      </c>
      <c r="V445" s="149">
        <f t="shared" ref="V445" si="2166">+T445+U445</f>
        <v>1342498.5</v>
      </c>
      <c r="W445" s="60">
        <f t="shared" ref="W445" si="2167">+V445*$F445</f>
        <v>4027495.5</v>
      </c>
      <c r="X445" s="244"/>
      <c r="Y445" s="275"/>
      <c r="Z445" s="275"/>
      <c r="AA445" s="149"/>
      <c r="AB445" s="60"/>
      <c r="AC445" s="244"/>
      <c r="AD445" s="275"/>
      <c r="AE445" s="275"/>
      <c r="AF445" s="149"/>
      <c r="AG445" s="60"/>
      <c r="AH445" s="244"/>
      <c r="AI445" s="275"/>
      <c r="AJ445" s="275"/>
      <c r="AK445" s="149"/>
      <c r="AL445" s="60"/>
      <c r="AM445" s="244"/>
      <c r="AN445" s="275"/>
      <c r="AO445" s="275"/>
      <c r="AP445" s="149">
        <f t="shared" si="1890"/>
        <v>0</v>
      </c>
      <c r="AQ445" s="60">
        <f t="shared" si="1913"/>
        <v>0</v>
      </c>
      <c r="AR445" s="244"/>
      <c r="AS445" s="275"/>
      <c r="AT445" s="275"/>
      <c r="AU445" s="149"/>
      <c r="AV445" s="60"/>
      <c r="AW445" s="244"/>
      <c r="AX445" s="212"/>
      <c r="AY445" s="213"/>
      <c r="AZ445" s="149"/>
      <c r="BA445" s="60"/>
      <c r="BB445" s="244"/>
      <c r="BC445" s="212"/>
      <c r="BD445" s="213"/>
      <c r="BE445" s="149"/>
      <c r="BF445" s="60"/>
      <c r="BG445" s="244"/>
      <c r="BH445" s="275"/>
      <c r="BI445" s="275"/>
      <c r="BJ445" s="149"/>
      <c r="BK445" s="60"/>
      <c r="BL445" s="244"/>
      <c r="BM445" s="212"/>
      <c r="BN445" s="213"/>
      <c r="BO445" s="149"/>
      <c r="BP445" s="60"/>
      <c r="BQ445" s="244"/>
      <c r="BR445" s="212"/>
      <c r="BS445" s="213"/>
      <c r="BT445" s="149"/>
      <c r="BU445" s="60"/>
      <c r="BV445" s="244"/>
      <c r="BW445" s="212"/>
      <c r="BX445" s="213"/>
      <c r="BY445" s="149"/>
      <c r="BZ445" s="60"/>
      <c r="CA445" s="244"/>
      <c r="CB445" s="277"/>
      <c r="CC445" s="277"/>
      <c r="CD445" s="149"/>
      <c r="CE445" s="60"/>
      <c r="CF445" s="244"/>
      <c r="CG445" s="212"/>
      <c r="CH445" s="213"/>
      <c r="CI445" s="149"/>
      <c r="CJ445" s="60"/>
      <c r="CK445" s="244"/>
      <c r="CL445" s="212"/>
      <c r="CM445" s="213"/>
      <c r="CN445" s="149"/>
      <c r="CO445" s="60"/>
      <c r="CP445" s="244"/>
      <c r="CQ445" s="212"/>
      <c r="CR445" s="213"/>
      <c r="CS445" s="149"/>
      <c r="CT445" s="60"/>
      <c r="CU445" s="244"/>
      <c r="CV445" s="212"/>
      <c r="CW445" s="213"/>
      <c r="CX445" s="149"/>
      <c r="CY445" s="60"/>
      <c r="CZ445" s="244"/>
      <c r="DA445" s="212"/>
      <c r="DB445" s="213"/>
      <c r="DC445" s="149"/>
      <c r="DD445" s="60"/>
      <c r="DE445" s="244"/>
      <c r="DF445" s="212"/>
      <c r="DG445" s="213"/>
      <c r="DH445" s="149"/>
      <c r="DI445" s="60"/>
      <c r="DJ445" s="244"/>
      <c r="DK445" s="212"/>
      <c r="DL445" s="213"/>
      <c r="DM445" s="149"/>
      <c r="DN445" s="60"/>
      <c r="DO445" s="244"/>
      <c r="DP445" s="212"/>
      <c r="DQ445" s="213"/>
      <c r="DR445" s="149">
        <f t="shared" si="1892"/>
        <v>0</v>
      </c>
      <c r="DS445" s="60">
        <f t="shared" si="1903"/>
        <v>0</v>
      </c>
      <c r="DT445" s="244"/>
      <c r="DU445" s="212">
        <v>0</v>
      </c>
      <c r="DV445" s="213">
        <v>0</v>
      </c>
      <c r="DW445" s="149">
        <f t="shared" si="1893"/>
        <v>0</v>
      </c>
      <c r="DX445" s="60">
        <f t="shared" si="1904"/>
        <v>0</v>
      </c>
      <c r="DY445" s="244"/>
      <c r="DZ445" s="212"/>
      <c r="EA445" s="213"/>
      <c r="EB445" s="149"/>
      <c r="EC445" s="60"/>
      <c r="ED445" s="247"/>
      <c r="EE445" s="212"/>
      <c r="EF445" s="213"/>
      <c r="EG445" s="149"/>
      <c r="EH445" s="60"/>
      <c r="EI445" s="244"/>
      <c r="EJ445" s="224">
        <f t="shared" ref="EJ445" si="2168">IFERROR(AVERAGEIFS(O445:EI445,O$12:EI$12,"Valor Total Unitario",O445:EI445,"&lt;&gt;0"),0)</f>
        <v>1342498.5</v>
      </c>
      <c r="EK445" s="221">
        <f t="shared" ref="EK445" si="2169">_xlfn.MINIFS(O445:EI445,O$12:EI$12,"Valor Total Unitario", O445:EI445, "&lt;&gt;0")</f>
        <v>1342498.5</v>
      </c>
      <c r="EL445" s="222" t="str">
        <f t="shared" ref="EL445" si="2170">IF(EK445=0,"",INDEX(O$9:EI$9,MATCH(EK445,O445:EI445,0)))</f>
        <v>MEDITEC SA</v>
      </c>
      <c r="EM445" s="221"/>
      <c r="EN445" s="220">
        <f>IFERROR(EM445/#REF!,0)</f>
        <v>0</v>
      </c>
      <c r="EO445" s="31">
        <f t="shared" ref="EO445" si="2171">+EJ445</f>
        <v>1342498.5</v>
      </c>
      <c r="EP445" s="31">
        <f t="shared" si="1918"/>
        <v>4027495.5</v>
      </c>
      <c r="EQ445" s="225" t="str">
        <f t="shared" si="2019"/>
        <v/>
      </c>
    </row>
    <row r="446" spans="1:147" s="14" customFormat="1" ht="42.75">
      <c r="A446" s="263">
        <f t="shared" si="1163"/>
        <v>434</v>
      </c>
      <c r="B446" s="102"/>
      <c r="C446" s="248" t="s">
        <v>1162</v>
      </c>
      <c r="D446" s="273" t="s">
        <v>57</v>
      </c>
      <c r="E446" s="269" t="s">
        <v>37</v>
      </c>
      <c r="F446" s="273">
        <v>2</v>
      </c>
      <c r="G446" s="102"/>
      <c r="H446" s="103"/>
      <c r="I446" s="210"/>
      <c r="J446" s="280"/>
      <c r="K446" s="206"/>
      <c r="L446" s="71">
        <f t="shared" ref="L446" si="2172">+J446+K446</f>
        <v>0</v>
      </c>
      <c r="M446" s="209">
        <f t="shared" si="1889"/>
        <v>0</v>
      </c>
      <c r="O446" s="275"/>
      <c r="P446" s="275"/>
      <c r="Q446" s="149"/>
      <c r="R446" s="60"/>
      <c r="S446" s="244"/>
      <c r="T446" s="275">
        <v>993600</v>
      </c>
      <c r="U446" s="275">
        <f t="shared" si="2151"/>
        <v>188784</v>
      </c>
      <c r="V446" s="149">
        <f t="shared" ref="V446" si="2173">+T446+U446</f>
        <v>1182384</v>
      </c>
      <c r="W446" s="60">
        <f t="shared" ref="W446" si="2174">+V446*$F446</f>
        <v>2364768</v>
      </c>
      <c r="X446" s="244"/>
      <c r="Y446" s="275"/>
      <c r="Z446" s="275"/>
      <c r="AA446" s="149"/>
      <c r="AB446" s="60"/>
      <c r="AC446" s="244"/>
      <c r="AD446" s="275"/>
      <c r="AE446" s="275"/>
      <c r="AF446" s="149"/>
      <c r="AG446" s="60"/>
      <c r="AH446" s="244"/>
      <c r="AI446" s="275"/>
      <c r="AJ446" s="275"/>
      <c r="AK446" s="149"/>
      <c r="AL446" s="60"/>
      <c r="AM446" s="244"/>
      <c r="AN446" s="275"/>
      <c r="AO446" s="275"/>
      <c r="AP446" s="149">
        <f t="shared" si="1890"/>
        <v>0</v>
      </c>
      <c r="AQ446" s="60">
        <f t="shared" si="1913"/>
        <v>0</v>
      </c>
      <c r="AR446" s="244"/>
      <c r="AS446" s="275"/>
      <c r="AT446" s="275"/>
      <c r="AU446" s="149"/>
      <c r="AV446" s="60"/>
      <c r="AW446" s="244"/>
      <c r="AX446" s="212"/>
      <c r="AY446" s="213"/>
      <c r="AZ446" s="149"/>
      <c r="BA446" s="60"/>
      <c r="BB446" s="244"/>
      <c r="BC446" s="212"/>
      <c r="BD446" s="213"/>
      <c r="BE446" s="149"/>
      <c r="BF446" s="60"/>
      <c r="BG446" s="244"/>
      <c r="BH446" s="275"/>
      <c r="BI446" s="275"/>
      <c r="BJ446" s="149"/>
      <c r="BK446" s="60"/>
      <c r="BL446" s="244"/>
      <c r="BM446" s="212"/>
      <c r="BN446" s="213"/>
      <c r="BO446" s="149"/>
      <c r="BP446" s="60"/>
      <c r="BQ446" s="244"/>
      <c r="BR446" s="212"/>
      <c r="BS446" s="213"/>
      <c r="BT446" s="149"/>
      <c r="BU446" s="60"/>
      <c r="BV446" s="244"/>
      <c r="BW446" s="212"/>
      <c r="BX446" s="213"/>
      <c r="BY446" s="149"/>
      <c r="BZ446" s="60"/>
      <c r="CA446" s="244"/>
      <c r="CB446" s="277"/>
      <c r="CC446" s="277"/>
      <c r="CD446" s="149"/>
      <c r="CE446" s="60"/>
      <c r="CF446" s="244"/>
      <c r="CG446" s="212"/>
      <c r="CH446" s="213"/>
      <c r="CI446" s="149"/>
      <c r="CJ446" s="60"/>
      <c r="CK446" s="244"/>
      <c r="CL446" s="212"/>
      <c r="CM446" s="213"/>
      <c r="CN446" s="149"/>
      <c r="CO446" s="60"/>
      <c r="CP446" s="244"/>
      <c r="CQ446" s="212"/>
      <c r="CR446" s="213"/>
      <c r="CS446" s="149"/>
      <c r="CT446" s="60"/>
      <c r="CU446" s="244"/>
      <c r="CV446" s="212"/>
      <c r="CW446" s="213"/>
      <c r="CX446" s="149"/>
      <c r="CY446" s="60"/>
      <c r="CZ446" s="244"/>
      <c r="DA446" s="212"/>
      <c r="DB446" s="213"/>
      <c r="DC446" s="149"/>
      <c r="DD446" s="60"/>
      <c r="DE446" s="244"/>
      <c r="DF446" s="212"/>
      <c r="DG446" s="213"/>
      <c r="DH446" s="149"/>
      <c r="DI446" s="60"/>
      <c r="DJ446" s="244"/>
      <c r="DK446" s="212"/>
      <c r="DL446" s="213"/>
      <c r="DM446" s="149"/>
      <c r="DN446" s="60"/>
      <c r="DO446" s="244"/>
      <c r="DP446" s="212"/>
      <c r="DQ446" s="213"/>
      <c r="DR446" s="149">
        <f t="shared" si="1892"/>
        <v>0</v>
      </c>
      <c r="DS446" s="60">
        <f t="shared" si="1903"/>
        <v>0</v>
      </c>
      <c r="DT446" s="244"/>
      <c r="DU446" s="212">
        <v>0</v>
      </c>
      <c r="DV446" s="213">
        <v>0</v>
      </c>
      <c r="DW446" s="149">
        <f t="shared" si="1893"/>
        <v>0</v>
      </c>
      <c r="DX446" s="60">
        <f t="shared" si="1904"/>
        <v>0</v>
      </c>
      <c r="DY446" s="244"/>
      <c r="DZ446" s="212"/>
      <c r="EA446" s="213"/>
      <c r="EB446" s="149"/>
      <c r="EC446" s="60"/>
      <c r="ED446" s="247"/>
      <c r="EE446" s="212"/>
      <c r="EF446" s="213"/>
      <c r="EG446" s="149"/>
      <c r="EH446" s="60"/>
      <c r="EI446" s="244"/>
      <c r="EJ446" s="224">
        <f t="shared" ref="EJ446" si="2175">IFERROR(AVERAGEIFS(O446:EI446,O$12:EI$12,"Valor Total Unitario",O446:EI446,"&lt;&gt;0"),0)</f>
        <v>1182384</v>
      </c>
      <c r="EK446" s="221">
        <f t="shared" ref="EK446" si="2176">_xlfn.MINIFS(O446:EI446,O$12:EI$12,"Valor Total Unitario", O446:EI446, "&lt;&gt;0")</f>
        <v>1182384</v>
      </c>
      <c r="EL446" s="222" t="str">
        <f t="shared" ref="EL446" si="2177">IF(EK446=0,"",INDEX(O$9:EI$9,MATCH(EK446,O446:EI446,0)))</f>
        <v>MEDITEC SA</v>
      </c>
      <c r="EM446" s="221"/>
      <c r="EN446" s="220">
        <f>IFERROR(EM446/#REF!,0)</f>
        <v>0</v>
      </c>
      <c r="EO446" s="31">
        <f t="shared" ref="EO446" si="2178">+EJ446</f>
        <v>1182384</v>
      </c>
      <c r="EP446" s="31">
        <f t="shared" si="1918"/>
        <v>2364768</v>
      </c>
      <c r="EQ446" s="225" t="str">
        <f t="shared" si="2019"/>
        <v/>
      </c>
    </row>
    <row r="447" spans="1:147" s="14" customFormat="1" ht="42.75">
      <c r="A447" s="263">
        <f t="shared" si="1163"/>
        <v>435</v>
      </c>
      <c r="B447" s="102"/>
      <c r="C447" s="248" t="s">
        <v>1162</v>
      </c>
      <c r="D447" s="273" t="s">
        <v>57</v>
      </c>
      <c r="E447" s="269" t="s">
        <v>37</v>
      </c>
      <c r="F447" s="273">
        <v>2</v>
      </c>
      <c r="G447" s="102"/>
      <c r="H447" s="103"/>
      <c r="I447" s="210"/>
      <c r="J447" s="280"/>
      <c r="K447" s="206"/>
      <c r="L447" s="71">
        <f t="shared" ref="L447" si="2179">+J447+K447</f>
        <v>0</v>
      </c>
      <c r="M447" s="209">
        <f t="shared" si="1889"/>
        <v>0</v>
      </c>
      <c r="O447" s="275"/>
      <c r="P447" s="275"/>
      <c r="Q447" s="149"/>
      <c r="R447" s="60"/>
      <c r="S447" s="244"/>
      <c r="T447" s="275">
        <v>993600</v>
      </c>
      <c r="U447" s="275">
        <f t="shared" si="2151"/>
        <v>188784</v>
      </c>
      <c r="V447" s="149">
        <f t="shared" ref="V447" si="2180">+T447+U447</f>
        <v>1182384</v>
      </c>
      <c r="W447" s="60">
        <f t="shared" ref="W447" si="2181">+V447*$F447</f>
        <v>2364768</v>
      </c>
      <c r="X447" s="244"/>
      <c r="Y447" s="275"/>
      <c r="Z447" s="275"/>
      <c r="AA447" s="149"/>
      <c r="AB447" s="60"/>
      <c r="AC447" s="244"/>
      <c r="AD447" s="275"/>
      <c r="AE447" s="275"/>
      <c r="AF447" s="149"/>
      <c r="AG447" s="60"/>
      <c r="AH447" s="244"/>
      <c r="AI447" s="275"/>
      <c r="AJ447" s="275"/>
      <c r="AK447" s="149"/>
      <c r="AL447" s="60"/>
      <c r="AM447" s="244"/>
      <c r="AN447" s="275"/>
      <c r="AO447" s="275"/>
      <c r="AP447" s="149">
        <f t="shared" si="1890"/>
        <v>0</v>
      </c>
      <c r="AQ447" s="60">
        <f t="shared" si="1913"/>
        <v>0</v>
      </c>
      <c r="AR447" s="244"/>
      <c r="AS447" s="275"/>
      <c r="AT447" s="275"/>
      <c r="AU447" s="149"/>
      <c r="AV447" s="60"/>
      <c r="AW447" s="244"/>
      <c r="AX447" s="212"/>
      <c r="AY447" s="213"/>
      <c r="AZ447" s="149"/>
      <c r="BA447" s="60"/>
      <c r="BB447" s="244"/>
      <c r="BC447" s="212"/>
      <c r="BD447" s="213"/>
      <c r="BE447" s="149"/>
      <c r="BF447" s="60"/>
      <c r="BG447" s="244"/>
      <c r="BH447" s="275"/>
      <c r="BI447" s="275"/>
      <c r="BJ447" s="149"/>
      <c r="BK447" s="60"/>
      <c r="BL447" s="244"/>
      <c r="BM447" s="212"/>
      <c r="BN447" s="213"/>
      <c r="BO447" s="149"/>
      <c r="BP447" s="60"/>
      <c r="BQ447" s="244"/>
      <c r="BR447" s="212"/>
      <c r="BS447" s="213"/>
      <c r="BT447" s="149"/>
      <c r="BU447" s="60"/>
      <c r="BV447" s="244"/>
      <c r="BW447" s="212"/>
      <c r="BX447" s="213"/>
      <c r="BY447" s="149"/>
      <c r="BZ447" s="60"/>
      <c r="CA447" s="244"/>
      <c r="CB447" s="277"/>
      <c r="CC447" s="277"/>
      <c r="CD447" s="149"/>
      <c r="CE447" s="60"/>
      <c r="CF447" s="244"/>
      <c r="CG447" s="212"/>
      <c r="CH447" s="213"/>
      <c r="CI447" s="149"/>
      <c r="CJ447" s="60"/>
      <c r="CK447" s="244"/>
      <c r="CL447" s="212"/>
      <c r="CM447" s="213"/>
      <c r="CN447" s="149"/>
      <c r="CO447" s="60"/>
      <c r="CP447" s="244"/>
      <c r="CQ447" s="212"/>
      <c r="CR447" s="213"/>
      <c r="CS447" s="149"/>
      <c r="CT447" s="60"/>
      <c r="CU447" s="244"/>
      <c r="CV447" s="212"/>
      <c r="CW447" s="213"/>
      <c r="CX447" s="149"/>
      <c r="CY447" s="60"/>
      <c r="CZ447" s="244"/>
      <c r="DA447" s="212"/>
      <c r="DB447" s="213"/>
      <c r="DC447" s="149"/>
      <c r="DD447" s="60"/>
      <c r="DE447" s="244"/>
      <c r="DF447" s="212"/>
      <c r="DG447" s="213"/>
      <c r="DH447" s="149"/>
      <c r="DI447" s="60"/>
      <c r="DJ447" s="244"/>
      <c r="DK447" s="212"/>
      <c r="DL447" s="213"/>
      <c r="DM447" s="149"/>
      <c r="DN447" s="60"/>
      <c r="DO447" s="244"/>
      <c r="DP447" s="212"/>
      <c r="DQ447" s="213"/>
      <c r="DR447" s="149">
        <f t="shared" si="1892"/>
        <v>0</v>
      </c>
      <c r="DS447" s="60">
        <f t="shared" si="1903"/>
        <v>0</v>
      </c>
      <c r="DT447" s="244"/>
      <c r="DU447" s="212">
        <v>0</v>
      </c>
      <c r="DV447" s="213">
        <v>0</v>
      </c>
      <c r="DW447" s="149">
        <f t="shared" si="1893"/>
        <v>0</v>
      </c>
      <c r="DX447" s="60">
        <f t="shared" si="1904"/>
        <v>0</v>
      </c>
      <c r="DY447" s="244"/>
      <c r="DZ447" s="212"/>
      <c r="EA447" s="213"/>
      <c r="EB447" s="149"/>
      <c r="EC447" s="60"/>
      <c r="ED447" s="247"/>
      <c r="EE447" s="212"/>
      <c r="EF447" s="213"/>
      <c r="EG447" s="149"/>
      <c r="EH447" s="60"/>
      <c r="EI447" s="244"/>
      <c r="EJ447" s="224">
        <f t="shared" ref="EJ447" si="2182">IFERROR(AVERAGEIFS(O447:EI447,O$12:EI$12,"Valor Total Unitario",O447:EI447,"&lt;&gt;0"),0)</f>
        <v>1182384</v>
      </c>
      <c r="EK447" s="221">
        <f t="shared" ref="EK447" si="2183">_xlfn.MINIFS(O447:EI447,O$12:EI$12,"Valor Total Unitario", O447:EI447, "&lt;&gt;0")</f>
        <v>1182384</v>
      </c>
      <c r="EL447" s="222" t="str">
        <f t="shared" ref="EL447" si="2184">IF(EK447=0,"",INDEX(O$9:EI$9,MATCH(EK447,O447:EI447,0)))</f>
        <v>MEDITEC SA</v>
      </c>
      <c r="EM447" s="221"/>
      <c r="EN447" s="220">
        <f>IFERROR(EM447/#REF!,0)</f>
        <v>0</v>
      </c>
      <c r="EO447" s="31">
        <f t="shared" ref="EO447" si="2185">+EJ447</f>
        <v>1182384</v>
      </c>
      <c r="EP447" s="31">
        <f t="shared" si="1918"/>
        <v>2364768</v>
      </c>
      <c r="EQ447" s="225" t="str">
        <f t="shared" si="2019"/>
        <v/>
      </c>
    </row>
    <row r="448" spans="1:147" s="14" customFormat="1" ht="42.75">
      <c r="A448" s="263">
        <f t="shared" si="1163"/>
        <v>436</v>
      </c>
      <c r="B448" s="102"/>
      <c r="C448" s="248" t="s">
        <v>1163</v>
      </c>
      <c r="D448" s="273" t="s">
        <v>57</v>
      </c>
      <c r="E448" s="269" t="s">
        <v>37</v>
      </c>
      <c r="F448" s="273">
        <v>2</v>
      </c>
      <c r="G448" s="102"/>
      <c r="H448" s="103"/>
      <c r="I448" s="210"/>
      <c r="J448" s="280"/>
      <c r="K448" s="206"/>
      <c r="L448" s="71">
        <f t="shared" ref="L448" si="2186">+J448+K448</f>
        <v>0</v>
      </c>
      <c r="M448" s="209">
        <f t="shared" si="1889"/>
        <v>0</v>
      </c>
      <c r="O448" s="275"/>
      <c r="P448" s="275"/>
      <c r="Q448" s="149"/>
      <c r="R448" s="60"/>
      <c r="S448" s="244"/>
      <c r="T448" s="275">
        <v>1128150</v>
      </c>
      <c r="U448" s="275">
        <f t="shared" si="2151"/>
        <v>214348.5</v>
      </c>
      <c r="V448" s="149">
        <f t="shared" ref="V448" si="2187">+T448+U448</f>
        <v>1342498.5</v>
      </c>
      <c r="W448" s="60">
        <f t="shared" ref="W448" si="2188">+V448*$F448</f>
        <v>2684997</v>
      </c>
      <c r="X448" s="244"/>
      <c r="Y448" s="275"/>
      <c r="Z448" s="275"/>
      <c r="AA448" s="149"/>
      <c r="AB448" s="60"/>
      <c r="AC448" s="244"/>
      <c r="AD448" s="275"/>
      <c r="AE448" s="275"/>
      <c r="AF448" s="149"/>
      <c r="AG448" s="60"/>
      <c r="AH448" s="244"/>
      <c r="AI448" s="275"/>
      <c r="AJ448" s="275"/>
      <c r="AK448" s="149"/>
      <c r="AL448" s="60"/>
      <c r="AM448" s="244"/>
      <c r="AN448" s="275"/>
      <c r="AO448" s="275"/>
      <c r="AP448" s="149">
        <f t="shared" si="1890"/>
        <v>0</v>
      </c>
      <c r="AQ448" s="60">
        <f t="shared" si="1913"/>
        <v>0</v>
      </c>
      <c r="AR448" s="244"/>
      <c r="AS448" s="275"/>
      <c r="AT448" s="275"/>
      <c r="AU448" s="149"/>
      <c r="AV448" s="60"/>
      <c r="AW448" s="244"/>
      <c r="AX448" s="212"/>
      <c r="AY448" s="213"/>
      <c r="AZ448" s="149"/>
      <c r="BA448" s="60"/>
      <c r="BB448" s="244"/>
      <c r="BC448" s="212"/>
      <c r="BD448" s="213"/>
      <c r="BE448" s="149"/>
      <c r="BF448" s="60"/>
      <c r="BG448" s="244"/>
      <c r="BH448" s="275"/>
      <c r="BI448" s="275"/>
      <c r="BJ448" s="149"/>
      <c r="BK448" s="60"/>
      <c r="BL448" s="244"/>
      <c r="BM448" s="212"/>
      <c r="BN448" s="213"/>
      <c r="BO448" s="149"/>
      <c r="BP448" s="60"/>
      <c r="BQ448" s="244"/>
      <c r="BR448" s="212"/>
      <c r="BS448" s="213"/>
      <c r="BT448" s="149"/>
      <c r="BU448" s="60"/>
      <c r="BV448" s="244"/>
      <c r="BW448" s="212"/>
      <c r="BX448" s="213"/>
      <c r="BY448" s="149"/>
      <c r="BZ448" s="60"/>
      <c r="CA448" s="244"/>
      <c r="CB448" s="277"/>
      <c r="CC448" s="277"/>
      <c r="CD448" s="149"/>
      <c r="CE448" s="60"/>
      <c r="CF448" s="244"/>
      <c r="CG448" s="212"/>
      <c r="CH448" s="213"/>
      <c r="CI448" s="149"/>
      <c r="CJ448" s="60"/>
      <c r="CK448" s="244"/>
      <c r="CL448" s="212"/>
      <c r="CM448" s="213"/>
      <c r="CN448" s="149"/>
      <c r="CO448" s="60"/>
      <c r="CP448" s="244"/>
      <c r="CQ448" s="212"/>
      <c r="CR448" s="213"/>
      <c r="CS448" s="149"/>
      <c r="CT448" s="60"/>
      <c r="CU448" s="244"/>
      <c r="CV448" s="212"/>
      <c r="CW448" s="213"/>
      <c r="CX448" s="149"/>
      <c r="CY448" s="60"/>
      <c r="CZ448" s="244"/>
      <c r="DA448" s="212"/>
      <c r="DB448" s="213"/>
      <c r="DC448" s="149"/>
      <c r="DD448" s="60"/>
      <c r="DE448" s="244"/>
      <c r="DF448" s="212"/>
      <c r="DG448" s="213"/>
      <c r="DH448" s="149"/>
      <c r="DI448" s="60"/>
      <c r="DJ448" s="244"/>
      <c r="DK448" s="212"/>
      <c r="DL448" s="213"/>
      <c r="DM448" s="149"/>
      <c r="DN448" s="60"/>
      <c r="DO448" s="244"/>
      <c r="DP448" s="212"/>
      <c r="DQ448" s="213"/>
      <c r="DR448" s="149">
        <f t="shared" si="1892"/>
        <v>0</v>
      </c>
      <c r="DS448" s="60">
        <f t="shared" si="1903"/>
        <v>0</v>
      </c>
      <c r="DT448" s="244"/>
      <c r="DU448" s="212">
        <v>0</v>
      </c>
      <c r="DV448" s="213">
        <v>0</v>
      </c>
      <c r="DW448" s="149">
        <f t="shared" si="1893"/>
        <v>0</v>
      </c>
      <c r="DX448" s="60">
        <f t="shared" si="1904"/>
        <v>0</v>
      </c>
      <c r="DY448" s="244"/>
      <c r="DZ448" s="212"/>
      <c r="EA448" s="213"/>
      <c r="EB448" s="149"/>
      <c r="EC448" s="60"/>
      <c r="ED448" s="247"/>
      <c r="EE448" s="212"/>
      <c r="EF448" s="213"/>
      <c r="EG448" s="149"/>
      <c r="EH448" s="60"/>
      <c r="EI448" s="244"/>
      <c r="EJ448" s="224">
        <f t="shared" ref="EJ448" si="2189">IFERROR(AVERAGEIFS(O448:EI448,O$12:EI$12,"Valor Total Unitario",O448:EI448,"&lt;&gt;0"),0)</f>
        <v>1342498.5</v>
      </c>
      <c r="EK448" s="221">
        <f t="shared" ref="EK448" si="2190">_xlfn.MINIFS(O448:EI448,O$12:EI$12,"Valor Total Unitario", O448:EI448, "&lt;&gt;0")</f>
        <v>1342498.5</v>
      </c>
      <c r="EL448" s="222" t="str">
        <f t="shared" ref="EL448" si="2191">IF(EK448=0,"",INDEX(O$9:EI$9,MATCH(EK448,O448:EI448,0)))</f>
        <v>MEDITEC SA</v>
      </c>
      <c r="EM448" s="221"/>
      <c r="EN448" s="220">
        <f>IFERROR(EM448/#REF!,0)</f>
        <v>0</v>
      </c>
      <c r="EO448" s="31">
        <f t="shared" ref="EO448" si="2192">+EJ448</f>
        <v>1342498.5</v>
      </c>
      <c r="EP448" s="31">
        <f t="shared" si="1918"/>
        <v>2684997</v>
      </c>
      <c r="EQ448" s="225" t="str">
        <f t="shared" si="2019"/>
        <v/>
      </c>
    </row>
    <row r="449" spans="1:147" s="14" customFormat="1" ht="42.75">
      <c r="A449" s="263">
        <f t="shared" si="1163"/>
        <v>437</v>
      </c>
      <c r="B449" s="102"/>
      <c r="C449" s="248" t="s">
        <v>1164</v>
      </c>
      <c r="D449" s="273" t="s">
        <v>57</v>
      </c>
      <c r="E449" s="269" t="s">
        <v>37</v>
      </c>
      <c r="F449" s="273">
        <v>2</v>
      </c>
      <c r="G449" s="102"/>
      <c r="H449" s="103"/>
      <c r="I449" s="210"/>
      <c r="J449" s="280"/>
      <c r="K449" s="206"/>
      <c r="L449" s="71">
        <f t="shared" ref="L449" si="2193">+J449+K449</f>
        <v>0</v>
      </c>
      <c r="M449" s="209">
        <f t="shared" si="1889"/>
        <v>0</v>
      </c>
      <c r="O449" s="275"/>
      <c r="P449" s="275"/>
      <c r="Q449" s="149"/>
      <c r="R449" s="60"/>
      <c r="S449" s="244"/>
      <c r="T449" s="275">
        <v>1014300</v>
      </c>
      <c r="U449" s="275">
        <f t="shared" si="2151"/>
        <v>192717</v>
      </c>
      <c r="V449" s="149">
        <f t="shared" ref="V449" si="2194">+T449+U449</f>
        <v>1207017</v>
      </c>
      <c r="W449" s="60">
        <f t="shared" ref="W449" si="2195">+V449*$F449</f>
        <v>2414034</v>
      </c>
      <c r="X449" s="244"/>
      <c r="Y449" s="275"/>
      <c r="Z449" s="275"/>
      <c r="AA449" s="149"/>
      <c r="AB449" s="60"/>
      <c r="AC449" s="244"/>
      <c r="AD449" s="275"/>
      <c r="AE449" s="275"/>
      <c r="AF449" s="149"/>
      <c r="AG449" s="60"/>
      <c r="AH449" s="244"/>
      <c r="AI449" s="275"/>
      <c r="AJ449" s="275"/>
      <c r="AK449" s="149"/>
      <c r="AL449" s="60"/>
      <c r="AM449" s="244"/>
      <c r="AN449" s="275"/>
      <c r="AO449" s="275"/>
      <c r="AP449" s="149">
        <f t="shared" si="1890"/>
        <v>0</v>
      </c>
      <c r="AQ449" s="60">
        <f t="shared" si="1913"/>
        <v>0</v>
      </c>
      <c r="AR449" s="244"/>
      <c r="AS449" s="275"/>
      <c r="AT449" s="275"/>
      <c r="AU449" s="149"/>
      <c r="AV449" s="60"/>
      <c r="AW449" s="244"/>
      <c r="AX449" s="212"/>
      <c r="AY449" s="213"/>
      <c r="AZ449" s="149"/>
      <c r="BA449" s="60"/>
      <c r="BB449" s="244"/>
      <c r="BC449" s="212"/>
      <c r="BD449" s="213"/>
      <c r="BE449" s="149"/>
      <c r="BF449" s="60"/>
      <c r="BG449" s="244"/>
      <c r="BH449" s="275"/>
      <c r="BI449" s="275"/>
      <c r="BJ449" s="149"/>
      <c r="BK449" s="60"/>
      <c r="BL449" s="244"/>
      <c r="BM449" s="212"/>
      <c r="BN449" s="213"/>
      <c r="BO449" s="149"/>
      <c r="BP449" s="60"/>
      <c r="BQ449" s="244"/>
      <c r="BR449" s="212"/>
      <c r="BS449" s="213"/>
      <c r="BT449" s="149"/>
      <c r="BU449" s="60"/>
      <c r="BV449" s="244"/>
      <c r="BW449" s="212"/>
      <c r="BX449" s="213"/>
      <c r="BY449" s="149"/>
      <c r="BZ449" s="60"/>
      <c r="CA449" s="244"/>
      <c r="CB449" s="277"/>
      <c r="CC449" s="277"/>
      <c r="CD449" s="149"/>
      <c r="CE449" s="60"/>
      <c r="CF449" s="244"/>
      <c r="CG449" s="212"/>
      <c r="CH449" s="213"/>
      <c r="CI449" s="149"/>
      <c r="CJ449" s="60"/>
      <c r="CK449" s="244"/>
      <c r="CL449" s="212"/>
      <c r="CM449" s="213"/>
      <c r="CN449" s="149"/>
      <c r="CO449" s="60"/>
      <c r="CP449" s="244"/>
      <c r="CQ449" s="212"/>
      <c r="CR449" s="213"/>
      <c r="CS449" s="149"/>
      <c r="CT449" s="60"/>
      <c r="CU449" s="244"/>
      <c r="CV449" s="212"/>
      <c r="CW449" s="213"/>
      <c r="CX449" s="149"/>
      <c r="CY449" s="60"/>
      <c r="CZ449" s="244"/>
      <c r="DA449" s="212"/>
      <c r="DB449" s="213"/>
      <c r="DC449" s="149"/>
      <c r="DD449" s="60"/>
      <c r="DE449" s="244"/>
      <c r="DF449" s="212"/>
      <c r="DG449" s="213"/>
      <c r="DH449" s="149"/>
      <c r="DI449" s="60"/>
      <c r="DJ449" s="244"/>
      <c r="DK449" s="212"/>
      <c r="DL449" s="213"/>
      <c r="DM449" s="149"/>
      <c r="DN449" s="60"/>
      <c r="DO449" s="244"/>
      <c r="DP449" s="212"/>
      <c r="DQ449" s="213"/>
      <c r="DR449" s="149">
        <f t="shared" si="1892"/>
        <v>0</v>
      </c>
      <c r="DS449" s="60">
        <f t="shared" si="1903"/>
        <v>0</v>
      </c>
      <c r="DT449" s="244"/>
      <c r="DU449" s="212">
        <v>0</v>
      </c>
      <c r="DV449" s="213">
        <v>0</v>
      </c>
      <c r="DW449" s="149">
        <f t="shared" si="1893"/>
        <v>0</v>
      </c>
      <c r="DX449" s="60">
        <f t="shared" si="1904"/>
        <v>0</v>
      </c>
      <c r="DY449" s="244"/>
      <c r="DZ449" s="212"/>
      <c r="EA449" s="213"/>
      <c r="EB449" s="149"/>
      <c r="EC449" s="60"/>
      <c r="ED449" s="247"/>
      <c r="EE449" s="212"/>
      <c r="EF449" s="213"/>
      <c r="EG449" s="149"/>
      <c r="EH449" s="60"/>
      <c r="EI449" s="244"/>
      <c r="EJ449" s="224">
        <f t="shared" ref="EJ449" si="2196">IFERROR(AVERAGEIFS(O449:EI449,O$12:EI$12,"Valor Total Unitario",O449:EI449,"&lt;&gt;0"),0)</f>
        <v>1207017</v>
      </c>
      <c r="EK449" s="221">
        <f t="shared" ref="EK449" si="2197">_xlfn.MINIFS(O449:EI449,O$12:EI$12,"Valor Total Unitario", O449:EI449, "&lt;&gt;0")</f>
        <v>1207017</v>
      </c>
      <c r="EL449" s="222" t="str">
        <f t="shared" ref="EL449" si="2198">IF(EK449=0,"",INDEX(O$9:EI$9,MATCH(EK449,O449:EI449,0)))</f>
        <v>MEDITEC SA</v>
      </c>
      <c r="EM449" s="221"/>
      <c r="EN449" s="220">
        <f>IFERROR(EM449/#REF!,0)</f>
        <v>0</v>
      </c>
      <c r="EO449" s="31">
        <f t="shared" ref="EO449" si="2199">+EJ449</f>
        <v>1207017</v>
      </c>
      <c r="EP449" s="31">
        <f t="shared" si="1918"/>
        <v>2414034</v>
      </c>
      <c r="EQ449" s="225" t="str">
        <f t="shared" si="2019"/>
        <v/>
      </c>
    </row>
    <row r="450" spans="1:147" s="14" customFormat="1" ht="42.75">
      <c r="A450" s="263">
        <f t="shared" si="1163"/>
        <v>438</v>
      </c>
      <c r="B450" s="102"/>
      <c r="C450" s="248" t="s">
        <v>1165</v>
      </c>
      <c r="D450" s="273" t="s">
        <v>57</v>
      </c>
      <c r="E450" s="269" t="s">
        <v>37</v>
      </c>
      <c r="F450" s="273">
        <v>2</v>
      </c>
      <c r="G450" s="102"/>
      <c r="H450" s="103"/>
      <c r="I450" s="210"/>
      <c r="J450" s="280"/>
      <c r="K450" s="206"/>
      <c r="L450" s="71">
        <f t="shared" ref="L450" si="2200">+J450+K450</f>
        <v>0</v>
      </c>
      <c r="M450" s="209">
        <f t="shared" si="1889"/>
        <v>0</v>
      </c>
      <c r="O450" s="275"/>
      <c r="P450" s="275"/>
      <c r="Q450" s="149"/>
      <c r="R450" s="60"/>
      <c r="S450" s="244"/>
      <c r="T450" s="275">
        <v>1079850</v>
      </c>
      <c r="U450" s="275">
        <f t="shared" si="2151"/>
        <v>205171.5</v>
      </c>
      <c r="V450" s="149">
        <f t="shared" ref="V450" si="2201">+T450+U450</f>
        <v>1285021.5</v>
      </c>
      <c r="W450" s="60">
        <f t="shared" ref="W450" si="2202">+V450*$F450</f>
        <v>2570043</v>
      </c>
      <c r="X450" s="244"/>
      <c r="Y450" s="275"/>
      <c r="Z450" s="275"/>
      <c r="AA450" s="149"/>
      <c r="AB450" s="60"/>
      <c r="AC450" s="244"/>
      <c r="AD450" s="275"/>
      <c r="AE450" s="275"/>
      <c r="AF450" s="149"/>
      <c r="AG450" s="60"/>
      <c r="AH450" s="244"/>
      <c r="AI450" s="275"/>
      <c r="AJ450" s="275"/>
      <c r="AK450" s="149"/>
      <c r="AL450" s="60"/>
      <c r="AM450" s="244"/>
      <c r="AN450" s="275"/>
      <c r="AO450" s="275"/>
      <c r="AP450" s="149">
        <f t="shared" si="1890"/>
        <v>0</v>
      </c>
      <c r="AQ450" s="60">
        <f t="shared" si="1913"/>
        <v>0</v>
      </c>
      <c r="AR450" s="244"/>
      <c r="AS450" s="275"/>
      <c r="AT450" s="275"/>
      <c r="AU450" s="149"/>
      <c r="AV450" s="60"/>
      <c r="AW450" s="244"/>
      <c r="AX450" s="212"/>
      <c r="AY450" s="213"/>
      <c r="AZ450" s="149"/>
      <c r="BA450" s="60"/>
      <c r="BB450" s="244"/>
      <c r="BC450" s="212"/>
      <c r="BD450" s="213"/>
      <c r="BE450" s="149"/>
      <c r="BF450" s="60"/>
      <c r="BG450" s="244"/>
      <c r="BH450" s="275"/>
      <c r="BI450" s="275"/>
      <c r="BJ450" s="149"/>
      <c r="BK450" s="60"/>
      <c r="BL450" s="244"/>
      <c r="BM450" s="212"/>
      <c r="BN450" s="213"/>
      <c r="BO450" s="149"/>
      <c r="BP450" s="60"/>
      <c r="BQ450" s="244"/>
      <c r="BR450" s="212"/>
      <c r="BS450" s="213"/>
      <c r="BT450" s="149"/>
      <c r="BU450" s="60"/>
      <c r="BV450" s="244"/>
      <c r="BW450" s="212"/>
      <c r="BX450" s="213"/>
      <c r="BY450" s="149"/>
      <c r="BZ450" s="60"/>
      <c r="CA450" s="244"/>
      <c r="CB450" s="277"/>
      <c r="CC450" s="277"/>
      <c r="CD450" s="149"/>
      <c r="CE450" s="60"/>
      <c r="CF450" s="244"/>
      <c r="CG450" s="212"/>
      <c r="CH450" s="213"/>
      <c r="CI450" s="149"/>
      <c r="CJ450" s="60"/>
      <c r="CK450" s="244"/>
      <c r="CL450" s="212"/>
      <c r="CM450" s="213"/>
      <c r="CN450" s="149"/>
      <c r="CO450" s="60"/>
      <c r="CP450" s="244"/>
      <c r="CQ450" s="212"/>
      <c r="CR450" s="213"/>
      <c r="CS450" s="149"/>
      <c r="CT450" s="60"/>
      <c r="CU450" s="244"/>
      <c r="CV450" s="212"/>
      <c r="CW450" s="213"/>
      <c r="CX450" s="149"/>
      <c r="CY450" s="60"/>
      <c r="CZ450" s="244"/>
      <c r="DA450" s="212"/>
      <c r="DB450" s="213"/>
      <c r="DC450" s="149"/>
      <c r="DD450" s="60"/>
      <c r="DE450" s="244"/>
      <c r="DF450" s="212"/>
      <c r="DG450" s="213"/>
      <c r="DH450" s="149"/>
      <c r="DI450" s="60"/>
      <c r="DJ450" s="244"/>
      <c r="DK450" s="212"/>
      <c r="DL450" s="213"/>
      <c r="DM450" s="149"/>
      <c r="DN450" s="60"/>
      <c r="DO450" s="244"/>
      <c r="DP450" s="212"/>
      <c r="DQ450" s="213"/>
      <c r="DR450" s="149">
        <f t="shared" si="1892"/>
        <v>0</v>
      </c>
      <c r="DS450" s="60">
        <f t="shared" si="1903"/>
        <v>0</v>
      </c>
      <c r="DT450" s="244"/>
      <c r="DU450" s="212">
        <v>0</v>
      </c>
      <c r="DV450" s="213">
        <v>0</v>
      </c>
      <c r="DW450" s="149">
        <f t="shared" si="1893"/>
        <v>0</v>
      </c>
      <c r="DX450" s="60">
        <f t="shared" si="1904"/>
        <v>0</v>
      </c>
      <c r="DY450" s="244"/>
      <c r="DZ450" s="212"/>
      <c r="EA450" s="213"/>
      <c r="EB450" s="149"/>
      <c r="EC450" s="60"/>
      <c r="ED450" s="247"/>
      <c r="EE450" s="212"/>
      <c r="EF450" s="213"/>
      <c r="EG450" s="149"/>
      <c r="EH450" s="60"/>
      <c r="EI450" s="244"/>
      <c r="EJ450" s="224">
        <f t="shared" ref="EJ450" si="2203">IFERROR(AVERAGEIFS(O450:EI450,O$12:EI$12,"Valor Total Unitario",O450:EI450,"&lt;&gt;0"),0)</f>
        <v>1285021.5</v>
      </c>
      <c r="EK450" s="221">
        <f t="shared" ref="EK450" si="2204">_xlfn.MINIFS(O450:EI450,O$12:EI$12,"Valor Total Unitario", O450:EI450, "&lt;&gt;0")</f>
        <v>1285021.5</v>
      </c>
      <c r="EL450" s="222" t="str">
        <f t="shared" ref="EL450" si="2205">IF(EK450=0,"",INDEX(O$9:EI$9,MATCH(EK450,O450:EI450,0)))</f>
        <v>MEDITEC SA</v>
      </c>
      <c r="EM450" s="221"/>
      <c r="EN450" s="220">
        <f>IFERROR(EM450/#REF!,0)</f>
        <v>0</v>
      </c>
      <c r="EO450" s="31">
        <f t="shared" ref="EO450" si="2206">+EJ450</f>
        <v>1285021.5</v>
      </c>
      <c r="EP450" s="31">
        <f t="shared" si="1918"/>
        <v>2570043</v>
      </c>
      <c r="EQ450" s="225" t="str">
        <f t="shared" ref="EQ450:EQ481" si="2207">IF(AND(C450="",SUM(O450:EI450)=0),"",IF(AND(C450&lt;&gt;"",SUM(O450:EI450)=0),"Ítem sin cotización",IF(COUNTIFS(O450:EI450,EK450,O$12:EI$12,"Valor Total Unitario")&gt;1,"Empate","")))</f>
        <v/>
      </c>
    </row>
    <row r="451" spans="1:147" s="14" customFormat="1" ht="42.75">
      <c r="A451" s="263">
        <f t="shared" si="1163"/>
        <v>439</v>
      </c>
      <c r="B451" s="102"/>
      <c r="C451" s="248" t="s">
        <v>1166</v>
      </c>
      <c r="D451" s="273" t="s">
        <v>57</v>
      </c>
      <c r="E451" s="269" t="s">
        <v>37</v>
      </c>
      <c r="F451" s="273">
        <v>2</v>
      </c>
      <c r="G451" s="102"/>
      <c r="H451" s="103"/>
      <c r="I451" s="210"/>
      <c r="J451" s="280"/>
      <c r="K451" s="206"/>
      <c r="L451" s="71">
        <f t="shared" ref="L451" si="2208">+J451+K451</f>
        <v>0</v>
      </c>
      <c r="M451" s="209">
        <f t="shared" si="1889"/>
        <v>0</v>
      </c>
      <c r="O451" s="275"/>
      <c r="P451" s="275"/>
      <c r="Q451" s="149"/>
      <c r="R451" s="60"/>
      <c r="S451" s="244"/>
      <c r="T451" s="275">
        <v>2170050</v>
      </c>
      <c r="U451" s="275">
        <f t="shared" si="2151"/>
        <v>412309.5</v>
      </c>
      <c r="V451" s="149">
        <f t="shared" ref="V451" si="2209">+T451+U451</f>
        <v>2582359.5</v>
      </c>
      <c r="W451" s="60">
        <f t="shared" ref="W451" si="2210">+V451*$F451</f>
        <v>5164719</v>
      </c>
      <c r="X451" s="244"/>
      <c r="Y451" s="275"/>
      <c r="Z451" s="275"/>
      <c r="AA451" s="149"/>
      <c r="AB451" s="60"/>
      <c r="AC451" s="244"/>
      <c r="AD451" s="275"/>
      <c r="AE451" s="275"/>
      <c r="AF451" s="149"/>
      <c r="AG451" s="60"/>
      <c r="AH451" s="244"/>
      <c r="AI451" s="275"/>
      <c r="AJ451" s="275"/>
      <c r="AK451" s="149"/>
      <c r="AL451" s="60"/>
      <c r="AM451" s="244"/>
      <c r="AN451" s="275"/>
      <c r="AO451" s="275"/>
      <c r="AP451" s="149">
        <f t="shared" si="1890"/>
        <v>0</v>
      </c>
      <c r="AQ451" s="60">
        <f t="shared" si="1913"/>
        <v>0</v>
      </c>
      <c r="AR451" s="244"/>
      <c r="AS451" s="275"/>
      <c r="AT451" s="275"/>
      <c r="AU451" s="149"/>
      <c r="AV451" s="60"/>
      <c r="AW451" s="244"/>
      <c r="AX451" s="212"/>
      <c r="AY451" s="213"/>
      <c r="AZ451" s="149"/>
      <c r="BA451" s="60"/>
      <c r="BB451" s="244"/>
      <c r="BC451" s="212"/>
      <c r="BD451" s="213"/>
      <c r="BE451" s="149"/>
      <c r="BF451" s="60"/>
      <c r="BG451" s="244"/>
      <c r="BH451" s="275"/>
      <c r="BI451" s="275"/>
      <c r="BJ451" s="149"/>
      <c r="BK451" s="60"/>
      <c r="BL451" s="244"/>
      <c r="BM451" s="212"/>
      <c r="BN451" s="213"/>
      <c r="BO451" s="149"/>
      <c r="BP451" s="60"/>
      <c r="BQ451" s="244"/>
      <c r="BR451" s="212"/>
      <c r="BS451" s="213"/>
      <c r="BT451" s="149"/>
      <c r="BU451" s="60"/>
      <c r="BV451" s="244"/>
      <c r="BW451" s="212"/>
      <c r="BX451" s="213"/>
      <c r="BY451" s="149"/>
      <c r="BZ451" s="60"/>
      <c r="CA451" s="244"/>
      <c r="CB451" s="277"/>
      <c r="CC451" s="277"/>
      <c r="CD451" s="149"/>
      <c r="CE451" s="60"/>
      <c r="CF451" s="244"/>
      <c r="CG451" s="212"/>
      <c r="CH451" s="213"/>
      <c r="CI451" s="149"/>
      <c r="CJ451" s="60"/>
      <c r="CK451" s="244"/>
      <c r="CL451" s="212"/>
      <c r="CM451" s="213"/>
      <c r="CN451" s="149"/>
      <c r="CO451" s="60"/>
      <c r="CP451" s="244"/>
      <c r="CQ451" s="212"/>
      <c r="CR451" s="213"/>
      <c r="CS451" s="149"/>
      <c r="CT451" s="60"/>
      <c r="CU451" s="244"/>
      <c r="CV451" s="212"/>
      <c r="CW451" s="213"/>
      <c r="CX451" s="149"/>
      <c r="CY451" s="60"/>
      <c r="CZ451" s="244"/>
      <c r="DA451" s="212"/>
      <c r="DB451" s="213"/>
      <c r="DC451" s="149"/>
      <c r="DD451" s="60"/>
      <c r="DE451" s="244"/>
      <c r="DF451" s="212"/>
      <c r="DG451" s="213"/>
      <c r="DH451" s="149"/>
      <c r="DI451" s="60"/>
      <c r="DJ451" s="244"/>
      <c r="DK451" s="212"/>
      <c r="DL451" s="213"/>
      <c r="DM451" s="149"/>
      <c r="DN451" s="60"/>
      <c r="DO451" s="244"/>
      <c r="DP451" s="212"/>
      <c r="DQ451" s="213"/>
      <c r="DR451" s="149">
        <f t="shared" si="1892"/>
        <v>0</v>
      </c>
      <c r="DS451" s="60">
        <f t="shared" si="1903"/>
        <v>0</v>
      </c>
      <c r="DT451" s="244"/>
      <c r="DU451" s="212">
        <v>0</v>
      </c>
      <c r="DV451" s="213">
        <v>0</v>
      </c>
      <c r="DW451" s="149">
        <f t="shared" si="1893"/>
        <v>0</v>
      </c>
      <c r="DX451" s="60">
        <f t="shared" si="1904"/>
        <v>0</v>
      </c>
      <c r="DY451" s="244"/>
      <c r="DZ451" s="212"/>
      <c r="EA451" s="213"/>
      <c r="EB451" s="149"/>
      <c r="EC451" s="60"/>
      <c r="ED451" s="247"/>
      <c r="EE451" s="212"/>
      <c r="EF451" s="213"/>
      <c r="EG451" s="149"/>
      <c r="EH451" s="60"/>
      <c r="EI451" s="244"/>
      <c r="EJ451" s="224">
        <f t="shared" ref="EJ451" si="2211">IFERROR(AVERAGEIFS(O451:EI451,O$12:EI$12,"Valor Total Unitario",O451:EI451,"&lt;&gt;0"),0)</f>
        <v>2582359.5</v>
      </c>
      <c r="EK451" s="221">
        <f t="shared" ref="EK451" si="2212">_xlfn.MINIFS(O451:EI451,O$12:EI$12,"Valor Total Unitario", O451:EI451, "&lt;&gt;0")</f>
        <v>2582359.5</v>
      </c>
      <c r="EL451" s="222" t="str">
        <f t="shared" ref="EL451" si="2213">IF(EK451=0,"",INDEX(O$9:EI$9,MATCH(EK451,O451:EI451,0)))</f>
        <v>MEDITEC SA</v>
      </c>
      <c r="EM451" s="221"/>
      <c r="EN451" s="220">
        <f>IFERROR(EM451/#REF!,0)</f>
        <v>0</v>
      </c>
      <c r="EO451" s="31">
        <f t="shared" ref="EO451" si="2214">+EJ451</f>
        <v>2582359.5</v>
      </c>
      <c r="EP451" s="31">
        <f t="shared" si="1918"/>
        <v>5164719</v>
      </c>
      <c r="EQ451" s="225" t="str">
        <f t="shared" si="2207"/>
        <v/>
      </c>
    </row>
    <row r="452" spans="1:147" s="14" customFormat="1" ht="42.75">
      <c r="A452" s="263">
        <f t="shared" si="1163"/>
        <v>440</v>
      </c>
      <c r="B452" s="102"/>
      <c r="C452" s="248" t="s">
        <v>1167</v>
      </c>
      <c r="D452" s="273" t="s">
        <v>57</v>
      </c>
      <c r="E452" s="269" t="s">
        <v>37</v>
      </c>
      <c r="F452" s="273">
        <v>1</v>
      </c>
      <c r="G452" s="102"/>
      <c r="H452" s="103"/>
      <c r="I452" s="210"/>
      <c r="J452" s="280"/>
      <c r="K452" s="206"/>
      <c r="L452" s="71">
        <f t="shared" ref="L452" si="2215">+J452+K452</f>
        <v>0</v>
      </c>
      <c r="M452" s="209">
        <f t="shared" si="1889"/>
        <v>0</v>
      </c>
      <c r="O452" s="275"/>
      <c r="P452" s="275"/>
      <c r="Q452" s="149"/>
      <c r="R452" s="60"/>
      <c r="S452" s="244"/>
      <c r="T452" s="275">
        <v>2359800</v>
      </c>
      <c r="U452" s="275">
        <f t="shared" si="2151"/>
        <v>448362</v>
      </c>
      <c r="V452" s="149">
        <f t="shared" ref="V452" si="2216">+T452+U452</f>
        <v>2808162</v>
      </c>
      <c r="W452" s="60">
        <f t="shared" ref="W452" si="2217">+V452*$F452</f>
        <v>2808162</v>
      </c>
      <c r="X452" s="244"/>
      <c r="Y452" s="275"/>
      <c r="Z452" s="275"/>
      <c r="AA452" s="149"/>
      <c r="AB452" s="60"/>
      <c r="AC452" s="244"/>
      <c r="AD452" s="275"/>
      <c r="AE452" s="275"/>
      <c r="AF452" s="149"/>
      <c r="AG452" s="60"/>
      <c r="AH452" s="244"/>
      <c r="AI452" s="275"/>
      <c r="AJ452" s="275"/>
      <c r="AK452" s="149"/>
      <c r="AL452" s="60"/>
      <c r="AM452" s="244"/>
      <c r="AN452" s="275"/>
      <c r="AO452" s="275"/>
      <c r="AP452" s="149">
        <f t="shared" si="1890"/>
        <v>0</v>
      </c>
      <c r="AQ452" s="60">
        <f t="shared" si="1913"/>
        <v>0</v>
      </c>
      <c r="AR452" s="244"/>
      <c r="AS452" s="275"/>
      <c r="AT452" s="275"/>
      <c r="AU452" s="149"/>
      <c r="AV452" s="60"/>
      <c r="AW452" s="244"/>
      <c r="AX452" s="212"/>
      <c r="AY452" s="213"/>
      <c r="AZ452" s="149"/>
      <c r="BA452" s="60"/>
      <c r="BB452" s="244"/>
      <c r="BC452" s="212"/>
      <c r="BD452" s="213"/>
      <c r="BE452" s="149"/>
      <c r="BF452" s="60"/>
      <c r="BG452" s="244"/>
      <c r="BH452" s="275"/>
      <c r="BI452" s="275"/>
      <c r="BJ452" s="149"/>
      <c r="BK452" s="60"/>
      <c r="BL452" s="244"/>
      <c r="BM452" s="212"/>
      <c r="BN452" s="213"/>
      <c r="BO452" s="149"/>
      <c r="BP452" s="60"/>
      <c r="BQ452" s="244"/>
      <c r="BR452" s="212"/>
      <c r="BS452" s="213"/>
      <c r="BT452" s="149"/>
      <c r="BU452" s="60"/>
      <c r="BV452" s="244"/>
      <c r="BW452" s="212"/>
      <c r="BX452" s="213"/>
      <c r="BY452" s="149"/>
      <c r="BZ452" s="60"/>
      <c r="CA452" s="244"/>
      <c r="CB452" s="277"/>
      <c r="CC452" s="277"/>
      <c r="CD452" s="149"/>
      <c r="CE452" s="60"/>
      <c r="CF452" s="244"/>
      <c r="CG452" s="212"/>
      <c r="CH452" s="213"/>
      <c r="CI452" s="149"/>
      <c r="CJ452" s="60"/>
      <c r="CK452" s="244"/>
      <c r="CL452" s="212"/>
      <c r="CM452" s="213"/>
      <c r="CN452" s="149"/>
      <c r="CO452" s="60"/>
      <c r="CP452" s="244"/>
      <c r="CQ452" s="212"/>
      <c r="CR452" s="213"/>
      <c r="CS452" s="149"/>
      <c r="CT452" s="60"/>
      <c r="CU452" s="244"/>
      <c r="CV452" s="212"/>
      <c r="CW452" s="213"/>
      <c r="CX452" s="149"/>
      <c r="CY452" s="60"/>
      <c r="CZ452" s="244"/>
      <c r="DA452" s="212"/>
      <c r="DB452" s="213"/>
      <c r="DC452" s="149"/>
      <c r="DD452" s="60"/>
      <c r="DE452" s="244"/>
      <c r="DF452" s="212"/>
      <c r="DG452" s="213"/>
      <c r="DH452" s="149"/>
      <c r="DI452" s="60"/>
      <c r="DJ452" s="244"/>
      <c r="DK452" s="212"/>
      <c r="DL452" s="213"/>
      <c r="DM452" s="149"/>
      <c r="DN452" s="60"/>
      <c r="DO452" s="244"/>
      <c r="DP452" s="212"/>
      <c r="DQ452" s="213"/>
      <c r="DR452" s="149">
        <f t="shared" si="1892"/>
        <v>0</v>
      </c>
      <c r="DS452" s="60">
        <f t="shared" si="1903"/>
        <v>0</v>
      </c>
      <c r="DT452" s="244"/>
      <c r="DU452" s="212">
        <v>0</v>
      </c>
      <c r="DV452" s="213">
        <v>0</v>
      </c>
      <c r="DW452" s="149">
        <f t="shared" si="1893"/>
        <v>0</v>
      </c>
      <c r="DX452" s="60">
        <f t="shared" si="1904"/>
        <v>0</v>
      </c>
      <c r="DY452" s="244"/>
      <c r="DZ452" s="212"/>
      <c r="EA452" s="213"/>
      <c r="EB452" s="149"/>
      <c r="EC452" s="60"/>
      <c r="ED452" s="247"/>
      <c r="EE452" s="212"/>
      <c r="EF452" s="213"/>
      <c r="EG452" s="149"/>
      <c r="EH452" s="60"/>
      <c r="EI452" s="244"/>
      <c r="EJ452" s="224">
        <f t="shared" ref="EJ452" si="2218">IFERROR(AVERAGEIFS(O452:EI452,O$12:EI$12,"Valor Total Unitario",O452:EI452,"&lt;&gt;0"),0)</f>
        <v>2808162</v>
      </c>
      <c r="EK452" s="221">
        <f t="shared" ref="EK452" si="2219">_xlfn.MINIFS(O452:EI452,O$12:EI$12,"Valor Total Unitario", O452:EI452, "&lt;&gt;0")</f>
        <v>2808162</v>
      </c>
      <c r="EL452" s="222" t="str">
        <f t="shared" ref="EL452" si="2220">IF(EK452=0,"",INDEX(O$9:EI$9,MATCH(EK452,O452:EI452,0)))</f>
        <v>MEDITEC SA</v>
      </c>
      <c r="EM452" s="221"/>
      <c r="EN452" s="220">
        <f>IFERROR(EM452/#REF!,0)</f>
        <v>0</v>
      </c>
      <c r="EO452" s="31">
        <f t="shared" ref="EO452" si="2221">+EJ452</f>
        <v>2808162</v>
      </c>
      <c r="EP452" s="31">
        <f t="shared" si="1918"/>
        <v>2808162</v>
      </c>
      <c r="EQ452" s="225" t="str">
        <f t="shared" si="2207"/>
        <v/>
      </c>
    </row>
    <row r="453" spans="1:147" s="14" customFormat="1" ht="57">
      <c r="A453" s="263">
        <f t="shared" si="1163"/>
        <v>441</v>
      </c>
      <c r="B453" s="102"/>
      <c r="C453" s="248" t="s">
        <v>1168</v>
      </c>
      <c r="D453" s="273" t="s">
        <v>57</v>
      </c>
      <c r="E453" s="269" t="s">
        <v>37</v>
      </c>
      <c r="F453" s="273">
        <v>2</v>
      </c>
      <c r="G453" s="102"/>
      <c r="H453" s="103"/>
      <c r="I453" s="210"/>
      <c r="J453" s="280"/>
      <c r="K453" s="206"/>
      <c r="L453" s="71">
        <f t="shared" ref="L453" si="2222">+J453+K453</f>
        <v>0</v>
      </c>
      <c r="M453" s="209">
        <f t="shared" si="1889"/>
        <v>0</v>
      </c>
      <c r="O453" s="275"/>
      <c r="P453" s="275"/>
      <c r="Q453" s="149"/>
      <c r="R453" s="60"/>
      <c r="S453" s="244"/>
      <c r="T453" s="275">
        <v>2359800</v>
      </c>
      <c r="U453" s="275">
        <f t="shared" si="2151"/>
        <v>448362</v>
      </c>
      <c r="V453" s="149">
        <f t="shared" ref="V453" si="2223">+T453+U453</f>
        <v>2808162</v>
      </c>
      <c r="W453" s="60">
        <f t="shared" ref="W453" si="2224">+V453*$F453</f>
        <v>5616324</v>
      </c>
      <c r="X453" s="244"/>
      <c r="Y453" s="275"/>
      <c r="Z453" s="275"/>
      <c r="AA453" s="149"/>
      <c r="AB453" s="60"/>
      <c r="AC453" s="244"/>
      <c r="AD453" s="275"/>
      <c r="AE453" s="275"/>
      <c r="AF453" s="149"/>
      <c r="AG453" s="60"/>
      <c r="AH453" s="244"/>
      <c r="AI453" s="275"/>
      <c r="AJ453" s="275"/>
      <c r="AK453" s="149"/>
      <c r="AL453" s="60"/>
      <c r="AM453" s="244"/>
      <c r="AN453" s="275"/>
      <c r="AO453" s="275"/>
      <c r="AP453" s="149">
        <f t="shared" si="1890"/>
        <v>0</v>
      </c>
      <c r="AQ453" s="60">
        <f t="shared" si="1913"/>
        <v>0</v>
      </c>
      <c r="AR453" s="244"/>
      <c r="AS453" s="275"/>
      <c r="AT453" s="275"/>
      <c r="AU453" s="149"/>
      <c r="AV453" s="60"/>
      <c r="AW453" s="244"/>
      <c r="AX453" s="212"/>
      <c r="AY453" s="213"/>
      <c r="AZ453" s="149"/>
      <c r="BA453" s="60"/>
      <c r="BB453" s="244"/>
      <c r="BC453" s="212"/>
      <c r="BD453" s="213"/>
      <c r="BE453" s="149"/>
      <c r="BF453" s="60"/>
      <c r="BG453" s="244"/>
      <c r="BH453" s="275"/>
      <c r="BI453" s="275"/>
      <c r="BJ453" s="149"/>
      <c r="BK453" s="60"/>
      <c r="BL453" s="244"/>
      <c r="BM453" s="212"/>
      <c r="BN453" s="213"/>
      <c r="BO453" s="149"/>
      <c r="BP453" s="60"/>
      <c r="BQ453" s="244"/>
      <c r="BR453" s="212"/>
      <c r="BS453" s="213"/>
      <c r="BT453" s="149"/>
      <c r="BU453" s="60"/>
      <c r="BV453" s="244"/>
      <c r="BW453" s="212"/>
      <c r="BX453" s="213"/>
      <c r="BY453" s="149"/>
      <c r="BZ453" s="60"/>
      <c r="CA453" s="244"/>
      <c r="CB453" s="277"/>
      <c r="CC453" s="277"/>
      <c r="CD453" s="149"/>
      <c r="CE453" s="60"/>
      <c r="CF453" s="244"/>
      <c r="CG453" s="212"/>
      <c r="CH453" s="213"/>
      <c r="CI453" s="149"/>
      <c r="CJ453" s="60"/>
      <c r="CK453" s="244"/>
      <c r="CL453" s="212"/>
      <c r="CM453" s="213"/>
      <c r="CN453" s="149"/>
      <c r="CO453" s="60"/>
      <c r="CP453" s="244"/>
      <c r="CQ453" s="212"/>
      <c r="CR453" s="213"/>
      <c r="CS453" s="149"/>
      <c r="CT453" s="60"/>
      <c r="CU453" s="244"/>
      <c r="CV453" s="212"/>
      <c r="CW453" s="213"/>
      <c r="CX453" s="149"/>
      <c r="CY453" s="60"/>
      <c r="CZ453" s="244"/>
      <c r="DA453" s="212"/>
      <c r="DB453" s="213"/>
      <c r="DC453" s="149"/>
      <c r="DD453" s="60"/>
      <c r="DE453" s="244"/>
      <c r="DF453" s="212"/>
      <c r="DG453" s="213"/>
      <c r="DH453" s="149"/>
      <c r="DI453" s="60"/>
      <c r="DJ453" s="244"/>
      <c r="DK453" s="212"/>
      <c r="DL453" s="213"/>
      <c r="DM453" s="149"/>
      <c r="DN453" s="60"/>
      <c r="DO453" s="244"/>
      <c r="DP453" s="212"/>
      <c r="DQ453" s="213"/>
      <c r="DR453" s="149">
        <f t="shared" si="1892"/>
        <v>0</v>
      </c>
      <c r="DS453" s="60">
        <f t="shared" si="1903"/>
        <v>0</v>
      </c>
      <c r="DT453" s="244"/>
      <c r="DU453" s="212">
        <v>0</v>
      </c>
      <c r="DV453" s="213">
        <v>0</v>
      </c>
      <c r="DW453" s="149">
        <f t="shared" si="1893"/>
        <v>0</v>
      </c>
      <c r="DX453" s="60">
        <f t="shared" si="1904"/>
        <v>0</v>
      </c>
      <c r="DY453" s="244"/>
      <c r="DZ453" s="212"/>
      <c r="EA453" s="213"/>
      <c r="EB453" s="149"/>
      <c r="EC453" s="60"/>
      <c r="ED453" s="247"/>
      <c r="EE453" s="212"/>
      <c r="EF453" s="213"/>
      <c r="EG453" s="149"/>
      <c r="EH453" s="60"/>
      <c r="EI453" s="244"/>
      <c r="EJ453" s="224">
        <f t="shared" ref="EJ453" si="2225">IFERROR(AVERAGEIFS(O453:EI453,O$12:EI$12,"Valor Total Unitario",O453:EI453,"&lt;&gt;0"),0)</f>
        <v>2808162</v>
      </c>
      <c r="EK453" s="221">
        <f t="shared" ref="EK453" si="2226">_xlfn.MINIFS(O453:EI453,O$12:EI$12,"Valor Total Unitario", O453:EI453, "&lt;&gt;0")</f>
        <v>2808162</v>
      </c>
      <c r="EL453" s="222" t="str">
        <f t="shared" ref="EL453" si="2227">IF(EK453=0,"",INDEX(O$9:EI$9,MATCH(EK453,O453:EI453,0)))</f>
        <v>MEDITEC SA</v>
      </c>
      <c r="EM453" s="221"/>
      <c r="EN453" s="220">
        <f>IFERROR(EM453/#REF!,0)</f>
        <v>0</v>
      </c>
      <c r="EO453" s="31">
        <f t="shared" ref="EO453" si="2228">+EJ453</f>
        <v>2808162</v>
      </c>
      <c r="EP453" s="31">
        <f t="shared" si="1918"/>
        <v>5616324</v>
      </c>
      <c r="EQ453" s="225" t="str">
        <f t="shared" si="2207"/>
        <v/>
      </c>
    </row>
    <row r="454" spans="1:147" s="14" customFormat="1" ht="57">
      <c r="A454" s="263">
        <f t="shared" si="1163"/>
        <v>442</v>
      </c>
      <c r="B454" s="102"/>
      <c r="C454" s="248" t="s">
        <v>1169</v>
      </c>
      <c r="D454" s="273" t="s">
        <v>57</v>
      </c>
      <c r="E454" s="269" t="s">
        <v>37</v>
      </c>
      <c r="F454" s="273">
        <v>2</v>
      </c>
      <c r="G454" s="102"/>
      <c r="H454" s="103"/>
      <c r="I454" s="210"/>
      <c r="J454" s="280"/>
      <c r="K454" s="206"/>
      <c r="L454" s="71">
        <f t="shared" ref="L454" si="2229">+J454+K454</f>
        <v>0</v>
      </c>
      <c r="M454" s="209">
        <f t="shared" si="1889"/>
        <v>0</v>
      </c>
      <c r="O454" s="275"/>
      <c r="P454" s="275"/>
      <c r="Q454" s="149"/>
      <c r="R454" s="60"/>
      <c r="S454" s="244"/>
      <c r="T454" s="275">
        <v>2359800</v>
      </c>
      <c r="U454" s="275">
        <f t="shared" si="2151"/>
        <v>448362</v>
      </c>
      <c r="V454" s="149">
        <f t="shared" ref="V454" si="2230">+T454+U454</f>
        <v>2808162</v>
      </c>
      <c r="W454" s="60">
        <f t="shared" ref="W454" si="2231">+V454*$F454</f>
        <v>5616324</v>
      </c>
      <c r="X454" s="244"/>
      <c r="Y454" s="275"/>
      <c r="Z454" s="275"/>
      <c r="AA454" s="149"/>
      <c r="AB454" s="60"/>
      <c r="AC454" s="244"/>
      <c r="AD454" s="275"/>
      <c r="AE454" s="275"/>
      <c r="AF454" s="149"/>
      <c r="AG454" s="60"/>
      <c r="AH454" s="244"/>
      <c r="AI454" s="275"/>
      <c r="AJ454" s="275"/>
      <c r="AK454" s="149"/>
      <c r="AL454" s="60"/>
      <c r="AM454" s="244"/>
      <c r="AN454" s="275"/>
      <c r="AO454" s="275"/>
      <c r="AP454" s="149">
        <f t="shared" si="1890"/>
        <v>0</v>
      </c>
      <c r="AQ454" s="60">
        <f t="shared" si="1913"/>
        <v>0</v>
      </c>
      <c r="AR454" s="244"/>
      <c r="AS454" s="275"/>
      <c r="AT454" s="275"/>
      <c r="AU454" s="149"/>
      <c r="AV454" s="60"/>
      <c r="AW454" s="244"/>
      <c r="AX454" s="212"/>
      <c r="AY454" s="213"/>
      <c r="AZ454" s="149"/>
      <c r="BA454" s="60"/>
      <c r="BB454" s="244"/>
      <c r="BC454" s="212"/>
      <c r="BD454" s="213"/>
      <c r="BE454" s="149"/>
      <c r="BF454" s="60"/>
      <c r="BG454" s="244"/>
      <c r="BH454" s="275"/>
      <c r="BI454" s="275"/>
      <c r="BJ454" s="149"/>
      <c r="BK454" s="60"/>
      <c r="BL454" s="244"/>
      <c r="BM454" s="212"/>
      <c r="BN454" s="213"/>
      <c r="BO454" s="149"/>
      <c r="BP454" s="60"/>
      <c r="BQ454" s="244"/>
      <c r="BR454" s="212"/>
      <c r="BS454" s="213"/>
      <c r="BT454" s="149"/>
      <c r="BU454" s="60"/>
      <c r="BV454" s="244"/>
      <c r="BW454" s="212"/>
      <c r="BX454" s="213"/>
      <c r="BY454" s="149"/>
      <c r="BZ454" s="60"/>
      <c r="CA454" s="244"/>
      <c r="CB454" s="277"/>
      <c r="CC454" s="277"/>
      <c r="CD454" s="149"/>
      <c r="CE454" s="60"/>
      <c r="CF454" s="244"/>
      <c r="CG454" s="212"/>
      <c r="CH454" s="213"/>
      <c r="CI454" s="149"/>
      <c r="CJ454" s="60"/>
      <c r="CK454" s="244"/>
      <c r="CL454" s="212"/>
      <c r="CM454" s="213"/>
      <c r="CN454" s="149"/>
      <c r="CO454" s="60"/>
      <c r="CP454" s="244"/>
      <c r="CQ454" s="212"/>
      <c r="CR454" s="213"/>
      <c r="CS454" s="149"/>
      <c r="CT454" s="60"/>
      <c r="CU454" s="244"/>
      <c r="CV454" s="212"/>
      <c r="CW454" s="213"/>
      <c r="CX454" s="149"/>
      <c r="CY454" s="60"/>
      <c r="CZ454" s="244"/>
      <c r="DA454" s="212"/>
      <c r="DB454" s="213"/>
      <c r="DC454" s="149"/>
      <c r="DD454" s="60"/>
      <c r="DE454" s="244"/>
      <c r="DF454" s="212"/>
      <c r="DG454" s="213"/>
      <c r="DH454" s="149"/>
      <c r="DI454" s="60"/>
      <c r="DJ454" s="244"/>
      <c r="DK454" s="212"/>
      <c r="DL454" s="213"/>
      <c r="DM454" s="149"/>
      <c r="DN454" s="60"/>
      <c r="DO454" s="244"/>
      <c r="DP454" s="212"/>
      <c r="DQ454" s="213"/>
      <c r="DR454" s="149">
        <f t="shared" si="1892"/>
        <v>0</v>
      </c>
      <c r="DS454" s="60">
        <f t="shared" si="1903"/>
        <v>0</v>
      </c>
      <c r="DT454" s="244"/>
      <c r="DU454" s="212">
        <v>0</v>
      </c>
      <c r="DV454" s="213">
        <v>0</v>
      </c>
      <c r="DW454" s="149">
        <f t="shared" si="1893"/>
        <v>0</v>
      </c>
      <c r="DX454" s="60">
        <f t="shared" si="1904"/>
        <v>0</v>
      </c>
      <c r="DY454" s="244"/>
      <c r="DZ454" s="212"/>
      <c r="EA454" s="213"/>
      <c r="EB454" s="149"/>
      <c r="EC454" s="60"/>
      <c r="ED454" s="247"/>
      <c r="EE454" s="212"/>
      <c r="EF454" s="213"/>
      <c r="EG454" s="149"/>
      <c r="EH454" s="60"/>
      <c r="EI454" s="244"/>
      <c r="EJ454" s="224">
        <f t="shared" ref="EJ454" si="2232">IFERROR(AVERAGEIFS(O454:EI454,O$12:EI$12,"Valor Total Unitario",O454:EI454,"&lt;&gt;0"),0)</f>
        <v>2808162</v>
      </c>
      <c r="EK454" s="221">
        <f t="shared" ref="EK454" si="2233">_xlfn.MINIFS(O454:EI454,O$12:EI$12,"Valor Total Unitario", O454:EI454, "&lt;&gt;0")</f>
        <v>2808162</v>
      </c>
      <c r="EL454" s="222" t="str">
        <f t="shared" ref="EL454" si="2234">IF(EK454=0,"",INDEX(O$9:EI$9,MATCH(EK454,O454:EI454,0)))</f>
        <v>MEDITEC SA</v>
      </c>
      <c r="EM454" s="221"/>
      <c r="EN454" s="220">
        <f>IFERROR(EM454/#REF!,0)</f>
        <v>0</v>
      </c>
      <c r="EO454" s="31">
        <f t="shared" ref="EO454" si="2235">+EJ454</f>
        <v>2808162</v>
      </c>
      <c r="EP454" s="31">
        <f t="shared" si="1918"/>
        <v>5616324</v>
      </c>
      <c r="EQ454" s="225" t="str">
        <f t="shared" si="2207"/>
        <v/>
      </c>
    </row>
    <row r="455" spans="1:147" s="14" customFormat="1" ht="42.75">
      <c r="A455" s="263">
        <f t="shared" si="1163"/>
        <v>443</v>
      </c>
      <c r="B455" s="102"/>
      <c r="C455" s="248" t="s">
        <v>1170</v>
      </c>
      <c r="D455" s="273" t="s">
        <v>57</v>
      </c>
      <c r="E455" s="269" t="s">
        <v>37</v>
      </c>
      <c r="F455" s="273">
        <v>2</v>
      </c>
      <c r="G455" s="102"/>
      <c r="H455" s="103"/>
      <c r="I455" s="210"/>
      <c r="J455" s="280"/>
      <c r="K455" s="206"/>
      <c r="L455" s="71">
        <f t="shared" ref="L455" si="2236">+J455+K455</f>
        <v>0</v>
      </c>
      <c r="M455" s="209">
        <f t="shared" si="1889"/>
        <v>0</v>
      </c>
      <c r="O455" s="275"/>
      <c r="P455" s="275"/>
      <c r="Q455" s="149"/>
      <c r="R455" s="60"/>
      <c r="S455" s="244"/>
      <c r="T455" s="275">
        <v>2170050</v>
      </c>
      <c r="U455" s="275">
        <f t="shared" si="2151"/>
        <v>412309.5</v>
      </c>
      <c r="V455" s="149">
        <f t="shared" ref="V455" si="2237">+T455+U455</f>
        <v>2582359.5</v>
      </c>
      <c r="W455" s="60">
        <f t="shared" ref="W455" si="2238">+V455*$F455</f>
        <v>5164719</v>
      </c>
      <c r="X455" s="244"/>
      <c r="Y455" s="275"/>
      <c r="Z455" s="275"/>
      <c r="AA455" s="149"/>
      <c r="AB455" s="60"/>
      <c r="AC455" s="244"/>
      <c r="AD455" s="275"/>
      <c r="AE455" s="275"/>
      <c r="AF455" s="149"/>
      <c r="AG455" s="60"/>
      <c r="AH455" s="244"/>
      <c r="AI455" s="275"/>
      <c r="AJ455" s="275"/>
      <c r="AK455" s="149"/>
      <c r="AL455" s="60"/>
      <c r="AM455" s="244"/>
      <c r="AN455" s="275"/>
      <c r="AO455" s="275"/>
      <c r="AP455" s="149">
        <f t="shared" si="1890"/>
        <v>0</v>
      </c>
      <c r="AQ455" s="60">
        <f t="shared" si="1913"/>
        <v>0</v>
      </c>
      <c r="AR455" s="244"/>
      <c r="AS455" s="275"/>
      <c r="AT455" s="275"/>
      <c r="AU455" s="149"/>
      <c r="AV455" s="60"/>
      <c r="AW455" s="244"/>
      <c r="AX455" s="212"/>
      <c r="AY455" s="213"/>
      <c r="AZ455" s="149"/>
      <c r="BA455" s="60"/>
      <c r="BB455" s="244"/>
      <c r="BC455" s="212"/>
      <c r="BD455" s="213"/>
      <c r="BE455" s="149"/>
      <c r="BF455" s="60"/>
      <c r="BG455" s="244"/>
      <c r="BH455" s="275"/>
      <c r="BI455" s="275"/>
      <c r="BJ455" s="149"/>
      <c r="BK455" s="60"/>
      <c r="BL455" s="244"/>
      <c r="BM455" s="212"/>
      <c r="BN455" s="213"/>
      <c r="BO455" s="149"/>
      <c r="BP455" s="60"/>
      <c r="BQ455" s="244"/>
      <c r="BR455" s="212"/>
      <c r="BS455" s="213"/>
      <c r="BT455" s="149"/>
      <c r="BU455" s="60"/>
      <c r="BV455" s="244"/>
      <c r="BW455" s="212"/>
      <c r="BX455" s="213"/>
      <c r="BY455" s="149"/>
      <c r="BZ455" s="60"/>
      <c r="CA455" s="244"/>
      <c r="CB455" s="277"/>
      <c r="CC455" s="277"/>
      <c r="CD455" s="149"/>
      <c r="CE455" s="60"/>
      <c r="CF455" s="244"/>
      <c r="CG455" s="212"/>
      <c r="CH455" s="213"/>
      <c r="CI455" s="149"/>
      <c r="CJ455" s="60"/>
      <c r="CK455" s="244"/>
      <c r="CL455" s="212"/>
      <c r="CM455" s="213"/>
      <c r="CN455" s="149"/>
      <c r="CO455" s="60"/>
      <c r="CP455" s="244"/>
      <c r="CQ455" s="212"/>
      <c r="CR455" s="213"/>
      <c r="CS455" s="149"/>
      <c r="CT455" s="60"/>
      <c r="CU455" s="244"/>
      <c r="CV455" s="212"/>
      <c r="CW455" s="213"/>
      <c r="CX455" s="149"/>
      <c r="CY455" s="60"/>
      <c r="CZ455" s="244"/>
      <c r="DA455" s="212"/>
      <c r="DB455" s="213"/>
      <c r="DC455" s="149"/>
      <c r="DD455" s="60"/>
      <c r="DE455" s="244"/>
      <c r="DF455" s="212"/>
      <c r="DG455" s="213"/>
      <c r="DH455" s="149"/>
      <c r="DI455" s="60"/>
      <c r="DJ455" s="244"/>
      <c r="DK455" s="212"/>
      <c r="DL455" s="213"/>
      <c r="DM455" s="149"/>
      <c r="DN455" s="60"/>
      <c r="DO455" s="244"/>
      <c r="DP455" s="212"/>
      <c r="DQ455" s="213"/>
      <c r="DR455" s="149">
        <f t="shared" si="1892"/>
        <v>0</v>
      </c>
      <c r="DS455" s="60">
        <f t="shared" si="1903"/>
        <v>0</v>
      </c>
      <c r="DT455" s="244"/>
      <c r="DU455" s="212">
        <v>0</v>
      </c>
      <c r="DV455" s="213">
        <v>0</v>
      </c>
      <c r="DW455" s="149">
        <f t="shared" si="1893"/>
        <v>0</v>
      </c>
      <c r="DX455" s="60">
        <f t="shared" si="1904"/>
        <v>0</v>
      </c>
      <c r="DY455" s="244"/>
      <c r="DZ455" s="212"/>
      <c r="EA455" s="213"/>
      <c r="EB455" s="149"/>
      <c r="EC455" s="60"/>
      <c r="ED455" s="247"/>
      <c r="EE455" s="212"/>
      <c r="EF455" s="213"/>
      <c r="EG455" s="149"/>
      <c r="EH455" s="60"/>
      <c r="EI455" s="244"/>
      <c r="EJ455" s="224">
        <f t="shared" ref="EJ455" si="2239">IFERROR(AVERAGEIFS(O455:EI455,O$12:EI$12,"Valor Total Unitario",O455:EI455,"&lt;&gt;0"),0)</f>
        <v>2582359.5</v>
      </c>
      <c r="EK455" s="221">
        <f t="shared" ref="EK455" si="2240">_xlfn.MINIFS(O455:EI455,O$12:EI$12,"Valor Total Unitario", O455:EI455, "&lt;&gt;0")</f>
        <v>2582359.5</v>
      </c>
      <c r="EL455" s="222" t="str">
        <f t="shared" ref="EL455" si="2241">IF(EK455=0,"",INDEX(O$9:EI$9,MATCH(EK455,O455:EI455,0)))</f>
        <v>MEDITEC SA</v>
      </c>
      <c r="EM455" s="221"/>
      <c r="EN455" s="220">
        <f>IFERROR(EM455/#REF!,0)</f>
        <v>0</v>
      </c>
      <c r="EO455" s="31">
        <f t="shared" ref="EO455" si="2242">+EJ455</f>
        <v>2582359.5</v>
      </c>
      <c r="EP455" s="31">
        <f t="shared" si="1918"/>
        <v>5164719</v>
      </c>
      <c r="EQ455" s="225" t="str">
        <f t="shared" si="2207"/>
        <v/>
      </c>
    </row>
    <row r="456" spans="1:147" s="14" customFormat="1" ht="42.75">
      <c r="A456" s="263">
        <f t="shared" si="1163"/>
        <v>444</v>
      </c>
      <c r="B456" s="102"/>
      <c r="C456" s="248" t="s">
        <v>1171</v>
      </c>
      <c r="D456" s="273" t="s">
        <v>57</v>
      </c>
      <c r="E456" s="269" t="s">
        <v>37</v>
      </c>
      <c r="F456" s="273">
        <v>2</v>
      </c>
      <c r="G456" s="102"/>
      <c r="H456" s="103"/>
      <c r="I456" s="210"/>
      <c r="J456" s="280"/>
      <c r="K456" s="206"/>
      <c r="L456" s="71">
        <f t="shared" ref="L456" si="2243">+J456+K456</f>
        <v>0</v>
      </c>
      <c r="M456" s="209">
        <f t="shared" si="1889"/>
        <v>0</v>
      </c>
      <c r="O456" s="275"/>
      <c r="P456" s="275"/>
      <c r="Q456" s="149"/>
      <c r="R456" s="60"/>
      <c r="S456" s="244"/>
      <c r="T456" s="275">
        <v>2439150</v>
      </c>
      <c r="U456" s="275">
        <f t="shared" si="2151"/>
        <v>463438.5</v>
      </c>
      <c r="V456" s="149">
        <f t="shared" ref="V456" si="2244">+T456+U456</f>
        <v>2902588.5</v>
      </c>
      <c r="W456" s="60">
        <f t="shared" ref="W456" si="2245">+V456*$F456</f>
        <v>5805177</v>
      </c>
      <c r="X456" s="244"/>
      <c r="Y456" s="275"/>
      <c r="Z456" s="275"/>
      <c r="AA456" s="149"/>
      <c r="AB456" s="60"/>
      <c r="AC456" s="244"/>
      <c r="AD456" s="275"/>
      <c r="AE456" s="275"/>
      <c r="AF456" s="149"/>
      <c r="AG456" s="60"/>
      <c r="AH456" s="244"/>
      <c r="AI456" s="275"/>
      <c r="AJ456" s="275"/>
      <c r="AK456" s="149"/>
      <c r="AL456" s="60"/>
      <c r="AM456" s="244"/>
      <c r="AN456" s="275"/>
      <c r="AO456" s="275"/>
      <c r="AP456" s="149">
        <f t="shared" si="1890"/>
        <v>0</v>
      </c>
      <c r="AQ456" s="60">
        <f t="shared" si="1913"/>
        <v>0</v>
      </c>
      <c r="AR456" s="244"/>
      <c r="AS456" s="275"/>
      <c r="AT456" s="275"/>
      <c r="AU456" s="149"/>
      <c r="AV456" s="60"/>
      <c r="AW456" s="244"/>
      <c r="AX456" s="212"/>
      <c r="AY456" s="213"/>
      <c r="AZ456" s="149"/>
      <c r="BA456" s="60"/>
      <c r="BB456" s="244"/>
      <c r="BC456" s="212"/>
      <c r="BD456" s="213"/>
      <c r="BE456" s="149"/>
      <c r="BF456" s="60"/>
      <c r="BG456" s="244"/>
      <c r="BH456" s="275"/>
      <c r="BI456" s="275"/>
      <c r="BJ456" s="149"/>
      <c r="BK456" s="60"/>
      <c r="BL456" s="244"/>
      <c r="BM456" s="212"/>
      <c r="BN456" s="213"/>
      <c r="BO456" s="149"/>
      <c r="BP456" s="60"/>
      <c r="BQ456" s="244"/>
      <c r="BR456" s="212"/>
      <c r="BS456" s="213"/>
      <c r="BT456" s="149"/>
      <c r="BU456" s="60"/>
      <c r="BV456" s="244"/>
      <c r="BW456" s="212"/>
      <c r="BX456" s="213"/>
      <c r="BY456" s="149"/>
      <c r="BZ456" s="60"/>
      <c r="CA456" s="244"/>
      <c r="CB456" s="277"/>
      <c r="CC456" s="277"/>
      <c r="CD456" s="149"/>
      <c r="CE456" s="60"/>
      <c r="CF456" s="244"/>
      <c r="CG456" s="212"/>
      <c r="CH456" s="213"/>
      <c r="CI456" s="149"/>
      <c r="CJ456" s="60"/>
      <c r="CK456" s="244"/>
      <c r="CL456" s="212"/>
      <c r="CM456" s="213"/>
      <c r="CN456" s="149"/>
      <c r="CO456" s="60"/>
      <c r="CP456" s="244"/>
      <c r="CQ456" s="212"/>
      <c r="CR456" s="213"/>
      <c r="CS456" s="149"/>
      <c r="CT456" s="60"/>
      <c r="CU456" s="244"/>
      <c r="CV456" s="212"/>
      <c r="CW456" s="213"/>
      <c r="CX456" s="149"/>
      <c r="CY456" s="60"/>
      <c r="CZ456" s="244"/>
      <c r="DA456" s="212"/>
      <c r="DB456" s="213"/>
      <c r="DC456" s="149"/>
      <c r="DD456" s="60"/>
      <c r="DE456" s="244"/>
      <c r="DF456" s="212"/>
      <c r="DG456" s="213"/>
      <c r="DH456" s="149"/>
      <c r="DI456" s="60"/>
      <c r="DJ456" s="244"/>
      <c r="DK456" s="212"/>
      <c r="DL456" s="213"/>
      <c r="DM456" s="149"/>
      <c r="DN456" s="60"/>
      <c r="DO456" s="244"/>
      <c r="DP456" s="212"/>
      <c r="DQ456" s="213"/>
      <c r="DR456" s="149">
        <f t="shared" si="1892"/>
        <v>0</v>
      </c>
      <c r="DS456" s="60">
        <f t="shared" si="1903"/>
        <v>0</v>
      </c>
      <c r="DT456" s="244"/>
      <c r="DU456" s="212">
        <v>0</v>
      </c>
      <c r="DV456" s="213">
        <v>0</v>
      </c>
      <c r="DW456" s="149">
        <f t="shared" si="1893"/>
        <v>0</v>
      </c>
      <c r="DX456" s="60">
        <f t="shared" si="1904"/>
        <v>0</v>
      </c>
      <c r="DY456" s="244"/>
      <c r="DZ456" s="212"/>
      <c r="EA456" s="213"/>
      <c r="EB456" s="149"/>
      <c r="EC456" s="60"/>
      <c r="ED456" s="247"/>
      <c r="EE456" s="212"/>
      <c r="EF456" s="213"/>
      <c r="EG456" s="149"/>
      <c r="EH456" s="60"/>
      <c r="EI456" s="244"/>
      <c r="EJ456" s="224">
        <f t="shared" ref="EJ456" si="2246">IFERROR(AVERAGEIFS(O456:EI456,O$12:EI$12,"Valor Total Unitario",O456:EI456,"&lt;&gt;0"),0)</f>
        <v>2902588.5</v>
      </c>
      <c r="EK456" s="221">
        <f t="shared" ref="EK456" si="2247">_xlfn.MINIFS(O456:EI456,O$12:EI$12,"Valor Total Unitario", O456:EI456, "&lt;&gt;0")</f>
        <v>2902588.5</v>
      </c>
      <c r="EL456" s="222" t="str">
        <f t="shared" ref="EL456" si="2248">IF(EK456=0,"",INDEX(O$9:EI$9,MATCH(EK456,O456:EI456,0)))</f>
        <v>MEDITEC SA</v>
      </c>
      <c r="EM456" s="221"/>
      <c r="EN456" s="220">
        <f>IFERROR(EM456/#REF!,0)</f>
        <v>0</v>
      </c>
      <c r="EO456" s="31">
        <f t="shared" ref="EO456" si="2249">+EJ456</f>
        <v>2902588.5</v>
      </c>
      <c r="EP456" s="31">
        <f t="shared" si="1918"/>
        <v>5805177</v>
      </c>
      <c r="EQ456" s="225" t="str">
        <f t="shared" si="2207"/>
        <v/>
      </c>
    </row>
    <row r="457" spans="1:147" s="14" customFormat="1" ht="42.75">
      <c r="A457" s="263">
        <f t="shared" si="1163"/>
        <v>445</v>
      </c>
      <c r="B457" s="102"/>
      <c r="C457" s="248" t="s">
        <v>1172</v>
      </c>
      <c r="D457" s="273" t="s">
        <v>57</v>
      </c>
      <c r="E457" s="269" t="s">
        <v>37</v>
      </c>
      <c r="F457" s="273">
        <v>2</v>
      </c>
      <c r="G457" s="102"/>
      <c r="H457" s="103"/>
      <c r="I457" s="210"/>
      <c r="J457" s="280"/>
      <c r="K457" s="206"/>
      <c r="L457" s="71">
        <f t="shared" ref="L457" si="2250">+J457+K457</f>
        <v>0</v>
      </c>
      <c r="M457" s="209">
        <f t="shared" ref="M457:M520" si="2251">L457*F457</f>
        <v>0</v>
      </c>
      <c r="O457" s="275"/>
      <c r="P457" s="275"/>
      <c r="Q457" s="149"/>
      <c r="R457" s="60"/>
      <c r="S457" s="244"/>
      <c r="T457" s="275">
        <v>2170050</v>
      </c>
      <c r="U457" s="275">
        <f t="shared" si="2151"/>
        <v>412309.5</v>
      </c>
      <c r="V457" s="149">
        <f t="shared" ref="V457" si="2252">+T457+U457</f>
        <v>2582359.5</v>
      </c>
      <c r="W457" s="60">
        <f t="shared" ref="W457" si="2253">+V457*$F457</f>
        <v>5164719</v>
      </c>
      <c r="X457" s="244"/>
      <c r="Y457" s="275"/>
      <c r="Z457" s="275"/>
      <c r="AA457" s="149"/>
      <c r="AB457" s="60"/>
      <c r="AC457" s="244"/>
      <c r="AD457" s="275"/>
      <c r="AE457" s="275"/>
      <c r="AF457" s="149"/>
      <c r="AG457" s="60"/>
      <c r="AH457" s="244"/>
      <c r="AI457" s="275"/>
      <c r="AJ457" s="275"/>
      <c r="AK457" s="149"/>
      <c r="AL457" s="60"/>
      <c r="AM457" s="244"/>
      <c r="AN457" s="275"/>
      <c r="AO457" s="275"/>
      <c r="AP457" s="149">
        <f t="shared" ref="AP457:AP520" si="2254">AN457+AO457</f>
        <v>0</v>
      </c>
      <c r="AQ457" s="60">
        <f t="shared" si="1913"/>
        <v>0</v>
      </c>
      <c r="AR457" s="244"/>
      <c r="AS457" s="275"/>
      <c r="AT457" s="275"/>
      <c r="AU457" s="149"/>
      <c r="AV457" s="60"/>
      <c r="AW457" s="244"/>
      <c r="AX457" s="212"/>
      <c r="AY457" s="213"/>
      <c r="AZ457" s="149"/>
      <c r="BA457" s="60"/>
      <c r="BB457" s="244"/>
      <c r="BC457" s="212"/>
      <c r="BD457" s="213"/>
      <c r="BE457" s="149"/>
      <c r="BF457" s="60"/>
      <c r="BG457" s="244"/>
      <c r="BH457" s="275"/>
      <c r="BI457" s="275"/>
      <c r="BJ457" s="149"/>
      <c r="BK457" s="60"/>
      <c r="BL457" s="244"/>
      <c r="BM457" s="212"/>
      <c r="BN457" s="213"/>
      <c r="BO457" s="149"/>
      <c r="BP457" s="60"/>
      <c r="BQ457" s="244"/>
      <c r="BR457" s="212"/>
      <c r="BS457" s="213"/>
      <c r="BT457" s="149"/>
      <c r="BU457" s="60"/>
      <c r="BV457" s="244"/>
      <c r="BW457" s="212"/>
      <c r="BX457" s="213"/>
      <c r="BY457" s="149"/>
      <c r="BZ457" s="60"/>
      <c r="CA457" s="244"/>
      <c r="CB457" s="277"/>
      <c r="CC457" s="277"/>
      <c r="CD457" s="149"/>
      <c r="CE457" s="60"/>
      <c r="CF457" s="244"/>
      <c r="CG457" s="212"/>
      <c r="CH457" s="213"/>
      <c r="CI457" s="149"/>
      <c r="CJ457" s="60"/>
      <c r="CK457" s="244"/>
      <c r="CL457" s="212"/>
      <c r="CM457" s="213"/>
      <c r="CN457" s="149"/>
      <c r="CO457" s="60"/>
      <c r="CP457" s="244"/>
      <c r="CQ457" s="212"/>
      <c r="CR457" s="213"/>
      <c r="CS457" s="149"/>
      <c r="CT457" s="60"/>
      <c r="CU457" s="244"/>
      <c r="CV457" s="212"/>
      <c r="CW457" s="213"/>
      <c r="CX457" s="149"/>
      <c r="CY457" s="60"/>
      <c r="CZ457" s="244"/>
      <c r="DA457" s="212"/>
      <c r="DB457" s="213"/>
      <c r="DC457" s="149"/>
      <c r="DD457" s="60"/>
      <c r="DE457" s="244"/>
      <c r="DF457" s="212"/>
      <c r="DG457" s="213"/>
      <c r="DH457" s="149"/>
      <c r="DI457" s="60"/>
      <c r="DJ457" s="244"/>
      <c r="DK457" s="212"/>
      <c r="DL457" s="213"/>
      <c r="DM457" s="149"/>
      <c r="DN457" s="60"/>
      <c r="DO457" s="244"/>
      <c r="DP457" s="212"/>
      <c r="DQ457" s="213"/>
      <c r="DR457" s="149">
        <f t="shared" ref="DR457:DR520" si="2255">+DP457+DQ457</f>
        <v>0</v>
      </c>
      <c r="DS457" s="60">
        <f t="shared" si="1903"/>
        <v>0</v>
      </c>
      <c r="DT457" s="244"/>
      <c r="DU457" s="212">
        <v>0</v>
      </c>
      <c r="DV457" s="213">
        <v>0</v>
      </c>
      <c r="DW457" s="149">
        <f t="shared" ref="DW457:DW520" si="2256">+DU457+DV457</f>
        <v>0</v>
      </c>
      <c r="DX457" s="60">
        <f t="shared" si="1904"/>
        <v>0</v>
      </c>
      <c r="DY457" s="244"/>
      <c r="DZ457" s="212"/>
      <c r="EA457" s="213"/>
      <c r="EB457" s="149"/>
      <c r="EC457" s="60"/>
      <c r="ED457" s="247"/>
      <c r="EE457" s="212"/>
      <c r="EF457" s="213"/>
      <c r="EG457" s="149"/>
      <c r="EH457" s="60"/>
      <c r="EI457" s="244"/>
      <c r="EJ457" s="224">
        <f t="shared" ref="EJ457" si="2257">IFERROR(AVERAGEIFS(O457:EI457,O$12:EI$12,"Valor Total Unitario",O457:EI457,"&lt;&gt;0"),0)</f>
        <v>2582359.5</v>
      </c>
      <c r="EK457" s="221">
        <f t="shared" ref="EK457" si="2258">_xlfn.MINIFS(O457:EI457,O$12:EI$12,"Valor Total Unitario", O457:EI457, "&lt;&gt;0")</f>
        <v>2582359.5</v>
      </c>
      <c r="EL457" s="222" t="str">
        <f t="shared" ref="EL457" si="2259">IF(EK457=0,"",INDEX(O$9:EI$9,MATCH(EK457,O457:EI457,0)))</f>
        <v>MEDITEC SA</v>
      </c>
      <c r="EM457" s="221"/>
      <c r="EN457" s="220">
        <f>IFERROR(EM457/#REF!,0)</f>
        <v>0</v>
      </c>
      <c r="EO457" s="31">
        <f t="shared" ref="EO457" si="2260">+EJ457</f>
        <v>2582359.5</v>
      </c>
      <c r="EP457" s="31">
        <f t="shared" si="1918"/>
        <v>5164719</v>
      </c>
      <c r="EQ457" s="225" t="str">
        <f t="shared" si="2207"/>
        <v/>
      </c>
    </row>
    <row r="458" spans="1:147" s="14" customFormat="1" ht="28.5">
      <c r="A458" s="263">
        <f t="shared" si="1163"/>
        <v>446</v>
      </c>
      <c r="B458" s="102"/>
      <c r="C458" s="248" t="s">
        <v>1173</v>
      </c>
      <c r="D458" s="273" t="s">
        <v>57</v>
      </c>
      <c r="E458" s="269" t="s">
        <v>37</v>
      </c>
      <c r="F458" s="273">
        <v>2</v>
      </c>
      <c r="G458" s="102"/>
      <c r="H458" s="103"/>
      <c r="I458" s="210"/>
      <c r="J458" s="280"/>
      <c r="K458" s="206"/>
      <c r="L458" s="71">
        <f t="shared" ref="L458" si="2261">+J458+K458</f>
        <v>0</v>
      </c>
      <c r="M458" s="209">
        <f t="shared" si="2251"/>
        <v>0</v>
      </c>
      <c r="O458" s="275"/>
      <c r="P458" s="275"/>
      <c r="Q458" s="149"/>
      <c r="R458" s="60"/>
      <c r="S458" s="244"/>
      <c r="T458" s="275">
        <v>2359800</v>
      </c>
      <c r="U458" s="275">
        <f t="shared" si="2151"/>
        <v>448362</v>
      </c>
      <c r="V458" s="149">
        <f t="shared" ref="V458" si="2262">+T458+U458</f>
        <v>2808162</v>
      </c>
      <c r="W458" s="60">
        <f t="shared" ref="W458" si="2263">+V458*$F458</f>
        <v>5616324</v>
      </c>
      <c r="X458" s="244"/>
      <c r="Y458" s="275"/>
      <c r="Z458" s="275"/>
      <c r="AA458" s="149"/>
      <c r="AB458" s="60"/>
      <c r="AC458" s="244"/>
      <c r="AD458" s="275"/>
      <c r="AE458" s="275"/>
      <c r="AF458" s="149"/>
      <c r="AG458" s="60"/>
      <c r="AH458" s="244"/>
      <c r="AI458" s="275"/>
      <c r="AJ458" s="275"/>
      <c r="AK458" s="149"/>
      <c r="AL458" s="60"/>
      <c r="AM458" s="244"/>
      <c r="AN458" s="275"/>
      <c r="AO458" s="275"/>
      <c r="AP458" s="149">
        <f t="shared" si="2254"/>
        <v>0</v>
      </c>
      <c r="AQ458" s="60">
        <f t="shared" si="1913"/>
        <v>0</v>
      </c>
      <c r="AR458" s="244"/>
      <c r="AS458" s="275"/>
      <c r="AT458" s="275"/>
      <c r="AU458" s="149"/>
      <c r="AV458" s="60"/>
      <c r="AW458" s="244"/>
      <c r="AX458" s="212"/>
      <c r="AY458" s="213"/>
      <c r="AZ458" s="149"/>
      <c r="BA458" s="60"/>
      <c r="BB458" s="244"/>
      <c r="BC458" s="212"/>
      <c r="BD458" s="213"/>
      <c r="BE458" s="149"/>
      <c r="BF458" s="60"/>
      <c r="BG458" s="244"/>
      <c r="BH458" s="275"/>
      <c r="BI458" s="275"/>
      <c r="BJ458" s="149"/>
      <c r="BK458" s="60"/>
      <c r="BL458" s="244"/>
      <c r="BM458" s="212"/>
      <c r="BN458" s="213"/>
      <c r="BO458" s="149"/>
      <c r="BP458" s="60"/>
      <c r="BQ458" s="244"/>
      <c r="BR458" s="212"/>
      <c r="BS458" s="213"/>
      <c r="BT458" s="149"/>
      <c r="BU458" s="60"/>
      <c r="BV458" s="244"/>
      <c r="BW458" s="212"/>
      <c r="BX458" s="213"/>
      <c r="BY458" s="149"/>
      <c r="BZ458" s="60"/>
      <c r="CA458" s="244"/>
      <c r="CB458" s="277"/>
      <c r="CC458" s="277"/>
      <c r="CD458" s="149"/>
      <c r="CE458" s="60"/>
      <c r="CF458" s="244"/>
      <c r="CG458" s="212"/>
      <c r="CH458" s="213"/>
      <c r="CI458" s="149"/>
      <c r="CJ458" s="60"/>
      <c r="CK458" s="244"/>
      <c r="CL458" s="212"/>
      <c r="CM458" s="213"/>
      <c r="CN458" s="149"/>
      <c r="CO458" s="60"/>
      <c r="CP458" s="244"/>
      <c r="CQ458" s="212"/>
      <c r="CR458" s="213"/>
      <c r="CS458" s="149"/>
      <c r="CT458" s="60"/>
      <c r="CU458" s="244"/>
      <c r="CV458" s="212"/>
      <c r="CW458" s="213"/>
      <c r="CX458" s="149"/>
      <c r="CY458" s="60"/>
      <c r="CZ458" s="244"/>
      <c r="DA458" s="212"/>
      <c r="DB458" s="213"/>
      <c r="DC458" s="149"/>
      <c r="DD458" s="60"/>
      <c r="DE458" s="244"/>
      <c r="DF458" s="212"/>
      <c r="DG458" s="213"/>
      <c r="DH458" s="149"/>
      <c r="DI458" s="60"/>
      <c r="DJ458" s="244"/>
      <c r="DK458" s="212"/>
      <c r="DL458" s="213"/>
      <c r="DM458" s="149"/>
      <c r="DN458" s="60"/>
      <c r="DO458" s="244"/>
      <c r="DP458" s="212"/>
      <c r="DQ458" s="213"/>
      <c r="DR458" s="149">
        <f t="shared" si="2255"/>
        <v>0</v>
      </c>
      <c r="DS458" s="60">
        <f t="shared" ref="DS458:DS521" si="2264">+DR458*$F458</f>
        <v>0</v>
      </c>
      <c r="DT458" s="244"/>
      <c r="DU458" s="212">
        <v>0</v>
      </c>
      <c r="DV458" s="213">
        <v>0</v>
      </c>
      <c r="DW458" s="149">
        <f t="shared" si="2256"/>
        <v>0</v>
      </c>
      <c r="DX458" s="60">
        <f t="shared" ref="DX458:DX521" si="2265">+DW458*$F458</f>
        <v>0</v>
      </c>
      <c r="DY458" s="244"/>
      <c r="DZ458" s="212"/>
      <c r="EA458" s="213"/>
      <c r="EB458" s="149"/>
      <c r="EC458" s="60"/>
      <c r="ED458" s="247"/>
      <c r="EE458" s="212"/>
      <c r="EF458" s="213"/>
      <c r="EG458" s="149"/>
      <c r="EH458" s="60"/>
      <c r="EI458" s="244"/>
      <c r="EJ458" s="224">
        <f t="shared" ref="EJ458" si="2266">IFERROR(AVERAGEIFS(O458:EI458,O$12:EI$12,"Valor Total Unitario",O458:EI458,"&lt;&gt;0"),0)</f>
        <v>2808162</v>
      </c>
      <c r="EK458" s="221">
        <f t="shared" ref="EK458" si="2267">_xlfn.MINIFS(O458:EI458,O$12:EI$12,"Valor Total Unitario", O458:EI458, "&lt;&gt;0")</f>
        <v>2808162</v>
      </c>
      <c r="EL458" s="222" t="str">
        <f t="shared" ref="EL458" si="2268">IF(EK458=0,"",INDEX(O$9:EI$9,MATCH(EK458,O458:EI458,0)))</f>
        <v>MEDITEC SA</v>
      </c>
      <c r="EM458" s="221"/>
      <c r="EN458" s="220">
        <f>IFERROR(EM458/#REF!,0)</f>
        <v>0</v>
      </c>
      <c r="EO458" s="31">
        <f t="shared" ref="EO458" si="2269">+EJ458</f>
        <v>2808162</v>
      </c>
      <c r="EP458" s="31">
        <f t="shared" si="1918"/>
        <v>5616324</v>
      </c>
      <c r="EQ458" s="225" t="str">
        <f t="shared" si="2207"/>
        <v/>
      </c>
    </row>
    <row r="459" spans="1:147" s="14" customFormat="1" ht="42.75">
      <c r="A459" s="263">
        <f t="shared" si="1163"/>
        <v>447</v>
      </c>
      <c r="B459" s="102"/>
      <c r="C459" s="250" t="s">
        <v>1174</v>
      </c>
      <c r="D459" s="273" t="s">
        <v>57</v>
      </c>
      <c r="E459" s="269" t="s">
        <v>37</v>
      </c>
      <c r="F459" s="273">
        <v>5</v>
      </c>
      <c r="G459" s="102"/>
      <c r="H459" s="103"/>
      <c r="I459" s="210"/>
      <c r="J459" s="280"/>
      <c r="K459" s="206"/>
      <c r="L459" s="71">
        <f t="shared" ref="L459" si="2270">+J459+K459</f>
        <v>0</v>
      </c>
      <c r="M459" s="209">
        <f t="shared" si="2251"/>
        <v>0</v>
      </c>
      <c r="O459" s="275"/>
      <c r="P459" s="275"/>
      <c r="Q459" s="149"/>
      <c r="R459" s="60"/>
      <c r="S459" s="244"/>
      <c r="T459" s="275"/>
      <c r="U459" s="275"/>
      <c r="V459" s="149"/>
      <c r="W459" s="60"/>
      <c r="X459" s="244"/>
      <c r="Y459" s="275"/>
      <c r="Z459" s="275"/>
      <c r="AA459" s="149"/>
      <c r="AB459" s="60"/>
      <c r="AC459" s="244"/>
      <c r="AD459" s="275"/>
      <c r="AE459" s="275"/>
      <c r="AF459" s="149"/>
      <c r="AG459" s="60"/>
      <c r="AH459" s="244"/>
      <c r="AI459" s="275"/>
      <c r="AJ459" s="275"/>
      <c r="AK459" s="149"/>
      <c r="AL459" s="60"/>
      <c r="AM459" s="244"/>
      <c r="AN459" s="275"/>
      <c r="AO459" s="275"/>
      <c r="AP459" s="149">
        <f t="shared" si="2254"/>
        <v>0</v>
      </c>
      <c r="AQ459" s="60">
        <f t="shared" si="1913"/>
        <v>0</v>
      </c>
      <c r="AR459" s="244"/>
      <c r="AS459" s="275"/>
      <c r="AT459" s="275"/>
      <c r="AU459" s="149"/>
      <c r="AV459" s="60"/>
      <c r="AW459" s="244"/>
      <c r="AX459" s="212"/>
      <c r="AY459" s="213"/>
      <c r="AZ459" s="149"/>
      <c r="BA459" s="60"/>
      <c r="BB459" s="244"/>
      <c r="BC459" s="212"/>
      <c r="BD459" s="213"/>
      <c r="BE459" s="149"/>
      <c r="BF459" s="60"/>
      <c r="BG459" s="244"/>
      <c r="BH459" s="275"/>
      <c r="BI459" s="275"/>
      <c r="BJ459" s="149"/>
      <c r="BK459" s="60"/>
      <c r="BL459" s="244"/>
      <c r="BM459" s="212"/>
      <c r="BN459" s="213"/>
      <c r="BO459" s="149"/>
      <c r="BP459" s="60"/>
      <c r="BQ459" s="244"/>
      <c r="BR459" s="212">
        <v>1208420</v>
      </c>
      <c r="BS459" s="213">
        <v>229599.8</v>
      </c>
      <c r="BT459" s="149">
        <f t="shared" ref="BT459:BT499" si="2271">+BR459+BS459</f>
        <v>1438019.8</v>
      </c>
      <c r="BU459" s="60">
        <f t="shared" ref="BU459:BU499" si="2272">+BT459*$F459</f>
        <v>7190099</v>
      </c>
      <c r="BV459" s="244"/>
      <c r="BW459" s="212"/>
      <c r="BX459" s="213"/>
      <c r="BY459" s="149"/>
      <c r="BZ459" s="60"/>
      <c r="CA459" s="244"/>
      <c r="CB459" s="277"/>
      <c r="CC459" s="277"/>
      <c r="CD459" s="149"/>
      <c r="CE459" s="60"/>
      <c r="CF459" s="244"/>
      <c r="CG459" s="212"/>
      <c r="CH459" s="213"/>
      <c r="CI459" s="149"/>
      <c r="CJ459" s="60"/>
      <c r="CK459" s="244"/>
      <c r="CL459" s="212"/>
      <c r="CM459" s="213"/>
      <c r="CN459" s="149"/>
      <c r="CO459" s="60"/>
      <c r="CP459" s="244"/>
      <c r="CQ459" s="212"/>
      <c r="CR459" s="213"/>
      <c r="CS459" s="149"/>
      <c r="CT459" s="60"/>
      <c r="CU459" s="244"/>
      <c r="CV459" s="212"/>
      <c r="CW459" s="213"/>
      <c r="CX459" s="149"/>
      <c r="CY459" s="60"/>
      <c r="CZ459" s="244"/>
      <c r="DA459" s="212"/>
      <c r="DB459" s="213"/>
      <c r="DC459" s="149"/>
      <c r="DD459" s="60"/>
      <c r="DE459" s="244"/>
      <c r="DF459" s="212"/>
      <c r="DG459" s="213"/>
      <c r="DH459" s="149"/>
      <c r="DI459" s="60"/>
      <c r="DJ459" s="244"/>
      <c r="DK459" s="212"/>
      <c r="DL459" s="213"/>
      <c r="DM459" s="149"/>
      <c r="DN459" s="60"/>
      <c r="DO459" s="244"/>
      <c r="DP459" s="212"/>
      <c r="DQ459" s="213"/>
      <c r="DR459" s="149">
        <f t="shared" si="2255"/>
        <v>0</v>
      </c>
      <c r="DS459" s="60">
        <f t="shared" si="2264"/>
        <v>0</v>
      </c>
      <c r="DT459" s="244"/>
      <c r="DU459" s="212">
        <v>0</v>
      </c>
      <c r="DV459" s="213">
        <v>0</v>
      </c>
      <c r="DW459" s="149">
        <f t="shared" si="2256"/>
        <v>0</v>
      </c>
      <c r="DX459" s="60">
        <f t="shared" si="2265"/>
        <v>0</v>
      </c>
      <c r="DY459" s="244"/>
      <c r="DZ459" s="212"/>
      <c r="EA459" s="213"/>
      <c r="EB459" s="149"/>
      <c r="EC459" s="60"/>
      <c r="ED459" s="247"/>
      <c r="EE459" s="212"/>
      <c r="EF459" s="213"/>
      <c r="EG459" s="149"/>
      <c r="EH459" s="60"/>
      <c r="EI459" s="244"/>
      <c r="EJ459" s="224">
        <f t="shared" ref="EJ459" si="2273">IFERROR(AVERAGEIFS(O459:EI459,O$12:EI$12,"Valor Total Unitario",O459:EI459,"&lt;&gt;0"),0)</f>
        <v>1438019.8</v>
      </c>
      <c r="EK459" s="221">
        <f t="shared" ref="EK459" si="2274">_xlfn.MINIFS(O459:EI459,O$12:EI$12,"Valor Total Unitario", O459:EI459, "&lt;&gt;0")</f>
        <v>1438019.8</v>
      </c>
      <c r="EL459" s="222" t="str">
        <f t="shared" ref="EL459" si="2275">IF(EK459=0,"",INDEX(O$9:EI$9,MATCH(EK459,O459:EI459,0)))</f>
        <v>J&amp;J MEDTECH</v>
      </c>
      <c r="EM459" s="221"/>
      <c r="EN459" s="220">
        <f>IFERROR(EM459/#REF!,0)</f>
        <v>0</v>
      </c>
      <c r="EO459" s="31">
        <f t="shared" ref="EO459" si="2276">+EJ459</f>
        <v>1438019.8</v>
      </c>
      <c r="EP459" s="31">
        <f t="shared" si="1918"/>
        <v>7190099</v>
      </c>
      <c r="EQ459" s="225" t="str">
        <f t="shared" si="2207"/>
        <v/>
      </c>
    </row>
    <row r="460" spans="1:147" s="14" customFormat="1" ht="28.5">
      <c r="A460" s="263">
        <f t="shared" si="1163"/>
        <v>448</v>
      </c>
      <c r="B460" s="102"/>
      <c r="C460" s="250" t="s">
        <v>1175</v>
      </c>
      <c r="D460" s="273" t="s">
        <v>57</v>
      </c>
      <c r="E460" s="269" t="s">
        <v>37</v>
      </c>
      <c r="F460" s="273">
        <v>5</v>
      </c>
      <c r="G460" s="102"/>
      <c r="H460" s="103"/>
      <c r="I460" s="210"/>
      <c r="J460" s="280"/>
      <c r="K460" s="206"/>
      <c r="L460" s="71">
        <f t="shared" ref="L460" si="2277">+J460+K460</f>
        <v>0</v>
      </c>
      <c r="M460" s="209">
        <f t="shared" si="2251"/>
        <v>0</v>
      </c>
      <c r="O460" s="275"/>
      <c r="P460" s="275"/>
      <c r="Q460" s="149"/>
      <c r="R460" s="60"/>
      <c r="S460" s="244"/>
      <c r="T460" s="275"/>
      <c r="U460" s="275"/>
      <c r="V460" s="149"/>
      <c r="W460" s="60"/>
      <c r="X460" s="244"/>
      <c r="Y460" s="275"/>
      <c r="Z460" s="275"/>
      <c r="AA460" s="149"/>
      <c r="AB460" s="60"/>
      <c r="AC460" s="244"/>
      <c r="AD460" s="275"/>
      <c r="AE460" s="275"/>
      <c r="AF460" s="149"/>
      <c r="AG460" s="60"/>
      <c r="AH460" s="244"/>
      <c r="AI460" s="275"/>
      <c r="AJ460" s="275"/>
      <c r="AK460" s="149"/>
      <c r="AL460" s="60"/>
      <c r="AM460" s="244"/>
      <c r="AN460" s="275"/>
      <c r="AO460" s="275"/>
      <c r="AP460" s="149">
        <f t="shared" si="2254"/>
        <v>0</v>
      </c>
      <c r="AQ460" s="60">
        <f t="shared" si="1913"/>
        <v>0</v>
      </c>
      <c r="AR460" s="244"/>
      <c r="AS460" s="275"/>
      <c r="AT460" s="275"/>
      <c r="AU460" s="149"/>
      <c r="AV460" s="60"/>
      <c r="AW460" s="244"/>
      <c r="AX460" s="212"/>
      <c r="AY460" s="213"/>
      <c r="AZ460" s="149"/>
      <c r="BA460" s="60"/>
      <c r="BB460" s="244"/>
      <c r="BC460" s="212"/>
      <c r="BD460" s="213"/>
      <c r="BE460" s="149"/>
      <c r="BF460" s="60"/>
      <c r="BG460" s="244"/>
      <c r="BH460" s="275"/>
      <c r="BI460" s="275"/>
      <c r="BJ460" s="149"/>
      <c r="BK460" s="60"/>
      <c r="BL460" s="244"/>
      <c r="BM460" s="212"/>
      <c r="BN460" s="213"/>
      <c r="BO460" s="149"/>
      <c r="BP460" s="60"/>
      <c r="BQ460" s="244"/>
      <c r="BR460" s="212">
        <v>673580</v>
      </c>
      <c r="BS460" s="213">
        <v>127980.2</v>
      </c>
      <c r="BT460" s="149">
        <f t="shared" si="2271"/>
        <v>801560.2</v>
      </c>
      <c r="BU460" s="60">
        <f t="shared" si="2272"/>
        <v>4007801</v>
      </c>
      <c r="BV460" s="244"/>
      <c r="BW460" s="212"/>
      <c r="BX460" s="213"/>
      <c r="BY460" s="149"/>
      <c r="BZ460" s="60"/>
      <c r="CA460" s="244"/>
      <c r="CB460" s="277"/>
      <c r="CC460" s="277"/>
      <c r="CD460" s="149"/>
      <c r="CE460" s="60"/>
      <c r="CF460" s="244"/>
      <c r="CG460" s="212"/>
      <c r="CH460" s="213"/>
      <c r="CI460" s="149"/>
      <c r="CJ460" s="60"/>
      <c r="CK460" s="244"/>
      <c r="CL460" s="212"/>
      <c r="CM460" s="213"/>
      <c r="CN460" s="149"/>
      <c r="CO460" s="60"/>
      <c r="CP460" s="244"/>
      <c r="CQ460" s="212"/>
      <c r="CR460" s="213"/>
      <c r="CS460" s="149"/>
      <c r="CT460" s="60"/>
      <c r="CU460" s="244"/>
      <c r="CV460" s="212"/>
      <c r="CW460" s="213"/>
      <c r="CX460" s="149"/>
      <c r="CY460" s="60"/>
      <c r="CZ460" s="244"/>
      <c r="DA460" s="212"/>
      <c r="DB460" s="213"/>
      <c r="DC460" s="149"/>
      <c r="DD460" s="60"/>
      <c r="DE460" s="244"/>
      <c r="DF460" s="212"/>
      <c r="DG460" s="213"/>
      <c r="DH460" s="149"/>
      <c r="DI460" s="60"/>
      <c r="DJ460" s="244"/>
      <c r="DK460" s="212"/>
      <c r="DL460" s="213"/>
      <c r="DM460" s="149"/>
      <c r="DN460" s="60"/>
      <c r="DO460" s="244"/>
      <c r="DP460" s="212"/>
      <c r="DQ460" s="213"/>
      <c r="DR460" s="149">
        <f t="shared" si="2255"/>
        <v>0</v>
      </c>
      <c r="DS460" s="60">
        <f t="shared" si="2264"/>
        <v>0</v>
      </c>
      <c r="DT460" s="244"/>
      <c r="DU460" s="212">
        <v>0</v>
      </c>
      <c r="DV460" s="213">
        <v>0</v>
      </c>
      <c r="DW460" s="149">
        <f t="shared" si="2256"/>
        <v>0</v>
      </c>
      <c r="DX460" s="60">
        <f t="shared" si="2265"/>
        <v>0</v>
      </c>
      <c r="DY460" s="244"/>
      <c r="DZ460" s="212"/>
      <c r="EA460" s="213"/>
      <c r="EB460" s="149"/>
      <c r="EC460" s="60"/>
      <c r="ED460" s="247"/>
      <c r="EE460" s="212"/>
      <c r="EF460" s="213"/>
      <c r="EG460" s="149"/>
      <c r="EH460" s="60"/>
      <c r="EI460" s="244"/>
      <c r="EJ460" s="224">
        <f t="shared" ref="EJ460" si="2278">IFERROR(AVERAGEIFS(O460:EI460,O$12:EI$12,"Valor Total Unitario",O460:EI460,"&lt;&gt;0"),0)</f>
        <v>801560.2</v>
      </c>
      <c r="EK460" s="221">
        <f t="shared" ref="EK460" si="2279">_xlfn.MINIFS(O460:EI460,O$12:EI$12,"Valor Total Unitario", O460:EI460, "&lt;&gt;0")</f>
        <v>801560.2</v>
      </c>
      <c r="EL460" s="222" t="str">
        <f t="shared" ref="EL460" si="2280">IF(EK460=0,"",INDEX(O$9:EI$9,MATCH(EK460,O460:EI460,0)))</f>
        <v>J&amp;J MEDTECH</v>
      </c>
      <c r="EM460" s="221"/>
      <c r="EN460" s="220">
        <f>IFERROR(EM460/#REF!,0)</f>
        <v>0</v>
      </c>
      <c r="EO460" s="31">
        <f t="shared" ref="EO460" si="2281">+EJ460</f>
        <v>801560.2</v>
      </c>
      <c r="EP460" s="31">
        <f t="shared" si="1918"/>
        <v>4007801</v>
      </c>
      <c r="EQ460" s="225" t="str">
        <f t="shared" si="2207"/>
        <v/>
      </c>
    </row>
    <row r="461" spans="1:147" s="14" customFormat="1">
      <c r="A461" s="263">
        <f t="shared" si="1163"/>
        <v>449</v>
      </c>
      <c r="B461" s="102"/>
      <c r="C461" s="249" t="s">
        <v>1176</v>
      </c>
      <c r="D461" s="273" t="s">
        <v>57</v>
      </c>
      <c r="E461" s="269" t="s">
        <v>37</v>
      </c>
      <c r="F461" s="273">
        <v>3</v>
      </c>
      <c r="G461" s="102"/>
      <c r="H461" s="103"/>
      <c r="I461" s="210"/>
      <c r="J461" s="280"/>
      <c r="K461" s="206"/>
      <c r="L461" s="71">
        <f t="shared" ref="L461" si="2282">+J461+K461</f>
        <v>0</v>
      </c>
      <c r="M461" s="209">
        <f t="shared" si="2251"/>
        <v>0</v>
      </c>
      <c r="O461" s="275"/>
      <c r="P461" s="275"/>
      <c r="Q461" s="149"/>
      <c r="R461" s="60"/>
      <c r="S461" s="244"/>
      <c r="T461" s="275"/>
      <c r="U461" s="275"/>
      <c r="V461" s="149"/>
      <c r="W461" s="60"/>
      <c r="X461" s="244"/>
      <c r="Y461" s="275"/>
      <c r="Z461" s="275"/>
      <c r="AA461" s="149"/>
      <c r="AB461" s="60"/>
      <c r="AC461" s="244"/>
      <c r="AD461" s="275"/>
      <c r="AE461" s="275"/>
      <c r="AF461" s="149"/>
      <c r="AG461" s="60"/>
      <c r="AH461" s="244"/>
      <c r="AI461" s="275"/>
      <c r="AJ461" s="275"/>
      <c r="AK461" s="149"/>
      <c r="AL461" s="60"/>
      <c r="AM461" s="244"/>
      <c r="AN461" s="275">
        <v>1744080</v>
      </c>
      <c r="AO461" s="275">
        <v>331375.2</v>
      </c>
      <c r="AP461" s="149">
        <f t="shared" si="2254"/>
        <v>2075455.2</v>
      </c>
      <c r="AQ461" s="60">
        <f t="shared" ref="AQ461:AQ524" si="2283">AP461*F461</f>
        <v>6226365.5999999996</v>
      </c>
      <c r="AR461" s="244"/>
      <c r="AS461" s="275"/>
      <c r="AT461" s="275"/>
      <c r="AU461" s="149"/>
      <c r="AV461" s="60"/>
      <c r="AW461" s="244"/>
      <c r="AX461" s="212"/>
      <c r="AY461" s="213"/>
      <c r="AZ461" s="149"/>
      <c r="BA461" s="60"/>
      <c r="BB461" s="244"/>
      <c r="BC461" s="212"/>
      <c r="BD461" s="213"/>
      <c r="BE461" s="149"/>
      <c r="BF461" s="60"/>
      <c r="BG461" s="244"/>
      <c r="BH461" s="275">
        <v>653133</v>
      </c>
      <c r="BI461" s="275">
        <v>124095</v>
      </c>
      <c r="BJ461" s="149">
        <f t="shared" ref="BJ461:BJ496" si="2284">+BH461+BI461</f>
        <v>777228</v>
      </c>
      <c r="BK461" s="60">
        <f t="shared" ref="BK461:BK496" si="2285">+BJ461*$F461</f>
        <v>2331684</v>
      </c>
      <c r="BL461" s="244"/>
      <c r="BM461" s="212"/>
      <c r="BN461" s="213"/>
      <c r="BO461" s="149"/>
      <c r="BP461" s="60"/>
      <c r="BQ461" s="244"/>
      <c r="BR461" s="212">
        <v>1208420</v>
      </c>
      <c r="BS461" s="213">
        <v>229599.8</v>
      </c>
      <c r="BT461" s="149">
        <f t="shared" si="2271"/>
        <v>1438019.8</v>
      </c>
      <c r="BU461" s="60">
        <f t="shared" si="2272"/>
        <v>4314059.4000000004</v>
      </c>
      <c r="BV461" s="244"/>
      <c r="BW461" s="212"/>
      <c r="BX461" s="213"/>
      <c r="BY461" s="149"/>
      <c r="BZ461" s="60"/>
      <c r="CA461" s="244"/>
      <c r="CB461" s="277"/>
      <c r="CC461" s="277"/>
      <c r="CD461" s="149"/>
      <c r="CE461" s="60"/>
      <c r="CF461" s="244"/>
      <c r="CG461" s="212"/>
      <c r="CH461" s="213"/>
      <c r="CI461" s="149"/>
      <c r="CJ461" s="60"/>
      <c r="CK461" s="244"/>
      <c r="CL461" s="212"/>
      <c r="CM461" s="213"/>
      <c r="CN461" s="149"/>
      <c r="CO461" s="60"/>
      <c r="CP461" s="244"/>
      <c r="CQ461" s="212"/>
      <c r="CR461" s="213"/>
      <c r="CS461" s="149"/>
      <c r="CT461" s="60"/>
      <c r="CU461" s="244"/>
      <c r="CV461" s="212"/>
      <c r="CW461" s="213"/>
      <c r="CX461" s="149"/>
      <c r="CY461" s="60"/>
      <c r="CZ461" s="244"/>
      <c r="DA461" s="212"/>
      <c r="DB461" s="213"/>
      <c r="DC461" s="149"/>
      <c r="DD461" s="60"/>
      <c r="DE461" s="244"/>
      <c r="DF461" s="212"/>
      <c r="DG461" s="213"/>
      <c r="DH461" s="149"/>
      <c r="DI461" s="60"/>
      <c r="DJ461" s="244"/>
      <c r="DK461" s="212"/>
      <c r="DL461" s="213"/>
      <c r="DM461" s="149"/>
      <c r="DN461" s="60"/>
      <c r="DO461" s="244"/>
      <c r="DP461" s="212">
        <v>605000</v>
      </c>
      <c r="DQ461" s="213">
        <v>114950</v>
      </c>
      <c r="DR461" s="149">
        <f t="shared" si="2255"/>
        <v>719950</v>
      </c>
      <c r="DS461" s="60">
        <f t="shared" si="2264"/>
        <v>2159850</v>
      </c>
      <c r="DT461" s="244"/>
      <c r="DU461" s="212">
        <v>0</v>
      </c>
      <c r="DV461" s="213">
        <v>0</v>
      </c>
      <c r="DW461" s="149">
        <f t="shared" si="2256"/>
        <v>0</v>
      </c>
      <c r="DX461" s="60">
        <f t="shared" si="2265"/>
        <v>0</v>
      </c>
      <c r="DY461" s="244"/>
      <c r="DZ461" s="212"/>
      <c r="EA461" s="213"/>
      <c r="EB461" s="149"/>
      <c r="EC461" s="60"/>
      <c r="ED461" s="247"/>
      <c r="EE461" s="212"/>
      <c r="EF461" s="213"/>
      <c r="EG461" s="149"/>
      <c r="EH461" s="60"/>
      <c r="EI461" s="244"/>
      <c r="EJ461" s="224">
        <f t="shared" ref="EJ461" si="2286">IFERROR(AVERAGEIFS(O461:EI461,O$12:EI$12,"Valor Total Unitario",O461:EI461,"&lt;&gt;0"),0)</f>
        <v>1252663.25</v>
      </c>
      <c r="EK461" s="221">
        <f t="shared" ref="EK461" si="2287">_xlfn.MINIFS(O461:EI461,O$12:EI$12,"Valor Total Unitario", O461:EI461, "&lt;&gt;0")</f>
        <v>719950</v>
      </c>
      <c r="EL461" s="222" t="str">
        <f t="shared" ref="EL461" si="2288">IF(EK461=0,"",INDEX(O$9:EI$9,MATCH(EK461,O461:EI461,0)))</f>
        <v>SMITH &amp; NEPHEW</v>
      </c>
      <c r="EM461" s="221"/>
      <c r="EN461" s="220">
        <f>IFERROR(EM461/#REF!,0)</f>
        <v>0</v>
      </c>
      <c r="EO461" s="31">
        <f t="shared" ref="EO461" si="2289">+EJ461</f>
        <v>1252663.25</v>
      </c>
      <c r="EP461" s="31">
        <f t="shared" ref="EP461:EP524" si="2290">EJ461*F461</f>
        <v>3757989.75</v>
      </c>
      <c r="EQ461" s="225" t="str">
        <f t="shared" si="2207"/>
        <v/>
      </c>
    </row>
    <row r="462" spans="1:147" s="14" customFormat="1">
      <c r="A462" s="263">
        <f t="shared" si="1163"/>
        <v>450</v>
      </c>
      <c r="B462" s="102"/>
      <c r="C462" s="249" t="s">
        <v>1177</v>
      </c>
      <c r="D462" s="273" t="s">
        <v>57</v>
      </c>
      <c r="E462" s="269" t="s">
        <v>37</v>
      </c>
      <c r="F462" s="273">
        <v>3</v>
      </c>
      <c r="G462" s="102"/>
      <c r="H462" s="103"/>
      <c r="I462" s="210"/>
      <c r="J462" s="280"/>
      <c r="K462" s="206"/>
      <c r="L462" s="71">
        <f t="shared" ref="L462" si="2291">+J462+K462</f>
        <v>0</v>
      </c>
      <c r="M462" s="209">
        <f t="shared" si="2251"/>
        <v>0</v>
      </c>
      <c r="O462" s="275"/>
      <c r="P462" s="275"/>
      <c r="Q462" s="149"/>
      <c r="R462" s="60"/>
      <c r="S462" s="244"/>
      <c r="T462" s="275"/>
      <c r="U462" s="275"/>
      <c r="V462" s="149"/>
      <c r="W462" s="60"/>
      <c r="X462" s="244"/>
      <c r="Y462" s="275"/>
      <c r="Z462" s="275"/>
      <c r="AA462" s="149"/>
      <c r="AB462" s="60"/>
      <c r="AC462" s="244"/>
      <c r="AD462" s="275"/>
      <c r="AE462" s="275"/>
      <c r="AF462" s="149"/>
      <c r="AG462" s="60"/>
      <c r="AH462" s="244"/>
      <c r="AI462" s="275"/>
      <c r="AJ462" s="275"/>
      <c r="AK462" s="149"/>
      <c r="AL462" s="60"/>
      <c r="AM462" s="244"/>
      <c r="AN462" s="275">
        <v>1744080</v>
      </c>
      <c r="AO462" s="275">
        <v>331375.2</v>
      </c>
      <c r="AP462" s="149">
        <f t="shared" si="2254"/>
        <v>2075455.2</v>
      </c>
      <c r="AQ462" s="60">
        <f t="shared" si="2283"/>
        <v>6226365.5999999996</v>
      </c>
      <c r="AR462" s="244"/>
      <c r="AS462" s="275"/>
      <c r="AT462" s="275"/>
      <c r="AU462" s="149"/>
      <c r="AV462" s="60"/>
      <c r="AW462" s="244"/>
      <c r="AX462" s="212"/>
      <c r="AY462" s="213"/>
      <c r="AZ462" s="149"/>
      <c r="BA462" s="60"/>
      <c r="BB462" s="244"/>
      <c r="BC462" s="212"/>
      <c r="BD462" s="213"/>
      <c r="BE462" s="149"/>
      <c r="BF462" s="60"/>
      <c r="BG462" s="244"/>
      <c r="BH462" s="275">
        <v>653133</v>
      </c>
      <c r="BI462" s="275">
        <v>124095</v>
      </c>
      <c r="BJ462" s="149">
        <f t="shared" si="2284"/>
        <v>777228</v>
      </c>
      <c r="BK462" s="60">
        <f t="shared" si="2285"/>
        <v>2331684</v>
      </c>
      <c r="BL462" s="244"/>
      <c r="BM462" s="212"/>
      <c r="BN462" s="213"/>
      <c r="BO462" s="149"/>
      <c r="BP462" s="60"/>
      <c r="BQ462" s="244"/>
      <c r="BR462" s="212">
        <v>1208420</v>
      </c>
      <c r="BS462" s="213">
        <v>229599.8</v>
      </c>
      <c r="BT462" s="149">
        <f t="shared" si="2271"/>
        <v>1438019.8</v>
      </c>
      <c r="BU462" s="60">
        <f t="shared" si="2272"/>
        <v>4314059.4000000004</v>
      </c>
      <c r="BV462" s="244"/>
      <c r="BW462" s="212"/>
      <c r="BX462" s="213"/>
      <c r="BY462" s="149"/>
      <c r="BZ462" s="60"/>
      <c r="CA462" s="244"/>
      <c r="CB462" s="277"/>
      <c r="CC462" s="277"/>
      <c r="CD462" s="149"/>
      <c r="CE462" s="60"/>
      <c r="CF462" s="244"/>
      <c r="CG462" s="212"/>
      <c r="CH462" s="213"/>
      <c r="CI462" s="149"/>
      <c r="CJ462" s="60"/>
      <c r="CK462" s="244"/>
      <c r="CL462" s="212"/>
      <c r="CM462" s="213"/>
      <c r="CN462" s="149"/>
      <c r="CO462" s="60"/>
      <c r="CP462" s="244"/>
      <c r="CQ462" s="212"/>
      <c r="CR462" s="213"/>
      <c r="CS462" s="149"/>
      <c r="CT462" s="60"/>
      <c r="CU462" s="244"/>
      <c r="CV462" s="212"/>
      <c r="CW462" s="213"/>
      <c r="CX462" s="149"/>
      <c r="CY462" s="60"/>
      <c r="CZ462" s="244"/>
      <c r="DA462" s="212"/>
      <c r="DB462" s="213"/>
      <c r="DC462" s="149"/>
      <c r="DD462" s="60"/>
      <c r="DE462" s="244"/>
      <c r="DF462" s="212"/>
      <c r="DG462" s="213"/>
      <c r="DH462" s="149"/>
      <c r="DI462" s="60"/>
      <c r="DJ462" s="244"/>
      <c r="DK462" s="212"/>
      <c r="DL462" s="213"/>
      <c r="DM462" s="149"/>
      <c r="DN462" s="60"/>
      <c r="DO462" s="244"/>
      <c r="DP462" s="212">
        <v>574000</v>
      </c>
      <c r="DQ462" s="213">
        <v>109060</v>
      </c>
      <c r="DR462" s="149">
        <f t="shared" si="2255"/>
        <v>683060</v>
      </c>
      <c r="DS462" s="60">
        <f t="shared" si="2264"/>
        <v>2049180</v>
      </c>
      <c r="DT462" s="244"/>
      <c r="DU462" s="212">
        <v>0</v>
      </c>
      <c r="DV462" s="213">
        <v>0</v>
      </c>
      <c r="DW462" s="149">
        <f t="shared" si="2256"/>
        <v>0</v>
      </c>
      <c r="DX462" s="60">
        <f t="shared" si="2265"/>
        <v>0</v>
      </c>
      <c r="DY462" s="244"/>
      <c r="DZ462" s="212"/>
      <c r="EA462" s="213"/>
      <c r="EB462" s="149"/>
      <c r="EC462" s="60"/>
      <c r="ED462" s="247"/>
      <c r="EE462" s="212"/>
      <c r="EF462" s="213"/>
      <c r="EG462" s="149"/>
      <c r="EH462" s="60"/>
      <c r="EI462" s="244"/>
      <c r="EJ462" s="224">
        <f t="shared" ref="EJ462" si="2292">IFERROR(AVERAGEIFS(O462:EI462,O$12:EI$12,"Valor Total Unitario",O462:EI462,"&lt;&gt;0"),0)</f>
        <v>1243440.75</v>
      </c>
      <c r="EK462" s="221">
        <f t="shared" ref="EK462" si="2293">_xlfn.MINIFS(O462:EI462,O$12:EI$12,"Valor Total Unitario", O462:EI462, "&lt;&gt;0")</f>
        <v>683060</v>
      </c>
      <c r="EL462" s="222" t="str">
        <f t="shared" ref="EL462" si="2294">IF(EK462=0,"",INDEX(O$9:EI$9,MATCH(EK462,O462:EI462,0)))</f>
        <v>SMITH &amp; NEPHEW</v>
      </c>
      <c r="EM462" s="221"/>
      <c r="EN462" s="220">
        <f>IFERROR(EM462/#REF!,0)</f>
        <v>0</v>
      </c>
      <c r="EO462" s="31">
        <f t="shared" ref="EO462" si="2295">+EJ462</f>
        <v>1243440.75</v>
      </c>
      <c r="EP462" s="31">
        <f t="shared" si="2290"/>
        <v>3730322.25</v>
      </c>
      <c r="EQ462" s="225" t="str">
        <f t="shared" si="2207"/>
        <v/>
      </c>
    </row>
    <row r="463" spans="1:147" s="14" customFormat="1">
      <c r="A463" s="263">
        <f t="shared" si="1163"/>
        <v>451</v>
      </c>
      <c r="B463" s="102"/>
      <c r="C463" s="249" t="s">
        <v>1178</v>
      </c>
      <c r="D463" s="273" t="s">
        <v>57</v>
      </c>
      <c r="E463" s="269" t="s">
        <v>37</v>
      </c>
      <c r="F463" s="273">
        <v>2</v>
      </c>
      <c r="G463" s="102"/>
      <c r="H463" s="103"/>
      <c r="I463" s="210"/>
      <c r="J463" s="280"/>
      <c r="K463" s="206"/>
      <c r="L463" s="71">
        <f t="shared" ref="L463" si="2296">+J463+K463</f>
        <v>0</v>
      </c>
      <c r="M463" s="209">
        <f t="shared" si="2251"/>
        <v>0</v>
      </c>
      <c r="O463" s="275"/>
      <c r="P463" s="275"/>
      <c r="Q463" s="149"/>
      <c r="R463" s="60"/>
      <c r="S463" s="244"/>
      <c r="T463" s="275"/>
      <c r="U463" s="275"/>
      <c r="V463" s="149"/>
      <c r="W463" s="60"/>
      <c r="X463" s="244"/>
      <c r="Y463" s="275"/>
      <c r="Z463" s="275"/>
      <c r="AA463" s="149"/>
      <c r="AB463" s="60"/>
      <c r="AC463" s="244"/>
      <c r="AD463" s="275"/>
      <c r="AE463" s="275"/>
      <c r="AF463" s="149"/>
      <c r="AG463" s="60"/>
      <c r="AH463" s="244"/>
      <c r="AI463" s="275"/>
      <c r="AJ463" s="275"/>
      <c r="AK463" s="149"/>
      <c r="AL463" s="60"/>
      <c r="AM463" s="244"/>
      <c r="AN463" s="275">
        <v>1744080</v>
      </c>
      <c r="AO463" s="275">
        <v>331375.2</v>
      </c>
      <c r="AP463" s="149">
        <f t="shared" si="2254"/>
        <v>2075455.2</v>
      </c>
      <c r="AQ463" s="60">
        <f t="shared" si="2283"/>
        <v>4150910.4</v>
      </c>
      <c r="AR463" s="244"/>
      <c r="AS463" s="275"/>
      <c r="AT463" s="275"/>
      <c r="AU463" s="149"/>
      <c r="AV463" s="60"/>
      <c r="AW463" s="244"/>
      <c r="AX463" s="212"/>
      <c r="AY463" s="213"/>
      <c r="AZ463" s="149"/>
      <c r="BA463" s="60"/>
      <c r="BB463" s="244"/>
      <c r="BC463" s="212"/>
      <c r="BD463" s="213"/>
      <c r="BE463" s="149"/>
      <c r="BF463" s="60"/>
      <c r="BG463" s="244"/>
      <c r="BH463" s="275">
        <v>653133</v>
      </c>
      <c r="BI463" s="275">
        <v>124095</v>
      </c>
      <c r="BJ463" s="149">
        <f t="shared" si="2284"/>
        <v>777228</v>
      </c>
      <c r="BK463" s="60">
        <f t="shared" si="2285"/>
        <v>1554456</v>
      </c>
      <c r="BL463" s="244"/>
      <c r="BM463" s="212"/>
      <c r="BN463" s="213"/>
      <c r="BO463" s="149"/>
      <c r="BP463" s="60"/>
      <c r="BQ463" s="244"/>
      <c r="BR463" s="212">
        <v>841860</v>
      </c>
      <c r="BS463" s="213">
        <v>159953.4</v>
      </c>
      <c r="BT463" s="149">
        <f t="shared" si="2271"/>
        <v>1001813.4</v>
      </c>
      <c r="BU463" s="60">
        <f t="shared" si="2272"/>
        <v>2003626.8</v>
      </c>
      <c r="BV463" s="244"/>
      <c r="BW463" s="212"/>
      <c r="BX463" s="213"/>
      <c r="BY463" s="149"/>
      <c r="BZ463" s="60"/>
      <c r="CA463" s="244"/>
      <c r="CB463" s="277"/>
      <c r="CC463" s="277"/>
      <c r="CD463" s="149"/>
      <c r="CE463" s="60"/>
      <c r="CF463" s="244"/>
      <c r="CG463" s="212"/>
      <c r="CH463" s="213"/>
      <c r="CI463" s="149"/>
      <c r="CJ463" s="60"/>
      <c r="CK463" s="244"/>
      <c r="CL463" s="212"/>
      <c r="CM463" s="213"/>
      <c r="CN463" s="149"/>
      <c r="CO463" s="60"/>
      <c r="CP463" s="244"/>
      <c r="CQ463" s="212"/>
      <c r="CR463" s="213"/>
      <c r="CS463" s="149"/>
      <c r="CT463" s="60"/>
      <c r="CU463" s="244"/>
      <c r="CV463" s="212"/>
      <c r="CW463" s="213"/>
      <c r="CX463" s="149"/>
      <c r="CY463" s="60"/>
      <c r="CZ463" s="244"/>
      <c r="DA463" s="212"/>
      <c r="DB463" s="213"/>
      <c r="DC463" s="149"/>
      <c r="DD463" s="60"/>
      <c r="DE463" s="244"/>
      <c r="DF463" s="212"/>
      <c r="DG463" s="213"/>
      <c r="DH463" s="149"/>
      <c r="DI463" s="60"/>
      <c r="DJ463" s="244"/>
      <c r="DK463" s="212"/>
      <c r="DL463" s="213"/>
      <c r="DM463" s="149"/>
      <c r="DN463" s="60"/>
      <c r="DO463" s="244"/>
      <c r="DP463" s="212">
        <v>574000</v>
      </c>
      <c r="DQ463" s="213">
        <v>109060</v>
      </c>
      <c r="DR463" s="149">
        <f t="shared" si="2255"/>
        <v>683060</v>
      </c>
      <c r="DS463" s="60">
        <f t="shared" si="2264"/>
        <v>1366120</v>
      </c>
      <c r="DT463" s="244"/>
      <c r="DU463" s="212">
        <v>0</v>
      </c>
      <c r="DV463" s="213">
        <v>0</v>
      </c>
      <c r="DW463" s="149">
        <f t="shared" si="2256"/>
        <v>0</v>
      </c>
      <c r="DX463" s="60">
        <f t="shared" si="2265"/>
        <v>0</v>
      </c>
      <c r="DY463" s="244"/>
      <c r="DZ463" s="212"/>
      <c r="EA463" s="213"/>
      <c r="EB463" s="149"/>
      <c r="EC463" s="60"/>
      <c r="ED463" s="247"/>
      <c r="EE463" s="212"/>
      <c r="EF463" s="213"/>
      <c r="EG463" s="149"/>
      <c r="EH463" s="60"/>
      <c r="EI463" s="244"/>
      <c r="EJ463" s="224">
        <f t="shared" ref="EJ463" si="2297">IFERROR(AVERAGEIFS(O463:EI463,O$12:EI$12,"Valor Total Unitario",O463:EI463,"&lt;&gt;0"),0)</f>
        <v>1134389.1499999999</v>
      </c>
      <c r="EK463" s="221">
        <f t="shared" ref="EK463" si="2298">_xlfn.MINIFS(O463:EI463,O$12:EI$12,"Valor Total Unitario", O463:EI463, "&lt;&gt;0")</f>
        <v>683060</v>
      </c>
      <c r="EL463" s="222" t="str">
        <f t="shared" ref="EL463" si="2299">IF(EK463=0,"",INDEX(O$9:EI$9,MATCH(EK463,O463:EI463,0)))</f>
        <v>SMITH &amp; NEPHEW</v>
      </c>
      <c r="EM463" s="221"/>
      <c r="EN463" s="220">
        <f>IFERROR(EM463/#REF!,0)</f>
        <v>0</v>
      </c>
      <c r="EO463" s="31">
        <f t="shared" ref="EO463" si="2300">+EJ463</f>
        <v>1134389.1499999999</v>
      </c>
      <c r="EP463" s="31">
        <f t="shared" si="2290"/>
        <v>2268778.2999999998</v>
      </c>
      <c r="EQ463" s="225" t="str">
        <f t="shared" si="2207"/>
        <v/>
      </c>
    </row>
    <row r="464" spans="1:147" s="14" customFormat="1">
      <c r="A464" s="263">
        <f t="shared" si="1163"/>
        <v>452</v>
      </c>
      <c r="B464" s="102"/>
      <c r="C464" s="249" t="s">
        <v>1179</v>
      </c>
      <c r="D464" s="273" t="s">
        <v>57</v>
      </c>
      <c r="E464" s="269" t="s">
        <v>37</v>
      </c>
      <c r="F464" s="273">
        <v>2</v>
      </c>
      <c r="G464" s="102"/>
      <c r="H464" s="103"/>
      <c r="I464" s="210"/>
      <c r="J464" s="280"/>
      <c r="K464" s="206"/>
      <c r="L464" s="71">
        <f t="shared" ref="L464" si="2301">+J464+K464</f>
        <v>0</v>
      </c>
      <c r="M464" s="209">
        <f t="shared" si="2251"/>
        <v>0</v>
      </c>
      <c r="O464" s="275"/>
      <c r="P464" s="275"/>
      <c r="Q464" s="149"/>
      <c r="R464" s="60"/>
      <c r="S464" s="244"/>
      <c r="T464" s="275"/>
      <c r="U464" s="275"/>
      <c r="V464" s="149"/>
      <c r="W464" s="60"/>
      <c r="X464" s="244"/>
      <c r="Y464" s="275"/>
      <c r="Z464" s="275"/>
      <c r="AA464" s="149"/>
      <c r="AB464" s="60"/>
      <c r="AC464" s="244"/>
      <c r="AD464" s="275"/>
      <c r="AE464" s="275"/>
      <c r="AF464" s="149"/>
      <c r="AG464" s="60"/>
      <c r="AH464" s="244"/>
      <c r="AI464" s="275"/>
      <c r="AJ464" s="275"/>
      <c r="AK464" s="149"/>
      <c r="AL464" s="60"/>
      <c r="AM464" s="244"/>
      <c r="AN464" s="275">
        <v>1744080</v>
      </c>
      <c r="AO464" s="275">
        <v>331375.2</v>
      </c>
      <c r="AP464" s="149">
        <f t="shared" si="2254"/>
        <v>2075455.2</v>
      </c>
      <c r="AQ464" s="60">
        <f t="shared" si="2283"/>
        <v>4150910.4</v>
      </c>
      <c r="AR464" s="244"/>
      <c r="AS464" s="275"/>
      <c r="AT464" s="275"/>
      <c r="AU464" s="149"/>
      <c r="AV464" s="60"/>
      <c r="AW464" s="244"/>
      <c r="AX464" s="212"/>
      <c r="AY464" s="213"/>
      <c r="AZ464" s="149"/>
      <c r="BA464" s="60"/>
      <c r="BB464" s="244"/>
      <c r="BC464" s="212"/>
      <c r="BD464" s="213"/>
      <c r="BE464" s="149"/>
      <c r="BF464" s="60"/>
      <c r="BG464" s="244"/>
      <c r="BH464" s="275">
        <v>653133</v>
      </c>
      <c r="BI464" s="275">
        <v>124095</v>
      </c>
      <c r="BJ464" s="149">
        <f t="shared" si="2284"/>
        <v>777228</v>
      </c>
      <c r="BK464" s="60">
        <f t="shared" si="2285"/>
        <v>1554456</v>
      </c>
      <c r="BL464" s="244"/>
      <c r="BM464" s="212"/>
      <c r="BN464" s="213"/>
      <c r="BO464" s="149"/>
      <c r="BP464" s="60"/>
      <c r="BQ464" s="244"/>
      <c r="BR464" s="212">
        <v>1208420</v>
      </c>
      <c r="BS464" s="213">
        <v>229599.8</v>
      </c>
      <c r="BT464" s="149">
        <f t="shared" si="2271"/>
        <v>1438019.8</v>
      </c>
      <c r="BU464" s="60">
        <f t="shared" si="2272"/>
        <v>2876039.6</v>
      </c>
      <c r="BV464" s="244"/>
      <c r="BW464" s="212"/>
      <c r="BX464" s="213"/>
      <c r="BY464" s="149"/>
      <c r="BZ464" s="60"/>
      <c r="CA464" s="244"/>
      <c r="CB464" s="277"/>
      <c r="CC464" s="277"/>
      <c r="CD464" s="149"/>
      <c r="CE464" s="60"/>
      <c r="CF464" s="244"/>
      <c r="CG464" s="212"/>
      <c r="CH464" s="213"/>
      <c r="CI464" s="149"/>
      <c r="CJ464" s="60"/>
      <c r="CK464" s="244"/>
      <c r="CL464" s="212"/>
      <c r="CM464" s="213"/>
      <c r="CN464" s="149"/>
      <c r="CO464" s="60"/>
      <c r="CP464" s="244"/>
      <c r="CQ464" s="212"/>
      <c r="CR464" s="213"/>
      <c r="CS464" s="149"/>
      <c r="CT464" s="60"/>
      <c r="CU464" s="244"/>
      <c r="CV464" s="212"/>
      <c r="CW464" s="213"/>
      <c r="CX464" s="149"/>
      <c r="CY464" s="60"/>
      <c r="CZ464" s="244"/>
      <c r="DA464" s="212"/>
      <c r="DB464" s="213"/>
      <c r="DC464" s="149"/>
      <c r="DD464" s="60"/>
      <c r="DE464" s="244"/>
      <c r="DF464" s="212"/>
      <c r="DG464" s="213"/>
      <c r="DH464" s="149"/>
      <c r="DI464" s="60"/>
      <c r="DJ464" s="244"/>
      <c r="DK464" s="212"/>
      <c r="DL464" s="213"/>
      <c r="DM464" s="149"/>
      <c r="DN464" s="60"/>
      <c r="DO464" s="244"/>
      <c r="DP464" s="212">
        <v>574000</v>
      </c>
      <c r="DQ464" s="213">
        <v>109060</v>
      </c>
      <c r="DR464" s="149">
        <f t="shared" si="2255"/>
        <v>683060</v>
      </c>
      <c r="DS464" s="60">
        <f t="shared" si="2264"/>
        <v>1366120</v>
      </c>
      <c r="DT464" s="244"/>
      <c r="DU464" s="212">
        <v>0</v>
      </c>
      <c r="DV464" s="213">
        <v>0</v>
      </c>
      <c r="DW464" s="149">
        <f t="shared" si="2256"/>
        <v>0</v>
      </c>
      <c r="DX464" s="60">
        <f t="shared" si="2265"/>
        <v>0</v>
      </c>
      <c r="DY464" s="244"/>
      <c r="DZ464" s="212"/>
      <c r="EA464" s="213"/>
      <c r="EB464" s="149"/>
      <c r="EC464" s="60"/>
      <c r="ED464" s="247"/>
      <c r="EE464" s="212"/>
      <c r="EF464" s="213"/>
      <c r="EG464" s="149"/>
      <c r="EH464" s="60"/>
      <c r="EI464" s="244"/>
      <c r="EJ464" s="224">
        <f t="shared" ref="EJ464" si="2302">IFERROR(AVERAGEIFS(O464:EI464,O$12:EI$12,"Valor Total Unitario",O464:EI464,"&lt;&gt;0"),0)</f>
        <v>1243440.75</v>
      </c>
      <c r="EK464" s="221">
        <f t="shared" ref="EK464" si="2303">_xlfn.MINIFS(O464:EI464,O$12:EI$12,"Valor Total Unitario", O464:EI464, "&lt;&gt;0")</f>
        <v>683060</v>
      </c>
      <c r="EL464" s="222" t="str">
        <f t="shared" ref="EL464" si="2304">IF(EK464=0,"",INDEX(O$9:EI$9,MATCH(EK464,O464:EI464,0)))</f>
        <v>SMITH &amp; NEPHEW</v>
      </c>
      <c r="EM464" s="221"/>
      <c r="EN464" s="220">
        <f>IFERROR(EM464/#REF!,0)</f>
        <v>0</v>
      </c>
      <c r="EO464" s="31">
        <f t="shared" ref="EO464" si="2305">+EJ464</f>
        <v>1243440.75</v>
      </c>
      <c r="EP464" s="31">
        <f t="shared" si="2290"/>
        <v>2486881.5</v>
      </c>
      <c r="EQ464" s="225" t="str">
        <f t="shared" si="2207"/>
        <v/>
      </c>
    </row>
    <row r="465" spans="1:147" s="14" customFormat="1">
      <c r="A465" s="263">
        <f t="shared" si="1163"/>
        <v>453</v>
      </c>
      <c r="B465" s="102"/>
      <c r="C465" s="249" t="s">
        <v>1180</v>
      </c>
      <c r="D465" s="273" t="s">
        <v>57</v>
      </c>
      <c r="E465" s="269" t="s">
        <v>37</v>
      </c>
      <c r="F465" s="273">
        <v>2</v>
      </c>
      <c r="G465" s="102"/>
      <c r="H465" s="103"/>
      <c r="I465" s="210"/>
      <c r="J465" s="280"/>
      <c r="K465" s="206"/>
      <c r="L465" s="71">
        <f t="shared" ref="L465" si="2306">+J465+K465</f>
        <v>0</v>
      </c>
      <c r="M465" s="209">
        <f t="shared" si="2251"/>
        <v>0</v>
      </c>
      <c r="O465" s="275"/>
      <c r="P465" s="275"/>
      <c r="Q465" s="149"/>
      <c r="R465" s="60"/>
      <c r="S465" s="244"/>
      <c r="T465" s="275"/>
      <c r="U465" s="275"/>
      <c r="V465" s="149"/>
      <c r="W465" s="60"/>
      <c r="X465" s="244"/>
      <c r="Y465" s="275"/>
      <c r="Z465" s="275"/>
      <c r="AA465" s="149"/>
      <c r="AB465" s="60"/>
      <c r="AC465" s="244"/>
      <c r="AD465" s="275"/>
      <c r="AE465" s="275"/>
      <c r="AF465" s="149"/>
      <c r="AG465" s="60"/>
      <c r="AH465" s="244"/>
      <c r="AI465" s="275"/>
      <c r="AJ465" s="275"/>
      <c r="AK465" s="149"/>
      <c r="AL465" s="60"/>
      <c r="AM465" s="244"/>
      <c r="AN465" s="275">
        <v>1744080</v>
      </c>
      <c r="AO465" s="275">
        <v>331375.2</v>
      </c>
      <c r="AP465" s="149">
        <f t="shared" si="2254"/>
        <v>2075455.2</v>
      </c>
      <c r="AQ465" s="60">
        <f t="shared" si="2283"/>
        <v>4150910.4</v>
      </c>
      <c r="AR465" s="244"/>
      <c r="AS465" s="275"/>
      <c r="AT465" s="275"/>
      <c r="AU465" s="149"/>
      <c r="AV465" s="60"/>
      <c r="AW465" s="244"/>
      <c r="AX465" s="212"/>
      <c r="AY465" s="213"/>
      <c r="AZ465" s="149"/>
      <c r="BA465" s="60"/>
      <c r="BB465" s="244"/>
      <c r="BC465" s="212"/>
      <c r="BD465" s="213"/>
      <c r="BE465" s="149"/>
      <c r="BF465" s="60"/>
      <c r="BG465" s="244"/>
      <c r="BH465" s="275">
        <v>653133</v>
      </c>
      <c r="BI465" s="275">
        <v>124095</v>
      </c>
      <c r="BJ465" s="149">
        <f t="shared" si="2284"/>
        <v>777228</v>
      </c>
      <c r="BK465" s="60">
        <f t="shared" si="2285"/>
        <v>1554456</v>
      </c>
      <c r="BL465" s="244"/>
      <c r="BM465" s="212"/>
      <c r="BN465" s="213"/>
      <c r="BO465" s="149"/>
      <c r="BP465" s="60"/>
      <c r="BQ465" s="244"/>
      <c r="BR465" s="212">
        <v>841860</v>
      </c>
      <c r="BS465" s="213">
        <v>159953.4</v>
      </c>
      <c r="BT465" s="149">
        <f t="shared" si="2271"/>
        <v>1001813.4</v>
      </c>
      <c r="BU465" s="60">
        <f t="shared" si="2272"/>
        <v>2003626.8</v>
      </c>
      <c r="BV465" s="244"/>
      <c r="BW465" s="212"/>
      <c r="BX465" s="213"/>
      <c r="BY465" s="149"/>
      <c r="BZ465" s="60"/>
      <c r="CA465" s="244"/>
      <c r="CB465" s="277"/>
      <c r="CC465" s="277"/>
      <c r="CD465" s="149"/>
      <c r="CE465" s="60"/>
      <c r="CF465" s="244"/>
      <c r="CG465" s="212"/>
      <c r="CH465" s="213"/>
      <c r="CI465" s="149"/>
      <c r="CJ465" s="60"/>
      <c r="CK465" s="244"/>
      <c r="CL465" s="212"/>
      <c r="CM465" s="213"/>
      <c r="CN465" s="149"/>
      <c r="CO465" s="60"/>
      <c r="CP465" s="244"/>
      <c r="CQ465" s="212"/>
      <c r="CR465" s="213"/>
      <c r="CS465" s="149"/>
      <c r="CT465" s="60"/>
      <c r="CU465" s="244"/>
      <c r="CV465" s="212"/>
      <c r="CW465" s="213"/>
      <c r="CX465" s="149"/>
      <c r="CY465" s="60"/>
      <c r="CZ465" s="244"/>
      <c r="DA465" s="212"/>
      <c r="DB465" s="213"/>
      <c r="DC465" s="149"/>
      <c r="DD465" s="60"/>
      <c r="DE465" s="244"/>
      <c r="DF465" s="212"/>
      <c r="DG465" s="213"/>
      <c r="DH465" s="149"/>
      <c r="DI465" s="60"/>
      <c r="DJ465" s="244"/>
      <c r="DK465" s="212"/>
      <c r="DL465" s="213"/>
      <c r="DM465" s="149"/>
      <c r="DN465" s="60"/>
      <c r="DO465" s="244"/>
      <c r="DP465" s="212">
        <v>574000</v>
      </c>
      <c r="DQ465" s="213">
        <v>109060</v>
      </c>
      <c r="DR465" s="149">
        <f t="shared" si="2255"/>
        <v>683060</v>
      </c>
      <c r="DS465" s="60">
        <f t="shared" si="2264"/>
        <v>1366120</v>
      </c>
      <c r="DT465" s="244"/>
      <c r="DU465" s="212">
        <v>0</v>
      </c>
      <c r="DV465" s="213">
        <v>0</v>
      </c>
      <c r="DW465" s="149">
        <f t="shared" si="2256"/>
        <v>0</v>
      </c>
      <c r="DX465" s="60">
        <f t="shared" si="2265"/>
        <v>0</v>
      </c>
      <c r="DY465" s="244"/>
      <c r="DZ465" s="212"/>
      <c r="EA465" s="213"/>
      <c r="EB465" s="149"/>
      <c r="EC465" s="60"/>
      <c r="ED465" s="247"/>
      <c r="EE465" s="212"/>
      <c r="EF465" s="213"/>
      <c r="EG465" s="149"/>
      <c r="EH465" s="60"/>
      <c r="EI465" s="244"/>
      <c r="EJ465" s="224">
        <f t="shared" ref="EJ465" si="2307">IFERROR(AVERAGEIFS(O465:EI465,O$12:EI$12,"Valor Total Unitario",O465:EI465,"&lt;&gt;0"),0)</f>
        <v>1134389.1499999999</v>
      </c>
      <c r="EK465" s="221">
        <f t="shared" ref="EK465" si="2308">_xlfn.MINIFS(O465:EI465,O$12:EI$12,"Valor Total Unitario", O465:EI465, "&lt;&gt;0")</f>
        <v>683060</v>
      </c>
      <c r="EL465" s="222" t="str">
        <f t="shared" ref="EL465" si="2309">IF(EK465=0,"",INDEX(O$9:EI$9,MATCH(EK465,O465:EI465,0)))</f>
        <v>SMITH &amp; NEPHEW</v>
      </c>
      <c r="EM465" s="221"/>
      <c r="EN465" s="220">
        <f>IFERROR(EM465/#REF!,0)</f>
        <v>0</v>
      </c>
      <c r="EO465" s="31">
        <f t="shared" ref="EO465" si="2310">+EJ465</f>
        <v>1134389.1499999999</v>
      </c>
      <c r="EP465" s="31">
        <f t="shared" si="2290"/>
        <v>2268778.2999999998</v>
      </c>
      <c r="EQ465" s="225" t="str">
        <f t="shared" si="2207"/>
        <v/>
      </c>
    </row>
    <row r="466" spans="1:147" s="14" customFormat="1">
      <c r="A466" s="263">
        <f t="shared" si="1163"/>
        <v>454</v>
      </c>
      <c r="B466" s="102"/>
      <c r="C466" s="249" t="s">
        <v>1181</v>
      </c>
      <c r="D466" s="273" t="s">
        <v>57</v>
      </c>
      <c r="E466" s="269" t="s">
        <v>37</v>
      </c>
      <c r="F466" s="273">
        <v>2</v>
      </c>
      <c r="G466" s="102"/>
      <c r="H466" s="103"/>
      <c r="I466" s="210"/>
      <c r="J466" s="280"/>
      <c r="K466" s="206"/>
      <c r="L466" s="71">
        <f t="shared" ref="L466" si="2311">+J466+K466</f>
        <v>0</v>
      </c>
      <c r="M466" s="209">
        <f t="shared" si="2251"/>
        <v>0</v>
      </c>
      <c r="O466" s="275"/>
      <c r="P466" s="275"/>
      <c r="Q466" s="149"/>
      <c r="R466" s="60"/>
      <c r="S466" s="244"/>
      <c r="T466" s="275"/>
      <c r="U466" s="275"/>
      <c r="V466" s="149"/>
      <c r="W466" s="60"/>
      <c r="X466" s="244"/>
      <c r="Y466" s="275"/>
      <c r="Z466" s="275"/>
      <c r="AA466" s="149"/>
      <c r="AB466" s="60"/>
      <c r="AC466" s="244"/>
      <c r="AD466" s="275"/>
      <c r="AE466" s="275"/>
      <c r="AF466" s="149"/>
      <c r="AG466" s="60"/>
      <c r="AH466" s="244"/>
      <c r="AI466" s="275"/>
      <c r="AJ466" s="275"/>
      <c r="AK466" s="149"/>
      <c r="AL466" s="60"/>
      <c r="AM466" s="244"/>
      <c r="AN466" s="275">
        <v>1865340</v>
      </c>
      <c r="AO466" s="275">
        <v>354414.6</v>
      </c>
      <c r="AP466" s="149">
        <f t="shared" si="2254"/>
        <v>2219754.6</v>
      </c>
      <c r="AQ466" s="60">
        <f t="shared" si="2283"/>
        <v>4439509.2</v>
      </c>
      <c r="AR466" s="244"/>
      <c r="AS466" s="275"/>
      <c r="AT466" s="275"/>
      <c r="AU466" s="149"/>
      <c r="AV466" s="60"/>
      <c r="AW466" s="244"/>
      <c r="AX466" s="212"/>
      <c r="AY466" s="213"/>
      <c r="AZ466" s="149"/>
      <c r="BA466" s="60"/>
      <c r="BB466" s="244"/>
      <c r="BC466" s="212"/>
      <c r="BD466" s="213"/>
      <c r="BE466" s="149"/>
      <c r="BF466" s="60"/>
      <c r="BG466" s="244"/>
      <c r="BH466" s="275"/>
      <c r="BI466" s="275"/>
      <c r="BJ466" s="149"/>
      <c r="BK466" s="60"/>
      <c r="BL466" s="244"/>
      <c r="BM466" s="212"/>
      <c r="BN466" s="213"/>
      <c r="BO466" s="149"/>
      <c r="BP466" s="60"/>
      <c r="BQ466" s="244"/>
      <c r="BR466" s="212"/>
      <c r="BS466" s="213"/>
      <c r="BT466" s="149"/>
      <c r="BU466" s="60"/>
      <c r="BV466" s="244"/>
      <c r="BW466" s="212"/>
      <c r="BX466" s="213"/>
      <c r="BY466" s="149"/>
      <c r="BZ466" s="60"/>
      <c r="CA466" s="244"/>
      <c r="CB466" s="277"/>
      <c r="CC466" s="277"/>
      <c r="CD466" s="149"/>
      <c r="CE466" s="60"/>
      <c r="CF466" s="244"/>
      <c r="CG466" s="212"/>
      <c r="CH466" s="213"/>
      <c r="CI466" s="149"/>
      <c r="CJ466" s="60"/>
      <c r="CK466" s="244"/>
      <c r="CL466" s="212"/>
      <c r="CM466" s="213"/>
      <c r="CN466" s="149"/>
      <c r="CO466" s="60"/>
      <c r="CP466" s="244"/>
      <c r="CQ466" s="212"/>
      <c r="CR466" s="213"/>
      <c r="CS466" s="149"/>
      <c r="CT466" s="60"/>
      <c r="CU466" s="244"/>
      <c r="CV466" s="212"/>
      <c r="CW466" s="213"/>
      <c r="CX466" s="149"/>
      <c r="CY466" s="60"/>
      <c r="CZ466" s="244"/>
      <c r="DA466" s="212"/>
      <c r="DB466" s="213"/>
      <c r="DC466" s="149"/>
      <c r="DD466" s="60"/>
      <c r="DE466" s="244"/>
      <c r="DF466" s="212"/>
      <c r="DG466" s="213"/>
      <c r="DH466" s="149"/>
      <c r="DI466" s="60"/>
      <c r="DJ466" s="244"/>
      <c r="DK466" s="212"/>
      <c r="DL466" s="213"/>
      <c r="DM466" s="149"/>
      <c r="DN466" s="60"/>
      <c r="DO466" s="244"/>
      <c r="DP466" s="212">
        <v>636000</v>
      </c>
      <c r="DQ466" s="213">
        <v>120840</v>
      </c>
      <c r="DR466" s="149">
        <f t="shared" si="2255"/>
        <v>756840</v>
      </c>
      <c r="DS466" s="60">
        <f t="shared" si="2264"/>
        <v>1513680</v>
      </c>
      <c r="DT466" s="244"/>
      <c r="DU466" s="212">
        <v>0</v>
      </c>
      <c r="DV466" s="213">
        <v>0</v>
      </c>
      <c r="DW466" s="149">
        <f t="shared" si="2256"/>
        <v>0</v>
      </c>
      <c r="DX466" s="60">
        <f t="shared" si="2265"/>
        <v>0</v>
      </c>
      <c r="DY466" s="244"/>
      <c r="DZ466" s="212"/>
      <c r="EA466" s="213"/>
      <c r="EB466" s="149"/>
      <c r="EC466" s="60"/>
      <c r="ED466" s="247"/>
      <c r="EE466" s="212"/>
      <c r="EF466" s="213"/>
      <c r="EG466" s="149"/>
      <c r="EH466" s="60"/>
      <c r="EI466" s="244"/>
      <c r="EJ466" s="224">
        <f t="shared" ref="EJ466" si="2312">IFERROR(AVERAGEIFS(O466:EI466,O$12:EI$12,"Valor Total Unitario",O466:EI466,"&lt;&gt;0"),0)</f>
        <v>1488297.3</v>
      </c>
      <c r="EK466" s="221">
        <f t="shared" ref="EK466" si="2313">_xlfn.MINIFS(O466:EI466,O$12:EI$12,"Valor Total Unitario", O466:EI466, "&lt;&gt;0")</f>
        <v>756840</v>
      </c>
      <c r="EL466" s="222" t="str">
        <f t="shared" ref="EL466" si="2314">IF(EK466=0,"",INDEX(O$9:EI$9,MATCH(EK466,O466:EI466,0)))</f>
        <v>SMITH &amp; NEPHEW</v>
      </c>
      <c r="EM466" s="221"/>
      <c r="EN466" s="220">
        <f>IFERROR(EM466/#REF!,0)</f>
        <v>0</v>
      </c>
      <c r="EO466" s="31">
        <f t="shared" ref="EO466" si="2315">+EJ466</f>
        <v>1488297.3</v>
      </c>
      <c r="EP466" s="31">
        <f t="shared" si="2290"/>
        <v>2976594.6</v>
      </c>
      <c r="EQ466" s="225" t="str">
        <f t="shared" si="2207"/>
        <v/>
      </c>
    </row>
    <row r="467" spans="1:147" s="14" customFormat="1">
      <c r="A467" s="263">
        <f t="shared" si="1163"/>
        <v>455</v>
      </c>
      <c r="B467" s="102"/>
      <c r="C467" s="249" t="s">
        <v>1182</v>
      </c>
      <c r="D467" s="273" t="s">
        <v>57</v>
      </c>
      <c r="E467" s="269" t="s">
        <v>37</v>
      </c>
      <c r="F467" s="273">
        <v>2</v>
      </c>
      <c r="G467" s="102"/>
      <c r="H467" s="103"/>
      <c r="I467" s="210"/>
      <c r="J467" s="280"/>
      <c r="K467" s="206"/>
      <c r="L467" s="71">
        <f t="shared" ref="L467" si="2316">+J467+K467</f>
        <v>0</v>
      </c>
      <c r="M467" s="209">
        <f t="shared" si="2251"/>
        <v>0</v>
      </c>
      <c r="O467" s="275"/>
      <c r="P467" s="275"/>
      <c r="Q467" s="149"/>
      <c r="R467" s="60"/>
      <c r="S467" s="244"/>
      <c r="T467" s="275"/>
      <c r="U467" s="275"/>
      <c r="V467" s="149"/>
      <c r="W467" s="60"/>
      <c r="X467" s="244"/>
      <c r="Y467" s="275"/>
      <c r="Z467" s="275"/>
      <c r="AA467" s="149"/>
      <c r="AB467" s="60"/>
      <c r="AC467" s="244"/>
      <c r="AD467" s="275"/>
      <c r="AE467" s="275"/>
      <c r="AF467" s="149"/>
      <c r="AG467" s="60"/>
      <c r="AH467" s="244"/>
      <c r="AI467" s="275"/>
      <c r="AJ467" s="275"/>
      <c r="AK467" s="149"/>
      <c r="AL467" s="60"/>
      <c r="AM467" s="244"/>
      <c r="AN467" s="275">
        <v>1744080</v>
      </c>
      <c r="AO467" s="275">
        <v>331375.2</v>
      </c>
      <c r="AP467" s="149">
        <f t="shared" si="2254"/>
        <v>2075455.2</v>
      </c>
      <c r="AQ467" s="60">
        <f t="shared" si="2283"/>
        <v>4150910.4</v>
      </c>
      <c r="AR467" s="244"/>
      <c r="AS467" s="275"/>
      <c r="AT467" s="275"/>
      <c r="AU467" s="149"/>
      <c r="AV467" s="60"/>
      <c r="AW467" s="244"/>
      <c r="AX467" s="212"/>
      <c r="AY467" s="213"/>
      <c r="AZ467" s="149"/>
      <c r="BA467" s="60"/>
      <c r="BB467" s="244"/>
      <c r="BC467" s="212"/>
      <c r="BD467" s="213"/>
      <c r="BE467" s="149"/>
      <c r="BF467" s="60"/>
      <c r="BG467" s="244"/>
      <c r="BH467" s="275">
        <v>653133</v>
      </c>
      <c r="BI467" s="275">
        <v>124095</v>
      </c>
      <c r="BJ467" s="149">
        <f t="shared" si="2284"/>
        <v>777228</v>
      </c>
      <c r="BK467" s="60">
        <f t="shared" si="2285"/>
        <v>1554456</v>
      </c>
      <c r="BL467" s="244"/>
      <c r="BM467" s="212"/>
      <c r="BN467" s="213"/>
      <c r="BO467" s="149"/>
      <c r="BP467" s="60"/>
      <c r="BQ467" s="244"/>
      <c r="BR467" s="212"/>
      <c r="BS467" s="213"/>
      <c r="BT467" s="149"/>
      <c r="BU467" s="60"/>
      <c r="BV467" s="244"/>
      <c r="BW467" s="212"/>
      <c r="BX467" s="213"/>
      <c r="BY467" s="149"/>
      <c r="BZ467" s="60"/>
      <c r="CA467" s="244"/>
      <c r="CB467" s="277"/>
      <c r="CC467" s="277"/>
      <c r="CD467" s="149"/>
      <c r="CE467" s="60"/>
      <c r="CF467" s="244"/>
      <c r="CG467" s="212"/>
      <c r="CH467" s="213"/>
      <c r="CI467" s="149"/>
      <c r="CJ467" s="60"/>
      <c r="CK467" s="244"/>
      <c r="CL467" s="212"/>
      <c r="CM467" s="213"/>
      <c r="CN467" s="149"/>
      <c r="CO467" s="60"/>
      <c r="CP467" s="244"/>
      <c r="CQ467" s="212"/>
      <c r="CR467" s="213"/>
      <c r="CS467" s="149"/>
      <c r="CT467" s="60"/>
      <c r="CU467" s="244"/>
      <c r="CV467" s="212"/>
      <c r="CW467" s="213"/>
      <c r="CX467" s="149"/>
      <c r="CY467" s="60"/>
      <c r="CZ467" s="244"/>
      <c r="DA467" s="212"/>
      <c r="DB467" s="213"/>
      <c r="DC467" s="149"/>
      <c r="DD467" s="60"/>
      <c r="DE467" s="244"/>
      <c r="DF467" s="212"/>
      <c r="DG467" s="213"/>
      <c r="DH467" s="149"/>
      <c r="DI467" s="60"/>
      <c r="DJ467" s="244"/>
      <c r="DK467" s="212"/>
      <c r="DL467" s="213"/>
      <c r="DM467" s="149"/>
      <c r="DN467" s="60"/>
      <c r="DO467" s="244"/>
      <c r="DP467" s="212">
        <v>605000</v>
      </c>
      <c r="DQ467" s="213">
        <v>114950</v>
      </c>
      <c r="DR467" s="149">
        <f t="shared" si="2255"/>
        <v>719950</v>
      </c>
      <c r="DS467" s="60">
        <f t="shared" si="2264"/>
        <v>1439900</v>
      </c>
      <c r="DT467" s="244"/>
      <c r="DU467" s="212">
        <v>0</v>
      </c>
      <c r="DV467" s="213">
        <v>0</v>
      </c>
      <c r="DW467" s="149">
        <f t="shared" si="2256"/>
        <v>0</v>
      </c>
      <c r="DX467" s="60">
        <f t="shared" si="2265"/>
        <v>0</v>
      </c>
      <c r="DY467" s="244"/>
      <c r="DZ467" s="212"/>
      <c r="EA467" s="213"/>
      <c r="EB467" s="149"/>
      <c r="EC467" s="60"/>
      <c r="ED467" s="247"/>
      <c r="EE467" s="212"/>
      <c r="EF467" s="213"/>
      <c r="EG467" s="149"/>
      <c r="EH467" s="60"/>
      <c r="EI467" s="244"/>
      <c r="EJ467" s="224">
        <f t="shared" ref="EJ467" si="2317">IFERROR(AVERAGEIFS(O467:EI467,O$12:EI$12,"Valor Total Unitario",O467:EI467,"&lt;&gt;0"),0)</f>
        <v>1190877.7333333334</v>
      </c>
      <c r="EK467" s="221">
        <f t="shared" ref="EK467" si="2318">_xlfn.MINIFS(O467:EI467,O$12:EI$12,"Valor Total Unitario", O467:EI467, "&lt;&gt;0")</f>
        <v>719950</v>
      </c>
      <c r="EL467" s="222" t="str">
        <f t="shared" ref="EL467" si="2319">IF(EK467=0,"",INDEX(O$9:EI$9,MATCH(EK467,O467:EI467,0)))</f>
        <v>SMITH &amp; NEPHEW</v>
      </c>
      <c r="EM467" s="221"/>
      <c r="EN467" s="220">
        <f>IFERROR(EM467/#REF!,0)</f>
        <v>0</v>
      </c>
      <c r="EO467" s="31">
        <f t="shared" ref="EO467" si="2320">+EJ467</f>
        <v>1190877.7333333334</v>
      </c>
      <c r="EP467" s="31">
        <f t="shared" si="2290"/>
        <v>2381755.4666666668</v>
      </c>
      <c r="EQ467" s="225" t="str">
        <f t="shared" si="2207"/>
        <v/>
      </c>
    </row>
    <row r="468" spans="1:147" s="14" customFormat="1">
      <c r="A468" s="263">
        <f t="shared" si="1163"/>
        <v>456</v>
      </c>
      <c r="B468" s="102"/>
      <c r="C468" s="249" t="s">
        <v>1183</v>
      </c>
      <c r="D468" s="273" t="s">
        <v>57</v>
      </c>
      <c r="E468" s="269" t="s">
        <v>37</v>
      </c>
      <c r="F468" s="273">
        <v>2</v>
      </c>
      <c r="G468" s="102"/>
      <c r="H468" s="103"/>
      <c r="I468" s="210"/>
      <c r="J468" s="280"/>
      <c r="K468" s="206"/>
      <c r="L468" s="71">
        <f t="shared" ref="L468" si="2321">+J468+K468</f>
        <v>0</v>
      </c>
      <c r="M468" s="209">
        <f t="shared" si="2251"/>
        <v>0</v>
      </c>
      <c r="O468" s="275"/>
      <c r="P468" s="275"/>
      <c r="Q468" s="149"/>
      <c r="R468" s="60"/>
      <c r="S468" s="244"/>
      <c r="T468" s="275"/>
      <c r="U468" s="275"/>
      <c r="V468" s="149"/>
      <c r="W468" s="60"/>
      <c r="X468" s="244"/>
      <c r="Y468" s="275"/>
      <c r="Z468" s="275"/>
      <c r="AA468" s="149"/>
      <c r="AB468" s="60"/>
      <c r="AC468" s="244"/>
      <c r="AD468" s="275"/>
      <c r="AE468" s="275"/>
      <c r="AF468" s="149"/>
      <c r="AG468" s="60"/>
      <c r="AH468" s="244"/>
      <c r="AI468" s="275"/>
      <c r="AJ468" s="275"/>
      <c r="AK468" s="149"/>
      <c r="AL468" s="60"/>
      <c r="AM468" s="244"/>
      <c r="AN468" s="275">
        <v>1744080</v>
      </c>
      <c r="AO468" s="275">
        <v>331375.2</v>
      </c>
      <c r="AP468" s="149">
        <f t="shared" si="2254"/>
        <v>2075455.2</v>
      </c>
      <c r="AQ468" s="60">
        <f t="shared" si="2283"/>
        <v>4150910.4</v>
      </c>
      <c r="AR468" s="244"/>
      <c r="AS468" s="275"/>
      <c r="AT468" s="275"/>
      <c r="AU468" s="149"/>
      <c r="AV468" s="60"/>
      <c r="AW468" s="244"/>
      <c r="AX468" s="212"/>
      <c r="AY468" s="213"/>
      <c r="AZ468" s="149"/>
      <c r="BA468" s="60"/>
      <c r="BB468" s="244"/>
      <c r="BC468" s="212"/>
      <c r="BD468" s="213"/>
      <c r="BE468" s="149"/>
      <c r="BF468" s="60"/>
      <c r="BG468" s="244"/>
      <c r="BH468" s="275">
        <v>653133</v>
      </c>
      <c r="BI468" s="275">
        <v>124095</v>
      </c>
      <c r="BJ468" s="149">
        <f t="shared" si="2284"/>
        <v>777228</v>
      </c>
      <c r="BK468" s="60">
        <f t="shared" si="2285"/>
        <v>1554456</v>
      </c>
      <c r="BL468" s="244"/>
      <c r="BM468" s="212"/>
      <c r="BN468" s="213"/>
      <c r="BO468" s="149"/>
      <c r="BP468" s="60"/>
      <c r="BQ468" s="244"/>
      <c r="BR468" s="212"/>
      <c r="BS468" s="213"/>
      <c r="BT468" s="149"/>
      <c r="BU468" s="60"/>
      <c r="BV468" s="244"/>
      <c r="BW468" s="212"/>
      <c r="BX468" s="213"/>
      <c r="BY468" s="149"/>
      <c r="BZ468" s="60"/>
      <c r="CA468" s="244"/>
      <c r="CB468" s="277"/>
      <c r="CC468" s="277"/>
      <c r="CD468" s="149"/>
      <c r="CE468" s="60"/>
      <c r="CF468" s="244"/>
      <c r="CG468" s="212"/>
      <c r="CH468" s="213"/>
      <c r="CI468" s="149"/>
      <c r="CJ468" s="60"/>
      <c r="CK468" s="244"/>
      <c r="CL468" s="212"/>
      <c r="CM468" s="213"/>
      <c r="CN468" s="149"/>
      <c r="CO468" s="60"/>
      <c r="CP468" s="244"/>
      <c r="CQ468" s="212"/>
      <c r="CR468" s="213"/>
      <c r="CS468" s="149"/>
      <c r="CT468" s="60"/>
      <c r="CU468" s="244"/>
      <c r="CV468" s="212"/>
      <c r="CW468" s="213"/>
      <c r="CX468" s="149"/>
      <c r="CY468" s="60"/>
      <c r="CZ468" s="244"/>
      <c r="DA468" s="212"/>
      <c r="DB468" s="213"/>
      <c r="DC468" s="149"/>
      <c r="DD468" s="60"/>
      <c r="DE468" s="244"/>
      <c r="DF468" s="212"/>
      <c r="DG468" s="213"/>
      <c r="DH468" s="149"/>
      <c r="DI468" s="60"/>
      <c r="DJ468" s="244"/>
      <c r="DK468" s="212"/>
      <c r="DL468" s="213"/>
      <c r="DM468" s="149"/>
      <c r="DN468" s="60"/>
      <c r="DO468" s="244"/>
      <c r="DP468" s="212">
        <v>759000</v>
      </c>
      <c r="DQ468" s="213">
        <v>144210</v>
      </c>
      <c r="DR468" s="149">
        <f t="shared" si="2255"/>
        <v>903210</v>
      </c>
      <c r="DS468" s="60">
        <f t="shared" si="2264"/>
        <v>1806420</v>
      </c>
      <c r="DT468" s="244"/>
      <c r="DU468" s="212">
        <v>0</v>
      </c>
      <c r="DV468" s="213">
        <v>0</v>
      </c>
      <c r="DW468" s="149">
        <f t="shared" si="2256"/>
        <v>0</v>
      </c>
      <c r="DX468" s="60">
        <f t="shared" si="2265"/>
        <v>0</v>
      </c>
      <c r="DY468" s="244"/>
      <c r="DZ468" s="212"/>
      <c r="EA468" s="213"/>
      <c r="EB468" s="149"/>
      <c r="EC468" s="60"/>
      <c r="ED468" s="247"/>
      <c r="EE468" s="212"/>
      <c r="EF468" s="213"/>
      <c r="EG468" s="149"/>
      <c r="EH468" s="60"/>
      <c r="EI468" s="244"/>
      <c r="EJ468" s="224">
        <f t="shared" ref="EJ468" si="2322">IFERROR(AVERAGEIFS(O468:EI468,O$12:EI$12,"Valor Total Unitario",O468:EI468,"&lt;&gt;0"),0)</f>
        <v>1251964.4000000001</v>
      </c>
      <c r="EK468" s="221">
        <f t="shared" ref="EK468" si="2323">_xlfn.MINIFS(O468:EI468,O$12:EI$12,"Valor Total Unitario", O468:EI468, "&lt;&gt;0")</f>
        <v>777228</v>
      </c>
      <c r="EL468" s="222" t="str">
        <f t="shared" ref="EL468" si="2324">IF(EK468=0,"",INDEX(O$9:EI$9,MATCH(EK468,O468:EI468,0)))</f>
        <v>PIEMCA</v>
      </c>
      <c r="EM468" s="221"/>
      <c r="EN468" s="220">
        <f>IFERROR(EM468/#REF!,0)</f>
        <v>0</v>
      </c>
      <c r="EO468" s="31">
        <f t="shared" ref="EO468" si="2325">+EJ468</f>
        <v>1251964.4000000001</v>
      </c>
      <c r="EP468" s="31">
        <f t="shared" si="2290"/>
        <v>2503928.8000000003</v>
      </c>
      <c r="EQ468" s="225" t="str">
        <f t="shared" si="2207"/>
        <v/>
      </c>
    </row>
    <row r="469" spans="1:147" s="14" customFormat="1">
      <c r="A469" s="263">
        <f t="shared" si="1163"/>
        <v>457</v>
      </c>
      <c r="B469" s="102"/>
      <c r="C469" s="249" t="s">
        <v>1184</v>
      </c>
      <c r="D469" s="273" t="s">
        <v>57</v>
      </c>
      <c r="E469" s="269" t="s">
        <v>37</v>
      </c>
      <c r="F469" s="273">
        <v>2</v>
      </c>
      <c r="G469" s="102"/>
      <c r="H469" s="103"/>
      <c r="I469" s="210"/>
      <c r="J469" s="280"/>
      <c r="K469" s="206"/>
      <c r="L469" s="71">
        <f t="shared" ref="L469" si="2326">+J469+K469</f>
        <v>0</v>
      </c>
      <c r="M469" s="209">
        <f t="shared" si="2251"/>
        <v>0</v>
      </c>
      <c r="O469" s="275"/>
      <c r="P469" s="275"/>
      <c r="Q469" s="149"/>
      <c r="R469" s="60"/>
      <c r="S469" s="244"/>
      <c r="T469" s="275"/>
      <c r="U469" s="275"/>
      <c r="V469" s="149"/>
      <c r="W469" s="60"/>
      <c r="X469" s="244"/>
      <c r="Y469" s="275"/>
      <c r="Z469" s="275"/>
      <c r="AA469" s="149"/>
      <c r="AB469" s="60"/>
      <c r="AC469" s="244"/>
      <c r="AD469" s="275"/>
      <c r="AE469" s="275"/>
      <c r="AF469" s="149"/>
      <c r="AG469" s="60"/>
      <c r="AH469" s="244"/>
      <c r="AI469" s="275"/>
      <c r="AJ469" s="275"/>
      <c r="AK469" s="149"/>
      <c r="AL469" s="60"/>
      <c r="AM469" s="244"/>
      <c r="AN469" s="275">
        <v>1744080</v>
      </c>
      <c r="AO469" s="275">
        <v>331375.2</v>
      </c>
      <c r="AP469" s="149">
        <f t="shared" si="2254"/>
        <v>2075455.2</v>
      </c>
      <c r="AQ469" s="60">
        <f t="shared" si="2283"/>
        <v>4150910.4</v>
      </c>
      <c r="AR469" s="244"/>
      <c r="AS469" s="275"/>
      <c r="AT469" s="275"/>
      <c r="AU469" s="149"/>
      <c r="AV469" s="60"/>
      <c r="AW469" s="244"/>
      <c r="AX469" s="212"/>
      <c r="AY469" s="213"/>
      <c r="AZ469" s="149"/>
      <c r="BA469" s="60"/>
      <c r="BB469" s="244"/>
      <c r="BC469" s="212"/>
      <c r="BD469" s="213"/>
      <c r="BE469" s="149"/>
      <c r="BF469" s="60"/>
      <c r="BG469" s="244"/>
      <c r="BH469" s="275"/>
      <c r="BI469" s="275"/>
      <c r="BJ469" s="149"/>
      <c r="BK469" s="60"/>
      <c r="BL469" s="244"/>
      <c r="BM469" s="212"/>
      <c r="BN469" s="213"/>
      <c r="BO469" s="149"/>
      <c r="BP469" s="60"/>
      <c r="BQ469" s="244"/>
      <c r="BR469" s="212">
        <v>673580</v>
      </c>
      <c r="BS469" s="213">
        <v>127980.2</v>
      </c>
      <c r="BT469" s="149">
        <f t="shared" si="2271"/>
        <v>801560.2</v>
      </c>
      <c r="BU469" s="60">
        <f t="shared" si="2272"/>
        <v>1603120.4</v>
      </c>
      <c r="BV469" s="244"/>
      <c r="BW469" s="212"/>
      <c r="BX469" s="213"/>
      <c r="BY469" s="149"/>
      <c r="BZ469" s="60"/>
      <c r="CA469" s="244"/>
      <c r="CB469" s="277"/>
      <c r="CC469" s="277"/>
      <c r="CD469" s="149"/>
      <c r="CE469" s="60"/>
      <c r="CF469" s="244"/>
      <c r="CG469" s="212"/>
      <c r="CH469" s="213"/>
      <c r="CI469" s="149"/>
      <c r="CJ469" s="60"/>
      <c r="CK469" s="244"/>
      <c r="CL469" s="212"/>
      <c r="CM469" s="213"/>
      <c r="CN469" s="149"/>
      <c r="CO469" s="60"/>
      <c r="CP469" s="244"/>
      <c r="CQ469" s="212"/>
      <c r="CR469" s="213"/>
      <c r="CS469" s="149"/>
      <c r="CT469" s="60"/>
      <c r="CU469" s="244"/>
      <c r="CV469" s="212"/>
      <c r="CW469" s="213"/>
      <c r="CX469" s="149"/>
      <c r="CY469" s="60"/>
      <c r="CZ469" s="244"/>
      <c r="DA469" s="212"/>
      <c r="DB469" s="213"/>
      <c r="DC469" s="149"/>
      <c r="DD469" s="60"/>
      <c r="DE469" s="244"/>
      <c r="DF469" s="212"/>
      <c r="DG469" s="213"/>
      <c r="DH469" s="149"/>
      <c r="DI469" s="60"/>
      <c r="DJ469" s="244"/>
      <c r="DK469" s="212"/>
      <c r="DL469" s="213"/>
      <c r="DM469" s="149"/>
      <c r="DN469" s="60"/>
      <c r="DO469" s="244"/>
      <c r="DP469" s="212"/>
      <c r="DQ469" s="213"/>
      <c r="DR469" s="149">
        <f t="shared" si="2255"/>
        <v>0</v>
      </c>
      <c r="DS469" s="60">
        <f t="shared" si="2264"/>
        <v>0</v>
      </c>
      <c r="DT469" s="244"/>
      <c r="DU469" s="212">
        <v>0</v>
      </c>
      <c r="DV469" s="213">
        <v>0</v>
      </c>
      <c r="DW469" s="149">
        <f t="shared" si="2256"/>
        <v>0</v>
      </c>
      <c r="DX469" s="60">
        <f t="shared" si="2265"/>
        <v>0</v>
      </c>
      <c r="DY469" s="244"/>
      <c r="DZ469" s="212"/>
      <c r="EA469" s="213"/>
      <c r="EB469" s="149"/>
      <c r="EC469" s="60"/>
      <c r="ED469" s="247"/>
      <c r="EE469" s="212"/>
      <c r="EF469" s="213"/>
      <c r="EG469" s="149"/>
      <c r="EH469" s="60"/>
      <c r="EI469" s="244"/>
      <c r="EJ469" s="224">
        <f t="shared" ref="EJ469" si="2327">IFERROR(AVERAGEIFS(O469:EI469,O$12:EI$12,"Valor Total Unitario",O469:EI469,"&lt;&gt;0"),0)</f>
        <v>1438507.7</v>
      </c>
      <c r="EK469" s="221">
        <f t="shared" ref="EK469" si="2328">_xlfn.MINIFS(O469:EI469,O$12:EI$12,"Valor Total Unitario", O469:EI469, "&lt;&gt;0")</f>
        <v>801560.2</v>
      </c>
      <c r="EL469" s="222" t="str">
        <f t="shared" ref="EL469" si="2329">IF(EK469=0,"",INDEX(O$9:EI$9,MATCH(EK469,O469:EI469,0)))</f>
        <v>J&amp;J MEDTECH</v>
      </c>
      <c r="EM469" s="221"/>
      <c r="EN469" s="220">
        <f>IFERROR(EM469/#REF!,0)</f>
        <v>0</v>
      </c>
      <c r="EO469" s="31">
        <f t="shared" ref="EO469" si="2330">+EJ469</f>
        <v>1438507.7</v>
      </c>
      <c r="EP469" s="31">
        <f t="shared" si="2290"/>
        <v>2877015.4</v>
      </c>
      <c r="EQ469" s="225" t="str">
        <f t="shared" si="2207"/>
        <v/>
      </c>
    </row>
    <row r="470" spans="1:147" s="14" customFormat="1">
      <c r="A470" s="263">
        <f t="shared" si="1163"/>
        <v>458</v>
      </c>
      <c r="B470" s="102"/>
      <c r="C470" s="249" t="s">
        <v>1185</v>
      </c>
      <c r="D470" s="273" t="s">
        <v>57</v>
      </c>
      <c r="E470" s="269" t="s">
        <v>37</v>
      </c>
      <c r="F470" s="273">
        <v>2</v>
      </c>
      <c r="G470" s="102"/>
      <c r="H470" s="103"/>
      <c r="I470" s="210"/>
      <c r="J470" s="280"/>
      <c r="K470" s="206"/>
      <c r="L470" s="71">
        <f t="shared" ref="L470" si="2331">+J470+K470</f>
        <v>0</v>
      </c>
      <c r="M470" s="209">
        <f t="shared" si="2251"/>
        <v>0</v>
      </c>
      <c r="O470" s="275"/>
      <c r="P470" s="275"/>
      <c r="Q470" s="149"/>
      <c r="R470" s="60"/>
      <c r="S470" s="244"/>
      <c r="T470" s="275"/>
      <c r="U470" s="275"/>
      <c r="V470" s="149"/>
      <c r="W470" s="60"/>
      <c r="X470" s="244"/>
      <c r="Y470" s="275"/>
      <c r="Z470" s="275"/>
      <c r="AA470" s="149"/>
      <c r="AB470" s="60"/>
      <c r="AC470" s="244"/>
      <c r="AD470" s="275"/>
      <c r="AE470" s="275"/>
      <c r="AF470" s="149"/>
      <c r="AG470" s="60"/>
      <c r="AH470" s="244"/>
      <c r="AI470" s="275"/>
      <c r="AJ470" s="275"/>
      <c r="AK470" s="149"/>
      <c r="AL470" s="60"/>
      <c r="AM470" s="244"/>
      <c r="AN470" s="275">
        <v>1744080</v>
      </c>
      <c r="AO470" s="275">
        <v>331375.2</v>
      </c>
      <c r="AP470" s="149">
        <f t="shared" si="2254"/>
        <v>2075455.2</v>
      </c>
      <c r="AQ470" s="60">
        <f t="shared" si="2283"/>
        <v>4150910.4</v>
      </c>
      <c r="AR470" s="244"/>
      <c r="AS470" s="275"/>
      <c r="AT470" s="275"/>
      <c r="AU470" s="149"/>
      <c r="AV470" s="60"/>
      <c r="AW470" s="244"/>
      <c r="AX470" s="212"/>
      <c r="AY470" s="213"/>
      <c r="AZ470" s="149"/>
      <c r="BA470" s="60"/>
      <c r="BB470" s="244"/>
      <c r="BC470" s="212"/>
      <c r="BD470" s="213"/>
      <c r="BE470" s="149"/>
      <c r="BF470" s="60"/>
      <c r="BG470" s="244"/>
      <c r="BH470" s="275">
        <v>474027</v>
      </c>
      <c r="BI470" s="275">
        <v>90065</v>
      </c>
      <c r="BJ470" s="149">
        <f t="shared" si="2284"/>
        <v>564092</v>
      </c>
      <c r="BK470" s="60">
        <f t="shared" si="2285"/>
        <v>1128184</v>
      </c>
      <c r="BL470" s="244"/>
      <c r="BM470" s="212"/>
      <c r="BN470" s="213"/>
      <c r="BO470" s="149"/>
      <c r="BP470" s="60"/>
      <c r="BQ470" s="244"/>
      <c r="BR470" s="212"/>
      <c r="BS470" s="213"/>
      <c r="BT470" s="149"/>
      <c r="BU470" s="60"/>
      <c r="BV470" s="244"/>
      <c r="BW470" s="212"/>
      <c r="BX470" s="213"/>
      <c r="BY470" s="149"/>
      <c r="BZ470" s="60"/>
      <c r="CA470" s="244"/>
      <c r="CB470" s="277"/>
      <c r="CC470" s="277"/>
      <c r="CD470" s="149"/>
      <c r="CE470" s="60"/>
      <c r="CF470" s="244"/>
      <c r="CG470" s="212"/>
      <c r="CH470" s="213"/>
      <c r="CI470" s="149"/>
      <c r="CJ470" s="60"/>
      <c r="CK470" s="244"/>
      <c r="CL470" s="212"/>
      <c r="CM470" s="213"/>
      <c r="CN470" s="149"/>
      <c r="CO470" s="60"/>
      <c r="CP470" s="244"/>
      <c r="CQ470" s="212"/>
      <c r="CR470" s="213"/>
      <c r="CS470" s="149"/>
      <c r="CT470" s="60"/>
      <c r="CU470" s="244"/>
      <c r="CV470" s="212"/>
      <c r="CW470" s="213"/>
      <c r="CX470" s="149"/>
      <c r="CY470" s="60"/>
      <c r="CZ470" s="244"/>
      <c r="DA470" s="212"/>
      <c r="DB470" s="213"/>
      <c r="DC470" s="149"/>
      <c r="DD470" s="60"/>
      <c r="DE470" s="244"/>
      <c r="DF470" s="212"/>
      <c r="DG470" s="213"/>
      <c r="DH470" s="149"/>
      <c r="DI470" s="60"/>
      <c r="DJ470" s="244"/>
      <c r="DK470" s="212"/>
      <c r="DL470" s="213"/>
      <c r="DM470" s="149"/>
      <c r="DN470" s="60"/>
      <c r="DO470" s="244"/>
      <c r="DP470" s="212">
        <v>636000</v>
      </c>
      <c r="DQ470" s="213">
        <v>120840</v>
      </c>
      <c r="DR470" s="149">
        <f t="shared" si="2255"/>
        <v>756840</v>
      </c>
      <c r="DS470" s="60">
        <f t="shared" si="2264"/>
        <v>1513680</v>
      </c>
      <c r="DT470" s="244"/>
      <c r="DU470" s="212">
        <v>0</v>
      </c>
      <c r="DV470" s="213">
        <v>0</v>
      </c>
      <c r="DW470" s="149">
        <f t="shared" si="2256"/>
        <v>0</v>
      </c>
      <c r="DX470" s="60">
        <f t="shared" si="2265"/>
        <v>0</v>
      </c>
      <c r="DY470" s="244"/>
      <c r="DZ470" s="212"/>
      <c r="EA470" s="213"/>
      <c r="EB470" s="149"/>
      <c r="EC470" s="60"/>
      <c r="ED470" s="247"/>
      <c r="EE470" s="212"/>
      <c r="EF470" s="213"/>
      <c r="EG470" s="149"/>
      <c r="EH470" s="60"/>
      <c r="EI470" s="244"/>
      <c r="EJ470" s="224">
        <f t="shared" ref="EJ470" si="2332">IFERROR(AVERAGEIFS(O470:EI470,O$12:EI$12,"Valor Total Unitario",O470:EI470,"&lt;&gt;0"),0)</f>
        <v>1132129.0666666667</v>
      </c>
      <c r="EK470" s="221">
        <f t="shared" ref="EK470" si="2333">_xlfn.MINIFS(O470:EI470,O$12:EI$12,"Valor Total Unitario", O470:EI470, "&lt;&gt;0")</f>
        <v>564092</v>
      </c>
      <c r="EL470" s="222" t="str">
        <f t="shared" ref="EL470" si="2334">IF(EK470=0,"",INDEX(O$9:EI$9,MATCH(EK470,O470:EI470,0)))</f>
        <v>PIEMCA</v>
      </c>
      <c r="EM470" s="221"/>
      <c r="EN470" s="220">
        <f>IFERROR(EM470/#REF!,0)</f>
        <v>0</v>
      </c>
      <c r="EO470" s="31">
        <f t="shared" ref="EO470" si="2335">+EJ470</f>
        <v>1132129.0666666667</v>
      </c>
      <c r="EP470" s="31">
        <f t="shared" si="2290"/>
        <v>2264258.1333333333</v>
      </c>
      <c r="EQ470" s="225" t="str">
        <f t="shared" si="2207"/>
        <v/>
      </c>
    </row>
    <row r="471" spans="1:147" s="14" customFormat="1">
      <c r="A471" s="263">
        <f t="shared" si="1163"/>
        <v>459</v>
      </c>
      <c r="B471" s="102"/>
      <c r="C471" s="249" t="s">
        <v>1186</v>
      </c>
      <c r="D471" s="273" t="s">
        <v>57</v>
      </c>
      <c r="E471" s="269" t="s">
        <v>37</v>
      </c>
      <c r="F471" s="273">
        <v>2</v>
      </c>
      <c r="G471" s="102"/>
      <c r="H471" s="103"/>
      <c r="I471" s="210"/>
      <c r="J471" s="280"/>
      <c r="K471" s="206"/>
      <c r="L471" s="71">
        <f t="shared" ref="L471" si="2336">+J471+K471</f>
        <v>0</v>
      </c>
      <c r="M471" s="209">
        <f t="shared" si="2251"/>
        <v>0</v>
      </c>
      <c r="O471" s="275"/>
      <c r="P471" s="275"/>
      <c r="Q471" s="149"/>
      <c r="R471" s="60"/>
      <c r="S471" s="244"/>
      <c r="T471" s="275"/>
      <c r="U471" s="275"/>
      <c r="V471" s="149"/>
      <c r="W471" s="60"/>
      <c r="X471" s="244"/>
      <c r="Y471" s="275"/>
      <c r="Z471" s="275"/>
      <c r="AA471" s="149"/>
      <c r="AB471" s="60"/>
      <c r="AC471" s="244"/>
      <c r="AD471" s="275"/>
      <c r="AE471" s="275"/>
      <c r="AF471" s="149"/>
      <c r="AG471" s="60"/>
      <c r="AH471" s="244"/>
      <c r="AI471" s="275"/>
      <c r="AJ471" s="275"/>
      <c r="AK471" s="149"/>
      <c r="AL471" s="60"/>
      <c r="AM471" s="244"/>
      <c r="AN471" s="275">
        <v>1744080</v>
      </c>
      <c r="AO471" s="275">
        <v>331375.2</v>
      </c>
      <c r="AP471" s="149">
        <f t="shared" si="2254"/>
        <v>2075455.2</v>
      </c>
      <c r="AQ471" s="60">
        <f t="shared" si="2283"/>
        <v>4150910.4</v>
      </c>
      <c r="AR471" s="244"/>
      <c r="AS471" s="275"/>
      <c r="AT471" s="275"/>
      <c r="AU471" s="149"/>
      <c r="AV471" s="60"/>
      <c r="AW471" s="244"/>
      <c r="AX471" s="212"/>
      <c r="AY471" s="213"/>
      <c r="AZ471" s="149"/>
      <c r="BA471" s="60"/>
      <c r="BB471" s="244"/>
      <c r="BC471" s="212"/>
      <c r="BD471" s="213"/>
      <c r="BE471" s="149"/>
      <c r="BF471" s="60"/>
      <c r="BG471" s="244"/>
      <c r="BH471" s="275">
        <v>474027</v>
      </c>
      <c r="BI471" s="275">
        <v>90065</v>
      </c>
      <c r="BJ471" s="149">
        <f t="shared" si="2284"/>
        <v>564092</v>
      </c>
      <c r="BK471" s="60">
        <f t="shared" si="2285"/>
        <v>1128184</v>
      </c>
      <c r="BL471" s="244"/>
      <c r="BM471" s="212">
        <v>5294000</v>
      </c>
      <c r="BN471" s="213">
        <v>578550</v>
      </c>
      <c r="BO471" s="149">
        <f t="shared" ref="BO471:BO520" si="2337">+BM471+BN471</f>
        <v>5872550</v>
      </c>
      <c r="BP471" s="60">
        <f t="shared" ref="BP471:BP520" si="2338">+BO471*$F471</f>
        <v>11745100</v>
      </c>
      <c r="BQ471" s="244"/>
      <c r="BR471" s="212"/>
      <c r="BS471" s="213"/>
      <c r="BT471" s="149"/>
      <c r="BU471" s="60"/>
      <c r="BV471" s="244"/>
      <c r="BW471" s="212"/>
      <c r="BX471" s="213"/>
      <c r="BY471" s="149"/>
      <c r="BZ471" s="60"/>
      <c r="CA471" s="244"/>
      <c r="CB471" s="277"/>
      <c r="CC471" s="277"/>
      <c r="CD471" s="149"/>
      <c r="CE471" s="60"/>
      <c r="CF471" s="244"/>
      <c r="CG471" s="212"/>
      <c r="CH471" s="213"/>
      <c r="CI471" s="149"/>
      <c r="CJ471" s="60"/>
      <c r="CK471" s="244"/>
      <c r="CL471" s="212"/>
      <c r="CM471" s="213"/>
      <c r="CN471" s="149"/>
      <c r="CO471" s="60"/>
      <c r="CP471" s="244"/>
      <c r="CQ471" s="212"/>
      <c r="CR471" s="213"/>
      <c r="CS471" s="149"/>
      <c r="CT471" s="60"/>
      <c r="CU471" s="244"/>
      <c r="CV471" s="212"/>
      <c r="CW471" s="213"/>
      <c r="CX471" s="149"/>
      <c r="CY471" s="60"/>
      <c r="CZ471" s="244"/>
      <c r="DA471" s="212"/>
      <c r="DB471" s="213"/>
      <c r="DC471" s="149"/>
      <c r="DD471" s="60"/>
      <c r="DE471" s="244"/>
      <c r="DF471" s="212"/>
      <c r="DG471" s="213"/>
      <c r="DH471" s="149"/>
      <c r="DI471" s="60"/>
      <c r="DJ471" s="244"/>
      <c r="DK471" s="212"/>
      <c r="DL471" s="213"/>
      <c r="DM471" s="149"/>
      <c r="DN471" s="60"/>
      <c r="DO471" s="244"/>
      <c r="DP471" s="212">
        <v>605000</v>
      </c>
      <c r="DQ471" s="213">
        <v>114950</v>
      </c>
      <c r="DR471" s="149">
        <f t="shared" si="2255"/>
        <v>719950</v>
      </c>
      <c r="DS471" s="60">
        <f t="shared" si="2264"/>
        <v>1439900</v>
      </c>
      <c r="DT471" s="244"/>
      <c r="DU471" s="212">
        <v>0</v>
      </c>
      <c r="DV471" s="213">
        <v>0</v>
      </c>
      <c r="DW471" s="149">
        <f t="shared" si="2256"/>
        <v>0</v>
      </c>
      <c r="DX471" s="60">
        <f t="shared" si="2265"/>
        <v>0</v>
      </c>
      <c r="DY471" s="244"/>
      <c r="DZ471" s="212"/>
      <c r="EA471" s="213"/>
      <c r="EB471" s="149"/>
      <c r="EC471" s="60"/>
      <c r="ED471" s="247"/>
      <c r="EE471" s="212"/>
      <c r="EF471" s="213"/>
      <c r="EG471" s="149"/>
      <c r="EH471" s="60"/>
      <c r="EI471" s="244"/>
      <c r="EJ471" s="224">
        <f t="shared" ref="EJ471" si="2339">IFERROR(AVERAGEIFS(O471:EI471,O$12:EI$12,"Valor Total Unitario",O471:EI471,"&lt;&gt;0"),0)</f>
        <v>2308011.7999999998</v>
      </c>
      <c r="EK471" s="221">
        <f t="shared" ref="EK471" si="2340">_xlfn.MINIFS(O471:EI471,O$12:EI$12,"Valor Total Unitario", O471:EI471, "&lt;&gt;0")</f>
        <v>564092</v>
      </c>
      <c r="EL471" s="222" t="str">
        <f t="shared" ref="EL471" si="2341">IF(EK471=0,"",INDEX(O$9:EI$9,MATCH(EK471,O471:EI471,0)))</f>
        <v>PIEMCA</v>
      </c>
      <c r="EM471" s="221"/>
      <c r="EN471" s="220">
        <f>IFERROR(EM471/#REF!,0)</f>
        <v>0</v>
      </c>
      <c r="EO471" s="31">
        <f t="shared" ref="EO471" si="2342">+EJ471</f>
        <v>2308011.7999999998</v>
      </c>
      <c r="EP471" s="31">
        <f t="shared" si="2290"/>
        <v>4616023.5999999996</v>
      </c>
      <c r="EQ471" s="225" t="str">
        <f t="shared" si="2207"/>
        <v/>
      </c>
    </row>
    <row r="472" spans="1:147" s="14" customFormat="1" ht="28.5">
      <c r="A472" s="263">
        <f t="shared" si="1163"/>
        <v>460</v>
      </c>
      <c r="B472" s="102"/>
      <c r="C472" s="249" t="s">
        <v>1187</v>
      </c>
      <c r="D472" s="273" t="s">
        <v>57</v>
      </c>
      <c r="E472" s="265" t="s">
        <v>1445</v>
      </c>
      <c r="F472" s="273">
        <v>6</v>
      </c>
      <c r="G472" s="102"/>
      <c r="H472" s="103"/>
      <c r="I472" s="210"/>
      <c r="J472" s="280"/>
      <c r="K472" s="206"/>
      <c r="L472" s="71">
        <f t="shared" ref="L472" si="2343">+J472+K472</f>
        <v>0</v>
      </c>
      <c r="M472" s="209">
        <f t="shared" si="2251"/>
        <v>0</v>
      </c>
      <c r="O472" s="275"/>
      <c r="P472" s="275"/>
      <c r="Q472" s="149"/>
      <c r="R472" s="60"/>
      <c r="S472" s="244"/>
      <c r="T472" s="275"/>
      <c r="U472" s="275"/>
      <c r="V472" s="149"/>
      <c r="W472" s="60"/>
      <c r="X472" s="244"/>
      <c r="Y472" s="275"/>
      <c r="Z472" s="275"/>
      <c r="AA472" s="149"/>
      <c r="AB472" s="60"/>
      <c r="AC472" s="244"/>
      <c r="AD472" s="275"/>
      <c r="AE472" s="275"/>
      <c r="AF472" s="149"/>
      <c r="AG472" s="60"/>
      <c r="AH472" s="244"/>
      <c r="AI472" s="275"/>
      <c r="AJ472" s="275"/>
      <c r="AK472" s="149"/>
      <c r="AL472" s="60"/>
      <c r="AM472" s="244"/>
      <c r="AN472" s="275">
        <v>9450527.6160000004</v>
      </c>
      <c r="AO472" s="275">
        <v>591671.4</v>
      </c>
      <c r="AP472" s="149">
        <f t="shared" si="2254"/>
        <v>10042199.016000001</v>
      </c>
      <c r="AQ472" s="60">
        <f t="shared" si="2283"/>
        <v>60253194.096000001</v>
      </c>
      <c r="AR472" s="244"/>
      <c r="AS472" s="275"/>
      <c r="AT472" s="275"/>
      <c r="AU472" s="149"/>
      <c r="AV472" s="60"/>
      <c r="AW472" s="244"/>
      <c r="AX472" s="212"/>
      <c r="AY472" s="213"/>
      <c r="AZ472" s="149"/>
      <c r="BA472" s="60"/>
      <c r="BB472" s="244"/>
      <c r="BC472" s="212"/>
      <c r="BD472" s="213"/>
      <c r="BE472" s="149"/>
      <c r="BF472" s="60"/>
      <c r="BG472" s="244"/>
      <c r="BH472" s="275"/>
      <c r="BI472" s="275"/>
      <c r="BJ472" s="149"/>
      <c r="BK472" s="60"/>
      <c r="BL472" s="244"/>
      <c r="BM472" s="212">
        <v>8192000</v>
      </c>
      <c r="BN472" s="213">
        <v>654550</v>
      </c>
      <c r="BO472" s="149">
        <f t="shared" si="2337"/>
        <v>8846550</v>
      </c>
      <c r="BP472" s="60">
        <f t="shared" si="2338"/>
        <v>53079300</v>
      </c>
      <c r="BQ472" s="244"/>
      <c r="BR472" s="212">
        <v>4706788.2</v>
      </c>
      <c r="BS472" s="213">
        <v>894289.75800000003</v>
      </c>
      <c r="BT472" s="149">
        <f t="shared" si="2271"/>
        <v>5601077.9580000006</v>
      </c>
      <c r="BU472" s="60">
        <f t="shared" si="2272"/>
        <v>33606467.748000003</v>
      </c>
      <c r="BV472" s="244"/>
      <c r="BW472" s="212"/>
      <c r="BX472" s="213"/>
      <c r="BY472" s="149"/>
      <c r="BZ472" s="60"/>
      <c r="CA472" s="244"/>
      <c r="CB472" s="277"/>
      <c r="CC472" s="277"/>
      <c r="CD472" s="149"/>
      <c r="CE472" s="60"/>
      <c r="CF472" s="244"/>
      <c r="CG472" s="212"/>
      <c r="CH472" s="213"/>
      <c r="CI472" s="149"/>
      <c r="CJ472" s="60"/>
      <c r="CK472" s="244"/>
      <c r="CL472" s="212"/>
      <c r="CM472" s="213"/>
      <c r="CN472" s="149"/>
      <c r="CO472" s="60"/>
      <c r="CP472" s="244"/>
      <c r="CQ472" s="212"/>
      <c r="CR472" s="213"/>
      <c r="CS472" s="149"/>
      <c r="CT472" s="60"/>
      <c r="CU472" s="244"/>
      <c r="CV472" s="212"/>
      <c r="CW472" s="213"/>
      <c r="CX472" s="149"/>
      <c r="CY472" s="60"/>
      <c r="CZ472" s="244"/>
      <c r="DA472" s="212"/>
      <c r="DB472" s="213"/>
      <c r="DC472" s="149"/>
      <c r="DD472" s="60"/>
      <c r="DE472" s="244"/>
      <c r="DF472" s="212"/>
      <c r="DG472" s="213"/>
      <c r="DH472" s="149"/>
      <c r="DI472" s="60"/>
      <c r="DJ472" s="244"/>
      <c r="DK472" s="212"/>
      <c r="DL472" s="213"/>
      <c r="DM472" s="149"/>
      <c r="DN472" s="60"/>
      <c r="DO472" s="244"/>
      <c r="DP472" s="212"/>
      <c r="DQ472" s="213"/>
      <c r="DR472" s="149">
        <f t="shared" si="2255"/>
        <v>0</v>
      </c>
      <c r="DS472" s="60">
        <f t="shared" si="2264"/>
        <v>0</v>
      </c>
      <c r="DT472" s="244"/>
      <c r="DU472" s="212">
        <v>0</v>
      </c>
      <c r="DV472" s="213">
        <v>0</v>
      </c>
      <c r="DW472" s="149">
        <f t="shared" si="2256"/>
        <v>0</v>
      </c>
      <c r="DX472" s="60">
        <f t="shared" si="2265"/>
        <v>0</v>
      </c>
      <c r="DY472" s="244"/>
      <c r="DZ472" s="212"/>
      <c r="EA472" s="213"/>
      <c r="EB472" s="149"/>
      <c r="EC472" s="60"/>
      <c r="ED472" s="247"/>
      <c r="EE472" s="212"/>
      <c r="EF472" s="213"/>
      <c r="EG472" s="149"/>
      <c r="EH472" s="60"/>
      <c r="EI472" s="244"/>
      <c r="EJ472" s="224">
        <f t="shared" ref="EJ472" si="2344">IFERROR(AVERAGEIFS(O472:EI472,O$12:EI$12,"Valor Total Unitario",O472:EI472,"&lt;&gt;0"),0)</f>
        <v>8163275.6580000008</v>
      </c>
      <c r="EK472" s="221">
        <f t="shared" ref="EK472" si="2345">_xlfn.MINIFS(O472:EI472,O$12:EI$12,"Valor Total Unitario", O472:EI472, "&lt;&gt;0")</f>
        <v>5601077.9580000006</v>
      </c>
      <c r="EL472" s="222" t="str">
        <f t="shared" ref="EL472" si="2346">IF(EK472=0,"",INDEX(O$9:EI$9,MATCH(EK472,O472:EI472,0)))</f>
        <v>J&amp;J MEDTECH</v>
      </c>
      <c r="EM472" s="221"/>
      <c r="EN472" s="220">
        <f>IFERROR(EM472/#REF!,0)</f>
        <v>0</v>
      </c>
      <c r="EO472" s="31">
        <f t="shared" ref="EO472" si="2347">+EJ472</f>
        <v>8163275.6580000008</v>
      </c>
      <c r="EP472" s="31">
        <f t="shared" si="2290"/>
        <v>48979653.948000006</v>
      </c>
      <c r="EQ472" s="225" t="str">
        <f t="shared" si="2207"/>
        <v/>
      </c>
    </row>
    <row r="473" spans="1:147" s="14" customFormat="1" ht="42.75">
      <c r="A473" s="263">
        <f t="shared" si="1163"/>
        <v>461</v>
      </c>
      <c r="B473" s="102"/>
      <c r="C473" s="249" t="s">
        <v>1188</v>
      </c>
      <c r="D473" s="273" t="s">
        <v>57</v>
      </c>
      <c r="E473" s="265" t="s">
        <v>1445</v>
      </c>
      <c r="F473" s="273">
        <v>6</v>
      </c>
      <c r="G473" s="102"/>
      <c r="H473" s="103"/>
      <c r="I473" s="210"/>
      <c r="J473" s="280"/>
      <c r="K473" s="206"/>
      <c r="L473" s="71">
        <f t="shared" ref="L473" si="2348">+J473+K473</f>
        <v>0</v>
      </c>
      <c r="M473" s="209">
        <f t="shared" si="2251"/>
        <v>0</v>
      </c>
      <c r="O473" s="275"/>
      <c r="P473" s="275"/>
      <c r="Q473" s="149"/>
      <c r="R473" s="60"/>
      <c r="S473" s="244"/>
      <c r="T473" s="275"/>
      <c r="U473" s="275"/>
      <c r="V473" s="149"/>
      <c r="W473" s="60"/>
      <c r="X473" s="244"/>
      <c r="Y473" s="275"/>
      <c r="Z473" s="275"/>
      <c r="AA473" s="149"/>
      <c r="AB473" s="60"/>
      <c r="AC473" s="244"/>
      <c r="AD473" s="275"/>
      <c r="AE473" s="275"/>
      <c r="AF473" s="149"/>
      <c r="AG473" s="60"/>
      <c r="AH473" s="244"/>
      <c r="AI473" s="275"/>
      <c r="AJ473" s="275"/>
      <c r="AK473" s="149"/>
      <c r="AL473" s="60"/>
      <c r="AM473" s="244"/>
      <c r="AN473" s="275">
        <v>10965000</v>
      </c>
      <c r="AO473" s="275">
        <v>591671.4</v>
      </c>
      <c r="AP473" s="149">
        <f t="shared" si="2254"/>
        <v>11556671.4</v>
      </c>
      <c r="AQ473" s="60">
        <f t="shared" si="2283"/>
        <v>69340028.400000006</v>
      </c>
      <c r="AR473" s="244"/>
      <c r="AS473" s="275"/>
      <c r="AT473" s="275"/>
      <c r="AU473" s="149"/>
      <c r="AV473" s="60"/>
      <c r="AW473" s="244"/>
      <c r="AX473" s="212"/>
      <c r="AY473" s="213"/>
      <c r="AZ473" s="149"/>
      <c r="BA473" s="60"/>
      <c r="BB473" s="244"/>
      <c r="BC473" s="212"/>
      <c r="BD473" s="213"/>
      <c r="BE473" s="149"/>
      <c r="BF473" s="60"/>
      <c r="BG473" s="244"/>
      <c r="BH473" s="275">
        <v>8846429</v>
      </c>
      <c r="BI473" s="275">
        <v>824992</v>
      </c>
      <c r="BJ473" s="149">
        <f t="shared" si="2284"/>
        <v>9671421</v>
      </c>
      <c r="BK473" s="60">
        <f t="shared" si="2285"/>
        <v>58028526</v>
      </c>
      <c r="BL473" s="244"/>
      <c r="BM473" s="212">
        <v>8642000</v>
      </c>
      <c r="BN473" s="213">
        <v>654550</v>
      </c>
      <c r="BO473" s="149">
        <f t="shared" si="2337"/>
        <v>9296550</v>
      </c>
      <c r="BP473" s="60">
        <f t="shared" si="2338"/>
        <v>55779300</v>
      </c>
      <c r="BQ473" s="244"/>
      <c r="BR473" s="212">
        <v>4706788.2</v>
      </c>
      <c r="BS473" s="213">
        <v>894289.75800000003</v>
      </c>
      <c r="BT473" s="149">
        <f t="shared" si="2271"/>
        <v>5601077.9580000006</v>
      </c>
      <c r="BU473" s="60">
        <f t="shared" si="2272"/>
        <v>33606467.748000003</v>
      </c>
      <c r="BV473" s="244"/>
      <c r="BW473" s="212"/>
      <c r="BX473" s="213"/>
      <c r="BY473" s="149"/>
      <c r="BZ473" s="60"/>
      <c r="CA473" s="244"/>
      <c r="CB473" s="277"/>
      <c r="CC473" s="277"/>
      <c r="CD473" s="149"/>
      <c r="CE473" s="60"/>
      <c r="CF473" s="244"/>
      <c r="CG473" s="212"/>
      <c r="CH473" s="213"/>
      <c r="CI473" s="149"/>
      <c r="CJ473" s="60"/>
      <c r="CK473" s="244"/>
      <c r="CL473" s="212"/>
      <c r="CM473" s="213"/>
      <c r="CN473" s="149"/>
      <c r="CO473" s="60"/>
      <c r="CP473" s="244"/>
      <c r="CQ473" s="212"/>
      <c r="CR473" s="213"/>
      <c r="CS473" s="149"/>
      <c r="CT473" s="60"/>
      <c r="CU473" s="244"/>
      <c r="CV473" s="212"/>
      <c r="CW473" s="213"/>
      <c r="CX473" s="149"/>
      <c r="CY473" s="60"/>
      <c r="CZ473" s="244"/>
      <c r="DA473" s="212"/>
      <c r="DB473" s="213"/>
      <c r="DC473" s="149"/>
      <c r="DD473" s="60"/>
      <c r="DE473" s="244"/>
      <c r="DF473" s="212"/>
      <c r="DG473" s="213"/>
      <c r="DH473" s="149"/>
      <c r="DI473" s="60"/>
      <c r="DJ473" s="244"/>
      <c r="DK473" s="212"/>
      <c r="DL473" s="213"/>
      <c r="DM473" s="149"/>
      <c r="DN473" s="60"/>
      <c r="DO473" s="244"/>
      <c r="DP473" s="212"/>
      <c r="DQ473" s="213"/>
      <c r="DR473" s="149">
        <f t="shared" si="2255"/>
        <v>0</v>
      </c>
      <c r="DS473" s="60">
        <f t="shared" si="2264"/>
        <v>0</v>
      </c>
      <c r="DT473" s="244"/>
      <c r="DU473" s="212">
        <v>0</v>
      </c>
      <c r="DV473" s="213">
        <v>0</v>
      </c>
      <c r="DW473" s="149">
        <f t="shared" si="2256"/>
        <v>0</v>
      </c>
      <c r="DX473" s="60">
        <f t="shared" si="2265"/>
        <v>0</v>
      </c>
      <c r="DY473" s="244"/>
      <c r="DZ473" s="212"/>
      <c r="EA473" s="213"/>
      <c r="EB473" s="149"/>
      <c r="EC473" s="60"/>
      <c r="ED473" s="247"/>
      <c r="EE473" s="212"/>
      <c r="EF473" s="213"/>
      <c r="EG473" s="149"/>
      <c r="EH473" s="60"/>
      <c r="EI473" s="244"/>
      <c r="EJ473" s="224">
        <f t="shared" ref="EJ473" si="2349">IFERROR(AVERAGEIFS(O473:EI473,O$12:EI$12,"Valor Total Unitario",O473:EI473,"&lt;&gt;0"),0)</f>
        <v>9031430.0894999988</v>
      </c>
      <c r="EK473" s="221">
        <f t="shared" ref="EK473" si="2350">_xlfn.MINIFS(O473:EI473,O$12:EI$12,"Valor Total Unitario", O473:EI473, "&lt;&gt;0")</f>
        <v>5601077.9580000006</v>
      </c>
      <c r="EL473" s="222" t="str">
        <f t="shared" ref="EL473" si="2351">IF(EK473=0,"",INDEX(O$9:EI$9,MATCH(EK473,O473:EI473,0)))</f>
        <v>J&amp;J MEDTECH</v>
      </c>
      <c r="EM473" s="221"/>
      <c r="EN473" s="220">
        <f>IFERROR(EM473/#REF!,0)</f>
        <v>0</v>
      </c>
      <c r="EO473" s="31">
        <f t="shared" ref="EO473" si="2352">+EJ473</f>
        <v>9031430.0894999988</v>
      </c>
      <c r="EP473" s="31">
        <f t="shared" si="2290"/>
        <v>54188580.536999993</v>
      </c>
      <c r="EQ473" s="225" t="str">
        <f t="shared" si="2207"/>
        <v/>
      </c>
    </row>
    <row r="474" spans="1:147" s="14" customFormat="1" ht="28.5">
      <c r="A474" s="263">
        <f t="shared" si="1163"/>
        <v>462</v>
      </c>
      <c r="B474" s="102"/>
      <c r="C474" s="249" t="s">
        <v>1189</v>
      </c>
      <c r="D474" s="273" t="s">
        <v>57</v>
      </c>
      <c r="E474" s="265" t="s">
        <v>1445</v>
      </c>
      <c r="F474" s="273">
        <v>3</v>
      </c>
      <c r="G474" s="102"/>
      <c r="H474" s="103"/>
      <c r="I474" s="210"/>
      <c r="J474" s="280"/>
      <c r="K474" s="206"/>
      <c r="L474" s="71">
        <f t="shared" ref="L474" si="2353">+J474+K474</f>
        <v>0</v>
      </c>
      <c r="M474" s="209">
        <f t="shared" si="2251"/>
        <v>0</v>
      </c>
      <c r="O474" s="275"/>
      <c r="P474" s="275"/>
      <c r="Q474" s="149"/>
      <c r="R474" s="60"/>
      <c r="S474" s="244"/>
      <c r="T474" s="275"/>
      <c r="U474" s="275"/>
      <c r="V474" s="149"/>
      <c r="W474" s="60"/>
      <c r="X474" s="244"/>
      <c r="Y474" s="275"/>
      <c r="Z474" s="275"/>
      <c r="AA474" s="149"/>
      <c r="AB474" s="60"/>
      <c r="AC474" s="244"/>
      <c r="AD474" s="275"/>
      <c r="AE474" s="275"/>
      <c r="AF474" s="149"/>
      <c r="AG474" s="60"/>
      <c r="AH474" s="244"/>
      <c r="AI474" s="275"/>
      <c r="AJ474" s="275"/>
      <c r="AK474" s="149"/>
      <c r="AL474" s="60"/>
      <c r="AM474" s="244"/>
      <c r="AN474" s="275"/>
      <c r="AO474" s="275"/>
      <c r="AP474" s="149">
        <f t="shared" si="2254"/>
        <v>0</v>
      </c>
      <c r="AQ474" s="60">
        <f t="shared" si="2283"/>
        <v>0</v>
      </c>
      <c r="AR474" s="244"/>
      <c r="AS474" s="275"/>
      <c r="AT474" s="275"/>
      <c r="AU474" s="149"/>
      <c r="AV474" s="60"/>
      <c r="AW474" s="244"/>
      <c r="AX474" s="212"/>
      <c r="AY474" s="213"/>
      <c r="AZ474" s="149"/>
      <c r="BA474" s="60"/>
      <c r="BB474" s="244"/>
      <c r="BC474" s="212"/>
      <c r="BD474" s="213"/>
      <c r="BE474" s="149"/>
      <c r="BF474" s="60"/>
      <c r="BG474" s="244"/>
      <c r="BH474" s="275">
        <v>7856629</v>
      </c>
      <c r="BI474" s="275">
        <v>874842</v>
      </c>
      <c r="BJ474" s="149">
        <f t="shared" si="2284"/>
        <v>8731471</v>
      </c>
      <c r="BK474" s="60">
        <f t="shared" si="2285"/>
        <v>26194413</v>
      </c>
      <c r="BL474" s="244"/>
      <c r="BM474" s="212"/>
      <c r="BN474" s="213"/>
      <c r="BO474" s="149"/>
      <c r="BP474" s="60"/>
      <c r="BQ474" s="244"/>
      <c r="BR474" s="212"/>
      <c r="BS474" s="213"/>
      <c r="BT474" s="149"/>
      <c r="BU474" s="60"/>
      <c r="BV474" s="244"/>
      <c r="BW474" s="212"/>
      <c r="BX474" s="213"/>
      <c r="BY474" s="149"/>
      <c r="BZ474" s="60"/>
      <c r="CA474" s="244"/>
      <c r="CB474" s="277"/>
      <c r="CC474" s="277"/>
      <c r="CD474" s="149"/>
      <c r="CE474" s="60"/>
      <c r="CF474" s="244"/>
      <c r="CG474" s="212"/>
      <c r="CH474" s="213"/>
      <c r="CI474" s="149"/>
      <c r="CJ474" s="60"/>
      <c r="CK474" s="244"/>
      <c r="CL474" s="212"/>
      <c r="CM474" s="213"/>
      <c r="CN474" s="149"/>
      <c r="CO474" s="60"/>
      <c r="CP474" s="244"/>
      <c r="CQ474" s="212"/>
      <c r="CR474" s="213"/>
      <c r="CS474" s="149"/>
      <c r="CT474" s="60"/>
      <c r="CU474" s="244"/>
      <c r="CV474" s="212"/>
      <c r="CW474" s="213"/>
      <c r="CX474" s="149"/>
      <c r="CY474" s="60"/>
      <c r="CZ474" s="244"/>
      <c r="DA474" s="212"/>
      <c r="DB474" s="213"/>
      <c r="DC474" s="149"/>
      <c r="DD474" s="60"/>
      <c r="DE474" s="244"/>
      <c r="DF474" s="212"/>
      <c r="DG474" s="213"/>
      <c r="DH474" s="149"/>
      <c r="DI474" s="60"/>
      <c r="DJ474" s="244"/>
      <c r="DK474" s="212"/>
      <c r="DL474" s="213"/>
      <c r="DM474" s="149"/>
      <c r="DN474" s="60"/>
      <c r="DO474" s="244"/>
      <c r="DP474" s="212"/>
      <c r="DQ474" s="213"/>
      <c r="DR474" s="149">
        <f t="shared" si="2255"/>
        <v>0</v>
      </c>
      <c r="DS474" s="60">
        <f t="shared" si="2264"/>
        <v>0</v>
      </c>
      <c r="DT474" s="244"/>
      <c r="DU474" s="212">
        <v>0</v>
      </c>
      <c r="DV474" s="213">
        <v>0</v>
      </c>
      <c r="DW474" s="149">
        <f t="shared" si="2256"/>
        <v>0</v>
      </c>
      <c r="DX474" s="60">
        <f t="shared" si="2265"/>
        <v>0</v>
      </c>
      <c r="DY474" s="244"/>
      <c r="DZ474" s="212"/>
      <c r="EA474" s="213"/>
      <c r="EB474" s="149"/>
      <c r="EC474" s="60"/>
      <c r="ED474" s="247"/>
      <c r="EE474" s="212"/>
      <c r="EF474" s="213"/>
      <c r="EG474" s="149"/>
      <c r="EH474" s="60"/>
      <c r="EI474" s="244"/>
      <c r="EJ474" s="224">
        <f t="shared" ref="EJ474" si="2354">IFERROR(AVERAGEIFS(O474:EI474,O$12:EI$12,"Valor Total Unitario",O474:EI474,"&lt;&gt;0"),0)</f>
        <v>8731471</v>
      </c>
      <c r="EK474" s="221">
        <f t="shared" ref="EK474" si="2355">_xlfn.MINIFS(O474:EI474,O$12:EI$12,"Valor Total Unitario", O474:EI474, "&lt;&gt;0")</f>
        <v>8731471</v>
      </c>
      <c r="EL474" s="222" t="str">
        <f t="shared" ref="EL474" si="2356">IF(EK474=0,"",INDEX(O$9:EI$9,MATCH(EK474,O474:EI474,0)))</f>
        <v>PIEMCA</v>
      </c>
      <c r="EM474" s="221"/>
      <c r="EN474" s="220">
        <f>IFERROR(EM474/#REF!,0)</f>
        <v>0</v>
      </c>
      <c r="EO474" s="31">
        <f t="shared" ref="EO474" si="2357">+EJ474</f>
        <v>8731471</v>
      </c>
      <c r="EP474" s="31">
        <f t="shared" si="2290"/>
        <v>26194413</v>
      </c>
      <c r="EQ474" s="225" t="str">
        <f t="shared" si="2207"/>
        <v/>
      </c>
    </row>
    <row r="475" spans="1:147" s="14" customFormat="1" ht="42.75">
      <c r="A475" s="263">
        <f t="shared" si="1163"/>
        <v>463</v>
      </c>
      <c r="B475" s="102"/>
      <c r="C475" s="249" t="s">
        <v>1190</v>
      </c>
      <c r="D475" s="273" t="s">
        <v>57</v>
      </c>
      <c r="E475" s="265" t="s">
        <v>1445</v>
      </c>
      <c r="F475" s="273">
        <v>3</v>
      </c>
      <c r="G475" s="102"/>
      <c r="H475" s="103"/>
      <c r="I475" s="210"/>
      <c r="J475" s="280"/>
      <c r="K475" s="206"/>
      <c r="L475" s="71">
        <f t="shared" ref="L475" si="2358">+J475+K475</f>
        <v>0</v>
      </c>
      <c r="M475" s="209">
        <f t="shared" si="2251"/>
        <v>0</v>
      </c>
      <c r="O475" s="275"/>
      <c r="P475" s="275"/>
      <c r="Q475" s="149"/>
      <c r="R475" s="60"/>
      <c r="S475" s="244"/>
      <c r="T475" s="275"/>
      <c r="U475" s="275"/>
      <c r="V475" s="149"/>
      <c r="W475" s="60"/>
      <c r="X475" s="244"/>
      <c r="Y475" s="275"/>
      <c r="Z475" s="275"/>
      <c r="AA475" s="149"/>
      <c r="AB475" s="60"/>
      <c r="AC475" s="244"/>
      <c r="AD475" s="275"/>
      <c r="AE475" s="275"/>
      <c r="AF475" s="149"/>
      <c r="AG475" s="60"/>
      <c r="AH475" s="244"/>
      <c r="AI475" s="275"/>
      <c r="AJ475" s="275"/>
      <c r="AK475" s="149"/>
      <c r="AL475" s="60"/>
      <c r="AM475" s="244"/>
      <c r="AN475" s="275">
        <v>10139400</v>
      </c>
      <c r="AO475" s="275">
        <v>591671.4</v>
      </c>
      <c r="AP475" s="149">
        <f t="shared" si="2254"/>
        <v>10731071.4</v>
      </c>
      <c r="AQ475" s="60">
        <f t="shared" si="2283"/>
        <v>32193214.200000003</v>
      </c>
      <c r="AR475" s="244"/>
      <c r="AS475" s="275"/>
      <c r="AT475" s="275"/>
      <c r="AU475" s="149"/>
      <c r="AV475" s="60"/>
      <c r="AW475" s="244"/>
      <c r="AX475" s="212"/>
      <c r="AY475" s="213"/>
      <c r="AZ475" s="149"/>
      <c r="BA475" s="60"/>
      <c r="BB475" s="244"/>
      <c r="BC475" s="212"/>
      <c r="BD475" s="213"/>
      <c r="BE475" s="149"/>
      <c r="BF475" s="60"/>
      <c r="BG475" s="244"/>
      <c r="BH475" s="275">
        <v>10609263</v>
      </c>
      <c r="BI475" s="275">
        <v>806790</v>
      </c>
      <c r="BJ475" s="149">
        <f t="shared" si="2284"/>
        <v>11416053</v>
      </c>
      <c r="BK475" s="60">
        <f t="shared" si="2285"/>
        <v>34248159</v>
      </c>
      <c r="BL475" s="244"/>
      <c r="BM475" s="212"/>
      <c r="BN475" s="213"/>
      <c r="BO475" s="149"/>
      <c r="BP475" s="60"/>
      <c r="BQ475" s="244"/>
      <c r="BR475" s="212"/>
      <c r="BS475" s="213"/>
      <c r="BT475" s="149"/>
      <c r="BU475" s="60"/>
      <c r="BV475" s="244"/>
      <c r="BW475" s="212"/>
      <c r="BX475" s="213"/>
      <c r="BY475" s="149"/>
      <c r="BZ475" s="60"/>
      <c r="CA475" s="244"/>
      <c r="CB475" s="277"/>
      <c r="CC475" s="277"/>
      <c r="CD475" s="149"/>
      <c r="CE475" s="60"/>
      <c r="CF475" s="244"/>
      <c r="CG475" s="212"/>
      <c r="CH475" s="213"/>
      <c r="CI475" s="149"/>
      <c r="CJ475" s="60"/>
      <c r="CK475" s="244"/>
      <c r="CL475" s="212"/>
      <c r="CM475" s="213"/>
      <c r="CN475" s="149"/>
      <c r="CO475" s="60"/>
      <c r="CP475" s="244"/>
      <c r="CQ475" s="212"/>
      <c r="CR475" s="213"/>
      <c r="CS475" s="149"/>
      <c r="CT475" s="60"/>
      <c r="CU475" s="244"/>
      <c r="CV475" s="212"/>
      <c r="CW475" s="213"/>
      <c r="CX475" s="149"/>
      <c r="CY475" s="60"/>
      <c r="CZ475" s="244"/>
      <c r="DA475" s="212"/>
      <c r="DB475" s="213"/>
      <c r="DC475" s="149"/>
      <c r="DD475" s="60"/>
      <c r="DE475" s="244"/>
      <c r="DF475" s="212"/>
      <c r="DG475" s="213"/>
      <c r="DH475" s="149"/>
      <c r="DI475" s="60"/>
      <c r="DJ475" s="244"/>
      <c r="DK475" s="212"/>
      <c r="DL475" s="213"/>
      <c r="DM475" s="149"/>
      <c r="DN475" s="60"/>
      <c r="DO475" s="244"/>
      <c r="DP475" s="212"/>
      <c r="DQ475" s="213"/>
      <c r="DR475" s="149">
        <f t="shared" si="2255"/>
        <v>0</v>
      </c>
      <c r="DS475" s="60">
        <f t="shared" si="2264"/>
        <v>0</v>
      </c>
      <c r="DT475" s="244"/>
      <c r="DU475" s="212">
        <v>0</v>
      </c>
      <c r="DV475" s="213">
        <v>0</v>
      </c>
      <c r="DW475" s="149">
        <f t="shared" si="2256"/>
        <v>0</v>
      </c>
      <c r="DX475" s="60">
        <f t="shared" si="2265"/>
        <v>0</v>
      </c>
      <c r="DY475" s="244"/>
      <c r="DZ475" s="212"/>
      <c r="EA475" s="213"/>
      <c r="EB475" s="149"/>
      <c r="EC475" s="60"/>
      <c r="ED475" s="247"/>
      <c r="EE475" s="212"/>
      <c r="EF475" s="213"/>
      <c r="EG475" s="149"/>
      <c r="EH475" s="60"/>
      <c r="EI475" s="244"/>
      <c r="EJ475" s="224">
        <f t="shared" ref="EJ475" si="2359">IFERROR(AVERAGEIFS(O475:EI475,O$12:EI$12,"Valor Total Unitario",O475:EI475,"&lt;&gt;0"),0)</f>
        <v>11073562.199999999</v>
      </c>
      <c r="EK475" s="221">
        <f t="shared" ref="EK475" si="2360">_xlfn.MINIFS(O475:EI475,O$12:EI$12,"Valor Total Unitario", O475:EI475, "&lt;&gt;0")</f>
        <v>10731071.4</v>
      </c>
      <c r="EL475" s="222" t="str">
        <f t="shared" ref="EL475" si="2361">IF(EK475=0,"",INDEX(O$9:EI$9,MATCH(EK475,O475:EI475,0)))</f>
        <v>DISORTHO SAS</v>
      </c>
      <c r="EM475" s="221"/>
      <c r="EN475" s="220">
        <f>IFERROR(EM475/#REF!,0)</f>
        <v>0</v>
      </c>
      <c r="EO475" s="31">
        <f t="shared" ref="EO475" si="2362">+EJ475</f>
        <v>11073562.199999999</v>
      </c>
      <c r="EP475" s="31">
        <f t="shared" si="2290"/>
        <v>33220686.599999998</v>
      </c>
      <c r="EQ475" s="225" t="str">
        <f t="shared" si="2207"/>
        <v/>
      </c>
    </row>
    <row r="476" spans="1:147" s="14" customFormat="1" ht="42.75">
      <c r="A476" s="263">
        <f t="shared" si="1163"/>
        <v>464</v>
      </c>
      <c r="B476" s="102"/>
      <c r="C476" s="249" t="s">
        <v>1191</v>
      </c>
      <c r="D476" s="273" t="s">
        <v>57</v>
      </c>
      <c r="E476" s="265" t="s">
        <v>1445</v>
      </c>
      <c r="F476" s="273">
        <v>3</v>
      </c>
      <c r="G476" s="102"/>
      <c r="H476" s="103"/>
      <c r="I476" s="210"/>
      <c r="J476" s="280"/>
      <c r="K476" s="206"/>
      <c r="L476" s="71">
        <f t="shared" ref="L476" si="2363">+J476+K476</f>
        <v>0</v>
      </c>
      <c r="M476" s="209">
        <f t="shared" si="2251"/>
        <v>0</v>
      </c>
      <c r="O476" s="275"/>
      <c r="P476" s="275"/>
      <c r="Q476" s="149"/>
      <c r="R476" s="60"/>
      <c r="S476" s="244"/>
      <c r="T476" s="275"/>
      <c r="U476" s="275"/>
      <c r="V476" s="149"/>
      <c r="W476" s="60"/>
      <c r="X476" s="244"/>
      <c r="Y476" s="275"/>
      <c r="Z476" s="275"/>
      <c r="AA476" s="149"/>
      <c r="AB476" s="60"/>
      <c r="AC476" s="244"/>
      <c r="AD476" s="275"/>
      <c r="AE476" s="275"/>
      <c r="AF476" s="149"/>
      <c r="AG476" s="60"/>
      <c r="AH476" s="244"/>
      <c r="AI476" s="275"/>
      <c r="AJ476" s="275"/>
      <c r="AK476" s="149"/>
      <c r="AL476" s="60"/>
      <c r="AM476" s="244"/>
      <c r="AN476" s="275">
        <v>6800880</v>
      </c>
      <c r="AO476" s="275">
        <v>518631.6</v>
      </c>
      <c r="AP476" s="149">
        <f t="shared" si="2254"/>
        <v>7319511.5999999996</v>
      </c>
      <c r="AQ476" s="60">
        <f t="shared" si="2283"/>
        <v>21958534.799999997</v>
      </c>
      <c r="AR476" s="244"/>
      <c r="AS476" s="275"/>
      <c r="AT476" s="275"/>
      <c r="AU476" s="149"/>
      <c r="AV476" s="60"/>
      <c r="AW476" s="244"/>
      <c r="AX476" s="212"/>
      <c r="AY476" s="213"/>
      <c r="AZ476" s="149"/>
      <c r="BA476" s="60"/>
      <c r="BB476" s="244"/>
      <c r="BC476" s="212"/>
      <c r="BD476" s="213"/>
      <c r="BE476" s="149"/>
      <c r="BF476" s="60"/>
      <c r="BG476" s="244"/>
      <c r="BH476" s="275">
        <v>5498393</v>
      </c>
      <c r="BI476" s="275">
        <v>819020</v>
      </c>
      <c r="BJ476" s="149">
        <f t="shared" si="2284"/>
        <v>6317413</v>
      </c>
      <c r="BK476" s="60">
        <f t="shared" si="2285"/>
        <v>18952239</v>
      </c>
      <c r="BL476" s="244"/>
      <c r="BM476" s="212"/>
      <c r="BN476" s="213"/>
      <c r="BO476" s="149"/>
      <c r="BP476" s="60"/>
      <c r="BQ476" s="244"/>
      <c r="BR476" s="212">
        <v>2012308.4</v>
      </c>
      <c r="BS476" s="213">
        <v>382338.59599999996</v>
      </c>
      <c r="BT476" s="149">
        <f t="shared" si="2271"/>
        <v>2394646.9959999998</v>
      </c>
      <c r="BU476" s="60">
        <f t="shared" si="2272"/>
        <v>7183940.9879999999</v>
      </c>
      <c r="BV476" s="244"/>
      <c r="BW476" s="212"/>
      <c r="BX476" s="213"/>
      <c r="BY476" s="149"/>
      <c r="BZ476" s="60"/>
      <c r="CA476" s="244"/>
      <c r="CB476" s="277"/>
      <c r="CC476" s="277"/>
      <c r="CD476" s="149"/>
      <c r="CE476" s="60"/>
      <c r="CF476" s="244"/>
      <c r="CG476" s="212"/>
      <c r="CH476" s="213"/>
      <c r="CI476" s="149"/>
      <c r="CJ476" s="60"/>
      <c r="CK476" s="244"/>
      <c r="CL476" s="212"/>
      <c r="CM476" s="213"/>
      <c r="CN476" s="149"/>
      <c r="CO476" s="60"/>
      <c r="CP476" s="244"/>
      <c r="CQ476" s="212"/>
      <c r="CR476" s="213"/>
      <c r="CS476" s="149"/>
      <c r="CT476" s="60"/>
      <c r="CU476" s="244"/>
      <c r="CV476" s="212"/>
      <c r="CW476" s="213"/>
      <c r="CX476" s="149"/>
      <c r="CY476" s="60"/>
      <c r="CZ476" s="244"/>
      <c r="DA476" s="212"/>
      <c r="DB476" s="213"/>
      <c r="DC476" s="149"/>
      <c r="DD476" s="60"/>
      <c r="DE476" s="244"/>
      <c r="DF476" s="212"/>
      <c r="DG476" s="213"/>
      <c r="DH476" s="149"/>
      <c r="DI476" s="60"/>
      <c r="DJ476" s="244"/>
      <c r="DK476" s="212"/>
      <c r="DL476" s="213"/>
      <c r="DM476" s="149"/>
      <c r="DN476" s="60"/>
      <c r="DO476" s="244"/>
      <c r="DP476" s="212"/>
      <c r="DQ476" s="213"/>
      <c r="DR476" s="149">
        <f t="shared" si="2255"/>
        <v>0</v>
      </c>
      <c r="DS476" s="60">
        <f t="shared" si="2264"/>
        <v>0</v>
      </c>
      <c r="DT476" s="244"/>
      <c r="DU476" s="212">
        <v>0</v>
      </c>
      <c r="DV476" s="213">
        <v>0</v>
      </c>
      <c r="DW476" s="149">
        <f t="shared" si="2256"/>
        <v>0</v>
      </c>
      <c r="DX476" s="60">
        <f t="shared" si="2265"/>
        <v>0</v>
      </c>
      <c r="DY476" s="244"/>
      <c r="DZ476" s="212"/>
      <c r="EA476" s="213"/>
      <c r="EB476" s="149"/>
      <c r="EC476" s="60"/>
      <c r="ED476" s="247"/>
      <c r="EE476" s="212"/>
      <c r="EF476" s="213"/>
      <c r="EG476" s="149"/>
      <c r="EH476" s="60"/>
      <c r="EI476" s="244"/>
      <c r="EJ476" s="224">
        <f t="shared" ref="EJ476" si="2364">IFERROR(AVERAGEIFS(O476:EI476,O$12:EI$12,"Valor Total Unitario",O476:EI476,"&lt;&gt;0"),0)</f>
        <v>5343857.1986666666</v>
      </c>
      <c r="EK476" s="221">
        <f t="shared" ref="EK476" si="2365">_xlfn.MINIFS(O476:EI476,O$12:EI$12,"Valor Total Unitario", O476:EI476, "&lt;&gt;0")</f>
        <v>2394646.9959999998</v>
      </c>
      <c r="EL476" s="222" t="str">
        <f t="shared" ref="EL476" si="2366">IF(EK476=0,"",INDEX(O$9:EI$9,MATCH(EK476,O476:EI476,0)))</f>
        <v>J&amp;J MEDTECH</v>
      </c>
      <c r="EM476" s="221"/>
      <c r="EN476" s="220">
        <f>IFERROR(EM476/#REF!,0)</f>
        <v>0</v>
      </c>
      <c r="EO476" s="31">
        <f t="shared" ref="EO476" si="2367">+EJ476</f>
        <v>5343857.1986666666</v>
      </c>
      <c r="EP476" s="31">
        <f t="shared" si="2290"/>
        <v>16031571.596000001</v>
      </c>
      <c r="EQ476" s="225" t="str">
        <f t="shared" si="2207"/>
        <v/>
      </c>
    </row>
    <row r="477" spans="1:147" s="14" customFormat="1" ht="42.75">
      <c r="A477" s="263">
        <f t="shared" si="1163"/>
        <v>465</v>
      </c>
      <c r="B477" s="102"/>
      <c r="C477" s="249" t="s">
        <v>1192</v>
      </c>
      <c r="D477" s="273" t="s">
        <v>57</v>
      </c>
      <c r="E477" s="265" t="s">
        <v>1445</v>
      </c>
      <c r="F477" s="273">
        <v>3</v>
      </c>
      <c r="G477" s="102"/>
      <c r="H477" s="103"/>
      <c r="I477" s="210"/>
      <c r="J477" s="280"/>
      <c r="K477" s="206"/>
      <c r="L477" s="71">
        <f t="shared" ref="L477" si="2368">+J477+K477</f>
        <v>0</v>
      </c>
      <c r="M477" s="209">
        <f t="shared" si="2251"/>
        <v>0</v>
      </c>
      <c r="O477" s="275"/>
      <c r="P477" s="275"/>
      <c r="Q477" s="149"/>
      <c r="R477" s="60"/>
      <c r="S477" s="244"/>
      <c r="T477" s="275"/>
      <c r="U477" s="275"/>
      <c r="V477" s="149"/>
      <c r="W477" s="60"/>
      <c r="X477" s="244"/>
      <c r="Y477" s="275"/>
      <c r="Z477" s="275"/>
      <c r="AA477" s="149"/>
      <c r="AB477" s="60"/>
      <c r="AC477" s="244"/>
      <c r="AD477" s="275"/>
      <c r="AE477" s="275"/>
      <c r="AF477" s="149"/>
      <c r="AG477" s="60"/>
      <c r="AH477" s="244"/>
      <c r="AI477" s="275"/>
      <c r="AJ477" s="275"/>
      <c r="AK477" s="149"/>
      <c r="AL477" s="60"/>
      <c r="AM477" s="244"/>
      <c r="AN477" s="275"/>
      <c r="AO477" s="275"/>
      <c r="AP477" s="149">
        <f t="shared" si="2254"/>
        <v>0</v>
      </c>
      <c r="AQ477" s="60">
        <f t="shared" si="2283"/>
        <v>0</v>
      </c>
      <c r="AR477" s="244"/>
      <c r="AS477" s="275"/>
      <c r="AT477" s="275"/>
      <c r="AU477" s="149"/>
      <c r="AV477" s="60"/>
      <c r="AW477" s="244"/>
      <c r="AX477" s="212"/>
      <c r="AY477" s="213"/>
      <c r="AZ477" s="149"/>
      <c r="BA477" s="60"/>
      <c r="BB477" s="244"/>
      <c r="BC477" s="212"/>
      <c r="BD477" s="213"/>
      <c r="BE477" s="149"/>
      <c r="BF477" s="60"/>
      <c r="BG477" s="244"/>
      <c r="BH477" s="275">
        <v>6021573</v>
      </c>
      <c r="BI477" s="275">
        <v>819020</v>
      </c>
      <c r="BJ477" s="149">
        <f t="shared" si="2284"/>
        <v>6840593</v>
      </c>
      <c r="BK477" s="60">
        <f t="shared" si="2285"/>
        <v>20521779</v>
      </c>
      <c r="BL477" s="244"/>
      <c r="BM477" s="212">
        <v>5265000</v>
      </c>
      <c r="BN477" s="213">
        <v>426930</v>
      </c>
      <c r="BO477" s="149">
        <f t="shared" si="2337"/>
        <v>5691930</v>
      </c>
      <c r="BP477" s="60">
        <f t="shared" si="2338"/>
        <v>17075790</v>
      </c>
      <c r="BQ477" s="244"/>
      <c r="BR477" s="212">
        <v>2223508.4</v>
      </c>
      <c r="BS477" s="213">
        <v>422466.59599999996</v>
      </c>
      <c r="BT477" s="149">
        <f t="shared" si="2271"/>
        <v>2645974.9959999998</v>
      </c>
      <c r="BU477" s="60">
        <f t="shared" si="2272"/>
        <v>7937924.9879999999</v>
      </c>
      <c r="BV477" s="244"/>
      <c r="BW477" s="212"/>
      <c r="BX477" s="213"/>
      <c r="BY477" s="149"/>
      <c r="BZ477" s="60"/>
      <c r="CA477" s="244"/>
      <c r="CB477" s="277"/>
      <c r="CC477" s="277"/>
      <c r="CD477" s="149"/>
      <c r="CE477" s="60"/>
      <c r="CF477" s="244"/>
      <c r="CG477" s="212"/>
      <c r="CH477" s="213"/>
      <c r="CI477" s="149"/>
      <c r="CJ477" s="60"/>
      <c r="CK477" s="244"/>
      <c r="CL477" s="212"/>
      <c r="CM477" s="213"/>
      <c r="CN477" s="149"/>
      <c r="CO477" s="60"/>
      <c r="CP477" s="244"/>
      <c r="CQ477" s="212"/>
      <c r="CR477" s="213"/>
      <c r="CS477" s="149"/>
      <c r="CT477" s="60"/>
      <c r="CU477" s="244"/>
      <c r="CV477" s="212"/>
      <c r="CW477" s="213"/>
      <c r="CX477" s="149"/>
      <c r="CY477" s="60"/>
      <c r="CZ477" s="244"/>
      <c r="DA477" s="212"/>
      <c r="DB477" s="213"/>
      <c r="DC477" s="149"/>
      <c r="DD477" s="60"/>
      <c r="DE477" s="244"/>
      <c r="DF477" s="212"/>
      <c r="DG477" s="213"/>
      <c r="DH477" s="149"/>
      <c r="DI477" s="60"/>
      <c r="DJ477" s="244"/>
      <c r="DK477" s="212"/>
      <c r="DL477" s="213"/>
      <c r="DM477" s="149"/>
      <c r="DN477" s="60"/>
      <c r="DO477" s="244"/>
      <c r="DP477" s="212"/>
      <c r="DQ477" s="213"/>
      <c r="DR477" s="149">
        <f t="shared" si="2255"/>
        <v>0</v>
      </c>
      <c r="DS477" s="60">
        <f t="shared" si="2264"/>
        <v>0</v>
      </c>
      <c r="DT477" s="244"/>
      <c r="DU477" s="212">
        <v>0</v>
      </c>
      <c r="DV477" s="213">
        <v>0</v>
      </c>
      <c r="DW477" s="149">
        <f t="shared" si="2256"/>
        <v>0</v>
      </c>
      <c r="DX477" s="60">
        <f t="shared" si="2265"/>
        <v>0</v>
      </c>
      <c r="DY477" s="244"/>
      <c r="DZ477" s="212"/>
      <c r="EA477" s="213"/>
      <c r="EB477" s="149"/>
      <c r="EC477" s="60"/>
      <c r="ED477" s="247"/>
      <c r="EE477" s="212"/>
      <c r="EF477" s="213"/>
      <c r="EG477" s="149"/>
      <c r="EH477" s="60"/>
      <c r="EI477" s="244"/>
      <c r="EJ477" s="224">
        <f t="shared" ref="EJ477" si="2369">IFERROR(AVERAGEIFS(O477:EI477,O$12:EI$12,"Valor Total Unitario",O477:EI477,"&lt;&gt;0"),0)</f>
        <v>5059499.3319999995</v>
      </c>
      <c r="EK477" s="221">
        <f t="shared" ref="EK477" si="2370">_xlfn.MINIFS(O477:EI477,O$12:EI$12,"Valor Total Unitario", O477:EI477, "&lt;&gt;0")</f>
        <v>2645974.9959999998</v>
      </c>
      <c r="EL477" s="222" t="str">
        <f t="shared" ref="EL477" si="2371">IF(EK477=0,"",INDEX(O$9:EI$9,MATCH(EK477,O477:EI477,0)))</f>
        <v>J&amp;J MEDTECH</v>
      </c>
      <c r="EM477" s="221"/>
      <c r="EN477" s="220">
        <f>IFERROR(EM477/#REF!,0)</f>
        <v>0</v>
      </c>
      <c r="EO477" s="31">
        <f t="shared" ref="EO477" si="2372">+EJ477</f>
        <v>5059499.3319999995</v>
      </c>
      <c r="EP477" s="31">
        <f t="shared" si="2290"/>
        <v>15178497.995999999</v>
      </c>
      <c r="EQ477" s="225" t="str">
        <f t="shared" si="2207"/>
        <v/>
      </c>
    </row>
    <row r="478" spans="1:147" s="14" customFormat="1" ht="42.75">
      <c r="A478" s="263">
        <f t="shared" si="1163"/>
        <v>466</v>
      </c>
      <c r="B478" s="102"/>
      <c r="C478" s="249" t="s">
        <v>1193</v>
      </c>
      <c r="D478" s="273" t="s">
        <v>57</v>
      </c>
      <c r="E478" s="265" t="s">
        <v>1445</v>
      </c>
      <c r="F478" s="273">
        <v>3</v>
      </c>
      <c r="G478" s="102"/>
      <c r="H478" s="103"/>
      <c r="I478" s="210"/>
      <c r="J478" s="280"/>
      <c r="K478" s="206"/>
      <c r="L478" s="71">
        <f t="shared" ref="L478" si="2373">+J478+K478</f>
        <v>0</v>
      </c>
      <c r="M478" s="209">
        <f t="shared" si="2251"/>
        <v>0</v>
      </c>
      <c r="O478" s="275"/>
      <c r="P478" s="275"/>
      <c r="Q478" s="149"/>
      <c r="R478" s="60"/>
      <c r="S478" s="244"/>
      <c r="T478" s="275"/>
      <c r="U478" s="275"/>
      <c r="V478" s="149"/>
      <c r="W478" s="60"/>
      <c r="X478" s="244"/>
      <c r="Y478" s="275"/>
      <c r="Z478" s="275"/>
      <c r="AA478" s="149"/>
      <c r="AB478" s="60"/>
      <c r="AC478" s="244"/>
      <c r="AD478" s="275"/>
      <c r="AE478" s="275"/>
      <c r="AF478" s="149"/>
      <c r="AG478" s="60"/>
      <c r="AH478" s="244"/>
      <c r="AI478" s="275"/>
      <c r="AJ478" s="275"/>
      <c r="AK478" s="149"/>
      <c r="AL478" s="60"/>
      <c r="AM478" s="244"/>
      <c r="AN478" s="275">
        <v>9102240</v>
      </c>
      <c r="AO478" s="275">
        <v>518631.6</v>
      </c>
      <c r="AP478" s="149">
        <f t="shared" si="2254"/>
        <v>9620871.5999999996</v>
      </c>
      <c r="AQ478" s="60">
        <f t="shared" si="2283"/>
        <v>28862614.799999997</v>
      </c>
      <c r="AR478" s="244"/>
      <c r="AS478" s="275"/>
      <c r="AT478" s="275"/>
      <c r="AU478" s="149"/>
      <c r="AV478" s="60"/>
      <c r="AW478" s="244"/>
      <c r="AX478" s="212"/>
      <c r="AY478" s="213"/>
      <c r="AZ478" s="149"/>
      <c r="BA478" s="60"/>
      <c r="BB478" s="244"/>
      <c r="BC478" s="212"/>
      <c r="BD478" s="213"/>
      <c r="BE478" s="149"/>
      <c r="BF478" s="60"/>
      <c r="BG478" s="244"/>
      <c r="BH478" s="275"/>
      <c r="BI478" s="275"/>
      <c r="BJ478" s="149"/>
      <c r="BK478" s="60"/>
      <c r="BL478" s="244"/>
      <c r="BM478" s="212">
        <v>3466000</v>
      </c>
      <c r="BN478" s="213">
        <v>426930</v>
      </c>
      <c r="BO478" s="149">
        <f t="shared" si="2337"/>
        <v>3892930</v>
      </c>
      <c r="BP478" s="60">
        <f t="shared" si="2338"/>
        <v>11678790</v>
      </c>
      <c r="BQ478" s="244"/>
      <c r="BR478" s="212">
        <v>2229090</v>
      </c>
      <c r="BS478" s="213">
        <v>423527.1</v>
      </c>
      <c r="BT478" s="149">
        <f t="shared" si="2271"/>
        <v>2652617.1</v>
      </c>
      <c r="BU478" s="60">
        <f t="shared" si="2272"/>
        <v>7957851.3000000007</v>
      </c>
      <c r="BV478" s="244"/>
      <c r="BW478" s="212"/>
      <c r="BX478" s="213"/>
      <c r="BY478" s="149"/>
      <c r="BZ478" s="60"/>
      <c r="CA478" s="244"/>
      <c r="CB478" s="277"/>
      <c r="CC478" s="277"/>
      <c r="CD478" s="149"/>
      <c r="CE478" s="60"/>
      <c r="CF478" s="244"/>
      <c r="CG478" s="212"/>
      <c r="CH478" s="213"/>
      <c r="CI478" s="149"/>
      <c r="CJ478" s="60"/>
      <c r="CK478" s="244"/>
      <c r="CL478" s="212"/>
      <c r="CM478" s="213"/>
      <c r="CN478" s="149"/>
      <c r="CO478" s="60"/>
      <c r="CP478" s="244"/>
      <c r="CQ478" s="212"/>
      <c r="CR478" s="213"/>
      <c r="CS478" s="149"/>
      <c r="CT478" s="60"/>
      <c r="CU478" s="244"/>
      <c r="CV478" s="212"/>
      <c r="CW478" s="213"/>
      <c r="CX478" s="149"/>
      <c r="CY478" s="60"/>
      <c r="CZ478" s="244"/>
      <c r="DA478" s="212"/>
      <c r="DB478" s="213"/>
      <c r="DC478" s="149"/>
      <c r="DD478" s="60"/>
      <c r="DE478" s="244"/>
      <c r="DF478" s="212"/>
      <c r="DG478" s="213"/>
      <c r="DH478" s="149"/>
      <c r="DI478" s="60"/>
      <c r="DJ478" s="244"/>
      <c r="DK478" s="212"/>
      <c r="DL478" s="213"/>
      <c r="DM478" s="149"/>
      <c r="DN478" s="60"/>
      <c r="DO478" s="244"/>
      <c r="DP478" s="212"/>
      <c r="DQ478" s="213"/>
      <c r="DR478" s="149">
        <f t="shared" si="2255"/>
        <v>0</v>
      </c>
      <c r="DS478" s="60">
        <f t="shared" si="2264"/>
        <v>0</v>
      </c>
      <c r="DT478" s="244"/>
      <c r="DU478" s="212">
        <v>0</v>
      </c>
      <c r="DV478" s="213">
        <v>0</v>
      </c>
      <c r="DW478" s="149">
        <f t="shared" si="2256"/>
        <v>0</v>
      </c>
      <c r="DX478" s="60">
        <f t="shared" si="2265"/>
        <v>0</v>
      </c>
      <c r="DY478" s="244"/>
      <c r="DZ478" s="212"/>
      <c r="EA478" s="213"/>
      <c r="EB478" s="149"/>
      <c r="EC478" s="60"/>
      <c r="ED478" s="247"/>
      <c r="EE478" s="212"/>
      <c r="EF478" s="213"/>
      <c r="EG478" s="149"/>
      <c r="EH478" s="60"/>
      <c r="EI478" s="244"/>
      <c r="EJ478" s="224">
        <f t="shared" ref="EJ478" si="2374">IFERROR(AVERAGEIFS(O478:EI478,O$12:EI$12,"Valor Total Unitario",O478:EI478,"&lt;&gt;0"),0)</f>
        <v>5388806.2333333334</v>
      </c>
      <c r="EK478" s="221">
        <f t="shared" ref="EK478" si="2375">_xlfn.MINIFS(O478:EI478,O$12:EI$12,"Valor Total Unitario", O478:EI478, "&lt;&gt;0")</f>
        <v>2652617.1</v>
      </c>
      <c r="EL478" s="222" t="str">
        <f t="shared" ref="EL478" si="2376">IF(EK478=0,"",INDEX(O$9:EI$9,MATCH(EK478,O478:EI478,0)))</f>
        <v>J&amp;J MEDTECH</v>
      </c>
      <c r="EM478" s="221"/>
      <c r="EN478" s="220">
        <f>IFERROR(EM478/#REF!,0)</f>
        <v>0</v>
      </c>
      <c r="EO478" s="31">
        <f t="shared" ref="EO478" si="2377">+EJ478</f>
        <v>5388806.2333333334</v>
      </c>
      <c r="EP478" s="31">
        <f t="shared" si="2290"/>
        <v>16166418.699999999</v>
      </c>
      <c r="EQ478" s="225" t="str">
        <f t="shared" si="2207"/>
        <v/>
      </c>
    </row>
    <row r="479" spans="1:147" s="14" customFormat="1">
      <c r="A479" s="263">
        <f t="shared" si="1163"/>
        <v>467</v>
      </c>
      <c r="B479" s="102"/>
      <c r="C479" s="249" t="s">
        <v>1194</v>
      </c>
      <c r="D479" s="273" t="s">
        <v>57</v>
      </c>
      <c r="E479" s="265" t="s">
        <v>1445</v>
      </c>
      <c r="F479" s="273">
        <v>3</v>
      </c>
      <c r="G479" s="102"/>
      <c r="H479" s="103"/>
      <c r="I479" s="210"/>
      <c r="J479" s="280"/>
      <c r="K479" s="206"/>
      <c r="L479" s="71">
        <f t="shared" ref="L479" si="2378">+J479+K479</f>
        <v>0</v>
      </c>
      <c r="M479" s="209">
        <f t="shared" si="2251"/>
        <v>0</v>
      </c>
      <c r="O479" s="275"/>
      <c r="P479" s="275"/>
      <c r="Q479" s="149"/>
      <c r="R479" s="60"/>
      <c r="S479" s="244"/>
      <c r="T479" s="275"/>
      <c r="U479" s="275"/>
      <c r="V479" s="149"/>
      <c r="W479" s="60"/>
      <c r="X479" s="244"/>
      <c r="Y479" s="275"/>
      <c r="Z479" s="275"/>
      <c r="AA479" s="149"/>
      <c r="AB479" s="60"/>
      <c r="AC479" s="244"/>
      <c r="AD479" s="275"/>
      <c r="AE479" s="275"/>
      <c r="AF479" s="149"/>
      <c r="AG479" s="60"/>
      <c r="AH479" s="244"/>
      <c r="AI479" s="275"/>
      <c r="AJ479" s="275"/>
      <c r="AK479" s="149"/>
      <c r="AL479" s="60"/>
      <c r="AM479" s="244"/>
      <c r="AN479" s="275"/>
      <c r="AO479" s="275"/>
      <c r="AP479" s="149">
        <f t="shared" si="2254"/>
        <v>0</v>
      </c>
      <c r="AQ479" s="60">
        <f t="shared" si="2283"/>
        <v>0</v>
      </c>
      <c r="AR479" s="244"/>
      <c r="AS479" s="275"/>
      <c r="AT479" s="275"/>
      <c r="AU479" s="149"/>
      <c r="AV479" s="60"/>
      <c r="AW479" s="244"/>
      <c r="AX479" s="212"/>
      <c r="AY479" s="213"/>
      <c r="AZ479" s="149"/>
      <c r="BA479" s="60"/>
      <c r="BB479" s="244"/>
      <c r="BC479" s="212"/>
      <c r="BD479" s="213"/>
      <c r="BE479" s="149"/>
      <c r="BF479" s="60"/>
      <c r="BG479" s="244"/>
      <c r="BH479" s="275"/>
      <c r="BI479" s="275"/>
      <c r="BJ479" s="149"/>
      <c r="BK479" s="60"/>
      <c r="BL479" s="244"/>
      <c r="BM479" s="212">
        <v>3466000</v>
      </c>
      <c r="BN479" s="213">
        <v>426930</v>
      </c>
      <c r="BO479" s="149">
        <f t="shared" si="2337"/>
        <v>3892930</v>
      </c>
      <c r="BP479" s="60">
        <f t="shared" si="2338"/>
        <v>11678790</v>
      </c>
      <c r="BQ479" s="244"/>
      <c r="BR479" s="212"/>
      <c r="BS479" s="213"/>
      <c r="BT479" s="149"/>
      <c r="BU479" s="60"/>
      <c r="BV479" s="244"/>
      <c r="BW479" s="212"/>
      <c r="BX479" s="213"/>
      <c r="BY479" s="149"/>
      <c r="BZ479" s="60"/>
      <c r="CA479" s="244"/>
      <c r="CB479" s="277"/>
      <c r="CC479" s="277"/>
      <c r="CD479" s="149"/>
      <c r="CE479" s="60"/>
      <c r="CF479" s="244"/>
      <c r="CG479" s="212"/>
      <c r="CH479" s="213"/>
      <c r="CI479" s="149"/>
      <c r="CJ479" s="60"/>
      <c r="CK479" s="244"/>
      <c r="CL479" s="212"/>
      <c r="CM479" s="213"/>
      <c r="CN479" s="149"/>
      <c r="CO479" s="60"/>
      <c r="CP479" s="244"/>
      <c r="CQ479" s="212"/>
      <c r="CR479" s="213"/>
      <c r="CS479" s="149"/>
      <c r="CT479" s="60"/>
      <c r="CU479" s="244"/>
      <c r="CV479" s="212"/>
      <c r="CW479" s="213"/>
      <c r="CX479" s="149"/>
      <c r="CY479" s="60"/>
      <c r="CZ479" s="244"/>
      <c r="DA479" s="212"/>
      <c r="DB479" s="213"/>
      <c r="DC479" s="149"/>
      <c r="DD479" s="60"/>
      <c r="DE479" s="244"/>
      <c r="DF479" s="212"/>
      <c r="DG479" s="213"/>
      <c r="DH479" s="149"/>
      <c r="DI479" s="60"/>
      <c r="DJ479" s="244"/>
      <c r="DK479" s="212"/>
      <c r="DL479" s="213"/>
      <c r="DM479" s="149"/>
      <c r="DN479" s="60"/>
      <c r="DO479" s="244"/>
      <c r="DP479" s="212"/>
      <c r="DQ479" s="213"/>
      <c r="DR479" s="149">
        <f t="shared" si="2255"/>
        <v>0</v>
      </c>
      <c r="DS479" s="60">
        <f t="shared" si="2264"/>
        <v>0</v>
      </c>
      <c r="DT479" s="244"/>
      <c r="DU479" s="212">
        <v>0</v>
      </c>
      <c r="DV479" s="213">
        <v>0</v>
      </c>
      <c r="DW479" s="149">
        <f t="shared" si="2256"/>
        <v>0</v>
      </c>
      <c r="DX479" s="60">
        <f t="shared" si="2265"/>
        <v>0</v>
      </c>
      <c r="DY479" s="244"/>
      <c r="DZ479" s="212"/>
      <c r="EA479" s="213"/>
      <c r="EB479" s="149"/>
      <c r="EC479" s="60"/>
      <c r="ED479" s="247"/>
      <c r="EE479" s="212"/>
      <c r="EF479" s="213"/>
      <c r="EG479" s="149"/>
      <c r="EH479" s="60"/>
      <c r="EI479" s="244"/>
      <c r="EJ479" s="224">
        <f t="shared" ref="EJ479" si="2379">IFERROR(AVERAGEIFS(O479:EI479,O$12:EI$12,"Valor Total Unitario",O479:EI479,"&lt;&gt;0"),0)</f>
        <v>3892930</v>
      </c>
      <c r="EK479" s="221">
        <f t="shared" ref="EK479" si="2380">_xlfn.MINIFS(O479:EI479,O$12:EI$12,"Valor Total Unitario", O479:EI479, "&lt;&gt;0")</f>
        <v>3892930</v>
      </c>
      <c r="EL479" s="222" t="str">
        <f t="shared" ref="EL479" si="2381">IF(EK479=0,"",INDEX(O$9:EI$9,MATCH(EK479,O479:EI479,0)))</f>
        <v>LH S.A.S</v>
      </c>
      <c r="EM479" s="221"/>
      <c r="EN479" s="220">
        <f>IFERROR(EM479/#REF!,0)</f>
        <v>0</v>
      </c>
      <c r="EO479" s="31">
        <f t="shared" ref="EO479" si="2382">+EJ479</f>
        <v>3892930</v>
      </c>
      <c r="EP479" s="31">
        <f t="shared" si="2290"/>
        <v>11678790</v>
      </c>
      <c r="EQ479" s="225" t="str">
        <f t="shared" si="2207"/>
        <v/>
      </c>
    </row>
    <row r="480" spans="1:147" s="14" customFormat="1" ht="28.5">
      <c r="A480" s="263">
        <f t="shared" si="1163"/>
        <v>468</v>
      </c>
      <c r="B480" s="102"/>
      <c r="C480" s="249" t="s">
        <v>1195</v>
      </c>
      <c r="D480" s="273" t="s">
        <v>57</v>
      </c>
      <c r="E480" s="265" t="s">
        <v>1445</v>
      </c>
      <c r="F480" s="273">
        <v>1</v>
      </c>
      <c r="G480" s="102"/>
      <c r="H480" s="103"/>
      <c r="I480" s="210"/>
      <c r="J480" s="280"/>
      <c r="K480" s="206"/>
      <c r="L480" s="71">
        <f t="shared" ref="L480" si="2383">+J480+K480</f>
        <v>0</v>
      </c>
      <c r="M480" s="209">
        <f t="shared" si="2251"/>
        <v>0</v>
      </c>
      <c r="O480" s="275"/>
      <c r="P480" s="275"/>
      <c r="Q480" s="149"/>
      <c r="R480" s="60"/>
      <c r="S480" s="244"/>
      <c r="T480" s="275"/>
      <c r="U480" s="275"/>
      <c r="V480" s="149"/>
      <c r="W480" s="60"/>
      <c r="X480" s="244"/>
      <c r="Y480" s="275"/>
      <c r="Z480" s="275"/>
      <c r="AA480" s="149"/>
      <c r="AB480" s="60"/>
      <c r="AC480" s="244"/>
      <c r="AD480" s="275"/>
      <c r="AE480" s="275"/>
      <c r="AF480" s="149"/>
      <c r="AG480" s="60"/>
      <c r="AH480" s="244"/>
      <c r="AI480" s="275"/>
      <c r="AJ480" s="275"/>
      <c r="AK480" s="149"/>
      <c r="AL480" s="60"/>
      <c r="AM480" s="244"/>
      <c r="AN480" s="275">
        <v>45753720</v>
      </c>
      <c r="AO480" s="275">
        <v>7302999.6000000006</v>
      </c>
      <c r="AP480" s="149">
        <f t="shared" si="2254"/>
        <v>53056719.600000001</v>
      </c>
      <c r="AQ480" s="60">
        <f t="shared" si="2283"/>
        <v>53056719.600000001</v>
      </c>
      <c r="AR480" s="244"/>
      <c r="AS480" s="275"/>
      <c r="AT480" s="275"/>
      <c r="AU480" s="149"/>
      <c r="AV480" s="60"/>
      <c r="AW480" s="244"/>
      <c r="AX480" s="212"/>
      <c r="AY480" s="213"/>
      <c r="AZ480" s="149"/>
      <c r="BA480" s="60"/>
      <c r="BB480" s="244"/>
      <c r="BC480" s="212"/>
      <c r="BD480" s="213"/>
      <c r="BE480" s="149"/>
      <c r="BF480" s="60"/>
      <c r="BG480" s="244"/>
      <c r="BH480" s="275"/>
      <c r="BI480" s="275"/>
      <c r="BJ480" s="149"/>
      <c r="BK480" s="60"/>
      <c r="BL480" s="244"/>
      <c r="BM480" s="212">
        <v>3466000</v>
      </c>
      <c r="BN480" s="213">
        <v>426930</v>
      </c>
      <c r="BO480" s="149">
        <f t="shared" si="2337"/>
        <v>3892930</v>
      </c>
      <c r="BP480" s="60">
        <f t="shared" si="2338"/>
        <v>3892930</v>
      </c>
      <c r="BQ480" s="244"/>
      <c r="BR480" s="212"/>
      <c r="BS480" s="213"/>
      <c r="BT480" s="149"/>
      <c r="BU480" s="60"/>
      <c r="BV480" s="244"/>
      <c r="BW480" s="212"/>
      <c r="BX480" s="213"/>
      <c r="BY480" s="149"/>
      <c r="BZ480" s="60"/>
      <c r="CA480" s="244"/>
      <c r="CB480" s="277"/>
      <c r="CC480" s="277"/>
      <c r="CD480" s="149"/>
      <c r="CE480" s="60"/>
      <c r="CF480" s="244"/>
      <c r="CG480" s="212"/>
      <c r="CH480" s="213"/>
      <c r="CI480" s="149"/>
      <c r="CJ480" s="60"/>
      <c r="CK480" s="244"/>
      <c r="CL480" s="212"/>
      <c r="CM480" s="213"/>
      <c r="CN480" s="149"/>
      <c r="CO480" s="60"/>
      <c r="CP480" s="244"/>
      <c r="CQ480" s="212"/>
      <c r="CR480" s="213"/>
      <c r="CS480" s="149"/>
      <c r="CT480" s="60"/>
      <c r="CU480" s="244"/>
      <c r="CV480" s="212"/>
      <c r="CW480" s="213"/>
      <c r="CX480" s="149"/>
      <c r="CY480" s="60"/>
      <c r="CZ480" s="244"/>
      <c r="DA480" s="212"/>
      <c r="DB480" s="213"/>
      <c r="DC480" s="149"/>
      <c r="DD480" s="60"/>
      <c r="DE480" s="244"/>
      <c r="DF480" s="212"/>
      <c r="DG480" s="213"/>
      <c r="DH480" s="149"/>
      <c r="DI480" s="60"/>
      <c r="DJ480" s="244"/>
      <c r="DK480" s="212"/>
      <c r="DL480" s="213"/>
      <c r="DM480" s="149"/>
      <c r="DN480" s="60"/>
      <c r="DO480" s="244"/>
      <c r="DP480" s="212"/>
      <c r="DQ480" s="213"/>
      <c r="DR480" s="149">
        <f t="shared" si="2255"/>
        <v>0</v>
      </c>
      <c r="DS480" s="60">
        <f t="shared" si="2264"/>
        <v>0</v>
      </c>
      <c r="DT480" s="244"/>
      <c r="DU480" s="212">
        <v>0</v>
      </c>
      <c r="DV480" s="213">
        <v>0</v>
      </c>
      <c r="DW480" s="149">
        <f t="shared" si="2256"/>
        <v>0</v>
      </c>
      <c r="DX480" s="60">
        <f t="shared" si="2265"/>
        <v>0</v>
      </c>
      <c r="DY480" s="244"/>
      <c r="DZ480" s="212"/>
      <c r="EA480" s="213"/>
      <c r="EB480" s="149"/>
      <c r="EC480" s="60"/>
      <c r="ED480" s="247"/>
      <c r="EE480" s="212"/>
      <c r="EF480" s="213"/>
      <c r="EG480" s="149"/>
      <c r="EH480" s="60"/>
      <c r="EI480" s="244"/>
      <c r="EJ480" s="224">
        <f t="shared" ref="EJ480" si="2384">IFERROR(AVERAGEIFS(O480:EI480,O$12:EI$12,"Valor Total Unitario",O480:EI480,"&lt;&gt;0"),0)</f>
        <v>28474824.800000001</v>
      </c>
      <c r="EK480" s="221">
        <f t="shared" ref="EK480" si="2385">_xlfn.MINIFS(O480:EI480,O$12:EI$12,"Valor Total Unitario", O480:EI480, "&lt;&gt;0")</f>
        <v>3892930</v>
      </c>
      <c r="EL480" s="222" t="str">
        <f t="shared" ref="EL480" si="2386">IF(EK480=0,"",INDEX(O$9:EI$9,MATCH(EK480,O480:EI480,0)))</f>
        <v>LH S.A.S</v>
      </c>
      <c r="EM480" s="221"/>
      <c r="EN480" s="220">
        <f>IFERROR(EM480/#REF!,0)</f>
        <v>0</v>
      </c>
      <c r="EO480" s="31">
        <f t="shared" ref="EO480" si="2387">+EJ480</f>
        <v>28474824.800000001</v>
      </c>
      <c r="EP480" s="31">
        <f t="shared" si="2290"/>
        <v>28474824.800000001</v>
      </c>
      <c r="EQ480" s="225" t="str">
        <f t="shared" si="2207"/>
        <v/>
      </c>
    </row>
    <row r="481" spans="1:147" s="14" customFormat="1" ht="28.5">
      <c r="A481" s="263">
        <f t="shared" si="1163"/>
        <v>469</v>
      </c>
      <c r="B481" s="102"/>
      <c r="C481" s="249" t="s">
        <v>1196</v>
      </c>
      <c r="D481" s="273" t="s">
        <v>57</v>
      </c>
      <c r="E481" s="265" t="s">
        <v>1445</v>
      </c>
      <c r="F481" s="273">
        <v>1</v>
      </c>
      <c r="G481" s="102"/>
      <c r="H481" s="103"/>
      <c r="I481" s="210"/>
      <c r="J481" s="280"/>
      <c r="K481" s="206"/>
      <c r="L481" s="71">
        <f t="shared" ref="L481" si="2388">+J481+K481</f>
        <v>0</v>
      </c>
      <c r="M481" s="209">
        <f t="shared" si="2251"/>
        <v>0</v>
      </c>
      <c r="O481" s="275"/>
      <c r="P481" s="275"/>
      <c r="Q481" s="149"/>
      <c r="R481" s="60"/>
      <c r="S481" s="244"/>
      <c r="T481" s="275"/>
      <c r="U481" s="275"/>
      <c r="V481" s="149"/>
      <c r="W481" s="60"/>
      <c r="X481" s="244"/>
      <c r="Y481" s="275"/>
      <c r="Z481" s="275"/>
      <c r="AA481" s="149"/>
      <c r="AB481" s="60"/>
      <c r="AC481" s="244"/>
      <c r="AD481" s="275"/>
      <c r="AE481" s="275"/>
      <c r="AF481" s="149"/>
      <c r="AG481" s="60"/>
      <c r="AH481" s="244"/>
      <c r="AI481" s="275"/>
      <c r="AJ481" s="275"/>
      <c r="AK481" s="149"/>
      <c r="AL481" s="60"/>
      <c r="AM481" s="244"/>
      <c r="AN481" s="275">
        <v>12304020</v>
      </c>
      <c r="AO481" s="275">
        <v>190197.6</v>
      </c>
      <c r="AP481" s="149">
        <f t="shared" si="2254"/>
        <v>12494217.6</v>
      </c>
      <c r="AQ481" s="60">
        <f t="shared" si="2283"/>
        <v>12494217.6</v>
      </c>
      <c r="AR481" s="244"/>
      <c r="AS481" s="275"/>
      <c r="AT481" s="275"/>
      <c r="AU481" s="149"/>
      <c r="AV481" s="60"/>
      <c r="AW481" s="244"/>
      <c r="AX481" s="212"/>
      <c r="AY481" s="213"/>
      <c r="AZ481" s="149"/>
      <c r="BA481" s="60"/>
      <c r="BB481" s="244"/>
      <c r="BC481" s="212"/>
      <c r="BD481" s="213"/>
      <c r="BE481" s="149"/>
      <c r="BF481" s="60"/>
      <c r="BG481" s="244"/>
      <c r="BH481" s="275">
        <v>5512865</v>
      </c>
      <c r="BI481" s="275">
        <v>572402</v>
      </c>
      <c r="BJ481" s="149">
        <f t="shared" si="2284"/>
        <v>6085267</v>
      </c>
      <c r="BK481" s="60">
        <f t="shared" si="2285"/>
        <v>6085267</v>
      </c>
      <c r="BL481" s="244"/>
      <c r="BM481" s="212">
        <v>5334810</v>
      </c>
      <c r="BN481" s="213">
        <v>360430</v>
      </c>
      <c r="BO481" s="149">
        <f t="shared" si="2337"/>
        <v>5695240</v>
      </c>
      <c r="BP481" s="60">
        <f t="shared" si="2338"/>
        <v>5695240</v>
      </c>
      <c r="BQ481" s="244"/>
      <c r="BR481" s="212">
        <v>2659000</v>
      </c>
      <c r="BS481" s="213">
        <v>505210</v>
      </c>
      <c r="BT481" s="149">
        <f t="shared" si="2271"/>
        <v>3164210</v>
      </c>
      <c r="BU481" s="60">
        <f t="shared" si="2272"/>
        <v>3164210</v>
      </c>
      <c r="BV481" s="244"/>
      <c r="BW481" s="212"/>
      <c r="BX481" s="213"/>
      <c r="BY481" s="149"/>
      <c r="BZ481" s="60"/>
      <c r="CA481" s="244"/>
      <c r="CB481" s="277"/>
      <c r="CC481" s="277"/>
      <c r="CD481" s="149"/>
      <c r="CE481" s="60"/>
      <c r="CF481" s="244"/>
      <c r="CG481" s="212">
        <v>4710163</v>
      </c>
      <c r="CH481" s="213">
        <v>0</v>
      </c>
      <c r="CI481" s="149">
        <f t="shared" ref="CI481:CI494" si="2389">+CG481+CH481</f>
        <v>4710163</v>
      </c>
      <c r="CJ481" s="60">
        <f t="shared" ref="CJ481:CJ494" si="2390">+CI481*$F481</f>
        <v>4710163</v>
      </c>
      <c r="CK481" s="244"/>
      <c r="CL481" s="212"/>
      <c r="CM481" s="213"/>
      <c r="CN481" s="149"/>
      <c r="CO481" s="60"/>
      <c r="CP481" s="244"/>
      <c r="CQ481" s="212"/>
      <c r="CR481" s="213"/>
      <c r="CS481" s="149"/>
      <c r="CT481" s="60"/>
      <c r="CU481" s="244"/>
      <c r="CV481" s="212"/>
      <c r="CW481" s="213"/>
      <c r="CX481" s="149"/>
      <c r="CY481" s="60"/>
      <c r="CZ481" s="244"/>
      <c r="DA481" s="212"/>
      <c r="DB481" s="213"/>
      <c r="DC481" s="149"/>
      <c r="DD481" s="60"/>
      <c r="DE481" s="244"/>
      <c r="DF481" s="212"/>
      <c r="DG481" s="213"/>
      <c r="DH481" s="149"/>
      <c r="DI481" s="60"/>
      <c r="DJ481" s="244"/>
      <c r="DK481" s="212"/>
      <c r="DL481" s="213"/>
      <c r="DM481" s="149"/>
      <c r="DN481" s="60"/>
      <c r="DO481" s="244"/>
      <c r="DP481" s="212">
        <v>3883000</v>
      </c>
      <c r="DQ481" s="213">
        <v>163020</v>
      </c>
      <c r="DR481" s="149">
        <f t="shared" si="2255"/>
        <v>4046020</v>
      </c>
      <c r="DS481" s="60">
        <f t="shared" si="2264"/>
        <v>4046020</v>
      </c>
      <c r="DT481" s="244"/>
      <c r="DU481" s="212">
        <v>0</v>
      </c>
      <c r="DV481" s="213">
        <v>0</v>
      </c>
      <c r="DW481" s="149">
        <f t="shared" si="2256"/>
        <v>0</v>
      </c>
      <c r="DX481" s="60">
        <f t="shared" si="2265"/>
        <v>0</v>
      </c>
      <c r="DY481" s="244"/>
      <c r="DZ481" s="212"/>
      <c r="EA481" s="213"/>
      <c r="EB481" s="149"/>
      <c r="EC481" s="60"/>
      <c r="ED481" s="247"/>
      <c r="EE481" s="212"/>
      <c r="EF481" s="213"/>
      <c r="EG481" s="149"/>
      <c r="EH481" s="60"/>
      <c r="EI481" s="244"/>
      <c r="EJ481" s="224">
        <f t="shared" ref="EJ481" si="2391">IFERROR(AVERAGEIFS(O481:EI481,O$12:EI$12,"Valor Total Unitario",O481:EI481,"&lt;&gt;0"),0)</f>
        <v>6032519.6000000006</v>
      </c>
      <c r="EK481" s="221">
        <f t="shared" ref="EK481" si="2392">_xlfn.MINIFS(O481:EI481,O$12:EI$12,"Valor Total Unitario", O481:EI481, "&lt;&gt;0")</f>
        <v>3164210</v>
      </c>
      <c r="EL481" s="222" t="str">
        <f t="shared" ref="EL481" si="2393">IF(EK481=0,"",INDEX(O$9:EI$9,MATCH(EK481,O481:EI481,0)))</f>
        <v>J&amp;J MEDTECH</v>
      </c>
      <c r="EM481" s="221"/>
      <c r="EN481" s="220">
        <f>IFERROR(EM481/#REF!,0)</f>
        <v>0</v>
      </c>
      <c r="EO481" s="31">
        <f t="shared" ref="EO481" si="2394">+EJ481</f>
        <v>6032519.6000000006</v>
      </c>
      <c r="EP481" s="31">
        <f t="shared" si="2290"/>
        <v>6032519.6000000006</v>
      </c>
      <c r="EQ481" s="225" t="str">
        <f t="shared" si="2207"/>
        <v/>
      </c>
    </row>
    <row r="482" spans="1:147" s="14" customFormat="1" ht="28.5">
      <c r="A482" s="263">
        <f t="shared" si="1163"/>
        <v>470</v>
      </c>
      <c r="B482" s="102"/>
      <c r="C482" s="249" t="s">
        <v>1197</v>
      </c>
      <c r="D482" s="273" t="s">
        <v>57</v>
      </c>
      <c r="E482" s="265" t="s">
        <v>1445</v>
      </c>
      <c r="F482" s="273">
        <v>1</v>
      </c>
      <c r="G482" s="102"/>
      <c r="H482" s="103"/>
      <c r="I482" s="210"/>
      <c r="J482" s="280"/>
      <c r="K482" s="206"/>
      <c r="L482" s="71">
        <f t="shared" ref="L482" si="2395">+J482+K482</f>
        <v>0</v>
      </c>
      <c r="M482" s="209">
        <f t="shared" si="2251"/>
        <v>0</v>
      </c>
      <c r="O482" s="275"/>
      <c r="P482" s="275"/>
      <c r="Q482" s="149"/>
      <c r="R482" s="60"/>
      <c r="S482" s="244"/>
      <c r="T482" s="275"/>
      <c r="U482" s="275"/>
      <c r="V482" s="149"/>
      <c r="W482" s="60"/>
      <c r="X482" s="244"/>
      <c r="Y482" s="275"/>
      <c r="Z482" s="275"/>
      <c r="AA482" s="149"/>
      <c r="AB482" s="60"/>
      <c r="AC482" s="244"/>
      <c r="AD482" s="275"/>
      <c r="AE482" s="275"/>
      <c r="AF482" s="149"/>
      <c r="AG482" s="60"/>
      <c r="AH482" s="244"/>
      <c r="AI482" s="275"/>
      <c r="AJ482" s="275"/>
      <c r="AK482" s="149"/>
      <c r="AL482" s="60"/>
      <c r="AM482" s="244"/>
      <c r="AN482" s="275">
        <v>5072280</v>
      </c>
      <c r="AO482" s="275">
        <v>190197.6</v>
      </c>
      <c r="AP482" s="149">
        <f t="shared" si="2254"/>
        <v>5262477.5999999996</v>
      </c>
      <c r="AQ482" s="60">
        <f t="shared" si="2283"/>
        <v>5262477.5999999996</v>
      </c>
      <c r="AR482" s="244"/>
      <c r="AS482" s="275"/>
      <c r="AT482" s="275"/>
      <c r="AU482" s="149"/>
      <c r="AV482" s="60"/>
      <c r="AW482" s="244"/>
      <c r="AX482" s="212"/>
      <c r="AY482" s="213"/>
      <c r="AZ482" s="149"/>
      <c r="BA482" s="60"/>
      <c r="BB482" s="244"/>
      <c r="BC482" s="212"/>
      <c r="BD482" s="213"/>
      <c r="BE482" s="149"/>
      <c r="BF482" s="60"/>
      <c r="BG482" s="244"/>
      <c r="BH482" s="275">
        <v>4902286</v>
      </c>
      <c r="BI482" s="275">
        <v>572402</v>
      </c>
      <c r="BJ482" s="149">
        <f t="shared" si="2284"/>
        <v>5474688</v>
      </c>
      <c r="BK482" s="60">
        <f t="shared" si="2285"/>
        <v>5474688</v>
      </c>
      <c r="BL482" s="244"/>
      <c r="BM482" s="212"/>
      <c r="BN482" s="213"/>
      <c r="BO482" s="149"/>
      <c r="BP482" s="60"/>
      <c r="BQ482" s="244"/>
      <c r="BR482" s="212">
        <v>1276000</v>
      </c>
      <c r="BS482" s="213">
        <v>242440</v>
      </c>
      <c r="BT482" s="149">
        <f t="shared" si="2271"/>
        <v>1518440</v>
      </c>
      <c r="BU482" s="60">
        <f t="shared" si="2272"/>
        <v>1518440</v>
      </c>
      <c r="BV482" s="244"/>
      <c r="BW482" s="212"/>
      <c r="BX482" s="213"/>
      <c r="BY482" s="149"/>
      <c r="BZ482" s="60"/>
      <c r="CA482" s="244"/>
      <c r="CB482" s="277"/>
      <c r="CC482" s="277"/>
      <c r="CD482" s="149"/>
      <c r="CE482" s="60"/>
      <c r="CF482" s="244"/>
      <c r="CG482" s="212">
        <v>3178900</v>
      </c>
      <c r="CH482" s="213">
        <v>0</v>
      </c>
      <c r="CI482" s="149">
        <f t="shared" si="2389"/>
        <v>3178900</v>
      </c>
      <c r="CJ482" s="60">
        <f t="shared" si="2390"/>
        <v>3178900</v>
      </c>
      <c r="CK482" s="244"/>
      <c r="CL482" s="212"/>
      <c r="CM482" s="213"/>
      <c r="CN482" s="149"/>
      <c r="CO482" s="60"/>
      <c r="CP482" s="244"/>
      <c r="CQ482" s="212"/>
      <c r="CR482" s="213"/>
      <c r="CS482" s="149"/>
      <c r="CT482" s="60"/>
      <c r="CU482" s="244"/>
      <c r="CV482" s="212"/>
      <c r="CW482" s="213"/>
      <c r="CX482" s="149"/>
      <c r="CY482" s="60"/>
      <c r="CZ482" s="244"/>
      <c r="DA482" s="212"/>
      <c r="DB482" s="213"/>
      <c r="DC482" s="149"/>
      <c r="DD482" s="60"/>
      <c r="DE482" s="244"/>
      <c r="DF482" s="212"/>
      <c r="DG482" s="213"/>
      <c r="DH482" s="149"/>
      <c r="DI482" s="60"/>
      <c r="DJ482" s="244"/>
      <c r="DK482" s="212"/>
      <c r="DL482" s="213"/>
      <c r="DM482" s="149"/>
      <c r="DN482" s="60"/>
      <c r="DO482" s="244"/>
      <c r="DP482" s="212">
        <v>2216500</v>
      </c>
      <c r="DQ482" s="213">
        <v>170335</v>
      </c>
      <c r="DR482" s="149">
        <f t="shared" si="2255"/>
        <v>2386835</v>
      </c>
      <c r="DS482" s="60">
        <f t="shared" si="2264"/>
        <v>2386835</v>
      </c>
      <c r="DT482" s="244"/>
      <c r="DU482" s="212">
        <v>0</v>
      </c>
      <c r="DV482" s="213">
        <v>0</v>
      </c>
      <c r="DW482" s="149">
        <f t="shared" si="2256"/>
        <v>0</v>
      </c>
      <c r="DX482" s="60">
        <f t="shared" si="2265"/>
        <v>0</v>
      </c>
      <c r="DY482" s="244"/>
      <c r="DZ482" s="212"/>
      <c r="EA482" s="213"/>
      <c r="EB482" s="149"/>
      <c r="EC482" s="60"/>
      <c r="ED482" s="247"/>
      <c r="EE482" s="212"/>
      <c r="EF482" s="213"/>
      <c r="EG482" s="149"/>
      <c r="EH482" s="60"/>
      <c r="EI482" s="244"/>
      <c r="EJ482" s="224">
        <f t="shared" ref="EJ482" si="2396">IFERROR(AVERAGEIFS(O482:EI482,O$12:EI$12,"Valor Total Unitario",O482:EI482,"&lt;&gt;0"),0)</f>
        <v>3564268.12</v>
      </c>
      <c r="EK482" s="221">
        <f t="shared" ref="EK482" si="2397">_xlfn.MINIFS(O482:EI482,O$12:EI$12,"Valor Total Unitario", O482:EI482, "&lt;&gt;0")</f>
        <v>1518440</v>
      </c>
      <c r="EL482" s="222" t="str">
        <f t="shared" ref="EL482" si="2398">IF(EK482=0,"",INDEX(O$9:EI$9,MATCH(EK482,O482:EI482,0)))</f>
        <v>J&amp;J MEDTECH</v>
      </c>
      <c r="EM482" s="221"/>
      <c r="EN482" s="220">
        <f>IFERROR(EM482/#REF!,0)</f>
        <v>0</v>
      </c>
      <c r="EO482" s="31">
        <f t="shared" ref="EO482" si="2399">+EJ482</f>
        <v>3564268.12</v>
      </c>
      <c r="EP482" s="31">
        <f t="shared" si="2290"/>
        <v>3564268.12</v>
      </c>
      <c r="EQ482" s="225" t="str">
        <f t="shared" ref="EQ482:EQ487" si="2400">IF(AND(C482="",SUM(O482:EI482)=0),"",IF(AND(C482&lt;&gt;"",SUM(O482:EI482)=0),"Ítem sin cotización",IF(COUNTIFS(O482:EI482,EK482,O$12:EI$12,"Valor Total Unitario")&gt;1,"Empate","")))</f>
        <v/>
      </c>
    </row>
    <row r="483" spans="1:147" s="14" customFormat="1" ht="42.75">
      <c r="A483" s="263">
        <f t="shared" si="1163"/>
        <v>471</v>
      </c>
      <c r="B483" s="102"/>
      <c r="C483" s="249" t="s">
        <v>1198</v>
      </c>
      <c r="D483" s="273" t="s">
        <v>57</v>
      </c>
      <c r="E483" s="265" t="s">
        <v>1445</v>
      </c>
      <c r="F483" s="273">
        <v>1</v>
      </c>
      <c r="G483" s="102"/>
      <c r="H483" s="103"/>
      <c r="I483" s="210"/>
      <c r="J483" s="280"/>
      <c r="K483" s="206"/>
      <c r="L483" s="71">
        <f t="shared" ref="L483" si="2401">+J483+K483</f>
        <v>0</v>
      </c>
      <c r="M483" s="209">
        <f t="shared" si="2251"/>
        <v>0</v>
      </c>
      <c r="O483" s="275"/>
      <c r="P483" s="275"/>
      <c r="Q483" s="149"/>
      <c r="R483" s="60"/>
      <c r="S483" s="244"/>
      <c r="T483" s="275"/>
      <c r="U483" s="275"/>
      <c r="V483" s="149"/>
      <c r="W483" s="60"/>
      <c r="X483" s="244"/>
      <c r="Y483" s="275"/>
      <c r="Z483" s="275"/>
      <c r="AA483" s="149"/>
      <c r="AB483" s="60"/>
      <c r="AC483" s="244"/>
      <c r="AD483" s="275"/>
      <c r="AE483" s="275"/>
      <c r="AF483" s="149"/>
      <c r="AG483" s="60"/>
      <c r="AH483" s="244"/>
      <c r="AI483" s="275"/>
      <c r="AJ483" s="275"/>
      <c r="AK483" s="149"/>
      <c r="AL483" s="60"/>
      <c r="AM483" s="244"/>
      <c r="AN483" s="275">
        <v>5072280</v>
      </c>
      <c r="AO483" s="275">
        <v>190197.6</v>
      </c>
      <c r="AP483" s="149">
        <f t="shared" si="2254"/>
        <v>5262477.5999999996</v>
      </c>
      <c r="AQ483" s="60">
        <f t="shared" si="2283"/>
        <v>5262477.5999999996</v>
      </c>
      <c r="AR483" s="244"/>
      <c r="AS483" s="275"/>
      <c r="AT483" s="275"/>
      <c r="AU483" s="149"/>
      <c r="AV483" s="60"/>
      <c r="AW483" s="244"/>
      <c r="AX483" s="212"/>
      <c r="AY483" s="213"/>
      <c r="AZ483" s="149"/>
      <c r="BA483" s="60"/>
      <c r="BB483" s="244"/>
      <c r="BC483" s="212"/>
      <c r="BD483" s="213"/>
      <c r="BE483" s="149"/>
      <c r="BF483" s="60"/>
      <c r="BG483" s="244"/>
      <c r="BH483" s="275">
        <v>5512865</v>
      </c>
      <c r="BI483" s="275">
        <v>572402</v>
      </c>
      <c r="BJ483" s="149">
        <f t="shared" si="2284"/>
        <v>6085267</v>
      </c>
      <c r="BK483" s="60">
        <f t="shared" si="2285"/>
        <v>6085267</v>
      </c>
      <c r="BL483" s="244"/>
      <c r="BM483" s="212"/>
      <c r="BN483" s="213"/>
      <c r="BO483" s="149"/>
      <c r="BP483" s="60"/>
      <c r="BQ483" s="244"/>
      <c r="BR483" s="212">
        <v>1276000</v>
      </c>
      <c r="BS483" s="213">
        <v>242440</v>
      </c>
      <c r="BT483" s="149">
        <f t="shared" si="2271"/>
        <v>1518440</v>
      </c>
      <c r="BU483" s="60">
        <f t="shared" si="2272"/>
        <v>1518440</v>
      </c>
      <c r="BV483" s="244"/>
      <c r="BW483" s="212"/>
      <c r="BX483" s="213"/>
      <c r="BY483" s="149"/>
      <c r="BZ483" s="60"/>
      <c r="CA483" s="244"/>
      <c r="CB483" s="277"/>
      <c r="CC483" s="277"/>
      <c r="CD483" s="149"/>
      <c r="CE483" s="60"/>
      <c r="CF483" s="244"/>
      <c r="CG483" s="212"/>
      <c r="CH483" s="213"/>
      <c r="CI483" s="149"/>
      <c r="CJ483" s="60"/>
      <c r="CK483" s="244"/>
      <c r="CL483" s="212"/>
      <c r="CM483" s="213"/>
      <c r="CN483" s="149"/>
      <c r="CO483" s="60"/>
      <c r="CP483" s="244"/>
      <c r="CQ483" s="212"/>
      <c r="CR483" s="213"/>
      <c r="CS483" s="149"/>
      <c r="CT483" s="60"/>
      <c r="CU483" s="244"/>
      <c r="CV483" s="212"/>
      <c r="CW483" s="213"/>
      <c r="CX483" s="149"/>
      <c r="CY483" s="60"/>
      <c r="CZ483" s="244"/>
      <c r="DA483" s="212"/>
      <c r="DB483" s="213"/>
      <c r="DC483" s="149"/>
      <c r="DD483" s="60"/>
      <c r="DE483" s="244"/>
      <c r="DF483" s="212"/>
      <c r="DG483" s="213"/>
      <c r="DH483" s="149"/>
      <c r="DI483" s="60"/>
      <c r="DJ483" s="244"/>
      <c r="DK483" s="212"/>
      <c r="DL483" s="213"/>
      <c r="DM483" s="149"/>
      <c r="DN483" s="60"/>
      <c r="DO483" s="244"/>
      <c r="DP483" s="212">
        <v>3921500</v>
      </c>
      <c r="DQ483" s="213">
        <v>170335</v>
      </c>
      <c r="DR483" s="149">
        <f t="shared" si="2255"/>
        <v>4091835</v>
      </c>
      <c r="DS483" s="60">
        <f t="shared" si="2264"/>
        <v>4091835</v>
      </c>
      <c r="DT483" s="244"/>
      <c r="DU483" s="212">
        <v>0</v>
      </c>
      <c r="DV483" s="213">
        <v>0</v>
      </c>
      <c r="DW483" s="149">
        <f t="shared" si="2256"/>
        <v>0</v>
      </c>
      <c r="DX483" s="60">
        <f t="shared" si="2265"/>
        <v>0</v>
      </c>
      <c r="DY483" s="244"/>
      <c r="DZ483" s="212"/>
      <c r="EA483" s="213"/>
      <c r="EB483" s="149"/>
      <c r="EC483" s="60"/>
      <c r="ED483" s="247"/>
      <c r="EE483" s="212"/>
      <c r="EF483" s="213"/>
      <c r="EG483" s="149"/>
      <c r="EH483" s="60"/>
      <c r="EI483" s="244"/>
      <c r="EJ483" s="224">
        <f t="shared" ref="EJ483" si="2402">IFERROR(AVERAGEIFS(O483:EI483,O$12:EI$12,"Valor Total Unitario",O483:EI483,"&lt;&gt;0"),0)</f>
        <v>4239504.9000000004</v>
      </c>
      <c r="EK483" s="221">
        <f t="shared" ref="EK483" si="2403">_xlfn.MINIFS(O483:EI483,O$12:EI$12,"Valor Total Unitario", O483:EI483, "&lt;&gt;0")</f>
        <v>1518440</v>
      </c>
      <c r="EL483" s="222" t="str">
        <f t="shared" ref="EL483" si="2404">IF(EK483=0,"",INDEX(O$9:EI$9,MATCH(EK483,O483:EI483,0)))</f>
        <v>J&amp;J MEDTECH</v>
      </c>
      <c r="EM483" s="221"/>
      <c r="EN483" s="220">
        <f>IFERROR(EM483/#REF!,0)</f>
        <v>0</v>
      </c>
      <c r="EO483" s="31">
        <f t="shared" ref="EO483" si="2405">+EJ483</f>
        <v>4239504.9000000004</v>
      </c>
      <c r="EP483" s="31">
        <f t="shared" si="2290"/>
        <v>4239504.9000000004</v>
      </c>
      <c r="EQ483" s="225" t="str">
        <f t="shared" si="2400"/>
        <v/>
      </c>
    </row>
    <row r="484" spans="1:147" s="14" customFormat="1" ht="28.5">
      <c r="A484" s="263">
        <f t="shared" si="1163"/>
        <v>472</v>
      </c>
      <c r="B484" s="102"/>
      <c r="C484" s="249" t="s">
        <v>1199</v>
      </c>
      <c r="D484" s="273" t="s">
        <v>57</v>
      </c>
      <c r="E484" s="265" t="s">
        <v>1445</v>
      </c>
      <c r="F484" s="273">
        <v>1</v>
      </c>
      <c r="G484" s="102"/>
      <c r="H484" s="103"/>
      <c r="I484" s="210"/>
      <c r="J484" s="280"/>
      <c r="K484" s="206"/>
      <c r="L484" s="71">
        <f t="shared" ref="L484" si="2406">+J484+K484</f>
        <v>0</v>
      </c>
      <c r="M484" s="209">
        <f t="shared" si="2251"/>
        <v>0</v>
      </c>
      <c r="O484" s="275"/>
      <c r="P484" s="275"/>
      <c r="Q484" s="149"/>
      <c r="R484" s="60"/>
      <c r="S484" s="244"/>
      <c r="T484" s="275"/>
      <c r="U484" s="275"/>
      <c r="V484" s="149"/>
      <c r="W484" s="60"/>
      <c r="X484" s="244"/>
      <c r="Y484" s="275"/>
      <c r="Z484" s="275"/>
      <c r="AA484" s="149"/>
      <c r="AB484" s="60"/>
      <c r="AC484" s="244"/>
      <c r="AD484" s="275"/>
      <c r="AE484" s="275"/>
      <c r="AF484" s="149"/>
      <c r="AG484" s="60"/>
      <c r="AH484" s="244"/>
      <c r="AI484" s="275"/>
      <c r="AJ484" s="275"/>
      <c r="AK484" s="149"/>
      <c r="AL484" s="60"/>
      <c r="AM484" s="244"/>
      <c r="AN484" s="275">
        <v>5072280</v>
      </c>
      <c r="AO484" s="275">
        <v>190197.6</v>
      </c>
      <c r="AP484" s="149">
        <f t="shared" si="2254"/>
        <v>5262477.5999999996</v>
      </c>
      <c r="AQ484" s="60">
        <f t="shared" si="2283"/>
        <v>5262477.5999999996</v>
      </c>
      <c r="AR484" s="244"/>
      <c r="AS484" s="275"/>
      <c r="AT484" s="275"/>
      <c r="AU484" s="149"/>
      <c r="AV484" s="60"/>
      <c r="AW484" s="244"/>
      <c r="AX484" s="212"/>
      <c r="AY484" s="213"/>
      <c r="AZ484" s="149"/>
      <c r="BA484" s="60"/>
      <c r="BB484" s="244"/>
      <c r="BC484" s="212"/>
      <c r="BD484" s="213"/>
      <c r="BE484" s="149"/>
      <c r="BF484" s="60"/>
      <c r="BG484" s="244"/>
      <c r="BH484" s="275">
        <v>4902286</v>
      </c>
      <c r="BI484" s="275">
        <v>572402</v>
      </c>
      <c r="BJ484" s="149">
        <f t="shared" si="2284"/>
        <v>5474688</v>
      </c>
      <c r="BK484" s="60">
        <f t="shared" si="2285"/>
        <v>5474688</v>
      </c>
      <c r="BL484" s="244"/>
      <c r="BM484" s="212"/>
      <c r="BN484" s="213"/>
      <c r="BO484" s="149"/>
      <c r="BP484" s="60"/>
      <c r="BQ484" s="244"/>
      <c r="BR484" s="212">
        <v>951000</v>
      </c>
      <c r="BS484" s="213">
        <v>180690</v>
      </c>
      <c r="BT484" s="149">
        <f t="shared" si="2271"/>
        <v>1131690</v>
      </c>
      <c r="BU484" s="60">
        <f t="shared" si="2272"/>
        <v>1131690</v>
      </c>
      <c r="BV484" s="244"/>
      <c r="BW484" s="212"/>
      <c r="BX484" s="213"/>
      <c r="BY484" s="149"/>
      <c r="BZ484" s="60"/>
      <c r="CA484" s="244"/>
      <c r="CB484" s="277"/>
      <c r="CC484" s="277"/>
      <c r="CD484" s="149"/>
      <c r="CE484" s="60"/>
      <c r="CF484" s="244"/>
      <c r="CG484" s="212"/>
      <c r="CH484" s="213"/>
      <c r="CI484" s="149"/>
      <c r="CJ484" s="60"/>
      <c r="CK484" s="244"/>
      <c r="CL484" s="212"/>
      <c r="CM484" s="213"/>
      <c r="CN484" s="149"/>
      <c r="CO484" s="60"/>
      <c r="CP484" s="244"/>
      <c r="CQ484" s="212"/>
      <c r="CR484" s="213"/>
      <c r="CS484" s="149"/>
      <c r="CT484" s="60"/>
      <c r="CU484" s="244"/>
      <c r="CV484" s="212"/>
      <c r="CW484" s="213"/>
      <c r="CX484" s="149"/>
      <c r="CY484" s="60"/>
      <c r="CZ484" s="244"/>
      <c r="DA484" s="212"/>
      <c r="DB484" s="213"/>
      <c r="DC484" s="149"/>
      <c r="DD484" s="60"/>
      <c r="DE484" s="244"/>
      <c r="DF484" s="212"/>
      <c r="DG484" s="213"/>
      <c r="DH484" s="149"/>
      <c r="DI484" s="60"/>
      <c r="DJ484" s="244"/>
      <c r="DK484" s="212"/>
      <c r="DL484" s="213"/>
      <c r="DM484" s="149"/>
      <c r="DN484" s="60"/>
      <c r="DO484" s="244"/>
      <c r="DP484" s="212">
        <v>3553000</v>
      </c>
      <c r="DQ484" s="213">
        <v>424270</v>
      </c>
      <c r="DR484" s="149">
        <f t="shared" si="2255"/>
        <v>3977270</v>
      </c>
      <c r="DS484" s="60">
        <f t="shared" si="2264"/>
        <v>3977270</v>
      </c>
      <c r="DT484" s="244"/>
      <c r="DU484" s="212">
        <v>0</v>
      </c>
      <c r="DV484" s="213">
        <v>0</v>
      </c>
      <c r="DW484" s="149">
        <f t="shared" si="2256"/>
        <v>0</v>
      </c>
      <c r="DX484" s="60">
        <f t="shared" si="2265"/>
        <v>0</v>
      </c>
      <c r="DY484" s="244"/>
      <c r="DZ484" s="212"/>
      <c r="EA484" s="213"/>
      <c r="EB484" s="149"/>
      <c r="EC484" s="60"/>
      <c r="ED484" s="247"/>
      <c r="EE484" s="212"/>
      <c r="EF484" s="213"/>
      <c r="EG484" s="149"/>
      <c r="EH484" s="60"/>
      <c r="EI484" s="244"/>
      <c r="EJ484" s="224">
        <f t="shared" ref="EJ484" si="2407">IFERROR(AVERAGEIFS(O484:EI484,O$12:EI$12,"Valor Total Unitario",O484:EI484,"&lt;&gt;0"),0)</f>
        <v>3961531.4</v>
      </c>
      <c r="EK484" s="221">
        <f t="shared" ref="EK484" si="2408">_xlfn.MINIFS(O484:EI484,O$12:EI$12,"Valor Total Unitario", O484:EI484, "&lt;&gt;0")</f>
        <v>1131690</v>
      </c>
      <c r="EL484" s="222" t="str">
        <f t="shared" ref="EL484" si="2409">IF(EK484=0,"",INDEX(O$9:EI$9,MATCH(EK484,O484:EI484,0)))</f>
        <v>J&amp;J MEDTECH</v>
      </c>
      <c r="EM484" s="221"/>
      <c r="EN484" s="220">
        <f>IFERROR(EM484/#REF!,0)</f>
        <v>0</v>
      </c>
      <c r="EO484" s="31">
        <f t="shared" ref="EO484" si="2410">+EJ484</f>
        <v>3961531.4</v>
      </c>
      <c r="EP484" s="31">
        <f t="shared" si="2290"/>
        <v>3961531.4</v>
      </c>
      <c r="EQ484" s="225" t="str">
        <f t="shared" si="2400"/>
        <v/>
      </c>
    </row>
    <row r="485" spans="1:147" s="14" customFormat="1">
      <c r="A485" s="263">
        <f t="shared" si="1163"/>
        <v>473</v>
      </c>
      <c r="B485" s="102"/>
      <c r="C485" s="249" t="s">
        <v>1200</v>
      </c>
      <c r="D485" s="273" t="s">
        <v>57</v>
      </c>
      <c r="E485" s="265" t="s">
        <v>1445</v>
      </c>
      <c r="F485" s="273">
        <v>1</v>
      </c>
      <c r="G485" s="102"/>
      <c r="H485" s="103"/>
      <c r="I485" s="210"/>
      <c r="J485" s="280"/>
      <c r="K485" s="206"/>
      <c r="L485" s="71">
        <f t="shared" ref="L485" si="2411">+J485+K485</f>
        <v>0</v>
      </c>
      <c r="M485" s="209">
        <f t="shared" si="2251"/>
        <v>0</v>
      </c>
      <c r="O485" s="275"/>
      <c r="P485" s="275"/>
      <c r="Q485" s="149"/>
      <c r="R485" s="60"/>
      <c r="S485" s="244"/>
      <c r="T485" s="275"/>
      <c r="U485" s="275"/>
      <c r="V485" s="149"/>
      <c r="W485" s="60"/>
      <c r="X485" s="244"/>
      <c r="Y485" s="275"/>
      <c r="Z485" s="275"/>
      <c r="AA485" s="149"/>
      <c r="AB485" s="60"/>
      <c r="AC485" s="244"/>
      <c r="AD485" s="275"/>
      <c r="AE485" s="275"/>
      <c r="AF485" s="149"/>
      <c r="AG485" s="60"/>
      <c r="AH485" s="244"/>
      <c r="AI485" s="275"/>
      <c r="AJ485" s="275"/>
      <c r="AK485" s="149"/>
      <c r="AL485" s="60"/>
      <c r="AM485" s="244"/>
      <c r="AN485" s="275">
        <v>1382880</v>
      </c>
      <c r="AO485" s="275">
        <v>190197.6</v>
      </c>
      <c r="AP485" s="149">
        <f t="shared" si="2254"/>
        <v>1573077.6</v>
      </c>
      <c r="AQ485" s="60">
        <f t="shared" si="2283"/>
        <v>1573077.6</v>
      </c>
      <c r="AR485" s="244"/>
      <c r="AS485" s="275"/>
      <c r="AT485" s="275"/>
      <c r="AU485" s="149"/>
      <c r="AV485" s="60"/>
      <c r="AW485" s="244"/>
      <c r="AX485" s="212"/>
      <c r="AY485" s="213"/>
      <c r="AZ485" s="149"/>
      <c r="BA485" s="60"/>
      <c r="BB485" s="244"/>
      <c r="BC485" s="212"/>
      <c r="BD485" s="213"/>
      <c r="BE485" s="149"/>
      <c r="BF485" s="60"/>
      <c r="BG485" s="244"/>
      <c r="BH485" s="275">
        <v>4356467</v>
      </c>
      <c r="BI485" s="275">
        <v>827729</v>
      </c>
      <c r="BJ485" s="149">
        <f t="shared" si="2284"/>
        <v>5184196</v>
      </c>
      <c r="BK485" s="60">
        <f t="shared" si="2285"/>
        <v>5184196</v>
      </c>
      <c r="BL485" s="244"/>
      <c r="BM485" s="212"/>
      <c r="BN485" s="213"/>
      <c r="BO485" s="149"/>
      <c r="BP485" s="60"/>
      <c r="BQ485" s="244"/>
      <c r="BR485" s="212">
        <v>2691000</v>
      </c>
      <c r="BS485" s="213">
        <v>0</v>
      </c>
      <c r="BT485" s="149">
        <f t="shared" si="2271"/>
        <v>2691000</v>
      </c>
      <c r="BU485" s="60">
        <f t="shared" si="2272"/>
        <v>2691000</v>
      </c>
      <c r="BV485" s="244"/>
      <c r="BW485" s="212"/>
      <c r="BX485" s="213"/>
      <c r="BY485" s="149"/>
      <c r="BZ485" s="60"/>
      <c r="CA485" s="244"/>
      <c r="CB485" s="277"/>
      <c r="CC485" s="277"/>
      <c r="CD485" s="149"/>
      <c r="CE485" s="60"/>
      <c r="CF485" s="244"/>
      <c r="CG485" s="212">
        <v>2924851</v>
      </c>
      <c r="CH485" s="213">
        <v>0</v>
      </c>
      <c r="CI485" s="149">
        <f t="shared" si="2389"/>
        <v>2924851</v>
      </c>
      <c r="CJ485" s="60">
        <f t="shared" si="2390"/>
        <v>2924851</v>
      </c>
      <c r="CK485" s="244"/>
      <c r="CL485" s="212"/>
      <c r="CM485" s="213"/>
      <c r="CN485" s="149"/>
      <c r="CO485" s="60"/>
      <c r="CP485" s="244"/>
      <c r="CQ485" s="212"/>
      <c r="CR485" s="213"/>
      <c r="CS485" s="149"/>
      <c r="CT485" s="60"/>
      <c r="CU485" s="244"/>
      <c r="CV485" s="212"/>
      <c r="CW485" s="213"/>
      <c r="CX485" s="149"/>
      <c r="CY485" s="60"/>
      <c r="CZ485" s="244"/>
      <c r="DA485" s="212"/>
      <c r="DB485" s="213"/>
      <c r="DC485" s="149"/>
      <c r="DD485" s="60"/>
      <c r="DE485" s="244"/>
      <c r="DF485" s="212"/>
      <c r="DG485" s="213"/>
      <c r="DH485" s="149"/>
      <c r="DI485" s="60"/>
      <c r="DJ485" s="244"/>
      <c r="DK485" s="212"/>
      <c r="DL485" s="213"/>
      <c r="DM485" s="149"/>
      <c r="DN485" s="60"/>
      <c r="DO485" s="244"/>
      <c r="DP485" s="212">
        <v>3249500</v>
      </c>
      <c r="DQ485" s="213">
        <v>617405</v>
      </c>
      <c r="DR485" s="149">
        <f t="shared" si="2255"/>
        <v>3866905</v>
      </c>
      <c r="DS485" s="60">
        <f t="shared" si="2264"/>
        <v>3866905</v>
      </c>
      <c r="DT485" s="244"/>
      <c r="DU485" s="212">
        <v>0</v>
      </c>
      <c r="DV485" s="213">
        <v>0</v>
      </c>
      <c r="DW485" s="149">
        <f t="shared" si="2256"/>
        <v>0</v>
      </c>
      <c r="DX485" s="60">
        <f t="shared" si="2265"/>
        <v>0</v>
      </c>
      <c r="DY485" s="244"/>
      <c r="DZ485" s="212"/>
      <c r="EA485" s="213"/>
      <c r="EB485" s="149"/>
      <c r="EC485" s="60"/>
      <c r="ED485" s="247"/>
      <c r="EE485" s="212"/>
      <c r="EF485" s="213"/>
      <c r="EG485" s="149"/>
      <c r="EH485" s="60"/>
      <c r="EI485" s="244"/>
      <c r="EJ485" s="224">
        <f t="shared" ref="EJ485" si="2412">IFERROR(AVERAGEIFS(O485:EI485,O$12:EI$12,"Valor Total Unitario",O485:EI485,"&lt;&gt;0"),0)</f>
        <v>3248005.92</v>
      </c>
      <c r="EK485" s="221">
        <f t="shared" ref="EK485" si="2413">_xlfn.MINIFS(O485:EI485,O$12:EI$12,"Valor Total Unitario", O485:EI485, "&lt;&gt;0")</f>
        <v>1573077.6</v>
      </c>
      <c r="EL485" s="222" t="str">
        <f t="shared" ref="EL485" si="2414">IF(EK485=0,"",INDEX(O$9:EI$9,MATCH(EK485,O485:EI485,0)))</f>
        <v>DISORTHO SAS</v>
      </c>
      <c r="EM485" s="221"/>
      <c r="EN485" s="220">
        <f>IFERROR(EM485/#REF!,0)</f>
        <v>0</v>
      </c>
      <c r="EO485" s="31">
        <f t="shared" ref="EO485" si="2415">+EJ485</f>
        <v>3248005.92</v>
      </c>
      <c r="EP485" s="31">
        <f t="shared" si="2290"/>
        <v>3248005.92</v>
      </c>
      <c r="EQ485" s="225" t="str">
        <f t="shared" si="2400"/>
        <v/>
      </c>
    </row>
    <row r="486" spans="1:147" s="14" customFormat="1" ht="57">
      <c r="A486" s="263">
        <f t="shared" si="1163"/>
        <v>474</v>
      </c>
      <c r="B486" s="102"/>
      <c r="C486" s="249" t="s">
        <v>1201</v>
      </c>
      <c r="D486" s="273" t="s">
        <v>57</v>
      </c>
      <c r="E486" s="265" t="s">
        <v>1445</v>
      </c>
      <c r="F486" s="273">
        <v>6</v>
      </c>
      <c r="G486" s="102"/>
      <c r="H486" s="103"/>
      <c r="I486" s="210"/>
      <c r="J486" s="280"/>
      <c r="K486" s="206"/>
      <c r="L486" s="71">
        <f t="shared" ref="L486" si="2416">+J486+K486</f>
        <v>0</v>
      </c>
      <c r="M486" s="209">
        <f t="shared" si="2251"/>
        <v>0</v>
      </c>
      <c r="O486" s="275"/>
      <c r="P486" s="275"/>
      <c r="Q486" s="149"/>
      <c r="R486" s="60"/>
      <c r="S486" s="244"/>
      <c r="T486" s="275"/>
      <c r="U486" s="275"/>
      <c r="V486" s="149"/>
      <c r="W486" s="60"/>
      <c r="X486" s="244"/>
      <c r="Y486" s="275"/>
      <c r="Z486" s="275"/>
      <c r="AA486" s="149"/>
      <c r="AB486" s="60"/>
      <c r="AC486" s="244"/>
      <c r="AD486" s="275"/>
      <c r="AE486" s="275"/>
      <c r="AF486" s="149"/>
      <c r="AG486" s="60"/>
      <c r="AH486" s="244"/>
      <c r="AI486" s="275"/>
      <c r="AJ486" s="275"/>
      <c r="AK486" s="149"/>
      <c r="AL486" s="60"/>
      <c r="AM486" s="244"/>
      <c r="AN486" s="275"/>
      <c r="AO486" s="275"/>
      <c r="AP486" s="149">
        <f t="shared" si="2254"/>
        <v>0</v>
      </c>
      <c r="AQ486" s="60">
        <f t="shared" si="2283"/>
        <v>0</v>
      </c>
      <c r="AR486" s="244"/>
      <c r="AS486" s="275"/>
      <c r="AT486" s="275"/>
      <c r="AU486" s="149"/>
      <c r="AV486" s="60"/>
      <c r="AW486" s="244"/>
      <c r="AX486" s="212"/>
      <c r="AY486" s="213"/>
      <c r="AZ486" s="149"/>
      <c r="BA486" s="60"/>
      <c r="BB486" s="244"/>
      <c r="BC486" s="212"/>
      <c r="BD486" s="213"/>
      <c r="BE486" s="149"/>
      <c r="BF486" s="60"/>
      <c r="BG486" s="244"/>
      <c r="BH486" s="275">
        <v>1683333</v>
      </c>
      <c r="BI486" s="275">
        <v>319833</v>
      </c>
      <c r="BJ486" s="149">
        <f t="shared" si="2284"/>
        <v>2003166</v>
      </c>
      <c r="BK486" s="60">
        <f t="shared" si="2285"/>
        <v>12018996</v>
      </c>
      <c r="BL486" s="244"/>
      <c r="BM486" s="212"/>
      <c r="BN486" s="213"/>
      <c r="BO486" s="149"/>
      <c r="BP486" s="60"/>
      <c r="BQ486" s="244"/>
      <c r="BR486" s="212">
        <v>1772000</v>
      </c>
      <c r="BS486" s="213">
        <v>336680</v>
      </c>
      <c r="BT486" s="149">
        <f t="shared" si="2271"/>
        <v>2108680</v>
      </c>
      <c r="BU486" s="60">
        <f t="shared" si="2272"/>
        <v>12652080</v>
      </c>
      <c r="BV486" s="244"/>
      <c r="BW486" s="212"/>
      <c r="BX486" s="213"/>
      <c r="BY486" s="149"/>
      <c r="BZ486" s="60"/>
      <c r="CA486" s="244"/>
      <c r="CB486" s="277"/>
      <c r="CC486" s="277"/>
      <c r="CD486" s="149"/>
      <c r="CE486" s="60"/>
      <c r="CF486" s="244"/>
      <c r="CG486" s="212"/>
      <c r="CH486" s="213"/>
      <c r="CI486" s="149"/>
      <c r="CJ486" s="60"/>
      <c r="CK486" s="244"/>
      <c r="CL486" s="212"/>
      <c r="CM486" s="213"/>
      <c r="CN486" s="149"/>
      <c r="CO486" s="60"/>
      <c r="CP486" s="244"/>
      <c r="CQ486" s="212"/>
      <c r="CR486" s="213"/>
      <c r="CS486" s="149"/>
      <c r="CT486" s="60"/>
      <c r="CU486" s="244"/>
      <c r="CV486" s="212"/>
      <c r="CW486" s="213"/>
      <c r="CX486" s="149"/>
      <c r="CY486" s="60"/>
      <c r="CZ486" s="244"/>
      <c r="DA486" s="212"/>
      <c r="DB486" s="213"/>
      <c r="DC486" s="149"/>
      <c r="DD486" s="60"/>
      <c r="DE486" s="244"/>
      <c r="DF486" s="212"/>
      <c r="DG486" s="213"/>
      <c r="DH486" s="149"/>
      <c r="DI486" s="60"/>
      <c r="DJ486" s="244"/>
      <c r="DK486" s="212"/>
      <c r="DL486" s="213"/>
      <c r="DM486" s="149"/>
      <c r="DN486" s="60"/>
      <c r="DO486" s="244"/>
      <c r="DP486" s="212">
        <v>10120000</v>
      </c>
      <c r="DQ486" s="213">
        <v>1922800</v>
      </c>
      <c r="DR486" s="149">
        <f t="shared" si="2255"/>
        <v>12042800</v>
      </c>
      <c r="DS486" s="60">
        <f t="shared" si="2264"/>
        <v>72256800</v>
      </c>
      <c r="DT486" s="244"/>
      <c r="DU486" s="212">
        <v>0</v>
      </c>
      <c r="DV486" s="213">
        <v>0</v>
      </c>
      <c r="DW486" s="149">
        <f t="shared" si="2256"/>
        <v>0</v>
      </c>
      <c r="DX486" s="60">
        <f t="shared" si="2265"/>
        <v>0</v>
      </c>
      <c r="DY486" s="244"/>
      <c r="DZ486" s="212"/>
      <c r="EA486" s="213"/>
      <c r="EB486" s="149"/>
      <c r="EC486" s="60"/>
      <c r="ED486" s="247"/>
      <c r="EE486" s="212"/>
      <c r="EF486" s="213"/>
      <c r="EG486" s="149"/>
      <c r="EH486" s="60"/>
      <c r="EI486" s="244"/>
      <c r="EJ486" s="224">
        <f t="shared" ref="EJ486" si="2417">IFERROR(AVERAGEIFS(O486:EI486,O$12:EI$12,"Valor Total Unitario",O486:EI486,"&lt;&gt;0"),0)</f>
        <v>5384882</v>
      </c>
      <c r="EK486" s="221">
        <f t="shared" ref="EK486" si="2418">_xlfn.MINIFS(O486:EI486,O$12:EI$12,"Valor Total Unitario", O486:EI486, "&lt;&gt;0")</f>
        <v>2003166</v>
      </c>
      <c r="EL486" s="222" t="str">
        <f t="shared" ref="EL486" si="2419">IF(EK486=0,"",INDEX(O$9:EI$9,MATCH(EK486,O486:EI486,0)))</f>
        <v>PIEMCA</v>
      </c>
      <c r="EM486" s="221"/>
      <c r="EN486" s="220">
        <f>IFERROR(EM486/#REF!,0)</f>
        <v>0</v>
      </c>
      <c r="EO486" s="31">
        <f t="shared" ref="EO486" si="2420">+EJ486</f>
        <v>5384882</v>
      </c>
      <c r="EP486" s="31">
        <f t="shared" si="2290"/>
        <v>32309292</v>
      </c>
      <c r="EQ486" s="225" t="str">
        <f t="shared" si="2400"/>
        <v/>
      </c>
    </row>
    <row r="487" spans="1:147" s="14" customFormat="1" ht="71.25">
      <c r="A487" s="263">
        <f t="shared" si="1163"/>
        <v>475</v>
      </c>
      <c r="B487" s="102"/>
      <c r="C487" s="249" t="s">
        <v>1202</v>
      </c>
      <c r="D487" s="273" t="s">
        <v>57</v>
      </c>
      <c r="E487" s="266" t="s">
        <v>1445</v>
      </c>
      <c r="F487" s="273">
        <v>3</v>
      </c>
      <c r="G487" s="102"/>
      <c r="H487" s="103"/>
      <c r="I487" s="210"/>
      <c r="J487" s="280"/>
      <c r="K487" s="206"/>
      <c r="L487" s="71">
        <f t="shared" ref="L487" si="2421">+J487+K487</f>
        <v>0</v>
      </c>
      <c r="M487" s="209">
        <f t="shared" si="2251"/>
        <v>0</v>
      </c>
      <c r="O487" s="275"/>
      <c r="P487" s="275"/>
      <c r="Q487" s="149"/>
      <c r="R487" s="60"/>
      <c r="S487" s="244"/>
      <c r="T487" s="275"/>
      <c r="U487" s="275"/>
      <c r="V487" s="149"/>
      <c r="W487" s="60"/>
      <c r="X487" s="244"/>
      <c r="Y487" s="275"/>
      <c r="Z487" s="275"/>
      <c r="AA487" s="149"/>
      <c r="AB487" s="60"/>
      <c r="AC487" s="244"/>
      <c r="AD487" s="275"/>
      <c r="AE487" s="275"/>
      <c r="AF487" s="149"/>
      <c r="AG487" s="60"/>
      <c r="AH487" s="244"/>
      <c r="AI487" s="275"/>
      <c r="AJ487" s="275"/>
      <c r="AK487" s="149"/>
      <c r="AL487" s="60"/>
      <c r="AM487" s="244"/>
      <c r="AN487" s="275"/>
      <c r="AO487" s="275"/>
      <c r="AP487" s="149">
        <f t="shared" si="2254"/>
        <v>0</v>
      </c>
      <c r="AQ487" s="60">
        <f t="shared" si="2283"/>
        <v>0</v>
      </c>
      <c r="AR487" s="244"/>
      <c r="AS487" s="275"/>
      <c r="AT487" s="275"/>
      <c r="AU487" s="149"/>
      <c r="AV487" s="60"/>
      <c r="AW487" s="244"/>
      <c r="AX487" s="212"/>
      <c r="AY487" s="213"/>
      <c r="AZ487" s="149"/>
      <c r="BA487" s="60"/>
      <c r="BB487" s="244"/>
      <c r="BC487" s="212"/>
      <c r="BD487" s="213"/>
      <c r="BE487" s="149"/>
      <c r="BF487" s="60"/>
      <c r="BG487" s="244"/>
      <c r="BH487" s="275"/>
      <c r="BI487" s="275"/>
      <c r="BJ487" s="149"/>
      <c r="BK487" s="60"/>
      <c r="BL487" s="244"/>
      <c r="BM487" s="212"/>
      <c r="BN487" s="213"/>
      <c r="BO487" s="149"/>
      <c r="BP487" s="60"/>
      <c r="BQ487" s="244"/>
      <c r="BR487" s="212"/>
      <c r="BS487" s="213"/>
      <c r="BT487" s="149"/>
      <c r="BU487" s="60"/>
      <c r="BV487" s="244"/>
      <c r="BW487" s="212"/>
      <c r="BX487" s="213"/>
      <c r="BY487" s="149"/>
      <c r="BZ487" s="60"/>
      <c r="CA487" s="244"/>
      <c r="CB487" s="277"/>
      <c r="CC487" s="277"/>
      <c r="CD487" s="149"/>
      <c r="CE487" s="60"/>
      <c r="CF487" s="244"/>
      <c r="CG487" s="212"/>
      <c r="CH487" s="213"/>
      <c r="CI487" s="149"/>
      <c r="CJ487" s="60"/>
      <c r="CK487" s="244"/>
      <c r="CL487" s="212"/>
      <c r="CM487" s="213"/>
      <c r="CN487" s="149"/>
      <c r="CO487" s="60"/>
      <c r="CP487" s="244"/>
      <c r="CQ487" s="212"/>
      <c r="CR487" s="213"/>
      <c r="CS487" s="149"/>
      <c r="CT487" s="60"/>
      <c r="CU487" s="244"/>
      <c r="CV487" s="212"/>
      <c r="CW487" s="213"/>
      <c r="CX487" s="149"/>
      <c r="CY487" s="60"/>
      <c r="CZ487" s="244"/>
      <c r="DA487" s="212"/>
      <c r="DB487" s="213"/>
      <c r="DC487" s="149"/>
      <c r="DD487" s="60"/>
      <c r="DE487" s="244"/>
      <c r="DF487" s="212"/>
      <c r="DG487" s="213"/>
      <c r="DH487" s="149"/>
      <c r="DI487" s="60"/>
      <c r="DJ487" s="244"/>
      <c r="DK487" s="212"/>
      <c r="DL487" s="213"/>
      <c r="DM487" s="149"/>
      <c r="DN487" s="60"/>
      <c r="DO487" s="244"/>
      <c r="DP487" s="212">
        <v>10120000</v>
      </c>
      <c r="DQ487" s="213">
        <v>1922800</v>
      </c>
      <c r="DR487" s="149">
        <f t="shared" si="2255"/>
        <v>12042800</v>
      </c>
      <c r="DS487" s="60">
        <f t="shared" si="2264"/>
        <v>36128400</v>
      </c>
      <c r="DT487" s="244"/>
      <c r="DU487" s="212">
        <v>0</v>
      </c>
      <c r="DV487" s="213">
        <v>0</v>
      </c>
      <c r="DW487" s="149">
        <f t="shared" si="2256"/>
        <v>0</v>
      </c>
      <c r="DX487" s="60">
        <f t="shared" si="2265"/>
        <v>0</v>
      </c>
      <c r="DY487" s="244"/>
      <c r="DZ487" s="212"/>
      <c r="EA487" s="213"/>
      <c r="EB487" s="149"/>
      <c r="EC487" s="60"/>
      <c r="ED487" s="247"/>
      <c r="EE487" s="212"/>
      <c r="EF487" s="213"/>
      <c r="EG487" s="149"/>
      <c r="EH487" s="60"/>
      <c r="EI487" s="244"/>
      <c r="EJ487" s="224">
        <f t="shared" ref="EJ487" si="2422">IFERROR(AVERAGEIFS(O487:EI487,O$12:EI$12,"Valor Total Unitario",O487:EI487,"&lt;&gt;0"),0)</f>
        <v>12042800</v>
      </c>
      <c r="EK487" s="221">
        <f t="shared" ref="EK487" si="2423">_xlfn.MINIFS(O487:EI487,O$12:EI$12,"Valor Total Unitario", O487:EI487, "&lt;&gt;0")</f>
        <v>12042800</v>
      </c>
      <c r="EL487" s="222" t="str">
        <f t="shared" ref="EL487" si="2424">IF(EK487=0,"",INDEX(O$9:EI$9,MATCH(EK487,O487:EI487,0)))</f>
        <v>SMITH &amp; NEPHEW</v>
      </c>
      <c r="EM487" s="221"/>
      <c r="EN487" s="220">
        <f>IFERROR(EM487/#REF!,0)</f>
        <v>0</v>
      </c>
      <c r="EO487" s="31">
        <f t="shared" ref="EO487" si="2425">+EJ487</f>
        <v>12042800</v>
      </c>
      <c r="EP487" s="31">
        <f t="shared" si="2290"/>
        <v>36128400</v>
      </c>
      <c r="EQ487" s="225" t="str">
        <f t="shared" si="2400"/>
        <v/>
      </c>
    </row>
    <row r="488" spans="1:147" s="14" customFormat="1" ht="28.5">
      <c r="A488" s="263">
        <f t="shared" si="1163"/>
        <v>476</v>
      </c>
      <c r="B488" s="102"/>
      <c r="C488" s="249" t="s">
        <v>1203</v>
      </c>
      <c r="D488" s="273" t="s">
        <v>57</v>
      </c>
      <c r="E488" s="265" t="s">
        <v>1445</v>
      </c>
      <c r="F488" s="273">
        <v>3</v>
      </c>
      <c r="G488" s="102"/>
      <c r="H488" s="103"/>
      <c r="I488" s="210" t="s">
        <v>1508</v>
      </c>
      <c r="J488" s="280">
        <v>5839802</v>
      </c>
      <c r="K488" s="206"/>
      <c r="L488" s="71">
        <f t="shared" ref="L488" si="2426">+J488+K488</f>
        <v>5839802</v>
      </c>
      <c r="M488" s="209">
        <f t="shared" si="2251"/>
        <v>17519406</v>
      </c>
      <c r="O488" s="275"/>
      <c r="P488" s="275"/>
      <c r="Q488" s="149"/>
      <c r="R488" s="60"/>
      <c r="S488" s="244"/>
      <c r="T488" s="275"/>
      <c r="U488" s="275"/>
      <c r="V488" s="149"/>
      <c r="W488" s="60"/>
      <c r="X488" s="244"/>
      <c r="Y488" s="275"/>
      <c r="Z488" s="275"/>
      <c r="AA488" s="149"/>
      <c r="AB488" s="60"/>
      <c r="AC488" s="244"/>
      <c r="AD488" s="275"/>
      <c r="AE488" s="275"/>
      <c r="AF488" s="149"/>
      <c r="AG488" s="60"/>
      <c r="AH488" s="244"/>
      <c r="AI488" s="275"/>
      <c r="AJ488" s="275"/>
      <c r="AK488" s="149"/>
      <c r="AL488" s="60"/>
      <c r="AM488" s="244"/>
      <c r="AN488" s="275"/>
      <c r="AO488" s="275"/>
      <c r="AP488" s="149">
        <f t="shared" si="2254"/>
        <v>0</v>
      </c>
      <c r="AQ488" s="60">
        <f t="shared" si="2283"/>
        <v>0</v>
      </c>
      <c r="AR488" s="244"/>
      <c r="AS488" s="275"/>
      <c r="AT488" s="275"/>
      <c r="AU488" s="149"/>
      <c r="AV488" s="60"/>
      <c r="AW488" s="244"/>
      <c r="AX488" s="212"/>
      <c r="AY488" s="213"/>
      <c r="AZ488" s="149"/>
      <c r="BA488" s="60"/>
      <c r="BB488" s="244"/>
      <c r="BC488" s="212"/>
      <c r="BD488" s="213"/>
      <c r="BE488" s="149"/>
      <c r="BF488" s="60"/>
      <c r="BG488" s="244"/>
      <c r="BH488" s="275"/>
      <c r="BI488" s="275"/>
      <c r="BJ488" s="149"/>
      <c r="BK488" s="60"/>
      <c r="BL488" s="244"/>
      <c r="BM488" s="212"/>
      <c r="BN488" s="213"/>
      <c r="BO488" s="149"/>
      <c r="BP488" s="60"/>
      <c r="BQ488" s="244"/>
      <c r="BR488" s="212"/>
      <c r="BS488" s="213"/>
      <c r="BT488" s="149"/>
      <c r="BU488" s="60"/>
      <c r="BV488" s="244"/>
      <c r="BW488" s="212"/>
      <c r="BX488" s="213"/>
      <c r="BY488" s="149"/>
      <c r="BZ488" s="60"/>
      <c r="CA488" s="244"/>
      <c r="CB488" s="277"/>
      <c r="CC488" s="277"/>
      <c r="CD488" s="149"/>
      <c r="CE488" s="60"/>
      <c r="CF488" s="244"/>
      <c r="CG488" s="212"/>
      <c r="CH488" s="213"/>
      <c r="CI488" s="149"/>
      <c r="CJ488" s="60"/>
      <c r="CK488" s="244"/>
      <c r="CL488" s="212"/>
      <c r="CM488" s="213"/>
      <c r="CN488" s="149"/>
      <c r="CO488" s="60"/>
      <c r="CP488" s="244"/>
      <c r="CQ488" s="212"/>
      <c r="CR488" s="213"/>
      <c r="CS488" s="149"/>
      <c r="CT488" s="60"/>
      <c r="CU488" s="244"/>
      <c r="CV488" s="212"/>
      <c r="CW488" s="213"/>
      <c r="CX488" s="149"/>
      <c r="CY488" s="60"/>
      <c r="CZ488" s="244"/>
      <c r="DA488" s="212"/>
      <c r="DB488" s="213"/>
      <c r="DC488" s="149"/>
      <c r="DD488" s="60"/>
      <c r="DE488" s="244"/>
      <c r="DF488" s="212"/>
      <c r="DG488" s="213"/>
      <c r="DH488" s="149"/>
      <c r="DI488" s="60"/>
      <c r="DJ488" s="244"/>
      <c r="DK488" s="212"/>
      <c r="DL488" s="213"/>
      <c r="DM488" s="149"/>
      <c r="DN488" s="60"/>
      <c r="DO488" s="244"/>
      <c r="DP488" s="212"/>
      <c r="DQ488" s="213"/>
      <c r="DR488" s="149">
        <f t="shared" si="2255"/>
        <v>0</v>
      </c>
      <c r="DS488" s="60">
        <f t="shared" si="2264"/>
        <v>0</v>
      </c>
      <c r="DT488" s="244"/>
      <c r="DU488" s="212">
        <v>0</v>
      </c>
      <c r="DV488" s="213">
        <v>0</v>
      </c>
      <c r="DW488" s="149">
        <f t="shared" si="2256"/>
        <v>0</v>
      </c>
      <c r="DX488" s="60">
        <f t="shared" si="2265"/>
        <v>0</v>
      </c>
      <c r="DY488" s="244"/>
      <c r="DZ488" s="212"/>
      <c r="EA488" s="213"/>
      <c r="EB488" s="149"/>
      <c r="EC488" s="60"/>
      <c r="ED488" s="247"/>
      <c r="EE488" s="212"/>
      <c r="EF488" s="213"/>
      <c r="EG488" s="149"/>
      <c r="EH488" s="60"/>
      <c r="EI488" s="244"/>
      <c r="EJ488" s="224">
        <f>L488</f>
        <v>5839802</v>
      </c>
      <c r="EK488" s="221">
        <f t="shared" ref="EK488" si="2427">_xlfn.MINIFS(O488:EI488,O$12:EI$12,"Valor Total Unitario", O488:EI488, "&lt;&gt;0")</f>
        <v>0</v>
      </c>
      <c r="EL488" s="222" t="s">
        <v>1513</v>
      </c>
      <c r="EM488" s="221"/>
      <c r="EN488" s="220">
        <f>IFERROR(EM488/#REF!,0)</f>
        <v>0</v>
      </c>
      <c r="EO488" s="31">
        <f t="shared" ref="EO488" si="2428">+EJ488</f>
        <v>5839802</v>
      </c>
      <c r="EP488" s="31">
        <f t="shared" si="2290"/>
        <v>17519406</v>
      </c>
      <c r="EQ488" s="281" t="s">
        <v>1513</v>
      </c>
    </row>
    <row r="489" spans="1:147" s="14" customFormat="1">
      <c r="A489" s="263">
        <f t="shared" si="1163"/>
        <v>477</v>
      </c>
      <c r="B489" s="102"/>
      <c r="C489" s="249" t="s">
        <v>1204</v>
      </c>
      <c r="D489" s="273" t="s">
        <v>57</v>
      </c>
      <c r="E489" s="266" t="s">
        <v>37</v>
      </c>
      <c r="F489" s="273">
        <v>8</v>
      </c>
      <c r="G489" s="102"/>
      <c r="H489" s="103"/>
      <c r="I489" s="210"/>
      <c r="J489" s="280"/>
      <c r="K489" s="206"/>
      <c r="L489" s="71">
        <f t="shared" ref="L489" si="2429">+J489+K489</f>
        <v>0</v>
      </c>
      <c r="M489" s="209">
        <f t="shared" si="2251"/>
        <v>0</v>
      </c>
      <c r="O489" s="275"/>
      <c r="P489" s="275"/>
      <c r="Q489" s="149"/>
      <c r="R489" s="60"/>
      <c r="S489" s="244"/>
      <c r="T489" s="275"/>
      <c r="U489" s="275"/>
      <c r="V489" s="149"/>
      <c r="W489" s="60"/>
      <c r="X489" s="244"/>
      <c r="Y489" s="275"/>
      <c r="Z489" s="275"/>
      <c r="AA489" s="149"/>
      <c r="AB489" s="60"/>
      <c r="AC489" s="244"/>
      <c r="AD489" s="275"/>
      <c r="AE489" s="275"/>
      <c r="AF489" s="149"/>
      <c r="AG489" s="60"/>
      <c r="AH489" s="244"/>
      <c r="AI489" s="275"/>
      <c r="AJ489" s="275"/>
      <c r="AK489" s="149"/>
      <c r="AL489" s="60"/>
      <c r="AM489" s="244"/>
      <c r="AN489" s="275"/>
      <c r="AO489" s="275"/>
      <c r="AP489" s="149">
        <f t="shared" si="2254"/>
        <v>0</v>
      </c>
      <c r="AQ489" s="60">
        <f t="shared" si="2283"/>
        <v>0</v>
      </c>
      <c r="AR489" s="244"/>
      <c r="AS489" s="275"/>
      <c r="AT489" s="275"/>
      <c r="AU489" s="149"/>
      <c r="AV489" s="60"/>
      <c r="AW489" s="244"/>
      <c r="AX489" s="212"/>
      <c r="AY489" s="213"/>
      <c r="AZ489" s="149"/>
      <c r="BA489" s="60"/>
      <c r="BB489" s="244"/>
      <c r="BC489" s="212"/>
      <c r="BD489" s="213"/>
      <c r="BE489" s="149"/>
      <c r="BF489" s="60"/>
      <c r="BG489" s="244"/>
      <c r="BH489" s="275">
        <v>956133</v>
      </c>
      <c r="BI489" s="275">
        <v>0</v>
      </c>
      <c r="BJ489" s="149">
        <f t="shared" si="2284"/>
        <v>956133</v>
      </c>
      <c r="BK489" s="60">
        <f t="shared" si="2285"/>
        <v>7649064</v>
      </c>
      <c r="BL489" s="244"/>
      <c r="BM489" s="212"/>
      <c r="BN489" s="213"/>
      <c r="BO489" s="149"/>
      <c r="BP489" s="60"/>
      <c r="BQ489" s="244"/>
      <c r="BR489" s="212">
        <v>3815920</v>
      </c>
      <c r="BS489" s="213">
        <v>0</v>
      </c>
      <c r="BT489" s="149">
        <f t="shared" si="2271"/>
        <v>3815920</v>
      </c>
      <c r="BU489" s="60">
        <f t="shared" si="2272"/>
        <v>30527360</v>
      </c>
      <c r="BV489" s="244"/>
      <c r="BW489" s="212"/>
      <c r="BX489" s="213"/>
      <c r="BY489" s="149"/>
      <c r="BZ489" s="60"/>
      <c r="CA489" s="244"/>
      <c r="CB489" s="277"/>
      <c r="CC489" s="277"/>
      <c r="CD489" s="149"/>
      <c r="CE489" s="60"/>
      <c r="CF489" s="244"/>
      <c r="CG489" s="212"/>
      <c r="CH489" s="213"/>
      <c r="CI489" s="149"/>
      <c r="CJ489" s="60"/>
      <c r="CK489" s="244"/>
      <c r="CL489" s="212"/>
      <c r="CM489" s="213"/>
      <c r="CN489" s="149"/>
      <c r="CO489" s="60"/>
      <c r="CP489" s="244"/>
      <c r="CQ489" s="212"/>
      <c r="CR489" s="213"/>
      <c r="CS489" s="149"/>
      <c r="CT489" s="60"/>
      <c r="CU489" s="244"/>
      <c r="CV489" s="212"/>
      <c r="CW489" s="213"/>
      <c r="CX489" s="149"/>
      <c r="CY489" s="60"/>
      <c r="CZ489" s="244"/>
      <c r="DA489" s="212"/>
      <c r="DB489" s="213"/>
      <c r="DC489" s="149"/>
      <c r="DD489" s="60"/>
      <c r="DE489" s="244"/>
      <c r="DF489" s="212"/>
      <c r="DG489" s="213"/>
      <c r="DH489" s="149"/>
      <c r="DI489" s="60"/>
      <c r="DJ489" s="244"/>
      <c r="DK489" s="212"/>
      <c r="DL489" s="213"/>
      <c r="DM489" s="149"/>
      <c r="DN489" s="60"/>
      <c r="DO489" s="244"/>
      <c r="DP489" s="212">
        <v>594000</v>
      </c>
      <c r="DQ489" s="213">
        <v>0</v>
      </c>
      <c r="DR489" s="149">
        <f t="shared" si="2255"/>
        <v>594000</v>
      </c>
      <c r="DS489" s="60">
        <f t="shared" si="2264"/>
        <v>4752000</v>
      </c>
      <c r="DT489" s="244"/>
      <c r="DU489" s="212">
        <v>0</v>
      </c>
      <c r="DV489" s="213">
        <v>0</v>
      </c>
      <c r="DW489" s="149">
        <f t="shared" si="2256"/>
        <v>0</v>
      </c>
      <c r="DX489" s="60">
        <f t="shared" si="2265"/>
        <v>0</v>
      </c>
      <c r="DY489" s="244"/>
      <c r="DZ489" s="212"/>
      <c r="EA489" s="213"/>
      <c r="EB489" s="149"/>
      <c r="EC489" s="60"/>
      <c r="ED489" s="247"/>
      <c r="EE489" s="212"/>
      <c r="EF489" s="213"/>
      <c r="EG489" s="149"/>
      <c r="EH489" s="60"/>
      <c r="EI489" s="244"/>
      <c r="EJ489" s="224">
        <f t="shared" ref="EJ489" si="2430">IFERROR(AVERAGEIFS(O489:EI489,O$12:EI$12,"Valor Total Unitario",O489:EI489,"&lt;&gt;0"),0)</f>
        <v>1788684.3333333333</v>
      </c>
      <c r="EK489" s="221">
        <f t="shared" ref="EK489" si="2431">_xlfn.MINIFS(O489:EI489,O$12:EI$12,"Valor Total Unitario", O489:EI489, "&lt;&gt;0")</f>
        <v>594000</v>
      </c>
      <c r="EL489" s="222" t="str">
        <f t="shared" ref="EL489" si="2432">IF(EK489=0,"",INDEX(O$9:EI$9,MATCH(EK489,O489:EI489,0)))</f>
        <v>SMITH &amp; NEPHEW</v>
      </c>
      <c r="EM489" s="221"/>
      <c r="EN489" s="220">
        <f>IFERROR(EM489/#REF!,0)</f>
        <v>0</v>
      </c>
      <c r="EO489" s="31">
        <f t="shared" ref="EO489" si="2433">+EJ489</f>
        <v>1788684.3333333333</v>
      </c>
      <c r="EP489" s="31">
        <f t="shared" si="2290"/>
        <v>14309474.666666666</v>
      </c>
      <c r="EQ489" s="225" t="str">
        <f t="shared" ref="EQ489:EQ520" si="2434">IF(AND(C489="",SUM(O489:EI489)=0),"",IF(AND(C489&lt;&gt;"",SUM(O489:EI489)=0),"Ítem sin cotización",IF(COUNTIFS(O489:EI489,EK489,O$12:EI$12,"Valor Total Unitario")&gt;1,"Empate","")))</f>
        <v/>
      </c>
    </row>
    <row r="490" spans="1:147" s="14" customFormat="1">
      <c r="A490" s="263">
        <f t="shared" si="1163"/>
        <v>478</v>
      </c>
      <c r="B490" s="102"/>
      <c r="C490" s="249" t="s">
        <v>1205</v>
      </c>
      <c r="D490" s="273" t="s">
        <v>57</v>
      </c>
      <c r="E490" s="266" t="s">
        <v>37</v>
      </c>
      <c r="F490" s="273">
        <v>8</v>
      </c>
      <c r="G490" s="102"/>
      <c r="H490" s="103"/>
      <c r="I490" s="210"/>
      <c r="J490" s="280"/>
      <c r="K490" s="206"/>
      <c r="L490" s="71">
        <f t="shared" ref="L490" si="2435">+J490+K490</f>
        <v>0</v>
      </c>
      <c r="M490" s="209">
        <f t="shared" si="2251"/>
        <v>0</v>
      </c>
      <c r="O490" s="275"/>
      <c r="P490" s="275"/>
      <c r="Q490" s="149"/>
      <c r="R490" s="60"/>
      <c r="S490" s="244"/>
      <c r="T490" s="275"/>
      <c r="U490" s="275"/>
      <c r="V490" s="149"/>
      <c r="W490" s="60"/>
      <c r="X490" s="244"/>
      <c r="Y490" s="275"/>
      <c r="Z490" s="275"/>
      <c r="AA490" s="149"/>
      <c r="AB490" s="60"/>
      <c r="AC490" s="244"/>
      <c r="AD490" s="275"/>
      <c r="AE490" s="275"/>
      <c r="AF490" s="149"/>
      <c r="AG490" s="60"/>
      <c r="AH490" s="244"/>
      <c r="AI490" s="275"/>
      <c r="AJ490" s="275"/>
      <c r="AK490" s="149"/>
      <c r="AL490" s="60"/>
      <c r="AM490" s="244"/>
      <c r="AN490" s="275">
        <v>1124880</v>
      </c>
      <c r="AO490" s="275">
        <v>0</v>
      </c>
      <c r="AP490" s="149">
        <f t="shared" si="2254"/>
        <v>1124880</v>
      </c>
      <c r="AQ490" s="60">
        <f t="shared" si="2283"/>
        <v>8999040</v>
      </c>
      <c r="AR490" s="244"/>
      <c r="AS490" s="275"/>
      <c r="AT490" s="275"/>
      <c r="AU490" s="149"/>
      <c r="AV490" s="60"/>
      <c r="AW490" s="244"/>
      <c r="AX490" s="212"/>
      <c r="AY490" s="213"/>
      <c r="AZ490" s="149"/>
      <c r="BA490" s="60"/>
      <c r="BB490" s="244"/>
      <c r="BC490" s="212"/>
      <c r="BD490" s="213"/>
      <c r="BE490" s="149"/>
      <c r="BF490" s="60"/>
      <c r="BG490" s="244"/>
      <c r="BH490" s="275">
        <v>956133</v>
      </c>
      <c r="BI490" s="275">
        <v>0</v>
      </c>
      <c r="BJ490" s="149">
        <f t="shared" si="2284"/>
        <v>956133</v>
      </c>
      <c r="BK490" s="60">
        <f t="shared" si="2285"/>
        <v>7649064</v>
      </c>
      <c r="BL490" s="244"/>
      <c r="BM490" s="212"/>
      <c r="BN490" s="213"/>
      <c r="BO490" s="149"/>
      <c r="BP490" s="60"/>
      <c r="BQ490" s="244"/>
      <c r="BR490" s="212">
        <v>3815920</v>
      </c>
      <c r="BS490" s="213">
        <v>0</v>
      </c>
      <c r="BT490" s="149">
        <f t="shared" si="2271"/>
        <v>3815920</v>
      </c>
      <c r="BU490" s="60">
        <f t="shared" si="2272"/>
        <v>30527360</v>
      </c>
      <c r="BV490" s="244"/>
      <c r="BW490" s="212"/>
      <c r="BX490" s="213"/>
      <c r="BY490" s="149"/>
      <c r="BZ490" s="60"/>
      <c r="CA490" s="244"/>
      <c r="CB490" s="277"/>
      <c r="CC490" s="277"/>
      <c r="CD490" s="149"/>
      <c r="CE490" s="60"/>
      <c r="CF490" s="244"/>
      <c r="CG490" s="212"/>
      <c r="CH490" s="213"/>
      <c r="CI490" s="149"/>
      <c r="CJ490" s="60"/>
      <c r="CK490" s="244"/>
      <c r="CL490" s="212"/>
      <c r="CM490" s="213"/>
      <c r="CN490" s="149"/>
      <c r="CO490" s="60"/>
      <c r="CP490" s="244"/>
      <c r="CQ490" s="212"/>
      <c r="CR490" s="213"/>
      <c r="CS490" s="149"/>
      <c r="CT490" s="60"/>
      <c r="CU490" s="244"/>
      <c r="CV490" s="212"/>
      <c r="CW490" s="213"/>
      <c r="CX490" s="149"/>
      <c r="CY490" s="60"/>
      <c r="CZ490" s="244"/>
      <c r="DA490" s="212"/>
      <c r="DB490" s="213"/>
      <c r="DC490" s="149"/>
      <c r="DD490" s="60"/>
      <c r="DE490" s="244"/>
      <c r="DF490" s="212"/>
      <c r="DG490" s="213"/>
      <c r="DH490" s="149"/>
      <c r="DI490" s="60"/>
      <c r="DJ490" s="244"/>
      <c r="DK490" s="212"/>
      <c r="DL490" s="213"/>
      <c r="DM490" s="149"/>
      <c r="DN490" s="60"/>
      <c r="DO490" s="244"/>
      <c r="DP490" s="212">
        <v>297000</v>
      </c>
      <c r="DQ490" s="213">
        <v>0</v>
      </c>
      <c r="DR490" s="149">
        <f t="shared" si="2255"/>
        <v>297000</v>
      </c>
      <c r="DS490" s="60">
        <f t="shared" si="2264"/>
        <v>2376000</v>
      </c>
      <c r="DT490" s="244"/>
      <c r="DU490" s="212">
        <v>0</v>
      </c>
      <c r="DV490" s="213">
        <v>0</v>
      </c>
      <c r="DW490" s="149">
        <f t="shared" si="2256"/>
        <v>0</v>
      </c>
      <c r="DX490" s="60">
        <f t="shared" si="2265"/>
        <v>0</v>
      </c>
      <c r="DY490" s="244"/>
      <c r="DZ490" s="212"/>
      <c r="EA490" s="213"/>
      <c r="EB490" s="149"/>
      <c r="EC490" s="60"/>
      <c r="ED490" s="247"/>
      <c r="EE490" s="212"/>
      <c r="EF490" s="213"/>
      <c r="EG490" s="149"/>
      <c r="EH490" s="60"/>
      <c r="EI490" s="244"/>
      <c r="EJ490" s="224">
        <f t="shared" ref="EJ490" si="2436">IFERROR(AVERAGEIFS(O490:EI490,O$12:EI$12,"Valor Total Unitario",O490:EI490,"&lt;&gt;0"),0)</f>
        <v>1548483.25</v>
      </c>
      <c r="EK490" s="221">
        <f t="shared" ref="EK490" si="2437">_xlfn.MINIFS(O490:EI490,O$12:EI$12,"Valor Total Unitario", O490:EI490, "&lt;&gt;0")</f>
        <v>297000</v>
      </c>
      <c r="EL490" s="222" t="str">
        <f t="shared" ref="EL490" si="2438">IF(EK490=0,"",INDEX(O$9:EI$9,MATCH(EK490,O490:EI490,0)))</f>
        <v>SMITH &amp; NEPHEW</v>
      </c>
      <c r="EM490" s="221"/>
      <c r="EN490" s="220">
        <f>IFERROR(EM490/#REF!,0)</f>
        <v>0</v>
      </c>
      <c r="EO490" s="31">
        <f t="shared" ref="EO490" si="2439">+EJ490</f>
        <v>1548483.25</v>
      </c>
      <c r="EP490" s="31">
        <f t="shared" si="2290"/>
        <v>12387866</v>
      </c>
      <c r="EQ490" s="225" t="str">
        <f t="shared" si="2434"/>
        <v/>
      </c>
    </row>
    <row r="491" spans="1:147" s="14" customFormat="1">
      <c r="A491" s="263">
        <f t="shared" si="1163"/>
        <v>479</v>
      </c>
      <c r="B491" s="102"/>
      <c r="C491" s="249" t="s">
        <v>1206</v>
      </c>
      <c r="D491" s="273" t="s">
        <v>57</v>
      </c>
      <c r="E491" s="266" t="s">
        <v>37</v>
      </c>
      <c r="F491" s="273">
        <v>8</v>
      </c>
      <c r="G491" s="102"/>
      <c r="H491" s="103"/>
      <c r="I491" s="210"/>
      <c r="J491" s="280"/>
      <c r="K491" s="206"/>
      <c r="L491" s="71">
        <f t="shared" ref="L491" si="2440">+J491+K491</f>
        <v>0</v>
      </c>
      <c r="M491" s="209">
        <f t="shared" si="2251"/>
        <v>0</v>
      </c>
      <c r="O491" s="275"/>
      <c r="P491" s="275"/>
      <c r="Q491" s="149"/>
      <c r="R491" s="60"/>
      <c r="S491" s="244"/>
      <c r="T491" s="275"/>
      <c r="U491" s="275"/>
      <c r="V491" s="149"/>
      <c r="W491" s="60"/>
      <c r="X491" s="244"/>
      <c r="Y491" s="275"/>
      <c r="Z491" s="275"/>
      <c r="AA491" s="149"/>
      <c r="AB491" s="60"/>
      <c r="AC491" s="244"/>
      <c r="AD491" s="275"/>
      <c r="AE491" s="275"/>
      <c r="AF491" s="149"/>
      <c r="AG491" s="60"/>
      <c r="AH491" s="244"/>
      <c r="AI491" s="275"/>
      <c r="AJ491" s="275"/>
      <c r="AK491" s="149"/>
      <c r="AL491" s="60"/>
      <c r="AM491" s="244"/>
      <c r="AN491" s="275">
        <v>2535624</v>
      </c>
      <c r="AO491" s="275">
        <v>481768.56</v>
      </c>
      <c r="AP491" s="149">
        <f t="shared" si="2254"/>
        <v>3017392.56</v>
      </c>
      <c r="AQ491" s="60">
        <f t="shared" si="2283"/>
        <v>24139140.48</v>
      </c>
      <c r="AR491" s="244"/>
      <c r="AS491" s="275"/>
      <c r="AT491" s="275"/>
      <c r="AU491" s="149"/>
      <c r="AV491" s="60"/>
      <c r="AW491" s="244"/>
      <c r="AX491" s="212"/>
      <c r="AY491" s="213"/>
      <c r="AZ491" s="149"/>
      <c r="BA491" s="60"/>
      <c r="BB491" s="244"/>
      <c r="BC491" s="212"/>
      <c r="BD491" s="213"/>
      <c r="BE491" s="149"/>
      <c r="BF491" s="60"/>
      <c r="BG491" s="244"/>
      <c r="BH491" s="275">
        <v>777700</v>
      </c>
      <c r="BI491" s="275">
        <v>147763</v>
      </c>
      <c r="BJ491" s="149">
        <f t="shared" si="2284"/>
        <v>925463</v>
      </c>
      <c r="BK491" s="60">
        <f t="shared" si="2285"/>
        <v>7403704</v>
      </c>
      <c r="BL491" s="244"/>
      <c r="BM491" s="212"/>
      <c r="BN491" s="213"/>
      <c r="BO491" s="149"/>
      <c r="BP491" s="60"/>
      <c r="BQ491" s="244"/>
      <c r="BR491" s="212"/>
      <c r="BS491" s="213"/>
      <c r="BT491" s="149"/>
      <c r="BU491" s="60"/>
      <c r="BV491" s="244"/>
      <c r="BW491" s="212"/>
      <c r="BX491" s="213"/>
      <c r="BY491" s="149"/>
      <c r="BZ491" s="60"/>
      <c r="CA491" s="244"/>
      <c r="CB491" s="277"/>
      <c r="CC491" s="277"/>
      <c r="CD491" s="149"/>
      <c r="CE491" s="60"/>
      <c r="CF491" s="244"/>
      <c r="CG491" s="212"/>
      <c r="CH491" s="213"/>
      <c r="CI491" s="149"/>
      <c r="CJ491" s="60"/>
      <c r="CK491" s="244"/>
      <c r="CL491" s="212"/>
      <c r="CM491" s="213"/>
      <c r="CN491" s="149"/>
      <c r="CO491" s="60"/>
      <c r="CP491" s="244"/>
      <c r="CQ491" s="212"/>
      <c r="CR491" s="213"/>
      <c r="CS491" s="149"/>
      <c r="CT491" s="60"/>
      <c r="CU491" s="244"/>
      <c r="CV491" s="212"/>
      <c r="CW491" s="213"/>
      <c r="CX491" s="149"/>
      <c r="CY491" s="60"/>
      <c r="CZ491" s="244"/>
      <c r="DA491" s="212"/>
      <c r="DB491" s="213"/>
      <c r="DC491" s="149"/>
      <c r="DD491" s="60"/>
      <c r="DE491" s="244"/>
      <c r="DF491" s="212"/>
      <c r="DG491" s="213"/>
      <c r="DH491" s="149"/>
      <c r="DI491" s="60"/>
      <c r="DJ491" s="244"/>
      <c r="DK491" s="212"/>
      <c r="DL491" s="213"/>
      <c r="DM491" s="149"/>
      <c r="DN491" s="60"/>
      <c r="DO491" s="244"/>
      <c r="DP491" s="212">
        <v>1342000</v>
      </c>
      <c r="DQ491" s="213">
        <v>198550</v>
      </c>
      <c r="DR491" s="149">
        <f t="shared" si="2255"/>
        <v>1540550</v>
      </c>
      <c r="DS491" s="60">
        <f t="shared" si="2264"/>
        <v>12324400</v>
      </c>
      <c r="DT491" s="244"/>
      <c r="DU491" s="212">
        <v>0</v>
      </c>
      <c r="DV491" s="213">
        <v>0</v>
      </c>
      <c r="DW491" s="149">
        <f t="shared" si="2256"/>
        <v>0</v>
      </c>
      <c r="DX491" s="60">
        <f t="shared" si="2265"/>
        <v>0</v>
      </c>
      <c r="DY491" s="244"/>
      <c r="DZ491" s="212"/>
      <c r="EA491" s="213"/>
      <c r="EB491" s="149"/>
      <c r="EC491" s="60"/>
      <c r="ED491" s="247"/>
      <c r="EE491" s="212"/>
      <c r="EF491" s="213"/>
      <c r="EG491" s="149"/>
      <c r="EH491" s="60"/>
      <c r="EI491" s="244"/>
      <c r="EJ491" s="224">
        <f t="shared" ref="EJ491" si="2441">IFERROR(AVERAGEIFS(O491:EI491,O$12:EI$12,"Valor Total Unitario",O491:EI491,"&lt;&gt;0"),0)</f>
        <v>1827801.8533333335</v>
      </c>
      <c r="EK491" s="221">
        <f t="shared" ref="EK491" si="2442">_xlfn.MINIFS(O491:EI491,O$12:EI$12,"Valor Total Unitario", O491:EI491, "&lt;&gt;0")</f>
        <v>925463</v>
      </c>
      <c r="EL491" s="222" t="str">
        <f t="shared" ref="EL491" si="2443">IF(EK491=0,"",INDEX(O$9:EI$9,MATCH(EK491,O491:EI491,0)))</f>
        <v>PIEMCA</v>
      </c>
      <c r="EM491" s="221"/>
      <c r="EN491" s="220">
        <f>IFERROR(EM491/#REF!,0)</f>
        <v>0</v>
      </c>
      <c r="EO491" s="31">
        <f t="shared" ref="EO491" si="2444">+EJ491</f>
        <v>1827801.8533333335</v>
      </c>
      <c r="EP491" s="31">
        <f t="shared" si="2290"/>
        <v>14622414.826666668</v>
      </c>
      <c r="EQ491" s="225" t="str">
        <f t="shared" si="2434"/>
        <v/>
      </c>
    </row>
    <row r="492" spans="1:147" s="14" customFormat="1">
      <c r="A492" s="263">
        <f t="shared" si="1163"/>
        <v>480</v>
      </c>
      <c r="B492" s="102"/>
      <c r="C492" s="249" t="s">
        <v>1207</v>
      </c>
      <c r="D492" s="273" t="s">
        <v>57</v>
      </c>
      <c r="E492" s="266" t="s">
        <v>37</v>
      </c>
      <c r="F492" s="273">
        <v>8</v>
      </c>
      <c r="G492" s="102"/>
      <c r="H492" s="103"/>
      <c r="I492" s="210"/>
      <c r="J492" s="280"/>
      <c r="K492" s="206"/>
      <c r="L492" s="71">
        <f t="shared" ref="L492" si="2445">+J492+K492</f>
        <v>0</v>
      </c>
      <c r="M492" s="209">
        <f t="shared" si="2251"/>
        <v>0</v>
      </c>
      <c r="O492" s="275"/>
      <c r="P492" s="275"/>
      <c r="Q492" s="149"/>
      <c r="R492" s="60"/>
      <c r="S492" s="244"/>
      <c r="T492" s="275"/>
      <c r="U492" s="275"/>
      <c r="V492" s="149"/>
      <c r="W492" s="60"/>
      <c r="X492" s="244"/>
      <c r="Y492" s="275"/>
      <c r="Z492" s="275"/>
      <c r="AA492" s="149"/>
      <c r="AB492" s="60"/>
      <c r="AC492" s="244"/>
      <c r="AD492" s="275"/>
      <c r="AE492" s="275"/>
      <c r="AF492" s="149"/>
      <c r="AG492" s="60"/>
      <c r="AH492" s="244"/>
      <c r="AI492" s="275"/>
      <c r="AJ492" s="275"/>
      <c r="AK492" s="149"/>
      <c r="AL492" s="60"/>
      <c r="AM492" s="244"/>
      <c r="AN492" s="275">
        <v>11179140</v>
      </c>
      <c r="AO492" s="275">
        <v>604416.6</v>
      </c>
      <c r="AP492" s="149">
        <f t="shared" si="2254"/>
        <v>11783556.6</v>
      </c>
      <c r="AQ492" s="60">
        <f t="shared" si="2283"/>
        <v>94268452.799999997</v>
      </c>
      <c r="AR492" s="244"/>
      <c r="AS492" s="275"/>
      <c r="AT492" s="275"/>
      <c r="AU492" s="149"/>
      <c r="AV492" s="60"/>
      <c r="AW492" s="244"/>
      <c r="AX492" s="212"/>
      <c r="AY492" s="213"/>
      <c r="AZ492" s="149"/>
      <c r="BA492" s="60"/>
      <c r="BB492" s="244"/>
      <c r="BC492" s="212"/>
      <c r="BD492" s="213"/>
      <c r="BE492" s="149"/>
      <c r="BF492" s="60"/>
      <c r="BG492" s="244"/>
      <c r="BH492" s="275">
        <v>2020000</v>
      </c>
      <c r="BI492" s="275">
        <v>383800</v>
      </c>
      <c r="BJ492" s="149">
        <f t="shared" si="2284"/>
        <v>2403800</v>
      </c>
      <c r="BK492" s="60">
        <f t="shared" si="2285"/>
        <v>19230400</v>
      </c>
      <c r="BL492" s="244"/>
      <c r="BM492" s="212"/>
      <c r="BN492" s="213"/>
      <c r="BO492" s="149"/>
      <c r="BP492" s="60"/>
      <c r="BQ492" s="244"/>
      <c r="BR492" s="212">
        <v>2691000</v>
      </c>
      <c r="BS492" s="213">
        <v>0</v>
      </c>
      <c r="BT492" s="149">
        <f t="shared" si="2271"/>
        <v>2691000</v>
      </c>
      <c r="BU492" s="60">
        <f t="shared" si="2272"/>
        <v>21528000</v>
      </c>
      <c r="BV492" s="244"/>
      <c r="BW492" s="212"/>
      <c r="BX492" s="213"/>
      <c r="BY492" s="149"/>
      <c r="BZ492" s="60"/>
      <c r="CA492" s="244"/>
      <c r="CB492" s="277"/>
      <c r="CC492" s="277"/>
      <c r="CD492" s="149"/>
      <c r="CE492" s="60"/>
      <c r="CF492" s="244"/>
      <c r="CG492" s="212"/>
      <c r="CH492" s="213"/>
      <c r="CI492" s="149"/>
      <c r="CJ492" s="60"/>
      <c r="CK492" s="244"/>
      <c r="CL492" s="212"/>
      <c r="CM492" s="213"/>
      <c r="CN492" s="149"/>
      <c r="CO492" s="60"/>
      <c r="CP492" s="244"/>
      <c r="CQ492" s="212"/>
      <c r="CR492" s="213"/>
      <c r="CS492" s="149"/>
      <c r="CT492" s="60"/>
      <c r="CU492" s="244"/>
      <c r="CV492" s="212"/>
      <c r="CW492" s="213"/>
      <c r="CX492" s="149"/>
      <c r="CY492" s="60"/>
      <c r="CZ492" s="244"/>
      <c r="DA492" s="212"/>
      <c r="DB492" s="213"/>
      <c r="DC492" s="149"/>
      <c r="DD492" s="60"/>
      <c r="DE492" s="244"/>
      <c r="DF492" s="212"/>
      <c r="DG492" s="213"/>
      <c r="DH492" s="149"/>
      <c r="DI492" s="60"/>
      <c r="DJ492" s="244"/>
      <c r="DK492" s="212"/>
      <c r="DL492" s="213"/>
      <c r="DM492" s="149"/>
      <c r="DN492" s="60"/>
      <c r="DO492" s="244"/>
      <c r="DP492" s="212">
        <v>3909500</v>
      </c>
      <c r="DQ492" s="213">
        <v>742805</v>
      </c>
      <c r="DR492" s="149">
        <f t="shared" si="2255"/>
        <v>4652305</v>
      </c>
      <c r="DS492" s="60">
        <f t="shared" si="2264"/>
        <v>37218440</v>
      </c>
      <c r="DT492" s="244"/>
      <c r="DU492" s="212">
        <v>0</v>
      </c>
      <c r="DV492" s="213">
        <v>0</v>
      </c>
      <c r="DW492" s="149">
        <f t="shared" si="2256"/>
        <v>0</v>
      </c>
      <c r="DX492" s="60">
        <f t="shared" si="2265"/>
        <v>0</v>
      </c>
      <c r="DY492" s="244"/>
      <c r="DZ492" s="212"/>
      <c r="EA492" s="213"/>
      <c r="EB492" s="149"/>
      <c r="EC492" s="60"/>
      <c r="ED492" s="247"/>
      <c r="EE492" s="212"/>
      <c r="EF492" s="213"/>
      <c r="EG492" s="149"/>
      <c r="EH492" s="60"/>
      <c r="EI492" s="244"/>
      <c r="EJ492" s="224">
        <f t="shared" ref="EJ492" si="2446">IFERROR(AVERAGEIFS(O492:EI492,O$12:EI$12,"Valor Total Unitario",O492:EI492,"&lt;&gt;0"),0)</f>
        <v>5382665.4000000004</v>
      </c>
      <c r="EK492" s="221">
        <f t="shared" ref="EK492" si="2447">_xlfn.MINIFS(O492:EI492,O$12:EI$12,"Valor Total Unitario", O492:EI492, "&lt;&gt;0")</f>
        <v>2403800</v>
      </c>
      <c r="EL492" s="222" t="str">
        <f t="shared" ref="EL492" si="2448">IF(EK492=0,"",INDEX(O$9:EI$9,MATCH(EK492,O492:EI492,0)))</f>
        <v>PIEMCA</v>
      </c>
      <c r="EM492" s="221"/>
      <c r="EN492" s="220">
        <f>IFERROR(EM492/#REF!,0)</f>
        <v>0</v>
      </c>
      <c r="EO492" s="31">
        <f t="shared" ref="EO492" si="2449">+EJ492</f>
        <v>5382665.4000000004</v>
      </c>
      <c r="EP492" s="31">
        <f t="shared" si="2290"/>
        <v>43061323.200000003</v>
      </c>
      <c r="EQ492" s="225" t="str">
        <f t="shared" si="2434"/>
        <v/>
      </c>
    </row>
    <row r="493" spans="1:147" s="14" customFormat="1">
      <c r="A493" s="263">
        <f t="shared" si="1163"/>
        <v>481</v>
      </c>
      <c r="B493" s="102"/>
      <c r="C493" s="249" t="s">
        <v>1208</v>
      </c>
      <c r="D493" s="273" t="s">
        <v>57</v>
      </c>
      <c r="E493" s="266" t="s">
        <v>37</v>
      </c>
      <c r="F493" s="273">
        <v>8</v>
      </c>
      <c r="G493" s="102"/>
      <c r="H493" s="103"/>
      <c r="I493" s="210"/>
      <c r="J493" s="280"/>
      <c r="K493" s="206"/>
      <c r="L493" s="71">
        <f t="shared" ref="L493" si="2450">+J493+K493</f>
        <v>0</v>
      </c>
      <c r="M493" s="209">
        <f t="shared" si="2251"/>
        <v>0</v>
      </c>
      <c r="O493" s="275"/>
      <c r="P493" s="275"/>
      <c r="Q493" s="149"/>
      <c r="R493" s="60"/>
      <c r="S493" s="244"/>
      <c r="T493" s="275"/>
      <c r="U493" s="275"/>
      <c r="V493" s="149"/>
      <c r="W493" s="60"/>
      <c r="X493" s="244"/>
      <c r="Y493" s="275"/>
      <c r="Z493" s="275"/>
      <c r="AA493" s="149"/>
      <c r="AB493" s="60"/>
      <c r="AC493" s="244"/>
      <c r="AD493" s="275"/>
      <c r="AE493" s="275"/>
      <c r="AF493" s="149"/>
      <c r="AG493" s="60"/>
      <c r="AH493" s="244"/>
      <c r="AI493" s="275"/>
      <c r="AJ493" s="275"/>
      <c r="AK493" s="149"/>
      <c r="AL493" s="60"/>
      <c r="AM493" s="244"/>
      <c r="AN493" s="275">
        <v>2174940</v>
      </c>
      <c r="AO493" s="275">
        <v>340689</v>
      </c>
      <c r="AP493" s="149">
        <f t="shared" si="2254"/>
        <v>2515629</v>
      </c>
      <c r="AQ493" s="60">
        <f t="shared" si="2283"/>
        <v>20125032</v>
      </c>
      <c r="AR493" s="244"/>
      <c r="AS493" s="275"/>
      <c r="AT493" s="275"/>
      <c r="AU493" s="149"/>
      <c r="AV493" s="60"/>
      <c r="AW493" s="244"/>
      <c r="AX493" s="212"/>
      <c r="AY493" s="213"/>
      <c r="AZ493" s="149"/>
      <c r="BA493" s="60"/>
      <c r="BB493" s="244"/>
      <c r="BC493" s="212"/>
      <c r="BD493" s="213"/>
      <c r="BE493" s="149"/>
      <c r="BF493" s="60"/>
      <c r="BG493" s="244"/>
      <c r="BH493" s="275">
        <v>777700</v>
      </c>
      <c r="BI493" s="275">
        <v>147763</v>
      </c>
      <c r="BJ493" s="149">
        <f t="shared" si="2284"/>
        <v>925463</v>
      </c>
      <c r="BK493" s="60">
        <f t="shared" si="2285"/>
        <v>7403704</v>
      </c>
      <c r="BL493" s="244"/>
      <c r="BM493" s="212"/>
      <c r="BN493" s="213"/>
      <c r="BO493" s="149"/>
      <c r="BP493" s="60"/>
      <c r="BQ493" s="244"/>
      <c r="BR493" s="212">
        <v>1121080</v>
      </c>
      <c r="BS493" s="213">
        <v>0</v>
      </c>
      <c r="BT493" s="149">
        <f t="shared" si="2271"/>
        <v>1121080</v>
      </c>
      <c r="BU493" s="60">
        <f t="shared" si="2272"/>
        <v>8968640</v>
      </c>
      <c r="BV493" s="244"/>
      <c r="BW493" s="212"/>
      <c r="BX493" s="213"/>
      <c r="BY493" s="149"/>
      <c r="BZ493" s="60"/>
      <c r="CA493" s="244"/>
      <c r="CB493" s="277"/>
      <c r="CC493" s="277"/>
      <c r="CD493" s="149"/>
      <c r="CE493" s="60"/>
      <c r="CF493" s="244"/>
      <c r="CG493" s="212"/>
      <c r="CH493" s="213"/>
      <c r="CI493" s="149"/>
      <c r="CJ493" s="60"/>
      <c r="CK493" s="244"/>
      <c r="CL493" s="212"/>
      <c r="CM493" s="213"/>
      <c r="CN493" s="149"/>
      <c r="CO493" s="60"/>
      <c r="CP493" s="244"/>
      <c r="CQ493" s="212"/>
      <c r="CR493" s="213"/>
      <c r="CS493" s="149"/>
      <c r="CT493" s="60"/>
      <c r="CU493" s="244"/>
      <c r="CV493" s="212"/>
      <c r="CW493" s="213"/>
      <c r="CX493" s="149"/>
      <c r="CY493" s="60"/>
      <c r="CZ493" s="244"/>
      <c r="DA493" s="212"/>
      <c r="DB493" s="213"/>
      <c r="DC493" s="149"/>
      <c r="DD493" s="60"/>
      <c r="DE493" s="244"/>
      <c r="DF493" s="212"/>
      <c r="DG493" s="213"/>
      <c r="DH493" s="149"/>
      <c r="DI493" s="60"/>
      <c r="DJ493" s="244"/>
      <c r="DK493" s="212"/>
      <c r="DL493" s="213"/>
      <c r="DM493" s="149"/>
      <c r="DN493" s="60"/>
      <c r="DO493" s="244"/>
      <c r="DP493" s="212">
        <v>1342000</v>
      </c>
      <c r="DQ493" s="213">
        <v>198550</v>
      </c>
      <c r="DR493" s="149">
        <f t="shared" si="2255"/>
        <v>1540550</v>
      </c>
      <c r="DS493" s="60">
        <f t="shared" si="2264"/>
        <v>12324400</v>
      </c>
      <c r="DT493" s="244"/>
      <c r="DU493" s="212">
        <v>0</v>
      </c>
      <c r="DV493" s="213">
        <v>0</v>
      </c>
      <c r="DW493" s="149">
        <f t="shared" si="2256"/>
        <v>0</v>
      </c>
      <c r="DX493" s="60">
        <f t="shared" si="2265"/>
        <v>0</v>
      </c>
      <c r="DY493" s="244"/>
      <c r="DZ493" s="212"/>
      <c r="EA493" s="213"/>
      <c r="EB493" s="149"/>
      <c r="EC493" s="60"/>
      <c r="ED493" s="247"/>
      <c r="EE493" s="212"/>
      <c r="EF493" s="213"/>
      <c r="EG493" s="149"/>
      <c r="EH493" s="60"/>
      <c r="EI493" s="244"/>
      <c r="EJ493" s="224">
        <f t="shared" ref="EJ493" si="2451">IFERROR(AVERAGEIFS(O493:EI493,O$12:EI$12,"Valor Total Unitario",O493:EI493,"&lt;&gt;0"),0)</f>
        <v>1525680.5</v>
      </c>
      <c r="EK493" s="221">
        <f t="shared" ref="EK493" si="2452">_xlfn.MINIFS(O493:EI493,O$12:EI$12,"Valor Total Unitario", O493:EI493, "&lt;&gt;0")</f>
        <v>925463</v>
      </c>
      <c r="EL493" s="222" t="str">
        <f t="shared" ref="EL493" si="2453">IF(EK493=0,"",INDEX(O$9:EI$9,MATCH(EK493,O493:EI493,0)))</f>
        <v>PIEMCA</v>
      </c>
      <c r="EM493" s="221"/>
      <c r="EN493" s="220">
        <f>IFERROR(EM493/#REF!,0)</f>
        <v>0</v>
      </c>
      <c r="EO493" s="31">
        <f t="shared" ref="EO493" si="2454">+EJ493</f>
        <v>1525680.5</v>
      </c>
      <c r="EP493" s="31">
        <f t="shared" si="2290"/>
        <v>12205444</v>
      </c>
      <c r="EQ493" s="225" t="str">
        <f t="shared" si="2434"/>
        <v/>
      </c>
    </row>
    <row r="494" spans="1:147" s="14" customFormat="1">
      <c r="A494" s="263">
        <f t="shared" si="1163"/>
        <v>482</v>
      </c>
      <c r="B494" s="102"/>
      <c r="C494" s="249" t="s">
        <v>1209</v>
      </c>
      <c r="D494" s="273" t="s">
        <v>57</v>
      </c>
      <c r="E494" s="266" t="s">
        <v>37</v>
      </c>
      <c r="F494" s="273">
        <v>6</v>
      </c>
      <c r="G494" s="102"/>
      <c r="H494" s="103"/>
      <c r="I494" s="210"/>
      <c r="J494" s="280"/>
      <c r="K494" s="206"/>
      <c r="L494" s="71">
        <f t="shared" ref="L494" si="2455">+J494+K494</f>
        <v>0</v>
      </c>
      <c r="M494" s="209">
        <f t="shared" si="2251"/>
        <v>0</v>
      </c>
      <c r="O494" s="275"/>
      <c r="P494" s="275"/>
      <c r="Q494" s="149"/>
      <c r="R494" s="60"/>
      <c r="S494" s="244"/>
      <c r="T494" s="275"/>
      <c r="U494" s="275"/>
      <c r="V494" s="149"/>
      <c r="W494" s="60"/>
      <c r="X494" s="244"/>
      <c r="Y494" s="275"/>
      <c r="Z494" s="275"/>
      <c r="AA494" s="149"/>
      <c r="AB494" s="60"/>
      <c r="AC494" s="244"/>
      <c r="AD494" s="275"/>
      <c r="AE494" s="275"/>
      <c r="AF494" s="149"/>
      <c r="AG494" s="60"/>
      <c r="AH494" s="244"/>
      <c r="AI494" s="275"/>
      <c r="AJ494" s="275"/>
      <c r="AK494" s="149"/>
      <c r="AL494" s="60"/>
      <c r="AM494" s="244"/>
      <c r="AN494" s="275">
        <v>7998000</v>
      </c>
      <c r="AO494" s="275">
        <v>0</v>
      </c>
      <c r="AP494" s="149">
        <f t="shared" si="2254"/>
        <v>7998000</v>
      </c>
      <c r="AQ494" s="60">
        <f t="shared" si="2283"/>
        <v>47988000</v>
      </c>
      <c r="AR494" s="244"/>
      <c r="AS494" s="275"/>
      <c r="AT494" s="275"/>
      <c r="AU494" s="149"/>
      <c r="AV494" s="60"/>
      <c r="AW494" s="244"/>
      <c r="AX494" s="212"/>
      <c r="AY494" s="213"/>
      <c r="AZ494" s="149"/>
      <c r="BA494" s="60"/>
      <c r="BB494" s="244"/>
      <c r="BC494" s="212"/>
      <c r="BD494" s="213"/>
      <c r="BE494" s="149"/>
      <c r="BF494" s="60"/>
      <c r="BG494" s="244"/>
      <c r="BH494" s="275">
        <v>2020000</v>
      </c>
      <c r="BI494" s="275">
        <v>383800</v>
      </c>
      <c r="BJ494" s="149">
        <f t="shared" si="2284"/>
        <v>2403800</v>
      </c>
      <c r="BK494" s="60">
        <f t="shared" si="2285"/>
        <v>14422800</v>
      </c>
      <c r="BL494" s="244"/>
      <c r="BM494" s="212"/>
      <c r="BN494" s="213"/>
      <c r="BO494" s="149"/>
      <c r="BP494" s="60"/>
      <c r="BQ494" s="244"/>
      <c r="BR494" s="212">
        <v>2691000</v>
      </c>
      <c r="BS494" s="213">
        <v>0</v>
      </c>
      <c r="BT494" s="149">
        <f t="shared" si="2271"/>
        <v>2691000</v>
      </c>
      <c r="BU494" s="60">
        <f t="shared" si="2272"/>
        <v>16146000</v>
      </c>
      <c r="BV494" s="244"/>
      <c r="BW494" s="212"/>
      <c r="BX494" s="213"/>
      <c r="BY494" s="149"/>
      <c r="BZ494" s="60"/>
      <c r="CA494" s="244"/>
      <c r="CB494" s="277"/>
      <c r="CC494" s="277"/>
      <c r="CD494" s="149"/>
      <c r="CE494" s="60"/>
      <c r="CF494" s="244"/>
      <c r="CG494" s="212">
        <v>2924851</v>
      </c>
      <c r="CH494" s="213">
        <v>0</v>
      </c>
      <c r="CI494" s="149">
        <f t="shared" si="2389"/>
        <v>2924851</v>
      </c>
      <c r="CJ494" s="60">
        <f t="shared" si="2390"/>
        <v>17549106</v>
      </c>
      <c r="CK494" s="244"/>
      <c r="CL494" s="212"/>
      <c r="CM494" s="213"/>
      <c r="CN494" s="149"/>
      <c r="CO494" s="60"/>
      <c r="CP494" s="244"/>
      <c r="CQ494" s="212"/>
      <c r="CR494" s="213"/>
      <c r="CS494" s="149"/>
      <c r="CT494" s="60"/>
      <c r="CU494" s="244"/>
      <c r="CV494" s="212"/>
      <c r="CW494" s="213"/>
      <c r="CX494" s="149"/>
      <c r="CY494" s="60"/>
      <c r="CZ494" s="244"/>
      <c r="DA494" s="212"/>
      <c r="DB494" s="213"/>
      <c r="DC494" s="149"/>
      <c r="DD494" s="60"/>
      <c r="DE494" s="244"/>
      <c r="DF494" s="212"/>
      <c r="DG494" s="213"/>
      <c r="DH494" s="149"/>
      <c r="DI494" s="60"/>
      <c r="DJ494" s="244"/>
      <c r="DK494" s="212"/>
      <c r="DL494" s="213"/>
      <c r="DM494" s="149"/>
      <c r="DN494" s="60"/>
      <c r="DO494" s="244"/>
      <c r="DP494" s="212">
        <v>3249500</v>
      </c>
      <c r="DQ494" s="213">
        <v>617405</v>
      </c>
      <c r="DR494" s="149">
        <f t="shared" si="2255"/>
        <v>3866905</v>
      </c>
      <c r="DS494" s="60">
        <f t="shared" si="2264"/>
        <v>23201430</v>
      </c>
      <c r="DT494" s="244"/>
      <c r="DU494" s="212">
        <v>0</v>
      </c>
      <c r="DV494" s="213">
        <v>0</v>
      </c>
      <c r="DW494" s="149">
        <f t="shared" si="2256"/>
        <v>0</v>
      </c>
      <c r="DX494" s="60">
        <f t="shared" si="2265"/>
        <v>0</v>
      </c>
      <c r="DY494" s="244"/>
      <c r="DZ494" s="212"/>
      <c r="EA494" s="213"/>
      <c r="EB494" s="149"/>
      <c r="EC494" s="60"/>
      <c r="ED494" s="247"/>
      <c r="EE494" s="212"/>
      <c r="EF494" s="213"/>
      <c r="EG494" s="149"/>
      <c r="EH494" s="60"/>
      <c r="EI494" s="244"/>
      <c r="EJ494" s="224">
        <f t="shared" ref="EJ494" si="2456">IFERROR(AVERAGEIFS(O494:EI494,O$12:EI$12,"Valor Total Unitario",O494:EI494,"&lt;&gt;0"),0)</f>
        <v>3976911.2</v>
      </c>
      <c r="EK494" s="221">
        <f t="shared" ref="EK494" si="2457">_xlfn.MINIFS(O494:EI494,O$12:EI$12,"Valor Total Unitario", O494:EI494, "&lt;&gt;0")</f>
        <v>2403800</v>
      </c>
      <c r="EL494" s="222" t="str">
        <f t="shared" ref="EL494" si="2458">IF(EK494=0,"",INDEX(O$9:EI$9,MATCH(EK494,O494:EI494,0)))</f>
        <v>PIEMCA</v>
      </c>
      <c r="EM494" s="221"/>
      <c r="EN494" s="220">
        <f>IFERROR(EM494/#REF!,0)</f>
        <v>0</v>
      </c>
      <c r="EO494" s="31">
        <f t="shared" ref="EO494" si="2459">+EJ494</f>
        <v>3976911.2</v>
      </c>
      <c r="EP494" s="31">
        <f t="shared" si="2290"/>
        <v>23861467.200000003</v>
      </c>
      <c r="EQ494" s="225" t="str">
        <f t="shared" si="2434"/>
        <v/>
      </c>
    </row>
    <row r="495" spans="1:147" s="14" customFormat="1">
      <c r="A495" s="263">
        <f t="shared" si="1163"/>
        <v>483</v>
      </c>
      <c r="B495" s="102"/>
      <c r="C495" s="249" t="s">
        <v>1210</v>
      </c>
      <c r="D495" s="273" t="s">
        <v>57</v>
      </c>
      <c r="E495" s="266" t="s">
        <v>37</v>
      </c>
      <c r="F495" s="273">
        <v>8</v>
      </c>
      <c r="G495" s="102"/>
      <c r="H495" s="103"/>
      <c r="I495" s="210"/>
      <c r="J495" s="280"/>
      <c r="K495" s="206"/>
      <c r="L495" s="71">
        <f t="shared" ref="L495" si="2460">+J495+K495</f>
        <v>0</v>
      </c>
      <c r="M495" s="209">
        <f t="shared" si="2251"/>
        <v>0</v>
      </c>
      <c r="O495" s="275"/>
      <c r="P495" s="275"/>
      <c r="Q495" s="149"/>
      <c r="R495" s="60"/>
      <c r="S495" s="244"/>
      <c r="T495" s="275"/>
      <c r="U495" s="275"/>
      <c r="V495" s="149"/>
      <c r="W495" s="60"/>
      <c r="X495" s="244"/>
      <c r="Y495" s="275"/>
      <c r="Z495" s="275"/>
      <c r="AA495" s="149"/>
      <c r="AB495" s="60"/>
      <c r="AC495" s="244"/>
      <c r="AD495" s="275"/>
      <c r="AE495" s="275"/>
      <c r="AF495" s="149"/>
      <c r="AG495" s="60"/>
      <c r="AH495" s="244"/>
      <c r="AI495" s="275"/>
      <c r="AJ495" s="275"/>
      <c r="AK495" s="149"/>
      <c r="AL495" s="60"/>
      <c r="AM495" s="244"/>
      <c r="AN495" s="275">
        <v>3137280</v>
      </c>
      <c r="AO495" s="275">
        <v>340689</v>
      </c>
      <c r="AP495" s="149">
        <f t="shared" si="2254"/>
        <v>3477969</v>
      </c>
      <c r="AQ495" s="60">
        <f t="shared" si="2283"/>
        <v>27823752</v>
      </c>
      <c r="AR495" s="244"/>
      <c r="AS495" s="275"/>
      <c r="AT495" s="275"/>
      <c r="AU495" s="149"/>
      <c r="AV495" s="60"/>
      <c r="AW495" s="244"/>
      <c r="AX495" s="212"/>
      <c r="AY495" s="213"/>
      <c r="AZ495" s="149"/>
      <c r="BA495" s="60"/>
      <c r="BB495" s="244"/>
      <c r="BC495" s="212"/>
      <c r="BD495" s="213"/>
      <c r="BE495" s="149"/>
      <c r="BF495" s="60"/>
      <c r="BG495" s="244"/>
      <c r="BH495" s="275">
        <v>777700</v>
      </c>
      <c r="BI495" s="275">
        <v>147763</v>
      </c>
      <c r="BJ495" s="149">
        <f t="shared" si="2284"/>
        <v>925463</v>
      </c>
      <c r="BK495" s="60">
        <f t="shared" si="2285"/>
        <v>7403704</v>
      </c>
      <c r="BL495" s="244"/>
      <c r="BM495" s="212"/>
      <c r="BN495" s="213"/>
      <c r="BO495" s="149"/>
      <c r="BP495" s="60"/>
      <c r="BQ495" s="244"/>
      <c r="BR495" s="212">
        <v>1121080</v>
      </c>
      <c r="BS495" s="213">
        <v>0</v>
      </c>
      <c r="BT495" s="149">
        <f t="shared" si="2271"/>
        <v>1121080</v>
      </c>
      <c r="BU495" s="60">
        <f t="shared" si="2272"/>
        <v>8968640</v>
      </c>
      <c r="BV495" s="244"/>
      <c r="BW495" s="212"/>
      <c r="BX495" s="213"/>
      <c r="BY495" s="149"/>
      <c r="BZ495" s="60"/>
      <c r="CA495" s="244"/>
      <c r="CB495" s="277"/>
      <c r="CC495" s="277"/>
      <c r="CD495" s="149"/>
      <c r="CE495" s="60"/>
      <c r="CF495" s="244"/>
      <c r="CG495" s="212"/>
      <c r="CH495" s="213"/>
      <c r="CI495" s="149"/>
      <c r="CJ495" s="60"/>
      <c r="CK495" s="244"/>
      <c r="CL495" s="212"/>
      <c r="CM495" s="213"/>
      <c r="CN495" s="149"/>
      <c r="CO495" s="60"/>
      <c r="CP495" s="244"/>
      <c r="CQ495" s="212"/>
      <c r="CR495" s="213"/>
      <c r="CS495" s="149"/>
      <c r="CT495" s="60"/>
      <c r="CU495" s="244"/>
      <c r="CV495" s="212"/>
      <c r="CW495" s="213"/>
      <c r="CX495" s="149"/>
      <c r="CY495" s="60"/>
      <c r="CZ495" s="244"/>
      <c r="DA495" s="212"/>
      <c r="DB495" s="213"/>
      <c r="DC495" s="149"/>
      <c r="DD495" s="60"/>
      <c r="DE495" s="244"/>
      <c r="DF495" s="212"/>
      <c r="DG495" s="213"/>
      <c r="DH495" s="149"/>
      <c r="DI495" s="60"/>
      <c r="DJ495" s="244"/>
      <c r="DK495" s="212"/>
      <c r="DL495" s="213"/>
      <c r="DM495" s="149"/>
      <c r="DN495" s="60"/>
      <c r="DO495" s="244"/>
      <c r="DP495" s="212">
        <v>2860000</v>
      </c>
      <c r="DQ495" s="213">
        <v>543400</v>
      </c>
      <c r="DR495" s="149">
        <f t="shared" si="2255"/>
        <v>3403400</v>
      </c>
      <c r="DS495" s="60">
        <f t="shared" si="2264"/>
        <v>27227200</v>
      </c>
      <c r="DT495" s="244"/>
      <c r="DU495" s="212">
        <v>0</v>
      </c>
      <c r="DV495" s="213">
        <v>0</v>
      </c>
      <c r="DW495" s="149">
        <f t="shared" si="2256"/>
        <v>0</v>
      </c>
      <c r="DX495" s="60">
        <f t="shared" si="2265"/>
        <v>0</v>
      </c>
      <c r="DY495" s="244"/>
      <c r="DZ495" s="212"/>
      <c r="EA495" s="213"/>
      <c r="EB495" s="149"/>
      <c r="EC495" s="60"/>
      <c r="ED495" s="247"/>
      <c r="EE495" s="212"/>
      <c r="EF495" s="213"/>
      <c r="EG495" s="149"/>
      <c r="EH495" s="60"/>
      <c r="EI495" s="244"/>
      <c r="EJ495" s="224">
        <f t="shared" ref="EJ495" si="2461">IFERROR(AVERAGEIFS(O495:EI495,O$12:EI$12,"Valor Total Unitario",O495:EI495,"&lt;&gt;0"),0)</f>
        <v>2231978</v>
      </c>
      <c r="EK495" s="221">
        <f t="shared" ref="EK495" si="2462">_xlfn.MINIFS(O495:EI495,O$12:EI$12,"Valor Total Unitario", O495:EI495, "&lt;&gt;0")</f>
        <v>925463</v>
      </c>
      <c r="EL495" s="222" t="str">
        <f t="shared" ref="EL495" si="2463">IF(EK495=0,"",INDEX(O$9:EI$9,MATCH(EK495,O495:EI495,0)))</f>
        <v>PIEMCA</v>
      </c>
      <c r="EM495" s="221"/>
      <c r="EN495" s="220">
        <f>IFERROR(EM495/#REF!,0)</f>
        <v>0</v>
      </c>
      <c r="EO495" s="31">
        <f t="shared" ref="EO495" si="2464">+EJ495</f>
        <v>2231978</v>
      </c>
      <c r="EP495" s="31">
        <f t="shared" si="2290"/>
        <v>17855824</v>
      </c>
      <c r="EQ495" s="225" t="str">
        <f t="shared" si="2434"/>
        <v/>
      </c>
    </row>
    <row r="496" spans="1:147" s="14" customFormat="1">
      <c r="A496" s="263">
        <f t="shared" si="1163"/>
        <v>484</v>
      </c>
      <c r="B496" s="102"/>
      <c r="C496" s="248" t="s">
        <v>1211</v>
      </c>
      <c r="D496" s="273" t="s">
        <v>57</v>
      </c>
      <c r="E496" s="266" t="s">
        <v>37</v>
      </c>
      <c r="F496" s="273">
        <v>5</v>
      </c>
      <c r="G496" s="102"/>
      <c r="H496" s="103"/>
      <c r="I496" s="210"/>
      <c r="J496" s="280"/>
      <c r="K496" s="206"/>
      <c r="L496" s="71">
        <f t="shared" ref="L496" si="2465">+J496+K496</f>
        <v>0</v>
      </c>
      <c r="M496" s="209">
        <f t="shared" si="2251"/>
        <v>0</v>
      </c>
      <c r="O496" s="275"/>
      <c r="P496" s="275"/>
      <c r="Q496" s="149"/>
      <c r="R496" s="60"/>
      <c r="S496" s="244"/>
      <c r="T496" s="275"/>
      <c r="U496" s="275"/>
      <c r="V496" s="149"/>
      <c r="W496" s="60"/>
      <c r="X496" s="244"/>
      <c r="Y496" s="275"/>
      <c r="Z496" s="275"/>
      <c r="AA496" s="149"/>
      <c r="AB496" s="60"/>
      <c r="AC496" s="244"/>
      <c r="AD496" s="275"/>
      <c r="AE496" s="275"/>
      <c r="AF496" s="149"/>
      <c r="AG496" s="60"/>
      <c r="AH496" s="244"/>
      <c r="AI496" s="275"/>
      <c r="AJ496" s="275"/>
      <c r="AK496" s="149"/>
      <c r="AL496" s="60"/>
      <c r="AM496" s="244"/>
      <c r="AN496" s="275">
        <v>2376180</v>
      </c>
      <c r="AO496" s="275">
        <v>0</v>
      </c>
      <c r="AP496" s="149">
        <f t="shared" si="2254"/>
        <v>2376180</v>
      </c>
      <c r="AQ496" s="60">
        <f t="shared" si="2283"/>
        <v>11880900</v>
      </c>
      <c r="AR496" s="244"/>
      <c r="AS496" s="275"/>
      <c r="AT496" s="275"/>
      <c r="AU496" s="149"/>
      <c r="AV496" s="60"/>
      <c r="AW496" s="244"/>
      <c r="AX496" s="212"/>
      <c r="AY496" s="213"/>
      <c r="AZ496" s="149"/>
      <c r="BA496" s="60"/>
      <c r="BB496" s="244"/>
      <c r="BC496" s="212"/>
      <c r="BD496" s="213"/>
      <c r="BE496" s="149"/>
      <c r="BF496" s="60"/>
      <c r="BG496" s="244"/>
      <c r="BH496" s="275">
        <v>286032</v>
      </c>
      <c r="BI496" s="275">
        <v>0</v>
      </c>
      <c r="BJ496" s="149">
        <f t="shared" si="2284"/>
        <v>286032</v>
      </c>
      <c r="BK496" s="60">
        <f t="shared" si="2285"/>
        <v>1430160</v>
      </c>
      <c r="BL496" s="244"/>
      <c r="BM496" s="212" t="s">
        <v>1462</v>
      </c>
      <c r="BN496" s="213">
        <v>0</v>
      </c>
      <c r="BO496" s="149">
        <f t="shared" si="2337"/>
        <v>3345000</v>
      </c>
      <c r="BP496" s="60">
        <f t="shared" si="2338"/>
        <v>16725000</v>
      </c>
      <c r="BQ496" s="244"/>
      <c r="BR496" s="212">
        <v>692000</v>
      </c>
      <c r="BS496" s="213">
        <v>0</v>
      </c>
      <c r="BT496" s="149">
        <f t="shared" si="2271"/>
        <v>692000</v>
      </c>
      <c r="BU496" s="60">
        <f t="shared" si="2272"/>
        <v>3460000</v>
      </c>
      <c r="BV496" s="244"/>
      <c r="BW496" s="212"/>
      <c r="BX496" s="213"/>
      <c r="BY496" s="149"/>
      <c r="BZ496" s="60"/>
      <c r="CA496" s="244"/>
      <c r="CB496" s="277"/>
      <c r="CC496" s="277"/>
      <c r="CD496" s="149"/>
      <c r="CE496" s="60"/>
      <c r="CF496" s="244"/>
      <c r="CG496" s="212"/>
      <c r="CH496" s="213"/>
      <c r="CI496" s="149"/>
      <c r="CJ496" s="60"/>
      <c r="CK496" s="244"/>
      <c r="CL496" s="212"/>
      <c r="CM496" s="213"/>
      <c r="CN496" s="149"/>
      <c r="CO496" s="60"/>
      <c r="CP496" s="244"/>
      <c r="CQ496" s="212"/>
      <c r="CR496" s="213"/>
      <c r="CS496" s="149"/>
      <c r="CT496" s="60"/>
      <c r="CU496" s="244"/>
      <c r="CV496" s="212"/>
      <c r="CW496" s="213"/>
      <c r="CX496" s="149"/>
      <c r="CY496" s="60"/>
      <c r="CZ496" s="244"/>
      <c r="DA496" s="212"/>
      <c r="DB496" s="213"/>
      <c r="DC496" s="149"/>
      <c r="DD496" s="60"/>
      <c r="DE496" s="244"/>
      <c r="DF496" s="212"/>
      <c r="DG496" s="213"/>
      <c r="DH496" s="149"/>
      <c r="DI496" s="60"/>
      <c r="DJ496" s="244"/>
      <c r="DK496" s="212"/>
      <c r="DL496" s="213"/>
      <c r="DM496" s="149"/>
      <c r="DN496" s="60"/>
      <c r="DO496" s="244"/>
      <c r="DP496" s="212">
        <v>975500</v>
      </c>
      <c r="DQ496" s="213">
        <v>0</v>
      </c>
      <c r="DR496" s="149">
        <f t="shared" si="2255"/>
        <v>975500</v>
      </c>
      <c r="DS496" s="60">
        <f t="shared" si="2264"/>
        <v>4877500</v>
      </c>
      <c r="DT496" s="244"/>
      <c r="DU496" s="212">
        <v>0</v>
      </c>
      <c r="DV496" s="213">
        <v>0</v>
      </c>
      <c r="DW496" s="149">
        <f t="shared" si="2256"/>
        <v>0</v>
      </c>
      <c r="DX496" s="60">
        <f t="shared" si="2265"/>
        <v>0</v>
      </c>
      <c r="DY496" s="244"/>
      <c r="DZ496" s="212"/>
      <c r="EA496" s="213"/>
      <c r="EB496" s="149"/>
      <c r="EC496" s="60"/>
      <c r="ED496" s="247"/>
      <c r="EE496" s="212"/>
      <c r="EF496" s="213"/>
      <c r="EG496" s="149"/>
      <c r="EH496" s="60"/>
      <c r="EI496" s="244"/>
      <c r="EJ496" s="224">
        <f t="shared" ref="EJ496" si="2466">IFERROR(AVERAGEIFS(O496:EI496,O$12:EI$12,"Valor Total Unitario",O496:EI496,"&lt;&gt;0"),0)</f>
        <v>1534942.4</v>
      </c>
      <c r="EK496" s="221">
        <f t="shared" ref="EK496" si="2467">_xlfn.MINIFS(O496:EI496,O$12:EI$12,"Valor Total Unitario", O496:EI496, "&lt;&gt;0")</f>
        <v>286032</v>
      </c>
      <c r="EL496" s="222" t="str">
        <f t="shared" ref="EL496" si="2468">IF(EK496=0,"",INDEX(O$9:EI$9,MATCH(EK496,O496:EI496,0)))</f>
        <v>PIEMCA</v>
      </c>
      <c r="EM496" s="221"/>
      <c r="EN496" s="220">
        <f>IFERROR(EM496/#REF!,0)</f>
        <v>0</v>
      </c>
      <c r="EO496" s="31">
        <f t="shared" ref="EO496" si="2469">+EJ496</f>
        <v>1534942.4</v>
      </c>
      <c r="EP496" s="31">
        <f t="shared" si="2290"/>
        <v>7674712</v>
      </c>
      <c r="EQ496" s="225" t="str">
        <f t="shared" si="2434"/>
        <v/>
      </c>
    </row>
    <row r="497" spans="1:147" s="14" customFormat="1" ht="28.5">
      <c r="A497" s="263">
        <f t="shared" si="1163"/>
        <v>485</v>
      </c>
      <c r="B497" s="102"/>
      <c r="C497" s="249" t="s">
        <v>1212</v>
      </c>
      <c r="D497" s="273" t="s">
        <v>57</v>
      </c>
      <c r="E497" s="266" t="s">
        <v>37</v>
      </c>
      <c r="F497" s="273">
        <v>5</v>
      </c>
      <c r="G497" s="102"/>
      <c r="H497" s="103"/>
      <c r="I497" s="210"/>
      <c r="J497" s="280"/>
      <c r="K497" s="206"/>
      <c r="L497" s="71">
        <f t="shared" ref="L497" si="2470">+J497+K497</f>
        <v>0</v>
      </c>
      <c r="M497" s="209">
        <f t="shared" si="2251"/>
        <v>0</v>
      </c>
      <c r="O497" s="275"/>
      <c r="P497" s="275"/>
      <c r="Q497" s="149"/>
      <c r="R497" s="60"/>
      <c r="S497" s="244"/>
      <c r="T497" s="275"/>
      <c r="U497" s="275"/>
      <c r="V497" s="149"/>
      <c r="W497" s="60"/>
      <c r="X497" s="244"/>
      <c r="Y497" s="275"/>
      <c r="Z497" s="275"/>
      <c r="AA497" s="149"/>
      <c r="AB497" s="60"/>
      <c r="AC497" s="244"/>
      <c r="AD497" s="275"/>
      <c r="AE497" s="275"/>
      <c r="AF497" s="149"/>
      <c r="AG497" s="60"/>
      <c r="AH497" s="244"/>
      <c r="AI497" s="275"/>
      <c r="AJ497" s="275"/>
      <c r="AK497" s="149"/>
      <c r="AL497" s="60"/>
      <c r="AM497" s="244"/>
      <c r="AN497" s="275">
        <v>6238440</v>
      </c>
      <c r="AO497" s="275">
        <v>0</v>
      </c>
      <c r="AP497" s="149">
        <f t="shared" si="2254"/>
        <v>6238440</v>
      </c>
      <c r="AQ497" s="60">
        <f t="shared" si="2283"/>
        <v>31192200</v>
      </c>
      <c r="AR497" s="244"/>
      <c r="AS497" s="275"/>
      <c r="AT497" s="275"/>
      <c r="AU497" s="149"/>
      <c r="AV497" s="60"/>
      <c r="AW497" s="244"/>
      <c r="AX497" s="212">
        <v>2531540</v>
      </c>
      <c r="AY497" s="213">
        <v>0</v>
      </c>
      <c r="AZ497" s="149">
        <f t="shared" ref="AZ497:AZ520" si="2471">+AX497+AY497</f>
        <v>2531540</v>
      </c>
      <c r="BA497" s="60">
        <f t="shared" ref="BA497:BA521" si="2472">+AZ497*$F497</f>
        <v>12657700</v>
      </c>
      <c r="BB497" s="244"/>
      <c r="BC497" s="212"/>
      <c r="BD497" s="213"/>
      <c r="BE497" s="149"/>
      <c r="BF497" s="60"/>
      <c r="BG497" s="244"/>
      <c r="BH497" s="275"/>
      <c r="BI497" s="275"/>
      <c r="BJ497" s="149"/>
      <c r="BK497" s="60"/>
      <c r="BL497" s="244"/>
      <c r="BM497" s="212" t="s">
        <v>1462</v>
      </c>
      <c r="BN497" s="213">
        <v>0</v>
      </c>
      <c r="BO497" s="149">
        <f t="shared" si="2337"/>
        <v>3345000</v>
      </c>
      <c r="BP497" s="60">
        <f t="shared" si="2338"/>
        <v>16725000</v>
      </c>
      <c r="BQ497" s="244"/>
      <c r="BR497" s="212"/>
      <c r="BS497" s="213"/>
      <c r="BT497" s="149"/>
      <c r="BU497" s="60"/>
      <c r="BV497" s="244"/>
      <c r="BW497" s="212"/>
      <c r="BX497" s="213"/>
      <c r="BY497" s="149"/>
      <c r="BZ497" s="60"/>
      <c r="CA497" s="244"/>
      <c r="CB497" s="277"/>
      <c r="CC497" s="277"/>
      <c r="CD497" s="149"/>
      <c r="CE497" s="60"/>
      <c r="CF497" s="244"/>
      <c r="CG497" s="212"/>
      <c r="CH497" s="213"/>
      <c r="CI497" s="149"/>
      <c r="CJ497" s="60"/>
      <c r="CK497" s="244"/>
      <c r="CL497" s="212"/>
      <c r="CM497" s="213"/>
      <c r="CN497" s="149"/>
      <c r="CO497" s="60"/>
      <c r="CP497" s="244"/>
      <c r="CQ497" s="212"/>
      <c r="CR497" s="213"/>
      <c r="CS497" s="149"/>
      <c r="CT497" s="60"/>
      <c r="CU497" s="244"/>
      <c r="CV497" s="212"/>
      <c r="CW497" s="213"/>
      <c r="CX497" s="149"/>
      <c r="CY497" s="60"/>
      <c r="CZ497" s="244"/>
      <c r="DA497" s="212"/>
      <c r="DB497" s="213"/>
      <c r="DC497" s="149"/>
      <c r="DD497" s="60"/>
      <c r="DE497" s="244"/>
      <c r="DF497" s="212"/>
      <c r="DG497" s="213"/>
      <c r="DH497" s="149"/>
      <c r="DI497" s="60"/>
      <c r="DJ497" s="244"/>
      <c r="DK497" s="212"/>
      <c r="DL497" s="213"/>
      <c r="DM497" s="149"/>
      <c r="DN497" s="60"/>
      <c r="DO497" s="244"/>
      <c r="DP497" s="212">
        <v>2645500</v>
      </c>
      <c r="DQ497" s="213">
        <v>147345</v>
      </c>
      <c r="DR497" s="149">
        <f t="shared" si="2255"/>
        <v>2792845</v>
      </c>
      <c r="DS497" s="60">
        <f t="shared" si="2264"/>
        <v>13964225</v>
      </c>
      <c r="DT497" s="244"/>
      <c r="DU497" s="212">
        <v>0</v>
      </c>
      <c r="DV497" s="213">
        <v>0</v>
      </c>
      <c r="DW497" s="149">
        <f t="shared" si="2256"/>
        <v>0</v>
      </c>
      <c r="DX497" s="60">
        <f t="shared" si="2265"/>
        <v>0</v>
      </c>
      <c r="DY497" s="244"/>
      <c r="DZ497" s="212"/>
      <c r="EA497" s="213"/>
      <c r="EB497" s="149"/>
      <c r="EC497" s="60"/>
      <c r="ED497" s="247"/>
      <c r="EE497" s="212"/>
      <c r="EF497" s="213"/>
      <c r="EG497" s="149"/>
      <c r="EH497" s="60"/>
      <c r="EI497" s="244"/>
      <c r="EJ497" s="224">
        <f t="shared" ref="EJ497" si="2473">IFERROR(AVERAGEIFS(O497:EI497,O$12:EI$12,"Valor Total Unitario",O497:EI497,"&lt;&gt;0"),0)</f>
        <v>3726956.25</v>
      </c>
      <c r="EK497" s="221">
        <f t="shared" ref="EK497" si="2474">_xlfn.MINIFS(O497:EI497,O$12:EI$12,"Valor Total Unitario", O497:EI497, "&lt;&gt;0")</f>
        <v>2531540</v>
      </c>
      <c r="EL497" s="222" t="str">
        <f t="shared" ref="EL497" si="2475">IF(EK497=0,"",INDEX(O$9:EI$9,MATCH(EK497,O497:EI497,0)))</f>
        <v>PROMED QUIRURGICOS</v>
      </c>
      <c r="EM497" s="221"/>
      <c r="EN497" s="220">
        <f>IFERROR(EM497/#REF!,0)</f>
        <v>0</v>
      </c>
      <c r="EO497" s="31">
        <f t="shared" ref="EO497" si="2476">+EJ497</f>
        <v>3726956.25</v>
      </c>
      <c r="EP497" s="31">
        <f t="shared" si="2290"/>
        <v>18634781.25</v>
      </c>
      <c r="EQ497" s="225" t="str">
        <f t="shared" si="2434"/>
        <v/>
      </c>
    </row>
    <row r="498" spans="1:147" s="14" customFormat="1" ht="28.5">
      <c r="A498" s="263">
        <f t="shared" si="1163"/>
        <v>486</v>
      </c>
      <c r="B498" s="102"/>
      <c r="C498" s="250" t="s">
        <v>1213</v>
      </c>
      <c r="D498" s="273" t="s">
        <v>57</v>
      </c>
      <c r="E498" s="266" t="s">
        <v>37</v>
      </c>
      <c r="F498" s="273">
        <v>1</v>
      </c>
      <c r="G498" s="102"/>
      <c r="H498" s="103"/>
      <c r="I498" s="210"/>
      <c r="J498" s="280"/>
      <c r="K498" s="206"/>
      <c r="L498" s="71">
        <f t="shared" ref="L498" si="2477">+J498+K498</f>
        <v>0</v>
      </c>
      <c r="M498" s="209">
        <f t="shared" si="2251"/>
        <v>0</v>
      </c>
      <c r="O498" s="275"/>
      <c r="P498" s="275"/>
      <c r="Q498" s="149"/>
      <c r="R498" s="60"/>
      <c r="S498" s="244"/>
      <c r="T498" s="275"/>
      <c r="U498" s="275"/>
      <c r="V498" s="149"/>
      <c r="W498" s="60"/>
      <c r="X498" s="244"/>
      <c r="Y498" s="275"/>
      <c r="Z498" s="275"/>
      <c r="AA498" s="149"/>
      <c r="AB498" s="60"/>
      <c r="AC498" s="244"/>
      <c r="AD498" s="275"/>
      <c r="AE498" s="275"/>
      <c r="AF498" s="149"/>
      <c r="AG498" s="60"/>
      <c r="AH498" s="244"/>
      <c r="AI498" s="275"/>
      <c r="AJ498" s="275"/>
      <c r="AK498" s="149"/>
      <c r="AL498" s="60"/>
      <c r="AM498" s="244"/>
      <c r="AN498" s="275"/>
      <c r="AO498" s="275"/>
      <c r="AP498" s="149">
        <f t="shared" si="2254"/>
        <v>0</v>
      </c>
      <c r="AQ498" s="60">
        <f t="shared" si="2283"/>
        <v>0</v>
      </c>
      <c r="AR498" s="244"/>
      <c r="AS498" s="275"/>
      <c r="AT498" s="275"/>
      <c r="AU498" s="149"/>
      <c r="AV498" s="60"/>
      <c r="AW498" s="244"/>
      <c r="AX498" s="212"/>
      <c r="AY498" s="213"/>
      <c r="AZ498" s="149"/>
      <c r="BA498" s="60"/>
      <c r="BB498" s="244"/>
      <c r="BC498" s="212"/>
      <c r="BD498" s="213"/>
      <c r="BE498" s="149"/>
      <c r="BF498" s="60"/>
      <c r="BG498" s="244"/>
      <c r="BH498" s="275"/>
      <c r="BI498" s="275"/>
      <c r="BJ498" s="149"/>
      <c r="BK498" s="60"/>
      <c r="BL498" s="244"/>
      <c r="BM498" s="212" t="s">
        <v>1462</v>
      </c>
      <c r="BN498" s="213">
        <v>0</v>
      </c>
      <c r="BO498" s="149">
        <f t="shared" si="2337"/>
        <v>3345000</v>
      </c>
      <c r="BP498" s="60">
        <f t="shared" si="2338"/>
        <v>3345000</v>
      </c>
      <c r="BQ498" s="244"/>
      <c r="BR498" s="212"/>
      <c r="BS498" s="213"/>
      <c r="BT498" s="149"/>
      <c r="BU498" s="60"/>
      <c r="BV498" s="244"/>
      <c r="BW498" s="212"/>
      <c r="BX498" s="213"/>
      <c r="BY498" s="149"/>
      <c r="BZ498" s="60"/>
      <c r="CA498" s="244"/>
      <c r="CB498" s="277"/>
      <c r="CC498" s="277"/>
      <c r="CD498" s="149"/>
      <c r="CE498" s="60"/>
      <c r="CF498" s="244"/>
      <c r="CG498" s="212"/>
      <c r="CH498" s="213"/>
      <c r="CI498" s="149"/>
      <c r="CJ498" s="60"/>
      <c r="CK498" s="244"/>
      <c r="CL498" s="212"/>
      <c r="CM498" s="213"/>
      <c r="CN498" s="149"/>
      <c r="CO498" s="60"/>
      <c r="CP498" s="244"/>
      <c r="CQ498" s="212"/>
      <c r="CR498" s="213"/>
      <c r="CS498" s="149"/>
      <c r="CT498" s="60"/>
      <c r="CU498" s="244"/>
      <c r="CV498" s="212"/>
      <c r="CW498" s="213"/>
      <c r="CX498" s="149"/>
      <c r="CY498" s="60"/>
      <c r="CZ498" s="244"/>
      <c r="DA498" s="212"/>
      <c r="DB498" s="213"/>
      <c r="DC498" s="149"/>
      <c r="DD498" s="60"/>
      <c r="DE498" s="244"/>
      <c r="DF498" s="212"/>
      <c r="DG498" s="213"/>
      <c r="DH498" s="149"/>
      <c r="DI498" s="60"/>
      <c r="DJ498" s="244"/>
      <c r="DK498" s="212"/>
      <c r="DL498" s="213"/>
      <c r="DM498" s="149"/>
      <c r="DN498" s="60"/>
      <c r="DO498" s="244"/>
      <c r="DP498" s="212"/>
      <c r="DQ498" s="213"/>
      <c r="DR498" s="149">
        <f t="shared" si="2255"/>
        <v>0</v>
      </c>
      <c r="DS498" s="60">
        <f t="shared" si="2264"/>
        <v>0</v>
      </c>
      <c r="DT498" s="244"/>
      <c r="DU498" s="212">
        <v>0</v>
      </c>
      <c r="DV498" s="213">
        <v>0</v>
      </c>
      <c r="DW498" s="149">
        <f t="shared" si="2256"/>
        <v>0</v>
      </c>
      <c r="DX498" s="60">
        <f t="shared" si="2265"/>
        <v>0</v>
      </c>
      <c r="DY498" s="244"/>
      <c r="DZ498" s="212"/>
      <c r="EA498" s="213"/>
      <c r="EB498" s="149"/>
      <c r="EC498" s="60"/>
      <c r="ED498" s="247"/>
      <c r="EE498" s="212"/>
      <c r="EF498" s="213"/>
      <c r="EG498" s="149"/>
      <c r="EH498" s="60"/>
      <c r="EI498" s="244"/>
      <c r="EJ498" s="224">
        <f t="shared" ref="EJ498" si="2478">IFERROR(AVERAGEIFS(O498:EI498,O$12:EI$12,"Valor Total Unitario",O498:EI498,"&lt;&gt;0"),0)</f>
        <v>3345000</v>
      </c>
      <c r="EK498" s="221">
        <f t="shared" ref="EK498" si="2479">_xlfn.MINIFS(O498:EI498,O$12:EI$12,"Valor Total Unitario", O498:EI498, "&lt;&gt;0")</f>
        <v>3345000</v>
      </c>
      <c r="EL498" s="222" t="str">
        <f t="shared" ref="EL498" si="2480">IF(EK498=0,"",INDEX(O$9:EI$9,MATCH(EK498,O498:EI498,0)))</f>
        <v>LH S.A.S</v>
      </c>
      <c r="EM498" s="221"/>
      <c r="EN498" s="220">
        <f>IFERROR(EM498/#REF!,0)</f>
        <v>0</v>
      </c>
      <c r="EO498" s="31">
        <f t="shared" ref="EO498" si="2481">+EJ498</f>
        <v>3345000</v>
      </c>
      <c r="EP498" s="31">
        <f t="shared" si="2290"/>
        <v>3345000</v>
      </c>
      <c r="EQ498" s="225" t="str">
        <f t="shared" si="2434"/>
        <v/>
      </c>
    </row>
    <row r="499" spans="1:147" s="14" customFormat="1" ht="28.5">
      <c r="A499" s="263">
        <f t="shared" si="1163"/>
        <v>487</v>
      </c>
      <c r="B499" s="102"/>
      <c r="C499" s="249" t="s">
        <v>1214</v>
      </c>
      <c r="D499" s="273" t="s">
        <v>57</v>
      </c>
      <c r="E499" s="265" t="s">
        <v>1445</v>
      </c>
      <c r="F499" s="273">
        <v>6</v>
      </c>
      <c r="G499" s="102"/>
      <c r="H499" s="103"/>
      <c r="I499" s="210"/>
      <c r="J499" s="280"/>
      <c r="K499" s="206"/>
      <c r="L499" s="71">
        <f t="shared" ref="L499" si="2482">+J499+K499</f>
        <v>0</v>
      </c>
      <c r="M499" s="209">
        <f t="shared" si="2251"/>
        <v>0</v>
      </c>
      <c r="O499" s="275"/>
      <c r="P499" s="275"/>
      <c r="Q499" s="149"/>
      <c r="R499" s="60"/>
      <c r="S499" s="244"/>
      <c r="T499" s="275"/>
      <c r="U499" s="275"/>
      <c r="V499" s="149"/>
      <c r="W499" s="60"/>
      <c r="X499" s="244"/>
      <c r="Y499" s="275"/>
      <c r="Z499" s="275"/>
      <c r="AA499" s="149"/>
      <c r="AB499" s="60"/>
      <c r="AC499" s="244"/>
      <c r="AD499" s="275"/>
      <c r="AE499" s="275"/>
      <c r="AF499" s="149"/>
      <c r="AG499" s="60"/>
      <c r="AH499" s="244"/>
      <c r="AI499" s="275"/>
      <c r="AJ499" s="275"/>
      <c r="AK499" s="149"/>
      <c r="AL499" s="60"/>
      <c r="AM499" s="244"/>
      <c r="AN499" s="275"/>
      <c r="AO499" s="275"/>
      <c r="AP499" s="149">
        <f t="shared" si="2254"/>
        <v>0</v>
      </c>
      <c r="AQ499" s="60">
        <f t="shared" si="2283"/>
        <v>0</v>
      </c>
      <c r="AR499" s="244"/>
      <c r="AS499" s="275"/>
      <c r="AT499" s="275"/>
      <c r="AU499" s="149"/>
      <c r="AV499" s="60"/>
      <c r="AW499" s="244"/>
      <c r="AX499" s="212"/>
      <c r="AY499" s="213"/>
      <c r="AZ499" s="149"/>
      <c r="BA499" s="60"/>
      <c r="BB499" s="244"/>
      <c r="BC499" s="212"/>
      <c r="BD499" s="213"/>
      <c r="BE499" s="149"/>
      <c r="BF499" s="60"/>
      <c r="BG499" s="244"/>
      <c r="BH499" s="275"/>
      <c r="BI499" s="275"/>
      <c r="BJ499" s="149"/>
      <c r="BK499" s="60"/>
      <c r="BL499" s="244"/>
      <c r="BM499" s="212" t="s">
        <v>1463</v>
      </c>
      <c r="BN499" s="213">
        <v>0</v>
      </c>
      <c r="BO499" s="149">
        <f t="shared" si="2337"/>
        <v>5794000</v>
      </c>
      <c r="BP499" s="60">
        <f t="shared" si="2338"/>
        <v>34764000</v>
      </c>
      <c r="BQ499" s="244"/>
      <c r="BR499" s="212">
        <v>621000</v>
      </c>
      <c r="BS499" s="213">
        <v>117990</v>
      </c>
      <c r="BT499" s="149">
        <f t="shared" si="2271"/>
        <v>738990</v>
      </c>
      <c r="BU499" s="60">
        <f t="shared" si="2272"/>
        <v>4433940</v>
      </c>
      <c r="BV499" s="244"/>
      <c r="BW499" s="212"/>
      <c r="BX499" s="213"/>
      <c r="BY499" s="149"/>
      <c r="BZ499" s="60"/>
      <c r="CA499" s="244"/>
      <c r="CB499" s="277"/>
      <c r="CC499" s="277"/>
      <c r="CD499" s="149"/>
      <c r="CE499" s="60"/>
      <c r="CF499" s="244"/>
      <c r="CG499" s="212"/>
      <c r="CH499" s="213"/>
      <c r="CI499" s="149"/>
      <c r="CJ499" s="60"/>
      <c r="CK499" s="244"/>
      <c r="CL499" s="212"/>
      <c r="CM499" s="213"/>
      <c r="CN499" s="149"/>
      <c r="CO499" s="60"/>
      <c r="CP499" s="244"/>
      <c r="CQ499" s="212"/>
      <c r="CR499" s="213"/>
      <c r="CS499" s="149"/>
      <c r="CT499" s="60"/>
      <c r="CU499" s="244"/>
      <c r="CV499" s="212"/>
      <c r="CW499" s="213"/>
      <c r="CX499" s="149"/>
      <c r="CY499" s="60"/>
      <c r="CZ499" s="244"/>
      <c r="DA499" s="212"/>
      <c r="DB499" s="213"/>
      <c r="DC499" s="149"/>
      <c r="DD499" s="60"/>
      <c r="DE499" s="244"/>
      <c r="DF499" s="212"/>
      <c r="DG499" s="213"/>
      <c r="DH499" s="149"/>
      <c r="DI499" s="60"/>
      <c r="DJ499" s="244"/>
      <c r="DK499" s="212"/>
      <c r="DL499" s="213"/>
      <c r="DM499" s="149"/>
      <c r="DN499" s="60"/>
      <c r="DO499" s="244"/>
      <c r="DP499" s="212"/>
      <c r="DQ499" s="213"/>
      <c r="DR499" s="149">
        <f t="shared" si="2255"/>
        <v>0</v>
      </c>
      <c r="DS499" s="60">
        <f t="shared" si="2264"/>
        <v>0</v>
      </c>
      <c r="DT499" s="244"/>
      <c r="DU499" s="212">
        <v>0</v>
      </c>
      <c r="DV499" s="213">
        <v>0</v>
      </c>
      <c r="DW499" s="149">
        <f t="shared" si="2256"/>
        <v>0</v>
      </c>
      <c r="DX499" s="60">
        <f t="shared" si="2265"/>
        <v>0</v>
      </c>
      <c r="DY499" s="244"/>
      <c r="DZ499" s="212"/>
      <c r="EA499" s="213"/>
      <c r="EB499" s="149"/>
      <c r="EC499" s="60"/>
      <c r="ED499" s="247"/>
      <c r="EE499" s="212"/>
      <c r="EF499" s="213"/>
      <c r="EG499" s="149"/>
      <c r="EH499" s="60"/>
      <c r="EI499" s="244"/>
      <c r="EJ499" s="224">
        <f t="shared" ref="EJ499" si="2483">IFERROR(AVERAGEIFS(O499:EI499,O$12:EI$12,"Valor Total Unitario",O499:EI499,"&lt;&gt;0"),0)</f>
        <v>3266495</v>
      </c>
      <c r="EK499" s="221">
        <f t="shared" ref="EK499" si="2484">_xlfn.MINIFS(O499:EI499,O$12:EI$12,"Valor Total Unitario", O499:EI499, "&lt;&gt;0")</f>
        <v>738990</v>
      </c>
      <c r="EL499" s="222" t="str">
        <f t="shared" ref="EL499" si="2485">IF(EK499=0,"",INDEX(O$9:EI$9,MATCH(EK499,O499:EI499,0)))</f>
        <v>J&amp;J MEDTECH</v>
      </c>
      <c r="EM499" s="221"/>
      <c r="EN499" s="220">
        <f>IFERROR(EM499/#REF!,0)</f>
        <v>0</v>
      </c>
      <c r="EO499" s="31">
        <f t="shared" ref="EO499" si="2486">+EJ499</f>
        <v>3266495</v>
      </c>
      <c r="EP499" s="31">
        <f t="shared" si="2290"/>
        <v>19598970</v>
      </c>
      <c r="EQ499" s="225" t="str">
        <f t="shared" si="2434"/>
        <v/>
      </c>
    </row>
    <row r="500" spans="1:147" s="14" customFormat="1" ht="28.5">
      <c r="A500" s="263">
        <f t="shared" si="1163"/>
        <v>488</v>
      </c>
      <c r="B500" s="102"/>
      <c r="C500" s="249" t="s">
        <v>1215</v>
      </c>
      <c r="D500" s="273" t="s">
        <v>57</v>
      </c>
      <c r="E500" s="265" t="s">
        <v>1445</v>
      </c>
      <c r="F500" s="273">
        <v>1</v>
      </c>
      <c r="G500" s="102"/>
      <c r="H500" s="103"/>
      <c r="I500" s="210"/>
      <c r="J500" s="280"/>
      <c r="K500" s="206"/>
      <c r="L500" s="71">
        <f t="shared" ref="L500" si="2487">+J500+K500</f>
        <v>0</v>
      </c>
      <c r="M500" s="209">
        <f t="shared" si="2251"/>
        <v>0</v>
      </c>
      <c r="O500" s="275"/>
      <c r="P500" s="275"/>
      <c r="Q500" s="149"/>
      <c r="R500" s="60"/>
      <c r="S500" s="244"/>
      <c r="T500" s="275"/>
      <c r="U500" s="275"/>
      <c r="V500" s="149"/>
      <c r="W500" s="60"/>
      <c r="X500" s="244"/>
      <c r="Y500" s="275"/>
      <c r="Z500" s="275"/>
      <c r="AA500" s="149"/>
      <c r="AB500" s="60"/>
      <c r="AC500" s="244"/>
      <c r="AD500" s="275"/>
      <c r="AE500" s="275"/>
      <c r="AF500" s="149"/>
      <c r="AG500" s="60"/>
      <c r="AH500" s="244"/>
      <c r="AI500" s="275"/>
      <c r="AJ500" s="275"/>
      <c r="AK500" s="149"/>
      <c r="AL500" s="60"/>
      <c r="AM500" s="244"/>
      <c r="AN500" s="275">
        <v>5307060</v>
      </c>
      <c r="AO500" s="275">
        <v>0</v>
      </c>
      <c r="AP500" s="149">
        <f t="shared" si="2254"/>
        <v>5307060</v>
      </c>
      <c r="AQ500" s="60">
        <f t="shared" si="2283"/>
        <v>5307060</v>
      </c>
      <c r="AR500" s="244"/>
      <c r="AS500" s="275"/>
      <c r="AT500" s="275"/>
      <c r="AU500" s="149"/>
      <c r="AV500" s="60"/>
      <c r="AW500" s="244"/>
      <c r="AX500" s="212">
        <v>2147993</v>
      </c>
      <c r="AY500" s="213">
        <v>0</v>
      </c>
      <c r="AZ500" s="149">
        <f t="shared" si="2471"/>
        <v>2147993</v>
      </c>
      <c r="BA500" s="60">
        <f t="shared" si="2472"/>
        <v>2147993</v>
      </c>
      <c r="BB500" s="244"/>
      <c r="BC500" s="212"/>
      <c r="BD500" s="213"/>
      <c r="BE500" s="149"/>
      <c r="BF500" s="60"/>
      <c r="BG500" s="244"/>
      <c r="BH500" s="275"/>
      <c r="BI500" s="275"/>
      <c r="BJ500" s="149"/>
      <c r="BK500" s="60"/>
      <c r="BL500" s="244"/>
      <c r="BM500" s="212" t="s">
        <v>1464</v>
      </c>
      <c r="BN500" s="213">
        <v>0</v>
      </c>
      <c r="BO500" s="149">
        <f t="shared" si="2337"/>
        <v>4594000</v>
      </c>
      <c r="BP500" s="60">
        <f t="shared" si="2338"/>
        <v>4594000</v>
      </c>
      <c r="BQ500" s="244"/>
      <c r="BR500" s="212"/>
      <c r="BS500" s="213"/>
      <c r="BT500" s="149"/>
      <c r="BU500" s="60"/>
      <c r="BV500" s="244"/>
      <c r="BW500" s="212"/>
      <c r="BX500" s="213"/>
      <c r="BY500" s="149"/>
      <c r="BZ500" s="60"/>
      <c r="CA500" s="244"/>
      <c r="CB500" s="277">
        <v>1612800</v>
      </c>
      <c r="CC500" s="278">
        <v>0</v>
      </c>
      <c r="CD500" s="149">
        <f t="shared" ref="CD500:CD517" si="2488">+CB500+CC500</f>
        <v>1612800</v>
      </c>
      <c r="CE500" s="60">
        <f t="shared" ref="CE500:CE517" si="2489">+CD500*$F500</f>
        <v>1612800</v>
      </c>
      <c r="CF500" s="244"/>
      <c r="CG500" s="212"/>
      <c r="CH500" s="213"/>
      <c r="CI500" s="149"/>
      <c r="CJ500" s="60"/>
      <c r="CK500" s="244"/>
      <c r="CL500" s="212"/>
      <c r="CM500" s="213"/>
      <c r="CN500" s="149"/>
      <c r="CO500" s="60"/>
      <c r="CP500" s="244"/>
      <c r="CQ500" s="212">
        <v>1891600</v>
      </c>
      <c r="CR500" s="213">
        <v>0</v>
      </c>
      <c r="CS500" s="149">
        <f t="shared" ref="CS500:CS517" si="2490">+CQ500+CR500</f>
        <v>1891600</v>
      </c>
      <c r="CT500" s="60">
        <f t="shared" ref="CT500:CT517" si="2491">+CS500*$F500</f>
        <v>1891600</v>
      </c>
      <c r="CU500" s="244"/>
      <c r="CV500" s="212"/>
      <c r="CW500" s="213"/>
      <c r="CX500" s="149"/>
      <c r="CY500" s="60"/>
      <c r="CZ500" s="244"/>
      <c r="DA500" s="212"/>
      <c r="DB500" s="213"/>
      <c r="DC500" s="149"/>
      <c r="DD500" s="60"/>
      <c r="DE500" s="244"/>
      <c r="DF500" s="212"/>
      <c r="DG500" s="213"/>
      <c r="DH500" s="149"/>
      <c r="DI500" s="60"/>
      <c r="DJ500" s="244"/>
      <c r="DK500" s="212"/>
      <c r="DL500" s="213"/>
      <c r="DM500" s="149"/>
      <c r="DN500" s="60"/>
      <c r="DO500" s="244"/>
      <c r="DP500" s="212"/>
      <c r="DQ500" s="213"/>
      <c r="DR500" s="149">
        <f t="shared" si="2255"/>
        <v>0</v>
      </c>
      <c r="DS500" s="60">
        <f t="shared" si="2264"/>
        <v>0</v>
      </c>
      <c r="DT500" s="244"/>
      <c r="DU500" s="212">
        <v>2650617</v>
      </c>
      <c r="DV500" s="213">
        <v>0</v>
      </c>
      <c r="DW500" s="149">
        <f t="shared" si="2256"/>
        <v>2650617</v>
      </c>
      <c r="DX500" s="60">
        <f t="shared" si="2265"/>
        <v>2650617</v>
      </c>
      <c r="DY500" s="244"/>
      <c r="DZ500" s="212"/>
      <c r="EA500" s="213"/>
      <c r="EB500" s="149"/>
      <c r="EC500" s="60"/>
      <c r="ED500" s="247"/>
      <c r="EE500" s="212"/>
      <c r="EF500" s="213"/>
      <c r="EG500" s="149"/>
      <c r="EH500" s="60"/>
      <c r="EI500" s="244"/>
      <c r="EJ500" s="224">
        <f t="shared" ref="EJ500" si="2492">IFERROR(AVERAGEIFS(O500:EI500,O$12:EI$12,"Valor Total Unitario",O500:EI500,"&lt;&gt;0"),0)</f>
        <v>3034011.6666666665</v>
      </c>
      <c r="EK500" s="221">
        <f t="shared" ref="EK500" si="2493">_xlfn.MINIFS(O500:EI500,O$12:EI$12,"Valor Total Unitario", O500:EI500, "&lt;&gt;0")</f>
        <v>1612800</v>
      </c>
      <c r="EL500" s="222" t="str">
        <f t="shared" ref="EL500" si="2494">IF(EK500=0,"",INDEX(O$9:EI$9,MATCH(EK500,O500:EI500,0)))</f>
        <v>LA INSTRUMENTADORA S.A.S.</v>
      </c>
      <c r="EM500" s="221"/>
      <c r="EN500" s="220">
        <f>IFERROR(EM500/#REF!,0)</f>
        <v>0</v>
      </c>
      <c r="EO500" s="31">
        <f t="shared" ref="EO500" si="2495">+EJ500</f>
        <v>3034011.6666666665</v>
      </c>
      <c r="EP500" s="31">
        <f t="shared" si="2290"/>
        <v>3034011.6666666665</v>
      </c>
      <c r="EQ500" s="225" t="str">
        <f t="shared" si="2434"/>
        <v/>
      </c>
    </row>
    <row r="501" spans="1:147" s="14" customFormat="1" ht="28.5">
      <c r="A501" s="263">
        <f t="shared" si="1163"/>
        <v>489</v>
      </c>
      <c r="B501" s="102"/>
      <c r="C501" s="249" t="s">
        <v>1216</v>
      </c>
      <c r="D501" s="273" t="s">
        <v>57</v>
      </c>
      <c r="E501" s="265" t="s">
        <v>1445</v>
      </c>
      <c r="F501" s="273">
        <v>3</v>
      </c>
      <c r="G501" s="102"/>
      <c r="H501" s="103"/>
      <c r="I501" s="210"/>
      <c r="J501" s="280"/>
      <c r="K501" s="206"/>
      <c r="L501" s="71">
        <f t="shared" ref="L501" si="2496">+J501+K501</f>
        <v>0</v>
      </c>
      <c r="M501" s="209">
        <f t="shared" si="2251"/>
        <v>0</v>
      </c>
      <c r="O501" s="275"/>
      <c r="P501" s="275"/>
      <c r="Q501" s="149"/>
      <c r="R501" s="60"/>
      <c r="S501" s="244"/>
      <c r="T501" s="275"/>
      <c r="U501" s="275"/>
      <c r="V501" s="149"/>
      <c r="W501" s="60"/>
      <c r="X501" s="244"/>
      <c r="Y501" s="275"/>
      <c r="Z501" s="275"/>
      <c r="AA501" s="149"/>
      <c r="AB501" s="60"/>
      <c r="AC501" s="244"/>
      <c r="AD501" s="275"/>
      <c r="AE501" s="275"/>
      <c r="AF501" s="149"/>
      <c r="AG501" s="60"/>
      <c r="AH501" s="244"/>
      <c r="AI501" s="275"/>
      <c r="AJ501" s="275"/>
      <c r="AK501" s="149"/>
      <c r="AL501" s="60"/>
      <c r="AM501" s="244"/>
      <c r="AN501" s="275">
        <v>5797260</v>
      </c>
      <c r="AO501" s="275">
        <v>0</v>
      </c>
      <c r="AP501" s="149">
        <f t="shared" si="2254"/>
        <v>5797260</v>
      </c>
      <c r="AQ501" s="60">
        <f t="shared" si="2283"/>
        <v>17391780</v>
      </c>
      <c r="AR501" s="244"/>
      <c r="AS501" s="275"/>
      <c r="AT501" s="275"/>
      <c r="AU501" s="149"/>
      <c r="AV501" s="60"/>
      <c r="AW501" s="244"/>
      <c r="AX501" s="212">
        <v>2147993</v>
      </c>
      <c r="AY501" s="213">
        <v>0</v>
      </c>
      <c r="AZ501" s="149">
        <f t="shared" si="2471"/>
        <v>2147993</v>
      </c>
      <c r="BA501" s="60">
        <f t="shared" si="2472"/>
        <v>6443979</v>
      </c>
      <c r="BB501" s="244"/>
      <c r="BC501" s="212"/>
      <c r="BD501" s="213"/>
      <c r="BE501" s="149"/>
      <c r="BF501" s="60"/>
      <c r="BG501" s="244"/>
      <c r="BH501" s="275"/>
      <c r="BI501" s="275"/>
      <c r="BJ501" s="149"/>
      <c r="BK501" s="60"/>
      <c r="BL501" s="244"/>
      <c r="BM501" s="212" t="s">
        <v>1465</v>
      </c>
      <c r="BN501" s="213">
        <v>0</v>
      </c>
      <c r="BO501" s="149">
        <f t="shared" si="2337"/>
        <v>9392000</v>
      </c>
      <c r="BP501" s="60">
        <f t="shared" si="2338"/>
        <v>28176000</v>
      </c>
      <c r="BQ501" s="244"/>
      <c r="BR501" s="212"/>
      <c r="BS501" s="213"/>
      <c r="BT501" s="149"/>
      <c r="BU501" s="60"/>
      <c r="BV501" s="244"/>
      <c r="BW501" s="212"/>
      <c r="BX501" s="213"/>
      <c r="BY501" s="149"/>
      <c r="BZ501" s="60"/>
      <c r="CA501" s="244"/>
      <c r="CB501" s="277">
        <v>1612800</v>
      </c>
      <c r="CC501" s="278">
        <v>0</v>
      </c>
      <c r="CD501" s="149">
        <f t="shared" si="2488"/>
        <v>1612800</v>
      </c>
      <c r="CE501" s="60">
        <f t="shared" si="2489"/>
        <v>4838400</v>
      </c>
      <c r="CF501" s="244"/>
      <c r="CG501" s="212"/>
      <c r="CH501" s="213"/>
      <c r="CI501" s="149"/>
      <c r="CJ501" s="60"/>
      <c r="CK501" s="244"/>
      <c r="CL501" s="212"/>
      <c r="CM501" s="213"/>
      <c r="CN501" s="149"/>
      <c r="CO501" s="60"/>
      <c r="CP501" s="244"/>
      <c r="CQ501" s="212">
        <v>2023700</v>
      </c>
      <c r="CR501" s="213">
        <v>0</v>
      </c>
      <c r="CS501" s="149">
        <f t="shared" si="2490"/>
        <v>2023700</v>
      </c>
      <c r="CT501" s="60">
        <f t="shared" si="2491"/>
        <v>6071100</v>
      </c>
      <c r="CU501" s="244"/>
      <c r="CV501" s="212"/>
      <c r="CW501" s="213"/>
      <c r="CX501" s="149"/>
      <c r="CY501" s="60"/>
      <c r="CZ501" s="244"/>
      <c r="DA501" s="212"/>
      <c r="DB501" s="213"/>
      <c r="DC501" s="149"/>
      <c r="DD501" s="60"/>
      <c r="DE501" s="244"/>
      <c r="DF501" s="212"/>
      <c r="DG501" s="213"/>
      <c r="DH501" s="149"/>
      <c r="DI501" s="60"/>
      <c r="DJ501" s="244"/>
      <c r="DK501" s="212"/>
      <c r="DL501" s="213"/>
      <c r="DM501" s="149"/>
      <c r="DN501" s="60"/>
      <c r="DO501" s="244"/>
      <c r="DP501" s="212"/>
      <c r="DQ501" s="213"/>
      <c r="DR501" s="149">
        <f t="shared" si="2255"/>
        <v>0</v>
      </c>
      <c r="DS501" s="60">
        <f t="shared" si="2264"/>
        <v>0</v>
      </c>
      <c r="DT501" s="244"/>
      <c r="DU501" s="212">
        <v>2821752</v>
      </c>
      <c r="DV501" s="213">
        <v>0</v>
      </c>
      <c r="DW501" s="149">
        <f t="shared" si="2256"/>
        <v>2821752</v>
      </c>
      <c r="DX501" s="60">
        <f t="shared" si="2265"/>
        <v>8465256</v>
      </c>
      <c r="DY501" s="244"/>
      <c r="DZ501" s="212"/>
      <c r="EA501" s="213"/>
      <c r="EB501" s="149"/>
      <c r="EC501" s="60"/>
      <c r="ED501" s="247"/>
      <c r="EE501" s="212"/>
      <c r="EF501" s="213"/>
      <c r="EG501" s="149"/>
      <c r="EH501" s="60"/>
      <c r="EI501" s="244"/>
      <c r="EJ501" s="224">
        <f t="shared" ref="EJ501" si="2497">IFERROR(AVERAGEIFS(O501:EI501,O$12:EI$12,"Valor Total Unitario",O501:EI501,"&lt;&gt;0"),0)</f>
        <v>3965917.5</v>
      </c>
      <c r="EK501" s="221">
        <f t="shared" ref="EK501" si="2498">_xlfn.MINIFS(O501:EI501,O$12:EI$12,"Valor Total Unitario", O501:EI501, "&lt;&gt;0")</f>
        <v>1612800</v>
      </c>
      <c r="EL501" s="222" t="str">
        <f t="shared" ref="EL501" si="2499">IF(EK501=0,"",INDEX(O$9:EI$9,MATCH(EK501,O501:EI501,0)))</f>
        <v>LA INSTRUMENTADORA S.A.S.</v>
      </c>
      <c r="EM501" s="221"/>
      <c r="EN501" s="220">
        <f>IFERROR(EM501/#REF!,0)</f>
        <v>0</v>
      </c>
      <c r="EO501" s="31">
        <f t="shared" ref="EO501" si="2500">+EJ501</f>
        <v>3965917.5</v>
      </c>
      <c r="EP501" s="31">
        <f t="shared" si="2290"/>
        <v>11897752.5</v>
      </c>
      <c r="EQ501" s="225" t="str">
        <f t="shared" si="2434"/>
        <v/>
      </c>
    </row>
    <row r="502" spans="1:147" s="14" customFormat="1" ht="28.5">
      <c r="A502" s="263">
        <f t="shared" si="1163"/>
        <v>490</v>
      </c>
      <c r="B502" s="102"/>
      <c r="C502" s="249" t="s">
        <v>1217</v>
      </c>
      <c r="D502" s="273" t="s">
        <v>57</v>
      </c>
      <c r="E502" s="265" t="s">
        <v>1445</v>
      </c>
      <c r="F502" s="273">
        <v>2</v>
      </c>
      <c r="G502" s="102"/>
      <c r="H502" s="103"/>
      <c r="I502" s="210"/>
      <c r="J502" s="280"/>
      <c r="K502" s="206"/>
      <c r="L502" s="71">
        <f t="shared" ref="L502" si="2501">+J502+K502</f>
        <v>0</v>
      </c>
      <c r="M502" s="209">
        <f t="shared" si="2251"/>
        <v>0</v>
      </c>
      <c r="O502" s="275"/>
      <c r="P502" s="275"/>
      <c r="Q502" s="149"/>
      <c r="R502" s="60"/>
      <c r="S502" s="244"/>
      <c r="T502" s="275"/>
      <c r="U502" s="275"/>
      <c r="V502" s="149"/>
      <c r="W502" s="60"/>
      <c r="X502" s="244"/>
      <c r="Y502" s="275"/>
      <c r="Z502" s="275"/>
      <c r="AA502" s="149"/>
      <c r="AB502" s="60"/>
      <c r="AC502" s="244"/>
      <c r="AD502" s="275"/>
      <c r="AE502" s="275"/>
      <c r="AF502" s="149"/>
      <c r="AG502" s="60"/>
      <c r="AH502" s="244"/>
      <c r="AI502" s="275"/>
      <c r="AJ502" s="275"/>
      <c r="AK502" s="149"/>
      <c r="AL502" s="60"/>
      <c r="AM502" s="244"/>
      <c r="AN502" s="275">
        <v>6740895</v>
      </c>
      <c r="AO502" s="275">
        <v>0</v>
      </c>
      <c r="AP502" s="149">
        <f t="shared" si="2254"/>
        <v>6740895</v>
      </c>
      <c r="AQ502" s="60">
        <f t="shared" si="2283"/>
        <v>13481790</v>
      </c>
      <c r="AR502" s="244"/>
      <c r="AS502" s="275"/>
      <c r="AT502" s="275"/>
      <c r="AU502" s="149"/>
      <c r="AV502" s="60"/>
      <c r="AW502" s="244"/>
      <c r="AX502" s="212">
        <v>4571840</v>
      </c>
      <c r="AY502" s="213">
        <v>0</v>
      </c>
      <c r="AZ502" s="149">
        <f t="shared" si="2471"/>
        <v>4571840</v>
      </c>
      <c r="BA502" s="60">
        <f t="shared" si="2472"/>
        <v>9143680</v>
      </c>
      <c r="BB502" s="244"/>
      <c r="BC502" s="212"/>
      <c r="BD502" s="213"/>
      <c r="BE502" s="149"/>
      <c r="BF502" s="60"/>
      <c r="BG502" s="244"/>
      <c r="BH502" s="275"/>
      <c r="BI502" s="275"/>
      <c r="BJ502" s="149"/>
      <c r="BK502" s="60"/>
      <c r="BL502" s="244"/>
      <c r="BM502" s="212"/>
      <c r="BN502" s="213"/>
      <c r="BO502" s="149"/>
      <c r="BP502" s="60"/>
      <c r="BQ502" s="244"/>
      <c r="BR502" s="212"/>
      <c r="BS502" s="213"/>
      <c r="BT502" s="149"/>
      <c r="BU502" s="60"/>
      <c r="BV502" s="244"/>
      <c r="BW502" s="212"/>
      <c r="BX502" s="213"/>
      <c r="BY502" s="149"/>
      <c r="BZ502" s="60"/>
      <c r="CA502" s="244"/>
      <c r="CB502" s="277">
        <v>1612800</v>
      </c>
      <c r="CC502" s="278">
        <v>0</v>
      </c>
      <c r="CD502" s="149">
        <f t="shared" si="2488"/>
        <v>1612800</v>
      </c>
      <c r="CE502" s="60">
        <f t="shared" si="2489"/>
        <v>3225600</v>
      </c>
      <c r="CF502" s="244"/>
      <c r="CG502" s="212"/>
      <c r="CH502" s="213"/>
      <c r="CI502" s="149"/>
      <c r="CJ502" s="60"/>
      <c r="CK502" s="244"/>
      <c r="CL502" s="212"/>
      <c r="CM502" s="213"/>
      <c r="CN502" s="149"/>
      <c r="CO502" s="60"/>
      <c r="CP502" s="244"/>
      <c r="CQ502" s="212">
        <v>2156100</v>
      </c>
      <c r="CR502" s="213">
        <v>0</v>
      </c>
      <c r="CS502" s="149">
        <f t="shared" si="2490"/>
        <v>2156100</v>
      </c>
      <c r="CT502" s="60">
        <f t="shared" si="2491"/>
        <v>4312200</v>
      </c>
      <c r="CU502" s="244"/>
      <c r="CV502" s="212"/>
      <c r="CW502" s="213"/>
      <c r="CX502" s="149"/>
      <c r="CY502" s="60"/>
      <c r="CZ502" s="244"/>
      <c r="DA502" s="212"/>
      <c r="DB502" s="213"/>
      <c r="DC502" s="149"/>
      <c r="DD502" s="60"/>
      <c r="DE502" s="244"/>
      <c r="DF502" s="212"/>
      <c r="DG502" s="213"/>
      <c r="DH502" s="149"/>
      <c r="DI502" s="60"/>
      <c r="DJ502" s="244"/>
      <c r="DK502" s="212"/>
      <c r="DL502" s="213"/>
      <c r="DM502" s="149"/>
      <c r="DN502" s="60"/>
      <c r="DO502" s="244"/>
      <c r="DP502" s="212"/>
      <c r="DQ502" s="213"/>
      <c r="DR502" s="149">
        <f t="shared" si="2255"/>
        <v>0</v>
      </c>
      <c r="DS502" s="60">
        <f t="shared" si="2264"/>
        <v>0</v>
      </c>
      <c r="DT502" s="244"/>
      <c r="DU502" s="212">
        <v>3436184</v>
      </c>
      <c r="DV502" s="213">
        <v>0</v>
      </c>
      <c r="DW502" s="149">
        <f t="shared" si="2256"/>
        <v>3436184</v>
      </c>
      <c r="DX502" s="60">
        <f t="shared" si="2265"/>
        <v>6872368</v>
      </c>
      <c r="DY502" s="244"/>
      <c r="DZ502" s="212"/>
      <c r="EA502" s="213"/>
      <c r="EB502" s="149"/>
      <c r="EC502" s="60"/>
      <c r="ED502" s="247"/>
      <c r="EE502" s="212"/>
      <c r="EF502" s="213"/>
      <c r="EG502" s="149"/>
      <c r="EH502" s="60"/>
      <c r="EI502" s="244"/>
      <c r="EJ502" s="224">
        <f t="shared" ref="EJ502" si="2502">IFERROR(AVERAGEIFS(O502:EI502,O$12:EI$12,"Valor Total Unitario",O502:EI502,"&lt;&gt;0"),0)</f>
        <v>3703563.8</v>
      </c>
      <c r="EK502" s="221">
        <f t="shared" ref="EK502" si="2503">_xlfn.MINIFS(O502:EI502,O$12:EI$12,"Valor Total Unitario", O502:EI502, "&lt;&gt;0")</f>
        <v>1612800</v>
      </c>
      <c r="EL502" s="222" t="str">
        <f t="shared" ref="EL502" si="2504">IF(EK502=0,"",INDEX(O$9:EI$9,MATCH(EK502,O502:EI502,0)))</f>
        <v>LA INSTRUMENTADORA S.A.S.</v>
      </c>
      <c r="EM502" s="221"/>
      <c r="EN502" s="220">
        <f>IFERROR(EM502/#REF!,0)</f>
        <v>0</v>
      </c>
      <c r="EO502" s="31">
        <f t="shared" ref="EO502" si="2505">+EJ502</f>
        <v>3703563.8</v>
      </c>
      <c r="EP502" s="31">
        <f t="shared" si="2290"/>
        <v>7407127.5999999996</v>
      </c>
      <c r="EQ502" s="225" t="str">
        <f t="shared" si="2434"/>
        <v/>
      </c>
    </row>
    <row r="503" spans="1:147" s="14" customFormat="1" ht="28.5">
      <c r="A503" s="263">
        <f t="shared" si="1163"/>
        <v>491</v>
      </c>
      <c r="B503" s="102"/>
      <c r="C503" s="249" t="s">
        <v>1218</v>
      </c>
      <c r="D503" s="273" t="s">
        <v>57</v>
      </c>
      <c r="E503" s="265" t="s">
        <v>1445</v>
      </c>
      <c r="F503" s="273">
        <v>2</v>
      </c>
      <c r="G503" s="102"/>
      <c r="H503" s="103"/>
      <c r="I503" s="210"/>
      <c r="J503" s="280"/>
      <c r="K503" s="206"/>
      <c r="L503" s="71">
        <f t="shared" ref="L503" si="2506">+J503+K503</f>
        <v>0</v>
      </c>
      <c r="M503" s="209">
        <f t="shared" si="2251"/>
        <v>0</v>
      </c>
      <c r="O503" s="275"/>
      <c r="P503" s="275"/>
      <c r="Q503" s="149"/>
      <c r="R503" s="60"/>
      <c r="S503" s="244"/>
      <c r="T503" s="275"/>
      <c r="U503" s="275"/>
      <c r="V503" s="149"/>
      <c r="W503" s="60"/>
      <c r="X503" s="244"/>
      <c r="Y503" s="275"/>
      <c r="Z503" s="275"/>
      <c r="AA503" s="149"/>
      <c r="AB503" s="60"/>
      <c r="AC503" s="244"/>
      <c r="AD503" s="275"/>
      <c r="AE503" s="275"/>
      <c r="AF503" s="149"/>
      <c r="AG503" s="60"/>
      <c r="AH503" s="244"/>
      <c r="AI503" s="275"/>
      <c r="AJ503" s="275"/>
      <c r="AK503" s="149"/>
      <c r="AL503" s="60"/>
      <c r="AM503" s="244"/>
      <c r="AN503" s="275">
        <v>5358660</v>
      </c>
      <c r="AO503" s="275">
        <v>0</v>
      </c>
      <c r="AP503" s="149">
        <f t="shared" si="2254"/>
        <v>5358660</v>
      </c>
      <c r="AQ503" s="60">
        <f t="shared" si="2283"/>
        <v>10717320</v>
      </c>
      <c r="AR503" s="244"/>
      <c r="AS503" s="275"/>
      <c r="AT503" s="275"/>
      <c r="AU503" s="149"/>
      <c r="AV503" s="60"/>
      <c r="AW503" s="244"/>
      <c r="AX503" s="212">
        <v>1410194</v>
      </c>
      <c r="AY503" s="213">
        <v>0</v>
      </c>
      <c r="AZ503" s="149">
        <f t="shared" si="2471"/>
        <v>1410194</v>
      </c>
      <c r="BA503" s="60">
        <f t="shared" si="2472"/>
        <v>2820388</v>
      </c>
      <c r="BB503" s="244"/>
      <c r="BC503" s="212"/>
      <c r="BD503" s="213"/>
      <c r="BE503" s="149"/>
      <c r="BF503" s="60"/>
      <c r="BG503" s="244"/>
      <c r="BH503" s="275"/>
      <c r="BI503" s="275"/>
      <c r="BJ503" s="149"/>
      <c r="BK503" s="60"/>
      <c r="BL503" s="244"/>
      <c r="BM503" s="212"/>
      <c r="BN503" s="213"/>
      <c r="BO503" s="149"/>
      <c r="BP503" s="60"/>
      <c r="BQ503" s="244"/>
      <c r="BR503" s="212"/>
      <c r="BS503" s="213"/>
      <c r="BT503" s="149"/>
      <c r="BU503" s="60"/>
      <c r="BV503" s="244"/>
      <c r="BW503" s="212"/>
      <c r="BX503" s="213"/>
      <c r="BY503" s="149"/>
      <c r="BZ503" s="60"/>
      <c r="CA503" s="244"/>
      <c r="CB503" s="277">
        <v>1347200</v>
      </c>
      <c r="CC503" s="278">
        <v>0</v>
      </c>
      <c r="CD503" s="149">
        <f t="shared" si="2488"/>
        <v>1347200</v>
      </c>
      <c r="CE503" s="60">
        <f t="shared" si="2489"/>
        <v>2694400</v>
      </c>
      <c r="CF503" s="244"/>
      <c r="CG503" s="212"/>
      <c r="CH503" s="213"/>
      <c r="CI503" s="149"/>
      <c r="CJ503" s="60"/>
      <c r="CK503" s="244"/>
      <c r="CL503" s="212"/>
      <c r="CM503" s="213"/>
      <c r="CN503" s="149"/>
      <c r="CO503" s="60"/>
      <c r="CP503" s="244"/>
      <c r="CQ503" s="212">
        <v>1345982</v>
      </c>
      <c r="CR503" s="213">
        <v>0</v>
      </c>
      <c r="CS503" s="149">
        <f t="shared" si="2490"/>
        <v>1345982</v>
      </c>
      <c r="CT503" s="60">
        <f t="shared" si="2491"/>
        <v>2691964</v>
      </c>
      <c r="CU503" s="244"/>
      <c r="CV503" s="212"/>
      <c r="CW503" s="213"/>
      <c r="CX503" s="149"/>
      <c r="CY503" s="60"/>
      <c r="CZ503" s="244"/>
      <c r="DA503" s="212"/>
      <c r="DB503" s="213"/>
      <c r="DC503" s="149"/>
      <c r="DD503" s="60"/>
      <c r="DE503" s="244"/>
      <c r="DF503" s="212"/>
      <c r="DG503" s="213"/>
      <c r="DH503" s="149"/>
      <c r="DI503" s="60"/>
      <c r="DJ503" s="244"/>
      <c r="DK503" s="212"/>
      <c r="DL503" s="213"/>
      <c r="DM503" s="149"/>
      <c r="DN503" s="60"/>
      <c r="DO503" s="244"/>
      <c r="DP503" s="212"/>
      <c r="DQ503" s="213"/>
      <c r="DR503" s="149">
        <f t="shared" si="2255"/>
        <v>0</v>
      </c>
      <c r="DS503" s="60">
        <f t="shared" si="2264"/>
        <v>0</v>
      </c>
      <c r="DT503" s="244"/>
      <c r="DU503" s="212">
        <v>4423252</v>
      </c>
      <c r="DV503" s="213">
        <v>0</v>
      </c>
      <c r="DW503" s="149">
        <f t="shared" si="2256"/>
        <v>4423252</v>
      </c>
      <c r="DX503" s="60">
        <f t="shared" si="2265"/>
        <v>8846504</v>
      </c>
      <c r="DY503" s="244"/>
      <c r="DZ503" s="212"/>
      <c r="EA503" s="213"/>
      <c r="EB503" s="149"/>
      <c r="EC503" s="60"/>
      <c r="ED503" s="247"/>
      <c r="EE503" s="212"/>
      <c r="EF503" s="213"/>
      <c r="EG503" s="149"/>
      <c r="EH503" s="60"/>
      <c r="EI503" s="244"/>
      <c r="EJ503" s="224">
        <f t="shared" ref="EJ503" si="2507">IFERROR(AVERAGEIFS(O503:EI503,O$12:EI$12,"Valor Total Unitario",O503:EI503,"&lt;&gt;0"),0)</f>
        <v>2777057.6</v>
      </c>
      <c r="EK503" s="221">
        <f t="shared" ref="EK503" si="2508">_xlfn.MINIFS(O503:EI503,O$12:EI$12,"Valor Total Unitario", O503:EI503, "&lt;&gt;0")</f>
        <v>1345982</v>
      </c>
      <c r="EL503" s="222" t="str">
        <f t="shared" ref="EL503" si="2509">IF(EK503=0,"",INDEX(O$9:EI$9,MATCH(EK503,O503:EI503,0)))</f>
        <v>IMPLAMEQ SAS</v>
      </c>
      <c r="EM503" s="221"/>
      <c r="EN503" s="220">
        <f>IFERROR(EM503/#REF!,0)</f>
        <v>0</v>
      </c>
      <c r="EO503" s="31">
        <f t="shared" ref="EO503" si="2510">+EJ503</f>
        <v>2777057.6</v>
      </c>
      <c r="EP503" s="31">
        <f t="shared" si="2290"/>
        <v>5554115.2000000002</v>
      </c>
      <c r="EQ503" s="225" t="str">
        <f t="shared" si="2434"/>
        <v/>
      </c>
    </row>
    <row r="504" spans="1:147" s="14" customFormat="1" ht="28.5">
      <c r="A504" s="263">
        <f t="shared" si="1163"/>
        <v>492</v>
      </c>
      <c r="B504" s="102"/>
      <c r="C504" s="249" t="s">
        <v>1219</v>
      </c>
      <c r="D504" s="273" t="s">
        <v>57</v>
      </c>
      <c r="E504" s="266" t="s">
        <v>1445</v>
      </c>
      <c r="F504" s="273">
        <v>1</v>
      </c>
      <c r="G504" s="102"/>
      <c r="H504" s="103"/>
      <c r="I504" s="210"/>
      <c r="J504" s="280"/>
      <c r="K504" s="206"/>
      <c r="L504" s="71">
        <f t="shared" ref="L504" si="2511">+J504+K504</f>
        <v>0</v>
      </c>
      <c r="M504" s="209">
        <f t="shared" si="2251"/>
        <v>0</v>
      </c>
      <c r="O504" s="275"/>
      <c r="P504" s="275"/>
      <c r="Q504" s="149"/>
      <c r="R504" s="60"/>
      <c r="S504" s="244"/>
      <c r="T504" s="275"/>
      <c r="U504" s="275"/>
      <c r="V504" s="149"/>
      <c r="W504" s="60"/>
      <c r="X504" s="244"/>
      <c r="Y504" s="275"/>
      <c r="Z504" s="275"/>
      <c r="AA504" s="149"/>
      <c r="AB504" s="60"/>
      <c r="AC504" s="244"/>
      <c r="AD504" s="275"/>
      <c r="AE504" s="275"/>
      <c r="AF504" s="149"/>
      <c r="AG504" s="60"/>
      <c r="AH504" s="244"/>
      <c r="AI504" s="275"/>
      <c r="AJ504" s="275"/>
      <c r="AK504" s="149"/>
      <c r="AL504" s="60"/>
      <c r="AM504" s="244"/>
      <c r="AN504" s="275">
        <v>10090380</v>
      </c>
      <c r="AO504" s="275">
        <v>0</v>
      </c>
      <c r="AP504" s="149">
        <f t="shared" si="2254"/>
        <v>10090380</v>
      </c>
      <c r="AQ504" s="60">
        <f t="shared" si="2283"/>
        <v>10090380</v>
      </c>
      <c r="AR504" s="244"/>
      <c r="AS504" s="275"/>
      <c r="AT504" s="275"/>
      <c r="AU504" s="149"/>
      <c r="AV504" s="60"/>
      <c r="AW504" s="244"/>
      <c r="AX504" s="212">
        <v>1565590</v>
      </c>
      <c r="AY504" s="213">
        <v>0</v>
      </c>
      <c r="AZ504" s="149">
        <f t="shared" si="2471"/>
        <v>1565590</v>
      </c>
      <c r="BA504" s="60">
        <f t="shared" si="2472"/>
        <v>1565590</v>
      </c>
      <c r="BB504" s="244"/>
      <c r="BC504" s="212"/>
      <c r="BD504" s="213"/>
      <c r="BE504" s="149"/>
      <c r="BF504" s="60"/>
      <c r="BG504" s="244"/>
      <c r="BH504" s="275"/>
      <c r="BI504" s="275"/>
      <c r="BJ504" s="149"/>
      <c r="BK504" s="60"/>
      <c r="BL504" s="244"/>
      <c r="BM504" s="212"/>
      <c r="BN504" s="213"/>
      <c r="BO504" s="149"/>
      <c r="BP504" s="60"/>
      <c r="BQ504" s="244"/>
      <c r="BR504" s="212"/>
      <c r="BS504" s="213"/>
      <c r="BT504" s="149"/>
      <c r="BU504" s="60"/>
      <c r="BV504" s="244"/>
      <c r="BW504" s="212"/>
      <c r="BX504" s="213"/>
      <c r="BY504" s="149"/>
      <c r="BZ504" s="60"/>
      <c r="CA504" s="244"/>
      <c r="CB504" s="277">
        <v>1347200</v>
      </c>
      <c r="CC504" s="278">
        <v>0</v>
      </c>
      <c r="CD504" s="149">
        <f t="shared" si="2488"/>
        <v>1347200</v>
      </c>
      <c r="CE504" s="60">
        <f t="shared" si="2489"/>
        <v>1347200</v>
      </c>
      <c r="CF504" s="244"/>
      <c r="CG504" s="212"/>
      <c r="CH504" s="213"/>
      <c r="CI504" s="149"/>
      <c r="CJ504" s="60"/>
      <c r="CK504" s="244"/>
      <c r="CL504" s="212"/>
      <c r="CM504" s="213"/>
      <c r="CN504" s="149"/>
      <c r="CO504" s="60"/>
      <c r="CP504" s="244"/>
      <c r="CQ504" s="212">
        <v>2347422</v>
      </c>
      <c r="CR504" s="213">
        <v>0</v>
      </c>
      <c r="CS504" s="149">
        <f t="shared" si="2490"/>
        <v>2347422</v>
      </c>
      <c r="CT504" s="60">
        <f t="shared" si="2491"/>
        <v>2347422</v>
      </c>
      <c r="CU504" s="244"/>
      <c r="CV504" s="212"/>
      <c r="CW504" s="213"/>
      <c r="CX504" s="149"/>
      <c r="CY504" s="60"/>
      <c r="CZ504" s="244"/>
      <c r="DA504" s="212"/>
      <c r="DB504" s="213"/>
      <c r="DC504" s="149"/>
      <c r="DD504" s="60"/>
      <c r="DE504" s="244"/>
      <c r="DF504" s="212"/>
      <c r="DG504" s="213"/>
      <c r="DH504" s="149"/>
      <c r="DI504" s="60"/>
      <c r="DJ504" s="244"/>
      <c r="DK504" s="212"/>
      <c r="DL504" s="213"/>
      <c r="DM504" s="149"/>
      <c r="DN504" s="60"/>
      <c r="DO504" s="244"/>
      <c r="DP504" s="212"/>
      <c r="DQ504" s="213"/>
      <c r="DR504" s="149">
        <f t="shared" si="2255"/>
        <v>0</v>
      </c>
      <c r="DS504" s="60">
        <f t="shared" si="2264"/>
        <v>0</v>
      </c>
      <c r="DT504" s="244"/>
      <c r="DU504" s="212">
        <v>5087032</v>
      </c>
      <c r="DV504" s="213">
        <v>0</v>
      </c>
      <c r="DW504" s="149">
        <f t="shared" si="2256"/>
        <v>5087032</v>
      </c>
      <c r="DX504" s="60">
        <f t="shared" si="2265"/>
        <v>5087032</v>
      </c>
      <c r="DY504" s="244"/>
      <c r="DZ504" s="212"/>
      <c r="EA504" s="213"/>
      <c r="EB504" s="149"/>
      <c r="EC504" s="60"/>
      <c r="ED504" s="247"/>
      <c r="EE504" s="212"/>
      <c r="EF504" s="213"/>
      <c r="EG504" s="149"/>
      <c r="EH504" s="60"/>
      <c r="EI504" s="244"/>
      <c r="EJ504" s="224">
        <f t="shared" ref="EJ504" si="2512">IFERROR(AVERAGEIFS(O504:EI504,O$12:EI$12,"Valor Total Unitario",O504:EI504,"&lt;&gt;0"),0)</f>
        <v>4087524.8</v>
      </c>
      <c r="EK504" s="221">
        <f t="shared" ref="EK504" si="2513">_xlfn.MINIFS(O504:EI504,O$12:EI$12,"Valor Total Unitario", O504:EI504, "&lt;&gt;0")</f>
        <v>1347200</v>
      </c>
      <c r="EL504" s="222" t="str">
        <f t="shared" ref="EL504" si="2514">IF(EK504=0,"",INDEX(O$9:EI$9,MATCH(EK504,O504:EI504,0)))</f>
        <v>LA INSTRUMENTADORA S.A.S.</v>
      </c>
      <c r="EM504" s="221"/>
      <c r="EN504" s="220">
        <f>IFERROR(EM504/#REF!,0)</f>
        <v>0</v>
      </c>
      <c r="EO504" s="31">
        <f t="shared" ref="EO504" si="2515">+EJ504</f>
        <v>4087524.8</v>
      </c>
      <c r="EP504" s="31">
        <f t="shared" si="2290"/>
        <v>4087524.8</v>
      </c>
      <c r="EQ504" s="225" t="str">
        <f t="shared" si="2434"/>
        <v/>
      </c>
    </row>
    <row r="505" spans="1:147" s="14" customFormat="1" ht="28.5">
      <c r="A505" s="263">
        <f t="shared" si="1163"/>
        <v>493</v>
      </c>
      <c r="B505" s="102"/>
      <c r="C505" s="249" t="s">
        <v>1220</v>
      </c>
      <c r="D505" s="273" t="s">
        <v>57</v>
      </c>
      <c r="E505" s="265" t="s">
        <v>1445</v>
      </c>
      <c r="F505" s="273">
        <v>1</v>
      </c>
      <c r="G505" s="102"/>
      <c r="H505" s="103"/>
      <c r="I505" s="210"/>
      <c r="J505" s="280"/>
      <c r="K505" s="206"/>
      <c r="L505" s="71">
        <f t="shared" ref="L505" si="2516">+J505+K505</f>
        <v>0</v>
      </c>
      <c r="M505" s="209">
        <f t="shared" si="2251"/>
        <v>0</v>
      </c>
      <c r="O505" s="275"/>
      <c r="P505" s="275"/>
      <c r="Q505" s="149"/>
      <c r="R505" s="60"/>
      <c r="S505" s="244"/>
      <c r="T505" s="275"/>
      <c r="U505" s="275"/>
      <c r="V505" s="149"/>
      <c r="W505" s="60"/>
      <c r="X505" s="244"/>
      <c r="Y505" s="275"/>
      <c r="Z505" s="275"/>
      <c r="AA505" s="149"/>
      <c r="AB505" s="60"/>
      <c r="AC505" s="244"/>
      <c r="AD505" s="275"/>
      <c r="AE505" s="275"/>
      <c r="AF505" s="149"/>
      <c r="AG505" s="60"/>
      <c r="AH505" s="244"/>
      <c r="AI505" s="275"/>
      <c r="AJ505" s="275"/>
      <c r="AK505" s="149"/>
      <c r="AL505" s="60"/>
      <c r="AM505" s="244"/>
      <c r="AN505" s="275">
        <v>17012520</v>
      </c>
      <c r="AO505" s="275">
        <v>0</v>
      </c>
      <c r="AP505" s="149">
        <f t="shared" si="2254"/>
        <v>17012520</v>
      </c>
      <c r="AQ505" s="60">
        <f t="shared" si="2283"/>
        <v>17012520</v>
      </c>
      <c r="AR505" s="244"/>
      <c r="AS505" s="275"/>
      <c r="AT505" s="275"/>
      <c r="AU505" s="149"/>
      <c r="AV505" s="60"/>
      <c r="AW505" s="244"/>
      <c r="AX505" s="212">
        <v>2869747</v>
      </c>
      <c r="AY505" s="213">
        <v>0</v>
      </c>
      <c r="AZ505" s="149">
        <f t="shared" si="2471"/>
        <v>2869747</v>
      </c>
      <c r="BA505" s="60">
        <f t="shared" si="2472"/>
        <v>2869747</v>
      </c>
      <c r="BB505" s="244"/>
      <c r="BC505" s="212"/>
      <c r="BD505" s="213"/>
      <c r="BE505" s="149"/>
      <c r="BF505" s="60"/>
      <c r="BG505" s="244"/>
      <c r="BH505" s="275"/>
      <c r="BI505" s="275"/>
      <c r="BJ505" s="149"/>
      <c r="BK505" s="60"/>
      <c r="BL505" s="244"/>
      <c r="BM505" s="212"/>
      <c r="BN505" s="213"/>
      <c r="BO505" s="149"/>
      <c r="BP505" s="60"/>
      <c r="BQ505" s="244"/>
      <c r="BR505" s="212"/>
      <c r="BS505" s="213"/>
      <c r="BT505" s="149"/>
      <c r="BU505" s="60"/>
      <c r="BV505" s="244"/>
      <c r="BW505" s="212"/>
      <c r="BX505" s="213"/>
      <c r="BY505" s="149"/>
      <c r="BZ505" s="60"/>
      <c r="CA505" s="244"/>
      <c r="CB505" s="277">
        <v>1620000</v>
      </c>
      <c r="CC505" s="277">
        <v>0</v>
      </c>
      <c r="CD505" s="149">
        <f t="shared" si="2488"/>
        <v>1620000</v>
      </c>
      <c r="CE505" s="60">
        <f t="shared" si="2489"/>
        <v>1620000</v>
      </c>
      <c r="CF505" s="244"/>
      <c r="CG505" s="212"/>
      <c r="CH505" s="213"/>
      <c r="CI505" s="149"/>
      <c r="CJ505" s="60"/>
      <c r="CK505" s="244"/>
      <c r="CL505" s="212"/>
      <c r="CM505" s="213"/>
      <c r="CN505" s="149"/>
      <c r="CO505" s="60"/>
      <c r="CP505" s="244"/>
      <c r="CQ505" s="212">
        <v>4420526</v>
      </c>
      <c r="CR505" s="213">
        <v>0</v>
      </c>
      <c r="CS505" s="149">
        <f t="shared" si="2490"/>
        <v>4420526</v>
      </c>
      <c r="CT505" s="60">
        <f t="shared" si="2491"/>
        <v>4420526</v>
      </c>
      <c r="CU505" s="244"/>
      <c r="CV505" s="212"/>
      <c r="CW505" s="213"/>
      <c r="CX505" s="149"/>
      <c r="CY505" s="60"/>
      <c r="CZ505" s="244"/>
      <c r="DA505" s="212"/>
      <c r="DB505" s="213"/>
      <c r="DC505" s="149"/>
      <c r="DD505" s="60"/>
      <c r="DE505" s="244"/>
      <c r="DF505" s="212"/>
      <c r="DG505" s="213"/>
      <c r="DH505" s="149"/>
      <c r="DI505" s="60"/>
      <c r="DJ505" s="244"/>
      <c r="DK505" s="212"/>
      <c r="DL505" s="213"/>
      <c r="DM505" s="149"/>
      <c r="DN505" s="60"/>
      <c r="DO505" s="244"/>
      <c r="DP505" s="212"/>
      <c r="DQ505" s="213"/>
      <c r="DR505" s="149">
        <f t="shared" si="2255"/>
        <v>0</v>
      </c>
      <c r="DS505" s="60">
        <f t="shared" si="2264"/>
        <v>0</v>
      </c>
      <c r="DT505" s="244"/>
      <c r="DU505" s="212">
        <v>7980220</v>
      </c>
      <c r="DV505" s="213">
        <v>0</v>
      </c>
      <c r="DW505" s="149">
        <f t="shared" si="2256"/>
        <v>7980220</v>
      </c>
      <c r="DX505" s="60">
        <f t="shared" si="2265"/>
        <v>7980220</v>
      </c>
      <c r="DY505" s="244"/>
      <c r="DZ505" s="212"/>
      <c r="EA505" s="213"/>
      <c r="EB505" s="149"/>
      <c r="EC505" s="60"/>
      <c r="ED505" s="247"/>
      <c r="EE505" s="212"/>
      <c r="EF505" s="213"/>
      <c r="EG505" s="149"/>
      <c r="EH505" s="60"/>
      <c r="EI505" s="244"/>
      <c r="EJ505" s="224">
        <f t="shared" ref="EJ505" si="2517">IFERROR(AVERAGEIFS(O505:EI505,O$12:EI$12,"Valor Total Unitario",O505:EI505,"&lt;&gt;0"),0)</f>
        <v>6780602.5999999996</v>
      </c>
      <c r="EK505" s="221">
        <f t="shared" ref="EK505" si="2518">_xlfn.MINIFS(O505:EI505,O$12:EI$12,"Valor Total Unitario", O505:EI505, "&lt;&gt;0")</f>
        <v>1620000</v>
      </c>
      <c r="EL505" s="222" t="str">
        <f t="shared" ref="EL505" si="2519">IF(EK505=0,"",INDEX(O$9:EI$9,MATCH(EK505,O505:EI505,0)))</f>
        <v>LA INSTRUMENTADORA S.A.S.</v>
      </c>
      <c r="EM505" s="221"/>
      <c r="EN505" s="220">
        <f>IFERROR(EM505/#REF!,0)</f>
        <v>0</v>
      </c>
      <c r="EO505" s="31">
        <f t="shared" ref="EO505" si="2520">+EJ505</f>
        <v>6780602.5999999996</v>
      </c>
      <c r="EP505" s="31">
        <f t="shared" si="2290"/>
        <v>6780602.5999999996</v>
      </c>
      <c r="EQ505" s="225" t="str">
        <f t="shared" si="2434"/>
        <v/>
      </c>
    </row>
    <row r="506" spans="1:147" s="14" customFormat="1" ht="57">
      <c r="A506" s="263">
        <f t="shared" si="1163"/>
        <v>494</v>
      </c>
      <c r="B506" s="102"/>
      <c r="C506" s="249" t="s">
        <v>1221</v>
      </c>
      <c r="D506" s="273" t="s">
        <v>57</v>
      </c>
      <c r="E506" s="265" t="s">
        <v>1445</v>
      </c>
      <c r="F506" s="273">
        <v>1</v>
      </c>
      <c r="G506" s="102"/>
      <c r="H506" s="103"/>
      <c r="I506" s="210"/>
      <c r="J506" s="280"/>
      <c r="K506" s="206"/>
      <c r="L506" s="71">
        <f t="shared" ref="L506" si="2521">+J506+K506</f>
        <v>0</v>
      </c>
      <c r="M506" s="209">
        <f t="shared" si="2251"/>
        <v>0</v>
      </c>
      <c r="O506" s="275"/>
      <c r="P506" s="275"/>
      <c r="Q506" s="149"/>
      <c r="R506" s="60"/>
      <c r="S506" s="244"/>
      <c r="T506" s="275"/>
      <c r="U506" s="275"/>
      <c r="V506" s="149"/>
      <c r="W506" s="60"/>
      <c r="X506" s="244"/>
      <c r="Y506" s="275"/>
      <c r="Z506" s="275"/>
      <c r="AA506" s="149"/>
      <c r="AB506" s="60"/>
      <c r="AC506" s="244"/>
      <c r="AD506" s="275"/>
      <c r="AE506" s="275"/>
      <c r="AF506" s="149"/>
      <c r="AG506" s="60"/>
      <c r="AH506" s="244"/>
      <c r="AI506" s="275"/>
      <c r="AJ506" s="275"/>
      <c r="AK506" s="149"/>
      <c r="AL506" s="60"/>
      <c r="AM506" s="244"/>
      <c r="AN506" s="275">
        <v>29205600</v>
      </c>
      <c r="AO506" s="275">
        <v>0</v>
      </c>
      <c r="AP506" s="149">
        <f t="shared" si="2254"/>
        <v>29205600</v>
      </c>
      <c r="AQ506" s="60">
        <f t="shared" si="2283"/>
        <v>29205600</v>
      </c>
      <c r="AR506" s="244"/>
      <c r="AS506" s="275"/>
      <c r="AT506" s="275"/>
      <c r="AU506" s="149"/>
      <c r="AV506" s="60"/>
      <c r="AW506" s="244"/>
      <c r="AX506" s="212">
        <v>2158812</v>
      </c>
      <c r="AY506" s="213">
        <v>0</v>
      </c>
      <c r="AZ506" s="149">
        <f t="shared" si="2471"/>
        <v>2158812</v>
      </c>
      <c r="BA506" s="60">
        <f t="shared" si="2472"/>
        <v>2158812</v>
      </c>
      <c r="BB506" s="244"/>
      <c r="BC506" s="212"/>
      <c r="BD506" s="213"/>
      <c r="BE506" s="149"/>
      <c r="BF506" s="60"/>
      <c r="BG506" s="244"/>
      <c r="BH506" s="275"/>
      <c r="BI506" s="275"/>
      <c r="BJ506" s="149"/>
      <c r="BK506" s="60"/>
      <c r="BL506" s="244"/>
      <c r="BM506" s="212"/>
      <c r="BN506" s="213"/>
      <c r="BO506" s="149"/>
      <c r="BP506" s="60"/>
      <c r="BQ506" s="244"/>
      <c r="BR506" s="212"/>
      <c r="BS506" s="213"/>
      <c r="BT506" s="149"/>
      <c r="BU506" s="60"/>
      <c r="BV506" s="244"/>
      <c r="BW506" s="212"/>
      <c r="BX506" s="213"/>
      <c r="BY506" s="149"/>
      <c r="BZ506" s="60"/>
      <c r="CA506" s="244"/>
      <c r="CB506" s="277"/>
      <c r="CC506" s="277"/>
      <c r="CD506" s="149"/>
      <c r="CE506" s="60"/>
      <c r="CF506" s="244"/>
      <c r="CG506" s="212"/>
      <c r="CH506" s="213"/>
      <c r="CI506" s="149"/>
      <c r="CJ506" s="60"/>
      <c r="CK506" s="244"/>
      <c r="CL506" s="212"/>
      <c r="CM506" s="213"/>
      <c r="CN506" s="149"/>
      <c r="CO506" s="60"/>
      <c r="CP506" s="244"/>
      <c r="CQ506" s="212"/>
      <c r="CR506" s="213"/>
      <c r="CS506" s="149"/>
      <c r="CT506" s="60"/>
      <c r="CU506" s="244"/>
      <c r="CV506" s="212"/>
      <c r="CW506" s="213"/>
      <c r="CX506" s="149"/>
      <c r="CY506" s="60"/>
      <c r="CZ506" s="244"/>
      <c r="DA506" s="212"/>
      <c r="DB506" s="213"/>
      <c r="DC506" s="149"/>
      <c r="DD506" s="60"/>
      <c r="DE506" s="244"/>
      <c r="DF506" s="212"/>
      <c r="DG506" s="213"/>
      <c r="DH506" s="149"/>
      <c r="DI506" s="60"/>
      <c r="DJ506" s="244"/>
      <c r="DK506" s="212"/>
      <c r="DL506" s="213"/>
      <c r="DM506" s="149"/>
      <c r="DN506" s="60"/>
      <c r="DO506" s="244"/>
      <c r="DP506" s="212"/>
      <c r="DQ506" s="213"/>
      <c r="DR506" s="149">
        <f t="shared" si="2255"/>
        <v>0</v>
      </c>
      <c r="DS506" s="60">
        <f t="shared" si="2264"/>
        <v>0</v>
      </c>
      <c r="DT506" s="244"/>
      <c r="DU506" s="212">
        <v>17835400</v>
      </c>
      <c r="DV506" s="213">
        <v>0</v>
      </c>
      <c r="DW506" s="149">
        <f t="shared" si="2256"/>
        <v>17835400</v>
      </c>
      <c r="DX506" s="60">
        <f t="shared" si="2265"/>
        <v>17835400</v>
      </c>
      <c r="DY506" s="244"/>
      <c r="DZ506" s="212"/>
      <c r="EA506" s="213"/>
      <c r="EB506" s="149"/>
      <c r="EC506" s="60"/>
      <c r="ED506" s="247"/>
      <c r="EE506" s="212"/>
      <c r="EF506" s="213"/>
      <c r="EG506" s="149"/>
      <c r="EH506" s="60"/>
      <c r="EI506" s="244"/>
      <c r="EJ506" s="224">
        <f t="shared" ref="EJ506" si="2522">IFERROR(AVERAGEIFS(O506:EI506,O$12:EI$12,"Valor Total Unitario",O506:EI506,"&lt;&gt;0"),0)</f>
        <v>16399937.333333334</v>
      </c>
      <c r="EK506" s="221">
        <f t="shared" ref="EK506" si="2523">_xlfn.MINIFS(O506:EI506,O$12:EI$12,"Valor Total Unitario", O506:EI506, "&lt;&gt;0")</f>
        <v>2158812</v>
      </c>
      <c r="EL506" s="222" t="str">
        <f t="shared" ref="EL506" si="2524">IF(EK506=0,"",INDEX(O$9:EI$9,MATCH(EK506,O506:EI506,0)))</f>
        <v>PROMED QUIRURGICOS</v>
      </c>
      <c r="EM506" s="221"/>
      <c r="EN506" s="220">
        <f>IFERROR(EM506/#REF!,0)</f>
        <v>0</v>
      </c>
      <c r="EO506" s="31">
        <f t="shared" ref="EO506" si="2525">+EJ506</f>
        <v>16399937.333333334</v>
      </c>
      <c r="EP506" s="31">
        <f t="shared" si="2290"/>
        <v>16399937.333333334</v>
      </c>
      <c r="EQ506" s="225" t="str">
        <f t="shared" si="2434"/>
        <v/>
      </c>
    </row>
    <row r="507" spans="1:147" s="14" customFormat="1" ht="28.5">
      <c r="A507" s="263">
        <f t="shared" si="1163"/>
        <v>495</v>
      </c>
      <c r="B507" s="102"/>
      <c r="C507" s="249" t="s">
        <v>1222</v>
      </c>
      <c r="D507" s="273" t="s">
        <v>57</v>
      </c>
      <c r="E507" s="265" t="s">
        <v>1445</v>
      </c>
      <c r="F507" s="273">
        <v>1</v>
      </c>
      <c r="G507" s="102"/>
      <c r="H507" s="103"/>
      <c r="I507" s="210"/>
      <c r="J507" s="280"/>
      <c r="K507" s="206"/>
      <c r="L507" s="71">
        <f t="shared" ref="L507" si="2526">+J507+K507</f>
        <v>0</v>
      </c>
      <c r="M507" s="209">
        <f t="shared" si="2251"/>
        <v>0</v>
      </c>
      <c r="O507" s="275"/>
      <c r="P507" s="275"/>
      <c r="Q507" s="149"/>
      <c r="R507" s="60"/>
      <c r="S507" s="244"/>
      <c r="T507" s="275"/>
      <c r="U507" s="275"/>
      <c r="V507" s="149"/>
      <c r="W507" s="60"/>
      <c r="X507" s="244"/>
      <c r="Y507" s="275"/>
      <c r="Z507" s="275"/>
      <c r="AA507" s="149"/>
      <c r="AB507" s="60"/>
      <c r="AC507" s="244"/>
      <c r="AD507" s="275"/>
      <c r="AE507" s="275"/>
      <c r="AF507" s="149"/>
      <c r="AG507" s="60"/>
      <c r="AH507" s="244"/>
      <c r="AI507" s="275"/>
      <c r="AJ507" s="275"/>
      <c r="AK507" s="149"/>
      <c r="AL507" s="60"/>
      <c r="AM507" s="244"/>
      <c r="AN507" s="275"/>
      <c r="AO507" s="275"/>
      <c r="AP507" s="149">
        <f t="shared" si="2254"/>
        <v>0</v>
      </c>
      <c r="AQ507" s="60">
        <f t="shared" si="2283"/>
        <v>0</v>
      </c>
      <c r="AR507" s="244"/>
      <c r="AS507" s="275"/>
      <c r="AT507" s="275"/>
      <c r="AU507" s="149"/>
      <c r="AV507" s="60"/>
      <c r="AW507" s="244"/>
      <c r="AX507" s="212"/>
      <c r="AY507" s="213"/>
      <c r="AZ507" s="149"/>
      <c r="BA507" s="60"/>
      <c r="BB507" s="244"/>
      <c r="BC507" s="212"/>
      <c r="BD507" s="213"/>
      <c r="BE507" s="149"/>
      <c r="BF507" s="60"/>
      <c r="BG507" s="244"/>
      <c r="BH507" s="275"/>
      <c r="BI507" s="275"/>
      <c r="BJ507" s="149"/>
      <c r="BK507" s="60"/>
      <c r="BL507" s="244"/>
      <c r="BM507" s="212"/>
      <c r="BN507" s="213"/>
      <c r="BO507" s="149"/>
      <c r="BP507" s="60"/>
      <c r="BQ507" s="244"/>
      <c r="BR507" s="212"/>
      <c r="BS507" s="213"/>
      <c r="BT507" s="149"/>
      <c r="BU507" s="60"/>
      <c r="BV507" s="244"/>
      <c r="BW507" s="212"/>
      <c r="BX507" s="213"/>
      <c r="BY507" s="149"/>
      <c r="BZ507" s="60"/>
      <c r="CA507" s="244"/>
      <c r="CB507" s="277"/>
      <c r="CC507" s="277"/>
      <c r="CD507" s="149"/>
      <c r="CE507" s="60"/>
      <c r="CF507" s="244"/>
      <c r="CG507" s="212"/>
      <c r="CH507" s="213"/>
      <c r="CI507" s="149"/>
      <c r="CJ507" s="60"/>
      <c r="CK507" s="244"/>
      <c r="CL507" s="212"/>
      <c r="CM507" s="213"/>
      <c r="CN507" s="149"/>
      <c r="CO507" s="60"/>
      <c r="CP507" s="244"/>
      <c r="CQ507" s="212"/>
      <c r="CR507" s="213"/>
      <c r="CS507" s="149"/>
      <c r="CT507" s="60"/>
      <c r="CU507" s="244"/>
      <c r="CV507" s="212"/>
      <c r="CW507" s="213"/>
      <c r="CX507" s="149"/>
      <c r="CY507" s="60"/>
      <c r="CZ507" s="244"/>
      <c r="DA507" s="212"/>
      <c r="DB507" s="213"/>
      <c r="DC507" s="149"/>
      <c r="DD507" s="60"/>
      <c r="DE507" s="244"/>
      <c r="DF507" s="212"/>
      <c r="DG507" s="213"/>
      <c r="DH507" s="149"/>
      <c r="DI507" s="60"/>
      <c r="DJ507" s="244"/>
      <c r="DK507" s="212"/>
      <c r="DL507" s="213"/>
      <c r="DM507" s="149"/>
      <c r="DN507" s="60"/>
      <c r="DO507" s="244"/>
      <c r="DP507" s="212"/>
      <c r="DQ507" s="213"/>
      <c r="DR507" s="149">
        <f t="shared" si="2255"/>
        <v>0</v>
      </c>
      <c r="DS507" s="60">
        <f t="shared" si="2264"/>
        <v>0</v>
      </c>
      <c r="DT507" s="244"/>
      <c r="DU507" s="212">
        <v>49755000</v>
      </c>
      <c r="DV507" s="213">
        <v>0</v>
      </c>
      <c r="DW507" s="149">
        <f t="shared" si="2256"/>
        <v>49755000</v>
      </c>
      <c r="DX507" s="60">
        <f t="shared" si="2265"/>
        <v>49755000</v>
      </c>
      <c r="DY507" s="244"/>
      <c r="DZ507" s="212"/>
      <c r="EA507" s="213"/>
      <c r="EB507" s="149"/>
      <c r="EC507" s="60"/>
      <c r="ED507" s="247"/>
      <c r="EE507" s="212"/>
      <c r="EF507" s="213"/>
      <c r="EG507" s="149"/>
      <c r="EH507" s="60"/>
      <c r="EI507" s="244"/>
      <c r="EJ507" s="224">
        <f t="shared" ref="EJ507" si="2527">IFERROR(AVERAGEIFS(O507:EI507,O$12:EI$12,"Valor Total Unitario",O507:EI507,"&lt;&gt;0"),0)</f>
        <v>49755000</v>
      </c>
      <c r="EK507" s="221">
        <f t="shared" ref="EK507" si="2528">_xlfn.MINIFS(O507:EI507,O$12:EI$12,"Valor Total Unitario", O507:EI507, "&lt;&gt;0")</f>
        <v>49755000</v>
      </c>
      <c r="EL507" s="222" t="str">
        <f t="shared" ref="EL507" si="2529">IF(EK507=0,"",INDEX(O$9:EI$9,MATCH(EK507,O507:EI507,0)))</f>
        <v>IMPLANTECH LTDA</v>
      </c>
      <c r="EM507" s="221"/>
      <c r="EN507" s="220">
        <f>IFERROR(EM507/#REF!,0)</f>
        <v>0</v>
      </c>
      <c r="EO507" s="31">
        <f t="shared" ref="EO507" si="2530">+EJ507</f>
        <v>49755000</v>
      </c>
      <c r="EP507" s="31">
        <f t="shared" si="2290"/>
        <v>49755000</v>
      </c>
      <c r="EQ507" s="225" t="str">
        <f t="shared" si="2434"/>
        <v/>
      </c>
    </row>
    <row r="508" spans="1:147" s="14" customFormat="1" ht="71.25">
      <c r="A508" s="263">
        <f t="shared" si="1163"/>
        <v>496</v>
      </c>
      <c r="B508" s="102"/>
      <c r="C508" s="249" t="s">
        <v>1223</v>
      </c>
      <c r="D508" s="273" t="s">
        <v>57</v>
      </c>
      <c r="E508" s="265" t="s">
        <v>1445</v>
      </c>
      <c r="F508" s="273">
        <v>1</v>
      </c>
      <c r="G508" s="102"/>
      <c r="H508" s="103"/>
      <c r="I508" s="210"/>
      <c r="J508" s="280"/>
      <c r="K508" s="206"/>
      <c r="L508" s="71">
        <f t="shared" ref="L508" si="2531">+J508+K508</f>
        <v>0</v>
      </c>
      <c r="M508" s="209">
        <f t="shared" si="2251"/>
        <v>0</v>
      </c>
      <c r="O508" s="275"/>
      <c r="P508" s="275"/>
      <c r="Q508" s="149"/>
      <c r="R508" s="60"/>
      <c r="S508" s="244"/>
      <c r="T508" s="275"/>
      <c r="U508" s="275"/>
      <c r="V508" s="149"/>
      <c r="W508" s="60"/>
      <c r="X508" s="244"/>
      <c r="Y508" s="275"/>
      <c r="Z508" s="275"/>
      <c r="AA508" s="149"/>
      <c r="AB508" s="60"/>
      <c r="AC508" s="244"/>
      <c r="AD508" s="275"/>
      <c r="AE508" s="275"/>
      <c r="AF508" s="149"/>
      <c r="AG508" s="60"/>
      <c r="AH508" s="244"/>
      <c r="AI508" s="275"/>
      <c r="AJ508" s="275"/>
      <c r="AK508" s="149"/>
      <c r="AL508" s="60"/>
      <c r="AM508" s="244"/>
      <c r="AN508" s="275"/>
      <c r="AO508" s="275"/>
      <c r="AP508" s="149">
        <f t="shared" si="2254"/>
        <v>0</v>
      </c>
      <c r="AQ508" s="60">
        <f t="shared" si="2283"/>
        <v>0</v>
      </c>
      <c r="AR508" s="244"/>
      <c r="AS508" s="275"/>
      <c r="AT508" s="275"/>
      <c r="AU508" s="149"/>
      <c r="AV508" s="60"/>
      <c r="AW508" s="244"/>
      <c r="AX508" s="212">
        <v>4561319</v>
      </c>
      <c r="AY508" s="213">
        <v>0</v>
      </c>
      <c r="AZ508" s="149">
        <f t="shared" si="2471"/>
        <v>4561319</v>
      </c>
      <c r="BA508" s="60">
        <f t="shared" si="2472"/>
        <v>4561319</v>
      </c>
      <c r="BB508" s="244"/>
      <c r="BC508" s="212"/>
      <c r="BD508" s="213"/>
      <c r="BE508" s="149"/>
      <c r="BF508" s="60"/>
      <c r="BG508" s="244"/>
      <c r="BH508" s="275"/>
      <c r="BI508" s="275"/>
      <c r="BJ508" s="149"/>
      <c r="BK508" s="60"/>
      <c r="BL508" s="244"/>
      <c r="BM508" s="212"/>
      <c r="BN508" s="213"/>
      <c r="BO508" s="149"/>
      <c r="BP508" s="60"/>
      <c r="BQ508" s="244"/>
      <c r="BR508" s="212"/>
      <c r="BS508" s="213"/>
      <c r="BT508" s="149"/>
      <c r="BU508" s="60"/>
      <c r="BV508" s="244"/>
      <c r="BW508" s="212"/>
      <c r="BX508" s="213"/>
      <c r="BY508" s="149"/>
      <c r="BZ508" s="60"/>
      <c r="CA508" s="244"/>
      <c r="CB508" s="277"/>
      <c r="CC508" s="277"/>
      <c r="CD508" s="149"/>
      <c r="CE508" s="60"/>
      <c r="CF508" s="244"/>
      <c r="CG508" s="212"/>
      <c r="CH508" s="213"/>
      <c r="CI508" s="149"/>
      <c r="CJ508" s="60"/>
      <c r="CK508" s="244"/>
      <c r="CL508" s="212"/>
      <c r="CM508" s="213"/>
      <c r="CN508" s="149"/>
      <c r="CO508" s="60"/>
      <c r="CP508" s="244"/>
      <c r="CQ508" s="212"/>
      <c r="CR508" s="213"/>
      <c r="CS508" s="149"/>
      <c r="CT508" s="60"/>
      <c r="CU508" s="244"/>
      <c r="CV508" s="212"/>
      <c r="CW508" s="213"/>
      <c r="CX508" s="149"/>
      <c r="CY508" s="60"/>
      <c r="CZ508" s="244"/>
      <c r="DA508" s="212"/>
      <c r="DB508" s="213"/>
      <c r="DC508" s="149"/>
      <c r="DD508" s="60"/>
      <c r="DE508" s="244"/>
      <c r="DF508" s="212"/>
      <c r="DG508" s="213"/>
      <c r="DH508" s="149"/>
      <c r="DI508" s="60"/>
      <c r="DJ508" s="244"/>
      <c r="DK508" s="212"/>
      <c r="DL508" s="213"/>
      <c r="DM508" s="149"/>
      <c r="DN508" s="60"/>
      <c r="DO508" s="244"/>
      <c r="DP508" s="212"/>
      <c r="DQ508" s="213"/>
      <c r="DR508" s="149">
        <f t="shared" si="2255"/>
        <v>0</v>
      </c>
      <c r="DS508" s="60">
        <f t="shared" si="2264"/>
        <v>0</v>
      </c>
      <c r="DT508" s="244"/>
      <c r="DU508" s="212">
        <v>17835400</v>
      </c>
      <c r="DV508" s="213">
        <v>0</v>
      </c>
      <c r="DW508" s="149">
        <f t="shared" si="2256"/>
        <v>17835400</v>
      </c>
      <c r="DX508" s="60">
        <f t="shared" si="2265"/>
        <v>17835400</v>
      </c>
      <c r="DY508" s="244"/>
      <c r="DZ508" s="212"/>
      <c r="EA508" s="213"/>
      <c r="EB508" s="149"/>
      <c r="EC508" s="60"/>
      <c r="ED508" s="247"/>
      <c r="EE508" s="212"/>
      <c r="EF508" s="213"/>
      <c r="EG508" s="149"/>
      <c r="EH508" s="60"/>
      <c r="EI508" s="244"/>
      <c r="EJ508" s="224">
        <f t="shared" ref="EJ508" si="2532">IFERROR(AVERAGEIFS(O508:EI508,O$12:EI$12,"Valor Total Unitario",O508:EI508,"&lt;&gt;0"),0)</f>
        <v>11198359.5</v>
      </c>
      <c r="EK508" s="221">
        <f t="shared" ref="EK508" si="2533">_xlfn.MINIFS(O508:EI508,O$12:EI$12,"Valor Total Unitario", O508:EI508, "&lt;&gt;0")</f>
        <v>4561319</v>
      </c>
      <c r="EL508" s="222" t="str">
        <f t="shared" ref="EL508" si="2534">IF(EK508=0,"",INDEX(O$9:EI$9,MATCH(EK508,O508:EI508,0)))</f>
        <v>PROMED QUIRURGICOS</v>
      </c>
      <c r="EM508" s="221"/>
      <c r="EN508" s="220">
        <f>IFERROR(EM508/#REF!,0)</f>
        <v>0</v>
      </c>
      <c r="EO508" s="31">
        <f t="shared" ref="EO508" si="2535">+EJ508</f>
        <v>11198359.5</v>
      </c>
      <c r="EP508" s="31">
        <f t="shared" si="2290"/>
        <v>11198359.5</v>
      </c>
      <c r="EQ508" s="225" t="str">
        <f t="shared" si="2434"/>
        <v/>
      </c>
    </row>
    <row r="509" spans="1:147" s="14" customFormat="1" ht="42.75">
      <c r="A509" s="263">
        <f t="shared" si="1163"/>
        <v>497</v>
      </c>
      <c r="B509" s="102"/>
      <c r="C509" s="249" t="s">
        <v>1224</v>
      </c>
      <c r="D509" s="273" t="s">
        <v>57</v>
      </c>
      <c r="E509" s="265" t="s">
        <v>1445</v>
      </c>
      <c r="F509" s="273">
        <v>1</v>
      </c>
      <c r="G509" s="102"/>
      <c r="H509" s="103"/>
      <c r="I509" s="210"/>
      <c r="J509" s="280"/>
      <c r="K509" s="206"/>
      <c r="L509" s="71">
        <f t="shared" ref="L509" si="2536">+J509+K509</f>
        <v>0</v>
      </c>
      <c r="M509" s="209">
        <f t="shared" si="2251"/>
        <v>0</v>
      </c>
      <c r="O509" s="275"/>
      <c r="P509" s="275"/>
      <c r="Q509" s="149"/>
      <c r="R509" s="60"/>
      <c r="S509" s="244"/>
      <c r="T509" s="275"/>
      <c r="U509" s="275"/>
      <c r="V509" s="149"/>
      <c r="W509" s="60"/>
      <c r="X509" s="244"/>
      <c r="Y509" s="275"/>
      <c r="Z509" s="275"/>
      <c r="AA509" s="149"/>
      <c r="AB509" s="60"/>
      <c r="AC509" s="244"/>
      <c r="AD509" s="275"/>
      <c r="AE509" s="275"/>
      <c r="AF509" s="149"/>
      <c r="AG509" s="60"/>
      <c r="AH509" s="244"/>
      <c r="AI509" s="275"/>
      <c r="AJ509" s="275"/>
      <c r="AK509" s="149"/>
      <c r="AL509" s="60"/>
      <c r="AM509" s="244"/>
      <c r="AN509" s="275">
        <v>3555240</v>
      </c>
      <c r="AO509" s="275">
        <v>0</v>
      </c>
      <c r="AP509" s="149">
        <f t="shared" si="2254"/>
        <v>3555240</v>
      </c>
      <c r="AQ509" s="60">
        <f t="shared" si="2283"/>
        <v>3555240</v>
      </c>
      <c r="AR509" s="244"/>
      <c r="AS509" s="275"/>
      <c r="AT509" s="275"/>
      <c r="AU509" s="149"/>
      <c r="AV509" s="60"/>
      <c r="AW509" s="244"/>
      <c r="AX509" s="212">
        <v>1617246</v>
      </c>
      <c r="AY509" s="213">
        <v>0</v>
      </c>
      <c r="AZ509" s="149">
        <f t="shared" si="2471"/>
        <v>1617246</v>
      </c>
      <c r="BA509" s="60">
        <f t="shared" si="2472"/>
        <v>1617246</v>
      </c>
      <c r="BB509" s="244"/>
      <c r="BC509" s="212"/>
      <c r="BD509" s="213"/>
      <c r="BE509" s="149"/>
      <c r="BF509" s="60"/>
      <c r="BG509" s="244"/>
      <c r="BH509" s="275"/>
      <c r="BI509" s="275"/>
      <c r="BJ509" s="149"/>
      <c r="BK509" s="60"/>
      <c r="BL509" s="244"/>
      <c r="BM509" s="212"/>
      <c r="BN509" s="213"/>
      <c r="BO509" s="149"/>
      <c r="BP509" s="60"/>
      <c r="BQ509" s="244"/>
      <c r="BR509" s="212"/>
      <c r="BS509" s="213"/>
      <c r="BT509" s="149"/>
      <c r="BU509" s="60"/>
      <c r="BV509" s="244"/>
      <c r="BW509" s="212"/>
      <c r="BX509" s="213"/>
      <c r="BY509" s="149"/>
      <c r="BZ509" s="60"/>
      <c r="CA509" s="244"/>
      <c r="CB509" s="277">
        <v>1377000</v>
      </c>
      <c r="CC509" s="277">
        <v>0</v>
      </c>
      <c r="CD509" s="149">
        <f t="shared" si="2488"/>
        <v>1377000</v>
      </c>
      <c r="CE509" s="60">
        <f t="shared" si="2489"/>
        <v>1377000</v>
      </c>
      <c r="CF509" s="244"/>
      <c r="CG509" s="212"/>
      <c r="CH509" s="213"/>
      <c r="CI509" s="149"/>
      <c r="CJ509" s="60"/>
      <c r="CK509" s="244"/>
      <c r="CL509" s="212"/>
      <c r="CM509" s="213"/>
      <c r="CN509" s="149"/>
      <c r="CO509" s="60"/>
      <c r="CP509" s="244"/>
      <c r="CQ509" s="212"/>
      <c r="CR509" s="213"/>
      <c r="CS509" s="149"/>
      <c r="CT509" s="60"/>
      <c r="CU509" s="244"/>
      <c r="CV509" s="212"/>
      <c r="CW509" s="213"/>
      <c r="CX509" s="149"/>
      <c r="CY509" s="60"/>
      <c r="CZ509" s="244"/>
      <c r="DA509" s="212"/>
      <c r="DB509" s="213"/>
      <c r="DC509" s="149"/>
      <c r="DD509" s="60"/>
      <c r="DE509" s="244"/>
      <c r="DF509" s="212"/>
      <c r="DG509" s="213"/>
      <c r="DH509" s="149"/>
      <c r="DI509" s="60"/>
      <c r="DJ509" s="244"/>
      <c r="DK509" s="212"/>
      <c r="DL509" s="213"/>
      <c r="DM509" s="149"/>
      <c r="DN509" s="60"/>
      <c r="DO509" s="244"/>
      <c r="DP509" s="212"/>
      <c r="DQ509" s="213"/>
      <c r="DR509" s="149">
        <f t="shared" si="2255"/>
        <v>0</v>
      </c>
      <c r="DS509" s="60">
        <f t="shared" si="2264"/>
        <v>0</v>
      </c>
      <c r="DT509" s="244"/>
      <c r="DU509" s="212">
        <v>5382410</v>
      </c>
      <c r="DV509" s="213">
        <v>0</v>
      </c>
      <c r="DW509" s="149">
        <f t="shared" si="2256"/>
        <v>5382410</v>
      </c>
      <c r="DX509" s="60">
        <f t="shared" si="2265"/>
        <v>5382410</v>
      </c>
      <c r="DY509" s="244"/>
      <c r="DZ509" s="212"/>
      <c r="EA509" s="213"/>
      <c r="EB509" s="149"/>
      <c r="EC509" s="60"/>
      <c r="ED509" s="247"/>
      <c r="EE509" s="212"/>
      <c r="EF509" s="213"/>
      <c r="EG509" s="149"/>
      <c r="EH509" s="60"/>
      <c r="EI509" s="244"/>
      <c r="EJ509" s="224">
        <f t="shared" ref="EJ509" si="2537">IFERROR(AVERAGEIFS(O509:EI509,O$12:EI$12,"Valor Total Unitario",O509:EI509,"&lt;&gt;0"),0)</f>
        <v>2982974</v>
      </c>
      <c r="EK509" s="221">
        <f t="shared" ref="EK509" si="2538">_xlfn.MINIFS(O509:EI509,O$12:EI$12,"Valor Total Unitario", O509:EI509, "&lt;&gt;0")</f>
        <v>1377000</v>
      </c>
      <c r="EL509" s="222" t="str">
        <f t="shared" ref="EL509" si="2539">IF(EK509=0,"",INDEX(O$9:EI$9,MATCH(EK509,O509:EI509,0)))</f>
        <v>LA INSTRUMENTADORA S.A.S.</v>
      </c>
      <c r="EM509" s="221"/>
      <c r="EN509" s="220">
        <f>IFERROR(EM509/#REF!,0)</f>
        <v>0</v>
      </c>
      <c r="EO509" s="31">
        <f t="shared" ref="EO509" si="2540">+EJ509</f>
        <v>2982974</v>
      </c>
      <c r="EP509" s="31">
        <f t="shared" si="2290"/>
        <v>2982974</v>
      </c>
      <c r="EQ509" s="225" t="str">
        <f t="shared" si="2434"/>
        <v/>
      </c>
    </row>
    <row r="510" spans="1:147" s="14" customFormat="1" ht="28.5">
      <c r="A510" s="263">
        <f t="shared" si="1163"/>
        <v>498</v>
      </c>
      <c r="B510" s="102"/>
      <c r="C510" s="249" t="s">
        <v>1225</v>
      </c>
      <c r="D510" s="273" t="s">
        <v>57</v>
      </c>
      <c r="E510" s="265" t="s">
        <v>1445</v>
      </c>
      <c r="F510" s="273">
        <v>1</v>
      </c>
      <c r="G510" s="102"/>
      <c r="H510" s="103"/>
      <c r="I510" s="210"/>
      <c r="J510" s="280"/>
      <c r="K510" s="206"/>
      <c r="L510" s="71">
        <f t="shared" ref="L510" si="2541">+J510+K510</f>
        <v>0</v>
      </c>
      <c r="M510" s="209">
        <f t="shared" si="2251"/>
        <v>0</v>
      </c>
      <c r="O510" s="275"/>
      <c r="P510" s="275"/>
      <c r="Q510" s="149"/>
      <c r="R510" s="60"/>
      <c r="S510" s="244"/>
      <c r="T510" s="275"/>
      <c r="U510" s="275"/>
      <c r="V510" s="149"/>
      <c r="W510" s="60"/>
      <c r="X510" s="244"/>
      <c r="Y510" s="275"/>
      <c r="Z510" s="275"/>
      <c r="AA510" s="149"/>
      <c r="AB510" s="60"/>
      <c r="AC510" s="244"/>
      <c r="AD510" s="275"/>
      <c r="AE510" s="275"/>
      <c r="AF510" s="149"/>
      <c r="AG510" s="60"/>
      <c r="AH510" s="244"/>
      <c r="AI510" s="275"/>
      <c r="AJ510" s="275"/>
      <c r="AK510" s="149"/>
      <c r="AL510" s="60"/>
      <c r="AM510" s="244"/>
      <c r="AN510" s="275">
        <v>4961340</v>
      </c>
      <c r="AO510" s="275">
        <v>0</v>
      </c>
      <c r="AP510" s="149">
        <f t="shared" si="2254"/>
        <v>4961340</v>
      </c>
      <c r="AQ510" s="60">
        <f t="shared" si="2283"/>
        <v>4961340</v>
      </c>
      <c r="AR510" s="244"/>
      <c r="AS510" s="275"/>
      <c r="AT510" s="275"/>
      <c r="AU510" s="149"/>
      <c r="AV510" s="60"/>
      <c r="AW510" s="244"/>
      <c r="AX510" s="212">
        <v>1617246</v>
      </c>
      <c r="AY510" s="213">
        <v>0</v>
      </c>
      <c r="AZ510" s="149">
        <f t="shared" si="2471"/>
        <v>1617246</v>
      </c>
      <c r="BA510" s="60">
        <f t="shared" si="2472"/>
        <v>1617246</v>
      </c>
      <c r="BB510" s="244"/>
      <c r="BC510" s="212"/>
      <c r="BD510" s="213"/>
      <c r="BE510" s="149"/>
      <c r="BF510" s="60"/>
      <c r="BG510" s="244"/>
      <c r="BH510" s="275"/>
      <c r="BI510" s="275"/>
      <c r="BJ510" s="149"/>
      <c r="BK510" s="60"/>
      <c r="BL510" s="244"/>
      <c r="BM510" s="212"/>
      <c r="BN510" s="213"/>
      <c r="BO510" s="149"/>
      <c r="BP510" s="60"/>
      <c r="BQ510" s="244"/>
      <c r="BR510" s="212"/>
      <c r="BS510" s="213"/>
      <c r="BT510" s="149"/>
      <c r="BU510" s="60"/>
      <c r="BV510" s="244"/>
      <c r="BW510" s="212"/>
      <c r="BX510" s="213"/>
      <c r="BY510" s="149"/>
      <c r="BZ510" s="60"/>
      <c r="CA510" s="244"/>
      <c r="CB510" s="277">
        <v>1377000</v>
      </c>
      <c r="CC510" s="277">
        <v>0</v>
      </c>
      <c r="CD510" s="149">
        <f t="shared" si="2488"/>
        <v>1377000</v>
      </c>
      <c r="CE510" s="60">
        <f t="shared" si="2489"/>
        <v>1377000</v>
      </c>
      <c r="CF510" s="244"/>
      <c r="CG510" s="212"/>
      <c r="CH510" s="213"/>
      <c r="CI510" s="149"/>
      <c r="CJ510" s="60"/>
      <c r="CK510" s="244"/>
      <c r="CL510" s="212"/>
      <c r="CM510" s="213"/>
      <c r="CN510" s="149"/>
      <c r="CO510" s="60"/>
      <c r="CP510" s="244"/>
      <c r="CQ510" s="212"/>
      <c r="CR510" s="213"/>
      <c r="CS510" s="149"/>
      <c r="CT510" s="60"/>
      <c r="CU510" s="244"/>
      <c r="CV510" s="212"/>
      <c r="CW510" s="213"/>
      <c r="CX510" s="149"/>
      <c r="CY510" s="60"/>
      <c r="CZ510" s="244"/>
      <c r="DA510" s="212"/>
      <c r="DB510" s="213"/>
      <c r="DC510" s="149"/>
      <c r="DD510" s="60"/>
      <c r="DE510" s="244"/>
      <c r="DF510" s="212"/>
      <c r="DG510" s="213"/>
      <c r="DH510" s="149"/>
      <c r="DI510" s="60"/>
      <c r="DJ510" s="244"/>
      <c r="DK510" s="212"/>
      <c r="DL510" s="213"/>
      <c r="DM510" s="149"/>
      <c r="DN510" s="60"/>
      <c r="DO510" s="244"/>
      <c r="DP510" s="212"/>
      <c r="DQ510" s="213"/>
      <c r="DR510" s="149">
        <f t="shared" si="2255"/>
        <v>0</v>
      </c>
      <c r="DS510" s="60">
        <f t="shared" si="2264"/>
        <v>0</v>
      </c>
      <c r="DT510" s="244"/>
      <c r="DU510" s="212">
        <v>5382410</v>
      </c>
      <c r="DV510" s="213">
        <v>0</v>
      </c>
      <c r="DW510" s="149">
        <f t="shared" si="2256"/>
        <v>5382410</v>
      </c>
      <c r="DX510" s="60">
        <f t="shared" si="2265"/>
        <v>5382410</v>
      </c>
      <c r="DY510" s="244"/>
      <c r="DZ510" s="212"/>
      <c r="EA510" s="213"/>
      <c r="EB510" s="149"/>
      <c r="EC510" s="60"/>
      <c r="ED510" s="247"/>
      <c r="EE510" s="212"/>
      <c r="EF510" s="213"/>
      <c r="EG510" s="149"/>
      <c r="EH510" s="60"/>
      <c r="EI510" s="244"/>
      <c r="EJ510" s="224">
        <f t="shared" ref="EJ510" si="2542">IFERROR(AVERAGEIFS(O510:EI510,O$12:EI$12,"Valor Total Unitario",O510:EI510,"&lt;&gt;0"),0)</f>
        <v>3334499</v>
      </c>
      <c r="EK510" s="221">
        <f t="shared" ref="EK510" si="2543">_xlfn.MINIFS(O510:EI510,O$12:EI$12,"Valor Total Unitario", O510:EI510, "&lt;&gt;0")</f>
        <v>1377000</v>
      </c>
      <c r="EL510" s="222" t="str">
        <f t="shared" ref="EL510" si="2544">IF(EK510=0,"",INDEX(O$9:EI$9,MATCH(EK510,O510:EI510,0)))</f>
        <v>LA INSTRUMENTADORA S.A.S.</v>
      </c>
      <c r="EM510" s="221"/>
      <c r="EN510" s="220">
        <f>IFERROR(EM510/#REF!,0)</f>
        <v>0</v>
      </c>
      <c r="EO510" s="31">
        <f t="shared" ref="EO510" si="2545">+EJ510</f>
        <v>3334499</v>
      </c>
      <c r="EP510" s="31">
        <f t="shared" si="2290"/>
        <v>3334499</v>
      </c>
      <c r="EQ510" s="225" t="str">
        <f t="shared" si="2434"/>
        <v/>
      </c>
    </row>
    <row r="511" spans="1:147" s="14" customFormat="1" ht="28.5">
      <c r="A511" s="263">
        <f t="shared" si="1163"/>
        <v>499</v>
      </c>
      <c r="B511" s="102"/>
      <c r="C511" s="249" t="s">
        <v>1226</v>
      </c>
      <c r="D511" s="273" t="s">
        <v>57</v>
      </c>
      <c r="E511" s="265" t="s">
        <v>1445</v>
      </c>
      <c r="F511" s="273">
        <v>1</v>
      </c>
      <c r="G511" s="102"/>
      <c r="H511" s="103"/>
      <c r="I511" s="210"/>
      <c r="J511" s="280"/>
      <c r="K511" s="206"/>
      <c r="L511" s="71">
        <f t="shared" ref="L511" si="2546">+J511+K511</f>
        <v>0</v>
      </c>
      <c r="M511" s="209">
        <f t="shared" si="2251"/>
        <v>0</v>
      </c>
      <c r="O511" s="275"/>
      <c r="P511" s="275"/>
      <c r="Q511" s="149"/>
      <c r="R511" s="60"/>
      <c r="S511" s="244"/>
      <c r="T511" s="275"/>
      <c r="U511" s="275"/>
      <c r="V511" s="149"/>
      <c r="W511" s="60"/>
      <c r="X511" s="244"/>
      <c r="Y511" s="275"/>
      <c r="Z511" s="275"/>
      <c r="AA511" s="149"/>
      <c r="AB511" s="60"/>
      <c r="AC511" s="244"/>
      <c r="AD511" s="275"/>
      <c r="AE511" s="275"/>
      <c r="AF511" s="149"/>
      <c r="AG511" s="60"/>
      <c r="AH511" s="244"/>
      <c r="AI511" s="275"/>
      <c r="AJ511" s="275"/>
      <c r="AK511" s="149"/>
      <c r="AL511" s="60"/>
      <c r="AM511" s="244"/>
      <c r="AN511" s="275">
        <v>4961340</v>
      </c>
      <c r="AO511" s="275">
        <v>0</v>
      </c>
      <c r="AP511" s="149">
        <f t="shared" si="2254"/>
        <v>4961340</v>
      </c>
      <c r="AQ511" s="60">
        <f t="shared" si="2283"/>
        <v>4961340</v>
      </c>
      <c r="AR511" s="244"/>
      <c r="AS511" s="275"/>
      <c r="AT511" s="275"/>
      <c r="AU511" s="149"/>
      <c r="AV511" s="60"/>
      <c r="AW511" s="244"/>
      <c r="AX511" s="212">
        <v>1617246</v>
      </c>
      <c r="AY511" s="213">
        <v>0</v>
      </c>
      <c r="AZ511" s="149">
        <f t="shared" si="2471"/>
        <v>1617246</v>
      </c>
      <c r="BA511" s="60">
        <f t="shared" si="2472"/>
        <v>1617246</v>
      </c>
      <c r="BB511" s="244"/>
      <c r="BC511" s="212"/>
      <c r="BD511" s="213"/>
      <c r="BE511" s="149"/>
      <c r="BF511" s="60"/>
      <c r="BG511" s="244"/>
      <c r="BH511" s="275"/>
      <c r="BI511" s="275"/>
      <c r="BJ511" s="149"/>
      <c r="BK511" s="60"/>
      <c r="BL511" s="244"/>
      <c r="BM511" s="212"/>
      <c r="BN511" s="213"/>
      <c r="BO511" s="149"/>
      <c r="BP511" s="60"/>
      <c r="BQ511" s="244"/>
      <c r="BR511" s="212"/>
      <c r="BS511" s="213"/>
      <c r="BT511" s="149"/>
      <c r="BU511" s="60"/>
      <c r="BV511" s="244"/>
      <c r="BW511" s="212"/>
      <c r="BX511" s="213"/>
      <c r="BY511" s="149"/>
      <c r="BZ511" s="60"/>
      <c r="CA511" s="244"/>
      <c r="CB511" s="277">
        <v>1377000</v>
      </c>
      <c r="CC511" s="277">
        <v>0</v>
      </c>
      <c r="CD511" s="149">
        <f t="shared" si="2488"/>
        <v>1377000</v>
      </c>
      <c r="CE511" s="60">
        <f t="shared" si="2489"/>
        <v>1377000</v>
      </c>
      <c r="CF511" s="244"/>
      <c r="CG511" s="212"/>
      <c r="CH511" s="213"/>
      <c r="CI511" s="149"/>
      <c r="CJ511" s="60"/>
      <c r="CK511" s="244"/>
      <c r="CL511" s="212"/>
      <c r="CM511" s="213"/>
      <c r="CN511" s="149"/>
      <c r="CO511" s="60"/>
      <c r="CP511" s="244"/>
      <c r="CQ511" s="212"/>
      <c r="CR511" s="213"/>
      <c r="CS511" s="149"/>
      <c r="CT511" s="60"/>
      <c r="CU511" s="244"/>
      <c r="CV511" s="212"/>
      <c r="CW511" s="213"/>
      <c r="CX511" s="149"/>
      <c r="CY511" s="60"/>
      <c r="CZ511" s="244"/>
      <c r="DA511" s="212"/>
      <c r="DB511" s="213"/>
      <c r="DC511" s="149"/>
      <c r="DD511" s="60"/>
      <c r="DE511" s="244"/>
      <c r="DF511" s="212"/>
      <c r="DG511" s="213"/>
      <c r="DH511" s="149"/>
      <c r="DI511" s="60"/>
      <c r="DJ511" s="244"/>
      <c r="DK511" s="212"/>
      <c r="DL511" s="213"/>
      <c r="DM511" s="149"/>
      <c r="DN511" s="60"/>
      <c r="DO511" s="244"/>
      <c r="DP511" s="212"/>
      <c r="DQ511" s="213"/>
      <c r="DR511" s="149">
        <f t="shared" si="2255"/>
        <v>0</v>
      </c>
      <c r="DS511" s="60">
        <f t="shared" si="2264"/>
        <v>0</v>
      </c>
      <c r="DT511" s="244"/>
      <c r="DU511" s="212">
        <v>5382410</v>
      </c>
      <c r="DV511" s="213">
        <v>0</v>
      </c>
      <c r="DW511" s="149">
        <f t="shared" si="2256"/>
        <v>5382410</v>
      </c>
      <c r="DX511" s="60">
        <f t="shared" si="2265"/>
        <v>5382410</v>
      </c>
      <c r="DY511" s="244"/>
      <c r="DZ511" s="212"/>
      <c r="EA511" s="213"/>
      <c r="EB511" s="149"/>
      <c r="EC511" s="60"/>
      <c r="ED511" s="247"/>
      <c r="EE511" s="212"/>
      <c r="EF511" s="213"/>
      <c r="EG511" s="149"/>
      <c r="EH511" s="60"/>
      <c r="EI511" s="244"/>
      <c r="EJ511" s="224">
        <f t="shared" ref="EJ511" si="2547">IFERROR(AVERAGEIFS(O511:EI511,O$12:EI$12,"Valor Total Unitario",O511:EI511,"&lt;&gt;0"),0)</f>
        <v>3334499</v>
      </c>
      <c r="EK511" s="221">
        <f t="shared" ref="EK511" si="2548">_xlfn.MINIFS(O511:EI511,O$12:EI$12,"Valor Total Unitario", O511:EI511, "&lt;&gt;0")</f>
        <v>1377000</v>
      </c>
      <c r="EL511" s="222" t="str">
        <f t="shared" ref="EL511" si="2549">IF(EK511=0,"",INDEX(O$9:EI$9,MATCH(EK511,O511:EI511,0)))</f>
        <v>LA INSTRUMENTADORA S.A.S.</v>
      </c>
      <c r="EM511" s="221"/>
      <c r="EN511" s="220">
        <f>IFERROR(EM511/#REF!,0)</f>
        <v>0</v>
      </c>
      <c r="EO511" s="31">
        <f t="shared" ref="EO511" si="2550">+EJ511</f>
        <v>3334499</v>
      </c>
      <c r="EP511" s="31">
        <f t="shared" si="2290"/>
        <v>3334499</v>
      </c>
      <c r="EQ511" s="225" t="str">
        <f t="shared" si="2434"/>
        <v/>
      </c>
    </row>
    <row r="512" spans="1:147" s="14" customFormat="1" ht="28.5">
      <c r="A512" s="263">
        <f t="shared" si="1163"/>
        <v>500</v>
      </c>
      <c r="B512" s="102"/>
      <c r="C512" s="249" t="s">
        <v>1227</v>
      </c>
      <c r="D512" s="273" t="s">
        <v>57</v>
      </c>
      <c r="E512" s="265" t="s">
        <v>1445</v>
      </c>
      <c r="F512" s="273">
        <v>1</v>
      </c>
      <c r="G512" s="102"/>
      <c r="H512" s="103"/>
      <c r="I512" s="210"/>
      <c r="J512" s="280"/>
      <c r="K512" s="206"/>
      <c r="L512" s="71">
        <f t="shared" ref="L512" si="2551">+J512+K512</f>
        <v>0</v>
      </c>
      <c r="M512" s="209">
        <f t="shared" si="2251"/>
        <v>0</v>
      </c>
      <c r="O512" s="275"/>
      <c r="P512" s="275"/>
      <c r="Q512" s="149"/>
      <c r="R512" s="60"/>
      <c r="S512" s="244"/>
      <c r="T512" s="275"/>
      <c r="U512" s="275"/>
      <c r="V512" s="149"/>
      <c r="W512" s="60"/>
      <c r="X512" s="244"/>
      <c r="Y512" s="275"/>
      <c r="Z512" s="275"/>
      <c r="AA512" s="149"/>
      <c r="AB512" s="60"/>
      <c r="AC512" s="244"/>
      <c r="AD512" s="275"/>
      <c r="AE512" s="275"/>
      <c r="AF512" s="149"/>
      <c r="AG512" s="60"/>
      <c r="AH512" s="244"/>
      <c r="AI512" s="275"/>
      <c r="AJ512" s="275"/>
      <c r="AK512" s="149"/>
      <c r="AL512" s="60"/>
      <c r="AM512" s="244"/>
      <c r="AN512" s="275">
        <v>4961340</v>
      </c>
      <c r="AO512" s="275">
        <v>0</v>
      </c>
      <c r="AP512" s="149">
        <f t="shared" si="2254"/>
        <v>4961340</v>
      </c>
      <c r="AQ512" s="60">
        <f t="shared" si="2283"/>
        <v>4961340</v>
      </c>
      <c r="AR512" s="244"/>
      <c r="AS512" s="275"/>
      <c r="AT512" s="275"/>
      <c r="AU512" s="149"/>
      <c r="AV512" s="60"/>
      <c r="AW512" s="244"/>
      <c r="AX512" s="212">
        <v>1617246</v>
      </c>
      <c r="AY512" s="213">
        <v>0</v>
      </c>
      <c r="AZ512" s="149">
        <f t="shared" si="2471"/>
        <v>1617246</v>
      </c>
      <c r="BA512" s="60">
        <f t="shared" si="2472"/>
        <v>1617246</v>
      </c>
      <c r="BB512" s="244"/>
      <c r="BC512" s="212"/>
      <c r="BD512" s="213"/>
      <c r="BE512" s="149"/>
      <c r="BF512" s="60"/>
      <c r="BG512" s="244"/>
      <c r="BH512" s="275"/>
      <c r="BI512" s="275"/>
      <c r="BJ512" s="149"/>
      <c r="BK512" s="60"/>
      <c r="BL512" s="244"/>
      <c r="BM512" s="212"/>
      <c r="BN512" s="213"/>
      <c r="BO512" s="149"/>
      <c r="BP512" s="60"/>
      <c r="BQ512" s="244"/>
      <c r="BR512" s="212"/>
      <c r="BS512" s="213"/>
      <c r="BT512" s="149"/>
      <c r="BU512" s="60"/>
      <c r="BV512" s="244"/>
      <c r="BW512" s="212"/>
      <c r="BX512" s="213"/>
      <c r="BY512" s="149"/>
      <c r="BZ512" s="60"/>
      <c r="CA512" s="244"/>
      <c r="CB512" s="277">
        <v>1377000</v>
      </c>
      <c r="CC512" s="277">
        <v>0</v>
      </c>
      <c r="CD512" s="149">
        <f t="shared" si="2488"/>
        <v>1377000</v>
      </c>
      <c r="CE512" s="60">
        <f t="shared" si="2489"/>
        <v>1377000</v>
      </c>
      <c r="CF512" s="244"/>
      <c r="CG512" s="212"/>
      <c r="CH512" s="213"/>
      <c r="CI512" s="149"/>
      <c r="CJ512" s="60"/>
      <c r="CK512" s="244"/>
      <c r="CL512" s="212"/>
      <c r="CM512" s="213"/>
      <c r="CN512" s="149"/>
      <c r="CO512" s="60"/>
      <c r="CP512" s="244"/>
      <c r="CQ512" s="212"/>
      <c r="CR512" s="213"/>
      <c r="CS512" s="149"/>
      <c r="CT512" s="60"/>
      <c r="CU512" s="244"/>
      <c r="CV512" s="212"/>
      <c r="CW512" s="213"/>
      <c r="CX512" s="149"/>
      <c r="CY512" s="60"/>
      <c r="CZ512" s="244"/>
      <c r="DA512" s="212"/>
      <c r="DB512" s="213"/>
      <c r="DC512" s="149"/>
      <c r="DD512" s="60"/>
      <c r="DE512" s="244"/>
      <c r="DF512" s="212"/>
      <c r="DG512" s="213"/>
      <c r="DH512" s="149"/>
      <c r="DI512" s="60"/>
      <c r="DJ512" s="244"/>
      <c r="DK512" s="212"/>
      <c r="DL512" s="213"/>
      <c r="DM512" s="149"/>
      <c r="DN512" s="60"/>
      <c r="DO512" s="244"/>
      <c r="DP512" s="212"/>
      <c r="DQ512" s="213"/>
      <c r="DR512" s="149">
        <f t="shared" si="2255"/>
        <v>0</v>
      </c>
      <c r="DS512" s="60">
        <f t="shared" si="2264"/>
        <v>0</v>
      </c>
      <c r="DT512" s="244"/>
      <c r="DU512" s="212">
        <v>5382410</v>
      </c>
      <c r="DV512" s="213">
        <v>0</v>
      </c>
      <c r="DW512" s="149">
        <f t="shared" si="2256"/>
        <v>5382410</v>
      </c>
      <c r="DX512" s="60">
        <f t="shared" si="2265"/>
        <v>5382410</v>
      </c>
      <c r="DY512" s="244"/>
      <c r="DZ512" s="212"/>
      <c r="EA512" s="213"/>
      <c r="EB512" s="149"/>
      <c r="EC512" s="60"/>
      <c r="ED512" s="247"/>
      <c r="EE512" s="212"/>
      <c r="EF512" s="213"/>
      <c r="EG512" s="149"/>
      <c r="EH512" s="60"/>
      <c r="EI512" s="244"/>
      <c r="EJ512" s="224">
        <f t="shared" ref="EJ512" si="2552">IFERROR(AVERAGEIFS(O512:EI512,O$12:EI$12,"Valor Total Unitario",O512:EI512,"&lt;&gt;0"),0)</f>
        <v>3334499</v>
      </c>
      <c r="EK512" s="221">
        <f t="shared" ref="EK512" si="2553">_xlfn.MINIFS(O512:EI512,O$12:EI$12,"Valor Total Unitario", O512:EI512, "&lt;&gt;0")</f>
        <v>1377000</v>
      </c>
      <c r="EL512" s="222" t="str">
        <f t="shared" ref="EL512" si="2554">IF(EK512=0,"",INDEX(O$9:EI$9,MATCH(EK512,O512:EI512,0)))</f>
        <v>LA INSTRUMENTADORA S.A.S.</v>
      </c>
      <c r="EM512" s="221"/>
      <c r="EN512" s="220">
        <f>IFERROR(EM512/#REF!,0)</f>
        <v>0</v>
      </c>
      <c r="EO512" s="31">
        <f t="shared" ref="EO512" si="2555">+EJ512</f>
        <v>3334499</v>
      </c>
      <c r="EP512" s="31">
        <f t="shared" si="2290"/>
        <v>3334499</v>
      </c>
      <c r="EQ512" s="225" t="str">
        <f t="shared" si="2434"/>
        <v/>
      </c>
    </row>
    <row r="513" spans="1:147" s="14" customFormat="1" ht="42.75">
      <c r="A513" s="263">
        <f t="shared" si="1163"/>
        <v>501</v>
      </c>
      <c r="B513" s="102"/>
      <c r="C513" s="249" t="s">
        <v>1228</v>
      </c>
      <c r="D513" s="273" t="s">
        <v>57</v>
      </c>
      <c r="E513" s="265" t="s">
        <v>1445</v>
      </c>
      <c r="F513" s="273">
        <v>1</v>
      </c>
      <c r="G513" s="102"/>
      <c r="H513" s="103"/>
      <c r="I513" s="210"/>
      <c r="J513" s="280"/>
      <c r="K513" s="206"/>
      <c r="L513" s="71">
        <f t="shared" ref="L513" si="2556">+J513+K513</f>
        <v>0</v>
      </c>
      <c r="M513" s="209">
        <f t="shared" si="2251"/>
        <v>0</v>
      </c>
      <c r="O513" s="275"/>
      <c r="P513" s="275"/>
      <c r="Q513" s="149"/>
      <c r="R513" s="60"/>
      <c r="S513" s="244"/>
      <c r="T513" s="275"/>
      <c r="U513" s="275"/>
      <c r="V513" s="149"/>
      <c r="W513" s="60"/>
      <c r="X513" s="244"/>
      <c r="Y513" s="275"/>
      <c r="Z513" s="275"/>
      <c r="AA513" s="149"/>
      <c r="AB513" s="60"/>
      <c r="AC513" s="244"/>
      <c r="AD513" s="275"/>
      <c r="AE513" s="275"/>
      <c r="AF513" s="149"/>
      <c r="AG513" s="60"/>
      <c r="AH513" s="244"/>
      <c r="AI513" s="275"/>
      <c r="AJ513" s="275"/>
      <c r="AK513" s="149"/>
      <c r="AL513" s="60"/>
      <c r="AM513" s="244"/>
      <c r="AN513" s="275">
        <v>14120340</v>
      </c>
      <c r="AO513" s="275">
        <v>0</v>
      </c>
      <c r="AP513" s="149">
        <f t="shared" si="2254"/>
        <v>14120340</v>
      </c>
      <c r="AQ513" s="60">
        <f t="shared" si="2283"/>
        <v>14120340</v>
      </c>
      <c r="AR513" s="244"/>
      <c r="AS513" s="275"/>
      <c r="AT513" s="275"/>
      <c r="AU513" s="149"/>
      <c r="AV513" s="60"/>
      <c r="AW513" s="244"/>
      <c r="AX513" s="212">
        <v>4141323</v>
      </c>
      <c r="AY513" s="213">
        <v>0</v>
      </c>
      <c r="AZ513" s="149">
        <f t="shared" si="2471"/>
        <v>4141323</v>
      </c>
      <c r="BA513" s="60">
        <f t="shared" si="2472"/>
        <v>4141323</v>
      </c>
      <c r="BB513" s="244"/>
      <c r="BC513" s="212"/>
      <c r="BD513" s="213"/>
      <c r="BE513" s="149"/>
      <c r="BF513" s="60"/>
      <c r="BG513" s="244"/>
      <c r="BH513" s="275"/>
      <c r="BI513" s="275"/>
      <c r="BJ513" s="149"/>
      <c r="BK513" s="60"/>
      <c r="BL513" s="244"/>
      <c r="BM513" s="212" t="s">
        <v>1466</v>
      </c>
      <c r="BN513" s="213">
        <v>0</v>
      </c>
      <c r="BO513" s="149">
        <f t="shared" si="2337"/>
        <v>6694000</v>
      </c>
      <c r="BP513" s="60">
        <f t="shared" si="2338"/>
        <v>6694000</v>
      </c>
      <c r="BQ513" s="244"/>
      <c r="BR513" s="212"/>
      <c r="BS513" s="213"/>
      <c r="BT513" s="149"/>
      <c r="BU513" s="60"/>
      <c r="BV513" s="244"/>
      <c r="BW513" s="212"/>
      <c r="BX513" s="213"/>
      <c r="BY513" s="149"/>
      <c r="BZ513" s="60"/>
      <c r="CA513" s="244"/>
      <c r="CB513" s="277">
        <v>1377000</v>
      </c>
      <c r="CC513" s="277">
        <v>0</v>
      </c>
      <c r="CD513" s="149">
        <f t="shared" si="2488"/>
        <v>1377000</v>
      </c>
      <c r="CE513" s="60">
        <f t="shared" si="2489"/>
        <v>1377000</v>
      </c>
      <c r="CF513" s="244"/>
      <c r="CG513" s="212"/>
      <c r="CH513" s="213"/>
      <c r="CI513" s="149"/>
      <c r="CJ513" s="60"/>
      <c r="CK513" s="244"/>
      <c r="CL513" s="212"/>
      <c r="CM513" s="213"/>
      <c r="CN513" s="149"/>
      <c r="CO513" s="60"/>
      <c r="CP513" s="244"/>
      <c r="CQ513" s="212"/>
      <c r="CR513" s="213"/>
      <c r="CS513" s="149"/>
      <c r="CT513" s="60"/>
      <c r="CU513" s="244"/>
      <c r="CV513" s="212"/>
      <c r="CW513" s="213"/>
      <c r="CX513" s="149"/>
      <c r="CY513" s="60"/>
      <c r="CZ513" s="244"/>
      <c r="DA513" s="212"/>
      <c r="DB513" s="213"/>
      <c r="DC513" s="149"/>
      <c r="DD513" s="60"/>
      <c r="DE513" s="244"/>
      <c r="DF513" s="212"/>
      <c r="DG513" s="213"/>
      <c r="DH513" s="149"/>
      <c r="DI513" s="60"/>
      <c r="DJ513" s="244"/>
      <c r="DK513" s="212"/>
      <c r="DL513" s="213"/>
      <c r="DM513" s="149"/>
      <c r="DN513" s="60"/>
      <c r="DO513" s="244"/>
      <c r="DP513" s="212"/>
      <c r="DQ513" s="213"/>
      <c r="DR513" s="149">
        <f t="shared" si="2255"/>
        <v>0</v>
      </c>
      <c r="DS513" s="60">
        <f t="shared" si="2264"/>
        <v>0</v>
      </c>
      <c r="DT513" s="244"/>
      <c r="DU513" s="212">
        <v>7036410</v>
      </c>
      <c r="DV513" s="213">
        <v>0</v>
      </c>
      <c r="DW513" s="149">
        <f t="shared" si="2256"/>
        <v>7036410</v>
      </c>
      <c r="DX513" s="60">
        <f t="shared" si="2265"/>
        <v>7036410</v>
      </c>
      <c r="DY513" s="244"/>
      <c r="DZ513" s="212"/>
      <c r="EA513" s="213"/>
      <c r="EB513" s="149"/>
      <c r="EC513" s="60"/>
      <c r="ED513" s="247"/>
      <c r="EE513" s="212"/>
      <c r="EF513" s="213"/>
      <c r="EG513" s="149"/>
      <c r="EH513" s="60"/>
      <c r="EI513" s="244"/>
      <c r="EJ513" s="224">
        <f t="shared" ref="EJ513" si="2557">IFERROR(AVERAGEIFS(O513:EI513,O$12:EI$12,"Valor Total Unitario",O513:EI513,"&lt;&gt;0"),0)</f>
        <v>6673814.5999999996</v>
      </c>
      <c r="EK513" s="221">
        <f t="shared" ref="EK513" si="2558">_xlfn.MINIFS(O513:EI513,O$12:EI$12,"Valor Total Unitario", O513:EI513, "&lt;&gt;0")</f>
        <v>1377000</v>
      </c>
      <c r="EL513" s="222" t="str">
        <f t="shared" ref="EL513" si="2559">IF(EK513=0,"",INDEX(O$9:EI$9,MATCH(EK513,O513:EI513,0)))</f>
        <v>LA INSTRUMENTADORA S.A.S.</v>
      </c>
      <c r="EM513" s="221"/>
      <c r="EN513" s="220">
        <f>IFERROR(EM513/#REF!,0)</f>
        <v>0</v>
      </c>
      <c r="EO513" s="31">
        <f t="shared" ref="EO513" si="2560">+EJ513</f>
        <v>6673814.5999999996</v>
      </c>
      <c r="EP513" s="31">
        <f t="shared" si="2290"/>
        <v>6673814.5999999996</v>
      </c>
      <c r="EQ513" s="225" t="str">
        <f t="shared" si="2434"/>
        <v/>
      </c>
    </row>
    <row r="514" spans="1:147" s="14" customFormat="1" ht="42.75">
      <c r="A514" s="263">
        <f t="shared" si="1163"/>
        <v>502</v>
      </c>
      <c r="B514" s="102"/>
      <c r="C514" s="249" t="s">
        <v>1229</v>
      </c>
      <c r="D514" s="273" t="s">
        <v>57</v>
      </c>
      <c r="E514" s="265" t="s">
        <v>1445</v>
      </c>
      <c r="F514" s="273">
        <v>1</v>
      </c>
      <c r="G514" s="102"/>
      <c r="H514" s="103"/>
      <c r="I514" s="210"/>
      <c r="J514" s="280"/>
      <c r="K514" s="206"/>
      <c r="L514" s="71">
        <f t="shared" ref="L514" si="2561">+J514+K514</f>
        <v>0</v>
      </c>
      <c r="M514" s="209">
        <f t="shared" si="2251"/>
        <v>0</v>
      </c>
      <c r="O514" s="275"/>
      <c r="P514" s="275"/>
      <c r="Q514" s="149"/>
      <c r="R514" s="60"/>
      <c r="S514" s="244"/>
      <c r="T514" s="275"/>
      <c r="U514" s="275"/>
      <c r="V514" s="149"/>
      <c r="W514" s="60"/>
      <c r="X514" s="244"/>
      <c r="Y514" s="275"/>
      <c r="Z514" s="275"/>
      <c r="AA514" s="149"/>
      <c r="AB514" s="60"/>
      <c r="AC514" s="244"/>
      <c r="AD514" s="275"/>
      <c r="AE514" s="275"/>
      <c r="AF514" s="149"/>
      <c r="AG514" s="60"/>
      <c r="AH514" s="244"/>
      <c r="AI514" s="275"/>
      <c r="AJ514" s="275"/>
      <c r="AK514" s="149"/>
      <c r="AL514" s="60"/>
      <c r="AM514" s="244"/>
      <c r="AN514" s="275">
        <v>14120340</v>
      </c>
      <c r="AO514" s="275">
        <v>0</v>
      </c>
      <c r="AP514" s="149">
        <f t="shared" si="2254"/>
        <v>14120340</v>
      </c>
      <c r="AQ514" s="60">
        <f t="shared" si="2283"/>
        <v>14120340</v>
      </c>
      <c r="AR514" s="244"/>
      <c r="AS514" s="275"/>
      <c r="AT514" s="275"/>
      <c r="AU514" s="149"/>
      <c r="AV514" s="60"/>
      <c r="AW514" s="244"/>
      <c r="AX514" s="212">
        <v>4141323</v>
      </c>
      <c r="AY514" s="213">
        <v>0</v>
      </c>
      <c r="AZ514" s="149">
        <f t="shared" si="2471"/>
        <v>4141323</v>
      </c>
      <c r="BA514" s="60">
        <f t="shared" si="2472"/>
        <v>4141323</v>
      </c>
      <c r="BB514" s="244"/>
      <c r="BC514" s="212"/>
      <c r="BD514" s="213"/>
      <c r="BE514" s="149"/>
      <c r="BF514" s="60"/>
      <c r="BG514" s="244"/>
      <c r="BH514" s="275"/>
      <c r="BI514" s="275"/>
      <c r="BJ514" s="149"/>
      <c r="BK514" s="60"/>
      <c r="BL514" s="244"/>
      <c r="BM514" s="212" t="s">
        <v>1467</v>
      </c>
      <c r="BN514" s="213">
        <v>0</v>
      </c>
      <c r="BO514" s="149">
        <f t="shared" si="2337"/>
        <v>13890000</v>
      </c>
      <c r="BP514" s="60">
        <f t="shared" si="2338"/>
        <v>13890000</v>
      </c>
      <c r="BQ514" s="244"/>
      <c r="BR514" s="212"/>
      <c r="BS514" s="213"/>
      <c r="BT514" s="149"/>
      <c r="BU514" s="60"/>
      <c r="BV514" s="244"/>
      <c r="BW514" s="212"/>
      <c r="BX514" s="213"/>
      <c r="BY514" s="149"/>
      <c r="BZ514" s="60"/>
      <c r="CA514" s="244"/>
      <c r="CB514" s="277">
        <v>1377000</v>
      </c>
      <c r="CC514" s="277">
        <v>0</v>
      </c>
      <c r="CD514" s="149">
        <f t="shared" si="2488"/>
        <v>1377000</v>
      </c>
      <c r="CE514" s="60">
        <f t="shared" si="2489"/>
        <v>1377000</v>
      </c>
      <c r="CF514" s="244"/>
      <c r="CG514" s="212"/>
      <c r="CH514" s="213"/>
      <c r="CI514" s="149"/>
      <c r="CJ514" s="60"/>
      <c r="CK514" s="244"/>
      <c r="CL514" s="212"/>
      <c r="CM514" s="213"/>
      <c r="CN514" s="149"/>
      <c r="CO514" s="60"/>
      <c r="CP514" s="244"/>
      <c r="CQ514" s="212"/>
      <c r="CR514" s="213"/>
      <c r="CS514" s="149"/>
      <c r="CT514" s="60"/>
      <c r="CU514" s="244"/>
      <c r="CV514" s="212"/>
      <c r="CW514" s="213"/>
      <c r="CX514" s="149"/>
      <c r="CY514" s="60"/>
      <c r="CZ514" s="244"/>
      <c r="DA514" s="212"/>
      <c r="DB514" s="213"/>
      <c r="DC514" s="149"/>
      <c r="DD514" s="60"/>
      <c r="DE514" s="244"/>
      <c r="DF514" s="212"/>
      <c r="DG514" s="213"/>
      <c r="DH514" s="149"/>
      <c r="DI514" s="60"/>
      <c r="DJ514" s="244"/>
      <c r="DK514" s="212"/>
      <c r="DL514" s="213"/>
      <c r="DM514" s="149"/>
      <c r="DN514" s="60"/>
      <c r="DO514" s="244"/>
      <c r="DP514" s="212"/>
      <c r="DQ514" s="213"/>
      <c r="DR514" s="149">
        <f t="shared" si="2255"/>
        <v>0</v>
      </c>
      <c r="DS514" s="60">
        <f t="shared" si="2264"/>
        <v>0</v>
      </c>
      <c r="DT514" s="244"/>
      <c r="DU514" s="212">
        <v>7036410</v>
      </c>
      <c r="DV514" s="213">
        <v>0</v>
      </c>
      <c r="DW514" s="149">
        <f t="shared" si="2256"/>
        <v>7036410</v>
      </c>
      <c r="DX514" s="60">
        <f t="shared" si="2265"/>
        <v>7036410</v>
      </c>
      <c r="DY514" s="244"/>
      <c r="DZ514" s="212"/>
      <c r="EA514" s="213"/>
      <c r="EB514" s="149"/>
      <c r="EC514" s="60"/>
      <c r="ED514" s="247"/>
      <c r="EE514" s="212"/>
      <c r="EF514" s="213"/>
      <c r="EG514" s="149"/>
      <c r="EH514" s="60"/>
      <c r="EI514" s="244"/>
      <c r="EJ514" s="224">
        <f t="shared" ref="EJ514" si="2562">IFERROR(AVERAGEIFS(O514:EI514,O$12:EI$12,"Valor Total Unitario",O514:EI514,"&lt;&gt;0"),0)</f>
        <v>8113014.5999999996</v>
      </c>
      <c r="EK514" s="221">
        <f t="shared" ref="EK514" si="2563">_xlfn.MINIFS(O514:EI514,O$12:EI$12,"Valor Total Unitario", O514:EI514, "&lt;&gt;0")</f>
        <v>1377000</v>
      </c>
      <c r="EL514" s="222" t="str">
        <f t="shared" ref="EL514" si="2564">IF(EK514=0,"",INDEX(O$9:EI$9,MATCH(EK514,O514:EI514,0)))</f>
        <v>LA INSTRUMENTADORA S.A.S.</v>
      </c>
      <c r="EM514" s="221"/>
      <c r="EN514" s="220">
        <f>IFERROR(EM514/#REF!,0)</f>
        <v>0</v>
      </c>
      <c r="EO514" s="31">
        <f t="shared" ref="EO514" si="2565">+EJ514</f>
        <v>8113014.5999999996</v>
      </c>
      <c r="EP514" s="31">
        <f t="shared" si="2290"/>
        <v>8113014.5999999996</v>
      </c>
      <c r="EQ514" s="225" t="str">
        <f t="shared" si="2434"/>
        <v/>
      </c>
    </row>
    <row r="515" spans="1:147" s="14" customFormat="1" ht="42.75">
      <c r="A515" s="263">
        <f t="shared" si="1163"/>
        <v>503</v>
      </c>
      <c r="B515" s="102"/>
      <c r="C515" s="249" t="s">
        <v>1230</v>
      </c>
      <c r="D515" s="273" t="s">
        <v>57</v>
      </c>
      <c r="E515" s="265" t="s">
        <v>1445</v>
      </c>
      <c r="F515" s="273">
        <v>1</v>
      </c>
      <c r="G515" s="102"/>
      <c r="H515" s="103"/>
      <c r="I515" s="210"/>
      <c r="J515" s="280"/>
      <c r="K515" s="206"/>
      <c r="L515" s="71">
        <f t="shared" ref="L515" si="2566">+J515+K515</f>
        <v>0</v>
      </c>
      <c r="M515" s="209">
        <f t="shared" si="2251"/>
        <v>0</v>
      </c>
      <c r="O515" s="275"/>
      <c r="P515" s="275"/>
      <c r="Q515" s="149"/>
      <c r="R515" s="60"/>
      <c r="S515" s="244"/>
      <c r="T515" s="275"/>
      <c r="U515" s="275"/>
      <c r="V515" s="149"/>
      <c r="W515" s="60"/>
      <c r="X515" s="244"/>
      <c r="Y515" s="275"/>
      <c r="Z515" s="275"/>
      <c r="AA515" s="149"/>
      <c r="AB515" s="60"/>
      <c r="AC515" s="244"/>
      <c r="AD515" s="275"/>
      <c r="AE515" s="275"/>
      <c r="AF515" s="149"/>
      <c r="AG515" s="60"/>
      <c r="AH515" s="244"/>
      <c r="AI515" s="275"/>
      <c r="AJ515" s="275"/>
      <c r="AK515" s="149"/>
      <c r="AL515" s="60"/>
      <c r="AM515" s="244"/>
      <c r="AN515" s="275">
        <v>14120340</v>
      </c>
      <c r="AO515" s="275">
        <v>0</v>
      </c>
      <c r="AP515" s="149">
        <f t="shared" si="2254"/>
        <v>14120340</v>
      </c>
      <c r="AQ515" s="60">
        <f t="shared" si="2283"/>
        <v>14120340</v>
      </c>
      <c r="AR515" s="244"/>
      <c r="AS515" s="275"/>
      <c r="AT515" s="275"/>
      <c r="AU515" s="149"/>
      <c r="AV515" s="60"/>
      <c r="AW515" s="244"/>
      <c r="AX515" s="212">
        <v>4141323</v>
      </c>
      <c r="AY515" s="213">
        <v>0</v>
      </c>
      <c r="AZ515" s="149">
        <f t="shared" si="2471"/>
        <v>4141323</v>
      </c>
      <c r="BA515" s="60">
        <f t="shared" si="2472"/>
        <v>4141323</v>
      </c>
      <c r="BB515" s="244"/>
      <c r="BC515" s="212"/>
      <c r="BD515" s="213"/>
      <c r="BE515" s="149"/>
      <c r="BF515" s="60"/>
      <c r="BG515" s="244"/>
      <c r="BH515" s="275"/>
      <c r="BI515" s="275"/>
      <c r="BJ515" s="149"/>
      <c r="BK515" s="60"/>
      <c r="BL515" s="244"/>
      <c r="BM515" s="212" t="s">
        <v>1468</v>
      </c>
      <c r="BN515" s="213">
        <v>0</v>
      </c>
      <c r="BO515" s="149">
        <f t="shared" si="2337"/>
        <v>20086000</v>
      </c>
      <c r="BP515" s="60">
        <f t="shared" si="2338"/>
        <v>20086000</v>
      </c>
      <c r="BQ515" s="244"/>
      <c r="BR515" s="212"/>
      <c r="BS515" s="213"/>
      <c r="BT515" s="149"/>
      <c r="BU515" s="60"/>
      <c r="BV515" s="244"/>
      <c r="BW515" s="212"/>
      <c r="BX515" s="213"/>
      <c r="BY515" s="149"/>
      <c r="BZ515" s="60"/>
      <c r="CA515" s="244"/>
      <c r="CB515" s="277">
        <v>1377000</v>
      </c>
      <c r="CC515" s="277">
        <v>0</v>
      </c>
      <c r="CD515" s="149">
        <f t="shared" si="2488"/>
        <v>1377000</v>
      </c>
      <c r="CE515" s="60">
        <f t="shared" si="2489"/>
        <v>1377000</v>
      </c>
      <c r="CF515" s="244"/>
      <c r="CG515" s="212"/>
      <c r="CH515" s="213"/>
      <c r="CI515" s="149"/>
      <c r="CJ515" s="60"/>
      <c r="CK515" s="244"/>
      <c r="CL515" s="212"/>
      <c r="CM515" s="213"/>
      <c r="CN515" s="149"/>
      <c r="CO515" s="60"/>
      <c r="CP515" s="244"/>
      <c r="CQ515" s="212"/>
      <c r="CR515" s="213"/>
      <c r="CS515" s="149"/>
      <c r="CT515" s="60"/>
      <c r="CU515" s="244"/>
      <c r="CV515" s="212"/>
      <c r="CW515" s="213"/>
      <c r="CX515" s="149"/>
      <c r="CY515" s="60"/>
      <c r="CZ515" s="244"/>
      <c r="DA515" s="212"/>
      <c r="DB515" s="213"/>
      <c r="DC515" s="149"/>
      <c r="DD515" s="60"/>
      <c r="DE515" s="244"/>
      <c r="DF515" s="212"/>
      <c r="DG515" s="213"/>
      <c r="DH515" s="149"/>
      <c r="DI515" s="60"/>
      <c r="DJ515" s="244"/>
      <c r="DK515" s="212"/>
      <c r="DL515" s="213"/>
      <c r="DM515" s="149"/>
      <c r="DN515" s="60"/>
      <c r="DO515" s="244"/>
      <c r="DP515" s="212"/>
      <c r="DQ515" s="213"/>
      <c r="DR515" s="149">
        <f t="shared" si="2255"/>
        <v>0</v>
      </c>
      <c r="DS515" s="60">
        <f t="shared" si="2264"/>
        <v>0</v>
      </c>
      <c r="DT515" s="244"/>
      <c r="DU515" s="212">
        <v>7036410</v>
      </c>
      <c r="DV515" s="213">
        <v>0</v>
      </c>
      <c r="DW515" s="149">
        <f t="shared" si="2256"/>
        <v>7036410</v>
      </c>
      <c r="DX515" s="60">
        <f t="shared" si="2265"/>
        <v>7036410</v>
      </c>
      <c r="DY515" s="244"/>
      <c r="DZ515" s="212"/>
      <c r="EA515" s="213"/>
      <c r="EB515" s="149"/>
      <c r="EC515" s="60"/>
      <c r="ED515" s="247"/>
      <c r="EE515" s="212"/>
      <c r="EF515" s="213"/>
      <c r="EG515" s="149"/>
      <c r="EH515" s="60"/>
      <c r="EI515" s="244"/>
      <c r="EJ515" s="224">
        <f t="shared" ref="EJ515" si="2567">IFERROR(AVERAGEIFS(O515:EI515,O$12:EI$12,"Valor Total Unitario",O515:EI515,"&lt;&gt;0"),0)</f>
        <v>9352214.5999999996</v>
      </c>
      <c r="EK515" s="221">
        <f t="shared" ref="EK515" si="2568">_xlfn.MINIFS(O515:EI515,O$12:EI$12,"Valor Total Unitario", O515:EI515, "&lt;&gt;0")</f>
        <v>1377000</v>
      </c>
      <c r="EL515" s="222" t="str">
        <f t="shared" ref="EL515" si="2569">IF(EK515=0,"",INDEX(O$9:EI$9,MATCH(EK515,O515:EI515,0)))</f>
        <v>LA INSTRUMENTADORA S.A.S.</v>
      </c>
      <c r="EM515" s="221"/>
      <c r="EN515" s="220">
        <f>IFERROR(EM515/#REF!,0)</f>
        <v>0</v>
      </c>
      <c r="EO515" s="31">
        <f t="shared" ref="EO515" si="2570">+EJ515</f>
        <v>9352214.5999999996</v>
      </c>
      <c r="EP515" s="31">
        <f t="shared" si="2290"/>
        <v>9352214.5999999996</v>
      </c>
      <c r="EQ515" s="225" t="str">
        <f t="shared" si="2434"/>
        <v/>
      </c>
    </row>
    <row r="516" spans="1:147" s="14" customFormat="1" ht="42.75">
      <c r="A516" s="263">
        <f t="shared" si="1163"/>
        <v>504</v>
      </c>
      <c r="B516" s="102"/>
      <c r="C516" s="249" t="s">
        <v>1231</v>
      </c>
      <c r="D516" s="273" t="s">
        <v>57</v>
      </c>
      <c r="E516" s="265" t="s">
        <v>1445</v>
      </c>
      <c r="F516" s="273">
        <v>1</v>
      </c>
      <c r="G516" s="102"/>
      <c r="H516" s="103"/>
      <c r="I516" s="210"/>
      <c r="J516" s="280"/>
      <c r="K516" s="206"/>
      <c r="L516" s="71">
        <f t="shared" ref="L516" si="2571">+J516+K516</f>
        <v>0</v>
      </c>
      <c r="M516" s="209">
        <f t="shared" si="2251"/>
        <v>0</v>
      </c>
      <c r="O516" s="275"/>
      <c r="P516" s="275"/>
      <c r="Q516" s="149"/>
      <c r="R516" s="60"/>
      <c r="S516" s="244"/>
      <c r="T516" s="275"/>
      <c r="U516" s="275"/>
      <c r="V516" s="149"/>
      <c r="W516" s="60"/>
      <c r="X516" s="244"/>
      <c r="Y516" s="275"/>
      <c r="Z516" s="275"/>
      <c r="AA516" s="149"/>
      <c r="AB516" s="60"/>
      <c r="AC516" s="244"/>
      <c r="AD516" s="275"/>
      <c r="AE516" s="275"/>
      <c r="AF516" s="149"/>
      <c r="AG516" s="60"/>
      <c r="AH516" s="244"/>
      <c r="AI516" s="275"/>
      <c r="AJ516" s="275"/>
      <c r="AK516" s="149"/>
      <c r="AL516" s="60"/>
      <c r="AM516" s="244"/>
      <c r="AN516" s="275">
        <v>15041400</v>
      </c>
      <c r="AO516" s="275">
        <v>0</v>
      </c>
      <c r="AP516" s="149">
        <f t="shared" si="2254"/>
        <v>15041400</v>
      </c>
      <c r="AQ516" s="60">
        <f t="shared" si="2283"/>
        <v>15041400</v>
      </c>
      <c r="AR516" s="244"/>
      <c r="AS516" s="275"/>
      <c r="AT516" s="275"/>
      <c r="AU516" s="149"/>
      <c r="AV516" s="60"/>
      <c r="AW516" s="244"/>
      <c r="AX516" s="212">
        <v>4141323</v>
      </c>
      <c r="AY516" s="213">
        <v>0</v>
      </c>
      <c r="AZ516" s="149">
        <f t="shared" si="2471"/>
        <v>4141323</v>
      </c>
      <c r="BA516" s="60">
        <f t="shared" si="2472"/>
        <v>4141323</v>
      </c>
      <c r="BB516" s="244"/>
      <c r="BC516" s="212"/>
      <c r="BD516" s="213"/>
      <c r="BE516" s="149"/>
      <c r="BF516" s="60"/>
      <c r="BG516" s="244"/>
      <c r="BH516" s="275"/>
      <c r="BI516" s="275"/>
      <c r="BJ516" s="149"/>
      <c r="BK516" s="60"/>
      <c r="BL516" s="244"/>
      <c r="BM516" s="212" t="s">
        <v>1469</v>
      </c>
      <c r="BN516" s="213">
        <v>0</v>
      </c>
      <c r="BO516" s="149">
        <f t="shared" si="2337"/>
        <v>26282000</v>
      </c>
      <c r="BP516" s="60">
        <f t="shared" si="2338"/>
        <v>26282000</v>
      </c>
      <c r="BQ516" s="244"/>
      <c r="BR516" s="212"/>
      <c r="BS516" s="213"/>
      <c r="BT516" s="149"/>
      <c r="BU516" s="60"/>
      <c r="BV516" s="244"/>
      <c r="BW516" s="212"/>
      <c r="BX516" s="213"/>
      <c r="BY516" s="149"/>
      <c r="BZ516" s="60"/>
      <c r="CA516" s="244"/>
      <c r="CB516" s="277">
        <v>1377000</v>
      </c>
      <c r="CC516" s="277">
        <v>0</v>
      </c>
      <c r="CD516" s="149">
        <f t="shared" si="2488"/>
        <v>1377000</v>
      </c>
      <c r="CE516" s="60">
        <f t="shared" si="2489"/>
        <v>1377000</v>
      </c>
      <c r="CF516" s="244"/>
      <c r="CG516" s="212"/>
      <c r="CH516" s="213"/>
      <c r="CI516" s="149"/>
      <c r="CJ516" s="60"/>
      <c r="CK516" s="244"/>
      <c r="CL516" s="212"/>
      <c r="CM516" s="213"/>
      <c r="CN516" s="149"/>
      <c r="CO516" s="60"/>
      <c r="CP516" s="244"/>
      <c r="CQ516" s="212"/>
      <c r="CR516" s="213"/>
      <c r="CS516" s="149"/>
      <c r="CT516" s="60"/>
      <c r="CU516" s="244"/>
      <c r="CV516" s="212"/>
      <c r="CW516" s="213"/>
      <c r="CX516" s="149"/>
      <c r="CY516" s="60"/>
      <c r="CZ516" s="244"/>
      <c r="DA516" s="212"/>
      <c r="DB516" s="213"/>
      <c r="DC516" s="149"/>
      <c r="DD516" s="60"/>
      <c r="DE516" s="244"/>
      <c r="DF516" s="212"/>
      <c r="DG516" s="213"/>
      <c r="DH516" s="149"/>
      <c r="DI516" s="60"/>
      <c r="DJ516" s="244"/>
      <c r="DK516" s="212"/>
      <c r="DL516" s="213"/>
      <c r="DM516" s="149"/>
      <c r="DN516" s="60"/>
      <c r="DO516" s="244"/>
      <c r="DP516" s="212"/>
      <c r="DQ516" s="213"/>
      <c r="DR516" s="149">
        <f t="shared" si="2255"/>
        <v>0</v>
      </c>
      <c r="DS516" s="60">
        <f t="shared" si="2264"/>
        <v>0</v>
      </c>
      <c r="DT516" s="244"/>
      <c r="DU516" s="212">
        <v>7036410</v>
      </c>
      <c r="DV516" s="213">
        <v>0</v>
      </c>
      <c r="DW516" s="149">
        <f t="shared" si="2256"/>
        <v>7036410</v>
      </c>
      <c r="DX516" s="60">
        <f t="shared" si="2265"/>
        <v>7036410</v>
      </c>
      <c r="DY516" s="244"/>
      <c r="DZ516" s="212"/>
      <c r="EA516" s="213"/>
      <c r="EB516" s="149"/>
      <c r="EC516" s="60"/>
      <c r="ED516" s="247"/>
      <c r="EE516" s="212"/>
      <c r="EF516" s="213"/>
      <c r="EG516" s="149"/>
      <c r="EH516" s="60"/>
      <c r="EI516" s="244"/>
      <c r="EJ516" s="224">
        <f t="shared" ref="EJ516" si="2572">IFERROR(AVERAGEIFS(O516:EI516,O$12:EI$12,"Valor Total Unitario",O516:EI516,"&lt;&gt;0"),0)</f>
        <v>10775626.6</v>
      </c>
      <c r="EK516" s="221">
        <f t="shared" ref="EK516" si="2573">_xlfn.MINIFS(O516:EI516,O$12:EI$12,"Valor Total Unitario", O516:EI516, "&lt;&gt;0")</f>
        <v>1377000</v>
      </c>
      <c r="EL516" s="222" t="str">
        <f t="shared" ref="EL516" si="2574">IF(EK516=0,"",INDEX(O$9:EI$9,MATCH(EK516,O516:EI516,0)))</f>
        <v>LA INSTRUMENTADORA S.A.S.</v>
      </c>
      <c r="EM516" s="221"/>
      <c r="EN516" s="220">
        <f>IFERROR(EM516/#REF!,0)</f>
        <v>0</v>
      </c>
      <c r="EO516" s="31">
        <f t="shared" ref="EO516" si="2575">+EJ516</f>
        <v>10775626.6</v>
      </c>
      <c r="EP516" s="31">
        <f t="shared" si="2290"/>
        <v>10775626.6</v>
      </c>
      <c r="EQ516" s="225" t="str">
        <f t="shared" si="2434"/>
        <v/>
      </c>
    </row>
    <row r="517" spans="1:147" s="14" customFormat="1" ht="28.5">
      <c r="A517" s="263">
        <f t="shared" si="1163"/>
        <v>505</v>
      </c>
      <c r="B517" s="102"/>
      <c r="C517" s="249" t="s">
        <v>1232</v>
      </c>
      <c r="D517" s="273" t="s">
        <v>57</v>
      </c>
      <c r="E517" s="265" t="s">
        <v>1445</v>
      </c>
      <c r="F517" s="273">
        <v>1</v>
      </c>
      <c r="G517" s="102"/>
      <c r="H517" s="103"/>
      <c r="I517" s="210"/>
      <c r="J517" s="280"/>
      <c r="K517" s="206"/>
      <c r="L517" s="71">
        <f t="shared" ref="L517" si="2576">+J517+K517</f>
        <v>0</v>
      </c>
      <c r="M517" s="209">
        <f t="shared" si="2251"/>
        <v>0</v>
      </c>
      <c r="O517" s="275"/>
      <c r="P517" s="275"/>
      <c r="Q517" s="149"/>
      <c r="R517" s="60"/>
      <c r="S517" s="244"/>
      <c r="T517" s="275"/>
      <c r="U517" s="275"/>
      <c r="V517" s="149"/>
      <c r="W517" s="60"/>
      <c r="X517" s="244"/>
      <c r="Y517" s="275"/>
      <c r="Z517" s="275"/>
      <c r="AA517" s="149"/>
      <c r="AB517" s="60"/>
      <c r="AC517" s="244"/>
      <c r="AD517" s="275"/>
      <c r="AE517" s="275"/>
      <c r="AF517" s="149"/>
      <c r="AG517" s="60"/>
      <c r="AH517" s="244"/>
      <c r="AI517" s="275"/>
      <c r="AJ517" s="275"/>
      <c r="AK517" s="149"/>
      <c r="AL517" s="60"/>
      <c r="AM517" s="244"/>
      <c r="AN517" s="275">
        <v>10229700</v>
      </c>
      <c r="AO517" s="275">
        <v>0</v>
      </c>
      <c r="AP517" s="149">
        <f t="shared" si="2254"/>
        <v>10229700</v>
      </c>
      <c r="AQ517" s="60">
        <f t="shared" si="2283"/>
        <v>10229700</v>
      </c>
      <c r="AR517" s="244"/>
      <c r="AS517" s="275"/>
      <c r="AT517" s="275"/>
      <c r="AU517" s="149"/>
      <c r="AV517" s="60"/>
      <c r="AW517" s="244"/>
      <c r="AX517" s="212">
        <v>1505981</v>
      </c>
      <c r="AY517" s="213">
        <v>0</v>
      </c>
      <c r="AZ517" s="149">
        <f t="shared" si="2471"/>
        <v>1505981</v>
      </c>
      <c r="BA517" s="60">
        <f t="shared" si="2472"/>
        <v>1505981</v>
      </c>
      <c r="BB517" s="244"/>
      <c r="BC517" s="212"/>
      <c r="BD517" s="213"/>
      <c r="BE517" s="149"/>
      <c r="BF517" s="60"/>
      <c r="BG517" s="244"/>
      <c r="BH517" s="275"/>
      <c r="BI517" s="275"/>
      <c r="BJ517" s="149"/>
      <c r="BK517" s="60"/>
      <c r="BL517" s="244"/>
      <c r="BM517" s="212" t="s">
        <v>1470</v>
      </c>
      <c r="BN517" s="213">
        <v>0</v>
      </c>
      <c r="BO517" s="149">
        <f t="shared" si="2337"/>
        <v>32478000</v>
      </c>
      <c r="BP517" s="60">
        <f t="shared" si="2338"/>
        <v>32478000</v>
      </c>
      <c r="BQ517" s="244"/>
      <c r="BR517" s="212"/>
      <c r="BS517" s="213"/>
      <c r="BT517" s="149"/>
      <c r="BU517" s="60"/>
      <c r="BV517" s="244"/>
      <c r="BW517" s="212"/>
      <c r="BX517" s="213"/>
      <c r="BY517" s="149"/>
      <c r="BZ517" s="60"/>
      <c r="CA517" s="244"/>
      <c r="CB517" s="277">
        <v>824000</v>
      </c>
      <c r="CC517" s="277">
        <v>0</v>
      </c>
      <c r="CD517" s="149">
        <f t="shared" si="2488"/>
        <v>824000</v>
      </c>
      <c r="CE517" s="60">
        <f t="shared" si="2489"/>
        <v>824000</v>
      </c>
      <c r="CF517" s="244"/>
      <c r="CG517" s="212"/>
      <c r="CH517" s="213"/>
      <c r="CI517" s="149"/>
      <c r="CJ517" s="60"/>
      <c r="CK517" s="244"/>
      <c r="CL517" s="212"/>
      <c r="CM517" s="213"/>
      <c r="CN517" s="149"/>
      <c r="CO517" s="60"/>
      <c r="CP517" s="244"/>
      <c r="CQ517" s="212">
        <v>2941180.0000000005</v>
      </c>
      <c r="CR517" s="213">
        <v>0</v>
      </c>
      <c r="CS517" s="149">
        <f t="shared" si="2490"/>
        <v>2941180.0000000005</v>
      </c>
      <c r="CT517" s="60">
        <f t="shared" si="2491"/>
        <v>2941180.0000000005</v>
      </c>
      <c r="CU517" s="244"/>
      <c r="CV517" s="212"/>
      <c r="CW517" s="213"/>
      <c r="CX517" s="149"/>
      <c r="CY517" s="60"/>
      <c r="CZ517" s="244"/>
      <c r="DA517" s="212"/>
      <c r="DB517" s="213"/>
      <c r="DC517" s="149"/>
      <c r="DD517" s="60"/>
      <c r="DE517" s="244"/>
      <c r="DF517" s="212"/>
      <c r="DG517" s="213"/>
      <c r="DH517" s="149"/>
      <c r="DI517" s="60"/>
      <c r="DJ517" s="244"/>
      <c r="DK517" s="212"/>
      <c r="DL517" s="213"/>
      <c r="DM517" s="149"/>
      <c r="DN517" s="60"/>
      <c r="DO517" s="244"/>
      <c r="DP517" s="212"/>
      <c r="DQ517" s="213"/>
      <c r="DR517" s="149">
        <f t="shared" si="2255"/>
        <v>0</v>
      </c>
      <c r="DS517" s="60">
        <f t="shared" si="2264"/>
        <v>0</v>
      </c>
      <c r="DT517" s="244"/>
      <c r="DU517" s="212">
        <v>4917956</v>
      </c>
      <c r="DV517" s="213">
        <v>0</v>
      </c>
      <c r="DW517" s="149">
        <f t="shared" si="2256"/>
        <v>4917956</v>
      </c>
      <c r="DX517" s="60">
        <f t="shared" si="2265"/>
        <v>4917956</v>
      </c>
      <c r="DY517" s="244"/>
      <c r="DZ517" s="212"/>
      <c r="EA517" s="213"/>
      <c r="EB517" s="149"/>
      <c r="EC517" s="60"/>
      <c r="ED517" s="247"/>
      <c r="EE517" s="212"/>
      <c r="EF517" s="213"/>
      <c r="EG517" s="149"/>
      <c r="EH517" s="60"/>
      <c r="EI517" s="244"/>
      <c r="EJ517" s="224">
        <f t="shared" ref="EJ517" si="2577">IFERROR(AVERAGEIFS(O517:EI517,O$12:EI$12,"Valor Total Unitario",O517:EI517,"&lt;&gt;0"),0)</f>
        <v>8816136.166666666</v>
      </c>
      <c r="EK517" s="221">
        <f t="shared" ref="EK517" si="2578">_xlfn.MINIFS(O517:EI517,O$12:EI$12,"Valor Total Unitario", O517:EI517, "&lt;&gt;0")</f>
        <v>824000</v>
      </c>
      <c r="EL517" s="222" t="str">
        <f t="shared" ref="EL517" si="2579">IF(EK517=0,"",INDEX(O$9:EI$9,MATCH(EK517,O517:EI517,0)))</f>
        <v>LA INSTRUMENTADORA S.A.S.</v>
      </c>
      <c r="EM517" s="221"/>
      <c r="EN517" s="220">
        <f>IFERROR(EM517/#REF!,0)</f>
        <v>0</v>
      </c>
      <c r="EO517" s="31">
        <f t="shared" ref="EO517" si="2580">+EJ517</f>
        <v>8816136.166666666</v>
      </c>
      <c r="EP517" s="31">
        <f t="shared" si="2290"/>
        <v>8816136.166666666</v>
      </c>
      <c r="EQ517" s="225" t="str">
        <f t="shared" si="2434"/>
        <v/>
      </c>
    </row>
    <row r="518" spans="1:147" s="14" customFormat="1" ht="42.75">
      <c r="A518" s="263">
        <f t="shared" si="1163"/>
        <v>506</v>
      </c>
      <c r="B518" s="102"/>
      <c r="C518" s="249" t="s">
        <v>1233</v>
      </c>
      <c r="D518" s="273" t="s">
        <v>57</v>
      </c>
      <c r="E518" s="265" t="s">
        <v>1445</v>
      </c>
      <c r="F518" s="273">
        <v>1</v>
      </c>
      <c r="G518" s="102"/>
      <c r="H518" s="103"/>
      <c r="I518" s="210"/>
      <c r="J518" s="280"/>
      <c r="K518" s="206"/>
      <c r="L518" s="71">
        <f t="shared" ref="L518" si="2581">+J518+K518</f>
        <v>0</v>
      </c>
      <c r="M518" s="209">
        <f t="shared" si="2251"/>
        <v>0</v>
      </c>
      <c r="O518" s="275"/>
      <c r="P518" s="275"/>
      <c r="Q518" s="149"/>
      <c r="R518" s="60"/>
      <c r="S518" s="244"/>
      <c r="T518" s="275"/>
      <c r="U518" s="275"/>
      <c r="V518" s="149"/>
      <c r="W518" s="60"/>
      <c r="X518" s="244"/>
      <c r="Y518" s="275"/>
      <c r="Z518" s="275"/>
      <c r="AA518" s="149"/>
      <c r="AB518" s="60"/>
      <c r="AC518" s="244"/>
      <c r="AD518" s="275"/>
      <c r="AE518" s="275"/>
      <c r="AF518" s="149"/>
      <c r="AG518" s="60"/>
      <c r="AH518" s="244"/>
      <c r="AI518" s="275"/>
      <c r="AJ518" s="275"/>
      <c r="AK518" s="149"/>
      <c r="AL518" s="60"/>
      <c r="AM518" s="244"/>
      <c r="AN518" s="275">
        <v>6821520</v>
      </c>
      <c r="AO518" s="275">
        <v>273041.40000000002</v>
      </c>
      <c r="AP518" s="149">
        <f t="shared" si="2254"/>
        <v>7094561.4000000004</v>
      </c>
      <c r="AQ518" s="60">
        <f t="shared" si="2283"/>
        <v>7094561.4000000004</v>
      </c>
      <c r="AR518" s="244"/>
      <c r="AS518" s="275"/>
      <c r="AT518" s="275"/>
      <c r="AU518" s="149"/>
      <c r="AV518" s="60"/>
      <c r="AW518" s="244"/>
      <c r="AX518" s="212">
        <v>2135941</v>
      </c>
      <c r="AY518" s="213">
        <v>0</v>
      </c>
      <c r="AZ518" s="149">
        <f t="shared" si="2471"/>
        <v>2135941</v>
      </c>
      <c r="BA518" s="60">
        <f t="shared" si="2472"/>
        <v>2135941</v>
      </c>
      <c r="BB518" s="244"/>
      <c r="BC518" s="212"/>
      <c r="BD518" s="213"/>
      <c r="BE518" s="149"/>
      <c r="BF518" s="60"/>
      <c r="BG518" s="244"/>
      <c r="BH518" s="275"/>
      <c r="BI518" s="275"/>
      <c r="BJ518" s="149"/>
      <c r="BK518" s="60"/>
      <c r="BL518" s="244"/>
      <c r="BM518" s="212" t="s">
        <v>1471</v>
      </c>
      <c r="BN518" s="213">
        <v>0</v>
      </c>
      <c r="BO518" s="149">
        <f t="shared" si="2337"/>
        <v>6995000</v>
      </c>
      <c r="BP518" s="60">
        <f t="shared" si="2338"/>
        <v>6995000</v>
      </c>
      <c r="BQ518" s="244"/>
      <c r="BR518" s="212"/>
      <c r="BS518" s="213"/>
      <c r="BT518" s="149"/>
      <c r="BU518" s="60"/>
      <c r="BV518" s="244"/>
      <c r="BW518" s="212"/>
      <c r="BX518" s="213"/>
      <c r="BY518" s="149"/>
      <c r="BZ518" s="60"/>
      <c r="CA518" s="244"/>
      <c r="CB518" s="277"/>
      <c r="CC518" s="277"/>
      <c r="CD518" s="149"/>
      <c r="CE518" s="60"/>
      <c r="CF518" s="244"/>
      <c r="CG518" s="212"/>
      <c r="CH518" s="213"/>
      <c r="CI518" s="149"/>
      <c r="CJ518" s="60"/>
      <c r="CK518" s="244"/>
      <c r="CL518" s="212"/>
      <c r="CM518" s="213"/>
      <c r="CN518" s="149"/>
      <c r="CO518" s="60"/>
      <c r="CP518" s="244"/>
      <c r="CQ518" s="212"/>
      <c r="CR518" s="213"/>
      <c r="CS518" s="149"/>
      <c r="CT518" s="60"/>
      <c r="CU518" s="244"/>
      <c r="CV518" s="212"/>
      <c r="CW518" s="213"/>
      <c r="CX518" s="149"/>
      <c r="CY518" s="60"/>
      <c r="CZ518" s="244"/>
      <c r="DA518" s="212"/>
      <c r="DB518" s="213"/>
      <c r="DC518" s="149"/>
      <c r="DD518" s="60"/>
      <c r="DE518" s="244"/>
      <c r="DF518" s="212"/>
      <c r="DG518" s="213"/>
      <c r="DH518" s="149"/>
      <c r="DI518" s="60"/>
      <c r="DJ518" s="244"/>
      <c r="DK518" s="212"/>
      <c r="DL518" s="213"/>
      <c r="DM518" s="149"/>
      <c r="DN518" s="60"/>
      <c r="DO518" s="244"/>
      <c r="DP518" s="212"/>
      <c r="DQ518" s="213"/>
      <c r="DR518" s="149">
        <f t="shared" si="2255"/>
        <v>0</v>
      </c>
      <c r="DS518" s="60">
        <f t="shared" si="2264"/>
        <v>0</v>
      </c>
      <c r="DT518" s="244"/>
      <c r="DU518" s="212">
        <v>8662102</v>
      </c>
      <c r="DV518" s="213">
        <v>0</v>
      </c>
      <c r="DW518" s="149">
        <f t="shared" si="2256"/>
        <v>8662102</v>
      </c>
      <c r="DX518" s="60">
        <f t="shared" si="2265"/>
        <v>8662102</v>
      </c>
      <c r="DY518" s="244"/>
      <c r="DZ518" s="212">
        <v>9560000</v>
      </c>
      <c r="EA518" s="213">
        <v>136800</v>
      </c>
      <c r="EB518" s="149">
        <f t="shared" ref="EB518:EB520" si="2582">+DZ518+EA518</f>
        <v>9696800</v>
      </c>
      <c r="EC518" s="60">
        <f t="shared" ref="EC518:EC521" si="2583">+EB518*$F518</f>
        <v>9696800</v>
      </c>
      <c r="ED518" s="247"/>
      <c r="EE518" s="212">
        <v>6200000</v>
      </c>
      <c r="EF518" s="213">
        <v>0</v>
      </c>
      <c r="EG518" s="149">
        <f t="shared" ref="EG518" si="2584">+EE518+EF518</f>
        <v>6200000</v>
      </c>
      <c r="EH518" s="60">
        <f t="shared" ref="EH518" si="2585">+EG518*$F518</f>
        <v>6200000</v>
      </c>
      <c r="EI518" s="244"/>
      <c r="EJ518" s="224">
        <f t="shared" ref="EJ518" si="2586">IFERROR(AVERAGEIFS(O518:EI518,O$12:EI$12,"Valor Total Unitario",O518:EI518,"&lt;&gt;0"),0)</f>
        <v>6797400.7333333334</v>
      </c>
      <c r="EK518" s="221">
        <f t="shared" ref="EK518" si="2587">_xlfn.MINIFS(O518:EI518,O$12:EI$12,"Valor Total Unitario", O518:EI518, "&lt;&gt;0")</f>
        <v>2135941</v>
      </c>
      <c r="EL518" s="222" t="str">
        <f t="shared" ref="EL518" si="2588">IF(EK518=0,"",INDEX(O$9:EI$9,MATCH(EK518,O518:EI518,0)))</f>
        <v>PROMED QUIRURGICOS</v>
      </c>
      <c r="EM518" s="221"/>
      <c r="EN518" s="220">
        <f>IFERROR(EM518/#REF!,0)</f>
        <v>0</v>
      </c>
      <c r="EO518" s="31">
        <f t="shared" ref="EO518" si="2589">+EJ518</f>
        <v>6797400.7333333334</v>
      </c>
      <c r="EP518" s="31">
        <f t="shared" si="2290"/>
        <v>6797400.7333333334</v>
      </c>
      <c r="EQ518" s="225" t="str">
        <f t="shared" si="2434"/>
        <v/>
      </c>
    </row>
    <row r="519" spans="1:147" s="14" customFormat="1" ht="42.75">
      <c r="A519" s="263">
        <f t="shared" si="1163"/>
        <v>507</v>
      </c>
      <c r="B519" s="102"/>
      <c r="C519" s="249" t="s">
        <v>1234</v>
      </c>
      <c r="D519" s="273" t="s">
        <v>57</v>
      </c>
      <c r="E519" s="265" t="s">
        <v>1445</v>
      </c>
      <c r="F519" s="273">
        <v>1</v>
      </c>
      <c r="G519" s="102"/>
      <c r="H519" s="103"/>
      <c r="I519" s="210"/>
      <c r="J519" s="280"/>
      <c r="K519" s="206"/>
      <c r="L519" s="71">
        <f t="shared" ref="L519" si="2590">+J519+K519</f>
        <v>0</v>
      </c>
      <c r="M519" s="209">
        <f t="shared" si="2251"/>
        <v>0</v>
      </c>
      <c r="O519" s="275"/>
      <c r="P519" s="275"/>
      <c r="Q519" s="149"/>
      <c r="R519" s="60"/>
      <c r="S519" s="244"/>
      <c r="T519" s="275"/>
      <c r="U519" s="275"/>
      <c r="V519" s="149"/>
      <c r="W519" s="60"/>
      <c r="X519" s="244"/>
      <c r="Y519" s="275"/>
      <c r="Z519" s="275"/>
      <c r="AA519" s="149"/>
      <c r="AB519" s="60"/>
      <c r="AC519" s="244"/>
      <c r="AD519" s="275"/>
      <c r="AE519" s="275"/>
      <c r="AF519" s="149"/>
      <c r="AG519" s="60"/>
      <c r="AH519" s="244"/>
      <c r="AI519" s="275"/>
      <c r="AJ519" s="275"/>
      <c r="AK519" s="149"/>
      <c r="AL519" s="60"/>
      <c r="AM519" s="244"/>
      <c r="AN519" s="275">
        <v>6821520</v>
      </c>
      <c r="AO519" s="275">
        <v>273041.40000000002</v>
      </c>
      <c r="AP519" s="149">
        <f t="shared" si="2254"/>
        <v>7094561.4000000004</v>
      </c>
      <c r="AQ519" s="60">
        <f t="shared" si="2283"/>
        <v>7094561.4000000004</v>
      </c>
      <c r="AR519" s="244"/>
      <c r="AS519" s="275"/>
      <c r="AT519" s="275"/>
      <c r="AU519" s="149"/>
      <c r="AV519" s="60"/>
      <c r="AW519" s="244"/>
      <c r="AX519" s="212">
        <v>2135941</v>
      </c>
      <c r="AY519" s="213">
        <v>0</v>
      </c>
      <c r="AZ519" s="149">
        <f t="shared" si="2471"/>
        <v>2135941</v>
      </c>
      <c r="BA519" s="60">
        <f t="shared" si="2472"/>
        <v>2135941</v>
      </c>
      <c r="BB519" s="244"/>
      <c r="BC519" s="212"/>
      <c r="BD519" s="213"/>
      <c r="BE519" s="149"/>
      <c r="BF519" s="60"/>
      <c r="BG519" s="244"/>
      <c r="BH519" s="275"/>
      <c r="BI519" s="275"/>
      <c r="BJ519" s="149"/>
      <c r="BK519" s="60"/>
      <c r="BL519" s="244"/>
      <c r="BM519" s="212"/>
      <c r="BN519" s="213"/>
      <c r="BO519" s="149"/>
      <c r="BP519" s="60"/>
      <c r="BQ519" s="244"/>
      <c r="BR519" s="212"/>
      <c r="BS519" s="213"/>
      <c r="BT519" s="149"/>
      <c r="BU519" s="60"/>
      <c r="BV519" s="244"/>
      <c r="BW519" s="212"/>
      <c r="BX519" s="213"/>
      <c r="BY519" s="149"/>
      <c r="BZ519" s="60"/>
      <c r="CA519" s="244"/>
      <c r="CB519" s="277"/>
      <c r="CC519" s="277"/>
      <c r="CD519" s="149"/>
      <c r="CE519" s="60"/>
      <c r="CF519" s="244"/>
      <c r="CG519" s="212"/>
      <c r="CH519" s="213"/>
      <c r="CI519" s="149"/>
      <c r="CJ519" s="60"/>
      <c r="CK519" s="244"/>
      <c r="CL519" s="212"/>
      <c r="CM519" s="213"/>
      <c r="CN519" s="149"/>
      <c r="CO519" s="60"/>
      <c r="CP519" s="244"/>
      <c r="CQ519" s="212"/>
      <c r="CR519" s="213"/>
      <c r="CS519" s="149"/>
      <c r="CT519" s="60"/>
      <c r="CU519" s="244"/>
      <c r="CV519" s="212"/>
      <c r="CW519" s="213"/>
      <c r="CX519" s="149"/>
      <c r="CY519" s="60"/>
      <c r="CZ519" s="244"/>
      <c r="DA519" s="212"/>
      <c r="DB519" s="213"/>
      <c r="DC519" s="149"/>
      <c r="DD519" s="60"/>
      <c r="DE519" s="244"/>
      <c r="DF519" s="212"/>
      <c r="DG519" s="213"/>
      <c r="DH519" s="149"/>
      <c r="DI519" s="60"/>
      <c r="DJ519" s="244"/>
      <c r="DK519" s="212"/>
      <c r="DL519" s="213"/>
      <c r="DM519" s="149"/>
      <c r="DN519" s="60"/>
      <c r="DO519" s="244"/>
      <c r="DP519" s="212"/>
      <c r="DQ519" s="213"/>
      <c r="DR519" s="149">
        <f t="shared" si="2255"/>
        <v>0</v>
      </c>
      <c r="DS519" s="60">
        <f t="shared" si="2264"/>
        <v>0</v>
      </c>
      <c r="DT519" s="244"/>
      <c r="DU519" s="212">
        <v>11678102</v>
      </c>
      <c r="DV519" s="213">
        <v>0</v>
      </c>
      <c r="DW519" s="149">
        <f t="shared" si="2256"/>
        <v>11678102</v>
      </c>
      <c r="DX519" s="60">
        <f t="shared" si="2265"/>
        <v>11678102</v>
      </c>
      <c r="DY519" s="244"/>
      <c r="DZ519" s="212">
        <v>13140000</v>
      </c>
      <c r="EA519" s="213">
        <v>136800</v>
      </c>
      <c r="EB519" s="149">
        <f t="shared" si="2582"/>
        <v>13276800</v>
      </c>
      <c r="EC519" s="60">
        <f t="shared" si="2583"/>
        <v>13276800</v>
      </c>
      <c r="ED519" s="247"/>
      <c r="EE519" s="212"/>
      <c r="EF519" s="213"/>
      <c r="EG519" s="149"/>
      <c r="EH519" s="60"/>
      <c r="EI519" s="244"/>
      <c r="EJ519" s="224">
        <f t="shared" ref="EJ519" si="2591">IFERROR(AVERAGEIFS(O519:EI519,O$12:EI$12,"Valor Total Unitario",O519:EI519,"&lt;&gt;0"),0)</f>
        <v>8546351.0999999996</v>
      </c>
      <c r="EK519" s="221">
        <f t="shared" ref="EK519" si="2592">_xlfn.MINIFS(O519:EI519,O$12:EI$12,"Valor Total Unitario", O519:EI519, "&lt;&gt;0")</f>
        <v>2135941</v>
      </c>
      <c r="EL519" s="222" t="str">
        <f t="shared" ref="EL519" si="2593">IF(EK519=0,"",INDEX(O$9:EI$9,MATCH(EK519,O519:EI519,0)))</f>
        <v>PROMED QUIRURGICOS</v>
      </c>
      <c r="EM519" s="221"/>
      <c r="EN519" s="220">
        <f>IFERROR(EM519/#REF!,0)</f>
        <v>0</v>
      </c>
      <c r="EO519" s="31">
        <f t="shared" ref="EO519" si="2594">+EJ519</f>
        <v>8546351.0999999996</v>
      </c>
      <c r="EP519" s="31">
        <f t="shared" si="2290"/>
        <v>8546351.0999999996</v>
      </c>
      <c r="EQ519" s="225" t="str">
        <f t="shared" si="2434"/>
        <v/>
      </c>
    </row>
    <row r="520" spans="1:147" s="14" customFormat="1" ht="42.75">
      <c r="A520" s="263">
        <f t="shared" ref="A520:A729" si="2595">+A519+1</f>
        <v>508</v>
      </c>
      <c r="B520" s="102"/>
      <c r="C520" s="249" t="s">
        <v>1235</v>
      </c>
      <c r="D520" s="273" t="s">
        <v>57</v>
      </c>
      <c r="E520" s="265" t="s">
        <v>1445</v>
      </c>
      <c r="F520" s="273">
        <v>1</v>
      </c>
      <c r="G520" s="102"/>
      <c r="H520" s="103"/>
      <c r="I520" s="210"/>
      <c r="J520" s="280"/>
      <c r="K520" s="206"/>
      <c r="L520" s="71">
        <f t="shared" ref="L520" si="2596">+J520+K520</f>
        <v>0</v>
      </c>
      <c r="M520" s="209">
        <f t="shared" si="2251"/>
        <v>0</v>
      </c>
      <c r="O520" s="275"/>
      <c r="P520" s="275"/>
      <c r="Q520" s="149"/>
      <c r="R520" s="60"/>
      <c r="S520" s="244"/>
      <c r="T520" s="275"/>
      <c r="U520" s="275"/>
      <c r="V520" s="149"/>
      <c r="W520" s="60"/>
      <c r="X520" s="244"/>
      <c r="Y520" s="275"/>
      <c r="Z520" s="275"/>
      <c r="AA520" s="149"/>
      <c r="AB520" s="60"/>
      <c r="AC520" s="244"/>
      <c r="AD520" s="275"/>
      <c r="AE520" s="275"/>
      <c r="AF520" s="149"/>
      <c r="AG520" s="60"/>
      <c r="AH520" s="244"/>
      <c r="AI520" s="275"/>
      <c r="AJ520" s="275"/>
      <c r="AK520" s="149"/>
      <c r="AL520" s="60"/>
      <c r="AM520" s="244"/>
      <c r="AN520" s="275">
        <v>6821520</v>
      </c>
      <c r="AO520" s="275">
        <v>273041.40000000002</v>
      </c>
      <c r="AP520" s="149">
        <f t="shared" si="2254"/>
        <v>7094561.4000000004</v>
      </c>
      <c r="AQ520" s="60">
        <f t="shared" si="2283"/>
        <v>7094561.4000000004</v>
      </c>
      <c r="AR520" s="244"/>
      <c r="AS520" s="275"/>
      <c r="AT520" s="275"/>
      <c r="AU520" s="149"/>
      <c r="AV520" s="60"/>
      <c r="AW520" s="244"/>
      <c r="AX520" s="212">
        <v>2135941</v>
      </c>
      <c r="AY520" s="213">
        <v>0</v>
      </c>
      <c r="AZ520" s="149">
        <f t="shared" si="2471"/>
        <v>2135941</v>
      </c>
      <c r="BA520" s="60">
        <f t="shared" si="2472"/>
        <v>2135941</v>
      </c>
      <c r="BB520" s="244"/>
      <c r="BC520" s="212"/>
      <c r="BD520" s="213"/>
      <c r="BE520" s="149"/>
      <c r="BF520" s="60"/>
      <c r="BG520" s="244"/>
      <c r="BH520" s="275"/>
      <c r="BI520" s="275"/>
      <c r="BJ520" s="149"/>
      <c r="BK520" s="60"/>
      <c r="BL520" s="244"/>
      <c r="BM520" s="212" t="s">
        <v>1472</v>
      </c>
      <c r="BN520" s="213">
        <v>0</v>
      </c>
      <c r="BO520" s="149">
        <f t="shared" si="2337"/>
        <v>7499000</v>
      </c>
      <c r="BP520" s="60">
        <f t="shared" si="2338"/>
        <v>7499000</v>
      </c>
      <c r="BQ520" s="244"/>
      <c r="BR520" s="212"/>
      <c r="BS520" s="213"/>
      <c r="BT520" s="149"/>
      <c r="BU520" s="60"/>
      <c r="BV520" s="244"/>
      <c r="BW520" s="212"/>
      <c r="BX520" s="213"/>
      <c r="BY520" s="149"/>
      <c r="BZ520" s="60"/>
      <c r="CA520" s="244"/>
      <c r="CB520" s="277"/>
      <c r="CC520" s="277"/>
      <c r="CD520" s="149"/>
      <c r="CE520" s="60"/>
      <c r="CF520" s="244"/>
      <c r="CG520" s="212"/>
      <c r="CH520" s="213"/>
      <c r="CI520" s="149"/>
      <c r="CJ520" s="60"/>
      <c r="CK520" s="244"/>
      <c r="CL520" s="212"/>
      <c r="CM520" s="213"/>
      <c r="CN520" s="149"/>
      <c r="CO520" s="60"/>
      <c r="CP520" s="244"/>
      <c r="CQ520" s="212"/>
      <c r="CR520" s="213"/>
      <c r="CS520" s="149"/>
      <c r="CT520" s="60"/>
      <c r="CU520" s="244"/>
      <c r="CV520" s="212"/>
      <c r="CW520" s="213"/>
      <c r="CX520" s="149"/>
      <c r="CY520" s="60"/>
      <c r="CZ520" s="244"/>
      <c r="DA520" s="212"/>
      <c r="DB520" s="213"/>
      <c r="DC520" s="149"/>
      <c r="DD520" s="60"/>
      <c r="DE520" s="244"/>
      <c r="DF520" s="212"/>
      <c r="DG520" s="213"/>
      <c r="DH520" s="149"/>
      <c r="DI520" s="60"/>
      <c r="DJ520" s="244"/>
      <c r="DK520" s="212"/>
      <c r="DL520" s="213"/>
      <c r="DM520" s="149"/>
      <c r="DN520" s="60"/>
      <c r="DO520" s="244"/>
      <c r="DP520" s="212"/>
      <c r="DQ520" s="213"/>
      <c r="DR520" s="149">
        <f t="shared" si="2255"/>
        <v>0</v>
      </c>
      <c r="DS520" s="60">
        <f t="shared" si="2264"/>
        <v>0</v>
      </c>
      <c r="DT520" s="244"/>
      <c r="DU520" s="212">
        <v>15594102</v>
      </c>
      <c r="DV520" s="213">
        <v>0</v>
      </c>
      <c r="DW520" s="149">
        <f t="shared" si="2256"/>
        <v>15594102</v>
      </c>
      <c r="DX520" s="60">
        <f t="shared" si="2265"/>
        <v>15594102</v>
      </c>
      <c r="DY520" s="244"/>
      <c r="DZ520" s="212">
        <v>16720000</v>
      </c>
      <c r="EA520" s="213">
        <v>136800</v>
      </c>
      <c r="EB520" s="149">
        <f t="shared" si="2582"/>
        <v>16856800</v>
      </c>
      <c r="EC520" s="60">
        <f t="shared" si="2583"/>
        <v>16856800</v>
      </c>
      <c r="ED520" s="247"/>
      <c r="EE520" s="212"/>
      <c r="EF520" s="213"/>
      <c r="EG520" s="149"/>
      <c r="EH520" s="60"/>
      <c r="EI520" s="244"/>
      <c r="EJ520" s="224">
        <f t="shared" ref="EJ520" si="2597">IFERROR(AVERAGEIFS(O520:EI520,O$12:EI$12,"Valor Total Unitario",O520:EI520,"&lt;&gt;0"),0)</f>
        <v>9836080.879999999</v>
      </c>
      <c r="EK520" s="221">
        <f t="shared" ref="EK520" si="2598">_xlfn.MINIFS(O520:EI520,O$12:EI$12,"Valor Total Unitario", O520:EI520, "&lt;&gt;0")</f>
        <v>2135941</v>
      </c>
      <c r="EL520" s="222" t="str">
        <f t="shared" ref="EL520" si="2599">IF(EK520=0,"",INDEX(O$9:EI$9,MATCH(EK520,O520:EI520,0)))</f>
        <v>PROMED QUIRURGICOS</v>
      </c>
      <c r="EM520" s="221"/>
      <c r="EN520" s="220">
        <f>IFERROR(EM520/#REF!,0)</f>
        <v>0</v>
      </c>
      <c r="EO520" s="31">
        <f t="shared" ref="EO520" si="2600">+EJ520</f>
        <v>9836080.879999999</v>
      </c>
      <c r="EP520" s="31">
        <f t="shared" si="2290"/>
        <v>9836080.879999999</v>
      </c>
      <c r="EQ520" s="225" t="str">
        <f t="shared" si="2434"/>
        <v/>
      </c>
    </row>
    <row r="521" spans="1:147" s="14" customFormat="1" ht="42.75">
      <c r="A521" s="263">
        <f t="shared" si="2595"/>
        <v>509</v>
      </c>
      <c r="B521" s="102"/>
      <c r="C521" s="249" t="s">
        <v>1236</v>
      </c>
      <c r="D521" s="273" t="s">
        <v>57</v>
      </c>
      <c r="E521" s="266" t="s">
        <v>1445</v>
      </c>
      <c r="F521" s="273">
        <v>1</v>
      </c>
      <c r="G521" s="102"/>
      <c r="H521" s="103"/>
      <c r="I521" s="210"/>
      <c r="J521" s="280"/>
      <c r="K521" s="206"/>
      <c r="L521" s="71">
        <f t="shared" ref="L521" si="2601">+J521+K521</f>
        <v>0</v>
      </c>
      <c r="M521" s="209">
        <f t="shared" ref="M521:M584" si="2602">L521*F521</f>
        <v>0</v>
      </c>
      <c r="O521" s="275"/>
      <c r="P521" s="275"/>
      <c r="Q521" s="149"/>
      <c r="R521" s="60"/>
      <c r="S521" s="244"/>
      <c r="T521" s="275"/>
      <c r="U521" s="275"/>
      <c r="V521" s="149"/>
      <c r="W521" s="60"/>
      <c r="X521" s="244"/>
      <c r="Y521" s="275"/>
      <c r="Z521" s="275"/>
      <c r="AA521" s="149"/>
      <c r="AB521" s="60"/>
      <c r="AC521" s="244"/>
      <c r="AD521" s="275"/>
      <c r="AE521" s="275"/>
      <c r="AF521" s="149"/>
      <c r="AG521" s="60"/>
      <c r="AH521" s="244"/>
      <c r="AI521" s="275"/>
      <c r="AJ521" s="275"/>
      <c r="AK521" s="149"/>
      <c r="AL521" s="60"/>
      <c r="AM521" s="244"/>
      <c r="AN521" s="275">
        <v>6821520</v>
      </c>
      <c r="AO521" s="275">
        <v>273041.40000000002</v>
      </c>
      <c r="AP521" s="149">
        <f t="shared" ref="AP521:AP584" si="2603">AN521+AO521</f>
        <v>7094561.4000000004</v>
      </c>
      <c r="AQ521" s="60">
        <f t="shared" si="2283"/>
        <v>7094561.4000000004</v>
      </c>
      <c r="AR521" s="244"/>
      <c r="AS521" s="275"/>
      <c r="AT521" s="275"/>
      <c r="AU521" s="149"/>
      <c r="AV521" s="60"/>
      <c r="AW521" s="244"/>
      <c r="AX521" s="212">
        <v>2195307</v>
      </c>
      <c r="AY521" s="213">
        <v>0</v>
      </c>
      <c r="AZ521" s="149">
        <f t="shared" ref="AZ521:AZ536" si="2604">+AX521+AY521</f>
        <v>2195307</v>
      </c>
      <c r="BA521" s="60">
        <f t="shared" si="2472"/>
        <v>2195307</v>
      </c>
      <c r="BB521" s="244"/>
      <c r="BC521" s="212"/>
      <c r="BD521" s="213"/>
      <c r="BE521" s="149"/>
      <c r="BF521" s="60"/>
      <c r="BG521" s="244"/>
      <c r="BH521" s="275"/>
      <c r="BI521" s="275"/>
      <c r="BJ521" s="149"/>
      <c r="BK521" s="60"/>
      <c r="BL521" s="244"/>
      <c r="BM521" s="212"/>
      <c r="BN521" s="213"/>
      <c r="BO521" s="149"/>
      <c r="BP521" s="60"/>
      <c r="BQ521" s="244"/>
      <c r="BR521" s="212"/>
      <c r="BS521" s="213"/>
      <c r="BT521" s="149"/>
      <c r="BU521" s="60"/>
      <c r="BV521" s="244"/>
      <c r="BW521" s="212"/>
      <c r="BX521" s="213"/>
      <c r="BY521" s="149"/>
      <c r="BZ521" s="60"/>
      <c r="CA521" s="244"/>
      <c r="CB521" s="277"/>
      <c r="CC521" s="277"/>
      <c r="CD521" s="149"/>
      <c r="CE521" s="60"/>
      <c r="CF521" s="244"/>
      <c r="CG521" s="212"/>
      <c r="CH521" s="213"/>
      <c r="CI521" s="149"/>
      <c r="CJ521" s="60"/>
      <c r="CK521" s="244"/>
      <c r="CL521" s="212"/>
      <c r="CM521" s="213"/>
      <c r="CN521" s="149"/>
      <c r="CO521" s="60"/>
      <c r="CP521" s="244"/>
      <c r="CQ521" s="212"/>
      <c r="CR521" s="213"/>
      <c r="CS521" s="149"/>
      <c r="CT521" s="60"/>
      <c r="CU521" s="244"/>
      <c r="CV521" s="212"/>
      <c r="CW521" s="213"/>
      <c r="CX521" s="149"/>
      <c r="CY521" s="60"/>
      <c r="CZ521" s="244"/>
      <c r="DA521" s="212"/>
      <c r="DB521" s="213"/>
      <c r="DC521" s="149"/>
      <c r="DD521" s="60"/>
      <c r="DE521" s="244"/>
      <c r="DF521" s="212"/>
      <c r="DG521" s="213"/>
      <c r="DH521" s="149"/>
      <c r="DI521" s="60"/>
      <c r="DJ521" s="244"/>
      <c r="DK521" s="212"/>
      <c r="DL521" s="213"/>
      <c r="DM521" s="149"/>
      <c r="DN521" s="60"/>
      <c r="DO521" s="244"/>
      <c r="DP521" s="212"/>
      <c r="DQ521" s="213"/>
      <c r="DR521" s="149">
        <f t="shared" ref="DR521:DR584" si="2605">+DP521+DQ521</f>
        <v>0</v>
      </c>
      <c r="DS521" s="60">
        <f t="shared" si="2264"/>
        <v>0</v>
      </c>
      <c r="DT521" s="244"/>
      <c r="DU521" s="212">
        <v>18610102</v>
      </c>
      <c r="DV521" s="213">
        <v>0</v>
      </c>
      <c r="DW521" s="149">
        <f t="shared" ref="DW521:DW584" si="2606">+DU521+DV521</f>
        <v>18610102</v>
      </c>
      <c r="DX521" s="60">
        <f t="shared" si="2265"/>
        <v>18610102</v>
      </c>
      <c r="DY521" s="244"/>
      <c r="DZ521" s="212">
        <v>20300000</v>
      </c>
      <c r="EA521" s="213">
        <v>136800</v>
      </c>
      <c r="EB521" s="149">
        <f t="shared" ref="EB521:EB538" si="2607">+DZ521+EA521</f>
        <v>20436800</v>
      </c>
      <c r="EC521" s="60">
        <f t="shared" si="2583"/>
        <v>20436800</v>
      </c>
      <c r="ED521" s="247"/>
      <c r="EE521" s="212"/>
      <c r="EF521" s="213"/>
      <c r="EG521" s="149"/>
      <c r="EH521" s="60"/>
      <c r="EI521" s="244"/>
      <c r="EJ521" s="224">
        <f t="shared" ref="EJ521" si="2608">IFERROR(AVERAGEIFS(O521:EI521,O$12:EI$12,"Valor Total Unitario",O521:EI521,"&lt;&gt;0"),0)</f>
        <v>12084192.6</v>
      </c>
      <c r="EK521" s="221">
        <f t="shared" ref="EK521" si="2609">_xlfn.MINIFS(O521:EI521,O$12:EI$12,"Valor Total Unitario", O521:EI521, "&lt;&gt;0")</f>
        <v>2195307</v>
      </c>
      <c r="EL521" s="222" t="str">
        <f t="shared" ref="EL521" si="2610">IF(EK521=0,"",INDEX(O$9:EI$9,MATCH(EK521,O521:EI521,0)))</f>
        <v>PROMED QUIRURGICOS</v>
      </c>
      <c r="EM521" s="221"/>
      <c r="EN521" s="220">
        <f>IFERROR(EM521/#REF!,0)</f>
        <v>0</v>
      </c>
      <c r="EO521" s="31">
        <f t="shared" ref="EO521" si="2611">+EJ521</f>
        <v>12084192.6</v>
      </c>
      <c r="EP521" s="31">
        <f t="shared" si="2290"/>
        <v>12084192.6</v>
      </c>
      <c r="EQ521" s="225" t="str">
        <f t="shared" ref="EQ521:EQ552" si="2612">IF(AND(C521="",SUM(O521:EI521)=0),"",IF(AND(C521&lt;&gt;"",SUM(O521:EI521)=0),"Ítem sin cotización",IF(COUNTIFS(O521:EI521,EK521,O$12:EI$12,"Valor Total Unitario")&gt;1,"Empate","")))</f>
        <v/>
      </c>
    </row>
    <row r="522" spans="1:147" s="14" customFormat="1" ht="28.5">
      <c r="A522" s="263">
        <f t="shared" si="2595"/>
        <v>510</v>
      </c>
      <c r="B522" s="102"/>
      <c r="C522" s="249" t="s">
        <v>1237</v>
      </c>
      <c r="D522" s="273" t="s">
        <v>57</v>
      </c>
      <c r="E522" s="265" t="s">
        <v>1445</v>
      </c>
      <c r="F522" s="273">
        <v>1</v>
      </c>
      <c r="G522" s="102"/>
      <c r="H522" s="103"/>
      <c r="I522" s="210"/>
      <c r="J522" s="280"/>
      <c r="K522" s="206"/>
      <c r="L522" s="71">
        <f t="shared" ref="L522" si="2613">+J522+K522</f>
        <v>0</v>
      </c>
      <c r="M522" s="209">
        <f t="shared" si="2602"/>
        <v>0</v>
      </c>
      <c r="O522" s="275"/>
      <c r="P522" s="275"/>
      <c r="Q522" s="149"/>
      <c r="R522" s="60"/>
      <c r="S522" s="244"/>
      <c r="T522" s="275"/>
      <c r="U522" s="275"/>
      <c r="V522" s="149"/>
      <c r="W522" s="60"/>
      <c r="X522" s="244"/>
      <c r="Y522" s="275"/>
      <c r="Z522" s="275"/>
      <c r="AA522" s="149"/>
      <c r="AB522" s="60"/>
      <c r="AC522" s="244"/>
      <c r="AD522" s="275"/>
      <c r="AE522" s="275"/>
      <c r="AF522" s="149"/>
      <c r="AG522" s="60"/>
      <c r="AH522" s="244"/>
      <c r="AI522" s="275"/>
      <c r="AJ522" s="275"/>
      <c r="AK522" s="149"/>
      <c r="AL522" s="60"/>
      <c r="AM522" s="244"/>
      <c r="AN522" s="275">
        <v>8127000</v>
      </c>
      <c r="AO522" s="275">
        <v>0</v>
      </c>
      <c r="AP522" s="149">
        <f t="shared" si="2603"/>
        <v>8127000</v>
      </c>
      <c r="AQ522" s="60">
        <f t="shared" si="2283"/>
        <v>8127000</v>
      </c>
      <c r="AR522" s="244"/>
      <c r="AS522" s="275"/>
      <c r="AT522" s="275"/>
      <c r="AU522" s="149"/>
      <c r="AV522" s="60"/>
      <c r="AW522" s="244"/>
      <c r="AX522" s="212"/>
      <c r="AY522" s="213"/>
      <c r="AZ522" s="149"/>
      <c r="BA522" s="60"/>
      <c r="BB522" s="244"/>
      <c r="BC522" s="212"/>
      <c r="BD522" s="213"/>
      <c r="BE522" s="149"/>
      <c r="BF522" s="60"/>
      <c r="BG522" s="244"/>
      <c r="BH522" s="275"/>
      <c r="BI522" s="275"/>
      <c r="BJ522" s="149"/>
      <c r="BK522" s="60"/>
      <c r="BL522" s="244"/>
      <c r="BM522" s="212"/>
      <c r="BN522" s="213"/>
      <c r="BO522" s="149"/>
      <c r="BP522" s="60"/>
      <c r="BQ522" s="244"/>
      <c r="BR522" s="212"/>
      <c r="BS522" s="213"/>
      <c r="BT522" s="149"/>
      <c r="BU522" s="60"/>
      <c r="BV522" s="244"/>
      <c r="BW522" s="212"/>
      <c r="BX522" s="213"/>
      <c r="BY522" s="149"/>
      <c r="BZ522" s="60"/>
      <c r="CA522" s="244"/>
      <c r="CB522" s="277"/>
      <c r="CC522" s="277"/>
      <c r="CD522" s="149"/>
      <c r="CE522" s="60"/>
      <c r="CF522" s="244"/>
      <c r="CG522" s="212"/>
      <c r="CH522" s="213"/>
      <c r="CI522" s="149"/>
      <c r="CJ522" s="60"/>
      <c r="CK522" s="244"/>
      <c r="CL522" s="212"/>
      <c r="CM522" s="213"/>
      <c r="CN522" s="149"/>
      <c r="CO522" s="60"/>
      <c r="CP522" s="244"/>
      <c r="CQ522" s="212"/>
      <c r="CR522" s="213"/>
      <c r="CS522" s="149"/>
      <c r="CT522" s="60"/>
      <c r="CU522" s="244"/>
      <c r="CV522" s="212"/>
      <c r="CW522" s="213"/>
      <c r="CX522" s="149"/>
      <c r="CY522" s="60"/>
      <c r="CZ522" s="244"/>
      <c r="DA522" s="212"/>
      <c r="DB522" s="213"/>
      <c r="DC522" s="149"/>
      <c r="DD522" s="60"/>
      <c r="DE522" s="244"/>
      <c r="DF522" s="212"/>
      <c r="DG522" s="213"/>
      <c r="DH522" s="149"/>
      <c r="DI522" s="60"/>
      <c r="DJ522" s="244"/>
      <c r="DK522" s="212"/>
      <c r="DL522" s="213"/>
      <c r="DM522" s="149"/>
      <c r="DN522" s="60"/>
      <c r="DO522" s="244"/>
      <c r="DP522" s="212"/>
      <c r="DQ522" s="213"/>
      <c r="DR522" s="149">
        <f t="shared" si="2605"/>
        <v>0</v>
      </c>
      <c r="DS522" s="60">
        <f t="shared" ref="DS522:DS585" si="2614">+DR522*$F522</f>
        <v>0</v>
      </c>
      <c r="DT522" s="244"/>
      <c r="DU522" s="212">
        <v>11580000</v>
      </c>
      <c r="DV522" s="213">
        <v>0</v>
      </c>
      <c r="DW522" s="149">
        <f t="shared" si="2606"/>
        <v>11580000</v>
      </c>
      <c r="DX522" s="60">
        <f t="shared" ref="DX522:DX585" si="2615">+DW522*$F522</f>
        <v>11580000</v>
      </c>
      <c r="DY522" s="244"/>
      <c r="DZ522" s="212"/>
      <c r="EA522" s="213"/>
      <c r="EB522" s="149"/>
      <c r="EC522" s="60"/>
      <c r="ED522" s="247"/>
      <c r="EE522" s="212"/>
      <c r="EF522" s="213"/>
      <c r="EG522" s="149"/>
      <c r="EH522" s="60"/>
      <c r="EI522" s="244"/>
      <c r="EJ522" s="224">
        <f t="shared" ref="EJ522" si="2616">IFERROR(AVERAGEIFS(O522:EI522,O$12:EI$12,"Valor Total Unitario",O522:EI522,"&lt;&gt;0"),0)</f>
        <v>9853500</v>
      </c>
      <c r="EK522" s="221">
        <f t="shared" ref="EK522" si="2617">_xlfn.MINIFS(O522:EI522,O$12:EI$12,"Valor Total Unitario", O522:EI522, "&lt;&gt;0")</f>
        <v>8127000</v>
      </c>
      <c r="EL522" s="222" t="str">
        <f t="shared" ref="EL522" si="2618">IF(EK522=0,"",INDEX(O$9:EI$9,MATCH(EK522,O522:EI522,0)))</f>
        <v>DISORTHO SAS</v>
      </c>
      <c r="EM522" s="221"/>
      <c r="EN522" s="220">
        <f>IFERROR(EM522/#REF!,0)</f>
        <v>0</v>
      </c>
      <c r="EO522" s="31">
        <f t="shared" ref="EO522" si="2619">+EJ522</f>
        <v>9853500</v>
      </c>
      <c r="EP522" s="31">
        <f t="shared" si="2290"/>
        <v>9853500</v>
      </c>
      <c r="EQ522" s="225" t="str">
        <f t="shared" si="2612"/>
        <v/>
      </c>
    </row>
    <row r="523" spans="1:147" s="14" customFormat="1" ht="28.5">
      <c r="A523" s="263">
        <f t="shared" si="2595"/>
        <v>511</v>
      </c>
      <c r="B523" s="102"/>
      <c r="C523" s="249" t="s">
        <v>1238</v>
      </c>
      <c r="D523" s="273" t="s">
        <v>57</v>
      </c>
      <c r="E523" s="265" t="s">
        <v>1445</v>
      </c>
      <c r="F523" s="273">
        <v>1</v>
      </c>
      <c r="G523" s="102"/>
      <c r="H523" s="103"/>
      <c r="I523" s="210"/>
      <c r="J523" s="280"/>
      <c r="K523" s="206"/>
      <c r="L523" s="71">
        <f t="shared" ref="L523" si="2620">+J523+K523</f>
        <v>0</v>
      </c>
      <c r="M523" s="209">
        <f t="shared" si="2602"/>
        <v>0</v>
      </c>
      <c r="O523" s="275"/>
      <c r="P523" s="275"/>
      <c r="Q523" s="149"/>
      <c r="R523" s="60"/>
      <c r="S523" s="244"/>
      <c r="T523" s="275"/>
      <c r="U523" s="275"/>
      <c r="V523" s="149"/>
      <c r="W523" s="60"/>
      <c r="X523" s="244"/>
      <c r="Y523" s="275"/>
      <c r="Z523" s="275"/>
      <c r="AA523" s="149"/>
      <c r="AB523" s="60"/>
      <c r="AC523" s="244"/>
      <c r="AD523" s="275"/>
      <c r="AE523" s="275"/>
      <c r="AF523" s="149"/>
      <c r="AG523" s="60"/>
      <c r="AH523" s="244"/>
      <c r="AI523" s="275"/>
      <c r="AJ523" s="275"/>
      <c r="AK523" s="149"/>
      <c r="AL523" s="60"/>
      <c r="AM523" s="244"/>
      <c r="AN523" s="275"/>
      <c r="AO523" s="275"/>
      <c r="AP523" s="149">
        <f t="shared" si="2603"/>
        <v>0</v>
      </c>
      <c r="AQ523" s="60">
        <f t="shared" si="2283"/>
        <v>0</v>
      </c>
      <c r="AR523" s="244"/>
      <c r="AS523" s="275"/>
      <c r="AT523" s="275"/>
      <c r="AU523" s="149"/>
      <c r="AV523" s="60"/>
      <c r="AW523" s="244"/>
      <c r="AX523" s="212">
        <v>2375735</v>
      </c>
      <c r="AY523" s="213">
        <v>0</v>
      </c>
      <c r="AZ523" s="149">
        <f t="shared" si="2604"/>
        <v>2375735</v>
      </c>
      <c r="BA523" s="60">
        <f t="shared" ref="BA523:BA536" si="2621">+AZ523*$F523</f>
        <v>2375735</v>
      </c>
      <c r="BB523" s="244"/>
      <c r="BC523" s="212"/>
      <c r="BD523" s="213"/>
      <c r="BE523" s="149"/>
      <c r="BF523" s="60"/>
      <c r="BG523" s="244"/>
      <c r="BH523" s="275"/>
      <c r="BI523" s="275"/>
      <c r="BJ523" s="149"/>
      <c r="BK523" s="60"/>
      <c r="BL523" s="244"/>
      <c r="BM523" s="212"/>
      <c r="BN523" s="213"/>
      <c r="BO523" s="149"/>
      <c r="BP523" s="60"/>
      <c r="BQ523" s="244"/>
      <c r="BR523" s="212"/>
      <c r="BS523" s="213"/>
      <c r="BT523" s="149"/>
      <c r="BU523" s="60"/>
      <c r="BV523" s="244"/>
      <c r="BW523" s="212"/>
      <c r="BX523" s="213"/>
      <c r="BY523" s="149"/>
      <c r="BZ523" s="60"/>
      <c r="CA523" s="244"/>
      <c r="CB523" s="277">
        <v>13904000</v>
      </c>
      <c r="CC523" s="277">
        <v>0</v>
      </c>
      <c r="CD523" s="149">
        <f t="shared" ref="CD523:CD550" si="2622">+CB523+CC523</f>
        <v>13904000</v>
      </c>
      <c r="CE523" s="60">
        <f t="shared" ref="CE523:CE550" si="2623">+CD523*$F523</f>
        <v>13904000</v>
      </c>
      <c r="CF523" s="244"/>
      <c r="CG523" s="212"/>
      <c r="CH523" s="213"/>
      <c r="CI523" s="149"/>
      <c r="CJ523" s="60"/>
      <c r="CK523" s="244"/>
      <c r="CL523" s="212"/>
      <c r="CM523" s="213"/>
      <c r="CN523" s="149"/>
      <c r="CO523" s="60"/>
      <c r="CP523" s="244"/>
      <c r="CQ523" s="212"/>
      <c r="CR523" s="213"/>
      <c r="CS523" s="149"/>
      <c r="CT523" s="60"/>
      <c r="CU523" s="244"/>
      <c r="CV523" s="212"/>
      <c r="CW523" s="213"/>
      <c r="CX523" s="149"/>
      <c r="CY523" s="60"/>
      <c r="CZ523" s="244"/>
      <c r="DA523" s="212"/>
      <c r="DB523" s="213"/>
      <c r="DC523" s="149"/>
      <c r="DD523" s="60"/>
      <c r="DE523" s="244"/>
      <c r="DF523" s="212"/>
      <c r="DG523" s="213"/>
      <c r="DH523" s="149"/>
      <c r="DI523" s="60"/>
      <c r="DJ523" s="244"/>
      <c r="DK523" s="212"/>
      <c r="DL523" s="213"/>
      <c r="DM523" s="149"/>
      <c r="DN523" s="60"/>
      <c r="DO523" s="244"/>
      <c r="DP523" s="212"/>
      <c r="DQ523" s="213"/>
      <c r="DR523" s="149">
        <f t="shared" si="2605"/>
        <v>0</v>
      </c>
      <c r="DS523" s="60">
        <f t="shared" si="2614"/>
        <v>0</v>
      </c>
      <c r="DT523" s="244"/>
      <c r="DU523" s="212">
        <v>4950000</v>
      </c>
      <c r="DV523" s="213">
        <v>0</v>
      </c>
      <c r="DW523" s="149">
        <f t="shared" si="2606"/>
        <v>4950000</v>
      </c>
      <c r="DX523" s="60">
        <f t="shared" si="2615"/>
        <v>4950000</v>
      </c>
      <c r="DY523" s="244"/>
      <c r="DZ523" s="212"/>
      <c r="EA523" s="213"/>
      <c r="EB523" s="149"/>
      <c r="EC523" s="60"/>
      <c r="ED523" s="247"/>
      <c r="EE523" s="212"/>
      <c r="EF523" s="213"/>
      <c r="EG523" s="149"/>
      <c r="EH523" s="60"/>
      <c r="EI523" s="244"/>
      <c r="EJ523" s="224">
        <f t="shared" ref="EJ523" si="2624">IFERROR(AVERAGEIFS(O523:EI523,O$12:EI$12,"Valor Total Unitario",O523:EI523,"&lt;&gt;0"),0)</f>
        <v>7076578.333333333</v>
      </c>
      <c r="EK523" s="221">
        <f t="shared" ref="EK523" si="2625">_xlfn.MINIFS(O523:EI523,O$12:EI$12,"Valor Total Unitario", O523:EI523, "&lt;&gt;0")</f>
        <v>2375735</v>
      </c>
      <c r="EL523" s="222" t="str">
        <f t="shared" ref="EL523" si="2626">IF(EK523=0,"",INDEX(O$9:EI$9,MATCH(EK523,O523:EI523,0)))</f>
        <v>PROMED QUIRURGICOS</v>
      </c>
      <c r="EM523" s="221"/>
      <c r="EN523" s="220">
        <f>IFERROR(EM523/#REF!,0)</f>
        <v>0</v>
      </c>
      <c r="EO523" s="31">
        <f t="shared" ref="EO523" si="2627">+EJ523</f>
        <v>7076578.333333333</v>
      </c>
      <c r="EP523" s="31">
        <f t="shared" si="2290"/>
        <v>7076578.333333333</v>
      </c>
      <c r="EQ523" s="225" t="str">
        <f t="shared" si="2612"/>
        <v/>
      </c>
    </row>
    <row r="524" spans="1:147" s="14" customFormat="1" ht="57">
      <c r="A524" s="263">
        <f t="shared" si="2595"/>
        <v>512</v>
      </c>
      <c r="B524" s="102"/>
      <c r="C524" s="249" t="s">
        <v>1239</v>
      </c>
      <c r="D524" s="273" t="s">
        <v>57</v>
      </c>
      <c r="E524" s="266" t="s">
        <v>1445</v>
      </c>
      <c r="F524" s="273">
        <v>1</v>
      </c>
      <c r="G524" s="102"/>
      <c r="H524" s="103"/>
      <c r="I524" s="210"/>
      <c r="J524" s="280"/>
      <c r="K524" s="206"/>
      <c r="L524" s="71">
        <f t="shared" ref="L524" si="2628">+J524+K524</f>
        <v>0</v>
      </c>
      <c r="M524" s="209">
        <f t="shared" si="2602"/>
        <v>0</v>
      </c>
      <c r="O524" s="275"/>
      <c r="P524" s="275"/>
      <c r="Q524" s="149"/>
      <c r="R524" s="60"/>
      <c r="S524" s="244"/>
      <c r="T524" s="275"/>
      <c r="U524" s="275"/>
      <c r="V524" s="149"/>
      <c r="W524" s="60"/>
      <c r="X524" s="244"/>
      <c r="Y524" s="275"/>
      <c r="Z524" s="275"/>
      <c r="AA524" s="149"/>
      <c r="AB524" s="60"/>
      <c r="AC524" s="244"/>
      <c r="AD524" s="275"/>
      <c r="AE524" s="275"/>
      <c r="AF524" s="149"/>
      <c r="AG524" s="60"/>
      <c r="AH524" s="244"/>
      <c r="AI524" s="275"/>
      <c r="AJ524" s="275"/>
      <c r="AK524" s="149"/>
      <c r="AL524" s="60"/>
      <c r="AM524" s="244"/>
      <c r="AN524" s="275"/>
      <c r="AO524" s="275"/>
      <c r="AP524" s="149">
        <f t="shared" si="2603"/>
        <v>0</v>
      </c>
      <c r="AQ524" s="60">
        <f t="shared" si="2283"/>
        <v>0</v>
      </c>
      <c r="AR524" s="244"/>
      <c r="AS524" s="275"/>
      <c r="AT524" s="275"/>
      <c r="AU524" s="149"/>
      <c r="AV524" s="60"/>
      <c r="AW524" s="244"/>
      <c r="AX524" s="212">
        <v>10257450</v>
      </c>
      <c r="AY524" s="213">
        <v>0</v>
      </c>
      <c r="AZ524" s="149">
        <f t="shared" si="2604"/>
        <v>10257450</v>
      </c>
      <c r="BA524" s="60">
        <f t="shared" si="2621"/>
        <v>10257450</v>
      </c>
      <c r="BB524" s="244"/>
      <c r="BC524" s="212"/>
      <c r="BD524" s="213"/>
      <c r="BE524" s="149"/>
      <c r="BF524" s="60"/>
      <c r="BG524" s="244"/>
      <c r="BH524" s="275"/>
      <c r="BI524" s="275"/>
      <c r="BJ524" s="149"/>
      <c r="BK524" s="60"/>
      <c r="BL524" s="244"/>
      <c r="BM524" s="212" t="s">
        <v>1473</v>
      </c>
      <c r="BN524" s="213">
        <v>0</v>
      </c>
      <c r="BO524" s="149">
        <f t="shared" ref="BO524:BO558" si="2629">+BM524+BN524</f>
        <v>3299000</v>
      </c>
      <c r="BP524" s="60">
        <f t="shared" ref="BP524:BP558" si="2630">+BO524*$F524</f>
        <v>3299000</v>
      </c>
      <c r="BQ524" s="244"/>
      <c r="BR524" s="212"/>
      <c r="BS524" s="213"/>
      <c r="BT524" s="149"/>
      <c r="BU524" s="60"/>
      <c r="BV524" s="244"/>
      <c r="BW524" s="212"/>
      <c r="BX524" s="213"/>
      <c r="BY524" s="149"/>
      <c r="BZ524" s="60"/>
      <c r="CA524" s="244"/>
      <c r="CB524" s="277">
        <v>9792800</v>
      </c>
      <c r="CC524" s="277">
        <v>0</v>
      </c>
      <c r="CD524" s="149">
        <f t="shared" si="2622"/>
        <v>9792800</v>
      </c>
      <c r="CE524" s="60">
        <f t="shared" si="2623"/>
        <v>9792800</v>
      </c>
      <c r="CF524" s="244"/>
      <c r="CG524" s="212"/>
      <c r="CH524" s="213"/>
      <c r="CI524" s="149"/>
      <c r="CJ524" s="60"/>
      <c r="CK524" s="244"/>
      <c r="CL524" s="212"/>
      <c r="CM524" s="213"/>
      <c r="CN524" s="149"/>
      <c r="CO524" s="60"/>
      <c r="CP524" s="244"/>
      <c r="CQ524" s="212"/>
      <c r="CR524" s="213"/>
      <c r="CS524" s="149"/>
      <c r="CT524" s="60"/>
      <c r="CU524" s="244"/>
      <c r="CV524" s="212"/>
      <c r="CW524" s="213"/>
      <c r="CX524" s="149"/>
      <c r="CY524" s="60"/>
      <c r="CZ524" s="244"/>
      <c r="DA524" s="212"/>
      <c r="DB524" s="213"/>
      <c r="DC524" s="149"/>
      <c r="DD524" s="60"/>
      <c r="DE524" s="244"/>
      <c r="DF524" s="212"/>
      <c r="DG524" s="213"/>
      <c r="DH524" s="149"/>
      <c r="DI524" s="60"/>
      <c r="DJ524" s="244"/>
      <c r="DK524" s="212"/>
      <c r="DL524" s="213"/>
      <c r="DM524" s="149"/>
      <c r="DN524" s="60"/>
      <c r="DO524" s="244"/>
      <c r="DP524" s="212"/>
      <c r="DQ524" s="213"/>
      <c r="DR524" s="149">
        <f t="shared" si="2605"/>
        <v>0</v>
      </c>
      <c r="DS524" s="60">
        <f t="shared" si="2614"/>
        <v>0</v>
      </c>
      <c r="DT524" s="244"/>
      <c r="DU524" s="212">
        <v>12500000</v>
      </c>
      <c r="DV524" s="213">
        <v>0</v>
      </c>
      <c r="DW524" s="149">
        <f t="shared" si="2606"/>
        <v>12500000</v>
      </c>
      <c r="DX524" s="60">
        <f t="shared" si="2615"/>
        <v>12500000</v>
      </c>
      <c r="DY524" s="244"/>
      <c r="DZ524" s="212"/>
      <c r="EA524" s="213"/>
      <c r="EB524" s="149"/>
      <c r="EC524" s="60"/>
      <c r="ED524" s="247"/>
      <c r="EE524" s="212"/>
      <c r="EF524" s="213"/>
      <c r="EG524" s="149"/>
      <c r="EH524" s="60"/>
      <c r="EI524" s="244"/>
      <c r="EJ524" s="224">
        <f t="shared" ref="EJ524" si="2631">IFERROR(AVERAGEIFS(O524:EI524,O$12:EI$12,"Valor Total Unitario",O524:EI524,"&lt;&gt;0"),0)</f>
        <v>8962312.5</v>
      </c>
      <c r="EK524" s="221">
        <f t="shared" ref="EK524" si="2632">_xlfn.MINIFS(O524:EI524,O$12:EI$12,"Valor Total Unitario", O524:EI524, "&lt;&gt;0")</f>
        <v>3299000</v>
      </c>
      <c r="EL524" s="222" t="str">
        <f t="shared" ref="EL524" si="2633">IF(EK524=0,"",INDEX(O$9:EI$9,MATCH(EK524,O524:EI524,0)))</f>
        <v>LH S.A.S</v>
      </c>
      <c r="EM524" s="221"/>
      <c r="EN524" s="220">
        <f>IFERROR(EM524/#REF!,0)</f>
        <v>0</v>
      </c>
      <c r="EO524" s="31">
        <f t="shared" ref="EO524" si="2634">+EJ524</f>
        <v>8962312.5</v>
      </c>
      <c r="EP524" s="31">
        <f t="shared" si="2290"/>
        <v>8962312.5</v>
      </c>
      <c r="EQ524" s="225" t="str">
        <f t="shared" si="2612"/>
        <v/>
      </c>
    </row>
    <row r="525" spans="1:147" s="14" customFormat="1" ht="42.75">
      <c r="A525" s="263">
        <f t="shared" si="2595"/>
        <v>513</v>
      </c>
      <c r="B525" s="102"/>
      <c r="C525" s="249" t="s">
        <v>1240</v>
      </c>
      <c r="D525" s="273" t="s">
        <v>57</v>
      </c>
      <c r="E525" s="265" t="s">
        <v>1445</v>
      </c>
      <c r="F525" s="273">
        <v>1</v>
      </c>
      <c r="G525" s="102"/>
      <c r="H525" s="103"/>
      <c r="I525" s="210"/>
      <c r="J525" s="280"/>
      <c r="K525" s="206"/>
      <c r="L525" s="71">
        <f t="shared" ref="L525" si="2635">+J525+K525</f>
        <v>0</v>
      </c>
      <c r="M525" s="209">
        <f t="shared" si="2602"/>
        <v>0</v>
      </c>
      <c r="O525" s="275"/>
      <c r="P525" s="275"/>
      <c r="Q525" s="149"/>
      <c r="R525" s="60"/>
      <c r="S525" s="244"/>
      <c r="T525" s="275"/>
      <c r="U525" s="275"/>
      <c r="V525" s="149"/>
      <c r="W525" s="60"/>
      <c r="X525" s="244"/>
      <c r="Y525" s="275"/>
      <c r="Z525" s="275"/>
      <c r="AA525" s="149"/>
      <c r="AB525" s="60"/>
      <c r="AC525" s="244"/>
      <c r="AD525" s="275"/>
      <c r="AE525" s="275"/>
      <c r="AF525" s="149"/>
      <c r="AG525" s="60"/>
      <c r="AH525" s="244"/>
      <c r="AI525" s="275"/>
      <c r="AJ525" s="275"/>
      <c r="AK525" s="149"/>
      <c r="AL525" s="60"/>
      <c r="AM525" s="244"/>
      <c r="AN525" s="275">
        <v>16731300</v>
      </c>
      <c r="AO525" s="275">
        <v>0</v>
      </c>
      <c r="AP525" s="149">
        <f t="shared" si="2603"/>
        <v>16731300</v>
      </c>
      <c r="AQ525" s="60">
        <f t="shared" ref="AQ525:AQ588" si="2636">AP525*F525</f>
        <v>16731300</v>
      </c>
      <c r="AR525" s="244"/>
      <c r="AS525" s="275"/>
      <c r="AT525" s="275"/>
      <c r="AU525" s="149"/>
      <c r="AV525" s="60"/>
      <c r="AW525" s="244"/>
      <c r="AX525" s="212"/>
      <c r="AY525" s="213"/>
      <c r="AZ525" s="149"/>
      <c r="BA525" s="60"/>
      <c r="BB525" s="244"/>
      <c r="BC525" s="212"/>
      <c r="BD525" s="213"/>
      <c r="BE525" s="149"/>
      <c r="BF525" s="60"/>
      <c r="BG525" s="244"/>
      <c r="BH525" s="275"/>
      <c r="BI525" s="275"/>
      <c r="BJ525" s="149"/>
      <c r="BK525" s="60"/>
      <c r="BL525" s="244"/>
      <c r="BM525" s="212"/>
      <c r="BN525" s="213"/>
      <c r="BO525" s="149"/>
      <c r="BP525" s="60"/>
      <c r="BQ525" s="244"/>
      <c r="BR525" s="212"/>
      <c r="BS525" s="213"/>
      <c r="BT525" s="149"/>
      <c r="BU525" s="60"/>
      <c r="BV525" s="244"/>
      <c r="BW525" s="212"/>
      <c r="BX525" s="213"/>
      <c r="BY525" s="149"/>
      <c r="BZ525" s="60"/>
      <c r="CA525" s="244"/>
      <c r="CB525" s="277"/>
      <c r="CC525" s="277"/>
      <c r="CD525" s="149"/>
      <c r="CE525" s="60"/>
      <c r="CF525" s="244"/>
      <c r="CG525" s="212"/>
      <c r="CH525" s="213"/>
      <c r="CI525" s="149"/>
      <c r="CJ525" s="60"/>
      <c r="CK525" s="244"/>
      <c r="CL525" s="212"/>
      <c r="CM525" s="213"/>
      <c r="CN525" s="149"/>
      <c r="CO525" s="60"/>
      <c r="CP525" s="244"/>
      <c r="CQ525" s="212"/>
      <c r="CR525" s="213"/>
      <c r="CS525" s="149"/>
      <c r="CT525" s="60"/>
      <c r="CU525" s="244"/>
      <c r="CV525" s="212"/>
      <c r="CW525" s="213"/>
      <c r="CX525" s="149"/>
      <c r="CY525" s="60"/>
      <c r="CZ525" s="244"/>
      <c r="DA525" s="212"/>
      <c r="DB525" s="213"/>
      <c r="DC525" s="149"/>
      <c r="DD525" s="60"/>
      <c r="DE525" s="244"/>
      <c r="DF525" s="212"/>
      <c r="DG525" s="213"/>
      <c r="DH525" s="149"/>
      <c r="DI525" s="60"/>
      <c r="DJ525" s="244"/>
      <c r="DK525" s="212"/>
      <c r="DL525" s="213"/>
      <c r="DM525" s="149"/>
      <c r="DN525" s="60"/>
      <c r="DO525" s="244"/>
      <c r="DP525" s="212"/>
      <c r="DQ525" s="213"/>
      <c r="DR525" s="149">
        <f t="shared" si="2605"/>
        <v>0</v>
      </c>
      <c r="DS525" s="60">
        <f t="shared" si="2614"/>
        <v>0</v>
      </c>
      <c r="DT525" s="244"/>
      <c r="DU525" s="212">
        <v>4250000</v>
      </c>
      <c r="DV525" s="213">
        <v>0</v>
      </c>
      <c r="DW525" s="149">
        <f t="shared" si="2606"/>
        <v>4250000</v>
      </c>
      <c r="DX525" s="60">
        <f t="shared" si="2615"/>
        <v>4250000</v>
      </c>
      <c r="DY525" s="244"/>
      <c r="DZ525" s="212"/>
      <c r="EA525" s="213"/>
      <c r="EB525" s="149"/>
      <c r="EC525" s="60"/>
      <c r="ED525" s="247"/>
      <c r="EE525" s="212"/>
      <c r="EF525" s="213"/>
      <c r="EG525" s="149"/>
      <c r="EH525" s="60"/>
      <c r="EI525" s="244"/>
      <c r="EJ525" s="224">
        <f t="shared" ref="EJ525" si="2637">IFERROR(AVERAGEIFS(O525:EI525,O$12:EI$12,"Valor Total Unitario",O525:EI525,"&lt;&gt;0"),0)</f>
        <v>10490650</v>
      </c>
      <c r="EK525" s="221">
        <f t="shared" ref="EK525" si="2638">_xlfn.MINIFS(O525:EI525,O$12:EI$12,"Valor Total Unitario", O525:EI525, "&lt;&gt;0")</f>
        <v>4250000</v>
      </c>
      <c r="EL525" s="222" t="str">
        <f t="shared" ref="EL525" si="2639">IF(EK525=0,"",INDEX(O$9:EI$9,MATCH(EK525,O525:EI525,0)))</f>
        <v>IMPLANTECH LTDA</v>
      </c>
      <c r="EM525" s="221"/>
      <c r="EN525" s="220">
        <f>IFERROR(EM525/#REF!,0)</f>
        <v>0</v>
      </c>
      <c r="EO525" s="31">
        <f t="shared" ref="EO525" si="2640">+EJ525</f>
        <v>10490650</v>
      </c>
      <c r="EP525" s="31">
        <f t="shared" ref="EP525:EP588" si="2641">EJ525*F525</f>
        <v>10490650</v>
      </c>
      <c r="EQ525" s="225" t="str">
        <f t="shared" si="2612"/>
        <v/>
      </c>
    </row>
    <row r="526" spans="1:147" s="14" customFormat="1" ht="42.75">
      <c r="A526" s="263">
        <f t="shared" si="2595"/>
        <v>514</v>
      </c>
      <c r="B526" s="102"/>
      <c r="C526" s="249" t="s">
        <v>1241</v>
      </c>
      <c r="D526" s="273" t="s">
        <v>57</v>
      </c>
      <c r="E526" s="265" t="s">
        <v>1445</v>
      </c>
      <c r="F526" s="273">
        <v>1</v>
      </c>
      <c r="G526" s="102"/>
      <c r="H526" s="103"/>
      <c r="I526" s="210"/>
      <c r="J526" s="280"/>
      <c r="K526" s="206"/>
      <c r="L526" s="71">
        <f t="shared" ref="L526" si="2642">+J526+K526</f>
        <v>0</v>
      </c>
      <c r="M526" s="209">
        <f t="shared" si="2602"/>
        <v>0</v>
      </c>
      <c r="O526" s="275"/>
      <c r="P526" s="275"/>
      <c r="Q526" s="149"/>
      <c r="R526" s="60"/>
      <c r="S526" s="244"/>
      <c r="T526" s="275"/>
      <c r="U526" s="275"/>
      <c r="V526" s="149"/>
      <c r="W526" s="60"/>
      <c r="X526" s="244"/>
      <c r="Y526" s="275"/>
      <c r="Z526" s="275"/>
      <c r="AA526" s="149"/>
      <c r="AB526" s="60"/>
      <c r="AC526" s="244"/>
      <c r="AD526" s="275"/>
      <c r="AE526" s="275"/>
      <c r="AF526" s="149"/>
      <c r="AG526" s="60"/>
      <c r="AH526" s="244"/>
      <c r="AI526" s="275"/>
      <c r="AJ526" s="275"/>
      <c r="AK526" s="149"/>
      <c r="AL526" s="60"/>
      <c r="AM526" s="244"/>
      <c r="AN526" s="275">
        <v>17286000</v>
      </c>
      <c r="AO526" s="275">
        <v>0</v>
      </c>
      <c r="AP526" s="149">
        <f t="shared" si="2603"/>
        <v>17286000</v>
      </c>
      <c r="AQ526" s="60">
        <f t="shared" si="2636"/>
        <v>17286000</v>
      </c>
      <c r="AR526" s="244"/>
      <c r="AS526" s="275"/>
      <c r="AT526" s="275"/>
      <c r="AU526" s="149"/>
      <c r="AV526" s="60"/>
      <c r="AW526" s="244"/>
      <c r="AX526" s="212">
        <v>5011511</v>
      </c>
      <c r="AY526" s="213">
        <v>0</v>
      </c>
      <c r="AZ526" s="149">
        <f t="shared" si="2604"/>
        <v>5011511</v>
      </c>
      <c r="BA526" s="60">
        <f t="shared" si="2621"/>
        <v>5011511</v>
      </c>
      <c r="BB526" s="244"/>
      <c r="BC526" s="212"/>
      <c r="BD526" s="213"/>
      <c r="BE526" s="149"/>
      <c r="BF526" s="60"/>
      <c r="BG526" s="244"/>
      <c r="BH526" s="275"/>
      <c r="BI526" s="275"/>
      <c r="BJ526" s="149"/>
      <c r="BK526" s="60"/>
      <c r="BL526" s="244"/>
      <c r="BM526" s="212"/>
      <c r="BN526" s="213"/>
      <c r="BO526" s="149"/>
      <c r="BP526" s="60"/>
      <c r="BQ526" s="244"/>
      <c r="BR526" s="212"/>
      <c r="BS526" s="213"/>
      <c r="BT526" s="149"/>
      <c r="BU526" s="60"/>
      <c r="BV526" s="244"/>
      <c r="BW526" s="212"/>
      <c r="BX526" s="213"/>
      <c r="BY526" s="149"/>
      <c r="BZ526" s="60"/>
      <c r="CA526" s="244"/>
      <c r="CB526" s="277"/>
      <c r="CC526" s="277"/>
      <c r="CD526" s="149"/>
      <c r="CE526" s="60"/>
      <c r="CF526" s="244"/>
      <c r="CG526" s="212"/>
      <c r="CH526" s="213"/>
      <c r="CI526" s="149"/>
      <c r="CJ526" s="60"/>
      <c r="CK526" s="244"/>
      <c r="CL526" s="212"/>
      <c r="CM526" s="213"/>
      <c r="CN526" s="149"/>
      <c r="CO526" s="60"/>
      <c r="CP526" s="244"/>
      <c r="CQ526" s="212"/>
      <c r="CR526" s="213"/>
      <c r="CS526" s="149"/>
      <c r="CT526" s="60"/>
      <c r="CU526" s="244"/>
      <c r="CV526" s="212"/>
      <c r="CW526" s="213"/>
      <c r="CX526" s="149"/>
      <c r="CY526" s="60"/>
      <c r="CZ526" s="244"/>
      <c r="DA526" s="212"/>
      <c r="DB526" s="213"/>
      <c r="DC526" s="149"/>
      <c r="DD526" s="60"/>
      <c r="DE526" s="244"/>
      <c r="DF526" s="212"/>
      <c r="DG526" s="213"/>
      <c r="DH526" s="149"/>
      <c r="DI526" s="60"/>
      <c r="DJ526" s="244"/>
      <c r="DK526" s="212"/>
      <c r="DL526" s="213"/>
      <c r="DM526" s="149"/>
      <c r="DN526" s="60"/>
      <c r="DO526" s="244"/>
      <c r="DP526" s="212"/>
      <c r="DQ526" s="213"/>
      <c r="DR526" s="149">
        <f t="shared" si="2605"/>
        <v>0</v>
      </c>
      <c r="DS526" s="60">
        <f t="shared" si="2614"/>
        <v>0</v>
      </c>
      <c r="DT526" s="244"/>
      <c r="DU526" s="212">
        <v>5865000</v>
      </c>
      <c r="DV526" s="213">
        <v>0</v>
      </c>
      <c r="DW526" s="149">
        <f t="shared" si="2606"/>
        <v>5865000</v>
      </c>
      <c r="DX526" s="60">
        <f t="shared" si="2615"/>
        <v>5865000</v>
      </c>
      <c r="DY526" s="244"/>
      <c r="DZ526" s="212"/>
      <c r="EA526" s="213"/>
      <c r="EB526" s="149"/>
      <c r="EC526" s="60"/>
      <c r="ED526" s="247"/>
      <c r="EE526" s="212"/>
      <c r="EF526" s="213"/>
      <c r="EG526" s="149"/>
      <c r="EH526" s="60"/>
      <c r="EI526" s="244"/>
      <c r="EJ526" s="224">
        <f t="shared" ref="EJ526" si="2643">IFERROR(AVERAGEIFS(O526:EI526,O$12:EI$12,"Valor Total Unitario",O526:EI526,"&lt;&gt;0"),0)</f>
        <v>9387503.666666666</v>
      </c>
      <c r="EK526" s="221">
        <f t="shared" ref="EK526" si="2644">_xlfn.MINIFS(O526:EI526,O$12:EI$12,"Valor Total Unitario", O526:EI526, "&lt;&gt;0")</f>
        <v>5011511</v>
      </c>
      <c r="EL526" s="222" t="str">
        <f t="shared" ref="EL526" si="2645">IF(EK526=0,"",INDEX(O$9:EI$9,MATCH(EK526,O526:EI526,0)))</f>
        <v>PROMED QUIRURGICOS</v>
      </c>
      <c r="EM526" s="221"/>
      <c r="EN526" s="220">
        <f>IFERROR(EM526/#REF!,0)</f>
        <v>0</v>
      </c>
      <c r="EO526" s="31">
        <f t="shared" ref="EO526" si="2646">+EJ526</f>
        <v>9387503.666666666</v>
      </c>
      <c r="EP526" s="31">
        <f t="shared" si="2641"/>
        <v>9387503.666666666</v>
      </c>
      <c r="EQ526" s="225" t="str">
        <f t="shared" si="2612"/>
        <v/>
      </c>
    </row>
    <row r="527" spans="1:147" s="14" customFormat="1" ht="28.5">
      <c r="A527" s="263">
        <f t="shared" si="2595"/>
        <v>515</v>
      </c>
      <c r="B527" s="102"/>
      <c r="C527" s="249" t="s">
        <v>1242</v>
      </c>
      <c r="D527" s="273" t="s">
        <v>57</v>
      </c>
      <c r="E527" s="265" t="s">
        <v>1445</v>
      </c>
      <c r="F527" s="273">
        <v>1</v>
      </c>
      <c r="G527" s="102"/>
      <c r="H527" s="103"/>
      <c r="I527" s="210"/>
      <c r="J527" s="280"/>
      <c r="K527" s="206"/>
      <c r="L527" s="71">
        <f t="shared" ref="L527" si="2647">+J527+K527</f>
        <v>0</v>
      </c>
      <c r="M527" s="209">
        <f t="shared" si="2602"/>
        <v>0</v>
      </c>
      <c r="O527" s="275"/>
      <c r="P527" s="275"/>
      <c r="Q527" s="149"/>
      <c r="R527" s="60"/>
      <c r="S527" s="244"/>
      <c r="T527" s="275"/>
      <c r="U527" s="275"/>
      <c r="V527" s="149"/>
      <c r="W527" s="60"/>
      <c r="X527" s="244"/>
      <c r="Y527" s="275"/>
      <c r="Z527" s="275"/>
      <c r="AA527" s="149"/>
      <c r="AB527" s="60"/>
      <c r="AC527" s="244"/>
      <c r="AD527" s="275"/>
      <c r="AE527" s="275"/>
      <c r="AF527" s="149"/>
      <c r="AG527" s="60"/>
      <c r="AH527" s="244"/>
      <c r="AI527" s="275"/>
      <c r="AJ527" s="275"/>
      <c r="AK527" s="149"/>
      <c r="AL527" s="60"/>
      <c r="AM527" s="244"/>
      <c r="AN527" s="275">
        <v>17802000</v>
      </c>
      <c r="AO527" s="275">
        <v>0</v>
      </c>
      <c r="AP527" s="149">
        <f t="shared" si="2603"/>
        <v>17802000</v>
      </c>
      <c r="AQ527" s="60">
        <f t="shared" si="2636"/>
        <v>17802000</v>
      </c>
      <c r="AR527" s="244"/>
      <c r="AS527" s="275"/>
      <c r="AT527" s="275"/>
      <c r="AU527" s="149"/>
      <c r="AV527" s="60"/>
      <c r="AW527" s="244"/>
      <c r="AX527" s="212"/>
      <c r="AY527" s="213"/>
      <c r="AZ527" s="149"/>
      <c r="BA527" s="60"/>
      <c r="BB527" s="244"/>
      <c r="BC527" s="212"/>
      <c r="BD527" s="213"/>
      <c r="BE527" s="149"/>
      <c r="BF527" s="60"/>
      <c r="BG527" s="244"/>
      <c r="BH527" s="275"/>
      <c r="BI527" s="275"/>
      <c r="BJ527" s="149"/>
      <c r="BK527" s="60"/>
      <c r="BL527" s="244"/>
      <c r="BM527" s="212"/>
      <c r="BN527" s="213"/>
      <c r="BO527" s="149"/>
      <c r="BP527" s="60"/>
      <c r="BQ527" s="244"/>
      <c r="BR527" s="212"/>
      <c r="BS527" s="213"/>
      <c r="BT527" s="149"/>
      <c r="BU527" s="60"/>
      <c r="BV527" s="244"/>
      <c r="BW527" s="212"/>
      <c r="BX527" s="213"/>
      <c r="BY527" s="149"/>
      <c r="BZ527" s="60"/>
      <c r="CA527" s="244"/>
      <c r="CB527" s="277"/>
      <c r="CC527" s="277"/>
      <c r="CD527" s="149"/>
      <c r="CE527" s="60"/>
      <c r="CF527" s="244"/>
      <c r="CG527" s="212"/>
      <c r="CH527" s="213"/>
      <c r="CI527" s="149"/>
      <c r="CJ527" s="60"/>
      <c r="CK527" s="244"/>
      <c r="CL527" s="212"/>
      <c r="CM527" s="213"/>
      <c r="CN527" s="149"/>
      <c r="CO527" s="60"/>
      <c r="CP527" s="244"/>
      <c r="CQ527" s="212"/>
      <c r="CR527" s="213"/>
      <c r="CS527" s="149"/>
      <c r="CT527" s="60"/>
      <c r="CU527" s="244"/>
      <c r="CV527" s="212"/>
      <c r="CW527" s="213"/>
      <c r="CX527" s="149"/>
      <c r="CY527" s="60"/>
      <c r="CZ527" s="244"/>
      <c r="DA527" s="212"/>
      <c r="DB527" s="213"/>
      <c r="DC527" s="149"/>
      <c r="DD527" s="60"/>
      <c r="DE527" s="244"/>
      <c r="DF527" s="212"/>
      <c r="DG527" s="213"/>
      <c r="DH527" s="149"/>
      <c r="DI527" s="60"/>
      <c r="DJ527" s="244"/>
      <c r="DK527" s="212"/>
      <c r="DL527" s="213"/>
      <c r="DM527" s="149"/>
      <c r="DN527" s="60"/>
      <c r="DO527" s="244"/>
      <c r="DP527" s="212"/>
      <c r="DQ527" s="213"/>
      <c r="DR527" s="149">
        <f t="shared" si="2605"/>
        <v>0</v>
      </c>
      <c r="DS527" s="60">
        <f t="shared" si="2614"/>
        <v>0</v>
      </c>
      <c r="DT527" s="244"/>
      <c r="DU527" s="212">
        <v>4250000</v>
      </c>
      <c r="DV527" s="213">
        <v>0</v>
      </c>
      <c r="DW527" s="149">
        <f t="shared" si="2606"/>
        <v>4250000</v>
      </c>
      <c r="DX527" s="60">
        <f t="shared" si="2615"/>
        <v>4250000</v>
      </c>
      <c r="DY527" s="244"/>
      <c r="DZ527" s="212"/>
      <c r="EA527" s="213"/>
      <c r="EB527" s="149"/>
      <c r="EC527" s="60"/>
      <c r="ED527" s="247"/>
      <c r="EE527" s="212"/>
      <c r="EF527" s="213"/>
      <c r="EG527" s="149"/>
      <c r="EH527" s="60"/>
      <c r="EI527" s="244"/>
      <c r="EJ527" s="224">
        <f t="shared" ref="EJ527" si="2648">IFERROR(AVERAGEIFS(O527:EI527,O$12:EI$12,"Valor Total Unitario",O527:EI527,"&lt;&gt;0"),0)</f>
        <v>11026000</v>
      </c>
      <c r="EK527" s="221">
        <f t="shared" ref="EK527" si="2649">_xlfn.MINIFS(O527:EI527,O$12:EI$12,"Valor Total Unitario", O527:EI527, "&lt;&gt;0")</f>
        <v>4250000</v>
      </c>
      <c r="EL527" s="222" t="str">
        <f t="shared" ref="EL527" si="2650">IF(EK527=0,"",INDEX(O$9:EI$9,MATCH(EK527,O527:EI527,0)))</f>
        <v>IMPLANTECH LTDA</v>
      </c>
      <c r="EM527" s="221"/>
      <c r="EN527" s="220">
        <f>IFERROR(EM527/#REF!,0)</f>
        <v>0</v>
      </c>
      <c r="EO527" s="31">
        <f t="shared" ref="EO527" si="2651">+EJ527</f>
        <v>11026000</v>
      </c>
      <c r="EP527" s="31">
        <f t="shared" si="2641"/>
        <v>11026000</v>
      </c>
      <c r="EQ527" s="225" t="str">
        <f t="shared" si="2612"/>
        <v/>
      </c>
    </row>
    <row r="528" spans="1:147" s="14" customFormat="1" ht="42.75">
      <c r="A528" s="263">
        <f t="shared" si="2595"/>
        <v>516</v>
      </c>
      <c r="B528" s="102"/>
      <c r="C528" s="249" t="s">
        <v>1243</v>
      </c>
      <c r="D528" s="273" t="s">
        <v>57</v>
      </c>
      <c r="E528" s="265" t="s">
        <v>1445</v>
      </c>
      <c r="F528" s="273">
        <v>1</v>
      </c>
      <c r="G528" s="102"/>
      <c r="H528" s="103"/>
      <c r="I528" s="210"/>
      <c r="J528" s="280"/>
      <c r="K528" s="206"/>
      <c r="L528" s="71">
        <f t="shared" ref="L528" si="2652">+J528+K528</f>
        <v>0</v>
      </c>
      <c r="M528" s="209">
        <f t="shared" si="2602"/>
        <v>0</v>
      </c>
      <c r="O528" s="275"/>
      <c r="P528" s="275"/>
      <c r="Q528" s="149"/>
      <c r="R528" s="60"/>
      <c r="S528" s="244"/>
      <c r="T528" s="275"/>
      <c r="U528" s="275"/>
      <c r="V528" s="149"/>
      <c r="W528" s="60"/>
      <c r="X528" s="244"/>
      <c r="Y528" s="275"/>
      <c r="Z528" s="275"/>
      <c r="AA528" s="149"/>
      <c r="AB528" s="60"/>
      <c r="AC528" s="244"/>
      <c r="AD528" s="275"/>
      <c r="AE528" s="275"/>
      <c r="AF528" s="149"/>
      <c r="AG528" s="60"/>
      <c r="AH528" s="244"/>
      <c r="AI528" s="275"/>
      <c r="AJ528" s="275"/>
      <c r="AK528" s="149"/>
      <c r="AL528" s="60"/>
      <c r="AM528" s="244"/>
      <c r="AN528" s="275">
        <v>6966000</v>
      </c>
      <c r="AO528" s="275">
        <v>0</v>
      </c>
      <c r="AP528" s="149">
        <f t="shared" si="2603"/>
        <v>6966000</v>
      </c>
      <c r="AQ528" s="60">
        <f t="shared" si="2636"/>
        <v>6966000</v>
      </c>
      <c r="AR528" s="244"/>
      <c r="AS528" s="275"/>
      <c r="AT528" s="275"/>
      <c r="AU528" s="149"/>
      <c r="AV528" s="60"/>
      <c r="AW528" s="244"/>
      <c r="AX528" s="212">
        <v>3054532</v>
      </c>
      <c r="AY528" s="213">
        <v>0</v>
      </c>
      <c r="AZ528" s="149">
        <f t="shared" si="2604"/>
        <v>3054532</v>
      </c>
      <c r="BA528" s="60">
        <f t="shared" si="2621"/>
        <v>3054532</v>
      </c>
      <c r="BB528" s="244"/>
      <c r="BC528" s="212"/>
      <c r="BD528" s="213"/>
      <c r="BE528" s="149"/>
      <c r="BF528" s="60"/>
      <c r="BG528" s="244"/>
      <c r="BH528" s="275"/>
      <c r="BI528" s="275"/>
      <c r="BJ528" s="149"/>
      <c r="BK528" s="60"/>
      <c r="BL528" s="244"/>
      <c r="BM528" s="212"/>
      <c r="BN528" s="213"/>
      <c r="BO528" s="149"/>
      <c r="BP528" s="60"/>
      <c r="BQ528" s="244"/>
      <c r="BR528" s="212"/>
      <c r="BS528" s="213"/>
      <c r="BT528" s="149"/>
      <c r="BU528" s="60"/>
      <c r="BV528" s="244"/>
      <c r="BW528" s="212"/>
      <c r="BX528" s="213"/>
      <c r="BY528" s="149"/>
      <c r="BZ528" s="60"/>
      <c r="CA528" s="244"/>
      <c r="CB528" s="277">
        <v>2409600</v>
      </c>
      <c r="CC528" s="277">
        <v>0</v>
      </c>
      <c r="CD528" s="149">
        <f t="shared" si="2622"/>
        <v>2409600</v>
      </c>
      <c r="CE528" s="60">
        <f t="shared" si="2623"/>
        <v>2409600</v>
      </c>
      <c r="CF528" s="244"/>
      <c r="CG528" s="212"/>
      <c r="CH528" s="213"/>
      <c r="CI528" s="149"/>
      <c r="CJ528" s="60"/>
      <c r="CK528" s="244"/>
      <c r="CL528" s="212"/>
      <c r="CM528" s="213"/>
      <c r="CN528" s="149"/>
      <c r="CO528" s="60"/>
      <c r="CP528" s="244"/>
      <c r="CQ528" s="212">
        <v>2125000</v>
      </c>
      <c r="CR528" s="213">
        <v>0</v>
      </c>
      <c r="CS528" s="149">
        <f t="shared" ref="CS528:CS536" si="2653">+CQ528+CR528</f>
        <v>2125000</v>
      </c>
      <c r="CT528" s="60">
        <f t="shared" ref="CT528:CT536" si="2654">+CS528*$F528</f>
        <v>2125000</v>
      </c>
      <c r="CU528" s="244"/>
      <c r="CV528" s="212"/>
      <c r="CW528" s="213"/>
      <c r="CX528" s="149"/>
      <c r="CY528" s="60"/>
      <c r="CZ528" s="244"/>
      <c r="DA528" s="212"/>
      <c r="DB528" s="213"/>
      <c r="DC528" s="149"/>
      <c r="DD528" s="60"/>
      <c r="DE528" s="244"/>
      <c r="DF528" s="212"/>
      <c r="DG528" s="213"/>
      <c r="DH528" s="149"/>
      <c r="DI528" s="60"/>
      <c r="DJ528" s="244"/>
      <c r="DK528" s="212"/>
      <c r="DL528" s="213"/>
      <c r="DM528" s="149"/>
      <c r="DN528" s="60"/>
      <c r="DO528" s="244"/>
      <c r="DP528" s="212"/>
      <c r="DQ528" s="213"/>
      <c r="DR528" s="149">
        <f t="shared" si="2605"/>
        <v>0</v>
      </c>
      <c r="DS528" s="60">
        <f t="shared" si="2614"/>
        <v>0</v>
      </c>
      <c r="DT528" s="244"/>
      <c r="DU528" s="212">
        <v>2970000</v>
      </c>
      <c r="DV528" s="213">
        <v>0</v>
      </c>
      <c r="DW528" s="149">
        <f t="shared" si="2606"/>
        <v>2970000</v>
      </c>
      <c r="DX528" s="60">
        <f t="shared" si="2615"/>
        <v>2970000</v>
      </c>
      <c r="DY528" s="244"/>
      <c r="DZ528" s="212"/>
      <c r="EA528" s="213">
        <v>0</v>
      </c>
      <c r="EB528" s="149">
        <f t="shared" si="2607"/>
        <v>0</v>
      </c>
      <c r="EC528" s="60">
        <f t="shared" ref="EC528:EC538" si="2655">+EB528*$F528</f>
        <v>0</v>
      </c>
      <c r="ED528" s="247"/>
      <c r="EE528" s="212"/>
      <c r="EF528" s="213"/>
      <c r="EG528" s="149"/>
      <c r="EH528" s="60"/>
      <c r="EI528" s="244"/>
      <c r="EJ528" s="224">
        <f t="shared" ref="EJ528" si="2656">IFERROR(AVERAGEIFS(O528:EI528,O$12:EI$12,"Valor Total Unitario",O528:EI528,"&lt;&gt;0"),0)</f>
        <v>3505026.4</v>
      </c>
      <c r="EK528" s="221">
        <f t="shared" ref="EK528" si="2657">_xlfn.MINIFS(O528:EI528,O$12:EI$12,"Valor Total Unitario", O528:EI528, "&lt;&gt;0")</f>
        <v>2125000</v>
      </c>
      <c r="EL528" s="222" t="str">
        <f t="shared" ref="EL528" si="2658">IF(EK528=0,"",INDEX(O$9:EI$9,MATCH(EK528,O528:EI528,0)))</f>
        <v>IMPLAMEQ SAS</v>
      </c>
      <c r="EM528" s="221"/>
      <c r="EN528" s="220">
        <f>IFERROR(EM528/#REF!,0)</f>
        <v>0</v>
      </c>
      <c r="EO528" s="31">
        <f t="shared" ref="EO528" si="2659">+EJ528</f>
        <v>3505026.4</v>
      </c>
      <c r="EP528" s="31">
        <f t="shared" si="2641"/>
        <v>3505026.4</v>
      </c>
      <c r="EQ528" s="225" t="str">
        <f t="shared" si="2612"/>
        <v/>
      </c>
    </row>
    <row r="529" spans="1:147" s="14" customFormat="1" ht="42.75">
      <c r="A529" s="263">
        <f t="shared" si="2595"/>
        <v>517</v>
      </c>
      <c r="B529" s="102"/>
      <c r="C529" s="249" t="s">
        <v>1244</v>
      </c>
      <c r="D529" s="273" t="s">
        <v>57</v>
      </c>
      <c r="E529" s="265" t="s">
        <v>1445</v>
      </c>
      <c r="F529" s="273">
        <v>1</v>
      </c>
      <c r="G529" s="102"/>
      <c r="H529" s="103"/>
      <c r="I529" s="210"/>
      <c r="J529" s="280"/>
      <c r="K529" s="206"/>
      <c r="L529" s="71">
        <f t="shared" ref="L529" si="2660">+J529+K529</f>
        <v>0</v>
      </c>
      <c r="M529" s="209">
        <f t="shared" si="2602"/>
        <v>0</v>
      </c>
      <c r="O529" s="275"/>
      <c r="P529" s="275"/>
      <c r="Q529" s="149"/>
      <c r="R529" s="60"/>
      <c r="S529" s="244"/>
      <c r="T529" s="275"/>
      <c r="U529" s="275"/>
      <c r="V529" s="149"/>
      <c r="W529" s="60"/>
      <c r="X529" s="244"/>
      <c r="Y529" s="275"/>
      <c r="Z529" s="275"/>
      <c r="AA529" s="149"/>
      <c r="AB529" s="60"/>
      <c r="AC529" s="244"/>
      <c r="AD529" s="275"/>
      <c r="AE529" s="275"/>
      <c r="AF529" s="149"/>
      <c r="AG529" s="60"/>
      <c r="AH529" s="244"/>
      <c r="AI529" s="275"/>
      <c r="AJ529" s="275"/>
      <c r="AK529" s="149"/>
      <c r="AL529" s="60"/>
      <c r="AM529" s="244"/>
      <c r="AN529" s="275">
        <v>6966000</v>
      </c>
      <c r="AO529" s="275">
        <v>0</v>
      </c>
      <c r="AP529" s="149">
        <f t="shared" si="2603"/>
        <v>6966000</v>
      </c>
      <c r="AQ529" s="60">
        <f t="shared" si="2636"/>
        <v>6966000</v>
      </c>
      <c r="AR529" s="244"/>
      <c r="AS529" s="275"/>
      <c r="AT529" s="275"/>
      <c r="AU529" s="149"/>
      <c r="AV529" s="60"/>
      <c r="AW529" s="244"/>
      <c r="AX529" s="212">
        <v>2978169</v>
      </c>
      <c r="AY529" s="213">
        <v>0</v>
      </c>
      <c r="AZ529" s="149">
        <f t="shared" si="2604"/>
        <v>2978169</v>
      </c>
      <c r="BA529" s="60">
        <f t="shared" si="2621"/>
        <v>2978169</v>
      </c>
      <c r="BB529" s="244"/>
      <c r="BC529" s="212"/>
      <c r="BD529" s="213"/>
      <c r="BE529" s="149"/>
      <c r="BF529" s="60"/>
      <c r="BG529" s="244"/>
      <c r="BH529" s="275"/>
      <c r="BI529" s="275"/>
      <c r="BJ529" s="149"/>
      <c r="BK529" s="60"/>
      <c r="BL529" s="244"/>
      <c r="BM529" s="212" t="s">
        <v>1474</v>
      </c>
      <c r="BN529" s="213">
        <v>0</v>
      </c>
      <c r="BO529" s="149">
        <f t="shared" si="2629"/>
        <v>3999000</v>
      </c>
      <c r="BP529" s="60">
        <f t="shared" si="2630"/>
        <v>3999000</v>
      </c>
      <c r="BQ529" s="244"/>
      <c r="BR529" s="212"/>
      <c r="BS529" s="213"/>
      <c r="BT529" s="149"/>
      <c r="BU529" s="60"/>
      <c r="BV529" s="244"/>
      <c r="BW529" s="212"/>
      <c r="BX529" s="213"/>
      <c r="BY529" s="149"/>
      <c r="BZ529" s="60"/>
      <c r="CA529" s="244"/>
      <c r="CB529" s="277"/>
      <c r="CC529" s="277"/>
      <c r="CD529" s="149"/>
      <c r="CE529" s="60"/>
      <c r="CF529" s="244"/>
      <c r="CG529" s="212"/>
      <c r="CH529" s="213"/>
      <c r="CI529" s="149"/>
      <c r="CJ529" s="60"/>
      <c r="CK529" s="244"/>
      <c r="CL529" s="212"/>
      <c r="CM529" s="213"/>
      <c r="CN529" s="149"/>
      <c r="CO529" s="60"/>
      <c r="CP529" s="244"/>
      <c r="CQ529" s="212"/>
      <c r="CR529" s="213"/>
      <c r="CS529" s="149"/>
      <c r="CT529" s="60"/>
      <c r="CU529" s="244"/>
      <c r="CV529" s="212"/>
      <c r="CW529" s="213"/>
      <c r="CX529" s="149"/>
      <c r="CY529" s="60"/>
      <c r="CZ529" s="244"/>
      <c r="DA529" s="212"/>
      <c r="DB529" s="213"/>
      <c r="DC529" s="149"/>
      <c r="DD529" s="60"/>
      <c r="DE529" s="244"/>
      <c r="DF529" s="212"/>
      <c r="DG529" s="213"/>
      <c r="DH529" s="149"/>
      <c r="DI529" s="60"/>
      <c r="DJ529" s="244"/>
      <c r="DK529" s="212"/>
      <c r="DL529" s="213"/>
      <c r="DM529" s="149"/>
      <c r="DN529" s="60"/>
      <c r="DO529" s="244"/>
      <c r="DP529" s="212"/>
      <c r="DQ529" s="213"/>
      <c r="DR529" s="149">
        <f t="shared" si="2605"/>
        <v>0</v>
      </c>
      <c r="DS529" s="60">
        <f t="shared" si="2614"/>
        <v>0</v>
      </c>
      <c r="DT529" s="244"/>
      <c r="DU529" s="212">
        <v>2970000</v>
      </c>
      <c r="DV529" s="213">
        <v>0</v>
      </c>
      <c r="DW529" s="149">
        <f t="shared" si="2606"/>
        <v>2970000</v>
      </c>
      <c r="DX529" s="60">
        <f t="shared" si="2615"/>
        <v>2970000</v>
      </c>
      <c r="DY529" s="244"/>
      <c r="DZ529" s="212"/>
      <c r="EA529" s="213"/>
      <c r="EB529" s="149"/>
      <c r="EC529" s="60"/>
      <c r="ED529" s="247"/>
      <c r="EE529" s="212"/>
      <c r="EF529" s="213"/>
      <c r="EG529" s="149"/>
      <c r="EH529" s="60"/>
      <c r="EI529" s="244"/>
      <c r="EJ529" s="224">
        <f t="shared" ref="EJ529" si="2661">IFERROR(AVERAGEIFS(O529:EI529,O$12:EI$12,"Valor Total Unitario",O529:EI529,"&lt;&gt;0"),0)</f>
        <v>4228292.25</v>
      </c>
      <c r="EK529" s="221">
        <f t="shared" ref="EK529" si="2662">_xlfn.MINIFS(O529:EI529,O$12:EI$12,"Valor Total Unitario", O529:EI529, "&lt;&gt;0")</f>
        <v>2970000</v>
      </c>
      <c r="EL529" s="222" t="str">
        <f t="shared" ref="EL529" si="2663">IF(EK529=0,"",INDEX(O$9:EI$9,MATCH(EK529,O529:EI529,0)))</f>
        <v>IMPLANTECH LTDA</v>
      </c>
      <c r="EM529" s="221"/>
      <c r="EN529" s="220">
        <f>IFERROR(EM529/#REF!,0)</f>
        <v>0</v>
      </c>
      <c r="EO529" s="31">
        <f t="shared" ref="EO529" si="2664">+EJ529</f>
        <v>4228292.25</v>
      </c>
      <c r="EP529" s="31">
        <f t="shared" si="2641"/>
        <v>4228292.25</v>
      </c>
      <c r="EQ529" s="225" t="str">
        <f t="shared" si="2612"/>
        <v/>
      </c>
    </row>
    <row r="530" spans="1:147" s="14" customFormat="1">
      <c r="A530" s="263">
        <f t="shared" si="2595"/>
        <v>518</v>
      </c>
      <c r="B530" s="102"/>
      <c r="C530" s="249" t="s">
        <v>1245</v>
      </c>
      <c r="D530" s="273" t="s">
        <v>57</v>
      </c>
      <c r="E530" s="265" t="s">
        <v>1445</v>
      </c>
      <c r="F530" s="273">
        <v>1</v>
      </c>
      <c r="G530" s="102"/>
      <c r="H530" s="103"/>
      <c r="I530" s="210"/>
      <c r="J530" s="280"/>
      <c r="K530" s="206"/>
      <c r="L530" s="71">
        <f t="shared" ref="L530" si="2665">+J530+K530</f>
        <v>0</v>
      </c>
      <c r="M530" s="209">
        <f t="shared" si="2602"/>
        <v>0</v>
      </c>
      <c r="O530" s="275"/>
      <c r="P530" s="275"/>
      <c r="Q530" s="149"/>
      <c r="R530" s="60"/>
      <c r="S530" s="244"/>
      <c r="T530" s="275"/>
      <c r="U530" s="275"/>
      <c r="V530" s="149"/>
      <c r="W530" s="60"/>
      <c r="X530" s="244"/>
      <c r="Y530" s="275"/>
      <c r="Z530" s="275"/>
      <c r="AA530" s="149"/>
      <c r="AB530" s="60"/>
      <c r="AC530" s="244"/>
      <c r="AD530" s="275"/>
      <c r="AE530" s="275"/>
      <c r="AF530" s="149"/>
      <c r="AG530" s="60"/>
      <c r="AH530" s="244"/>
      <c r="AI530" s="275"/>
      <c r="AJ530" s="275"/>
      <c r="AK530" s="149"/>
      <c r="AL530" s="60"/>
      <c r="AM530" s="244"/>
      <c r="AN530" s="275">
        <v>10242600</v>
      </c>
      <c r="AO530" s="275">
        <v>1419129</v>
      </c>
      <c r="AP530" s="149">
        <f t="shared" si="2603"/>
        <v>11661729</v>
      </c>
      <c r="AQ530" s="60">
        <f t="shared" si="2636"/>
        <v>11661729</v>
      </c>
      <c r="AR530" s="244"/>
      <c r="AS530" s="275"/>
      <c r="AT530" s="275"/>
      <c r="AU530" s="149"/>
      <c r="AV530" s="60"/>
      <c r="AW530" s="244"/>
      <c r="AX530" s="212">
        <v>3200001</v>
      </c>
      <c r="AY530" s="213">
        <v>0</v>
      </c>
      <c r="AZ530" s="149">
        <f t="shared" si="2604"/>
        <v>3200001</v>
      </c>
      <c r="BA530" s="60">
        <f t="shared" si="2621"/>
        <v>3200001</v>
      </c>
      <c r="BB530" s="244"/>
      <c r="BC530" s="212"/>
      <c r="BD530" s="213"/>
      <c r="BE530" s="149"/>
      <c r="BF530" s="60"/>
      <c r="BG530" s="244"/>
      <c r="BH530" s="275"/>
      <c r="BI530" s="275"/>
      <c r="BJ530" s="149"/>
      <c r="BK530" s="60"/>
      <c r="BL530" s="244"/>
      <c r="BM530" s="212" t="s">
        <v>1475</v>
      </c>
      <c r="BN530" s="213">
        <v>0</v>
      </c>
      <c r="BO530" s="149">
        <f t="shared" si="2629"/>
        <v>3499000</v>
      </c>
      <c r="BP530" s="60">
        <f t="shared" si="2630"/>
        <v>3499000</v>
      </c>
      <c r="BQ530" s="244"/>
      <c r="BR530" s="212"/>
      <c r="BS530" s="213"/>
      <c r="BT530" s="149"/>
      <c r="BU530" s="60"/>
      <c r="BV530" s="244"/>
      <c r="BW530" s="212"/>
      <c r="BX530" s="213"/>
      <c r="BY530" s="149"/>
      <c r="BZ530" s="60"/>
      <c r="CA530" s="244"/>
      <c r="CB530" s="277"/>
      <c r="CC530" s="277"/>
      <c r="CD530" s="149"/>
      <c r="CE530" s="60"/>
      <c r="CF530" s="244"/>
      <c r="CG530" s="212"/>
      <c r="CH530" s="213"/>
      <c r="CI530" s="149"/>
      <c r="CJ530" s="60"/>
      <c r="CK530" s="244"/>
      <c r="CL530" s="212"/>
      <c r="CM530" s="213"/>
      <c r="CN530" s="149"/>
      <c r="CO530" s="60"/>
      <c r="CP530" s="244"/>
      <c r="CQ530" s="212">
        <v>5974430.0000000009</v>
      </c>
      <c r="CR530" s="213">
        <v>0</v>
      </c>
      <c r="CS530" s="149">
        <f t="shared" si="2653"/>
        <v>5974430.0000000009</v>
      </c>
      <c r="CT530" s="60">
        <f t="shared" si="2654"/>
        <v>5974430.0000000009</v>
      </c>
      <c r="CU530" s="244"/>
      <c r="CV530" s="212"/>
      <c r="CW530" s="213"/>
      <c r="CX530" s="149"/>
      <c r="CY530" s="60"/>
      <c r="CZ530" s="244"/>
      <c r="DA530" s="212"/>
      <c r="DB530" s="213"/>
      <c r="DC530" s="149"/>
      <c r="DD530" s="60"/>
      <c r="DE530" s="244"/>
      <c r="DF530" s="212"/>
      <c r="DG530" s="213"/>
      <c r="DH530" s="149"/>
      <c r="DI530" s="60"/>
      <c r="DJ530" s="244"/>
      <c r="DK530" s="212"/>
      <c r="DL530" s="213"/>
      <c r="DM530" s="149"/>
      <c r="DN530" s="60"/>
      <c r="DO530" s="244"/>
      <c r="DP530" s="212"/>
      <c r="DQ530" s="213"/>
      <c r="DR530" s="149">
        <f t="shared" si="2605"/>
        <v>0</v>
      </c>
      <c r="DS530" s="60">
        <f t="shared" si="2614"/>
        <v>0</v>
      </c>
      <c r="DT530" s="244"/>
      <c r="DU530" s="212">
        <v>5100000</v>
      </c>
      <c r="DV530" s="213">
        <v>0</v>
      </c>
      <c r="DW530" s="149">
        <f t="shared" si="2606"/>
        <v>5100000</v>
      </c>
      <c r="DX530" s="60">
        <f t="shared" si="2615"/>
        <v>5100000</v>
      </c>
      <c r="DY530" s="244"/>
      <c r="DZ530" s="212">
        <v>3200000</v>
      </c>
      <c r="EA530" s="213">
        <v>437000</v>
      </c>
      <c r="EB530" s="149">
        <f t="shared" si="2607"/>
        <v>3637000</v>
      </c>
      <c r="EC530" s="60">
        <f t="shared" si="2655"/>
        <v>3637000</v>
      </c>
      <c r="ED530" s="247"/>
      <c r="EE530" s="212"/>
      <c r="EF530" s="213"/>
      <c r="EG530" s="149"/>
      <c r="EH530" s="60"/>
      <c r="EI530" s="244"/>
      <c r="EJ530" s="224">
        <f t="shared" ref="EJ530" si="2666">IFERROR(AVERAGEIFS(O530:EI530,O$12:EI$12,"Valor Total Unitario",O530:EI530,"&lt;&gt;0"),0)</f>
        <v>5512026.666666667</v>
      </c>
      <c r="EK530" s="221">
        <f t="shared" ref="EK530" si="2667">_xlfn.MINIFS(O530:EI530,O$12:EI$12,"Valor Total Unitario", O530:EI530, "&lt;&gt;0")</f>
        <v>3200001</v>
      </c>
      <c r="EL530" s="222" t="str">
        <f t="shared" ref="EL530" si="2668">IF(EK530=0,"",INDEX(O$9:EI$9,MATCH(EK530,O530:EI530,0)))</f>
        <v>PROMED QUIRURGICOS</v>
      </c>
      <c r="EM530" s="221"/>
      <c r="EN530" s="220">
        <f>IFERROR(EM530/#REF!,0)</f>
        <v>0</v>
      </c>
      <c r="EO530" s="31">
        <f t="shared" ref="EO530" si="2669">+EJ530</f>
        <v>5512026.666666667</v>
      </c>
      <c r="EP530" s="31">
        <f t="shared" si="2641"/>
        <v>5512026.666666667</v>
      </c>
      <c r="EQ530" s="225" t="str">
        <f t="shared" si="2612"/>
        <v/>
      </c>
    </row>
    <row r="531" spans="1:147" s="14" customFormat="1">
      <c r="A531" s="263">
        <f t="shared" si="2595"/>
        <v>519</v>
      </c>
      <c r="B531" s="102"/>
      <c r="C531" s="249" t="s">
        <v>1246</v>
      </c>
      <c r="D531" s="273" t="s">
        <v>57</v>
      </c>
      <c r="E531" s="265" t="s">
        <v>1445</v>
      </c>
      <c r="F531" s="273">
        <v>1</v>
      </c>
      <c r="G531" s="102"/>
      <c r="H531" s="103"/>
      <c r="I531" s="210"/>
      <c r="J531" s="280"/>
      <c r="K531" s="206"/>
      <c r="L531" s="71">
        <f t="shared" ref="L531" si="2670">+J531+K531</f>
        <v>0</v>
      </c>
      <c r="M531" s="209">
        <f t="shared" si="2602"/>
        <v>0</v>
      </c>
      <c r="O531" s="275"/>
      <c r="P531" s="275"/>
      <c r="Q531" s="149"/>
      <c r="R531" s="60"/>
      <c r="S531" s="244"/>
      <c r="T531" s="275"/>
      <c r="U531" s="275"/>
      <c r="V531" s="149"/>
      <c r="W531" s="60"/>
      <c r="X531" s="244"/>
      <c r="Y531" s="275"/>
      <c r="Z531" s="275"/>
      <c r="AA531" s="149"/>
      <c r="AB531" s="60"/>
      <c r="AC531" s="244"/>
      <c r="AD531" s="275"/>
      <c r="AE531" s="275"/>
      <c r="AF531" s="149"/>
      <c r="AG531" s="60"/>
      <c r="AH531" s="244"/>
      <c r="AI531" s="275"/>
      <c r="AJ531" s="275"/>
      <c r="AK531" s="149"/>
      <c r="AL531" s="60"/>
      <c r="AM531" s="244"/>
      <c r="AN531" s="275">
        <v>15062040</v>
      </c>
      <c r="AO531" s="275">
        <v>2602962</v>
      </c>
      <c r="AP531" s="149">
        <f t="shared" si="2603"/>
        <v>17665002</v>
      </c>
      <c r="AQ531" s="60">
        <f t="shared" si="2636"/>
        <v>17665002</v>
      </c>
      <c r="AR531" s="244"/>
      <c r="AS531" s="275"/>
      <c r="AT531" s="275"/>
      <c r="AU531" s="149"/>
      <c r="AV531" s="60"/>
      <c r="AW531" s="244"/>
      <c r="AX531" s="212">
        <v>5513645</v>
      </c>
      <c r="AY531" s="213">
        <v>0</v>
      </c>
      <c r="AZ531" s="149">
        <f t="shared" si="2604"/>
        <v>5513645</v>
      </c>
      <c r="BA531" s="60">
        <f t="shared" si="2621"/>
        <v>5513645</v>
      </c>
      <c r="BB531" s="244"/>
      <c r="BC531" s="212"/>
      <c r="BD531" s="213"/>
      <c r="BE531" s="149"/>
      <c r="BF531" s="60"/>
      <c r="BG531" s="244"/>
      <c r="BH531" s="275"/>
      <c r="BI531" s="275"/>
      <c r="BJ531" s="149"/>
      <c r="BK531" s="60"/>
      <c r="BL531" s="244"/>
      <c r="BM531" s="212"/>
      <c r="BN531" s="213"/>
      <c r="BO531" s="149"/>
      <c r="BP531" s="60"/>
      <c r="BQ531" s="244"/>
      <c r="BR531" s="212"/>
      <c r="BS531" s="213"/>
      <c r="BT531" s="149"/>
      <c r="BU531" s="60"/>
      <c r="BV531" s="244"/>
      <c r="BW531" s="212"/>
      <c r="BX531" s="213"/>
      <c r="BY531" s="149"/>
      <c r="BZ531" s="60"/>
      <c r="CA531" s="244"/>
      <c r="CB531" s="277"/>
      <c r="CC531" s="277"/>
      <c r="CD531" s="149"/>
      <c r="CE531" s="60"/>
      <c r="CF531" s="244"/>
      <c r="CG531" s="212"/>
      <c r="CH531" s="213"/>
      <c r="CI531" s="149"/>
      <c r="CJ531" s="60"/>
      <c r="CK531" s="244"/>
      <c r="CL531" s="212"/>
      <c r="CM531" s="213"/>
      <c r="CN531" s="149"/>
      <c r="CO531" s="60"/>
      <c r="CP531" s="244"/>
      <c r="CQ531" s="212">
        <v>10216250</v>
      </c>
      <c r="CR531" s="213">
        <v>0</v>
      </c>
      <c r="CS531" s="149">
        <f t="shared" si="2653"/>
        <v>10216250</v>
      </c>
      <c r="CT531" s="60">
        <f t="shared" si="2654"/>
        <v>10216250</v>
      </c>
      <c r="CU531" s="244"/>
      <c r="CV531" s="212"/>
      <c r="CW531" s="213"/>
      <c r="CX531" s="149"/>
      <c r="CY531" s="60"/>
      <c r="CZ531" s="244"/>
      <c r="DA531" s="212"/>
      <c r="DB531" s="213"/>
      <c r="DC531" s="149"/>
      <c r="DD531" s="60"/>
      <c r="DE531" s="244"/>
      <c r="DF531" s="212"/>
      <c r="DG531" s="213"/>
      <c r="DH531" s="149"/>
      <c r="DI531" s="60"/>
      <c r="DJ531" s="244"/>
      <c r="DK531" s="212"/>
      <c r="DL531" s="213"/>
      <c r="DM531" s="149"/>
      <c r="DN531" s="60"/>
      <c r="DO531" s="244"/>
      <c r="DP531" s="212"/>
      <c r="DQ531" s="213"/>
      <c r="DR531" s="149">
        <f t="shared" si="2605"/>
        <v>0</v>
      </c>
      <c r="DS531" s="60">
        <f t="shared" si="2614"/>
        <v>0</v>
      </c>
      <c r="DT531" s="244"/>
      <c r="DU531" s="212">
        <v>8000000</v>
      </c>
      <c r="DV531" s="213">
        <v>0</v>
      </c>
      <c r="DW531" s="149">
        <f t="shared" si="2606"/>
        <v>8000000</v>
      </c>
      <c r="DX531" s="60">
        <f t="shared" si="2615"/>
        <v>8000000</v>
      </c>
      <c r="DY531" s="244"/>
      <c r="DZ531" s="212"/>
      <c r="EA531" s="213"/>
      <c r="EB531" s="149"/>
      <c r="EC531" s="60"/>
      <c r="ED531" s="247"/>
      <c r="EE531" s="212"/>
      <c r="EF531" s="213"/>
      <c r="EG531" s="149"/>
      <c r="EH531" s="60"/>
      <c r="EI531" s="244"/>
      <c r="EJ531" s="224">
        <f t="shared" ref="EJ531" si="2671">IFERROR(AVERAGEIFS(O531:EI531,O$12:EI$12,"Valor Total Unitario",O531:EI531,"&lt;&gt;0"),0)</f>
        <v>10348724.25</v>
      </c>
      <c r="EK531" s="221">
        <f t="shared" ref="EK531" si="2672">_xlfn.MINIFS(O531:EI531,O$12:EI$12,"Valor Total Unitario", O531:EI531, "&lt;&gt;0")</f>
        <v>5513645</v>
      </c>
      <c r="EL531" s="222" t="str">
        <f t="shared" ref="EL531" si="2673">IF(EK531=0,"",INDEX(O$9:EI$9,MATCH(EK531,O531:EI531,0)))</f>
        <v>PROMED QUIRURGICOS</v>
      </c>
      <c r="EM531" s="221"/>
      <c r="EN531" s="220">
        <f>IFERROR(EM531/#REF!,0)</f>
        <v>0</v>
      </c>
      <c r="EO531" s="31">
        <f t="shared" ref="EO531" si="2674">+EJ531</f>
        <v>10348724.25</v>
      </c>
      <c r="EP531" s="31">
        <f t="shared" si="2641"/>
        <v>10348724.25</v>
      </c>
      <c r="EQ531" s="225" t="str">
        <f t="shared" si="2612"/>
        <v/>
      </c>
    </row>
    <row r="532" spans="1:147" s="14" customFormat="1" ht="42.75">
      <c r="A532" s="263">
        <f t="shared" si="2595"/>
        <v>520</v>
      </c>
      <c r="B532" s="102"/>
      <c r="C532" s="249" t="s">
        <v>1247</v>
      </c>
      <c r="D532" s="273" t="s">
        <v>57</v>
      </c>
      <c r="E532" s="265" t="s">
        <v>1445</v>
      </c>
      <c r="F532" s="273">
        <v>1</v>
      </c>
      <c r="G532" s="102"/>
      <c r="H532" s="103"/>
      <c r="I532" s="210"/>
      <c r="J532" s="280"/>
      <c r="K532" s="206"/>
      <c r="L532" s="71">
        <f t="shared" ref="L532" si="2675">+J532+K532</f>
        <v>0</v>
      </c>
      <c r="M532" s="209">
        <f t="shared" si="2602"/>
        <v>0</v>
      </c>
      <c r="O532" s="275"/>
      <c r="P532" s="275"/>
      <c r="Q532" s="149"/>
      <c r="R532" s="60"/>
      <c r="S532" s="244"/>
      <c r="T532" s="275"/>
      <c r="U532" s="275"/>
      <c r="V532" s="149"/>
      <c r="W532" s="60"/>
      <c r="X532" s="244"/>
      <c r="Y532" s="275"/>
      <c r="Z532" s="275"/>
      <c r="AA532" s="149"/>
      <c r="AB532" s="60"/>
      <c r="AC532" s="244"/>
      <c r="AD532" s="275"/>
      <c r="AE532" s="275"/>
      <c r="AF532" s="149"/>
      <c r="AG532" s="60"/>
      <c r="AH532" s="244"/>
      <c r="AI532" s="275"/>
      <c r="AJ532" s="275"/>
      <c r="AK532" s="149"/>
      <c r="AL532" s="60"/>
      <c r="AM532" s="244"/>
      <c r="AN532" s="275">
        <v>16432020</v>
      </c>
      <c r="AO532" s="275">
        <v>698535</v>
      </c>
      <c r="AP532" s="149">
        <f t="shared" si="2603"/>
        <v>17130555</v>
      </c>
      <c r="AQ532" s="60">
        <f t="shared" si="2636"/>
        <v>17130555</v>
      </c>
      <c r="AR532" s="244"/>
      <c r="AS532" s="275"/>
      <c r="AT532" s="275"/>
      <c r="AU532" s="149"/>
      <c r="AV532" s="60"/>
      <c r="AW532" s="244"/>
      <c r="AX532" s="212">
        <v>3383351</v>
      </c>
      <c r="AY532" s="213">
        <v>0</v>
      </c>
      <c r="AZ532" s="149">
        <f t="shared" si="2604"/>
        <v>3383351</v>
      </c>
      <c r="BA532" s="60">
        <f t="shared" si="2621"/>
        <v>3383351</v>
      </c>
      <c r="BB532" s="244"/>
      <c r="BC532" s="212"/>
      <c r="BD532" s="213"/>
      <c r="BE532" s="149"/>
      <c r="BF532" s="60"/>
      <c r="BG532" s="244"/>
      <c r="BH532" s="275"/>
      <c r="BI532" s="275"/>
      <c r="BJ532" s="149"/>
      <c r="BK532" s="60"/>
      <c r="BL532" s="244"/>
      <c r="BM532" s="212"/>
      <c r="BN532" s="213"/>
      <c r="BO532" s="149"/>
      <c r="BP532" s="60"/>
      <c r="BQ532" s="244"/>
      <c r="BR532" s="212"/>
      <c r="BS532" s="213"/>
      <c r="BT532" s="149"/>
      <c r="BU532" s="60"/>
      <c r="BV532" s="244"/>
      <c r="BW532" s="212"/>
      <c r="BX532" s="213"/>
      <c r="BY532" s="149"/>
      <c r="BZ532" s="60"/>
      <c r="CA532" s="244"/>
      <c r="CB532" s="277">
        <v>1988000</v>
      </c>
      <c r="CC532" s="277">
        <v>0</v>
      </c>
      <c r="CD532" s="149">
        <f t="shared" si="2622"/>
        <v>1988000</v>
      </c>
      <c r="CE532" s="60">
        <f t="shared" si="2623"/>
        <v>1988000</v>
      </c>
      <c r="CF532" s="244"/>
      <c r="CG532" s="212"/>
      <c r="CH532" s="213"/>
      <c r="CI532" s="149"/>
      <c r="CJ532" s="60"/>
      <c r="CK532" s="244"/>
      <c r="CL532" s="212"/>
      <c r="CM532" s="213"/>
      <c r="CN532" s="149"/>
      <c r="CO532" s="60"/>
      <c r="CP532" s="244"/>
      <c r="CQ532" s="212"/>
      <c r="CR532" s="213"/>
      <c r="CS532" s="149"/>
      <c r="CT532" s="60"/>
      <c r="CU532" s="244"/>
      <c r="CV532" s="212"/>
      <c r="CW532" s="213"/>
      <c r="CX532" s="149"/>
      <c r="CY532" s="60"/>
      <c r="CZ532" s="244"/>
      <c r="DA532" s="212"/>
      <c r="DB532" s="213"/>
      <c r="DC532" s="149"/>
      <c r="DD532" s="60"/>
      <c r="DE532" s="244"/>
      <c r="DF532" s="212"/>
      <c r="DG532" s="213"/>
      <c r="DH532" s="149"/>
      <c r="DI532" s="60"/>
      <c r="DJ532" s="244"/>
      <c r="DK532" s="212"/>
      <c r="DL532" s="213"/>
      <c r="DM532" s="149"/>
      <c r="DN532" s="60"/>
      <c r="DO532" s="244"/>
      <c r="DP532" s="212"/>
      <c r="DQ532" s="213"/>
      <c r="DR532" s="149">
        <f t="shared" si="2605"/>
        <v>0</v>
      </c>
      <c r="DS532" s="60">
        <f t="shared" si="2614"/>
        <v>0</v>
      </c>
      <c r="DT532" s="244"/>
      <c r="DU532" s="212">
        <v>13376620</v>
      </c>
      <c r="DV532" s="213">
        <v>0</v>
      </c>
      <c r="DW532" s="149">
        <f t="shared" si="2606"/>
        <v>13376620</v>
      </c>
      <c r="DX532" s="60">
        <f t="shared" si="2615"/>
        <v>13376620</v>
      </c>
      <c r="DY532" s="244"/>
      <c r="DZ532" s="212"/>
      <c r="EA532" s="213"/>
      <c r="EB532" s="149"/>
      <c r="EC532" s="60"/>
      <c r="ED532" s="247"/>
      <c r="EE532" s="212"/>
      <c r="EF532" s="213"/>
      <c r="EG532" s="149"/>
      <c r="EH532" s="60"/>
      <c r="EI532" s="244"/>
      <c r="EJ532" s="224">
        <f t="shared" ref="EJ532" si="2676">IFERROR(AVERAGEIFS(O532:EI532,O$12:EI$12,"Valor Total Unitario",O532:EI532,"&lt;&gt;0"),0)</f>
        <v>8969631.5</v>
      </c>
      <c r="EK532" s="221">
        <f t="shared" ref="EK532" si="2677">_xlfn.MINIFS(O532:EI532,O$12:EI$12,"Valor Total Unitario", O532:EI532, "&lt;&gt;0")</f>
        <v>1988000</v>
      </c>
      <c r="EL532" s="222" t="str">
        <f t="shared" ref="EL532" si="2678">IF(EK532=0,"",INDEX(O$9:EI$9,MATCH(EK532,O532:EI532,0)))</f>
        <v>LA INSTRUMENTADORA S.A.S.</v>
      </c>
      <c r="EM532" s="221"/>
      <c r="EN532" s="220">
        <f>IFERROR(EM532/#REF!,0)</f>
        <v>0</v>
      </c>
      <c r="EO532" s="31">
        <f t="shared" ref="EO532" si="2679">+EJ532</f>
        <v>8969631.5</v>
      </c>
      <c r="EP532" s="31">
        <f t="shared" si="2641"/>
        <v>8969631.5</v>
      </c>
      <c r="EQ532" s="225" t="str">
        <f t="shared" si="2612"/>
        <v/>
      </c>
    </row>
    <row r="533" spans="1:147" s="14" customFormat="1" ht="42.75">
      <c r="A533" s="263">
        <f t="shared" si="2595"/>
        <v>521</v>
      </c>
      <c r="B533" s="102"/>
      <c r="C533" s="249" t="s">
        <v>1248</v>
      </c>
      <c r="D533" s="273" t="s">
        <v>57</v>
      </c>
      <c r="E533" s="265" t="s">
        <v>1445</v>
      </c>
      <c r="F533" s="273">
        <v>1</v>
      </c>
      <c r="G533" s="102"/>
      <c r="H533" s="103"/>
      <c r="I533" s="210"/>
      <c r="J533" s="280"/>
      <c r="K533" s="206"/>
      <c r="L533" s="71">
        <f t="shared" ref="L533" si="2680">+J533+K533</f>
        <v>0</v>
      </c>
      <c r="M533" s="209">
        <f t="shared" si="2602"/>
        <v>0</v>
      </c>
      <c r="O533" s="275"/>
      <c r="P533" s="275"/>
      <c r="Q533" s="149"/>
      <c r="R533" s="60"/>
      <c r="S533" s="244"/>
      <c r="T533" s="275"/>
      <c r="U533" s="275"/>
      <c r="V533" s="149"/>
      <c r="W533" s="60"/>
      <c r="X533" s="244"/>
      <c r="Y533" s="275"/>
      <c r="Z533" s="275"/>
      <c r="AA533" s="149"/>
      <c r="AB533" s="60"/>
      <c r="AC533" s="244"/>
      <c r="AD533" s="275"/>
      <c r="AE533" s="275"/>
      <c r="AF533" s="149"/>
      <c r="AG533" s="60"/>
      <c r="AH533" s="244"/>
      <c r="AI533" s="275"/>
      <c r="AJ533" s="275"/>
      <c r="AK533" s="149"/>
      <c r="AL533" s="60"/>
      <c r="AM533" s="244"/>
      <c r="AN533" s="275">
        <v>11305560</v>
      </c>
      <c r="AO533" s="275">
        <v>0</v>
      </c>
      <c r="AP533" s="149">
        <f t="shared" si="2603"/>
        <v>11305560</v>
      </c>
      <c r="AQ533" s="60">
        <f t="shared" si="2636"/>
        <v>11305560</v>
      </c>
      <c r="AR533" s="244"/>
      <c r="AS533" s="275"/>
      <c r="AT533" s="275"/>
      <c r="AU533" s="149"/>
      <c r="AV533" s="60"/>
      <c r="AW533" s="244"/>
      <c r="AX533" s="212">
        <v>3834294</v>
      </c>
      <c r="AY533" s="213">
        <v>0</v>
      </c>
      <c r="AZ533" s="149">
        <f t="shared" si="2604"/>
        <v>3834294</v>
      </c>
      <c r="BA533" s="60">
        <f t="shared" si="2621"/>
        <v>3834294</v>
      </c>
      <c r="BB533" s="244"/>
      <c r="BC533" s="212"/>
      <c r="BD533" s="213"/>
      <c r="BE533" s="149"/>
      <c r="BF533" s="60"/>
      <c r="BG533" s="244"/>
      <c r="BH533" s="275"/>
      <c r="BI533" s="275"/>
      <c r="BJ533" s="149"/>
      <c r="BK533" s="60"/>
      <c r="BL533" s="244"/>
      <c r="BM533" s="212"/>
      <c r="BN533" s="213"/>
      <c r="BO533" s="149"/>
      <c r="BP533" s="60"/>
      <c r="BQ533" s="244"/>
      <c r="BR533" s="212"/>
      <c r="BS533" s="213"/>
      <c r="BT533" s="149"/>
      <c r="BU533" s="60"/>
      <c r="BV533" s="244"/>
      <c r="BW533" s="212"/>
      <c r="BX533" s="213"/>
      <c r="BY533" s="149"/>
      <c r="BZ533" s="60"/>
      <c r="CA533" s="244"/>
      <c r="CB533" s="277">
        <v>3676000</v>
      </c>
      <c r="CC533" s="277">
        <v>0</v>
      </c>
      <c r="CD533" s="149">
        <f t="shared" si="2622"/>
        <v>3676000</v>
      </c>
      <c r="CE533" s="60">
        <f t="shared" si="2623"/>
        <v>3676000</v>
      </c>
      <c r="CF533" s="244"/>
      <c r="CG533" s="212"/>
      <c r="CH533" s="213"/>
      <c r="CI533" s="149"/>
      <c r="CJ533" s="60"/>
      <c r="CK533" s="244"/>
      <c r="CL533" s="212"/>
      <c r="CM533" s="213"/>
      <c r="CN533" s="149"/>
      <c r="CO533" s="60"/>
      <c r="CP533" s="244"/>
      <c r="CQ533" s="212">
        <v>2912800.0000000005</v>
      </c>
      <c r="CR533" s="213">
        <v>0</v>
      </c>
      <c r="CS533" s="149">
        <f t="shared" si="2653"/>
        <v>2912800.0000000005</v>
      </c>
      <c r="CT533" s="60">
        <f t="shared" si="2654"/>
        <v>2912800.0000000005</v>
      </c>
      <c r="CU533" s="244"/>
      <c r="CV533" s="212"/>
      <c r="CW533" s="213"/>
      <c r="CX533" s="149"/>
      <c r="CY533" s="60"/>
      <c r="CZ533" s="244"/>
      <c r="DA533" s="212"/>
      <c r="DB533" s="213"/>
      <c r="DC533" s="149"/>
      <c r="DD533" s="60"/>
      <c r="DE533" s="244"/>
      <c r="DF533" s="212"/>
      <c r="DG533" s="213"/>
      <c r="DH533" s="149"/>
      <c r="DI533" s="60"/>
      <c r="DJ533" s="244"/>
      <c r="DK533" s="212"/>
      <c r="DL533" s="213"/>
      <c r="DM533" s="149"/>
      <c r="DN533" s="60"/>
      <c r="DO533" s="244"/>
      <c r="DP533" s="212"/>
      <c r="DQ533" s="213"/>
      <c r="DR533" s="149">
        <f t="shared" si="2605"/>
        <v>0</v>
      </c>
      <c r="DS533" s="60">
        <f t="shared" si="2614"/>
        <v>0</v>
      </c>
      <c r="DT533" s="244"/>
      <c r="DU533" s="212">
        <v>4039484</v>
      </c>
      <c r="DV533" s="213">
        <v>0</v>
      </c>
      <c r="DW533" s="149">
        <f t="shared" si="2606"/>
        <v>4039484</v>
      </c>
      <c r="DX533" s="60">
        <f t="shared" si="2615"/>
        <v>4039484</v>
      </c>
      <c r="DY533" s="244"/>
      <c r="DZ533" s="212"/>
      <c r="EA533" s="213"/>
      <c r="EB533" s="149"/>
      <c r="EC533" s="60"/>
      <c r="ED533" s="247"/>
      <c r="EE533" s="212">
        <v>6000000</v>
      </c>
      <c r="EF533" s="213">
        <v>0</v>
      </c>
      <c r="EG533" s="149">
        <f t="shared" ref="EG533" si="2681">+EE533+EF533</f>
        <v>6000000</v>
      </c>
      <c r="EH533" s="60">
        <f t="shared" ref="EH533" si="2682">+EG533*$F533</f>
        <v>6000000</v>
      </c>
      <c r="EI533" s="244"/>
      <c r="EJ533" s="224">
        <f t="shared" ref="EJ533" si="2683">IFERROR(AVERAGEIFS(O533:EI533,O$12:EI$12,"Valor Total Unitario",O533:EI533,"&lt;&gt;0"),0)</f>
        <v>5294689.666666667</v>
      </c>
      <c r="EK533" s="221">
        <f t="shared" ref="EK533" si="2684">_xlfn.MINIFS(O533:EI533,O$12:EI$12,"Valor Total Unitario", O533:EI533, "&lt;&gt;0")</f>
        <v>2912800.0000000005</v>
      </c>
      <c r="EL533" s="222" t="str">
        <f t="shared" ref="EL533" si="2685">IF(EK533=0,"",INDEX(O$9:EI$9,MATCH(EK533,O533:EI533,0)))</f>
        <v>IMPLAMEQ SAS</v>
      </c>
      <c r="EM533" s="221"/>
      <c r="EN533" s="220">
        <f>IFERROR(EM533/#REF!,0)</f>
        <v>0</v>
      </c>
      <c r="EO533" s="31">
        <f t="shared" ref="EO533" si="2686">+EJ533</f>
        <v>5294689.666666667</v>
      </c>
      <c r="EP533" s="31">
        <f t="shared" si="2641"/>
        <v>5294689.666666667</v>
      </c>
      <c r="EQ533" s="225" t="str">
        <f t="shared" si="2612"/>
        <v/>
      </c>
    </row>
    <row r="534" spans="1:147" s="14" customFormat="1">
      <c r="A534" s="263">
        <f t="shared" si="2595"/>
        <v>522</v>
      </c>
      <c r="B534" s="102"/>
      <c r="C534" s="249" t="s">
        <v>1249</v>
      </c>
      <c r="D534" s="273" t="s">
        <v>57</v>
      </c>
      <c r="E534" s="266" t="s">
        <v>1445</v>
      </c>
      <c r="F534" s="273">
        <v>1</v>
      </c>
      <c r="G534" s="102"/>
      <c r="H534" s="103"/>
      <c r="I534" s="210"/>
      <c r="J534" s="280"/>
      <c r="K534" s="206"/>
      <c r="L534" s="71">
        <f t="shared" ref="L534" si="2687">+J534+K534</f>
        <v>0</v>
      </c>
      <c r="M534" s="209">
        <f t="shared" si="2602"/>
        <v>0</v>
      </c>
      <c r="O534" s="275"/>
      <c r="P534" s="275"/>
      <c r="Q534" s="149"/>
      <c r="R534" s="60"/>
      <c r="S534" s="244"/>
      <c r="T534" s="275"/>
      <c r="U534" s="275"/>
      <c r="V534" s="149"/>
      <c r="W534" s="60"/>
      <c r="X534" s="244"/>
      <c r="Y534" s="275"/>
      <c r="Z534" s="275"/>
      <c r="AA534" s="149"/>
      <c r="AB534" s="60"/>
      <c r="AC534" s="244"/>
      <c r="AD534" s="275"/>
      <c r="AE534" s="275"/>
      <c r="AF534" s="149"/>
      <c r="AG534" s="60"/>
      <c r="AH534" s="244"/>
      <c r="AI534" s="275"/>
      <c r="AJ534" s="275"/>
      <c r="AK534" s="149"/>
      <c r="AL534" s="60"/>
      <c r="AM534" s="244"/>
      <c r="AN534" s="275">
        <v>5418000</v>
      </c>
      <c r="AO534" s="275">
        <v>0</v>
      </c>
      <c r="AP534" s="149">
        <f t="shared" si="2603"/>
        <v>5418000</v>
      </c>
      <c r="AQ534" s="60">
        <f t="shared" si="2636"/>
        <v>5418000</v>
      </c>
      <c r="AR534" s="244"/>
      <c r="AS534" s="275"/>
      <c r="AT534" s="275"/>
      <c r="AU534" s="149"/>
      <c r="AV534" s="60"/>
      <c r="AW534" s="244"/>
      <c r="AX534" s="212">
        <v>2147993</v>
      </c>
      <c r="AY534" s="213">
        <v>0</v>
      </c>
      <c r="AZ534" s="149">
        <f t="shared" si="2604"/>
        <v>2147993</v>
      </c>
      <c r="BA534" s="60">
        <f t="shared" si="2621"/>
        <v>2147993</v>
      </c>
      <c r="BB534" s="244"/>
      <c r="BC534" s="212"/>
      <c r="BD534" s="213"/>
      <c r="BE534" s="149"/>
      <c r="BF534" s="60"/>
      <c r="BG534" s="244"/>
      <c r="BH534" s="275"/>
      <c r="BI534" s="275"/>
      <c r="BJ534" s="149"/>
      <c r="BK534" s="60"/>
      <c r="BL534" s="244"/>
      <c r="BM534" s="212"/>
      <c r="BN534" s="213"/>
      <c r="BO534" s="149"/>
      <c r="BP534" s="60"/>
      <c r="BQ534" s="244"/>
      <c r="BR534" s="212"/>
      <c r="BS534" s="213"/>
      <c r="BT534" s="149"/>
      <c r="BU534" s="60"/>
      <c r="BV534" s="244"/>
      <c r="BW534" s="212"/>
      <c r="BX534" s="213"/>
      <c r="BY534" s="149"/>
      <c r="BZ534" s="60"/>
      <c r="CA534" s="244"/>
      <c r="CB534" s="277">
        <v>2565600</v>
      </c>
      <c r="CC534" s="277">
        <v>0</v>
      </c>
      <c r="CD534" s="149">
        <f t="shared" si="2622"/>
        <v>2565600</v>
      </c>
      <c r="CE534" s="60">
        <f t="shared" si="2623"/>
        <v>2565600</v>
      </c>
      <c r="CF534" s="244"/>
      <c r="CG534" s="212"/>
      <c r="CH534" s="213"/>
      <c r="CI534" s="149"/>
      <c r="CJ534" s="60"/>
      <c r="CK534" s="244"/>
      <c r="CL534" s="212"/>
      <c r="CM534" s="213"/>
      <c r="CN534" s="149"/>
      <c r="CO534" s="60"/>
      <c r="CP534" s="244"/>
      <c r="CQ534" s="212">
        <v>1944500</v>
      </c>
      <c r="CR534" s="213">
        <v>0</v>
      </c>
      <c r="CS534" s="149">
        <f t="shared" si="2653"/>
        <v>1944500</v>
      </c>
      <c r="CT534" s="60">
        <f t="shared" si="2654"/>
        <v>1944500</v>
      </c>
      <c r="CU534" s="244"/>
      <c r="CV534" s="212"/>
      <c r="CW534" s="213"/>
      <c r="CX534" s="149"/>
      <c r="CY534" s="60"/>
      <c r="CZ534" s="244"/>
      <c r="DA534" s="212"/>
      <c r="DB534" s="213"/>
      <c r="DC534" s="149"/>
      <c r="DD534" s="60"/>
      <c r="DE534" s="244"/>
      <c r="DF534" s="212"/>
      <c r="DG534" s="213"/>
      <c r="DH534" s="149"/>
      <c r="DI534" s="60"/>
      <c r="DJ534" s="244"/>
      <c r="DK534" s="212"/>
      <c r="DL534" s="213"/>
      <c r="DM534" s="149"/>
      <c r="DN534" s="60"/>
      <c r="DO534" s="244"/>
      <c r="DP534" s="212"/>
      <c r="DQ534" s="213"/>
      <c r="DR534" s="149">
        <f t="shared" si="2605"/>
        <v>0</v>
      </c>
      <c r="DS534" s="60">
        <f t="shared" si="2614"/>
        <v>0</v>
      </c>
      <c r="DT534" s="244"/>
      <c r="DU534" s="212">
        <v>1390000</v>
      </c>
      <c r="DV534" s="213">
        <v>0</v>
      </c>
      <c r="DW534" s="149">
        <f t="shared" si="2606"/>
        <v>1390000</v>
      </c>
      <c r="DX534" s="60">
        <f t="shared" si="2615"/>
        <v>1390000</v>
      </c>
      <c r="DY534" s="244"/>
      <c r="DZ534" s="212"/>
      <c r="EA534" s="213"/>
      <c r="EB534" s="149"/>
      <c r="EC534" s="60"/>
      <c r="ED534" s="247"/>
      <c r="EE534" s="212"/>
      <c r="EF534" s="213"/>
      <c r="EG534" s="149"/>
      <c r="EH534" s="60"/>
      <c r="EI534" s="244"/>
      <c r="EJ534" s="224">
        <f t="shared" ref="EJ534" si="2688">IFERROR(AVERAGEIFS(O534:EI534,O$12:EI$12,"Valor Total Unitario",O534:EI534,"&lt;&gt;0"),0)</f>
        <v>2693218.6</v>
      </c>
      <c r="EK534" s="221">
        <f t="shared" ref="EK534" si="2689">_xlfn.MINIFS(O534:EI534,O$12:EI$12,"Valor Total Unitario", O534:EI534, "&lt;&gt;0")</f>
        <v>1390000</v>
      </c>
      <c r="EL534" s="222" t="str">
        <f t="shared" ref="EL534" si="2690">IF(EK534=0,"",INDEX(O$9:EI$9,MATCH(EK534,O534:EI534,0)))</f>
        <v>IMPLANTECH LTDA</v>
      </c>
      <c r="EM534" s="221"/>
      <c r="EN534" s="220">
        <f>IFERROR(EM534/#REF!,0)</f>
        <v>0</v>
      </c>
      <c r="EO534" s="31">
        <f t="shared" ref="EO534" si="2691">+EJ534</f>
        <v>2693218.6</v>
      </c>
      <c r="EP534" s="31">
        <f t="shared" si="2641"/>
        <v>2693218.6</v>
      </c>
      <c r="EQ534" s="225" t="str">
        <f t="shared" si="2612"/>
        <v/>
      </c>
    </row>
    <row r="535" spans="1:147" s="14" customFormat="1" ht="42.75">
      <c r="A535" s="263">
        <f t="shared" si="2595"/>
        <v>523</v>
      </c>
      <c r="B535" s="102"/>
      <c r="C535" s="249" t="s">
        <v>1250</v>
      </c>
      <c r="D535" s="273" t="s">
        <v>57</v>
      </c>
      <c r="E535" s="265" t="s">
        <v>1445</v>
      </c>
      <c r="F535" s="273">
        <v>1</v>
      </c>
      <c r="G535" s="102"/>
      <c r="H535" s="103"/>
      <c r="I535" s="210"/>
      <c r="J535" s="280"/>
      <c r="K535" s="206"/>
      <c r="L535" s="71">
        <f t="shared" ref="L535" si="2692">+J535+K535</f>
        <v>0</v>
      </c>
      <c r="M535" s="209">
        <f t="shared" si="2602"/>
        <v>0</v>
      </c>
      <c r="O535" s="275"/>
      <c r="P535" s="275"/>
      <c r="Q535" s="149"/>
      <c r="R535" s="60"/>
      <c r="S535" s="244"/>
      <c r="T535" s="275"/>
      <c r="U535" s="275"/>
      <c r="V535" s="149"/>
      <c r="W535" s="60"/>
      <c r="X535" s="244"/>
      <c r="Y535" s="275"/>
      <c r="Z535" s="275"/>
      <c r="AA535" s="149"/>
      <c r="AB535" s="60"/>
      <c r="AC535" s="244"/>
      <c r="AD535" s="275"/>
      <c r="AE535" s="275"/>
      <c r="AF535" s="149"/>
      <c r="AG535" s="60"/>
      <c r="AH535" s="244"/>
      <c r="AI535" s="275"/>
      <c r="AJ535" s="275"/>
      <c r="AK535" s="149"/>
      <c r="AL535" s="60"/>
      <c r="AM535" s="244"/>
      <c r="AN535" s="275"/>
      <c r="AO535" s="275"/>
      <c r="AP535" s="149">
        <f t="shared" si="2603"/>
        <v>0</v>
      </c>
      <c r="AQ535" s="60">
        <f t="shared" si="2636"/>
        <v>0</v>
      </c>
      <c r="AR535" s="244"/>
      <c r="AS535" s="275"/>
      <c r="AT535" s="275"/>
      <c r="AU535" s="149"/>
      <c r="AV535" s="60"/>
      <c r="AW535" s="244"/>
      <c r="AX535" s="212"/>
      <c r="AY535" s="213"/>
      <c r="AZ535" s="149"/>
      <c r="BA535" s="60"/>
      <c r="BB535" s="244"/>
      <c r="BC535" s="212"/>
      <c r="BD535" s="213"/>
      <c r="BE535" s="149"/>
      <c r="BF535" s="60"/>
      <c r="BG535" s="244"/>
      <c r="BH535" s="275"/>
      <c r="BI535" s="275"/>
      <c r="BJ535" s="149"/>
      <c r="BK535" s="60"/>
      <c r="BL535" s="244"/>
      <c r="BM535" s="212" t="s">
        <v>1476</v>
      </c>
      <c r="BN535" s="213">
        <v>0</v>
      </c>
      <c r="BO535" s="149">
        <f t="shared" si="2629"/>
        <v>3152000</v>
      </c>
      <c r="BP535" s="60">
        <f t="shared" si="2630"/>
        <v>3152000</v>
      </c>
      <c r="BQ535" s="244"/>
      <c r="BR535" s="212"/>
      <c r="BS535" s="213"/>
      <c r="BT535" s="149"/>
      <c r="BU535" s="60"/>
      <c r="BV535" s="244"/>
      <c r="BW535" s="212"/>
      <c r="BX535" s="213"/>
      <c r="BY535" s="149"/>
      <c r="BZ535" s="60"/>
      <c r="CA535" s="244"/>
      <c r="CB535" s="277"/>
      <c r="CC535" s="277"/>
      <c r="CD535" s="149"/>
      <c r="CE535" s="60"/>
      <c r="CF535" s="244"/>
      <c r="CG535" s="212"/>
      <c r="CH535" s="213"/>
      <c r="CI535" s="149"/>
      <c r="CJ535" s="60"/>
      <c r="CK535" s="244"/>
      <c r="CL535" s="212"/>
      <c r="CM535" s="213"/>
      <c r="CN535" s="149"/>
      <c r="CO535" s="60"/>
      <c r="CP535" s="244"/>
      <c r="CQ535" s="212"/>
      <c r="CR535" s="213"/>
      <c r="CS535" s="149"/>
      <c r="CT535" s="60"/>
      <c r="CU535" s="244"/>
      <c r="CV535" s="212"/>
      <c r="CW535" s="213"/>
      <c r="CX535" s="149"/>
      <c r="CY535" s="60"/>
      <c r="CZ535" s="244"/>
      <c r="DA535" s="212"/>
      <c r="DB535" s="213"/>
      <c r="DC535" s="149"/>
      <c r="DD535" s="60"/>
      <c r="DE535" s="244"/>
      <c r="DF535" s="212"/>
      <c r="DG535" s="213"/>
      <c r="DH535" s="149"/>
      <c r="DI535" s="60"/>
      <c r="DJ535" s="244"/>
      <c r="DK535" s="212"/>
      <c r="DL535" s="213"/>
      <c r="DM535" s="149"/>
      <c r="DN535" s="60"/>
      <c r="DO535" s="244"/>
      <c r="DP535" s="212"/>
      <c r="DQ535" s="213"/>
      <c r="DR535" s="149">
        <f t="shared" si="2605"/>
        <v>0</v>
      </c>
      <c r="DS535" s="60">
        <f t="shared" si="2614"/>
        <v>0</v>
      </c>
      <c r="DT535" s="244"/>
      <c r="DU535" s="212">
        <v>0</v>
      </c>
      <c r="DV535" s="213">
        <v>0</v>
      </c>
      <c r="DW535" s="149">
        <f t="shared" si="2606"/>
        <v>0</v>
      </c>
      <c r="DX535" s="60">
        <f t="shared" si="2615"/>
        <v>0</v>
      </c>
      <c r="DY535" s="244"/>
      <c r="DZ535" s="212"/>
      <c r="EA535" s="213"/>
      <c r="EB535" s="149"/>
      <c r="EC535" s="60"/>
      <c r="ED535" s="247"/>
      <c r="EE535" s="212"/>
      <c r="EF535" s="213"/>
      <c r="EG535" s="149"/>
      <c r="EH535" s="60"/>
      <c r="EI535" s="244"/>
      <c r="EJ535" s="224">
        <f t="shared" ref="EJ535" si="2693">IFERROR(AVERAGEIFS(O535:EI535,O$12:EI$12,"Valor Total Unitario",O535:EI535,"&lt;&gt;0"),0)</f>
        <v>3152000</v>
      </c>
      <c r="EK535" s="221">
        <f t="shared" ref="EK535" si="2694">_xlfn.MINIFS(O535:EI535,O$12:EI$12,"Valor Total Unitario", O535:EI535, "&lt;&gt;0")</f>
        <v>3152000</v>
      </c>
      <c r="EL535" s="222" t="str">
        <f t="shared" ref="EL535" si="2695">IF(EK535=0,"",INDEX(O$9:EI$9,MATCH(EK535,O535:EI535,0)))</f>
        <v>LH S.A.S</v>
      </c>
      <c r="EM535" s="221"/>
      <c r="EN535" s="220">
        <f>IFERROR(EM535/#REF!,0)</f>
        <v>0</v>
      </c>
      <c r="EO535" s="31">
        <f t="shared" ref="EO535" si="2696">+EJ535</f>
        <v>3152000</v>
      </c>
      <c r="EP535" s="31">
        <f t="shared" si="2641"/>
        <v>3152000</v>
      </c>
      <c r="EQ535" s="225" t="str">
        <f t="shared" si="2612"/>
        <v/>
      </c>
    </row>
    <row r="536" spans="1:147" s="14" customFormat="1" ht="28.5">
      <c r="A536" s="263">
        <f t="shared" si="2595"/>
        <v>524</v>
      </c>
      <c r="B536" s="102"/>
      <c r="C536" s="249" t="s">
        <v>1251</v>
      </c>
      <c r="D536" s="273" t="s">
        <v>57</v>
      </c>
      <c r="E536" s="265" t="s">
        <v>1445</v>
      </c>
      <c r="F536" s="273">
        <v>1</v>
      </c>
      <c r="G536" s="102"/>
      <c r="H536" s="103"/>
      <c r="I536" s="210"/>
      <c r="J536" s="280"/>
      <c r="K536" s="206"/>
      <c r="L536" s="71">
        <f t="shared" ref="L536" si="2697">+J536+K536</f>
        <v>0</v>
      </c>
      <c r="M536" s="209">
        <f t="shared" si="2602"/>
        <v>0</v>
      </c>
      <c r="O536" s="275"/>
      <c r="P536" s="275"/>
      <c r="Q536" s="149"/>
      <c r="R536" s="60"/>
      <c r="S536" s="244"/>
      <c r="T536" s="275"/>
      <c r="U536" s="275"/>
      <c r="V536" s="149"/>
      <c r="W536" s="60"/>
      <c r="X536" s="244"/>
      <c r="Y536" s="275"/>
      <c r="Z536" s="275"/>
      <c r="AA536" s="149"/>
      <c r="AB536" s="60"/>
      <c r="AC536" s="244"/>
      <c r="AD536" s="275"/>
      <c r="AE536" s="275"/>
      <c r="AF536" s="149"/>
      <c r="AG536" s="60"/>
      <c r="AH536" s="244"/>
      <c r="AI536" s="275"/>
      <c r="AJ536" s="275"/>
      <c r="AK536" s="149"/>
      <c r="AL536" s="60"/>
      <c r="AM536" s="244"/>
      <c r="AN536" s="275">
        <v>2218800</v>
      </c>
      <c r="AO536" s="275">
        <v>421572</v>
      </c>
      <c r="AP536" s="149">
        <f t="shared" si="2603"/>
        <v>2640372</v>
      </c>
      <c r="AQ536" s="60">
        <f t="shared" si="2636"/>
        <v>2640372</v>
      </c>
      <c r="AR536" s="244"/>
      <c r="AS536" s="275"/>
      <c r="AT536" s="275"/>
      <c r="AU536" s="149"/>
      <c r="AV536" s="60"/>
      <c r="AW536" s="244"/>
      <c r="AX536" s="212">
        <v>671841</v>
      </c>
      <c r="AY536" s="213">
        <v>0</v>
      </c>
      <c r="AZ536" s="149">
        <f t="shared" si="2604"/>
        <v>671841</v>
      </c>
      <c r="BA536" s="60">
        <f t="shared" si="2621"/>
        <v>671841</v>
      </c>
      <c r="BB536" s="244"/>
      <c r="BC536" s="212"/>
      <c r="BD536" s="213"/>
      <c r="BE536" s="149"/>
      <c r="BF536" s="60"/>
      <c r="BG536" s="244"/>
      <c r="BH536" s="275"/>
      <c r="BI536" s="275"/>
      <c r="BJ536" s="149"/>
      <c r="BK536" s="60"/>
      <c r="BL536" s="244"/>
      <c r="BM536" s="212" t="s">
        <v>1477</v>
      </c>
      <c r="BN536" s="213">
        <v>0</v>
      </c>
      <c r="BO536" s="149">
        <f t="shared" si="2629"/>
        <v>1205000</v>
      </c>
      <c r="BP536" s="60">
        <f t="shared" si="2630"/>
        <v>1205000</v>
      </c>
      <c r="BQ536" s="244"/>
      <c r="BR536" s="212"/>
      <c r="BS536" s="213"/>
      <c r="BT536" s="149"/>
      <c r="BU536" s="60"/>
      <c r="BV536" s="244"/>
      <c r="BW536" s="212"/>
      <c r="BX536" s="213"/>
      <c r="BY536" s="149"/>
      <c r="BZ536" s="60"/>
      <c r="CA536" s="244"/>
      <c r="CB536" s="277"/>
      <c r="CC536" s="277"/>
      <c r="CD536" s="149"/>
      <c r="CE536" s="60"/>
      <c r="CF536" s="244"/>
      <c r="CG536" s="212"/>
      <c r="CH536" s="213"/>
      <c r="CI536" s="149"/>
      <c r="CJ536" s="60"/>
      <c r="CK536" s="244"/>
      <c r="CL536" s="212"/>
      <c r="CM536" s="213"/>
      <c r="CN536" s="149"/>
      <c r="CO536" s="60"/>
      <c r="CP536" s="244"/>
      <c r="CQ536" s="212">
        <v>1525000</v>
      </c>
      <c r="CR536" s="213">
        <v>0</v>
      </c>
      <c r="CS536" s="149">
        <f t="shared" si="2653"/>
        <v>1525000</v>
      </c>
      <c r="CT536" s="60">
        <f t="shared" si="2654"/>
        <v>1525000</v>
      </c>
      <c r="CU536" s="244"/>
      <c r="CV536" s="212"/>
      <c r="CW536" s="213"/>
      <c r="CX536" s="149"/>
      <c r="CY536" s="60"/>
      <c r="CZ536" s="244"/>
      <c r="DA536" s="212"/>
      <c r="DB536" s="213"/>
      <c r="DC536" s="149"/>
      <c r="DD536" s="60"/>
      <c r="DE536" s="244"/>
      <c r="DF536" s="212"/>
      <c r="DG536" s="213"/>
      <c r="DH536" s="149"/>
      <c r="DI536" s="60"/>
      <c r="DJ536" s="244"/>
      <c r="DK536" s="212"/>
      <c r="DL536" s="213"/>
      <c r="DM536" s="149"/>
      <c r="DN536" s="60"/>
      <c r="DO536" s="244"/>
      <c r="DP536" s="212"/>
      <c r="DQ536" s="213"/>
      <c r="DR536" s="149">
        <f t="shared" si="2605"/>
        <v>0</v>
      </c>
      <c r="DS536" s="60">
        <f t="shared" si="2614"/>
        <v>0</v>
      </c>
      <c r="DT536" s="244"/>
      <c r="DU536" s="212">
        <v>907649</v>
      </c>
      <c r="DV536" s="213">
        <v>0.19</v>
      </c>
      <c r="DW536" s="149">
        <f t="shared" si="2606"/>
        <v>907649.19</v>
      </c>
      <c r="DX536" s="60">
        <f t="shared" si="2615"/>
        <v>907649.19</v>
      </c>
      <c r="DY536" s="244"/>
      <c r="DZ536" s="212"/>
      <c r="EA536" s="213"/>
      <c r="EB536" s="149"/>
      <c r="EC536" s="60"/>
      <c r="ED536" s="247"/>
      <c r="EE536" s="212"/>
      <c r="EF536" s="213"/>
      <c r="EG536" s="149"/>
      <c r="EH536" s="60"/>
      <c r="EI536" s="244"/>
      <c r="EJ536" s="224">
        <f t="shared" ref="EJ536" si="2698">IFERROR(AVERAGEIFS(O536:EI536,O$12:EI$12,"Valor Total Unitario",O536:EI536,"&lt;&gt;0"),0)</f>
        <v>1389972.4379999998</v>
      </c>
      <c r="EK536" s="221">
        <f t="shared" ref="EK536" si="2699">_xlfn.MINIFS(O536:EI536,O$12:EI$12,"Valor Total Unitario", O536:EI536, "&lt;&gt;0")</f>
        <v>671841</v>
      </c>
      <c r="EL536" s="222" t="str">
        <f t="shared" ref="EL536" si="2700">IF(EK536=0,"",INDEX(O$9:EI$9,MATCH(EK536,O536:EI536,0)))</f>
        <v>PROMED QUIRURGICOS</v>
      </c>
      <c r="EM536" s="221"/>
      <c r="EN536" s="220">
        <f>IFERROR(EM536/#REF!,0)</f>
        <v>0</v>
      </c>
      <c r="EO536" s="31">
        <f t="shared" ref="EO536" si="2701">+EJ536</f>
        <v>1389972.4379999998</v>
      </c>
      <c r="EP536" s="31">
        <f t="shared" si="2641"/>
        <v>1389972.4379999998</v>
      </c>
      <c r="EQ536" s="225" t="str">
        <f t="shared" si="2612"/>
        <v/>
      </c>
    </row>
    <row r="537" spans="1:147" s="14" customFormat="1">
      <c r="A537" s="263">
        <f t="shared" si="2595"/>
        <v>525</v>
      </c>
      <c r="B537" s="102"/>
      <c r="C537" s="249" t="s">
        <v>1252</v>
      </c>
      <c r="D537" s="273" t="s">
        <v>57</v>
      </c>
      <c r="E537" s="265" t="s">
        <v>37</v>
      </c>
      <c r="F537" s="273">
        <v>1</v>
      </c>
      <c r="G537" s="102"/>
      <c r="H537" s="103"/>
      <c r="I537" s="210"/>
      <c r="J537" s="280"/>
      <c r="K537" s="206"/>
      <c r="L537" s="71">
        <f t="shared" ref="L537" si="2702">+J537+K537</f>
        <v>0</v>
      </c>
      <c r="M537" s="209">
        <f t="shared" si="2602"/>
        <v>0</v>
      </c>
      <c r="O537" s="275"/>
      <c r="P537" s="275"/>
      <c r="Q537" s="149"/>
      <c r="R537" s="60"/>
      <c r="S537" s="244"/>
      <c r="T537" s="275"/>
      <c r="U537" s="275"/>
      <c r="V537" s="149"/>
      <c r="W537" s="60"/>
      <c r="X537" s="244"/>
      <c r="Y537" s="275"/>
      <c r="Z537" s="275"/>
      <c r="AA537" s="149"/>
      <c r="AB537" s="60"/>
      <c r="AC537" s="244"/>
      <c r="AD537" s="275"/>
      <c r="AE537" s="275"/>
      <c r="AF537" s="149"/>
      <c r="AG537" s="60"/>
      <c r="AH537" s="244"/>
      <c r="AI537" s="275"/>
      <c r="AJ537" s="275"/>
      <c r="AK537" s="149"/>
      <c r="AL537" s="60"/>
      <c r="AM537" s="244"/>
      <c r="AN537" s="275">
        <v>10939200</v>
      </c>
      <c r="AO537" s="275">
        <v>2078448</v>
      </c>
      <c r="AP537" s="149">
        <f t="shared" si="2603"/>
        <v>13017648</v>
      </c>
      <c r="AQ537" s="60">
        <f t="shared" si="2636"/>
        <v>13017648</v>
      </c>
      <c r="AR537" s="244"/>
      <c r="AS537" s="275"/>
      <c r="AT537" s="275"/>
      <c r="AU537" s="149"/>
      <c r="AV537" s="60"/>
      <c r="AW537" s="244"/>
      <c r="AX537" s="212"/>
      <c r="AY537" s="213"/>
      <c r="AZ537" s="149"/>
      <c r="BA537" s="60"/>
      <c r="BB537" s="244"/>
      <c r="BC537" s="212"/>
      <c r="BD537" s="213"/>
      <c r="BE537" s="149"/>
      <c r="BF537" s="60"/>
      <c r="BG537" s="244"/>
      <c r="BH537" s="275"/>
      <c r="BI537" s="275"/>
      <c r="BJ537" s="149"/>
      <c r="BK537" s="60"/>
      <c r="BL537" s="244"/>
      <c r="BM537" s="212"/>
      <c r="BN537" s="213"/>
      <c r="BO537" s="149"/>
      <c r="BP537" s="60"/>
      <c r="BQ537" s="244"/>
      <c r="BR537" s="212"/>
      <c r="BS537" s="213"/>
      <c r="BT537" s="149"/>
      <c r="BU537" s="60"/>
      <c r="BV537" s="244"/>
      <c r="BW537" s="212"/>
      <c r="BX537" s="213"/>
      <c r="BY537" s="149"/>
      <c r="BZ537" s="60"/>
      <c r="CA537" s="244"/>
      <c r="CB537" s="277"/>
      <c r="CC537" s="277"/>
      <c r="CD537" s="149"/>
      <c r="CE537" s="60"/>
      <c r="CF537" s="244"/>
      <c r="CG537" s="212"/>
      <c r="CH537" s="213"/>
      <c r="CI537" s="149"/>
      <c r="CJ537" s="60"/>
      <c r="CK537" s="244"/>
      <c r="CL537" s="212"/>
      <c r="CM537" s="213"/>
      <c r="CN537" s="149"/>
      <c r="CO537" s="60"/>
      <c r="CP537" s="244"/>
      <c r="CQ537" s="212"/>
      <c r="CR537" s="213"/>
      <c r="CS537" s="149"/>
      <c r="CT537" s="60"/>
      <c r="CU537" s="244"/>
      <c r="CV537" s="212"/>
      <c r="CW537" s="213"/>
      <c r="CX537" s="149"/>
      <c r="CY537" s="60"/>
      <c r="CZ537" s="244"/>
      <c r="DA537" s="212"/>
      <c r="DB537" s="213"/>
      <c r="DC537" s="149"/>
      <c r="DD537" s="60"/>
      <c r="DE537" s="244"/>
      <c r="DF537" s="212"/>
      <c r="DG537" s="213"/>
      <c r="DH537" s="149"/>
      <c r="DI537" s="60"/>
      <c r="DJ537" s="244"/>
      <c r="DK537" s="212"/>
      <c r="DL537" s="213"/>
      <c r="DM537" s="149"/>
      <c r="DN537" s="60"/>
      <c r="DO537" s="244"/>
      <c r="DP537" s="212"/>
      <c r="DQ537" s="213"/>
      <c r="DR537" s="149">
        <f t="shared" si="2605"/>
        <v>0</v>
      </c>
      <c r="DS537" s="60">
        <f t="shared" si="2614"/>
        <v>0</v>
      </c>
      <c r="DT537" s="244"/>
      <c r="DU537" s="212">
        <v>915000</v>
      </c>
      <c r="DV537" s="213">
        <v>0.19</v>
      </c>
      <c r="DW537" s="149">
        <f t="shared" si="2606"/>
        <v>915000.19</v>
      </c>
      <c r="DX537" s="60">
        <f t="shared" si="2615"/>
        <v>915000.19</v>
      </c>
      <c r="DY537" s="244"/>
      <c r="DZ537" s="212">
        <v>2900000</v>
      </c>
      <c r="EA537" s="213">
        <v>551000</v>
      </c>
      <c r="EB537" s="149">
        <f t="shared" si="2607"/>
        <v>3451000</v>
      </c>
      <c r="EC537" s="60">
        <f t="shared" si="2655"/>
        <v>3451000</v>
      </c>
      <c r="ED537" s="247"/>
      <c r="EE537" s="212"/>
      <c r="EF537" s="213"/>
      <c r="EG537" s="149"/>
      <c r="EH537" s="60"/>
      <c r="EI537" s="244"/>
      <c r="EJ537" s="224">
        <f t="shared" ref="EJ537" si="2703">IFERROR(AVERAGEIFS(O537:EI537,O$12:EI$12,"Valor Total Unitario",O537:EI537,"&lt;&gt;0"),0)</f>
        <v>5794549.3966666656</v>
      </c>
      <c r="EK537" s="221">
        <f t="shared" ref="EK537" si="2704">_xlfn.MINIFS(O537:EI537,O$12:EI$12,"Valor Total Unitario", O537:EI537, "&lt;&gt;0")</f>
        <v>915000.19</v>
      </c>
      <c r="EL537" s="222" t="str">
        <f t="shared" ref="EL537" si="2705">IF(EK537=0,"",INDEX(O$9:EI$9,MATCH(EK537,O537:EI537,0)))</f>
        <v>IMPLANTECH LTDA</v>
      </c>
      <c r="EM537" s="221"/>
      <c r="EN537" s="220">
        <f>IFERROR(EM537/#REF!,0)</f>
        <v>0</v>
      </c>
      <c r="EO537" s="31">
        <f t="shared" ref="EO537" si="2706">+EJ537</f>
        <v>5794549.3966666656</v>
      </c>
      <c r="EP537" s="31">
        <f t="shared" si="2641"/>
        <v>5794549.3966666656</v>
      </c>
      <c r="EQ537" s="225" t="str">
        <f t="shared" si="2612"/>
        <v/>
      </c>
    </row>
    <row r="538" spans="1:147" s="14" customFormat="1">
      <c r="A538" s="263">
        <f t="shared" si="2595"/>
        <v>526</v>
      </c>
      <c r="B538" s="102"/>
      <c r="C538" s="248" t="s">
        <v>1253</v>
      </c>
      <c r="D538" s="273" t="s">
        <v>57</v>
      </c>
      <c r="E538" s="264" t="s">
        <v>1445</v>
      </c>
      <c r="F538" s="273">
        <v>1</v>
      </c>
      <c r="G538" s="102"/>
      <c r="H538" s="103"/>
      <c r="I538" s="210"/>
      <c r="J538" s="280"/>
      <c r="K538" s="206"/>
      <c r="L538" s="71">
        <f t="shared" ref="L538" si="2707">+J538+K538</f>
        <v>0</v>
      </c>
      <c r="M538" s="209">
        <f t="shared" si="2602"/>
        <v>0</v>
      </c>
      <c r="O538" s="275"/>
      <c r="P538" s="275"/>
      <c r="Q538" s="149"/>
      <c r="R538" s="60"/>
      <c r="S538" s="244"/>
      <c r="T538" s="275"/>
      <c r="U538" s="275"/>
      <c r="V538" s="149"/>
      <c r="W538" s="60"/>
      <c r="X538" s="244"/>
      <c r="Y538" s="275"/>
      <c r="Z538" s="275"/>
      <c r="AA538" s="149"/>
      <c r="AB538" s="60"/>
      <c r="AC538" s="244"/>
      <c r="AD538" s="275"/>
      <c r="AE538" s="275"/>
      <c r="AF538" s="149"/>
      <c r="AG538" s="60"/>
      <c r="AH538" s="244"/>
      <c r="AI538" s="275"/>
      <c r="AJ538" s="275"/>
      <c r="AK538" s="149"/>
      <c r="AL538" s="60"/>
      <c r="AM538" s="244"/>
      <c r="AN538" s="275">
        <v>39768120</v>
      </c>
      <c r="AO538" s="275">
        <v>5373572.4000000004</v>
      </c>
      <c r="AP538" s="149">
        <f t="shared" si="2603"/>
        <v>45141692.399999999</v>
      </c>
      <c r="AQ538" s="60">
        <f t="shared" si="2636"/>
        <v>45141692.399999999</v>
      </c>
      <c r="AR538" s="244"/>
      <c r="AS538" s="275"/>
      <c r="AT538" s="275"/>
      <c r="AU538" s="149"/>
      <c r="AV538" s="60"/>
      <c r="AW538" s="244"/>
      <c r="AX538" s="212"/>
      <c r="AY538" s="213"/>
      <c r="AZ538" s="149"/>
      <c r="BA538" s="60"/>
      <c r="BB538" s="244"/>
      <c r="BC538" s="212"/>
      <c r="BD538" s="213"/>
      <c r="BE538" s="149"/>
      <c r="BF538" s="60"/>
      <c r="BG538" s="244"/>
      <c r="BH538" s="275"/>
      <c r="BI538" s="275"/>
      <c r="BJ538" s="149"/>
      <c r="BK538" s="60"/>
      <c r="BL538" s="244"/>
      <c r="BM538" s="212" t="s">
        <v>1477</v>
      </c>
      <c r="BN538" s="213">
        <v>0</v>
      </c>
      <c r="BO538" s="149">
        <f t="shared" si="2629"/>
        <v>1205000</v>
      </c>
      <c r="BP538" s="60">
        <f t="shared" si="2630"/>
        <v>1205000</v>
      </c>
      <c r="BQ538" s="244"/>
      <c r="BR538" s="212"/>
      <c r="BS538" s="213"/>
      <c r="BT538" s="149"/>
      <c r="BU538" s="60"/>
      <c r="BV538" s="244"/>
      <c r="BW538" s="212"/>
      <c r="BX538" s="213"/>
      <c r="BY538" s="149"/>
      <c r="BZ538" s="60"/>
      <c r="CA538" s="244"/>
      <c r="CB538" s="277"/>
      <c r="CC538" s="277"/>
      <c r="CD538" s="149"/>
      <c r="CE538" s="60"/>
      <c r="CF538" s="244"/>
      <c r="CG538" s="212"/>
      <c r="CH538" s="213"/>
      <c r="CI538" s="149"/>
      <c r="CJ538" s="60"/>
      <c r="CK538" s="244"/>
      <c r="CL538" s="212"/>
      <c r="CM538" s="213"/>
      <c r="CN538" s="149"/>
      <c r="CO538" s="60"/>
      <c r="CP538" s="244"/>
      <c r="CQ538" s="212"/>
      <c r="CR538" s="213"/>
      <c r="CS538" s="149"/>
      <c r="CT538" s="60"/>
      <c r="CU538" s="244"/>
      <c r="CV538" s="212"/>
      <c r="CW538" s="213"/>
      <c r="CX538" s="149"/>
      <c r="CY538" s="60"/>
      <c r="CZ538" s="244"/>
      <c r="DA538" s="212"/>
      <c r="DB538" s="213"/>
      <c r="DC538" s="149"/>
      <c r="DD538" s="60"/>
      <c r="DE538" s="244"/>
      <c r="DF538" s="212"/>
      <c r="DG538" s="213"/>
      <c r="DH538" s="149"/>
      <c r="DI538" s="60"/>
      <c r="DJ538" s="244"/>
      <c r="DK538" s="212"/>
      <c r="DL538" s="213"/>
      <c r="DM538" s="149"/>
      <c r="DN538" s="60"/>
      <c r="DO538" s="244"/>
      <c r="DP538" s="212"/>
      <c r="DQ538" s="213"/>
      <c r="DR538" s="149">
        <f t="shared" si="2605"/>
        <v>0</v>
      </c>
      <c r="DS538" s="60">
        <f t="shared" si="2614"/>
        <v>0</v>
      </c>
      <c r="DT538" s="244"/>
      <c r="DU538" s="212">
        <v>0</v>
      </c>
      <c r="DV538" s="213">
        <v>0</v>
      </c>
      <c r="DW538" s="149">
        <f t="shared" si="2606"/>
        <v>0</v>
      </c>
      <c r="DX538" s="60">
        <f t="shared" si="2615"/>
        <v>0</v>
      </c>
      <c r="DY538" s="244"/>
      <c r="DZ538" s="212">
        <v>8100000</v>
      </c>
      <c r="EA538" s="213">
        <v>1539000</v>
      </c>
      <c r="EB538" s="149">
        <f t="shared" si="2607"/>
        <v>9639000</v>
      </c>
      <c r="EC538" s="60">
        <f t="shared" si="2655"/>
        <v>9639000</v>
      </c>
      <c r="ED538" s="247"/>
      <c r="EE538" s="212"/>
      <c r="EF538" s="213"/>
      <c r="EG538" s="149"/>
      <c r="EH538" s="60"/>
      <c r="EI538" s="244"/>
      <c r="EJ538" s="224">
        <f t="shared" ref="EJ538" si="2708">IFERROR(AVERAGEIFS(O538:EI538,O$12:EI$12,"Valor Total Unitario",O538:EI538,"&lt;&gt;0"),0)</f>
        <v>18661897.466666665</v>
      </c>
      <c r="EK538" s="221">
        <f t="shared" ref="EK538" si="2709">_xlfn.MINIFS(O538:EI538,O$12:EI$12,"Valor Total Unitario", O538:EI538, "&lt;&gt;0")</f>
        <v>1205000</v>
      </c>
      <c r="EL538" s="222" t="str">
        <f t="shared" ref="EL538" si="2710">IF(EK538=0,"",INDEX(O$9:EI$9,MATCH(EK538,O538:EI538,0)))</f>
        <v>LH S.A.S</v>
      </c>
      <c r="EM538" s="221"/>
      <c r="EN538" s="220">
        <f>IFERROR(EM538/#REF!,0)</f>
        <v>0</v>
      </c>
      <c r="EO538" s="31">
        <f t="shared" ref="EO538" si="2711">+EJ538</f>
        <v>18661897.466666665</v>
      </c>
      <c r="EP538" s="31">
        <f t="shared" si="2641"/>
        <v>18661897.466666665</v>
      </c>
      <c r="EQ538" s="225" t="str">
        <f t="shared" si="2612"/>
        <v/>
      </c>
    </row>
    <row r="539" spans="1:147" s="14" customFormat="1" ht="28.5">
      <c r="A539" s="263">
        <f t="shared" si="2595"/>
        <v>527</v>
      </c>
      <c r="B539" s="102"/>
      <c r="C539" s="248" t="s">
        <v>1254</v>
      </c>
      <c r="D539" s="273" t="s">
        <v>57</v>
      </c>
      <c r="E539" s="264" t="s">
        <v>1445</v>
      </c>
      <c r="F539" s="273">
        <v>1</v>
      </c>
      <c r="G539" s="102"/>
      <c r="H539" s="103"/>
      <c r="I539" s="210"/>
      <c r="J539" s="280"/>
      <c r="K539" s="206"/>
      <c r="L539" s="71">
        <f t="shared" ref="L539" si="2712">+J539+K539</f>
        <v>0</v>
      </c>
      <c r="M539" s="209">
        <f t="shared" si="2602"/>
        <v>0</v>
      </c>
      <c r="O539" s="275"/>
      <c r="P539" s="275"/>
      <c r="Q539" s="149"/>
      <c r="R539" s="60"/>
      <c r="S539" s="244"/>
      <c r="T539" s="275"/>
      <c r="U539" s="275"/>
      <c r="V539" s="149"/>
      <c r="W539" s="60"/>
      <c r="X539" s="244"/>
      <c r="Y539" s="275"/>
      <c r="Z539" s="275"/>
      <c r="AA539" s="149"/>
      <c r="AB539" s="60"/>
      <c r="AC539" s="244"/>
      <c r="AD539" s="275"/>
      <c r="AE539" s="275"/>
      <c r="AF539" s="149"/>
      <c r="AG539" s="60"/>
      <c r="AH539" s="244"/>
      <c r="AI539" s="275">
        <v>220511.5</v>
      </c>
      <c r="AJ539" s="275">
        <v>0</v>
      </c>
      <c r="AK539" s="149">
        <f t="shared" ref="AK539:AK549" si="2713">+AI539+AJ539</f>
        <v>220511.5</v>
      </c>
      <c r="AL539" s="60">
        <f t="shared" ref="AL539:AL549" si="2714">+AK539*$F539</f>
        <v>220511.5</v>
      </c>
      <c r="AM539" s="244"/>
      <c r="AN539" s="275"/>
      <c r="AO539" s="275"/>
      <c r="AP539" s="149">
        <f t="shared" si="2603"/>
        <v>0</v>
      </c>
      <c r="AQ539" s="60">
        <f t="shared" si="2636"/>
        <v>0</v>
      </c>
      <c r="AR539" s="244"/>
      <c r="AS539" s="275">
        <v>710359</v>
      </c>
      <c r="AT539" s="275">
        <v>0</v>
      </c>
      <c r="AU539" s="149">
        <f t="shared" ref="AU539:AU548" si="2715">+AS539+AT539</f>
        <v>710359</v>
      </c>
      <c r="AV539" s="60">
        <f t="shared" ref="AV539:AV548" si="2716">+AU539*$F539</f>
        <v>710359</v>
      </c>
      <c r="AW539" s="244"/>
      <c r="AX539" s="212"/>
      <c r="AY539" s="213"/>
      <c r="AZ539" s="149"/>
      <c r="BA539" s="60"/>
      <c r="BB539" s="244"/>
      <c r="BC539" s="212">
        <v>355900</v>
      </c>
      <c r="BD539" s="213">
        <v>0</v>
      </c>
      <c r="BE539" s="149">
        <f t="shared" ref="BE539:BE548" si="2717">+BC539+BD539</f>
        <v>355900</v>
      </c>
      <c r="BF539" s="60">
        <f t="shared" ref="BF539:BF548" si="2718">+BE539*$F539</f>
        <v>355900</v>
      </c>
      <c r="BG539" s="244"/>
      <c r="BH539" s="275"/>
      <c r="BI539" s="275"/>
      <c r="BJ539" s="149"/>
      <c r="BK539" s="60"/>
      <c r="BL539" s="244"/>
      <c r="BM539" s="212" t="s">
        <v>1478</v>
      </c>
      <c r="BN539" s="213">
        <v>0</v>
      </c>
      <c r="BO539" s="149">
        <f t="shared" si="2629"/>
        <v>1305000</v>
      </c>
      <c r="BP539" s="60">
        <f t="shared" si="2630"/>
        <v>1305000</v>
      </c>
      <c r="BQ539" s="244"/>
      <c r="BR539" s="212"/>
      <c r="BS539" s="213"/>
      <c r="BT539" s="149"/>
      <c r="BU539" s="60"/>
      <c r="BV539" s="244"/>
      <c r="BW539" s="212"/>
      <c r="BX539" s="213"/>
      <c r="BY539" s="149"/>
      <c r="BZ539" s="60"/>
      <c r="CA539" s="244"/>
      <c r="CB539" s="277"/>
      <c r="CC539" s="277"/>
      <c r="CD539" s="149"/>
      <c r="CE539" s="60"/>
      <c r="CF539" s="244"/>
      <c r="CG539" s="212"/>
      <c r="CH539" s="213"/>
      <c r="CI539" s="149"/>
      <c r="CJ539" s="60"/>
      <c r="CK539" s="244"/>
      <c r="CL539" s="212"/>
      <c r="CM539" s="213"/>
      <c r="CN539" s="149"/>
      <c r="CO539" s="60"/>
      <c r="CP539" s="244"/>
      <c r="CQ539" s="212"/>
      <c r="CR539" s="213"/>
      <c r="CS539" s="149"/>
      <c r="CT539" s="60"/>
      <c r="CU539" s="244"/>
      <c r="CV539" s="212"/>
      <c r="CW539" s="213"/>
      <c r="CX539" s="149"/>
      <c r="CY539" s="60"/>
      <c r="CZ539" s="244"/>
      <c r="DA539" s="212"/>
      <c r="DB539" s="213"/>
      <c r="DC539" s="149"/>
      <c r="DD539" s="60"/>
      <c r="DE539" s="244"/>
      <c r="DF539" s="212"/>
      <c r="DG539" s="213"/>
      <c r="DH539" s="149"/>
      <c r="DI539" s="60"/>
      <c r="DJ539" s="244"/>
      <c r="DK539" s="212">
        <v>2165000</v>
      </c>
      <c r="DL539" s="213">
        <v>0</v>
      </c>
      <c r="DM539" s="149">
        <f t="shared" ref="DM539:DM550" si="2719">+DK539+DL539</f>
        <v>2165000</v>
      </c>
      <c r="DN539" s="60">
        <f t="shared" ref="DN539:DN550" si="2720">+DM539*$F539</f>
        <v>2165000</v>
      </c>
      <c r="DO539" s="244"/>
      <c r="DP539" s="212"/>
      <c r="DQ539" s="213"/>
      <c r="DR539" s="149">
        <f t="shared" si="2605"/>
        <v>0</v>
      </c>
      <c r="DS539" s="60">
        <f t="shared" si="2614"/>
        <v>0</v>
      </c>
      <c r="DT539" s="244"/>
      <c r="DU539" s="212">
        <v>0</v>
      </c>
      <c r="DV539" s="213">
        <v>0</v>
      </c>
      <c r="DW539" s="149">
        <f t="shared" si="2606"/>
        <v>0</v>
      </c>
      <c r="DX539" s="60">
        <f t="shared" si="2615"/>
        <v>0</v>
      </c>
      <c r="DY539" s="244"/>
      <c r="DZ539" s="212"/>
      <c r="EA539" s="213"/>
      <c r="EB539" s="149"/>
      <c r="EC539" s="60"/>
      <c r="ED539" s="247"/>
      <c r="EE539" s="212"/>
      <c r="EF539" s="213"/>
      <c r="EG539" s="149"/>
      <c r="EH539" s="60"/>
      <c r="EI539" s="244"/>
      <c r="EJ539" s="224">
        <f t="shared" ref="EJ539" si="2721">IFERROR(AVERAGEIFS(O539:EI539,O$12:EI$12,"Valor Total Unitario",O539:EI539,"&lt;&gt;0"),0)</f>
        <v>951354.1</v>
      </c>
      <c r="EK539" s="221">
        <f t="shared" ref="EK539" si="2722">_xlfn.MINIFS(O539:EI539,O$12:EI$12,"Valor Total Unitario", O539:EI539, "&lt;&gt;0")</f>
        <v>220511.5</v>
      </c>
      <c r="EL539" s="222" t="str">
        <f t="shared" ref="EL539" si="2723">IF(EK539=0,"",INDEX(O$9:EI$9,MATCH(EK539,O539:EI539,0)))</f>
        <v>W.LORENZ HOLDING S.A.S</v>
      </c>
      <c r="EM539" s="221"/>
      <c r="EN539" s="220">
        <f>IFERROR(EM539/#REF!,0)</f>
        <v>0</v>
      </c>
      <c r="EO539" s="31">
        <f t="shared" ref="EO539" si="2724">+EJ539</f>
        <v>951354.1</v>
      </c>
      <c r="EP539" s="31">
        <f t="shared" si="2641"/>
        <v>951354.1</v>
      </c>
      <c r="EQ539" s="225" t="str">
        <f t="shared" si="2612"/>
        <v/>
      </c>
    </row>
    <row r="540" spans="1:147" s="14" customFormat="1" ht="28.5">
      <c r="A540" s="263">
        <f t="shared" si="2595"/>
        <v>528</v>
      </c>
      <c r="B540" s="102"/>
      <c r="C540" s="248" t="s">
        <v>1255</v>
      </c>
      <c r="D540" s="273" t="s">
        <v>57</v>
      </c>
      <c r="E540" s="264" t="s">
        <v>1445</v>
      </c>
      <c r="F540" s="273">
        <v>1</v>
      </c>
      <c r="G540" s="102"/>
      <c r="H540" s="103"/>
      <c r="I540" s="210"/>
      <c r="J540" s="280"/>
      <c r="K540" s="206"/>
      <c r="L540" s="71">
        <f t="shared" ref="L540" si="2725">+J540+K540</f>
        <v>0</v>
      </c>
      <c r="M540" s="209">
        <f t="shared" si="2602"/>
        <v>0</v>
      </c>
      <c r="O540" s="275"/>
      <c r="P540" s="275"/>
      <c r="Q540" s="149"/>
      <c r="R540" s="60"/>
      <c r="S540" s="244"/>
      <c r="T540" s="275"/>
      <c r="U540" s="275"/>
      <c r="V540" s="149"/>
      <c r="W540" s="60"/>
      <c r="X540" s="244"/>
      <c r="Y540" s="275"/>
      <c r="Z540" s="275"/>
      <c r="AA540" s="149"/>
      <c r="AB540" s="60"/>
      <c r="AC540" s="244"/>
      <c r="AD540" s="275"/>
      <c r="AE540" s="275"/>
      <c r="AF540" s="149"/>
      <c r="AG540" s="60"/>
      <c r="AH540" s="244"/>
      <c r="AI540" s="275">
        <v>367519.9</v>
      </c>
      <c r="AJ540" s="275">
        <v>0</v>
      </c>
      <c r="AK540" s="149">
        <f t="shared" si="2713"/>
        <v>367519.9</v>
      </c>
      <c r="AL540" s="60">
        <f t="shared" si="2714"/>
        <v>367519.9</v>
      </c>
      <c r="AM540" s="244"/>
      <c r="AN540" s="275"/>
      <c r="AO540" s="275"/>
      <c r="AP540" s="149">
        <f t="shared" si="2603"/>
        <v>0</v>
      </c>
      <c r="AQ540" s="60">
        <f t="shared" si="2636"/>
        <v>0</v>
      </c>
      <c r="AR540" s="244"/>
      <c r="AS540" s="275"/>
      <c r="AT540" s="275"/>
      <c r="AU540" s="149"/>
      <c r="AV540" s="60"/>
      <c r="AW540" s="244"/>
      <c r="AX540" s="212"/>
      <c r="AY540" s="213"/>
      <c r="AZ540" s="149"/>
      <c r="BA540" s="60"/>
      <c r="BB540" s="244"/>
      <c r="BC540" s="212">
        <v>733100</v>
      </c>
      <c r="BD540" s="213">
        <v>0</v>
      </c>
      <c r="BE540" s="149">
        <f t="shared" si="2717"/>
        <v>733100</v>
      </c>
      <c r="BF540" s="60">
        <f t="shared" si="2718"/>
        <v>733100</v>
      </c>
      <c r="BG540" s="244"/>
      <c r="BH540" s="275"/>
      <c r="BI540" s="275"/>
      <c r="BJ540" s="149"/>
      <c r="BK540" s="60"/>
      <c r="BL540" s="244"/>
      <c r="BM540" s="212" t="s">
        <v>1477</v>
      </c>
      <c r="BN540" s="213">
        <v>0</v>
      </c>
      <c r="BO540" s="149">
        <f t="shared" si="2629"/>
        <v>1205000</v>
      </c>
      <c r="BP540" s="60">
        <f t="shared" si="2630"/>
        <v>1205000</v>
      </c>
      <c r="BQ540" s="244"/>
      <c r="BR540" s="212"/>
      <c r="BS540" s="213"/>
      <c r="BT540" s="149"/>
      <c r="BU540" s="60"/>
      <c r="BV540" s="244"/>
      <c r="BW540" s="212"/>
      <c r="BX540" s="213"/>
      <c r="BY540" s="149"/>
      <c r="BZ540" s="60"/>
      <c r="CA540" s="244"/>
      <c r="CB540" s="277"/>
      <c r="CC540" s="277"/>
      <c r="CD540" s="149"/>
      <c r="CE540" s="60"/>
      <c r="CF540" s="244"/>
      <c r="CG540" s="212"/>
      <c r="CH540" s="213"/>
      <c r="CI540" s="149"/>
      <c r="CJ540" s="60"/>
      <c r="CK540" s="244"/>
      <c r="CL540" s="212"/>
      <c r="CM540" s="213"/>
      <c r="CN540" s="149"/>
      <c r="CO540" s="60"/>
      <c r="CP540" s="244"/>
      <c r="CQ540" s="212"/>
      <c r="CR540" s="213"/>
      <c r="CS540" s="149"/>
      <c r="CT540" s="60"/>
      <c r="CU540" s="244"/>
      <c r="CV540" s="212"/>
      <c r="CW540" s="213"/>
      <c r="CX540" s="149"/>
      <c r="CY540" s="60"/>
      <c r="CZ540" s="244"/>
      <c r="DA540" s="212"/>
      <c r="DB540" s="213"/>
      <c r="DC540" s="149"/>
      <c r="DD540" s="60"/>
      <c r="DE540" s="244"/>
      <c r="DF540" s="212"/>
      <c r="DG540" s="213"/>
      <c r="DH540" s="149"/>
      <c r="DI540" s="60"/>
      <c r="DJ540" s="244"/>
      <c r="DK540" s="212">
        <v>3063000</v>
      </c>
      <c r="DL540" s="213">
        <v>0</v>
      </c>
      <c r="DM540" s="149">
        <f t="shared" si="2719"/>
        <v>3063000</v>
      </c>
      <c r="DN540" s="60">
        <f t="shared" si="2720"/>
        <v>3063000</v>
      </c>
      <c r="DO540" s="244"/>
      <c r="DP540" s="212"/>
      <c r="DQ540" s="213"/>
      <c r="DR540" s="149">
        <f t="shared" si="2605"/>
        <v>0</v>
      </c>
      <c r="DS540" s="60">
        <f t="shared" si="2614"/>
        <v>0</v>
      </c>
      <c r="DT540" s="244"/>
      <c r="DU540" s="212">
        <v>0</v>
      </c>
      <c r="DV540" s="213">
        <v>0</v>
      </c>
      <c r="DW540" s="149">
        <f t="shared" si="2606"/>
        <v>0</v>
      </c>
      <c r="DX540" s="60">
        <f t="shared" si="2615"/>
        <v>0</v>
      </c>
      <c r="DY540" s="244"/>
      <c r="DZ540" s="212"/>
      <c r="EA540" s="213"/>
      <c r="EB540" s="149"/>
      <c r="EC540" s="60"/>
      <c r="ED540" s="247"/>
      <c r="EE540" s="212"/>
      <c r="EF540" s="213"/>
      <c r="EG540" s="149"/>
      <c r="EH540" s="60"/>
      <c r="EI540" s="244"/>
      <c r="EJ540" s="224">
        <f t="shared" ref="EJ540" si="2726">IFERROR(AVERAGEIFS(O540:EI540,O$12:EI$12,"Valor Total Unitario",O540:EI540,"&lt;&gt;0"),0)</f>
        <v>1342154.9750000001</v>
      </c>
      <c r="EK540" s="221">
        <f t="shared" ref="EK540" si="2727">_xlfn.MINIFS(O540:EI540,O$12:EI$12,"Valor Total Unitario", O540:EI540, "&lt;&gt;0")</f>
        <v>367519.9</v>
      </c>
      <c r="EL540" s="222" t="str">
        <f t="shared" ref="EL540" si="2728">IF(EK540=0,"",INDEX(O$9:EI$9,MATCH(EK540,O540:EI540,0)))</f>
        <v>W.LORENZ HOLDING S.A.S</v>
      </c>
      <c r="EM540" s="221"/>
      <c r="EN540" s="220">
        <f>IFERROR(EM540/#REF!,0)</f>
        <v>0</v>
      </c>
      <c r="EO540" s="31">
        <f t="shared" ref="EO540" si="2729">+EJ540</f>
        <v>1342154.9750000001</v>
      </c>
      <c r="EP540" s="31">
        <f t="shared" si="2641"/>
        <v>1342154.9750000001</v>
      </c>
      <c r="EQ540" s="225" t="str">
        <f t="shared" si="2612"/>
        <v/>
      </c>
    </row>
    <row r="541" spans="1:147" s="14" customFormat="1" ht="28.5">
      <c r="A541" s="263">
        <f t="shared" si="2595"/>
        <v>529</v>
      </c>
      <c r="B541" s="102"/>
      <c r="C541" s="248" t="s">
        <v>1256</v>
      </c>
      <c r="D541" s="273" t="s">
        <v>57</v>
      </c>
      <c r="E541" s="264" t="s">
        <v>1445</v>
      </c>
      <c r="F541" s="273">
        <v>1</v>
      </c>
      <c r="G541" s="102"/>
      <c r="H541" s="103"/>
      <c r="I541" s="210"/>
      <c r="J541" s="280"/>
      <c r="K541" s="206"/>
      <c r="L541" s="71">
        <f t="shared" ref="L541" si="2730">+J541+K541</f>
        <v>0</v>
      </c>
      <c r="M541" s="209">
        <f t="shared" si="2602"/>
        <v>0</v>
      </c>
      <c r="O541" s="275"/>
      <c r="P541" s="275"/>
      <c r="Q541" s="149"/>
      <c r="R541" s="60"/>
      <c r="S541" s="244"/>
      <c r="T541" s="275"/>
      <c r="U541" s="275"/>
      <c r="V541" s="149"/>
      <c r="W541" s="60"/>
      <c r="X541" s="244"/>
      <c r="Y541" s="275"/>
      <c r="Z541" s="275"/>
      <c r="AA541" s="149"/>
      <c r="AB541" s="60"/>
      <c r="AC541" s="244"/>
      <c r="AD541" s="275"/>
      <c r="AE541" s="275"/>
      <c r="AF541" s="149"/>
      <c r="AG541" s="60"/>
      <c r="AH541" s="244"/>
      <c r="AI541" s="275">
        <v>448959.5</v>
      </c>
      <c r="AJ541" s="275">
        <v>0</v>
      </c>
      <c r="AK541" s="149">
        <f t="shared" si="2713"/>
        <v>448959.5</v>
      </c>
      <c r="AL541" s="60">
        <f t="shared" si="2714"/>
        <v>448959.5</v>
      </c>
      <c r="AM541" s="244"/>
      <c r="AN541" s="275"/>
      <c r="AO541" s="275"/>
      <c r="AP541" s="149">
        <f t="shared" si="2603"/>
        <v>0</v>
      </c>
      <c r="AQ541" s="60">
        <f t="shared" si="2636"/>
        <v>0</v>
      </c>
      <c r="AR541" s="244"/>
      <c r="AS541" s="275"/>
      <c r="AT541" s="275"/>
      <c r="AU541" s="149"/>
      <c r="AV541" s="60"/>
      <c r="AW541" s="244"/>
      <c r="AX541" s="212"/>
      <c r="AY541" s="213"/>
      <c r="AZ541" s="149"/>
      <c r="BA541" s="60"/>
      <c r="BB541" s="244"/>
      <c r="BC541" s="212"/>
      <c r="BD541" s="213"/>
      <c r="BE541" s="149"/>
      <c r="BF541" s="60"/>
      <c r="BG541" s="244"/>
      <c r="BH541" s="275"/>
      <c r="BI541" s="275"/>
      <c r="BJ541" s="149"/>
      <c r="BK541" s="60"/>
      <c r="BL541" s="244"/>
      <c r="BM541" s="212" t="s">
        <v>1479</v>
      </c>
      <c r="BN541" s="213">
        <v>0</v>
      </c>
      <c r="BO541" s="149">
        <f t="shared" si="2629"/>
        <v>1455000</v>
      </c>
      <c r="BP541" s="60">
        <f t="shared" si="2630"/>
        <v>1455000</v>
      </c>
      <c r="BQ541" s="244"/>
      <c r="BR541" s="212"/>
      <c r="BS541" s="213"/>
      <c r="BT541" s="149"/>
      <c r="BU541" s="60"/>
      <c r="BV541" s="244"/>
      <c r="BW541" s="212"/>
      <c r="BX541" s="213"/>
      <c r="BY541" s="149"/>
      <c r="BZ541" s="60"/>
      <c r="CA541" s="244"/>
      <c r="CB541" s="277">
        <v>358700</v>
      </c>
      <c r="CC541" s="277">
        <v>0</v>
      </c>
      <c r="CD541" s="149">
        <f t="shared" si="2622"/>
        <v>358700</v>
      </c>
      <c r="CE541" s="60">
        <f t="shared" si="2623"/>
        <v>358700</v>
      </c>
      <c r="CF541" s="244"/>
      <c r="CG541" s="212"/>
      <c r="CH541" s="213"/>
      <c r="CI541" s="149"/>
      <c r="CJ541" s="60"/>
      <c r="CK541" s="244"/>
      <c r="CL541" s="212"/>
      <c r="CM541" s="213"/>
      <c r="CN541" s="149"/>
      <c r="CO541" s="60"/>
      <c r="CP541" s="244"/>
      <c r="CQ541" s="212"/>
      <c r="CR541" s="213"/>
      <c r="CS541" s="149"/>
      <c r="CT541" s="60"/>
      <c r="CU541" s="244"/>
      <c r="CV541" s="212"/>
      <c r="CW541" s="213"/>
      <c r="CX541" s="149"/>
      <c r="CY541" s="60"/>
      <c r="CZ541" s="244"/>
      <c r="DA541" s="212"/>
      <c r="DB541" s="213"/>
      <c r="DC541" s="149"/>
      <c r="DD541" s="60"/>
      <c r="DE541" s="244"/>
      <c r="DF541" s="212"/>
      <c r="DG541" s="213"/>
      <c r="DH541" s="149"/>
      <c r="DI541" s="60"/>
      <c r="DJ541" s="244"/>
      <c r="DK541" s="212">
        <v>7792000</v>
      </c>
      <c r="DL541" s="213">
        <v>0</v>
      </c>
      <c r="DM541" s="149">
        <f t="shared" si="2719"/>
        <v>7792000</v>
      </c>
      <c r="DN541" s="60">
        <f t="shared" si="2720"/>
        <v>7792000</v>
      </c>
      <c r="DO541" s="244"/>
      <c r="DP541" s="212"/>
      <c r="DQ541" s="213"/>
      <c r="DR541" s="149">
        <f t="shared" si="2605"/>
        <v>0</v>
      </c>
      <c r="DS541" s="60">
        <f t="shared" si="2614"/>
        <v>0</v>
      </c>
      <c r="DT541" s="244"/>
      <c r="DU541" s="212">
        <v>0</v>
      </c>
      <c r="DV541" s="213">
        <v>0</v>
      </c>
      <c r="DW541" s="149">
        <f t="shared" si="2606"/>
        <v>0</v>
      </c>
      <c r="DX541" s="60">
        <f t="shared" si="2615"/>
        <v>0</v>
      </c>
      <c r="DY541" s="244"/>
      <c r="DZ541" s="212"/>
      <c r="EA541" s="213"/>
      <c r="EB541" s="149"/>
      <c r="EC541" s="60"/>
      <c r="ED541" s="247"/>
      <c r="EE541" s="212"/>
      <c r="EF541" s="213"/>
      <c r="EG541" s="149"/>
      <c r="EH541" s="60"/>
      <c r="EI541" s="244"/>
      <c r="EJ541" s="224">
        <f t="shared" ref="EJ541" si="2731">IFERROR(AVERAGEIFS(O541:EI541,O$12:EI$12,"Valor Total Unitario",O541:EI541,"&lt;&gt;0"),0)</f>
        <v>2513664.875</v>
      </c>
      <c r="EK541" s="221">
        <f t="shared" ref="EK541" si="2732">_xlfn.MINIFS(O541:EI541,O$12:EI$12,"Valor Total Unitario", O541:EI541, "&lt;&gt;0")</f>
        <v>358700</v>
      </c>
      <c r="EL541" s="222" t="str">
        <f t="shared" ref="EL541" si="2733">IF(EK541=0,"",INDEX(O$9:EI$9,MATCH(EK541,O541:EI541,0)))</f>
        <v>LA INSTRUMENTADORA S.A.S.</v>
      </c>
      <c r="EM541" s="221"/>
      <c r="EN541" s="220">
        <f>IFERROR(EM541/#REF!,0)</f>
        <v>0</v>
      </c>
      <c r="EO541" s="31">
        <f t="shared" ref="EO541" si="2734">+EJ541</f>
        <v>2513664.875</v>
      </c>
      <c r="EP541" s="31">
        <f t="shared" si="2641"/>
        <v>2513664.875</v>
      </c>
      <c r="EQ541" s="225" t="str">
        <f t="shared" si="2612"/>
        <v/>
      </c>
    </row>
    <row r="542" spans="1:147" s="14" customFormat="1">
      <c r="A542" s="263">
        <f t="shared" si="2595"/>
        <v>530</v>
      </c>
      <c r="B542" s="102"/>
      <c r="C542" s="248" t="s">
        <v>1257</v>
      </c>
      <c r="D542" s="273" t="s">
        <v>57</v>
      </c>
      <c r="E542" s="264" t="s">
        <v>1445</v>
      </c>
      <c r="F542" s="273">
        <v>1</v>
      </c>
      <c r="G542" s="102"/>
      <c r="H542" s="103"/>
      <c r="I542" s="210"/>
      <c r="J542" s="280"/>
      <c r="K542" s="206"/>
      <c r="L542" s="71">
        <f t="shared" ref="L542" si="2735">+J542+K542</f>
        <v>0</v>
      </c>
      <c r="M542" s="209">
        <f t="shared" si="2602"/>
        <v>0</v>
      </c>
      <c r="O542" s="275"/>
      <c r="P542" s="275"/>
      <c r="Q542" s="149"/>
      <c r="R542" s="60"/>
      <c r="S542" s="244"/>
      <c r="T542" s="275"/>
      <c r="U542" s="275"/>
      <c r="V542" s="149"/>
      <c r="W542" s="60"/>
      <c r="X542" s="244"/>
      <c r="Y542" s="275"/>
      <c r="Z542" s="275"/>
      <c r="AA542" s="149"/>
      <c r="AB542" s="60"/>
      <c r="AC542" s="244"/>
      <c r="AD542" s="275"/>
      <c r="AE542" s="275"/>
      <c r="AF542" s="149"/>
      <c r="AG542" s="60"/>
      <c r="AH542" s="244"/>
      <c r="AI542" s="275">
        <v>397032.9</v>
      </c>
      <c r="AJ542" s="275">
        <v>0</v>
      </c>
      <c r="AK542" s="149">
        <f t="shared" si="2713"/>
        <v>397032.9</v>
      </c>
      <c r="AL542" s="60">
        <f t="shared" si="2714"/>
        <v>397032.9</v>
      </c>
      <c r="AM542" s="244"/>
      <c r="AN542" s="275"/>
      <c r="AO542" s="275"/>
      <c r="AP542" s="149">
        <f t="shared" si="2603"/>
        <v>0</v>
      </c>
      <c r="AQ542" s="60">
        <f t="shared" si="2636"/>
        <v>0</v>
      </c>
      <c r="AR542" s="244"/>
      <c r="AS542" s="275">
        <v>634219.30000000005</v>
      </c>
      <c r="AT542" s="275">
        <v>0</v>
      </c>
      <c r="AU542" s="149">
        <f t="shared" si="2715"/>
        <v>634219.30000000005</v>
      </c>
      <c r="AV542" s="60">
        <f t="shared" si="2716"/>
        <v>634219.30000000005</v>
      </c>
      <c r="AW542" s="244"/>
      <c r="AX542" s="212"/>
      <c r="AY542" s="213"/>
      <c r="AZ542" s="149"/>
      <c r="BA542" s="60"/>
      <c r="BB542" s="244"/>
      <c r="BC542" s="212">
        <v>868700</v>
      </c>
      <c r="BD542" s="213">
        <v>0</v>
      </c>
      <c r="BE542" s="149">
        <f t="shared" si="2717"/>
        <v>868700</v>
      </c>
      <c r="BF542" s="60">
        <f t="shared" si="2718"/>
        <v>868700</v>
      </c>
      <c r="BG542" s="244"/>
      <c r="BH542" s="275"/>
      <c r="BI542" s="275"/>
      <c r="BJ542" s="149"/>
      <c r="BK542" s="60"/>
      <c r="BL542" s="244"/>
      <c r="BM542" s="212" t="s">
        <v>1478</v>
      </c>
      <c r="BN542" s="213">
        <v>0</v>
      </c>
      <c r="BO542" s="149">
        <f t="shared" si="2629"/>
        <v>1305000</v>
      </c>
      <c r="BP542" s="60">
        <f t="shared" si="2630"/>
        <v>1305000</v>
      </c>
      <c r="BQ542" s="244"/>
      <c r="BR542" s="212"/>
      <c r="BS542" s="213"/>
      <c r="BT542" s="149"/>
      <c r="BU542" s="60"/>
      <c r="BV542" s="244"/>
      <c r="BW542" s="212"/>
      <c r="BX542" s="213"/>
      <c r="BY542" s="149"/>
      <c r="BZ542" s="60"/>
      <c r="CA542" s="244"/>
      <c r="CB542" s="277"/>
      <c r="CC542" s="277">
        <v>0</v>
      </c>
      <c r="CD542" s="149">
        <f t="shared" si="2622"/>
        <v>0</v>
      </c>
      <c r="CE542" s="60">
        <f t="shared" si="2623"/>
        <v>0</v>
      </c>
      <c r="CF542" s="244"/>
      <c r="CG542" s="212"/>
      <c r="CH542" s="213"/>
      <c r="CI542" s="149"/>
      <c r="CJ542" s="60"/>
      <c r="CK542" s="244"/>
      <c r="CL542" s="212"/>
      <c r="CM542" s="213"/>
      <c r="CN542" s="149"/>
      <c r="CO542" s="60"/>
      <c r="CP542" s="244"/>
      <c r="CQ542" s="212"/>
      <c r="CR542" s="213"/>
      <c r="CS542" s="149"/>
      <c r="CT542" s="60"/>
      <c r="CU542" s="244"/>
      <c r="CV542" s="212"/>
      <c r="CW542" s="213"/>
      <c r="CX542" s="149"/>
      <c r="CY542" s="60"/>
      <c r="CZ542" s="244"/>
      <c r="DA542" s="212"/>
      <c r="DB542" s="213"/>
      <c r="DC542" s="149"/>
      <c r="DD542" s="60"/>
      <c r="DE542" s="244"/>
      <c r="DF542" s="212"/>
      <c r="DG542" s="213"/>
      <c r="DH542" s="149"/>
      <c r="DI542" s="60"/>
      <c r="DJ542" s="244"/>
      <c r="DK542" s="212">
        <v>2881000</v>
      </c>
      <c r="DL542" s="213">
        <v>0</v>
      </c>
      <c r="DM542" s="149">
        <f t="shared" si="2719"/>
        <v>2881000</v>
      </c>
      <c r="DN542" s="60">
        <f t="shared" si="2720"/>
        <v>2881000</v>
      </c>
      <c r="DO542" s="244"/>
      <c r="DP542" s="212"/>
      <c r="DQ542" s="213"/>
      <c r="DR542" s="149">
        <f t="shared" si="2605"/>
        <v>0</v>
      </c>
      <c r="DS542" s="60">
        <f t="shared" si="2614"/>
        <v>0</v>
      </c>
      <c r="DT542" s="244"/>
      <c r="DU542" s="212">
        <v>0</v>
      </c>
      <c r="DV542" s="213">
        <v>0</v>
      </c>
      <c r="DW542" s="149">
        <f t="shared" si="2606"/>
        <v>0</v>
      </c>
      <c r="DX542" s="60">
        <f t="shared" si="2615"/>
        <v>0</v>
      </c>
      <c r="DY542" s="244"/>
      <c r="DZ542" s="212"/>
      <c r="EA542" s="213"/>
      <c r="EB542" s="149"/>
      <c r="EC542" s="60"/>
      <c r="ED542" s="247"/>
      <c r="EE542" s="212"/>
      <c r="EF542" s="213"/>
      <c r="EG542" s="149"/>
      <c r="EH542" s="60"/>
      <c r="EI542" s="244"/>
      <c r="EJ542" s="224">
        <f t="shared" ref="EJ542" si="2736">IFERROR(AVERAGEIFS(O542:EI542,O$12:EI$12,"Valor Total Unitario",O542:EI542,"&lt;&gt;0"),0)</f>
        <v>1217190.44</v>
      </c>
      <c r="EK542" s="221">
        <f t="shared" ref="EK542" si="2737">_xlfn.MINIFS(O542:EI542,O$12:EI$12,"Valor Total Unitario", O542:EI542, "&lt;&gt;0")</f>
        <v>397032.9</v>
      </c>
      <c r="EL542" s="222" t="str">
        <f t="shared" ref="EL542" si="2738">IF(EK542=0,"",INDEX(O$9:EI$9,MATCH(EK542,O542:EI542,0)))</f>
        <v>W.LORENZ HOLDING S.A.S</v>
      </c>
      <c r="EM542" s="221"/>
      <c r="EN542" s="220">
        <f>IFERROR(EM542/#REF!,0)</f>
        <v>0</v>
      </c>
      <c r="EO542" s="31">
        <f t="shared" ref="EO542" si="2739">+EJ542</f>
        <v>1217190.44</v>
      </c>
      <c r="EP542" s="31">
        <f t="shared" si="2641"/>
        <v>1217190.44</v>
      </c>
      <c r="EQ542" s="225" t="str">
        <f t="shared" si="2612"/>
        <v/>
      </c>
    </row>
    <row r="543" spans="1:147" s="14" customFormat="1">
      <c r="A543" s="263">
        <f t="shared" si="2595"/>
        <v>531</v>
      </c>
      <c r="B543" s="102"/>
      <c r="C543" s="248" t="s">
        <v>1258</v>
      </c>
      <c r="D543" s="273" t="s">
        <v>57</v>
      </c>
      <c r="E543" s="264" t="s">
        <v>1445</v>
      </c>
      <c r="F543" s="273">
        <v>1</v>
      </c>
      <c r="G543" s="102"/>
      <c r="H543" s="103"/>
      <c r="I543" s="210"/>
      <c r="J543" s="280"/>
      <c r="K543" s="206"/>
      <c r="L543" s="71">
        <f t="shared" ref="L543" si="2740">+J543+K543</f>
        <v>0</v>
      </c>
      <c r="M543" s="209">
        <f t="shared" si="2602"/>
        <v>0</v>
      </c>
      <c r="O543" s="275"/>
      <c r="P543" s="275"/>
      <c r="Q543" s="149"/>
      <c r="R543" s="60"/>
      <c r="S543" s="244"/>
      <c r="T543" s="275"/>
      <c r="U543" s="275"/>
      <c r="V543" s="149"/>
      <c r="W543" s="60"/>
      <c r="X543" s="244"/>
      <c r="Y543" s="275"/>
      <c r="Z543" s="275"/>
      <c r="AA543" s="149"/>
      <c r="AB543" s="60"/>
      <c r="AC543" s="244"/>
      <c r="AD543" s="275"/>
      <c r="AE543" s="275"/>
      <c r="AF543" s="149"/>
      <c r="AG543" s="60"/>
      <c r="AH543" s="244"/>
      <c r="AI543" s="275">
        <v>521404.4</v>
      </c>
      <c r="AJ543" s="275">
        <v>0</v>
      </c>
      <c r="AK543" s="149">
        <f t="shared" si="2713"/>
        <v>521404.4</v>
      </c>
      <c r="AL543" s="60">
        <f t="shared" si="2714"/>
        <v>521404.4</v>
      </c>
      <c r="AM543" s="244"/>
      <c r="AN543" s="275"/>
      <c r="AO543" s="275"/>
      <c r="AP543" s="149">
        <f t="shared" si="2603"/>
        <v>0</v>
      </c>
      <c r="AQ543" s="60">
        <f t="shared" si="2636"/>
        <v>0</v>
      </c>
      <c r="AR543" s="244"/>
      <c r="AS543" s="275">
        <v>587812.5</v>
      </c>
      <c r="AT543" s="275">
        <v>0</v>
      </c>
      <c r="AU543" s="149">
        <f t="shared" si="2715"/>
        <v>587812.5</v>
      </c>
      <c r="AV543" s="60">
        <f t="shared" si="2716"/>
        <v>587812.5</v>
      </c>
      <c r="AW543" s="244"/>
      <c r="AX543" s="212"/>
      <c r="AY543" s="213"/>
      <c r="AZ543" s="149"/>
      <c r="BA543" s="60"/>
      <c r="BB543" s="244"/>
      <c r="BC543" s="212">
        <v>868700</v>
      </c>
      <c r="BD543" s="213">
        <v>0</v>
      </c>
      <c r="BE543" s="149">
        <f t="shared" si="2717"/>
        <v>868700</v>
      </c>
      <c r="BF543" s="60">
        <f t="shared" si="2718"/>
        <v>868700</v>
      </c>
      <c r="BG543" s="244"/>
      <c r="BH543" s="275"/>
      <c r="BI543" s="275"/>
      <c r="BJ543" s="149"/>
      <c r="BK543" s="60"/>
      <c r="BL543" s="244"/>
      <c r="BM543" s="212" t="s">
        <v>1480</v>
      </c>
      <c r="BN543" s="213">
        <v>0</v>
      </c>
      <c r="BO543" s="149">
        <f t="shared" si="2629"/>
        <v>2655000</v>
      </c>
      <c r="BP543" s="60">
        <f t="shared" si="2630"/>
        <v>2655000</v>
      </c>
      <c r="BQ543" s="244"/>
      <c r="BR543" s="212"/>
      <c r="BS543" s="213"/>
      <c r="BT543" s="149"/>
      <c r="BU543" s="60"/>
      <c r="BV543" s="244"/>
      <c r="BW543" s="212"/>
      <c r="BX543" s="213"/>
      <c r="BY543" s="149"/>
      <c r="BZ543" s="60"/>
      <c r="CA543" s="244"/>
      <c r="CB543" s="277">
        <v>899600</v>
      </c>
      <c r="CC543" s="277">
        <v>0</v>
      </c>
      <c r="CD543" s="149">
        <f t="shared" si="2622"/>
        <v>899600</v>
      </c>
      <c r="CE543" s="60">
        <f t="shared" si="2623"/>
        <v>899600</v>
      </c>
      <c r="CF543" s="244"/>
      <c r="CG543" s="212"/>
      <c r="CH543" s="213"/>
      <c r="CI543" s="149"/>
      <c r="CJ543" s="60"/>
      <c r="CK543" s="244"/>
      <c r="CL543" s="212"/>
      <c r="CM543" s="213"/>
      <c r="CN543" s="149"/>
      <c r="CO543" s="60"/>
      <c r="CP543" s="244"/>
      <c r="CQ543" s="212"/>
      <c r="CR543" s="213"/>
      <c r="CS543" s="149"/>
      <c r="CT543" s="60"/>
      <c r="CU543" s="244"/>
      <c r="CV543" s="212"/>
      <c r="CW543" s="213"/>
      <c r="CX543" s="149"/>
      <c r="CY543" s="60"/>
      <c r="CZ543" s="244"/>
      <c r="DA543" s="212"/>
      <c r="DB543" s="213"/>
      <c r="DC543" s="149"/>
      <c r="DD543" s="60"/>
      <c r="DE543" s="244"/>
      <c r="DF543" s="212"/>
      <c r="DG543" s="213"/>
      <c r="DH543" s="149"/>
      <c r="DI543" s="60"/>
      <c r="DJ543" s="244"/>
      <c r="DK543" s="212">
        <v>3164000</v>
      </c>
      <c r="DL543" s="213">
        <v>0</v>
      </c>
      <c r="DM543" s="149">
        <f t="shared" si="2719"/>
        <v>3164000</v>
      </c>
      <c r="DN543" s="60">
        <f t="shared" si="2720"/>
        <v>3164000</v>
      </c>
      <c r="DO543" s="244"/>
      <c r="DP543" s="212"/>
      <c r="DQ543" s="213"/>
      <c r="DR543" s="149">
        <f t="shared" si="2605"/>
        <v>0</v>
      </c>
      <c r="DS543" s="60">
        <f t="shared" si="2614"/>
        <v>0</v>
      </c>
      <c r="DT543" s="244"/>
      <c r="DU543" s="212">
        <v>0</v>
      </c>
      <c r="DV543" s="213">
        <v>0</v>
      </c>
      <c r="DW543" s="149">
        <f t="shared" si="2606"/>
        <v>0</v>
      </c>
      <c r="DX543" s="60">
        <f t="shared" si="2615"/>
        <v>0</v>
      </c>
      <c r="DY543" s="244"/>
      <c r="DZ543" s="212"/>
      <c r="EA543" s="213"/>
      <c r="EB543" s="149"/>
      <c r="EC543" s="60"/>
      <c r="ED543" s="247"/>
      <c r="EE543" s="212"/>
      <c r="EF543" s="213"/>
      <c r="EG543" s="149"/>
      <c r="EH543" s="60"/>
      <c r="EI543" s="244"/>
      <c r="EJ543" s="224">
        <f t="shared" ref="EJ543" si="2741">IFERROR(AVERAGEIFS(O543:EI543,O$12:EI$12,"Valor Total Unitario",O543:EI543,"&lt;&gt;0"),0)</f>
        <v>1449419.4833333334</v>
      </c>
      <c r="EK543" s="221">
        <f t="shared" ref="EK543" si="2742">_xlfn.MINIFS(O543:EI543,O$12:EI$12,"Valor Total Unitario", O543:EI543, "&lt;&gt;0")</f>
        <v>521404.4</v>
      </c>
      <c r="EL543" s="222" t="str">
        <f t="shared" ref="EL543" si="2743">IF(EK543=0,"",INDEX(O$9:EI$9,MATCH(EK543,O543:EI543,0)))</f>
        <v>W.LORENZ HOLDING S.A.S</v>
      </c>
      <c r="EM543" s="221"/>
      <c r="EN543" s="220">
        <f>IFERROR(EM543/#REF!,0)</f>
        <v>0</v>
      </c>
      <c r="EO543" s="31">
        <f t="shared" ref="EO543" si="2744">+EJ543</f>
        <v>1449419.4833333334</v>
      </c>
      <c r="EP543" s="31">
        <f t="shared" si="2641"/>
        <v>1449419.4833333334</v>
      </c>
      <c r="EQ543" s="225" t="str">
        <f t="shared" si="2612"/>
        <v/>
      </c>
    </row>
    <row r="544" spans="1:147" s="14" customFormat="1">
      <c r="A544" s="263">
        <f t="shared" si="2595"/>
        <v>532</v>
      </c>
      <c r="B544" s="102"/>
      <c r="C544" s="248" t="s">
        <v>1259</v>
      </c>
      <c r="D544" s="273" t="s">
        <v>57</v>
      </c>
      <c r="E544" s="264" t="s">
        <v>1445</v>
      </c>
      <c r="F544" s="273">
        <v>1</v>
      </c>
      <c r="G544" s="102"/>
      <c r="H544" s="103"/>
      <c r="I544" s="210"/>
      <c r="J544" s="280"/>
      <c r="K544" s="206"/>
      <c r="L544" s="71">
        <f t="shared" ref="L544" si="2745">+J544+K544</f>
        <v>0</v>
      </c>
      <c r="M544" s="209">
        <f t="shared" si="2602"/>
        <v>0</v>
      </c>
      <c r="O544" s="275"/>
      <c r="P544" s="275"/>
      <c r="Q544" s="149"/>
      <c r="R544" s="60"/>
      <c r="S544" s="244"/>
      <c r="T544" s="275"/>
      <c r="U544" s="275"/>
      <c r="V544" s="149"/>
      <c r="W544" s="60"/>
      <c r="X544" s="244"/>
      <c r="Y544" s="275"/>
      <c r="Z544" s="275"/>
      <c r="AA544" s="149"/>
      <c r="AB544" s="60"/>
      <c r="AC544" s="244"/>
      <c r="AD544" s="275"/>
      <c r="AE544" s="275"/>
      <c r="AF544" s="149"/>
      <c r="AG544" s="60"/>
      <c r="AH544" s="244"/>
      <c r="AI544" s="275">
        <v>535298.5</v>
      </c>
      <c r="AJ544" s="275">
        <v>0</v>
      </c>
      <c r="AK544" s="149">
        <f t="shared" si="2713"/>
        <v>535298.5</v>
      </c>
      <c r="AL544" s="60">
        <f t="shared" si="2714"/>
        <v>535298.5</v>
      </c>
      <c r="AM544" s="244"/>
      <c r="AN544" s="275"/>
      <c r="AO544" s="275"/>
      <c r="AP544" s="149">
        <f t="shared" si="2603"/>
        <v>0</v>
      </c>
      <c r="AQ544" s="60">
        <f t="shared" si="2636"/>
        <v>0</v>
      </c>
      <c r="AR544" s="244"/>
      <c r="AS544" s="275">
        <v>634219.30000000005</v>
      </c>
      <c r="AT544" s="275">
        <v>0</v>
      </c>
      <c r="AU544" s="149">
        <f t="shared" si="2715"/>
        <v>634219.30000000005</v>
      </c>
      <c r="AV544" s="60">
        <f t="shared" si="2716"/>
        <v>634219.30000000005</v>
      </c>
      <c r="AW544" s="244"/>
      <c r="AX544" s="212"/>
      <c r="AY544" s="213"/>
      <c r="AZ544" s="149"/>
      <c r="BA544" s="60"/>
      <c r="BB544" s="244"/>
      <c r="BC544" s="212">
        <v>506700</v>
      </c>
      <c r="BD544" s="213">
        <v>0</v>
      </c>
      <c r="BE544" s="149">
        <f t="shared" si="2717"/>
        <v>506700</v>
      </c>
      <c r="BF544" s="60">
        <f t="shared" si="2718"/>
        <v>506700</v>
      </c>
      <c r="BG544" s="244"/>
      <c r="BH544" s="275"/>
      <c r="BI544" s="275"/>
      <c r="BJ544" s="149"/>
      <c r="BK544" s="60"/>
      <c r="BL544" s="244"/>
      <c r="BM544" s="212" t="s">
        <v>1481</v>
      </c>
      <c r="BN544" s="213">
        <v>0</v>
      </c>
      <c r="BO544" s="149">
        <f t="shared" si="2629"/>
        <v>2055000</v>
      </c>
      <c r="BP544" s="60">
        <f t="shared" si="2630"/>
        <v>2055000</v>
      </c>
      <c r="BQ544" s="244"/>
      <c r="BR544" s="212"/>
      <c r="BS544" s="213"/>
      <c r="BT544" s="149"/>
      <c r="BU544" s="60"/>
      <c r="BV544" s="244"/>
      <c r="BW544" s="212"/>
      <c r="BX544" s="213"/>
      <c r="BY544" s="149"/>
      <c r="BZ544" s="60"/>
      <c r="CA544" s="244"/>
      <c r="CB544" s="277"/>
      <c r="CC544" s="277"/>
      <c r="CD544" s="149"/>
      <c r="CE544" s="60"/>
      <c r="CF544" s="244"/>
      <c r="CG544" s="212"/>
      <c r="CH544" s="213"/>
      <c r="CI544" s="149"/>
      <c r="CJ544" s="60"/>
      <c r="CK544" s="244"/>
      <c r="CL544" s="212"/>
      <c r="CM544" s="213"/>
      <c r="CN544" s="149"/>
      <c r="CO544" s="60"/>
      <c r="CP544" s="244"/>
      <c r="CQ544" s="212"/>
      <c r="CR544" s="213"/>
      <c r="CS544" s="149"/>
      <c r="CT544" s="60"/>
      <c r="CU544" s="244"/>
      <c r="CV544" s="212"/>
      <c r="CW544" s="213"/>
      <c r="CX544" s="149"/>
      <c r="CY544" s="60"/>
      <c r="CZ544" s="244"/>
      <c r="DA544" s="212"/>
      <c r="DB544" s="213"/>
      <c r="DC544" s="149"/>
      <c r="DD544" s="60"/>
      <c r="DE544" s="244"/>
      <c r="DF544" s="212"/>
      <c r="DG544" s="213"/>
      <c r="DH544" s="149"/>
      <c r="DI544" s="60"/>
      <c r="DJ544" s="244"/>
      <c r="DK544" s="212">
        <v>2910000</v>
      </c>
      <c r="DL544" s="213">
        <v>0</v>
      </c>
      <c r="DM544" s="149">
        <f t="shared" si="2719"/>
        <v>2910000</v>
      </c>
      <c r="DN544" s="60">
        <f t="shared" si="2720"/>
        <v>2910000</v>
      </c>
      <c r="DO544" s="244"/>
      <c r="DP544" s="212"/>
      <c r="DQ544" s="213"/>
      <c r="DR544" s="149">
        <f t="shared" si="2605"/>
        <v>0</v>
      </c>
      <c r="DS544" s="60">
        <f t="shared" si="2614"/>
        <v>0</v>
      </c>
      <c r="DT544" s="244"/>
      <c r="DU544" s="212">
        <v>0</v>
      </c>
      <c r="DV544" s="213">
        <v>0</v>
      </c>
      <c r="DW544" s="149">
        <f t="shared" si="2606"/>
        <v>0</v>
      </c>
      <c r="DX544" s="60">
        <f t="shared" si="2615"/>
        <v>0</v>
      </c>
      <c r="DY544" s="244"/>
      <c r="DZ544" s="212"/>
      <c r="EA544" s="213"/>
      <c r="EB544" s="149"/>
      <c r="EC544" s="60"/>
      <c r="ED544" s="247"/>
      <c r="EE544" s="212"/>
      <c r="EF544" s="213"/>
      <c r="EG544" s="149"/>
      <c r="EH544" s="60"/>
      <c r="EI544" s="244"/>
      <c r="EJ544" s="224">
        <f t="shared" ref="EJ544" si="2746">IFERROR(AVERAGEIFS(O544:EI544,O$12:EI$12,"Valor Total Unitario",O544:EI544,"&lt;&gt;0"),0)</f>
        <v>1328243.56</v>
      </c>
      <c r="EK544" s="221">
        <f t="shared" ref="EK544" si="2747">_xlfn.MINIFS(O544:EI544,O$12:EI$12,"Valor Total Unitario", O544:EI544, "&lt;&gt;0")</f>
        <v>506700</v>
      </c>
      <c r="EL544" s="222" t="str">
        <f t="shared" ref="EL544" si="2748">IF(EK544=0,"",INDEX(O$9:EI$9,MATCH(EK544,O544:EI544,0)))</f>
        <v>MEDIREX BIC SAS</v>
      </c>
      <c r="EM544" s="221"/>
      <c r="EN544" s="220">
        <f>IFERROR(EM544/#REF!,0)</f>
        <v>0</v>
      </c>
      <c r="EO544" s="31">
        <f t="shared" ref="EO544" si="2749">+EJ544</f>
        <v>1328243.56</v>
      </c>
      <c r="EP544" s="31">
        <f t="shared" si="2641"/>
        <v>1328243.56</v>
      </c>
      <c r="EQ544" s="225" t="str">
        <f t="shared" si="2612"/>
        <v/>
      </c>
    </row>
    <row r="545" spans="1:147" s="14" customFormat="1" ht="28.5">
      <c r="A545" s="263">
        <f t="shared" si="2595"/>
        <v>533</v>
      </c>
      <c r="B545" s="102"/>
      <c r="C545" s="248" t="s">
        <v>1260</v>
      </c>
      <c r="D545" s="273" t="s">
        <v>57</v>
      </c>
      <c r="E545" s="264" t="s">
        <v>1445</v>
      </c>
      <c r="F545" s="273">
        <v>1</v>
      </c>
      <c r="G545" s="102"/>
      <c r="H545" s="103"/>
      <c r="I545" s="210"/>
      <c r="J545" s="280"/>
      <c r="K545" s="206"/>
      <c r="L545" s="71">
        <f t="shared" ref="L545" si="2750">+J545+K545</f>
        <v>0</v>
      </c>
      <c r="M545" s="209">
        <f t="shared" si="2602"/>
        <v>0</v>
      </c>
      <c r="O545" s="275"/>
      <c r="P545" s="275"/>
      <c r="Q545" s="149"/>
      <c r="R545" s="60"/>
      <c r="S545" s="244"/>
      <c r="T545" s="275"/>
      <c r="U545" s="275"/>
      <c r="V545" s="149"/>
      <c r="W545" s="60"/>
      <c r="X545" s="244"/>
      <c r="Y545" s="275"/>
      <c r="Z545" s="275"/>
      <c r="AA545" s="149"/>
      <c r="AB545" s="60"/>
      <c r="AC545" s="244"/>
      <c r="AD545" s="275">
        <v>4091063.7809777898</v>
      </c>
      <c r="AE545" s="275">
        <v>0</v>
      </c>
      <c r="AF545" s="149">
        <f t="shared" ref="AF545" si="2751">+AD545+AE545</f>
        <v>4091063.7809777898</v>
      </c>
      <c r="AG545" s="60">
        <f t="shared" ref="AG545" si="2752">+AF545*$F545</f>
        <v>4091063.7809777898</v>
      </c>
      <c r="AH545" s="244"/>
      <c r="AI545" s="275">
        <v>685085.5</v>
      </c>
      <c r="AJ545" s="275">
        <v>0</v>
      </c>
      <c r="AK545" s="149">
        <f t="shared" si="2713"/>
        <v>685085.5</v>
      </c>
      <c r="AL545" s="60">
        <f t="shared" si="2714"/>
        <v>685085.5</v>
      </c>
      <c r="AM545" s="244"/>
      <c r="AN545" s="275"/>
      <c r="AO545" s="275"/>
      <c r="AP545" s="149">
        <f t="shared" si="2603"/>
        <v>0</v>
      </c>
      <c r="AQ545" s="60">
        <f t="shared" si="2636"/>
        <v>0</v>
      </c>
      <c r="AR545" s="244"/>
      <c r="AS545" s="275">
        <v>727031.8</v>
      </c>
      <c r="AT545" s="275">
        <v>0</v>
      </c>
      <c r="AU545" s="149">
        <f t="shared" si="2715"/>
        <v>727031.8</v>
      </c>
      <c r="AV545" s="60">
        <f t="shared" si="2716"/>
        <v>727031.8</v>
      </c>
      <c r="AW545" s="244"/>
      <c r="AX545" s="212"/>
      <c r="AY545" s="213"/>
      <c r="AZ545" s="149"/>
      <c r="BA545" s="60"/>
      <c r="BB545" s="244"/>
      <c r="BC545" s="212">
        <v>612300</v>
      </c>
      <c r="BD545" s="213">
        <v>0</v>
      </c>
      <c r="BE545" s="149">
        <f t="shared" si="2717"/>
        <v>612300</v>
      </c>
      <c r="BF545" s="60">
        <f t="shared" si="2718"/>
        <v>612300</v>
      </c>
      <c r="BG545" s="244"/>
      <c r="BH545" s="275"/>
      <c r="BI545" s="275"/>
      <c r="BJ545" s="149"/>
      <c r="BK545" s="60"/>
      <c r="BL545" s="244"/>
      <c r="BM545" s="212" t="s">
        <v>1482</v>
      </c>
      <c r="BN545" s="213">
        <v>0</v>
      </c>
      <c r="BO545" s="149">
        <f t="shared" si="2629"/>
        <v>8980000</v>
      </c>
      <c r="BP545" s="60">
        <f t="shared" si="2630"/>
        <v>8980000</v>
      </c>
      <c r="BQ545" s="244"/>
      <c r="BR545" s="212"/>
      <c r="BS545" s="213"/>
      <c r="BT545" s="149"/>
      <c r="BU545" s="60"/>
      <c r="BV545" s="244"/>
      <c r="BW545" s="212"/>
      <c r="BX545" s="213"/>
      <c r="BY545" s="149"/>
      <c r="BZ545" s="60"/>
      <c r="CA545" s="244"/>
      <c r="CB545" s="277"/>
      <c r="CC545" s="277"/>
      <c r="CD545" s="149"/>
      <c r="CE545" s="60"/>
      <c r="CF545" s="244"/>
      <c r="CG545" s="212"/>
      <c r="CH545" s="213"/>
      <c r="CI545" s="149"/>
      <c r="CJ545" s="60"/>
      <c r="CK545" s="244"/>
      <c r="CL545" s="212"/>
      <c r="CM545" s="213"/>
      <c r="CN545" s="149"/>
      <c r="CO545" s="60"/>
      <c r="CP545" s="244"/>
      <c r="CQ545" s="212"/>
      <c r="CR545" s="213"/>
      <c r="CS545" s="149"/>
      <c r="CT545" s="60"/>
      <c r="CU545" s="244"/>
      <c r="CV545" s="212"/>
      <c r="CW545" s="213"/>
      <c r="CX545" s="149"/>
      <c r="CY545" s="60"/>
      <c r="CZ545" s="244"/>
      <c r="DA545" s="212"/>
      <c r="DB545" s="213"/>
      <c r="DC545" s="149"/>
      <c r="DD545" s="60"/>
      <c r="DE545" s="244"/>
      <c r="DF545" s="212"/>
      <c r="DG545" s="213"/>
      <c r="DH545" s="149"/>
      <c r="DI545" s="60"/>
      <c r="DJ545" s="244"/>
      <c r="DK545" s="212">
        <v>4193000</v>
      </c>
      <c r="DL545" s="213">
        <v>0</v>
      </c>
      <c r="DM545" s="149">
        <f t="shared" si="2719"/>
        <v>4193000</v>
      </c>
      <c r="DN545" s="60">
        <f t="shared" si="2720"/>
        <v>4193000</v>
      </c>
      <c r="DO545" s="244"/>
      <c r="DP545" s="212"/>
      <c r="DQ545" s="213"/>
      <c r="DR545" s="149">
        <f t="shared" si="2605"/>
        <v>0</v>
      </c>
      <c r="DS545" s="60">
        <f t="shared" si="2614"/>
        <v>0</v>
      </c>
      <c r="DT545" s="244"/>
      <c r="DU545" s="212">
        <v>0</v>
      </c>
      <c r="DV545" s="213">
        <v>0</v>
      </c>
      <c r="DW545" s="149">
        <f t="shared" si="2606"/>
        <v>0</v>
      </c>
      <c r="DX545" s="60">
        <f t="shared" si="2615"/>
        <v>0</v>
      </c>
      <c r="DY545" s="244"/>
      <c r="DZ545" s="212"/>
      <c r="EA545" s="213"/>
      <c r="EB545" s="149"/>
      <c r="EC545" s="60"/>
      <c r="ED545" s="247"/>
      <c r="EE545" s="212"/>
      <c r="EF545" s="213"/>
      <c r="EG545" s="149"/>
      <c r="EH545" s="60"/>
      <c r="EI545" s="244"/>
      <c r="EJ545" s="224">
        <f t="shared" ref="EJ545" si="2753">IFERROR(AVERAGEIFS(O545:EI545,O$12:EI$12,"Valor Total Unitario",O545:EI545,"&lt;&gt;0"),0)</f>
        <v>3214746.8468296318</v>
      </c>
      <c r="EK545" s="221">
        <f t="shared" ref="EK545" si="2754">_xlfn.MINIFS(O545:EI545,O$12:EI$12,"Valor Total Unitario", O545:EI545, "&lt;&gt;0")</f>
        <v>612300</v>
      </c>
      <c r="EL545" s="222" t="str">
        <f t="shared" ref="EL545" si="2755">IF(EK545=0,"",INDEX(O$9:EI$9,MATCH(EK545,O545:EI545,0)))</f>
        <v>MEDIREX BIC SAS</v>
      </c>
      <c r="EM545" s="221"/>
      <c r="EN545" s="220">
        <f>IFERROR(EM545/#REF!,0)</f>
        <v>0</v>
      </c>
      <c r="EO545" s="31">
        <f t="shared" ref="EO545" si="2756">+EJ545</f>
        <v>3214746.8468296318</v>
      </c>
      <c r="EP545" s="31">
        <f t="shared" si="2641"/>
        <v>3214746.8468296318</v>
      </c>
      <c r="EQ545" s="225" t="str">
        <f t="shared" si="2612"/>
        <v/>
      </c>
    </row>
    <row r="546" spans="1:147" s="14" customFormat="1">
      <c r="A546" s="263">
        <f t="shared" si="2595"/>
        <v>534</v>
      </c>
      <c r="B546" s="102"/>
      <c r="C546" s="248" t="s">
        <v>1261</v>
      </c>
      <c r="D546" s="273" t="s">
        <v>57</v>
      </c>
      <c r="E546" s="264" t="s">
        <v>1445</v>
      </c>
      <c r="F546" s="273">
        <v>1</v>
      </c>
      <c r="G546" s="102"/>
      <c r="H546" s="103"/>
      <c r="I546" s="210"/>
      <c r="J546" s="280"/>
      <c r="K546" s="206"/>
      <c r="L546" s="71">
        <f t="shared" ref="L546" si="2757">+J546+K546</f>
        <v>0</v>
      </c>
      <c r="M546" s="209">
        <f t="shared" si="2602"/>
        <v>0</v>
      </c>
      <c r="O546" s="275"/>
      <c r="P546" s="275"/>
      <c r="Q546" s="149"/>
      <c r="R546" s="60"/>
      <c r="S546" s="244"/>
      <c r="T546" s="275"/>
      <c r="U546" s="275"/>
      <c r="V546" s="149"/>
      <c r="W546" s="60"/>
      <c r="X546" s="244"/>
      <c r="Y546" s="275"/>
      <c r="Z546" s="275"/>
      <c r="AA546" s="149"/>
      <c r="AB546" s="60"/>
      <c r="AC546" s="244"/>
      <c r="AD546" s="275"/>
      <c r="AE546" s="275"/>
      <c r="AF546" s="149"/>
      <c r="AG546" s="60"/>
      <c r="AH546" s="244"/>
      <c r="AI546" s="275">
        <v>587101.9</v>
      </c>
      <c r="AJ546" s="275">
        <v>0</v>
      </c>
      <c r="AK546" s="149">
        <f t="shared" si="2713"/>
        <v>587101.9</v>
      </c>
      <c r="AL546" s="60">
        <f t="shared" si="2714"/>
        <v>587101.9</v>
      </c>
      <c r="AM546" s="244"/>
      <c r="AN546" s="275"/>
      <c r="AO546" s="275"/>
      <c r="AP546" s="149">
        <f t="shared" si="2603"/>
        <v>0</v>
      </c>
      <c r="AQ546" s="60">
        <f t="shared" si="2636"/>
        <v>0</v>
      </c>
      <c r="AR546" s="244"/>
      <c r="AS546" s="275">
        <v>587812.5</v>
      </c>
      <c r="AT546" s="275">
        <v>0</v>
      </c>
      <c r="AU546" s="149">
        <f t="shared" si="2715"/>
        <v>587812.5</v>
      </c>
      <c r="AV546" s="60">
        <f t="shared" si="2716"/>
        <v>587812.5</v>
      </c>
      <c r="AW546" s="244"/>
      <c r="AX546" s="212"/>
      <c r="AY546" s="213"/>
      <c r="AZ546" s="149"/>
      <c r="BA546" s="60"/>
      <c r="BB546" s="244"/>
      <c r="BC546" s="212">
        <v>868700</v>
      </c>
      <c r="BD546" s="213">
        <v>0</v>
      </c>
      <c r="BE546" s="149">
        <f t="shared" si="2717"/>
        <v>868700</v>
      </c>
      <c r="BF546" s="60">
        <f t="shared" si="2718"/>
        <v>868700</v>
      </c>
      <c r="BG546" s="244"/>
      <c r="BH546" s="275"/>
      <c r="BI546" s="275"/>
      <c r="BJ546" s="149"/>
      <c r="BK546" s="60"/>
      <c r="BL546" s="244"/>
      <c r="BM546" s="212"/>
      <c r="BN546" s="213"/>
      <c r="BO546" s="149"/>
      <c r="BP546" s="60"/>
      <c r="BQ546" s="244"/>
      <c r="BR546" s="212"/>
      <c r="BS546" s="213"/>
      <c r="BT546" s="149"/>
      <c r="BU546" s="60"/>
      <c r="BV546" s="244"/>
      <c r="BW546" s="212"/>
      <c r="BX546" s="213"/>
      <c r="BY546" s="149"/>
      <c r="BZ546" s="60"/>
      <c r="CA546" s="244"/>
      <c r="CB546" s="277">
        <v>899600</v>
      </c>
      <c r="CC546" s="277">
        <v>0</v>
      </c>
      <c r="CD546" s="149">
        <f t="shared" si="2622"/>
        <v>899600</v>
      </c>
      <c r="CE546" s="60">
        <f t="shared" si="2623"/>
        <v>899600</v>
      </c>
      <c r="CF546" s="244"/>
      <c r="CG546" s="212"/>
      <c r="CH546" s="213"/>
      <c r="CI546" s="149"/>
      <c r="CJ546" s="60"/>
      <c r="CK546" s="244"/>
      <c r="CL546" s="212"/>
      <c r="CM546" s="213"/>
      <c r="CN546" s="149"/>
      <c r="CO546" s="60"/>
      <c r="CP546" s="244"/>
      <c r="CQ546" s="212"/>
      <c r="CR546" s="213"/>
      <c r="CS546" s="149"/>
      <c r="CT546" s="60"/>
      <c r="CU546" s="244"/>
      <c r="CV546" s="212"/>
      <c r="CW546" s="213"/>
      <c r="CX546" s="149"/>
      <c r="CY546" s="60"/>
      <c r="CZ546" s="244"/>
      <c r="DA546" s="212"/>
      <c r="DB546" s="213"/>
      <c r="DC546" s="149"/>
      <c r="DD546" s="60"/>
      <c r="DE546" s="244"/>
      <c r="DF546" s="212"/>
      <c r="DG546" s="213"/>
      <c r="DH546" s="149"/>
      <c r="DI546" s="60"/>
      <c r="DJ546" s="244"/>
      <c r="DK546" s="212">
        <v>4102000</v>
      </c>
      <c r="DL546" s="213">
        <v>0</v>
      </c>
      <c r="DM546" s="149">
        <f t="shared" si="2719"/>
        <v>4102000</v>
      </c>
      <c r="DN546" s="60">
        <f t="shared" si="2720"/>
        <v>4102000</v>
      </c>
      <c r="DO546" s="244"/>
      <c r="DP546" s="212"/>
      <c r="DQ546" s="213"/>
      <c r="DR546" s="149">
        <f t="shared" si="2605"/>
        <v>0</v>
      </c>
      <c r="DS546" s="60">
        <f t="shared" si="2614"/>
        <v>0</v>
      </c>
      <c r="DT546" s="244"/>
      <c r="DU546" s="212">
        <v>0</v>
      </c>
      <c r="DV546" s="213">
        <v>0</v>
      </c>
      <c r="DW546" s="149">
        <f t="shared" si="2606"/>
        <v>0</v>
      </c>
      <c r="DX546" s="60">
        <f t="shared" si="2615"/>
        <v>0</v>
      </c>
      <c r="DY546" s="244"/>
      <c r="DZ546" s="212"/>
      <c r="EA546" s="213"/>
      <c r="EB546" s="149"/>
      <c r="EC546" s="60"/>
      <c r="ED546" s="247"/>
      <c r="EE546" s="212"/>
      <c r="EF546" s="213"/>
      <c r="EG546" s="149"/>
      <c r="EH546" s="60"/>
      <c r="EI546" s="244"/>
      <c r="EJ546" s="224">
        <f t="shared" ref="EJ546" si="2758">IFERROR(AVERAGEIFS(O546:EI546,O$12:EI$12,"Valor Total Unitario",O546:EI546,"&lt;&gt;0"),0)</f>
        <v>1409042.8800000001</v>
      </c>
      <c r="EK546" s="221">
        <f t="shared" ref="EK546" si="2759">_xlfn.MINIFS(O546:EI546,O$12:EI$12,"Valor Total Unitario", O546:EI546, "&lt;&gt;0")</f>
        <v>587101.9</v>
      </c>
      <c r="EL546" s="222" t="str">
        <f t="shared" ref="EL546" si="2760">IF(EK546=0,"",INDEX(O$9:EI$9,MATCH(EK546,O546:EI546,0)))</f>
        <v>W.LORENZ HOLDING S.A.S</v>
      </c>
      <c r="EM546" s="221"/>
      <c r="EN546" s="220">
        <f>IFERROR(EM546/#REF!,0)</f>
        <v>0</v>
      </c>
      <c r="EO546" s="31">
        <f t="shared" ref="EO546" si="2761">+EJ546</f>
        <v>1409042.8800000001</v>
      </c>
      <c r="EP546" s="31">
        <f t="shared" si="2641"/>
        <v>1409042.8800000001</v>
      </c>
      <c r="EQ546" s="225" t="str">
        <f t="shared" si="2612"/>
        <v/>
      </c>
    </row>
    <row r="547" spans="1:147" s="14" customFormat="1" ht="24">
      <c r="A547" s="263">
        <f t="shared" si="2595"/>
        <v>535</v>
      </c>
      <c r="B547" s="102"/>
      <c r="C547" s="248" t="s">
        <v>1262</v>
      </c>
      <c r="D547" s="273" t="s">
        <v>57</v>
      </c>
      <c r="E547" s="264" t="s">
        <v>1445</v>
      </c>
      <c r="F547" s="273">
        <v>1</v>
      </c>
      <c r="G547" s="102"/>
      <c r="H547" s="103"/>
      <c r="I547" s="210"/>
      <c r="J547" s="280"/>
      <c r="K547" s="206"/>
      <c r="L547" s="71">
        <f t="shared" ref="L547" si="2762">+J547+K547</f>
        <v>0</v>
      </c>
      <c r="M547" s="209">
        <f t="shared" si="2602"/>
        <v>0</v>
      </c>
      <c r="O547" s="275"/>
      <c r="P547" s="275"/>
      <c r="Q547" s="149"/>
      <c r="R547" s="60"/>
      <c r="S547" s="244"/>
      <c r="T547" s="275"/>
      <c r="U547" s="275"/>
      <c r="V547" s="149"/>
      <c r="W547" s="60"/>
      <c r="X547" s="244"/>
      <c r="Y547" s="275"/>
      <c r="Z547" s="275"/>
      <c r="AA547" s="149"/>
      <c r="AB547" s="60"/>
      <c r="AC547" s="244"/>
      <c r="AD547" s="275"/>
      <c r="AE547" s="275"/>
      <c r="AF547" s="149"/>
      <c r="AG547" s="60"/>
      <c r="AH547" s="244"/>
      <c r="AI547" s="275">
        <v>3119296.4</v>
      </c>
      <c r="AJ547" s="275">
        <v>0</v>
      </c>
      <c r="AK547" s="149">
        <f t="shared" si="2713"/>
        <v>3119296.4</v>
      </c>
      <c r="AL547" s="60">
        <f t="shared" si="2714"/>
        <v>3119296.4</v>
      </c>
      <c r="AM547" s="244"/>
      <c r="AN547" s="275"/>
      <c r="AO547" s="275"/>
      <c r="AP547" s="149">
        <f t="shared" si="2603"/>
        <v>0</v>
      </c>
      <c r="AQ547" s="60">
        <f t="shared" si="2636"/>
        <v>0</v>
      </c>
      <c r="AR547" s="244"/>
      <c r="AS547" s="275">
        <v>2798125</v>
      </c>
      <c r="AT547" s="275">
        <v>0</v>
      </c>
      <c r="AU547" s="149">
        <f t="shared" si="2715"/>
        <v>2798125</v>
      </c>
      <c r="AV547" s="60">
        <f t="shared" si="2716"/>
        <v>2798125</v>
      </c>
      <c r="AW547" s="244"/>
      <c r="AX547" s="212"/>
      <c r="AY547" s="213"/>
      <c r="AZ547" s="149"/>
      <c r="BA547" s="60"/>
      <c r="BB547" s="244"/>
      <c r="BC547" s="212"/>
      <c r="BD547" s="213"/>
      <c r="BE547" s="149"/>
      <c r="BF547" s="60"/>
      <c r="BG547" s="244"/>
      <c r="BH547" s="275"/>
      <c r="BI547" s="275"/>
      <c r="BJ547" s="149"/>
      <c r="BK547" s="60"/>
      <c r="BL547" s="244"/>
      <c r="BM547" s="212"/>
      <c r="BN547" s="213"/>
      <c r="BO547" s="149"/>
      <c r="BP547" s="60"/>
      <c r="BQ547" s="244"/>
      <c r="BR547" s="212"/>
      <c r="BS547" s="213"/>
      <c r="BT547" s="149"/>
      <c r="BU547" s="60"/>
      <c r="BV547" s="244"/>
      <c r="BW547" s="212"/>
      <c r="BX547" s="213"/>
      <c r="BY547" s="149"/>
      <c r="BZ547" s="60"/>
      <c r="CA547" s="244"/>
      <c r="CB547" s="277">
        <v>1447400</v>
      </c>
      <c r="CC547" s="277">
        <v>0</v>
      </c>
      <c r="CD547" s="149">
        <f t="shared" si="2622"/>
        <v>1447400</v>
      </c>
      <c r="CE547" s="60">
        <f t="shared" si="2623"/>
        <v>1447400</v>
      </c>
      <c r="CF547" s="244"/>
      <c r="CG547" s="212"/>
      <c r="CH547" s="213"/>
      <c r="CI547" s="149"/>
      <c r="CJ547" s="60"/>
      <c r="CK547" s="244"/>
      <c r="CL547" s="212"/>
      <c r="CM547" s="213"/>
      <c r="CN547" s="149"/>
      <c r="CO547" s="60"/>
      <c r="CP547" s="244"/>
      <c r="CQ547" s="212"/>
      <c r="CR547" s="213"/>
      <c r="CS547" s="149"/>
      <c r="CT547" s="60"/>
      <c r="CU547" s="244"/>
      <c r="CV547" s="212"/>
      <c r="CW547" s="213"/>
      <c r="CX547" s="149"/>
      <c r="CY547" s="60"/>
      <c r="CZ547" s="244"/>
      <c r="DA547" s="212"/>
      <c r="DB547" s="213"/>
      <c r="DC547" s="149"/>
      <c r="DD547" s="60"/>
      <c r="DE547" s="244"/>
      <c r="DF547" s="212"/>
      <c r="DG547" s="213"/>
      <c r="DH547" s="149"/>
      <c r="DI547" s="60"/>
      <c r="DJ547" s="244"/>
      <c r="DK547" s="212">
        <v>4102000</v>
      </c>
      <c r="DL547" s="213">
        <v>0</v>
      </c>
      <c r="DM547" s="149">
        <f t="shared" si="2719"/>
        <v>4102000</v>
      </c>
      <c r="DN547" s="60">
        <f t="shared" si="2720"/>
        <v>4102000</v>
      </c>
      <c r="DO547" s="244"/>
      <c r="DP547" s="212"/>
      <c r="DQ547" s="213"/>
      <c r="DR547" s="149">
        <f t="shared" si="2605"/>
        <v>0</v>
      </c>
      <c r="DS547" s="60">
        <f t="shared" si="2614"/>
        <v>0</v>
      </c>
      <c r="DT547" s="244"/>
      <c r="DU547" s="212">
        <v>0</v>
      </c>
      <c r="DV547" s="213">
        <v>0</v>
      </c>
      <c r="DW547" s="149">
        <f t="shared" si="2606"/>
        <v>0</v>
      </c>
      <c r="DX547" s="60">
        <f t="shared" si="2615"/>
        <v>0</v>
      </c>
      <c r="DY547" s="244"/>
      <c r="DZ547" s="212"/>
      <c r="EA547" s="213"/>
      <c r="EB547" s="149"/>
      <c r="EC547" s="60"/>
      <c r="ED547" s="247"/>
      <c r="EE547" s="212"/>
      <c r="EF547" s="213"/>
      <c r="EG547" s="149"/>
      <c r="EH547" s="60"/>
      <c r="EI547" s="244"/>
      <c r="EJ547" s="224">
        <f t="shared" ref="EJ547" si="2763">IFERROR(AVERAGEIFS(O547:EI547,O$12:EI$12,"Valor Total Unitario",O547:EI547,"&lt;&gt;0"),0)</f>
        <v>2866705.35</v>
      </c>
      <c r="EK547" s="221">
        <f t="shared" ref="EK547" si="2764">_xlfn.MINIFS(O547:EI547,O$12:EI$12,"Valor Total Unitario", O547:EI547, "&lt;&gt;0")</f>
        <v>1447400</v>
      </c>
      <c r="EL547" s="222" t="str">
        <f t="shared" ref="EL547" si="2765">IF(EK547=0,"",INDEX(O$9:EI$9,MATCH(EK547,O547:EI547,0)))</f>
        <v>LA INSTRUMENTADORA S.A.S.</v>
      </c>
      <c r="EM547" s="221"/>
      <c r="EN547" s="220">
        <f>IFERROR(EM547/#REF!,0)</f>
        <v>0</v>
      </c>
      <c r="EO547" s="31">
        <f t="shared" ref="EO547" si="2766">+EJ547</f>
        <v>2866705.35</v>
      </c>
      <c r="EP547" s="31">
        <f t="shared" si="2641"/>
        <v>2866705.35</v>
      </c>
      <c r="EQ547" s="225" t="str">
        <f t="shared" si="2612"/>
        <v/>
      </c>
    </row>
    <row r="548" spans="1:147" s="14" customFormat="1" ht="24">
      <c r="A548" s="263">
        <f t="shared" si="2595"/>
        <v>536</v>
      </c>
      <c r="B548" s="102"/>
      <c r="C548" s="248" t="s">
        <v>1263</v>
      </c>
      <c r="D548" s="273" t="s">
        <v>57</v>
      </c>
      <c r="E548" s="264" t="s">
        <v>1445</v>
      </c>
      <c r="F548" s="273">
        <v>1</v>
      </c>
      <c r="G548" s="102"/>
      <c r="H548" s="103"/>
      <c r="I548" s="210"/>
      <c r="J548" s="280"/>
      <c r="K548" s="206"/>
      <c r="L548" s="71">
        <f t="shared" ref="L548" si="2767">+J548+K548</f>
        <v>0</v>
      </c>
      <c r="M548" s="209">
        <f t="shared" si="2602"/>
        <v>0</v>
      </c>
      <c r="O548" s="275"/>
      <c r="P548" s="275"/>
      <c r="Q548" s="149"/>
      <c r="R548" s="60"/>
      <c r="S548" s="244"/>
      <c r="T548" s="275"/>
      <c r="U548" s="275"/>
      <c r="V548" s="149"/>
      <c r="W548" s="60"/>
      <c r="X548" s="244"/>
      <c r="Y548" s="275"/>
      <c r="Z548" s="275"/>
      <c r="AA548" s="149"/>
      <c r="AB548" s="60"/>
      <c r="AC548" s="244"/>
      <c r="AD548" s="275"/>
      <c r="AE548" s="275"/>
      <c r="AF548" s="149"/>
      <c r="AG548" s="60"/>
      <c r="AH548" s="244"/>
      <c r="AI548" s="275">
        <v>3165654.8</v>
      </c>
      <c r="AJ548" s="275">
        <v>0</v>
      </c>
      <c r="AK548" s="149">
        <f t="shared" si="2713"/>
        <v>3165654.8</v>
      </c>
      <c r="AL548" s="60">
        <f t="shared" si="2714"/>
        <v>3165654.8</v>
      </c>
      <c r="AM548" s="244"/>
      <c r="AN548" s="275"/>
      <c r="AO548" s="275"/>
      <c r="AP548" s="149">
        <f t="shared" si="2603"/>
        <v>0</v>
      </c>
      <c r="AQ548" s="60">
        <f t="shared" si="2636"/>
        <v>0</v>
      </c>
      <c r="AR548" s="244"/>
      <c r="AS548" s="275">
        <v>3934184.1</v>
      </c>
      <c r="AT548" s="275">
        <v>0</v>
      </c>
      <c r="AU548" s="149">
        <f t="shared" si="2715"/>
        <v>3934184.1</v>
      </c>
      <c r="AV548" s="60">
        <f t="shared" si="2716"/>
        <v>3934184.1</v>
      </c>
      <c r="AW548" s="244"/>
      <c r="AX548" s="212"/>
      <c r="AY548" s="213"/>
      <c r="AZ548" s="149"/>
      <c r="BA548" s="60"/>
      <c r="BB548" s="244"/>
      <c r="BC548" s="212">
        <v>6243620</v>
      </c>
      <c r="BD548" s="213">
        <v>0</v>
      </c>
      <c r="BE548" s="149">
        <f t="shared" si="2717"/>
        <v>6243620</v>
      </c>
      <c r="BF548" s="60">
        <f t="shared" si="2718"/>
        <v>6243620</v>
      </c>
      <c r="BG548" s="244"/>
      <c r="BH548" s="275"/>
      <c r="BI548" s="275"/>
      <c r="BJ548" s="149"/>
      <c r="BK548" s="60"/>
      <c r="BL548" s="244"/>
      <c r="BM548" s="212"/>
      <c r="BN548" s="213"/>
      <c r="BO548" s="149"/>
      <c r="BP548" s="60"/>
      <c r="BQ548" s="244"/>
      <c r="BR548" s="212"/>
      <c r="BS548" s="213"/>
      <c r="BT548" s="149"/>
      <c r="BU548" s="60"/>
      <c r="BV548" s="244"/>
      <c r="BW548" s="212"/>
      <c r="BX548" s="213"/>
      <c r="BY548" s="149"/>
      <c r="BZ548" s="60"/>
      <c r="CA548" s="244"/>
      <c r="CB548" s="277">
        <v>1915200</v>
      </c>
      <c r="CC548" s="277">
        <v>0</v>
      </c>
      <c r="CD548" s="149">
        <f t="shared" si="2622"/>
        <v>1915200</v>
      </c>
      <c r="CE548" s="60">
        <f t="shared" si="2623"/>
        <v>1915200</v>
      </c>
      <c r="CF548" s="244"/>
      <c r="CG548" s="212"/>
      <c r="CH548" s="213"/>
      <c r="CI548" s="149"/>
      <c r="CJ548" s="60"/>
      <c r="CK548" s="244"/>
      <c r="CL548" s="212"/>
      <c r="CM548" s="213"/>
      <c r="CN548" s="149"/>
      <c r="CO548" s="60"/>
      <c r="CP548" s="244"/>
      <c r="CQ548" s="212"/>
      <c r="CR548" s="213"/>
      <c r="CS548" s="149"/>
      <c r="CT548" s="60"/>
      <c r="CU548" s="244"/>
      <c r="CV548" s="212"/>
      <c r="CW548" s="213"/>
      <c r="CX548" s="149"/>
      <c r="CY548" s="60"/>
      <c r="CZ548" s="244"/>
      <c r="DA548" s="212"/>
      <c r="DB548" s="213"/>
      <c r="DC548" s="149"/>
      <c r="DD548" s="60"/>
      <c r="DE548" s="244"/>
      <c r="DF548" s="212"/>
      <c r="DG548" s="213"/>
      <c r="DH548" s="149"/>
      <c r="DI548" s="60"/>
      <c r="DJ548" s="244"/>
      <c r="DK548" s="212">
        <v>5065000</v>
      </c>
      <c r="DL548" s="213">
        <v>0</v>
      </c>
      <c r="DM548" s="149">
        <f t="shared" si="2719"/>
        <v>5065000</v>
      </c>
      <c r="DN548" s="60">
        <f t="shared" si="2720"/>
        <v>5065000</v>
      </c>
      <c r="DO548" s="244"/>
      <c r="DP548" s="212"/>
      <c r="DQ548" s="213"/>
      <c r="DR548" s="149">
        <f t="shared" si="2605"/>
        <v>0</v>
      </c>
      <c r="DS548" s="60">
        <f t="shared" si="2614"/>
        <v>0</v>
      </c>
      <c r="DT548" s="244"/>
      <c r="DU548" s="212">
        <v>0</v>
      </c>
      <c r="DV548" s="213">
        <v>0</v>
      </c>
      <c r="DW548" s="149">
        <f t="shared" si="2606"/>
        <v>0</v>
      </c>
      <c r="DX548" s="60">
        <f t="shared" si="2615"/>
        <v>0</v>
      </c>
      <c r="DY548" s="244"/>
      <c r="DZ548" s="212"/>
      <c r="EA548" s="213"/>
      <c r="EB548" s="149"/>
      <c r="EC548" s="60"/>
      <c r="ED548" s="247"/>
      <c r="EE548" s="212"/>
      <c r="EF548" s="213"/>
      <c r="EG548" s="149"/>
      <c r="EH548" s="60"/>
      <c r="EI548" s="244"/>
      <c r="EJ548" s="224">
        <f t="shared" ref="EJ548" si="2768">IFERROR(AVERAGEIFS(O548:EI548,O$12:EI$12,"Valor Total Unitario",O548:EI548,"&lt;&gt;0"),0)</f>
        <v>4064731.78</v>
      </c>
      <c r="EK548" s="221">
        <f t="shared" ref="EK548" si="2769">_xlfn.MINIFS(O548:EI548,O$12:EI$12,"Valor Total Unitario", O548:EI548, "&lt;&gt;0")</f>
        <v>1915200</v>
      </c>
      <c r="EL548" s="222" t="str">
        <f t="shared" ref="EL548" si="2770">IF(EK548=0,"",INDEX(O$9:EI$9,MATCH(EK548,O548:EI548,0)))</f>
        <v>LA INSTRUMENTADORA S.A.S.</v>
      </c>
      <c r="EM548" s="221"/>
      <c r="EN548" s="220">
        <f>IFERROR(EM548/#REF!,0)</f>
        <v>0</v>
      </c>
      <c r="EO548" s="31">
        <f t="shared" ref="EO548" si="2771">+EJ548</f>
        <v>4064731.78</v>
      </c>
      <c r="EP548" s="31">
        <f t="shared" si="2641"/>
        <v>4064731.78</v>
      </c>
      <c r="EQ548" s="225" t="str">
        <f t="shared" si="2612"/>
        <v/>
      </c>
    </row>
    <row r="549" spans="1:147" s="14" customFormat="1" ht="28.5">
      <c r="A549" s="263">
        <f t="shared" si="2595"/>
        <v>537</v>
      </c>
      <c r="B549" s="102"/>
      <c r="C549" s="249" t="s">
        <v>1264</v>
      </c>
      <c r="D549" s="273" t="s">
        <v>57</v>
      </c>
      <c r="E549" s="264" t="s">
        <v>1445</v>
      </c>
      <c r="F549" s="273">
        <v>1</v>
      </c>
      <c r="G549" s="102"/>
      <c r="H549" s="103"/>
      <c r="I549" s="210"/>
      <c r="J549" s="280"/>
      <c r="K549" s="206"/>
      <c r="L549" s="71">
        <f t="shared" ref="L549" si="2772">+J549+K549</f>
        <v>0</v>
      </c>
      <c r="M549" s="209">
        <f t="shared" si="2602"/>
        <v>0</v>
      </c>
      <c r="O549" s="275"/>
      <c r="P549" s="275"/>
      <c r="Q549" s="149"/>
      <c r="R549" s="60"/>
      <c r="S549" s="244"/>
      <c r="T549" s="275"/>
      <c r="U549" s="275"/>
      <c r="V549" s="149"/>
      <c r="W549" s="60"/>
      <c r="X549" s="244"/>
      <c r="Y549" s="275"/>
      <c r="Z549" s="275"/>
      <c r="AA549" s="149"/>
      <c r="AB549" s="60"/>
      <c r="AC549" s="244"/>
      <c r="AD549" s="275"/>
      <c r="AE549" s="275"/>
      <c r="AF549" s="149"/>
      <c r="AG549" s="60"/>
      <c r="AH549" s="244"/>
      <c r="AI549" s="275">
        <v>6026199.2999999998</v>
      </c>
      <c r="AJ549" s="275">
        <v>0</v>
      </c>
      <c r="AK549" s="149">
        <f t="shared" si="2713"/>
        <v>6026199.2999999998</v>
      </c>
      <c r="AL549" s="60">
        <f t="shared" si="2714"/>
        <v>6026199.2999999998</v>
      </c>
      <c r="AM549" s="244"/>
      <c r="AN549" s="275"/>
      <c r="AO549" s="275"/>
      <c r="AP549" s="149">
        <f t="shared" si="2603"/>
        <v>0</v>
      </c>
      <c r="AQ549" s="60">
        <f t="shared" si="2636"/>
        <v>0</v>
      </c>
      <c r="AR549" s="244"/>
      <c r="AS549" s="275"/>
      <c r="AT549" s="275"/>
      <c r="AU549" s="149"/>
      <c r="AV549" s="60"/>
      <c r="AW549" s="244"/>
      <c r="AX549" s="212"/>
      <c r="AY549" s="213"/>
      <c r="AZ549" s="149"/>
      <c r="BA549" s="60"/>
      <c r="BB549" s="244"/>
      <c r="BC549" s="212"/>
      <c r="BD549" s="213"/>
      <c r="BE549" s="149"/>
      <c r="BF549" s="60"/>
      <c r="BG549" s="244"/>
      <c r="BH549" s="275"/>
      <c r="BI549" s="275"/>
      <c r="BJ549" s="149"/>
      <c r="BK549" s="60"/>
      <c r="BL549" s="244"/>
      <c r="BM549" s="212"/>
      <c r="BN549" s="213"/>
      <c r="BO549" s="149"/>
      <c r="BP549" s="60"/>
      <c r="BQ549" s="244"/>
      <c r="BR549" s="212"/>
      <c r="BS549" s="213"/>
      <c r="BT549" s="149"/>
      <c r="BU549" s="60"/>
      <c r="BV549" s="244"/>
      <c r="BW549" s="212"/>
      <c r="BX549" s="213"/>
      <c r="BY549" s="149"/>
      <c r="BZ549" s="60"/>
      <c r="CA549" s="244"/>
      <c r="CB549" s="277">
        <v>10281200</v>
      </c>
      <c r="CC549" s="277">
        <v>0</v>
      </c>
      <c r="CD549" s="149">
        <f t="shared" si="2622"/>
        <v>10281200</v>
      </c>
      <c r="CE549" s="60">
        <f t="shared" si="2623"/>
        <v>10281200</v>
      </c>
      <c r="CF549" s="244"/>
      <c r="CG549" s="212"/>
      <c r="CH549" s="213"/>
      <c r="CI549" s="149"/>
      <c r="CJ549" s="60"/>
      <c r="CK549" s="244"/>
      <c r="CL549" s="212"/>
      <c r="CM549" s="213"/>
      <c r="CN549" s="149"/>
      <c r="CO549" s="60"/>
      <c r="CP549" s="244"/>
      <c r="CQ549" s="212"/>
      <c r="CR549" s="213"/>
      <c r="CS549" s="149"/>
      <c r="CT549" s="60"/>
      <c r="CU549" s="244"/>
      <c r="CV549" s="212"/>
      <c r="CW549" s="213"/>
      <c r="CX549" s="149"/>
      <c r="CY549" s="60"/>
      <c r="CZ549" s="244"/>
      <c r="DA549" s="212"/>
      <c r="DB549" s="213"/>
      <c r="DC549" s="149"/>
      <c r="DD549" s="60"/>
      <c r="DE549" s="244"/>
      <c r="DF549" s="212"/>
      <c r="DG549" s="213"/>
      <c r="DH549" s="149"/>
      <c r="DI549" s="60"/>
      <c r="DJ549" s="244"/>
      <c r="DK549" s="212">
        <v>22258000</v>
      </c>
      <c r="DL549" s="213">
        <v>0</v>
      </c>
      <c r="DM549" s="149">
        <f t="shared" si="2719"/>
        <v>22258000</v>
      </c>
      <c r="DN549" s="60">
        <f t="shared" si="2720"/>
        <v>22258000</v>
      </c>
      <c r="DO549" s="244"/>
      <c r="DP549" s="212"/>
      <c r="DQ549" s="213"/>
      <c r="DR549" s="149">
        <f t="shared" si="2605"/>
        <v>0</v>
      </c>
      <c r="DS549" s="60">
        <f t="shared" si="2614"/>
        <v>0</v>
      </c>
      <c r="DT549" s="244"/>
      <c r="DU549" s="212">
        <v>0</v>
      </c>
      <c r="DV549" s="213">
        <v>0</v>
      </c>
      <c r="DW549" s="149">
        <f t="shared" si="2606"/>
        <v>0</v>
      </c>
      <c r="DX549" s="60">
        <f t="shared" si="2615"/>
        <v>0</v>
      </c>
      <c r="DY549" s="244"/>
      <c r="DZ549" s="212"/>
      <c r="EA549" s="213"/>
      <c r="EB549" s="149"/>
      <c r="EC549" s="60"/>
      <c r="ED549" s="247"/>
      <c r="EE549" s="212"/>
      <c r="EF549" s="213"/>
      <c r="EG549" s="149"/>
      <c r="EH549" s="60"/>
      <c r="EI549" s="244"/>
      <c r="EJ549" s="224">
        <f t="shared" ref="EJ549" si="2773">IFERROR(AVERAGEIFS(O549:EI549,O$12:EI$12,"Valor Total Unitario",O549:EI549,"&lt;&gt;0"),0)</f>
        <v>12855133.1</v>
      </c>
      <c r="EK549" s="221">
        <f t="shared" ref="EK549" si="2774">_xlfn.MINIFS(O549:EI549,O$12:EI$12,"Valor Total Unitario", O549:EI549, "&lt;&gt;0")</f>
        <v>6026199.2999999998</v>
      </c>
      <c r="EL549" s="222" t="str">
        <f t="shared" ref="EL549" si="2775">IF(EK549=0,"",INDEX(O$9:EI$9,MATCH(EK549,O549:EI549,0)))</f>
        <v>W.LORENZ HOLDING S.A.S</v>
      </c>
      <c r="EM549" s="221"/>
      <c r="EN549" s="220">
        <f>IFERROR(EM549/#REF!,0)</f>
        <v>0</v>
      </c>
      <c r="EO549" s="31">
        <f t="shared" ref="EO549" si="2776">+EJ549</f>
        <v>12855133.1</v>
      </c>
      <c r="EP549" s="31">
        <f t="shared" si="2641"/>
        <v>12855133.1</v>
      </c>
      <c r="EQ549" s="225" t="str">
        <f t="shared" si="2612"/>
        <v/>
      </c>
    </row>
    <row r="550" spans="1:147" s="14" customFormat="1" ht="28.5">
      <c r="A550" s="263">
        <f t="shared" si="2595"/>
        <v>538</v>
      </c>
      <c r="B550" s="102"/>
      <c r="C550" s="250" t="s">
        <v>1265</v>
      </c>
      <c r="D550" s="273" t="s">
        <v>57</v>
      </c>
      <c r="E550" s="266" t="s">
        <v>37</v>
      </c>
      <c r="F550" s="273">
        <v>5</v>
      </c>
      <c r="G550" s="102"/>
      <c r="H550" s="103"/>
      <c r="I550" s="210"/>
      <c r="J550" s="280"/>
      <c r="K550" s="206"/>
      <c r="L550" s="71">
        <f t="shared" ref="L550" si="2777">+J550+K550</f>
        <v>0</v>
      </c>
      <c r="M550" s="209">
        <f t="shared" si="2602"/>
        <v>0</v>
      </c>
      <c r="O550" s="276">
        <v>2092500</v>
      </c>
      <c r="P550" s="276">
        <f>O550*0.19</f>
        <v>397575</v>
      </c>
      <c r="Q550" s="149">
        <f t="shared" ref="Q550" si="2778">+O550+P550</f>
        <v>2490075</v>
      </c>
      <c r="R550" s="60">
        <f t="shared" ref="R550" si="2779">+Q550*$F550</f>
        <v>12450375</v>
      </c>
      <c r="S550" s="244"/>
      <c r="T550" s="275"/>
      <c r="U550" s="275"/>
      <c r="V550" s="149"/>
      <c r="W550" s="60"/>
      <c r="X550" s="244"/>
      <c r="Y550" s="275"/>
      <c r="Z550" s="275"/>
      <c r="AA550" s="149"/>
      <c r="AB550" s="60"/>
      <c r="AC550" s="244"/>
      <c r="AD550" s="275"/>
      <c r="AE550" s="275"/>
      <c r="AF550" s="149"/>
      <c r="AG550" s="60"/>
      <c r="AH550" s="244"/>
      <c r="AI550" s="275"/>
      <c r="AJ550" s="275"/>
      <c r="AK550" s="149"/>
      <c r="AL550" s="60"/>
      <c r="AM550" s="244"/>
      <c r="AN550" s="275"/>
      <c r="AO550" s="275"/>
      <c r="AP550" s="149">
        <f t="shared" si="2603"/>
        <v>0</v>
      </c>
      <c r="AQ550" s="60">
        <f t="shared" si="2636"/>
        <v>0</v>
      </c>
      <c r="AR550" s="244"/>
      <c r="AS550" s="275"/>
      <c r="AT550" s="275"/>
      <c r="AU550" s="149"/>
      <c r="AV550" s="60"/>
      <c r="AW550" s="244"/>
      <c r="AX550" s="212"/>
      <c r="AY550" s="213"/>
      <c r="AZ550" s="149"/>
      <c r="BA550" s="60"/>
      <c r="BB550" s="244"/>
      <c r="BC550" s="212"/>
      <c r="BD550" s="213"/>
      <c r="BE550" s="149"/>
      <c r="BF550" s="60"/>
      <c r="BG550" s="244"/>
      <c r="BH550" s="275"/>
      <c r="BI550" s="275"/>
      <c r="BJ550" s="149"/>
      <c r="BK550" s="60"/>
      <c r="BL550" s="244"/>
      <c r="BM550" s="212" t="s">
        <v>1483</v>
      </c>
      <c r="BN550" s="213" t="s">
        <v>1484</v>
      </c>
      <c r="BO550" s="149">
        <f t="shared" si="2629"/>
        <v>1010310</v>
      </c>
      <c r="BP550" s="60">
        <f t="shared" si="2630"/>
        <v>5051550</v>
      </c>
      <c r="BQ550" s="244"/>
      <c r="BR550" s="212"/>
      <c r="BS550" s="213"/>
      <c r="BT550" s="149"/>
      <c r="BU550" s="60"/>
      <c r="BV550" s="244"/>
      <c r="BW550" s="212"/>
      <c r="BX550" s="213"/>
      <c r="BY550" s="149"/>
      <c r="BZ550" s="60"/>
      <c r="CA550" s="244"/>
      <c r="CB550" s="277"/>
      <c r="CC550" s="277"/>
      <c r="CD550" s="149">
        <f t="shared" si="2622"/>
        <v>0</v>
      </c>
      <c r="CE550" s="60">
        <f t="shared" si="2623"/>
        <v>0</v>
      </c>
      <c r="CF550" s="244"/>
      <c r="CG550" s="212"/>
      <c r="CH550" s="213"/>
      <c r="CI550" s="149"/>
      <c r="CJ550" s="60"/>
      <c r="CK550" s="244"/>
      <c r="CL550" s="212"/>
      <c r="CM550" s="213"/>
      <c r="CN550" s="149"/>
      <c r="CO550" s="60"/>
      <c r="CP550" s="244"/>
      <c r="CQ550" s="212"/>
      <c r="CR550" s="213"/>
      <c r="CS550" s="149"/>
      <c r="CT550" s="60"/>
      <c r="CU550" s="244"/>
      <c r="CV550" s="212"/>
      <c r="CW550" s="213"/>
      <c r="CX550" s="149"/>
      <c r="CY550" s="60"/>
      <c r="CZ550" s="244"/>
      <c r="DA550" s="212"/>
      <c r="DB550" s="213"/>
      <c r="DC550" s="149"/>
      <c r="DD550" s="60"/>
      <c r="DE550" s="244"/>
      <c r="DF550" s="212"/>
      <c r="DG550" s="213"/>
      <c r="DH550" s="149"/>
      <c r="DI550" s="60"/>
      <c r="DJ550" s="244"/>
      <c r="DK550" s="212"/>
      <c r="DL550" s="213">
        <v>0</v>
      </c>
      <c r="DM550" s="149">
        <f t="shared" si="2719"/>
        <v>0</v>
      </c>
      <c r="DN550" s="60">
        <f t="shared" si="2720"/>
        <v>0</v>
      </c>
      <c r="DO550" s="244"/>
      <c r="DP550" s="212"/>
      <c r="DQ550" s="213"/>
      <c r="DR550" s="149">
        <f t="shared" si="2605"/>
        <v>0</v>
      </c>
      <c r="DS550" s="60">
        <f t="shared" si="2614"/>
        <v>0</v>
      </c>
      <c r="DT550" s="244"/>
      <c r="DU550" s="212">
        <v>0</v>
      </c>
      <c r="DV550" s="213">
        <v>0</v>
      </c>
      <c r="DW550" s="149">
        <f t="shared" si="2606"/>
        <v>0</v>
      </c>
      <c r="DX550" s="60">
        <f t="shared" si="2615"/>
        <v>0</v>
      </c>
      <c r="DY550" s="244"/>
      <c r="DZ550" s="212"/>
      <c r="EA550" s="213"/>
      <c r="EB550" s="149"/>
      <c r="EC550" s="60"/>
      <c r="ED550" s="247"/>
      <c r="EE550" s="212"/>
      <c r="EF550" s="213"/>
      <c r="EG550" s="149"/>
      <c r="EH550" s="60"/>
      <c r="EI550" s="244"/>
      <c r="EJ550" s="224">
        <f t="shared" ref="EJ550" si="2780">IFERROR(AVERAGEIFS(O550:EI550,O$12:EI$12,"Valor Total Unitario",O550:EI550,"&lt;&gt;0"),0)</f>
        <v>1750192.5</v>
      </c>
      <c r="EK550" s="221">
        <f t="shared" ref="EK550" si="2781">_xlfn.MINIFS(O550:EI550,O$12:EI$12,"Valor Total Unitario", O550:EI550, "&lt;&gt;0")</f>
        <v>1010310</v>
      </c>
      <c r="EL550" s="222" t="str">
        <f t="shared" ref="EL550" si="2782">IF(EK550=0,"",INDEX(O$9:EI$9,MATCH(EK550,O550:EI550,0)))</f>
        <v>LH S.A.S</v>
      </c>
      <c r="EM550" s="221"/>
      <c r="EN550" s="220">
        <f>IFERROR(EM550/#REF!,0)</f>
        <v>0</v>
      </c>
      <c r="EO550" s="31">
        <f t="shared" ref="EO550" si="2783">+EJ550</f>
        <v>1750192.5</v>
      </c>
      <c r="EP550" s="31">
        <f t="shared" si="2641"/>
        <v>8750962.5</v>
      </c>
      <c r="EQ550" s="225" t="str">
        <f t="shared" si="2612"/>
        <v/>
      </c>
    </row>
    <row r="551" spans="1:147" s="14" customFormat="1" ht="42.75">
      <c r="A551" s="263">
        <f t="shared" si="2595"/>
        <v>539</v>
      </c>
      <c r="B551" s="102"/>
      <c r="C551" s="250" t="s">
        <v>1266</v>
      </c>
      <c r="D551" s="273" t="s">
        <v>57</v>
      </c>
      <c r="E551" s="266" t="s">
        <v>37</v>
      </c>
      <c r="F551" s="273">
        <v>5</v>
      </c>
      <c r="G551" s="102"/>
      <c r="H551" s="103"/>
      <c r="I551" s="210"/>
      <c r="J551" s="280"/>
      <c r="K551" s="206"/>
      <c r="L551" s="71">
        <f t="shared" ref="L551" si="2784">+J551+K551</f>
        <v>0</v>
      </c>
      <c r="M551" s="209">
        <f t="shared" si="2602"/>
        <v>0</v>
      </c>
      <c r="O551" s="276">
        <v>2492903.2199999997</v>
      </c>
      <c r="P551" s="276">
        <f t="shared" ref="P551:P593" si="2785">O551*0.19</f>
        <v>473651.61179999996</v>
      </c>
      <c r="Q551" s="149">
        <f t="shared" ref="Q551" si="2786">+O551+P551</f>
        <v>2966554.8317999998</v>
      </c>
      <c r="R551" s="60">
        <f t="shared" ref="R551" si="2787">+Q551*$F551</f>
        <v>14832774.158999998</v>
      </c>
      <c r="S551" s="244"/>
      <c r="T551" s="275"/>
      <c r="U551" s="275"/>
      <c r="V551" s="149"/>
      <c r="W551" s="60"/>
      <c r="X551" s="244"/>
      <c r="Y551" s="275"/>
      <c r="Z551" s="275"/>
      <c r="AA551" s="149"/>
      <c r="AB551" s="60"/>
      <c r="AC551" s="244"/>
      <c r="AD551" s="275"/>
      <c r="AE551" s="275"/>
      <c r="AF551" s="149"/>
      <c r="AG551" s="60"/>
      <c r="AH551" s="244"/>
      <c r="AI551" s="275"/>
      <c r="AJ551" s="275"/>
      <c r="AK551" s="149"/>
      <c r="AL551" s="60"/>
      <c r="AM551" s="244"/>
      <c r="AN551" s="275"/>
      <c r="AO551" s="275"/>
      <c r="AP551" s="149">
        <f t="shared" si="2603"/>
        <v>0</v>
      </c>
      <c r="AQ551" s="60">
        <f t="shared" si="2636"/>
        <v>0</v>
      </c>
      <c r="AR551" s="244"/>
      <c r="AS551" s="275"/>
      <c r="AT551" s="275"/>
      <c r="AU551" s="149"/>
      <c r="AV551" s="60"/>
      <c r="AW551" s="244"/>
      <c r="AX551" s="212"/>
      <c r="AY551" s="213"/>
      <c r="AZ551" s="149"/>
      <c r="BA551" s="60"/>
      <c r="BB551" s="244"/>
      <c r="BC551" s="212"/>
      <c r="BD551" s="213"/>
      <c r="BE551" s="149"/>
      <c r="BF551" s="60"/>
      <c r="BG551" s="244"/>
      <c r="BH551" s="275"/>
      <c r="BI551" s="275"/>
      <c r="BJ551" s="149"/>
      <c r="BK551" s="60"/>
      <c r="BL551" s="244"/>
      <c r="BM551" s="212" t="s">
        <v>1483</v>
      </c>
      <c r="BN551" s="213" t="s">
        <v>1484</v>
      </c>
      <c r="BO551" s="149">
        <f t="shared" si="2629"/>
        <v>1010310</v>
      </c>
      <c r="BP551" s="60">
        <f t="shared" si="2630"/>
        <v>5051550</v>
      </c>
      <c r="BQ551" s="244"/>
      <c r="BR551" s="212"/>
      <c r="BS551" s="213"/>
      <c r="BT551" s="149"/>
      <c r="BU551" s="60"/>
      <c r="BV551" s="244"/>
      <c r="BW551" s="212"/>
      <c r="BX551" s="213"/>
      <c r="BY551" s="149"/>
      <c r="BZ551" s="60"/>
      <c r="CA551" s="244"/>
      <c r="CB551" s="277"/>
      <c r="CC551" s="277"/>
      <c r="CD551" s="149"/>
      <c r="CE551" s="60"/>
      <c r="CF551" s="244"/>
      <c r="CG551" s="212"/>
      <c r="CH551" s="213"/>
      <c r="CI551" s="149"/>
      <c r="CJ551" s="60"/>
      <c r="CK551" s="244"/>
      <c r="CL551" s="212"/>
      <c r="CM551" s="213"/>
      <c r="CN551" s="149"/>
      <c r="CO551" s="60"/>
      <c r="CP551" s="244"/>
      <c r="CQ551" s="212"/>
      <c r="CR551" s="213"/>
      <c r="CS551" s="149"/>
      <c r="CT551" s="60"/>
      <c r="CU551" s="244"/>
      <c r="CV551" s="212"/>
      <c r="CW551" s="213"/>
      <c r="CX551" s="149"/>
      <c r="CY551" s="60"/>
      <c r="CZ551" s="244"/>
      <c r="DA551" s="212"/>
      <c r="DB551" s="213"/>
      <c r="DC551" s="149"/>
      <c r="DD551" s="60"/>
      <c r="DE551" s="244"/>
      <c r="DF551" s="212"/>
      <c r="DG551" s="213"/>
      <c r="DH551" s="149"/>
      <c r="DI551" s="60"/>
      <c r="DJ551" s="244"/>
      <c r="DK551" s="212"/>
      <c r="DL551" s="213"/>
      <c r="DM551" s="149"/>
      <c r="DN551" s="60"/>
      <c r="DO551" s="244"/>
      <c r="DP551" s="212"/>
      <c r="DQ551" s="213"/>
      <c r="DR551" s="149">
        <f t="shared" si="2605"/>
        <v>0</v>
      </c>
      <c r="DS551" s="60">
        <f t="shared" si="2614"/>
        <v>0</v>
      </c>
      <c r="DT551" s="244"/>
      <c r="DU551" s="212">
        <v>0</v>
      </c>
      <c r="DV551" s="213">
        <v>0</v>
      </c>
      <c r="DW551" s="149">
        <f t="shared" si="2606"/>
        <v>0</v>
      </c>
      <c r="DX551" s="60">
        <f t="shared" si="2615"/>
        <v>0</v>
      </c>
      <c r="DY551" s="244"/>
      <c r="DZ551" s="212"/>
      <c r="EA551" s="213"/>
      <c r="EB551" s="149"/>
      <c r="EC551" s="60"/>
      <c r="ED551" s="247"/>
      <c r="EE551" s="212"/>
      <c r="EF551" s="213"/>
      <c r="EG551" s="149"/>
      <c r="EH551" s="60"/>
      <c r="EI551" s="244"/>
      <c r="EJ551" s="224">
        <f t="shared" ref="EJ551" si="2788">IFERROR(AVERAGEIFS(O551:EI551,O$12:EI$12,"Valor Total Unitario",O551:EI551,"&lt;&gt;0"),0)</f>
        <v>1988432.4158999999</v>
      </c>
      <c r="EK551" s="221">
        <f t="shared" ref="EK551" si="2789">_xlfn.MINIFS(O551:EI551,O$12:EI$12,"Valor Total Unitario", O551:EI551, "&lt;&gt;0")</f>
        <v>1010310</v>
      </c>
      <c r="EL551" s="222" t="str">
        <f t="shared" ref="EL551" si="2790">IF(EK551=0,"",INDEX(O$9:EI$9,MATCH(EK551,O551:EI551,0)))</f>
        <v>LH S.A.S</v>
      </c>
      <c r="EM551" s="221"/>
      <c r="EN551" s="220">
        <f>IFERROR(EM551/#REF!,0)</f>
        <v>0</v>
      </c>
      <c r="EO551" s="31">
        <f t="shared" ref="EO551" si="2791">+EJ551</f>
        <v>1988432.4158999999</v>
      </c>
      <c r="EP551" s="31">
        <f t="shared" si="2641"/>
        <v>9942162.0794999991</v>
      </c>
      <c r="EQ551" s="225" t="str">
        <f t="shared" si="2612"/>
        <v/>
      </c>
    </row>
    <row r="552" spans="1:147" s="14" customFormat="1" ht="28.5">
      <c r="A552" s="263">
        <f t="shared" si="2595"/>
        <v>540</v>
      </c>
      <c r="B552" s="102"/>
      <c r="C552" s="250" t="s">
        <v>1267</v>
      </c>
      <c r="D552" s="273" t="s">
        <v>57</v>
      </c>
      <c r="E552" s="266" t="s">
        <v>37</v>
      </c>
      <c r="F552" s="273">
        <v>5</v>
      </c>
      <c r="G552" s="102"/>
      <c r="H552" s="103"/>
      <c r="I552" s="210"/>
      <c r="J552" s="280"/>
      <c r="K552" s="206"/>
      <c r="L552" s="71">
        <f t="shared" ref="L552" si="2792">+J552+K552</f>
        <v>0</v>
      </c>
      <c r="M552" s="209">
        <f t="shared" si="2602"/>
        <v>0</v>
      </c>
      <c r="O552" s="276">
        <v>3752177.415</v>
      </c>
      <c r="P552" s="276">
        <f t="shared" si="2785"/>
        <v>712913.70885000005</v>
      </c>
      <c r="Q552" s="149">
        <f t="shared" ref="Q552" si="2793">+O552+P552</f>
        <v>4465091.1238500001</v>
      </c>
      <c r="R552" s="60">
        <f t="shared" ref="R552" si="2794">+Q552*$F552</f>
        <v>22325455.61925</v>
      </c>
      <c r="S552" s="244"/>
      <c r="T552" s="275"/>
      <c r="U552" s="275"/>
      <c r="V552" s="149"/>
      <c r="W552" s="60"/>
      <c r="X552" s="244"/>
      <c r="Y552" s="275"/>
      <c r="Z552" s="275"/>
      <c r="AA552" s="149"/>
      <c r="AB552" s="60"/>
      <c r="AC552" s="244"/>
      <c r="AD552" s="275"/>
      <c r="AE552" s="275"/>
      <c r="AF552" s="149"/>
      <c r="AG552" s="60"/>
      <c r="AH552" s="244"/>
      <c r="AI552" s="275"/>
      <c r="AJ552" s="275"/>
      <c r="AK552" s="149"/>
      <c r="AL552" s="60"/>
      <c r="AM552" s="244"/>
      <c r="AN552" s="275"/>
      <c r="AO552" s="275"/>
      <c r="AP552" s="149">
        <f t="shared" si="2603"/>
        <v>0</v>
      </c>
      <c r="AQ552" s="60">
        <f t="shared" si="2636"/>
        <v>0</v>
      </c>
      <c r="AR552" s="244"/>
      <c r="AS552" s="275"/>
      <c r="AT552" s="275"/>
      <c r="AU552" s="149"/>
      <c r="AV552" s="60"/>
      <c r="AW552" s="244"/>
      <c r="AX552" s="212"/>
      <c r="AY552" s="213"/>
      <c r="AZ552" s="149"/>
      <c r="BA552" s="60"/>
      <c r="BB552" s="244"/>
      <c r="BC552" s="212"/>
      <c r="BD552" s="213"/>
      <c r="BE552" s="149"/>
      <c r="BF552" s="60"/>
      <c r="BG552" s="244"/>
      <c r="BH552" s="275"/>
      <c r="BI552" s="275"/>
      <c r="BJ552" s="149"/>
      <c r="BK552" s="60"/>
      <c r="BL552" s="244"/>
      <c r="BM552" s="212" t="s">
        <v>1483</v>
      </c>
      <c r="BN552" s="213" t="s">
        <v>1484</v>
      </c>
      <c r="BO552" s="149">
        <f t="shared" si="2629"/>
        <v>1010310</v>
      </c>
      <c r="BP552" s="60">
        <f t="shared" si="2630"/>
        <v>5051550</v>
      </c>
      <c r="BQ552" s="244"/>
      <c r="BR552" s="212"/>
      <c r="BS552" s="213"/>
      <c r="BT552" s="149"/>
      <c r="BU552" s="60"/>
      <c r="BV552" s="244"/>
      <c r="BW552" s="212"/>
      <c r="BX552" s="213"/>
      <c r="BY552" s="149"/>
      <c r="BZ552" s="60"/>
      <c r="CA552" s="244"/>
      <c r="CB552" s="277"/>
      <c r="CC552" s="277"/>
      <c r="CD552" s="149"/>
      <c r="CE552" s="60"/>
      <c r="CF552" s="244"/>
      <c r="CG552" s="212"/>
      <c r="CH552" s="213"/>
      <c r="CI552" s="149"/>
      <c r="CJ552" s="60"/>
      <c r="CK552" s="244"/>
      <c r="CL552" s="212"/>
      <c r="CM552" s="213"/>
      <c r="CN552" s="149"/>
      <c r="CO552" s="60"/>
      <c r="CP552" s="244"/>
      <c r="CQ552" s="212"/>
      <c r="CR552" s="213"/>
      <c r="CS552" s="149"/>
      <c r="CT552" s="60"/>
      <c r="CU552" s="244"/>
      <c r="CV552" s="212"/>
      <c r="CW552" s="213"/>
      <c r="CX552" s="149"/>
      <c r="CY552" s="60"/>
      <c r="CZ552" s="244"/>
      <c r="DA552" s="212"/>
      <c r="DB552" s="213"/>
      <c r="DC552" s="149"/>
      <c r="DD552" s="60"/>
      <c r="DE552" s="244"/>
      <c r="DF552" s="212"/>
      <c r="DG552" s="213"/>
      <c r="DH552" s="149"/>
      <c r="DI552" s="60"/>
      <c r="DJ552" s="244"/>
      <c r="DK552" s="212"/>
      <c r="DL552" s="213"/>
      <c r="DM552" s="149"/>
      <c r="DN552" s="60"/>
      <c r="DO552" s="244"/>
      <c r="DP552" s="212"/>
      <c r="DQ552" s="213"/>
      <c r="DR552" s="149">
        <f t="shared" si="2605"/>
        <v>0</v>
      </c>
      <c r="DS552" s="60">
        <f t="shared" si="2614"/>
        <v>0</v>
      </c>
      <c r="DT552" s="244"/>
      <c r="DU552" s="212">
        <v>0</v>
      </c>
      <c r="DV552" s="213">
        <v>0</v>
      </c>
      <c r="DW552" s="149">
        <f t="shared" si="2606"/>
        <v>0</v>
      </c>
      <c r="DX552" s="60">
        <f t="shared" si="2615"/>
        <v>0</v>
      </c>
      <c r="DY552" s="244"/>
      <c r="DZ552" s="212"/>
      <c r="EA552" s="213"/>
      <c r="EB552" s="149"/>
      <c r="EC552" s="60"/>
      <c r="ED552" s="247"/>
      <c r="EE552" s="212"/>
      <c r="EF552" s="213"/>
      <c r="EG552" s="149"/>
      <c r="EH552" s="60"/>
      <c r="EI552" s="244"/>
      <c r="EJ552" s="224">
        <f t="shared" ref="EJ552" si="2795">IFERROR(AVERAGEIFS(O552:EI552,O$12:EI$12,"Valor Total Unitario",O552:EI552,"&lt;&gt;0"),0)</f>
        <v>2737700.561925</v>
      </c>
      <c r="EK552" s="221">
        <f t="shared" ref="EK552" si="2796">_xlfn.MINIFS(O552:EI552,O$12:EI$12,"Valor Total Unitario", O552:EI552, "&lt;&gt;0")</f>
        <v>1010310</v>
      </c>
      <c r="EL552" s="222" t="str">
        <f t="shared" ref="EL552" si="2797">IF(EK552=0,"",INDEX(O$9:EI$9,MATCH(EK552,O552:EI552,0)))</f>
        <v>LH S.A.S</v>
      </c>
      <c r="EM552" s="221"/>
      <c r="EN552" s="220">
        <f>IFERROR(EM552/#REF!,0)</f>
        <v>0</v>
      </c>
      <c r="EO552" s="31">
        <f t="shared" ref="EO552" si="2798">+EJ552</f>
        <v>2737700.561925</v>
      </c>
      <c r="EP552" s="31">
        <f t="shared" si="2641"/>
        <v>13688502.809625</v>
      </c>
      <c r="EQ552" s="225" t="str">
        <f t="shared" si="2612"/>
        <v/>
      </c>
    </row>
    <row r="553" spans="1:147" s="14" customFormat="1" ht="28.5">
      <c r="A553" s="263">
        <f t="shared" si="2595"/>
        <v>541</v>
      </c>
      <c r="B553" s="102"/>
      <c r="C553" s="250" t="s">
        <v>1268</v>
      </c>
      <c r="D553" s="273" t="s">
        <v>57</v>
      </c>
      <c r="E553" s="266" t="s">
        <v>37</v>
      </c>
      <c r="F553" s="273">
        <v>5</v>
      </c>
      <c r="G553" s="102"/>
      <c r="H553" s="103"/>
      <c r="I553" s="210"/>
      <c r="J553" s="280"/>
      <c r="K553" s="206"/>
      <c r="L553" s="71">
        <f t="shared" ref="L553" si="2799">+J553+K553</f>
        <v>0</v>
      </c>
      <c r="M553" s="209">
        <f t="shared" si="2602"/>
        <v>0</v>
      </c>
      <c r="O553" s="276">
        <v>811451.61</v>
      </c>
      <c r="P553" s="276">
        <f t="shared" si="2785"/>
        <v>154175.80590000001</v>
      </c>
      <c r="Q553" s="149">
        <f t="shared" ref="Q553" si="2800">+O553+P553</f>
        <v>965627.41590000002</v>
      </c>
      <c r="R553" s="60">
        <f t="shared" ref="R553" si="2801">+Q553*$F553</f>
        <v>4828137.0795</v>
      </c>
      <c r="S553" s="244"/>
      <c r="T553" s="275"/>
      <c r="U553" s="275"/>
      <c r="V553" s="149"/>
      <c r="W553" s="60"/>
      <c r="X553" s="244"/>
      <c r="Y553" s="275"/>
      <c r="Z553" s="275"/>
      <c r="AA553" s="149"/>
      <c r="AB553" s="60"/>
      <c r="AC553" s="244"/>
      <c r="AD553" s="275"/>
      <c r="AE553" s="275"/>
      <c r="AF553" s="149"/>
      <c r="AG553" s="60"/>
      <c r="AH553" s="244"/>
      <c r="AI553" s="275"/>
      <c r="AJ553" s="275"/>
      <c r="AK553" s="149"/>
      <c r="AL553" s="60"/>
      <c r="AM553" s="244"/>
      <c r="AN553" s="275"/>
      <c r="AO553" s="275"/>
      <c r="AP553" s="149">
        <f t="shared" si="2603"/>
        <v>0</v>
      </c>
      <c r="AQ553" s="60">
        <f t="shared" si="2636"/>
        <v>0</v>
      </c>
      <c r="AR553" s="244"/>
      <c r="AS553" s="275"/>
      <c r="AT553" s="275"/>
      <c r="AU553" s="149"/>
      <c r="AV553" s="60"/>
      <c r="AW553" s="244"/>
      <c r="AX553" s="212"/>
      <c r="AY553" s="213"/>
      <c r="AZ553" s="149"/>
      <c r="BA553" s="60"/>
      <c r="BB553" s="244"/>
      <c r="BC553" s="212"/>
      <c r="BD553" s="213"/>
      <c r="BE553" s="149"/>
      <c r="BF553" s="60"/>
      <c r="BG553" s="244"/>
      <c r="BH553" s="275"/>
      <c r="BI553" s="275"/>
      <c r="BJ553" s="149"/>
      <c r="BK553" s="60"/>
      <c r="BL553" s="244"/>
      <c r="BM553" s="212" t="s">
        <v>1483</v>
      </c>
      <c r="BN553" s="213" t="s">
        <v>1484</v>
      </c>
      <c r="BO553" s="149">
        <f t="shared" si="2629"/>
        <v>1010310</v>
      </c>
      <c r="BP553" s="60">
        <f t="shared" si="2630"/>
        <v>5051550</v>
      </c>
      <c r="BQ553" s="244"/>
      <c r="BR553" s="212"/>
      <c r="BS553" s="213"/>
      <c r="BT553" s="149"/>
      <c r="BU553" s="60"/>
      <c r="BV553" s="244"/>
      <c r="BW553" s="212"/>
      <c r="BX553" s="213"/>
      <c r="BY553" s="149"/>
      <c r="BZ553" s="60"/>
      <c r="CA553" s="244"/>
      <c r="CB553" s="277"/>
      <c r="CC553" s="277"/>
      <c r="CD553" s="149"/>
      <c r="CE553" s="60"/>
      <c r="CF553" s="244"/>
      <c r="CG553" s="212"/>
      <c r="CH553" s="213"/>
      <c r="CI553" s="149"/>
      <c r="CJ553" s="60"/>
      <c r="CK553" s="244"/>
      <c r="CL553" s="212"/>
      <c r="CM553" s="213"/>
      <c r="CN553" s="149"/>
      <c r="CO553" s="60"/>
      <c r="CP553" s="244"/>
      <c r="CQ553" s="212"/>
      <c r="CR553" s="213"/>
      <c r="CS553" s="149"/>
      <c r="CT553" s="60"/>
      <c r="CU553" s="244"/>
      <c r="CV553" s="212"/>
      <c r="CW553" s="213"/>
      <c r="CX553" s="149"/>
      <c r="CY553" s="60"/>
      <c r="CZ553" s="244"/>
      <c r="DA553" s="212"/>
      <c r="DB553" s="213"/>
      <c r="DC553" s="149"/>
      <c r="DD553" s="60"/>
      <c r="DE553" s="244"/>
      <c r="DF553" s="212"/>
      <c r="DG553" s="213"/>
      <c r="DH553" s="149"/>
      <c r="DI553" s="60"/>
      <c r="DJ553" s="244"/>
      <c r="DK553" s="212"/>
      <c r="DL553" s="213"/>
      <c r="DM553" s="149"/>
      <c r="DN553" s="60"/>
      <c r="DO553" s="244"/>
      <c r="DP553" s="212"/>
      <c r="DQ553" s="213"/>
      <c r="DR553" s="149">
        <f t="shared" si="2605"/>
        <v>0</v>
      </c>
      <c r="DS553" s="60">
        <f t="shared" si="2614"/>
        <v>0</v>
      </c>
      <c r="DT553" s="244"/>
      <c r="DU553" s="212">
        <v>0</v>
      </c>
      <c r="DV553" s="213">
        <v>0</v>
      </c>
      <c r="DW553" s="149">
        <f t="shared" si="2606"/>
        <v>0</v>
      </c>
      <c r="DX553" s="60">
        <f t="shared" si="2615"/>
        <v>0</v>
      </c>
      <c r="DY553" s="244"/>
      <c r="DZ553" s="212"/>
      <c r="EA553" s="213"/>
      <c r="EB553" s="149"/>
      <c r="EC553" s="60"/>
      <c r="ED553" s="247"/>
      <c r="EE553" s="212"/>
      <c r="EF553" s="213"/>
      <c r="EG553" s="149"/>
      <c r="EH553" s="60"/>
      <c r="EI553" s="244"/>
      <c r="EJ553" s="224">
        <f t="shared" ref="EJ553" si="2802">IFERROR(AVERAGEIFS(O553:EI553,O$12:EI$12,"Valor Total Unitario",O553:EI553,"&lt;&gt;0"),0)</f>
        <v>987968.70794999995</v>
      </c>
      <c r="EK553" s="221">
        <f t="shared" ref="EK553" si="2803">_xlfn.MINIFS(O553:EI553,O$12:EI$12,"Valor Total Unitario", O553:EI553, "&lt;&gt;0")</f>
        <v>965627.41590000002</v>
      </c>
      <c r="EL553" s="222" t="str">
        <f t="shared" ref="EL553" si="2804">IF(EK553=0,"",INDEX(O$9:EI$9,MATCH(EK553,O553:EI553,0)))</f>
        <v>CEIMED SAS</v>
      </c>
      <c r="EM553" s="221"/>
      <c r="EN553" s="220">
        <f>IFERROR(EM553/#REF!,0)</f>
        <v>0</v>
      </c>
      <c r="EO553" s="31">
        <f t="shared" ref="EO553" si="2805">+EJ553</f>
        <v>987968.70794999995</v>
      </c>
      <c r="EP553" s="31">
        <f t="shared" si="2641"/>
        <v>4939843.5397499995</v>
      </c>
      <c r="EQ553" s="225" t="str">
        <f t="shared" ref="EQ553:EQ584" si="2806">IF(AND(C553="",SUM(O553:EI553)=0),"",IF(AND(C553&lt;&gt;"",SUM(O553:EI553)=0),"Ítem sin cotización",IF(COUNTIFS(O553:EI553,EK553,O$12:EI$12,"Valor Total Unitario")&gt;1,"Empate","")))</f>
        <v/>
      </c>
    </row>
    <row r="554" spans="1:147" s="14" customFormat="1" ht="28.5">
      <c r="A554" s="263">
        <f t="shared" si="2595"/>
        <v>542</v>
      </c>
      <c r="B554" s="102"/>
      <c r="C554" s="250" t="s">
        <v>1269</v>
      </c>
      <c r="D554" s="273" t="s">
        <v>57</v>
      </c>
      <c r="E554" s="266" t="s">
        <v>37</v>
      </c>
      <c r="F554" s="273">
        <v>5</v>
      </c>
      <c r="G554" s="102"/>
      <c r="H554" s="103"/>
      <c r="I554" s="210"/>
      <c r="J554" s="280"/>
      <c r="K554" s="206"/>
      <c r="L554" s="71">
        <f t="shared" ref="L554" si="2807">+J554+K554</f>
        <v>0</v>
      </c>
      <c r="M554" s="209">
        <f t="shared" si="2602"/>
        <v>0</v>
      </c>
      <c r="O554" s="276">
        <v>433790.32499999995</v>
      </c>
      <c r="P554" s="276">
        <f t="shared" si="2785"/>
        <v>82420.161749999999</v>
      </c>
      <c r="Q554" s="149">
        <f t="shared" ref="Q554" si="2808">+O554+P554</f>
        <v>516210.48674999992</v>
      </c>
      <c r="R554" s="60">
        <f t="shared" ref="R554" si="2809">+Q554*$F554</f>
        <v>2581052.4337499999</v>
      </c>
      <c r="S554" s="244"/>
      <c r="T554" s="275"/>
      <c r="U554" s="275"/>
      <c r="V554" s="149"/>
      <c r="W554" s="60"/>
      <c r="X554" s="244"/>
      <c r="Y554" s="275"/>
      <c r="Z554" s="275"/>
      <c r="AA554" s="149"/>
      <c r="AB554" s="60"/>
      <c r="AC554" s="244"/>
      <c r="AD554" s="275"/>
      <c r="AE554" s="275"/>
      <c r="AF554" s="149"/>
      <c r="AG554" s="60"/>
      <c r="AH554" s="244"/>
      <c r="AI554" s="275"/>
      <c r="AJ554" s="275"/>
      <c r="AK554" s="149"/>
      <c r="AL554" s="60"/>
      <c r="AM554" s="244"/>
      <c r="AN554" s="275"/>
      <c r="AO554" s="275"/>
      <c r="AP554" s="149">
        <f t="shared" si="2603"/>
        <v>0</v>
      </c>
      <c r="AQ554" s="60">
        <f t="shared" si="2636"/>
        <v>0</v>
      </c>
      <c r="AR554" s="244"/>
      <c r="AS554" s="275"/>
      <c r="AT554" s="275"/>
      <c r="AU554" s="149"/>
      <c r="AV554" s="60"/>
      <c r="AW554" s="244"/>
      <c r="AX554" s="212"/>
      <c r="AY554" s="213"/>
      <c r="AZ554" s="149"/>
      <c r="BA554" s="60"/>
      <c r="BB554" s="244"/>
      <c r="BC554" s="212"/>
      <c r="BD554" s="213"/>
      <c r="BE554" s="149"/>
      <c r="BF554" s="60"/>
      <c r="BG554" s="244"/>
      <c r="BH554" s="275"/>
      <c r="BI554" s="275"/>
      <c r="BJ554" s="149"/>
      <c r="BK554" s="60"/>
      <c r="BL554" s="244"/>
      <c r="BM554" s="212" t="s">
        <v>1483</v>
      </c>
      <c r="BN554" s="213" t="s">
        <v>1484</v>
      </c>
      <c r="BO554" s="149">
        <f t="shared" si="2629"/>
        <v>1010310</v>
      </c>
      <c r="BP554" s="60">
        <f t="shared" si="2630"/>
        <v>5051550</v>
      </c>
      <c r="BQ554" s="244"/>
      <c r="BR554" s="212"/>
      <c r="BS554" s="213"/>
      <c r="BT554" s="149"/>
      <c r="BU554" s="60"/>
      <c r="BV554" s="244"/>
      <c r="BW554" s="212"/>
      <c r="BX554" s="213"/>
      <c r="BY554" s="149"/>
      <c r="BZ554" s="60"/>
      <c r="CA554" s="244"/>
      <c r="CB554" s="277"/>
      <c r="CC554" s="277"/>
      <c r="CD554" s="149"/>
      <c r="CE554" s="60"/>
      <c r="CF554" s="244"/>
      <c r="CG554" s="212"/>
      <c r="CH554" s="213"/>
      <c r="CI554" s="149"/>
      <c r="CJ554" s="60"/>
      <c r="CK554" s="244"/>
      <c r="CL554" s="212"/>
      <c r="CM554" s="213"/>
      <c r="CN554" s="149"/>
      <c r="CO554" s="60"/>
      <c r="CP554" s="244"/>
      <c r="CQ554" s="212"/>
      <c r="CR554" s="213"/>
      <c r="CS554" s="149"/>
      <c r="CT554" s="60"/>
      <c r="CU554" s="244"/>
      <c r="CV554" s="212"/>
      <c r="CW554" s="213"/>
      <c r="CX554" s="149"/>
      <c r="CY554" s="60"/>
      <c r="CZ554" s="244"/>
      <c r="DA554" s="212"/>
      <c r="DB554" s="213"/>
      <c r="DC554" s="149"/>
      <c r="DD554" s="60"/>
      <c r="DE554" s="244"/>
      <c r="DF554" s="212"/>
      <c r="DG554" s="213"/>
      <c r="DH554" s="149"/>
      <c r="DI554" s="60"/>
      <c r="DJ554" s="244"/>
      <c r="DK554" s="212"/>
      <c r="DL554" s="213"/>
      <c r="DM554" s="149"/>
      <c r="DN554" s="60"/>
      <c r="DO554" s="244"/>
      <c r="DP554" s="212"/>
      <c r="DQ554" s="213"/>
      <c r="DR554" s="149">
        <f t="shared" si="2605"/>
        <v>0</v>
      </c>
      <c r="DS554" s="60">
        <f t="shared" si="2614"/>
        <v>0</v>
      </c>
      <c r="DT554" s="244"/>
      <c r="DU554" s="212">
        <v>0</v>
      </c>
      <c r="DV554" s="213">
        <v>0</v>
      </c>
      <c r="DW554" s="149">
        <f t="shared" si="2606"/>
        <v>0</v>
      </c>
      <c r="DX554" s="60">
        <f t="shared" si="2615"/>
        <v>0</v>
      </c>
      <c r="DY554" s="244"/>
      <c r="DZ554" s="212"/>
      <c r="EA554" s="213"/>
      <c r="EB554" s="149"/>
      <c r="EC554" s="60"/>
      <c r="ED554" s="247"/>
      <c r="EE554" s="212"/>
      <c r="EF554" s="213"/>
      <c r="EG554" s="149"/>
      <c r="EH554" s="60"/>
      <c r="EI554" s="244"/>
      <c r="EJ554" s="224">
        <f t="shared" ref="EJ554" si="2810">IFERROR(AVERAGEIFS(O554:EI554,O$12:EI$12,"Valor Total Unitario",O554:EI554,"&lt;&gt;0"),0)</f>
        <v>763260.24337499996</v>
      </c>
      <c r="EK554" s="221">
        <f t="shared" ref="EK554" si="2811">_xlfn.MINIFS(O554:EI554,O$12:EI$12,"Valor Total Unitario", O554:EI554, "&lt;&gt;0")</f>
        <v>516210.48674999992</v>
      </c>
      <c r="EL554" s="222" t="str">
        <f t="shared" ref="EL554" si="2812">IF(EK554=0,"",INDEX(O$9:EI$9,MATCH(EK554,O554:EI554,0)))</f>
        <v>CEIMED SAS</v>
      </c>
      <c r="EM554" s="221"/>
      <c r="EN554" s="220">
        <f>IFERROR(EM554/#REF!,0)</f>
        <v>0</v>
      </c>
      <c r="EO554" s="31">
        <f t="shared" ref="EO554" si="2813">+EJ554</f>
        <v>763260.24337499996</v>
      </c>
      <c r="EP554" s="31">
        <f t="shared" si="2641"/>
        <v>3816301.2168749999</v>
      </c>
      <c r="EQ554" s="225" t="str">
        <f t="shared" si="2806"/>
        <v/>
      </c>
    </row>
    <row r="555" spans="1:147" s="14" customFormat="1" ht="28.5">
      <c r="A555" s="263">
        <f t="shared" si="2595"/>
        <v>543</v>
      </c>
      <c r="B555" s="102"/>
      <c r="C555" s="250" t="s">
        <v>1270</v>
      </c>
      <c r="D555" s="273" t="s">
        <v>57</v>
      </c>
      <c r="E555" s="266" t="s">
        <v>37</v>
      </c>
      <c r="F555" s="273">
        <v>5</v>
      </c>
      <c r="G555" s="102"/>
      <c r="H555" s="103"/>
      <c r="I555" s="210"/>
      <c r="J555" s="280"/>
      <c r="K555" s="206"/>
      <c r="L555" s="71">
        <f t="shared" ref="L555" si="2814">+J555+K555</f>
        <v>0</v>
      </c>
      <c r="M555" s="209">
        <f t="shared" si="2602"/>
        <v>0</v>
      </c>
      <c r="O555" s="276">
        <v>473709.67500000005</v>
      </c>
      <c r="P555" s="276">
        <f t="shared" si="2785"/>
        <v>90004.838250000015</v>
      </c>
      <c r="Q555" s="149">
        <f t="shared" ref="Q555" si="2815">+O555+P555</f>
        <v>563714.51325000008</v>
      </c>
      <c r="R555" s="60">
        <f t="shared" ref="R555" si="2816">+Q555*$F555</f>
        <v>2818572.5662500001</v>
      </c>
      <c r="S555" s="244"/>
      <c r="T555" s="275"/>
      <c r="U555" s="275"/>
      <c r="V555" s="149"/>
      <c r="W555" s="60"/>
      <c r="X555" s="244"/>
      <c r="Y555" s="275"/>
      <c r="Z555" s="275"/>
      <c r="AA555" s="149"/>
      <c r="AB555" s="60"/>
      <c r="AC555" s="244"/>
      <c r="AD555" s="275"/>
      <c r="AE555" s="275"/>
      <c r="AF555" s="149"/>
      <c r="AG555" s="60"/>
      <c r="AH555" s="244"/>
      <c r="AI555" s="275"/>
      <c r="AJ555" s="275"/>
      <c r="AK555" s="149"/>
      <c r="AL555" s="60"/>
      <c r="AM555" s="244"/>
      <c r="AN555" s="275"/>
      <c r="AO555" s="275"/>
      <c r="AP555" s="149">
        <f t="shared" si="2603"/>
        <v>0</v>
      </c>
      <c r="AQ555" s="60">
        <f t="shared" si="2636"/>
        <v>0</v>
      </c>
      <c r="AR555" s="244"/>
      <c r="AS555" s="275"/>
      <c r="AT555" s="275"/>
      <c r="AU555" s="149"/>
      <c r="AV555" s="60"/>
      <c r="AW555" s="244"/>
      <c r="AX555" s="212"/>
      <c r="AY555" s="213"/>
      <c r="AZ555" s="149"/>
      <c r="BA555" s="60"/>
      <c r="BB555" s="244"/>
      <c r="BC555" s="212"/>
      <c r="BD555" s="213"/>
      <c r="BE555" s="149"/>
      <c r="BF555" s="60"/>
      <c r="BG555" s="244"/>
      <c r="BH555" s="275"/>
      <c r="BI555" s="275"/>
      <c r="BJ555" s="149"/>
      <c r="BK555" s="60"/>
      <c r="BL555" s="244"/>
      <c r="BM555" s="212" t="s">
        <v>1483</v>
      </c>
      <c r="BN555" s="213" t="s">
        <v>1484</v>
      </c>
      <c r="BO555" s="149">
        <f t="shared" si="2629"/>
        <v>1010310</v>
      </c>
      <c r="BP555" s="60">
        <f t="shared" si="2630"/>
        <v>5051550</v>
      </c>
      <c r="BQ555" s="244"/>
      <c r="BR555" s="212"/>
      <c r="BS555" s="213"/>
      <c r="BT555" s="149"/>
      <c r="BU555" s="60"/>
      <c r="BV555" s="244"/>
      <c r="BW555" s="212"/>
      <c r="BX555" s="213"/>
      <c r="BY555" s="149"/>
      <c r="BZ555" s="60"/>
      <c r="CA555" s="244"/>
      <c r="CB555" s="277"/>
      <c r="CC555" s="277"/>
      <c r="CD555" s="149"/>
      <c r="CE555" s="60"/>
      <c r="CF555" s="244"/>
      <c r="CG555" s="212"/>
      <c r="CH555" s="213"/>
      <c r="CI555" s="149"/>
      <c r="CJ555" s="60"/>
      <c r="CK555" s="244"/>
      <c r="CL555" s="212"/>
      <c r="CM555" s="213"/>
      <c r="CN555" s="149"/>
      <c r="CO555" s="60"/>
      <c r="CP555" s="244"/>
      <c r="CQ555" s="212"/>
      <c r="CR555" s="213"/>
      <c r="CS555" s="149"/>
      <c r="CT555" s="60"/>
      <c r="CU555" s="244"/>
      <c r="CV555" s="212"/>
      <c r="CW555" s="213"/>
      <c r="CX555" s="149"/>
      <c r="CY555" s="60"/>
      <c r="CZ555" s="244"/>
      <c r="DA555" s="212"/>
      <c r="DB555" s="213"/>
      <c r="DC555" s="149"/>
      <c r="DD555" s="60"/>
      <c r="DE555" s="244"/>
      <c r="DF555" s="212"/>
      <c r="DG555" s="213"/>
      <c r="DH555" s="149"/>
      <c r="DI555" s="60"/>
      <c r="DJ555" s="244"/>
      <c r="DK555" s="212"/>
      <c r="DL555" s="213"/>
      <c r="DM555" s="149"/>
      <c r="DN555" s="60"/>
      <c r="DO555" s="244"/>
      <c r="DP555" s="212"/>
      <c r="DQ555" s="213"/>
      <c r="DR555" s="149">
        <f t="shared" si="2605"/>
        <v>0</v>
      </c>
      <c r="DS555" s="60">
        <f t="shared" si="2614"/>
        <v>0</v>
      </c>
      <c r="DT555" s="244"/>
      <c r="DU555" s="212">
        <v>0</v>
      </c>
      <c r="DV555" s="213">
        <v>0</v>
      </c>
      <c r="DW555" s="149">
        <f t="shared" si="2606"/>
        <v>0</v>
      </c>
      <c r="DX555" s="60">
        <f t="shared" si="2615"/>
        <v>0</v>
      </c>
      <c r="DY555" s="244"/>
      <c r="DZ555" s="212"/>
      <c r="EA555" s="213"/>
      <c r="EB555" s="149"/>
      <c r="EC555" s="60"/>
      <c r="ED555" s="247"/>
      <c r="EE555" s="212"/>
      <c r="EF555" s="213"/>
      <c r="EG555" s="149"/>
      <c r="EH555" s="60"/>
      <c r="EI555" s="244"/>
      <c r="EJ555" s="224">
        <f t="shared" ref="EJ555" si="2817">IFERROR(AVERAGEIFS(O555:EI555,O$12:EI$12,"Valor Total Unitario",O555:EI555,"&lt;&gt;0"),0)</f>
        <v>787012.25662500004</v>
      </c>
      <c r="EK555" s="221">
        <f t="shared" ref="EK555" si="2818">_xlfn.MINIFS(O555:EI555,O$12:EI$12,"Valor Total Unitario", O555:EI555, "&lt;&gt;0")</f>
        <v>563714.51325000008</v>
      </c>
      <c r="EL555" s="222" t="str">
        <f t="shared" ref="EL555" si="2819">IF(EK555=0,"",INDEX(O$9:EI$9,MATCH(EK555,O555:EI555,0)))</f>
        <v>CEIMED SAS</v>
      </c>
      <c r="EM555" s="221"/>
      <c r="EN555" s="220">
        <f>IFERROR(EM555/#REF!,0)</f>
        <v>0</v>
      </c>
      <c r="EO555" s="31">
        <f t="shared" ref="EO555" si="2820">+EJ555</f>
        <v>787012.25662500004</v>
      </c>
      <c r="EP555" s="31">
        <f t="shared" si="2641"/>
        <v>3935061.2831250001</v>
      </c>
      <c r="EQ555" s="225" t="str">
        <f t="shared" si="2806"/>
        <v/>
      </c>
    </row>
    <row r="556" spans="1:147" s="14" customFormat="1" ht="28.5">
      <c r="A556" s="263">
        <f t="shared" si="2595"/>
        <v>544</v>
      </c>
      <c r="B556" s="102"/>
      <c r="C556" s="250" t="s">
        <v>1271</v>
      </c>
      <c r="D556" s="273" t="s">
        <v>57</v>
      </c>
      <c r="E556" s="266" t="s">
        <v>37</v>
      </c>
      <c r="F556" s="273">
        <v>5</v>
      </c>
      <c r="G556" s="102"/>
      <c r="H556" s="103"/>
      <c r="I556" s="210"/>
      <c r="J556" s="280"/>
      <c r="K556" s="206"/>
      <c r="L556" s="71">
        <f t="shared" ref="L556" si="2821">+J556+K556</f>
        <v>0</v>
      </c>
      <c r="M556" s="209">
        <f t="shared" si="2602"/>
        <v>0</v>
      </c>
      <c r="O556" s="276">
        <v>471532.26</v>
      </c>
      <c r="P556" s="276">
        <f t="shared" si="2785"/>
        <v>89591.129400000005</v>
      </c>
      <c r="Q556" s="149">
        <f t="shared" ref="Q556" si="2822">+O556+P556</f>
        <v>561123.38939999999</v>
      </c>
      <c r="R556" s="60">
        <f t="shared" ref="R556" si="2823">+Q556*$F556</f>
        <v>2805616.9469999997</v>
      </c>
      <c r="S556" s="244"/>
      <c r="T556" s="275"/>
      <c r="U556" s="275"/>
      <c r="V556" s="149"/>
      <c r="W556" s="60"/>
      <c r="X556" s="244"/>
      <c r="Y556" s="275"/>
      <c r="Z556" s="275"/>
      <c r="AA556" s="149"/>
      <c r="AB556" s="60"/>
      <c r="AC556" s="244"/>
      <c r="AD556" s="275"/>
      <c r="AE556" s="275"/>
      <c r="AF556" s="149"/>
      <c r="AG556" s="60"/>
      <c r="AH556" s="244"/>
      <c r="AI556" s="275"/>
      <c r="AJ556" s="275"/>
      <c r="AK556" s="149"/>
      <c r="AL556" s="60"/>
      <c r="AM556" s="244"/>
      <c r="AN556" s="275"/>
      <c r="AO556" s="275"/>
      <c r="AP556" s="149">
        <f t="shared" si="2603"/>
        <v>0</v>
      </c>
      <c r="AQ556" s="60">
        <f t="shared" si="2636"/>
        <v>0</v>
      </c>
      <c r="AR556" s="244"/>
      <c r="AS556" s="275"/>
      <c r="AT556" s="275"/>
      <c r="AU556" s="149"/>
      <c r="AV556" s="60"/>
      <c r="AW556" s="244"/>
      <c r="AX556" s="212"/>
      <c r="AY556" s="213"/>
      <c r="AZ556" s="149"/>
      <c r="BA556" s="60"/>
      <c r="BB556" s="244"/>
      <c r="BC556" s="212"/>
      <c r="BD556" s="213"/>
      <c r="BE556" s="149"/>
      <c r="BF556" s="60"/>
      <c r="BG556" s="244"/>
      <c r="BH556" s="275"/>
      <c r="BI556" s="275"/>
      <c r="BJ556" s="149"/>
      <c r="BK556" s="60"/>
      <c r="BL556" s="244"/>
      <c r="BM556" s="212" t="s">
        <v>1483</v>
      </c>
      <c r="BN556" s="213" t="s">
        <v>1484</v>
      </c>
      <c r="BO556" s="149">
        <f t="shared" si="2629"/>
        <v>1010310</v>
      </c>
      <c r="BP556" s="60">
        <f t="shared" si="2630"/>
        <v>5051550</v>
      </c>
      <c r="BQ556" s="244"/>
      <c r="BR556" s="212"/>
      <c r="BS556" s="213"/>
      <c r="BT556" s="149"/>
      <c r="BU556" s="60"/>
      <c r="BV556" s="244"/>
      <c r="BW556" s="212"/>
      <c r="BX556" s="213"/>
      <c r="BY556" s="149"/>
      <c r="BZ556" s="60"/>
      <c r="CA556" s="244"/>
      <c r="CB556" s="277"/>
      <c r="CC556" s="277"/>
      <c r="CD556" s="149"/>
      <c r="CE556" s="60"/>
      <c r="CF556" s="244"/>
      <c r="CG556" s="212"/>
      <c r="CH556" s="213"/>
      <c r="CI556" s="149"/>
      <c r="CJ556" s="60"/>
      <c r="CK556" s="244"/>
      <c r="CL556" s="212"/>
      <c r="CM556" s="213"/>
      <c r="CN556" s="149"/>
      <c r="CO556" s="60"/>
      <c r="CP556" s="244"/>
      <c r="CQ556" s="212"/>
      <c r="CR556" s="213"/>
      <c r="CS556" s="149"/>
      <c r="CT556" s="60"/>
      <c r="CU556" s="244"/>
      <c r="CV556" s="212"/>
      <c r="CW556" s="213"/>
      <c r="CX556" s="149"/>
      <c r="CY556" s="60"/>
      <c r="CZ556" s="244"/>
      <c r="DA556" s="212"/>
      <c r="DB556" s="213"/>
      <c r="DC556" s="149"/>
      <c r="DD556" s="60"/>
      <c r="DE556" s="244"/>
      <c r="DF556" s="212"/>
      <c r="DG556" s="213"/>
      <c r="DH556" s="149"/>
      <c r="DI556" s="60"/>
      <c r="DJ556" s="244"/>
      <c r="DK556" s="212"/>
      <c r="DL556" s="213"/>
      <c r="DM556" s="149"/>
      <c r="DN556" s="60"/>
      <c r="DO556" s="244"/>
      <c r="DP556" s="212"/>
      <c r="DQ556" s="213"/>
      <c r="DR556" s="149">
        <f t="shared" si="2605"/>
        <v>0</v>
      </c>
      <c r="DS556" s="60">
        <f t="shared" si="2614"/>
        <v>0</v>
      </c>
      <c r="DT556" s="244"/>
      <c r="DU556" s="212">
        <v>0</v>
      </c>
      <c r="DV556" s="213">
        <v>0</v>
      </c>
      <c r="DW556" s="149">
        <f t="shared" si="2606"/>
        <v>0</v>
      </c>
      <c r="DX556" s="60">
        <f t="shared" si="2615"/>
        <v>0</v>
      </c>
      <c r="DY556" s="244"/>
      <c r="DZ556" s="212"/>
      <c r="EA556" s="213"/>
      <c r="EB556" s="149"/>
      <c r="EC556" s="60"/>
      <c r="ED556" s="247"/>
      <c r="EE556" s="212"/>
      <c r="EF556" s="213"/>
      <c r="EG556" s="149"/>
      <c r="EH556" s="60"/>
      <c r="EI556" s="244"/>
      <c r="EJ556" s="224">
        <f t="shared" ref="EJ556" si="2824">IFERROR(AVERAGEIFS(O556:EI556,O$12:EI$12,"Valor Total Unitario",O556:EI556,"&lt;&gt;0"),0)</f>
        <v>785716.69469999999</v>
      </c>
      <c r="EK556" s="221">
        <f t="shared" ref="EK556" si="2825">_xlfn.MINIFS(O556:EI556,O$12:EI$12,"Valor Total Unitario", O556:EI556, "&lt;&gt;0")</f>
        <v>561123.38939999999</v>
      </c>
      <c r="EL556" s="222" t="str">
        <f t="shared" ref="EL556" si="2826">IF(EK556=0,"",INDEX(O$9:EI$9,MATCH(EK556,O556:EI556,0)))</f>
        <v>CEIMED SAS</v>
      </c>
      <c r="EM556" s="221"/>
      <c r="EN556" s="220">
        <f>IFERROR(EM556/#REF!,0)</f>
        <v>0</v>
      </c>
      <c r="EO556" s="31">
        <f t="shared" ref="EO556" si="2827">+EJ556</f>
        <v>785716.69469999999</v>
      </c>
      <c r="EP556" s="31">
        <f t="shared" si="2641"/>
        <v>3928583.4734999998</v>
      </c>
      <c r="EQ556" s="225" t="str">
        <f t="shared" si="2806"/>
        <v/>
      </c>
    </row>
    <row r="557" spans="1:147" s="14" customFormat="1" ht="28.5">
      <c r="A557" s="263">
        <f t="shared" si="2595"/>
        <v>545</v>
      </c>
      <c r="B557" s="102"/>
      <c r="C557" s="250" t="s">
        <v>1272</v>
      </c>
      <c r="D557" s="273" t="s">
        <v>57</v>
      </c>
      <c r="E557" s="266" t="s">
        <v>37</v>
      </c>
      <c r="F557" s="273">
        <v>5</v>
      </c>
      <c r="G557" s="102"/>
      <c r="H557" s="103"/>
      <c r="I557" s="210"/>
      <c r="J557" s="280"/>
      <c r="K557" s="206"/>
      <c r="L557" s="71">
        <f t="shared" ref="L557" si="2828">+J557+K557</f>
        <v>0</v>
      </c>
      <c r="M557" s="209">
        <f t="shared" si="2602"/>
        <v>0</v>
      </c>
      <c r="O557" s="276">
        <v>512661.28500000003</v>
      </c>
      <c r="P557" s="276">
        <f t="shared" si="2785"/>
        <v>97405.644150000007</v>
      </c>
      <c r="Q557" s="149">
        <f t="shared" ref="Q557" si="2829">+O557+P557</f>
        <v>610066.92914999998</v>
      </c>
      <c r="R557" s="60">
        <f t="shared" ref="R557" si="2830">+Q557*$F557</f>
        <v>3050334.6457500001</v>
      </c>
      <c r="S557" s="244"/>
      <c r="T557" s="275"/>
      <c r="U557" s="275"/>
      <c r="V557" s="149"/>
      <c r="W557" s="60"/>
      <c r="X557" s="244"/>
      <c r="Y557" s="275"/>
      <c r="Z557" s="275"/>
      <c r="AA557" s="149"/>
      <c r="AB557" s="60"/>
      <c r="AC557" s="244"/>
      <c r="AD557" s="275"/>
      <c r="AE557" s="275"/>
      <c r="AF557" s="149"/>
      <c r="AG557" s="60"/>
      <c r="AH557" s="244"/>
      <c r="AI557" s="275"/>
      <c r="AJ557" s="275"/>
      <c r="AK557" s="149"/>
      <c r="AL557" s="60"/>
      <c r="AM557" s="244"/>
      <c r="AN557" s="275"/>
      <c r="AO557" s="275"/>
      <c r="AP557" s="149">
        <f t="shared" si="2603"/>
        <v>0</v>
      </c>
      <c r="AQ557" s="60">
        <f t="shared" si="2636"/>
        <v>0</v>
      </c>
      <c r="AR557" s="244"/>
      <c r="AS557" s="275"/>
      <c r="AT557" s="275"/>
      <c r="AU557" s="149"/>
      <c r="AV557" s="60"/>
      <c r="AW557" s="244"/>
      <c r="AX557" s="212"/>
      <c r="AY557" s="213"/>
      <c r="AZ557" s="149"/>
      <c r="BA557" s="60"/>
      <c r="BB557" s="244"/>
      <c r="BC557" s="212"/>
      <c r="BD557" s="213"/>
      <c r="BE557" s="149"/>
      <c r="BF557" s="60"/>
      <c r="BG557" s="244"/>
      <c r="BH557" s="275"/>
      <c r="BI557" s="275"/>
      <c r="BJ557" s="149"/>
      <c r="BK557" s="60"/>
      <c r="BL557" s="244"/>
      <c r="BM557" s="212" t="s">
        <v>1483</v>
      </c>
      <c r="BN557" s="213" t="s">
        <v>1484</v>
      </c>
      <c r="BO557" s="149">
        <f t="shared" si="2629"/>
        <v>1010310</v>
      </c>
      <c r="BP557" s="60">
        <f t="shared" si="2630"/>
        <v>5051550</v>
      </c>
      <c r="BQ557" s="244"/>
      <c r="BR557" s="212"/>
      <c r="BS557" s="213"/>
      <c r="BT557" s="149"/>
      <c r="BU557" s="60"/>
      <c r="BV557" s="244"/>
      <c r="BW557" s="212"/>
      <c r="BX557" s="213"/>
      <c r="BY557" s="149"/>
      <c r="BZ557" s="60"/>
      <c r="CA557" s="244"/>
      <c r="CB557" s="277"/>
      <c r="CC557" s="277"/>
      <c r="CD557" s="149"/>
      <c r="CE557" s="60"/>
      <c r="CF557" s="244"/>
      <c r="CG557" s="212"/>
      <c r="CH557" s="213"/>
      <c r="CI557" s="149"/>
      <c r="CJ557" s="60"/>
      <c r="CK557" s="244"/>
      <c r="CL557" s="212"/>
      <c r="CM557" s="213"/>
      <c r="CN557" s="149"/>
      <c r="CO557" s="60"/>
      <c r="CP557" s="244"/>
      <c r="CQ557" s="212"/>
      <c r="CR557" s="213"/>
      <c r="CS557" s="149"/>
      <c r="CT557" s="60"/>
      <c r="CU557" s="244"/>
      <c r="CV557" s="212"/>
      <c r="CW557" s="213"/>
      <c r="CX557" s="149"/>
      <c r="CY557" s="60"/>
      <c r="CZ557" s="244"/>
      <c r="DA557" s="212"/>
      <c r="DB557" s="213"/>
      <c r="DC557" s="149"/>
      <c r="DD557" s="60"/>
      <c r="DE557" s="244"/>
      <c r="DF557" s="212"/>
      <c r="DG557" s="213"/>
      <c r="DH557" s="149"/>
      <c r="DI557" s="60"/>
      <c r="DJ557" s="244"/>
      <c r="DK557" s="212"/>
      <c r="DL557" s="213"/>
      <c r="DM557" s="149"/>
      <c r="DN557" s="60"/>
      <c r="DO557" s="244"/>
      <c r="DP557" s="212"/>
      <c r="DQ557" s="213"/>
      <c r="DR557" s="149">
        <f t="shared" si="2605"/>
        <v>0</v>
      </c>
      <c r="DS557" s="60">
        <f t="shared" si="2614"/>
        <v>0</v>
      </c>
      <c r="DT557" s="244"/>
      <c r="DU557" s="212">
        <v>0</v>
      </c>
      <c r="DV557" s="213">
        <v>0</v>
      </c>
      <c r="DW557" s="149">
        <f t="shared" si="2606"/>
        <v>0</v>
      </c>
      <c r="DX557" s="60">
        <f t="shared" si="2615"/>
        <v>0</v>
      </c>
      <c r="DY557" s="244"/>
      <c r="DZ557" s="212"/>
      <c r="EA557" s="213"/>
      <c r="EB557" s="149"/>
      <c r="EC557" s="60"/>
      <c r="ED557" s="247"/>
      <c r="EE557" s="212"/>
      <c r="EF557" s="213"/>
      <c r="EG557" s="149"/>
      <c r="EH557" s="60"/>
      <c r="EI557" s="244"/>
      <c r="EJ557" s="224">
        <f t="shared" ref="EJ557" si="2831">IFERROR(AVERAGEIFS(O557:EI557,O$12:EI$12,"Valor Total Unitario",O557:EI557,"&lt;&gt;0"),0)</f>
        <v>810188.46457499999</v>
      </c>
      <c r="EK557" s="221">
        <f t="shared" ref="EK557" si="2832">_xlfn.MINIFS(O557:EI557,O$12:EI$12,"Valor Total Unitario", O557:EI557, "&lt;&gt;0")</f>
        <v>610066.92914999998</v>
      </c>
      <c r="EL557" s="222" t="str">
        <f t="shared" ref="EL557" si="2833">IF(EK557=0,"",INDEX(O$9:EI$9,MATCH(EK557,O557:EI557,0)))</f>
        <v>CEIMED SAS</v>
      </c>
      <c r="EM557" s="221"/>
      <c r="EN557" s="220">
        <f>IFERROR(EM557/#REF!,0)</f>
        <v>0</v>
      </c>
      <c r="EO557" s="31">
        <f t="shared" ref="EO557" si="2834">+EJ557</f>
        <v>810188.46457499999</v>
      </c>
      <c r="EP557" s="31">
        <f t="shared" si="2641"/>
        <v>4050942.3228750001</v>
      </c>
      <c r="EQ557" s="225" t="str">
        <f t="shared" si="2806"/>
        <v/>
      </c>
    </row>
    <row r="558" spans="1:147" s="14" customFormat="1" ht="28.5">
      <c r="A558" s="263">
        <f t="shared" si="2595"/>
        <v>546</v>
      </c>
      <c r="B558" s="102"/>
      <c r="C558" s="250" t="s">
        <v>1273</v>
      </c>
      <c r="D558" s="273" t="s">
        <v>57</v>
      </c>
      <c r="E558" s="266" t="s">
        <v>37</v>
      </c>
      <c r="F558" s="273">
        <v>5</v>
      </c>
      <c r="G558" s="102"/>
      <c r="H558" s="103"/>
      <c r="I558" s="210"/>
      <c r="J558" s="280"/>
      <c r="K558" s="206"/>
      <c r="L558" s="71">
        <f t="shared" ref="L558" si="2835">+J558+K558</f>
        <v>0</v>
      </c>
      <c r="M558" s="209">
        <f t="shared" si="2602"/>
        <v>0</v>
      </c>
      <c r="O558" s="276">
        <v>507096.78</v>
      </c>
      <c r="P558" s="276">
        <f t="shared" si="2785"/>
        <v>96348.388200000001</v>
      </c>
      <c r="Q558" s="149">
        <f t="shared" ref="Q558" si="2836">+O558+P558</f>
        <v>603445.16820000007</v>
      </c>
      <c r="R558" s="60">
        <f t="shared" ref="R558" si="2837">+Q558*$F558</f>
        <v>3017225.8410000005</v>
      </c>
      <c r="S558" s="244"/>
      <c r="T558" s="275"/>
      <c r="U558" s="275"/>
      <c r="V558" s="149"/>
      <c r="W558" s="60"/>
      <c r="X558" s="244"/>
      <c r="Y558" s="275"/>
      <c r="Z558" s="275"/>
      <c r="AA558" s="149"/>
      <c r="AB558" s="60"/>
      <c r="AC558" s="244"/>
      <c r="AD558" s="275"/>
      <c r="AE558" s="275"/>
      <c r="AF558" s="149"/>
      <c r="AG558" s="60"/>
      <c r="AH558" s="244"/>
      <c r="AI558" s="275"/>
      <c r="AJ558" s="275"/>
      <c r="AK558" s="149"/>
      <c r="AL558" s="60"/>
      <c r="AM558" s="244"/>
      <c r="AN558" s="275"/>
      <c r="AO558" s="275"/>
      <c r="AP558" s="149">
        <f t="shared" si="2603"/>
        <v>0</v>
      </c>
      <c r="AQ558" s="60">
        <f t="shared" si="2636"/>
        <v>0</v>
      </c>
      <c r="AR558" s="244"/>
      <c r="AS558" s="275"/>
      <c r="AT558" s="275"/>
      <c r="AU558" s="149"/>
      <c r="AV558" s="60"/>
      <c r="AW558" s="244"/>
      <c r="AX558" s="212"/>
      <c r="AY558" s="213"/>
      <c r="AZ558" s="149"/>
      <c r="BA558" s="60"/>
      <c r="BB558" s="244"/>
      <c r="BC558" s="212"/>
      <c r="BD558" s="213"/>
      <c r="BE558" s="149"/>
      <c r="BF558" s="60"/>
      <c r="BG558" s="244"/>
      <c r="BH558" s="275"/>
      <c r="BI558" s="275"/>
      <c r="BJ558" s="149"/>
      <c r="BK558" s="60"/>
      <c r="BL558" s="244"/>
      <c r="BM558" s="212" t="s">
        <v>1483</v>
      </c>
      <c r="BN558" s="213" t="s">
        <v>1484</v>
      </c>
      <c r="BO558" s="149">
        <f t="shared" si="2629"/>
        <v>1010310</v>
      </c>
      <c r="BP558" s="60">
        <f t="shared" si="2630"/>
        <v>5051550</v>
      </c>
      <c r="BQ558" s="244"/>
      <c r="BR558" s="212"/>
      <c r="BS558" s="213"/>
      <c r="BT558" s="149"/>
      <c r="BU558" s="60"/>
      <c r="BV558" s="244"/>
      <c r="BW558" s="212"/>
      <c r="BX558" s="213"/>
      <c r="BY558" s="149"/>
      <c r="BZ558" s="60"/>
      <c r="CA558" s="244"/>
      <c r="CB558" s="277"/>
      <c r="CC558" s="277"/>
      <c r="CD558" s="149"/>
      <c r="CE558" s="60"/>
      <c r="CF558" s="244"/>
      <c r="CG558" s="212"/>
      <c r="CH558" s="213"/>
      <c r="CI558" s="149"/>
      <c r="CJ558" s="60"/>
      <c r="CK558" s="244"/>
      <c r="CL558" s="212"/>
      <c r="CM558" s="213"/>
      <c r="CN558" s="149"/>
      <c r="CO558" s="60"/>
      <c r="CP558" s="244"/>
      <c r="CQ558" s="212"/>
      <c r="CR558" s="213"/>
      <c r="CS558" s="149"/>
      <c r="CT558" s="60"/>
      <c r="CU558" s="244"/>
      <c r="CV558" s="212"/>
      <c r="CW558" s="213"/>
      <c r="CX558" s="149"/>
      <c r="CY558" s="60"/>
      <c r="CZ558" s="244"/>
      <c r="DA558" s="212"/>
      <c r="DB558" s="213"/>
      <c r="DC558" s="149"/>
      <c r="DD558" s="60"/>
      <c r="DE558" s="244"/>
      <c r="DF558" s="212"/>
      <c r="DG558" s="213"/>
      <c r="DH558" s="149"/>
      <c r="DI558" s="60"/>
      <c r="DJ558" s="244"/>
      <c r="DK558" s="212"/>
      <c r="DL558" s="213"/>
      <c r="DM558" s="149"/>
      <c r="DN558" s="60"/>
      <c r="DO558" s="244"/>
      <c r="DP558" s="212"/>
      <c r="DQ558" s="213"/>
      <c r="DR558" s="149">
        <f t="shared" si="2605"/>
        <v>0</v>
      </c>
      <c r="DS558" s="60">
        <f t="shared" si="2614"/>
        <v>0</v>
      </c>
      <c r="DT558" s="244"/>
      <c r="DU558" s="212">
        <v>0</v>
      </c>
      <c r="DV558" s="213">
        <v>0</v>
      </c>
      <c r="DW558" s="149">
        <f t="shared" si="2606"/>
        <v>0</v>
      </c>
      <c r="DX558" s="60">
        <f t="shared" si="2615"/>
        <v>0</v>
      </c>
      <c r="DY558" s="244"/>
      <c r="DZ558" s="212"/>
      <c r="EA558" s="213"/>
      <c r="EB558" s="149"/>
      <c r="EC558" s="60"/>
      <c r="ED558" s="247"/>
      <c r="EE558" s="212"/>
      <c r="EF558" s="213"/>
      <c r="EG558" s="149"/>
      <c r="EH558" s="60"/>
      <c r="EI558" s="244"/>
      <c r="EJ558" s="224">
        <f t="shared" ref="EJ558" si="2838">IFERROR(AVERAGEIFS(O558:EI558,O$12:EI$12,"Valor Total Unitario",O558:EI558,"&lt;&gt;0"),0)</f>
        <v>806877.58410000009</v>
      </c>
      <c r="EK558" s="221">
        <f t="shared" ref="EK558" si="2839">_xlfn.MINIFS(O558:EI558,O$12:EI$12,"Valor Total Unitario", O558:EI558, "&lt;&gt;0")</f>
        <v>603445.16820000007</v>
      </c>
      <c r="EL558" s="222" t="str">
        <f t="shared" ref="EL558" si="2840">IF(EK558=0,"",INDEX(O$9:EI$9,MATCH(EK558,O558:EI558,0)))</f>
        <v>CEIMED SAS</v>
      </c>
      <c r="EM558" s="221"/>
      <c r="EN558" s="220">
        <f>IFERROR(EM558/#REF!,0)</f>
        <v>0</v>
      </c>
      <c r="EO558" s="31">
        <f t="shared" ref="EO558" si="2841">+EJ558</f>
        <v>806877.58410000009</v>
      </c>
      <c r="EP558" s="31">
        <f t="shared" si="2641"/>
        <v>4034387.9205000005</v>
      </c>
      <c r="EQ558" s="225" t="str">
        <f t="shared" si="2806"/>
        <v/>
      </c>
    </row>
    <row r="559" spans="1:147" s="14" customFormat="1" ht="28.5">
      <c r="A559" s="263">
        <f t="shared" si="2595"/>
        <v>547</v>
      </c>
      <c r="B559" s="102"/>
      <c r="C559" s="250" t="s">
        <v>1274</v>
      </c>
      <c r="D559" s="273" t="s">
        <v>57</v>
      </c>
      <c r="E559" s="266" t="s">
        <v>37</v>
      </c>
      <c r="F559" s="273">
        <v>5</v>
      </c>
      <c r="G559" s="102"/>
      <c r="H559" s="103"/>
      <c r="I559" s="210"/>
      <c r="J559" s="280"/>
      <c r="K559" s="206"/>
      <c r="L559" s="71">
        <f t="shared" ref="L559" si="2842">+J559+K559</f>
        <v>0</v>
      </c>
      <c r="M559" s="209">
        <f t="shared" si="2602"/>
        <v>0</v>
      </c>
      <c r="O559" s="276">
        <v>533225.80499999993</v>
      </c>
      <c r="P559" s="276">
        <f t="shared" si="2785"/>
        <v>101312.90294999999</v>
      </c>
      <c r="Q559" s="149">
        <f t="shared" ref="Q559" si="2843">+O559+P559</f>
        <v>634538.70794999995</v>
      </c>
      <c r="R559" s="60">
        <f t="shared" ref="R559" si="2844">+Q559*$F559</f>
        <v>3172693.5397499995</v>
      </c>
      <c r="S559" s="244"/>
      <c r="T559" s="275"/>
      <c r="U559" s="275"/>
      <c r="V559" s="149"/>
      <c r="W559" s="60"/>
      <c r="X559" s="244"/>
      <c r="Y559" s="275"/>
      <c r="Z559" s="275"/>
      <c r="AA559" s="149"/>
      <c r="AB559" s="60"/>
      <c r="AC559" s="244"/>
      <c r="AD559" s="275"/>
      <c r="AE559" s="275"/>
      <c r="AF559" s="149"/>
      <c r="AG559" s="60"/>
      <c r="AH559" s="244"/>
      <c r="AI559" s="275"/>
      <c r="AJ559" s="275"/>
      <c r="AK559" s="149"/>
      <c r="AL559" s="60"/>
      <c r="AM559" s="244"/>
      <c r="AN559" s="275"/>
      <c r="AO559" s="275"/>
      <c r="AP559" s="149">
        <f t="shared" si="2603"/>
        <v>0</v>
      </c>
      <c r="AQ559" s="60">
        <f t="shared" si="2636"/>
        <v>0</v>
      </c>
      <c r="AR559" s="244"/>
      <c r="AS559" s="275"/>
      <c r="AT559" s="275"/>
      <c r="AU559" s="149"/>
      <c r="AV559" s="60"/>
      <c r="AW559" s="244"/>
      <c r="AX559" s="212"/>
      <c r="AY559" s="213"/>
      <c r="AZ559" s="149"/>
      <c r="BA559" s="60"/>
      <c r="BB559" s="244"/>
      <c r="BC559" s="212"/>
      <c r="BD559" s="213"/>
      <c r="BE559" s="149"/>
      <c r="BF559" s="60"/>
      <c r="BG559" s="244"/>
      <c r="BH559" s="275"/>
      <c r="BI559" s="275"/>
      <c r="BJ559" s="149"/>
      <c r="BK559" s="60"/>
      <c r="BL559" s="244"/>
      <c r="BM559" s="212"/>
      <c r="BN559" s="213"/>
      <c r="BO559" s="149"/>
      <c r="BP559" s="60"/>
      <c r="BQ559" s="244"/>
      <c r="BR559" s="212"/>
      <c r="BS559" s="213"/>
      <c r="BT559" s="149"/>
      <c r="BU559" s="60"/>
      <c r="BV559" s="244"/>
      <c r="BW559" s="212"/>
      <c r="BX559" s="213"/>
      <c r="BY559" s="149"/>
      <c r="BZ559" s="60"/>
      <c r="CA559" s="244"/>
      <c r="CB559" s="277"/>
      <c r="CC559" s="277"/>
      <c r="CD559" s="149"/>
      <c r="CE559" s="60"/>
      <c r="CF559" s="244"/>
      <c r="CG559" s="212"/>
      <c r="CH559" s="213"/>
      <c r="CI559" s="149"/>
      <c r="CJ559" s="60"/>
      <c r="CK559" s="244"/>
      <c r="CL559" s="212"/>
      <c r="CM559" s="213"/>
      <c r="CN559" s="149"/>
      <c r="CO559" s="60"/>
      <c r="CP559" s="244"/>
      <c r="CQ559" s="212"/>
      <c r="CR559" s="213"/>
      <c r="CS559" s="149"/>
      <c r="CT559" s="60"/>
      <c r="CU559" s="244"/>
      <c r="CV559" s="212"/>
      <c r="CW559" s="213"/>
      <c r="CX559" s="149"/>
      <c r="CY559" s="60"/>
      <c r="CZ559" s="244"/>
      <c r="DA559" s="212"/>
      <c r="DB559" s="213"/>
      <c r="DC559" s="149"/>
      <c r="DD559" s="60"/>
      <c r="DE559" s="244"/>
      <c r="DF559" s="212"/>
      <c r="DG559" s="213"/>
      <c r="DH559" s="149"/>
      <c r="DI559" s="60"/>
      <c r="DJ559" s="244"/>
      <c r="DK559" s="212"/>
      <c r="DL559" s="213"/>
      <c r="DM559" s="149"/>
      <c r="DN559" s="60"/>
      <c r="DO559" s="244"/>
      <c r="DP559" s="212"/>
      <c r="DQ559" s="213"/>
      <c r="DR559" s="149">
        <f t="shared" si="2605"/>
        <v>0</v>
      </c>
      <c r="DS559" s="60">
        <f t="shared" si="2614"/>
        <v>0</v>
      </c>
      <c r="DT559" s="244"/>
      <c r="DU559" s="212">
        <v>0</v>
      </c>
      <c r="DV559" s="213">
        <v>0</v>
      </c>
      <c r="DW559" s="149">
        <f t="shared" si="2606"/>
        <v>0</v>
      </c>
      <c r="DX559" s="60">
        <f t="shared" si="2615"/>
        <v>0</v>
      </c>
      <c r="DY559" s="244"/>
      <c r="DZ559" s="212"/>
      <c r="EA559" s="213"/>
      <c r="EB559" s="149"/>
      <c r="EC559" s="60"/>
      <c r="ED559" s="247"/>
      <c r="EE559" s="212"/>
      <c r="EF559" s="213"/>
      <c r="EG559" s="149"/>
      <c r="EH559" s="60"/>
      <c r="EI559" s="244"/>
      <c r="EJ559" s="224">
        <f t="shared" ref="EJ559" si="2845">IFERROR(AVERAGEIFS(O559:EI559,O$12:EI$12,"Valor Total Unitario",O559:EI559,"&lt;&gt;0"),0)</f>
        <v>634538.70794999995</v>
      </c>
      <c r="EK559" s="221">
        <f t="shared" ref="EK559" si="2846">_xlfn.MINIFS(O559:EI559,O$12:EI$12,"Valor Total Unitario", O559:EI559, "&lt;&gt;0")</f>
        <v>634538.70794999995</v>
      </c>
      <c r="EL559" s="222" t="str">
        <f t="shared" ref="EL559" si="2847">IF(EK559=0,"",INDEX(O$9:EI$9,MATCH(EK559,O559:EI559,0)))</f>
        <v>CEIMED SAS</v>
      </c>
      <c r="EM559" s="221"/>
      <c r="EN559" s="220">
        <f>IFERROR(EM559/#REF!,0)</f>
        <v>0</v>
      </c>
      <c r="EO559" s="31">
        <f t="shared" ref="EO559" si="2848">+EJ559</f>
        <v>634538.70794999995</v>
      </c>
      <c r="EP559" s="31">
        <f t="shared" si="2641"/>
        <v>3172693.5397499995</v>
      </c>
      <c r="EQ559" s="225" t="str">
        <f t="shared" si="2806"/>
        <v/>
      </c>
    </row>
    <row r="560" spans="1:147" s="14" customFormat="1" ht="28.5">
      <c r="A560" s="263">
        <f t="shared" si="2595"/>
        <v>548</v>
      </c>
      <c r="B560" s="102"/>
      <c r="C560" s="250" t="s">
        <v>1275</v>
      </c>
      <c r="D560" s="273" t="s">
        <v>57</v>
      </c>
      <c r="E560" s="266" t="s">
        <v>37</v>
      </c>
      <c r="F560" s="273">
        <v>5</v>
      </c>
      <c r="G560" s="102"/>
      <c r="H560" s="103"/>
      <c r="I560" s="210"/>
      <c r="J560" s="280"/>
      <c r="K560" s="206"/>
      <c r="L560" s="71">
        <f t="shared" ref="L560" si="2849">+J560+K560</f>
        <v>0</v>
      </c>
      <c r="M560" s="209">
        <f t="shared" si="2602"/>
        <v>0</v>
      </c>
      <c r="O560" s="276">
        <v>454596.78</v>
      </c>
      <c r="P560" s="276">
        <f t="shared" si="2785"/>
        <v>86373.388200000001</v>
      </c>
      <c r="Q560" s="149">
        <f t="shared" ref="Q560" si="2850">+O560+P560</f>
        <v>540970.16820000007</v>
      </c>
      <c r="R560" s="60">
        <f t="shared" ref="R560" si="2851">+Q560*$F560</f>
        <v>2704850.8410000005</v>
      </c>
      <c r="S560" s="244"/>
      <c r="T560" s="275"/>
      <c r="U560" s="275"/>
      <c r="V560" s="149"/>
      <c r="W560" s="60"/>
      <c r="X560" s="244"/>
      <c r="Y560" s="275"/>
      <c r="Z560" s="275"/>
      <c r="AA560" s="149"/>
      <c r="AB560" s="60"/>
      <c r="AC560" s="244"/>
      <c r="AD560" s="275"/>
      <c r="AE560" s="275"/>
      <c r="AF560" s="149"/>
      <c r="AG560" s="60"/>
      <c r="AH560" s="244"/>
      <c r="AI560" s="275"/>
      <c r="AJ560" s="275"/>
      <c r="AK560" s="149"/>
      <c r="AL560" s="60"/>
      <c r="AM560" s="244"/>
      <c r="AN560" s="275"/>
      <c r="AO560" s="275"/>
      <c r="AP560" s="149">
        <f t="shared" si="2603"/>
        <v>0</v>
      </c>
      <c r="AQ560" s="60">
        <f t="shared" si="2636"/>
        <v>0</v>
      </c>
      <c r="AR560" s="244"/>
      <c r="AS560" s="275"/>
      <c r="AT560" s="275"/>
      <c r="AU560" s="149"/>
      <c r="AV560" s="60"/>
      <c r="AW560" s="244"/>
      <c r="AX560" s="212"/>
      <c r="AY560" s="213"/>
      <c r="AZ560" s="149"/>
      <c r="BA560" s="60"/>
      <c r="BB560" s="244"/>
      <c r="BC560" s="212"/>
      <c r="BD560" s="213"/>
      <c r="BE560" s="149"/>
      <c r="BF560" s="60"/>
      <c r="BG560" s="244"/>
      <c r="BH560" s="275"/>
      <c r="BI560" s="275"/>
      <c r="BJ560" s="149"/>
      <c r="BK560" s="60"/>
      <c r="BL560" s="244"/>
      <c r="BM560" s="212"/>
      <c r="BN560" s="213"/>
      <c r="BO560" s="149"/>
      <c r="BP560" s="60"/>
      <c r="BQ560" s="244"/>
      <c r="BR560" s="212"/>
      <c r="BS560" s="213"/>
      <c r="BT560" s="149"/>
      <c r="BU560" s="60"/>
      <c r="BV560" s="244"/>
      <c r="BW560" s="212"/>
      <c r="BX560" s="213"/>
      <c r="BY560" s="149"/>
      <c r="BZ560" s="60"/>
      <c r="CA560" s="244"/>
      <c r="CB560" s="277"/>
      <c r="CC560" s="277"/>
      <c r="CD560" s="149"/>
      <c r="CE560" s="60"/>
      <c r="CF560" s="244"/>
      <c r="CG560" s="212"/>
      <c r="CH560" s="213"/>
      <c r="CI560" s="149"/>
      <c r="CJ560" s="60"/>
      <c r="CK560" s="244"/>
      <c r="CL560" s="212"/>
      <c r="CM560" s="213"/>
      <c r="CN560" s="149"/>
      <c r="CO560" s="60"/>
      <c r="CP560" s="244"/>
      <c r="CQ560" s="212"/>
      <c r="CR560" s="213"/>
      <c r="CS560" s="149"/>
      <c r="CT560" s="60"/>
      <c r="CU560" s="244"/>
      <c r="CV560" s="212"/>
      <c r="CW560" s="213"/>
      <c r="CX560" s="149"/>
      <c r="CY560" s="60"/>
      <c r="CZ560" s="244"/>
      <c r="DA560" s="212"/>
      <c r="DB560" s="213"/>
      <c r="DC560" s="149"/>
      <c r="DD560" s="60"/>
      <c r="DE560" s="244"/>
      <c r="DF560" s="212"/>
      <c r="DG560" s="213"/>
      <c r="DH560" s="149"/>
      <c r="DI560" s="60"/>
      <c r="DJ560" s="244"/>
      <c r="DK560" s="212"/>
      <c r="DL560" s="213"/>
      <c r="DM560" s="149"/>
      <c r="DN560" s="60"/>
      <c r="DO560" s="244"/>
      <c r="DP560" s="212"/>
      <c r="DQ560" s="213"/>
      <c r="DR560" s="149">
        <f t="shared" si="2605"/>
        <v>0</v>
      </c>
      <c r="DS560" s="60">
        <f t="shared" si="2614"/>
        <v>0</v>
      </c>
      <c r="DT560" s="244"/>
      <c r="DU560" s="212">
        <v>0</v>
      </c>
      <c r="DV560" s="213">
        <v>0</v>
      </c>
      <c r="DW560" s="149">
        <f t="shared" si="2606"/>
        <v>0</v>
      </c>
      <c r="DX560" s="60">
        <f t="shared" si="2615"/>
        <v>0</v>
      </c>
      <c r="DY560" s="244"/>
      <c r="DZ560" s="212"/>
      <c r="EA560" s="213"/>
      <c r="EB560" s="149"/>
      <c r="EC560" s="60"/>
      <c r="ED560" s="247"/>
      <c r="EE560" s="212"/>
      <c r="EF560" s="213"/>
      <c r="EG560" s="149"/>
      <c r="EH560" s="60"/>
      <c r="EI560" s="244"/>
      <c r="EJ560" s="224">
        <f t="shared" ref="EJ560" si="2852">IFERROR(AVERAGEIFS(O560:EI560,O$12:EI$12,"Valor Total Unitario",O560:EI560,"&lt;&gt;0"),0)</f>
        <v>540970.16820000007</v>
      </c>
      <c r="EK560" s="221">
        <f t="shared" ref="EK560" si="2853">_xlfn.MINIFS(O560:EI560,O$12:EI$12,"Valor Total Unitario", O560:EI560, "&lt;&gt;0")</f>
        <v>540970.16820000007</v>
      </c>
      <c r="EL560" s="222" t="str">
        <f t="shared" ref="EL560" si="2854">IF(EK560=0,"",INDEX(O$9:EI$9,MATCH(EK560,O560:EI560,0)))</f>
        <v>CEIMED SAS</v>
      </c>
      <c r="EM560" s="221"/>
      <c r="EN560" s="220">
        <f>IFERROR(EM560/#REF!,0)</f>
        <v>0</v>
      </c>
      <c r="EO560" s="31">
        <f t="shared" ref="EO560" si="2855">+EJ560</f>
        <v>540970.16820000007</v>
      </c>
      <c r="EP560" s="31">
        <f t="shared" si="2641"/>
        <v>2704850.8410000005</v>
      </c>
      <c r="EQ560" s="225" t="str">
        <f t="shared" si="2806"/>
        <v/>
      </c>
    </row>
    <row r="561" spans="1:147" s="14" customFormat="1" ht="28.5">
      <c r="A561" s="263">
        <f t="shared" si="2595"/>
        <v>549</v>
      </c>
      <c r="B561" s="102"/>
      <c r="C561" s="250" t="s">
        <v>1276</v>
      </c>
      <c r="D561" s="273" t="s">
        <v>57</v>
      </c>
      <c r="E561" s="266" t="s">
        <v>37</v>
      </c>
      <c r="F561" s="273">
        <v>5</v>
      </c>
      <c r="G561" s="102"/>
      <c r="H561" s="103"/>
      <c r="I561" s="210"/>
      <c r="J561" s="280"/>
      <c r="K561" s="206"/>
      <c r="L561" s="71">
        <f t="shared" ref="L561" si="2856">+J561+K561</f>
        <v>0</v>
      </c>
      <c r="M561" s="209">
        <f t="shared" si="2602"/>
        <v>0</v>
      </c>
      <c r="O561" s="276">
        <v>594919.35000000009</v>
      </c>
      <c r="P561" s="276">
        <f t="shared" si="2785"/>
        <v>113034.67650000002</v>
      </c>
      <c r="Q561" s="149">
        <f t="shared" ref="Q561" si="2857">+O561+P561</f>
        <v>707954.02650000015</v>
      </c>
      <c r="R561" s="60">
        <f t="shared" ref="R561" si="2858">+Q561*$F561</f>
        <v>3539770.1325000008</v>
      </c>
      <c r="S561" s="244"/>
      <c r="T561" s="275"/>
      <c r="U561" s="275"/>
      <c r="V561" s="149"/>
      <c r="W561" s="60"/>
      <c r="X561" s="244"/>
      <c r="Y561" s="275"/>
      <c r="Z561" s="275"/>
      <c r="AA561" s="149"/>
      <c r="AB561" s="60"/>
      <c r="AC561" s="244"/>
      <c r="AD561" s="275"/>
      <c r="AE561" s="275"/>
      <c r="AF561" s="149"/>
      <c r="AG561" s="60"/>
      <c r="AH561" s="244"/>
      <c r="AI561" s="275"/>
      <c r="AJ561" s="275"/>
      <c r="AK561" s="149"/>
      <c r="AL561" s="60"/>
      <c r="AM561" s="244"/>
      <c r="AN561" s="275"/>
      <c r="AO561" s="275"/>
      <c r="AP561" s="149">
        <f t="shared" si="2603"/>
        <v>0</v>
      </c>
      <c r="AQ561" s="60">
        <f t="shared" si="2636"/>
        <v>0</v>
      </c>
      <c r="AR561" s="244"/>
      <c r="AS561" s="275"/>
      <c r="AT561" s="275"/>
      <c r="AU561" s="149"/>
      <c r="AV561" s="60"/>
      <c r="AW561" s="244"/>
      <c r="AX561" s="212"/>
      <c r="AY561" s="213"/>
      <c r="AZ561" s="149"/>
      <c r="BA561" s="60"/>
      <c r="BB561" s="244"/>
      <c r="BC561" s="212"/>
      <c r="BD561" s="213"/>
      <c r="BE561" s="149"/>
      <c r="BF561" s="60"/>
      <c r="BG561" s="244"/>
      <c r="BH561" s="275"/>
      <c r="BI561" s="275"/>
      <c r="BJ561" s="149"/>
      <c r="BK561" s="60"/>
      <c r="BL561" s="244"/>
      <c r="BM561" s="212"/>
      <c r="BN561" s="213"/>
      <c r="BO561" s="149"/>
      <c r="BP561" s="60"/>
      <c r="BQ561" s="244"/>
      <c r="BR561" s="212"/>
      <c r="BS561" s="213"/>
      <c r="BT561" s="149"/>
      <c r="BU561" s="60"/>
      <c r="BV561" s="244"/>
      <c r="BW561" s="212"/>
      <c r="BX561" s="213"/>
      <c r="BY561" s="149"/>
      <c r="BZ561" s="60"/>
      <c r="CA561" s="244"/>
      <c r="CB561" s="277"/>
      <c r="CC561" s="277"/>
      <c r="CD561" s="149"/>
      <c r="CE561" s="60"/>
      <c r="CF561" s="244"/>
      <c r="CG561" s="212"/>
      <c r="CH561" s="213"/>
      <c r="CI561" s="149"/>
      <c r="CJ561" s="60"/>
      <c r="CK561" s="244"/>
      <c r="CL561" s="212"/>
      <c r="CM561" s="213"/>
      <c r="CN561" s="149"/>
      <c r="CO561" s="60"/>
      <c r="CP561" s="244"/>
      <c r="CQ561" s="212"/>
      <c r="CR561" s="213"/>
      <c r="CS561" s="149"/>
      <c r="CT561" s="60"/>
      <c r="CU561" s="244"/>
      <c r="CV561" s="212"/>
      <c r="CW561" s="213"/>
      <c r="CX561" s="149"/>
      <c r="CY561" s="60"/>
      <c r="CZ561" s="244"/>
      <c r="DA561" s="212"/>
      <c r="DB561" s="213"/>
      <c r="DC561" s="149"/>
      <c r="DD561" s="60"/>
      <c r="DE561" s="244"/>
      <c r="DF561" s="212"/>
      <c r="DG561" s="213"/>
      <c r="DH561" s="149"/>
      <c r="DI561" s="60"/>
      <c r="DJ561" s="244"/>
      <c r="DK561" s="212"/>
      <c r="DL561" s="213"/>
      <c r="DM561" s="149"/>
      <c r="DN561" s="60"/>
      <c r="DO561" s="244"/>
      <c r="DP561" s="212"/>
      <c r="DQ561" s="213"/>
      <c r="DR561" s="149">
        <f t="shared" si="2605"/>
        <v>0</v>
      </c>
      <c r="DS561" s="60">
        <f t="shared" si="2614"/>
        <v>0</v>
      </c>
      <c r="DT561" s="244"/>
      <c r="DU561" s="212">
        <v>0</v>
      </c>
      <c r="DV561" s="213">
        <v>0</v>
      </c>
      <c r="DW561" s="149">
        <f t="shared" si="2606"/>
        <v>0</v>
      </c>
      <c r="DX561" s="60">
        <f t="shared" si="2615"/>
        <v>0</v>
      </c>
      <c r="DY561" s="244"/>
      <c r="DZ561" s="212"/>
      <c r="EA561" s="213"/>
      <c r="EB561" s="149"/>
      <c r="EC561" s="60"/>
      <c r="ED561" s="247"/>
      <c r="EE561" s="212"/>
      <c r="EF561" s="213"/>
      <c r="EG561" s="149"/>
      <c r="EH561" s="60"/>
      <c r="EI561" s="244"/>
      <c r="EJ561" s="224">
        <f t="shared" ref="EJ561" si="2859">IFERROR(AVERAGEIFS(O561:EI561,O$12:EI$12,"Valor Total Unitario",O561:EI561,"&lt;&gt;0"),0)</f>
        <v>707954.02650000015</v>
      </c>
      <c r="EK561" s="221">
        <f t="shared" ref="EK561" si="2860">_xlfn.MINIFS(O561:EI561,O$12:EI$12,"Valor Total Unitario", O561:EI561, "&lt;&gt;0")</f>
        <v>707954.02650000015</v>
      </c>
      <c r="EL561" s="222" t="str">
        <f t="shared" ref="EL561" si="2861">IF(EK561=0,"",INDEX(O$9:EI$9,MATCH(EK561,O561:EI561,0)))</f>
        <v>CEIMED SAS</v>
      </c>
      <c r="EM561" s="221"/>
      <c r="EN561" s="220">
        <f>IFERROR(EM561/#REF!,0)</f>
        <v>0</v>
      </c>
      <c r="EO561" s="31">
        <f t="shared" ref="EO561" si="2862">+EJ561</f>
        <v>707954.02650000015</v>
      </c>
      <c r="EP561" s="31">
        <f t="shared" si="2641"/>
        <v>3539770.1325000008</v>
      </c>
      <c r="EQ561" s="225" t="str">
        <f t="shared" si="2806"/>
        <v/>
      </c>
    </row>
    <row r="562" spans="1:147" s="14" customFormat="1" ht="28.5">
      <c r="A562" s="263">
        <f t="shared" si="2595"/>
        <v>550</v>
      </c>
      <c r="B562" s="102"/>
      <c r="C562" s="250" t="s">
        <v>1277</v>
      </c>
      <c r="D562" s="273" t="s">
        <v>57</v>
      </c>
      <c r="E562" s="266" t="s">
        <v>37</v>
      </c>
      <c r="F562" s="273">
        <v>5</v>
      </c>
      <c r="G562" s="102"/>
      <c r="H562" s="103"/>
      <c r="I562" s="210"/>
      <c r="J562" s="280"/>
      <c r="K562" s="206"/>
      <c r="L562" s="71">
        <f t="shared" ref="L562" si="2863">+J562+K562</f>
        <v>0</v>
      </c>
      <c r="M562" s="209">
        <f t="shared" si="2602"/>
        <v>0</v>
      </c>
      <c r="O562" s="276">
        <v>627096.78</v>
      </c>
      <c r="P562" s="276">
        <f t="shared" si="2785"/>
        <v>119148.3882</v>
      </c>
      <c r="Q562" s="149">
        <f t="shared" ref="Q562" si="2864">+O562+P562</f>
        <v>746245.16820000007</v>
      </c>
      <c r="R562" s="60">
        <f t="shared" ref="R562" si="2865">+Q562*$F562</f>
        <v>3731225.8410000005</v>
      </c>
      <c r="S562" s="244"/>
      <c r="T562" s="275"/>
      <c r="U562" s="275"/>
      <c r="V562" s="149"/>
      <c r="W562" s="60"/>
      <c r="X562" s="244"/>
      <c r="Y562" s="275"/>
      <c r="Z562" s="275"/>
      <c r="AA562" s="149"/>
      <c r="AB562" s="60"/>
      <c r="AC562" s="244"/>
      <c r="AD562" s="275"/>
      <c r="AE562" s="275"/>
      <c r="AF562" s="149"/>
      <c r="AG562" s="60"/>
      <c r="AH562" s="244"/>
      <c r="AI562" s="275"/>
      <c r="AJ562" s="275"/>
      <c r="AK562" s="149"/>
      <c r="AL562" s="60"/>
      <c r="AM562" s="244"/>
      <c r="AN562" s="275"/>
      <c r="AO562" s="275"/>
      <c r="AP562" s="149">
        <f t="shared" si="2603"/>
        <v>0</v>
      </c>
      <c r="AQ562" s="60">
        <f t="shared" si="2636"/>
        <v>0</v>
      </c>
      <c r="AR562" s="244"/>
      <c r="AS562" s="275"/>
      <c r="AT562" s="275"/>
      <c r="AU562" s="149"/>
      <c r="AV562" s="60"/>
      <c r="AW562" s="244"/>
      <c r="AX562" s="212"/>
      <c r="AY562" s="213"/>
      <c r="AZ562" s="149"/>
      <c r="BA562" s="60"/>
      <c r="BB562" s="244"/>
      <c r="BC562" s="212"/>
      <c r="BD562" s="213"/>
      <c r="BE562" s="149"/>
      <c r="BF562" s="60"/>
      <c r="BG562" s="244"/>
      <c r="BH562" s="275"/>
      <c r="BI562" s="275"/>
      <c r="BJ562" s="149"/>
      <c r="BK562" s="60"/>
      <c r="BL562" s="244"/>
      <c r="BM562" s="212"/>
      <c r="BN562" s="213"/>
      <c r="BO562" s="149"/>
      <c r="BP562" s="60"/>
      <c r="BQ562" s="244"/>
      <c r="BR562" s="212"/>
      <c r="BS562" s="213"/>
      <c r="BT562" s="149"/>
      <c r="BU562" s="60"/>
      <c r="BV562" s="244"/>
      <c r="BW562" s="212"/>
      <c r="BX562" s="213"/>
      <c r="BY562" s="149"/>
      <c r="BZ562" s="60"/>
      <c r="CA562" s="244"/>
      <c r="CB562" s="277"/>
      <c r="CC562" s="277"/>
      <c r="CD562" s="149"/>
      <c r="CE562" s="60"/>
      <c r="CF562" s="244"/>
      <c r="CG562" s="212"/>
      <c r="CH562" s="213"/>
      <c r="CI562" s="149"/>
      <c r="CJ562" s="60"/>
      <c r="CK562" s="244"/>
      <c r="CL562" s="212"/>
      <c r="CM562" s="213"/>
      <c r="CN562" s="149"/>
      <c r="CO562" s="60"/>
      <c r="CP562" s="244"/>
      <c r="CQ562" s="212"/>
      <c r="CR562" s="213"/>
      <c r="CS562" s="149"/>
      <c r="CT562" s="60"/>
      <c r="CU562" s="244"/>
      <c r="CV562" s="212"/>
      <c r="CW562" s="213"/>
      <c r="CX562" s="149"/>
      <c r="CY562" s="60"/>
      <c r="CZ562" s="244"/>
      <c r="DA562" s="212"/>
      <c r="DB562" s="213"/>
      <c r="DC562" s="149"/>
      <c r="DD562" s="60"/>
      <c r="DE562" s="244"/>
      <c r="DF562" s="212"/>
      <c r="DG562" s="213"/>
      <c r="DH562" s="149"/>
      <c r="DI562" s="60"/>
      <c r="DJ562" s="244"/>
      <c r="DK562" s="212"/>
      <c r="DL562" s="213"/>
      <c r="DM562" s="149"/>
      <c r="DN562" s="60"/>
      <c r="DO562" s="244"/>
      <c r="DP562" s="212"/>
      <c r="DQ562" s="213"/>
      <c r="DR562" s="149">
        <f t="shared" si="2605"/>
        <v>0</v>
      </c>
      <c r="DS562" s="60">
        <f t="shared" si="2614"/>
        <v>0</v>
      </c>
      <c r="DT562" s="244"/>
      <c r="DU562" s="212">
        <v>0</v>
      </c>
      <c r="DV562" s="213">
        <v>0</v>
      </c>
      <c r="DW562" s="149">
        <f t="shared" si="2606"/>
        <v>0</v>
      </c>
      <c r="DX562" s="60">
        <f t="shared" si="2615"/>
        <v>0</v>
      </c>
      <c r="DY562" s="244"/>
      <c r="DZ562" s="212"/>
      <c r="EA562" s="213"/>
      <c r="EB562" s="149"/>
      <c r="EC562" s="60"/>
      <c r="ED562" s="247"/>
      <c r="EE562" s="212"/>
      <c r="EF562" s="213"/>
      <c r="EG562" s="149"/>
      <c r="EH562" s="60"/>
      <c r="EI562" s="244"/>
      <c r="EJ562" s="224">
        <f t="shared" ref="EJ562" si="2866">IFERROR(AVERAGEIFS(O562:EI562,O$12:EI$12,"Valor Total Unitario",O562:EI562,"&lt;&gt;0"),0)</f>
        <v>746245.16820000007</v>
      </c>
      <c r="EK562" s="221">
        <f t="shared" ref="EK562" si="2867">_xlfn.MINIFS(O562:EI562,O$12:EI$12,"Valor Total Unitario", O562:EI562, "&lt;&gt;0")</f>
        <v>746245.16820000007</v>
      </c>
      <c r="EL562" s="222" t="str">
        <f t="shared" ref="EL562" si="2868">IF(EK562=0,"",INDEX(O$9:EI$9,MATCH(EK562,O562:EI562,0)))</f>
        <v>CEIMED SAS</v>
      </c>
      <c r="EM562" s="221"/>
      <c r="EN562" s="220">
        <f>IFERROR(EM562/#REF!,0)</f>
        <v>0</v>
      </c>
      <c r="EO562" s="31">
        <f t="shared" ref="EO562" si="2869">+EJ562</f>
        <v>746245.16820000007</v>
      </c>
      <c r="EP562" s="31">
        <f t="shared" si="2641"/>
        <v>3731225.8410000005</v>
      </c>
      <c r="EQ562" s="225" t="str">
        <f t="shared" si="2806"/>
        <v/>
      </c>
    </row>
    <row r="563" spans="1:147" s="14" customFormat="1" ht="28.5">
      <c r="A563" s="263">
        <f t="shared" si="2595"/>
        <v>551</v>
      </c>
      <c r="B563" s="102"/>
      <c r="C563" s="250" t="s">
        <v>1278</v>
      </c>
      <c r="D563" s="273" t="s">
        <v>57</v>
      </c>
      <c r="E563" s="266" t="s">
        <v>37</v>
      </c>
      <c r="F563" s="273">
        <v>5</v>
      </c>
      <c r="G563" s="102"/>
      <c r="H563" s="103"/>
      <c r="I563" s="210"/>
      <c r="J563" s="280"/>
      <c r="K563" s="206"/>
      <c r="L563" s="71">
        <f t="shared" ref="L563" si="2870">+J563+K563</f>
        <v>0</v>
      </c>
      <c r="M563" s="209">
        <f t="shared" si="2602"/>
        <v>0</v>
      </c>
      <c r="O563" s="276">
        <v>572419.35000000009</v>
      </c>
      <c r="P563" s="276">
        <f t="shared" si="2785"/>
        <v>108759.67650000002</v>
      </c>
      <c r="Q563" s="149">
        <f t="shared" ref="Q563" si="2871">+O563+P563</f>
        <v>681179.02650000015</v>
      </c>
      <c r="R563" s="60">
        <f t="shared" ref="R563" si="2872">+Q563*$F563</f>
        <v>3405895.1325000008</v>
      </c>
      <c r="S563" s="244"/>
      <c r="T563" s="275"/>
      <c r="U563" s="275"/>
      <c r="V563" s="149"/>
      <c r="W563" s="60"/>
      <c r="X563" s="244"/>
      <c r="Y563" s="275"/>
      <c r="Z563" s="275"/>
      <c r="AA563" s="149"/>
      <c r="AB563" s="60"/>
      <c r="AC563" s="244"/>
      <c r="AD563" s="275"/>
      <c r="AE563" s="275"/>
      <c r="AF563" s="149"/>
      <c r="AG563" s="60"/>
      <c r="AH563" s="244"/>
      <c r="AI563" s="275"/>
      <c r="AJ563" s="275"/>
      <c r="AK563" s="149"/>
      <c r="AL563" s="60"/>
      <c r="AM563" s="244"/>
      <c r="AN563" s="275"/>
      <c r="AO563" s="275"/>
      <c r="AP563" s="149">
        <f t="shared" si="2603"/>
        <v>0</v>
      </c>
      <c r="AQ563" s="60">
        <f t="shared" si="2636"/>
        <v>0</v>
      </c>
      <c r="AR563" s="244"/>
      <c r="AS563" s="275"/>
      <c r="AT563" s="275"/>
      <c r="AU563" s="149"/>
      <c r="AV563" s="60"/>
      <c r="AW563" s="244"/>
      <c r="AX563" s="212"/>
      <c r="AY563" s="213"/>
      <c r="AZ563" s="149"/>
      <c r="BA563" s="60"/>
      <c r="BB563" s="244"/>
      <c r="BC563" s="212"/>
      <c r="BD563" s="213"/>
      <c r="BE563" s="149"/>
      <c r="BF563" s="60"/>
      <c r="BG563" s="244"/>
      <c r="BH563" s="275"/>
      <c r="BI563" s="275"/>
      <c r="BJ563" s="149"/>
      <c r="BK563" s="60"/>
      <c r="BL563" s="244"/>
      <c r="BM563" s="212"/>
      <c r="BN563" s="213"/>
      <c r="BO563" s="149"/>
      <c r="BP563" s="60"/>
      <c r="BQ563" s="244"/>
      <c r="BR563" s="212"/>
      <c r="BS563" s="213"/>
      <c r="BT563" s="149"/>
      <c r="BU563" s="60"/>
      <c r="BV563" s="244"/>
      <c r="BW563" s="212"/>
      <c r="BX563" s="213"/>
      <c r="BY563" s="149"/>
      <c r="BZ563" s="60"/>
      <c r="CA563" s="244"/>
      <c r="CB563" s="277"/>
      <c r="CC563" s="277"/>
      <c r="CD563" s="149"/>
      <c r="CE563" s="60"/>
      <c r="CF563" s="244"/>
      <c r="CG563" s="212"/>
      <c r="CH563" s="213"/>
      <c r="CI563" s="149"/>
      <c r="CJ563" s="60"/>
      <c r="CK563" s="244"/>
      <c r="CL563" s="212"/>
      <c r="CM563" s="213"/>
      <c r="CN563" s="149"/>
      <c r="CO563" s="60"/>
      <c r="CP563" s="244"/>
      <c r="CQ563" s="212"/>
      <c r="CR563" s="213"/>
      <c r="CS563" s="149"/>
      <c r="CT563" s="60"/>
      <c r="CU563" s="244"/>
      <c r="CV563" s="212"/>
      <c r="CW563" s="213"/>
      <c r="CX563" s="149"/>
      <c r="CY563" s="60"/>
      <c r="CZ563" s="244"/>
      <c r="DA563" s="212"/>
      <c r="DB563" s="213"/>
      <c r="DC563" s="149"/>
      <c r="DD563" s="60"/>
      <c r="DE563" s="244"/>
      <c r="DF563" s="212"/>
      <c r="DG563" s="213"/>
      <c r="DH563" s="149"/>
      <c r="DI563" s="60"/>
      <c r="DJ563" s="244"/>
      <c r="DK563" s="212"/>
      <c r="DL563" s="213"/>
      <c r="DM563" s="149"/>
      <c r="DN563" s="60"/>
      <c r="DO563" s="244"/>
      <c r="DP563" s="212"/>
      <c r="DQ563" s="213"/>
      <c r="DR563" s="149">
        <f t="shared" si="2605"/>
        <v>0</v>
      </c>
      <c r="DS563" s="60">
        <f t="shared" si="2614"/>
        <v>0</v>
      </c>
      <c r="DT563" s="244"/>
      <c r="DU563" s="212">
        <v>0</v>
      </c>
      <c r="DV563" s="213">
        <v>0</v>
      </c>
      <c r="DW563" s="149">
        <f t="shared" si="2606"/>
        <v>0</v>
      </c>
      <c r="DX563" s="60">
        <f t="shared" si="2615"/>
        <v>0</v>
      </c>
      <c r="DY563" s="244"/>
      <c r="DZ563" s="212"/>
      <c r="EA563" s="213"/>
      <c r="EB563" s="149"/>
      <c r="EC563" s="60"/>
      <c r="ED563" s="247"/>
      <c r="EE563" s="212"/>
      <c r="EF563" s="213"/>
      <c r="EG563" s="149"/>
      <c r="EH563" s="60"/>
      <c r="EI563" s="244"/>
      <c r="EJ563" s="224">
        <f t="shared" ref="EJ563" si="2873">IFERROR(AVERAGEIFS(O563:EI563,O$12:EI$12,"Valor Total Unitario",O563:EI563,"&lt;&gt;0"),0)</f>
        <v>681179.02650000015</v>
      </c>
      <c r="EK563" s="221">
        <f t="shared" ref="EK563" si="2874">_xlfn.MINIFS(O563:EI563,O$12:EI$12,"Valor Total Unitario", O563:EI563, "&lt;&gt;0")</f>
        <v>681179.02650000015</v>
      </c>
      <c r="EL563" s="222" t="str">
        <f t="shared" ref="EL563" si="2875">IF(EK563=0,"",INDEX(O$9:EI$9,MATCH(EK563,O563:EI563,0)))</f>
        <v>CEIMED SAS</v>
      </c>
      <c r="EM563" s="221"/>
      <c r="EN563" s="220">
        <f>IFERROR(EM563/#REF!,0)</f>
        <v>0</v>
      </c>
      <c r="EO563" s="31">
        <f t="shared" ref="EO563" si="2876">+EJ563</f>
        <v>681179.02650000015</v>
      </c>
      <c r="EP563" s="31">
        <f t="shared" si="2641"/>
        <v>3405895.1325000008</v>
      </c>
      <c r="EQ563" s="225" t="str">
        <f t="shared" si="2806"/>
        <v/>
      </c>
    </row>
    <row r="564" spans="1:147" s="14" customFormat="1" ht="28.5">
      <c r="A564" s="263">
        <f t="shared" si="2595"/>
        <v>552</v>
      </c>
      <c r="B564" s="102"/>
      <c r="C564" s="250" t="s">
        <v>1279</v>
      </c>
      <c r="D564" s="273" t="s">
        <v>57</v>
      </c>
      <c r="E564" s="266" t="s">
        <v>37</v>
      </c>
      <c r="F564" s="273">
        <v>5</v>
      </c>
      <c r="G564" s="102"/>
      <c r="H564" s="103"/>
      <c r="I564" s="210"/>
      <c r="J564" s="280"/>
      <c r="K564" s="206"/>
      <c r="L564" s="71">
        <f t="shared" ref="L564" si="2877">+J564+K564</f>
        <v>0</v>
      </c>
      <c r="M564" s="209">
        <f t="shared" si="2602"/>
        <v>0</v>
      </c>
      <c r="O564" s="276">
        <v>535161.28500000003</v>
      </c>
      <c r="P564" s="276">
        <f t="shared" si="2785"/>
        <v>101680.64415000001</v>
      </c>
      <c r="Q564" s="149">
        <f t="shared" ref="Q564" si="2878">+O564+P564</f>
        <v>636841.92914999998</v>
      </c>
      <c r="R564" s="60">
        <f t="shared" ref="R564" si="2879">+Q564*$F564</f>
        <v>3184209.6457500001</v>
      </c>
      <c r="S564" s="244"/>
      <c r="T564" s="275"/>
      <c r="U564" s="275"/>
      <c r="V564" s="149"/>
      <c r="W564" s="60"/>
      <c r="X564" s="244"/>
      <c r="Y564" s="275"/>
      <c r="Z564" s="275"/>
      <c r="AA564" s="149"/>
      <c r="AB564" s="60"/>
      <c r="AC564" s="244"/>
      <c r="AD564" s="275"/>
      <c r="AE564" s="275"/>
      <c r="AF564" s="149"/>
      <c r="AG564" s="60"/>
      <c r="AH564" s="244"/>
      <c r="AI564" s="275"/>
      <c r="AJ564" s="275"/>
      <c r="AK564" s="149"/>
      <c r="AL564" s="60"/>
      <c r="AM564" s="244"/>
      <c r="AN564" s="275"/>
      <c r="AO564" s="275"/>
      <c r="AP564" s="149">
        <f t="shared" si="2603"/>
        <v>0</v>
      </c>
      <c r="AQ564" s="60">
        <f t="shared" si="2636"/>
        <v>0</v>
      </c>
      <c r="AR564" s="244"/>
      <c r="AS564" s="275"/>
      <c r="AT564" s="275"/>
      <c r="AU564" s="149"/>
      <c r="AV564" s="60"/>
      <c r="AW564" s="244"/>
      <c r="AX564" s="212"/>
      <c r="AY564" s="213"/>
      <c r="AZ564" s="149"/>
      <c r="BA564" s="60"/>
      <c r="BB564" s="244"/>
      <c r="BC564" s="212"/>
      <c r="BD564" s="213"/>
      <c r="BE564" s="149"/>
      <c r="BF564" s="60"/>
      <c r="BG564" s="244"/>
      <c r="BH564" s="275"/>
      <c r="BI564" s="275"/>
      <c r="BJ564" s="149"/>
      <c r="BK564" s="60"/>
      <c r="BL564" s="244"/>
      <c r="BM564" s="212"/>
      <c r="BN564" s="213"/>
      <c r="BO564" s="149"/>
      <c r="BP564" s="60"/>
      <c r="BQ564" s="244"/>
      <c r="BR564" s="212"/>
      <c r="BS564" s="213"/>
      <c r="BT564" s="149"/>
      <c r="BU564" s="60"/>
      <c r="BV564" s="244"/>
      <c r="BW564" s="212"/>
      <c r="BX564" s="213"/>
      <c r="BY564" s="149"/>
      <c r="BZ564" s="60"/>
      <c r="CA564" s="244"/>
      <c r="CB564" s="277"/>
      <c r="CC564" s="277"/>
      <c r="CD564" s="149"/>
      <c r="CE564" s="60"/>
      <c r="CF564" s="244"/>
      <c r="CG564" s="212"/>
      <c r="CH564" s="213"/>
      <c r="CI564" s="149"/>
      <c r="CJ564" s="60"/>
      <c r="CK564" s="244"/>
      <c r="CL564" s="212"/>
      <c r="CM564" s="213"/>
      <c r="CN564" s="149"/>
      <c r="CO564" s="60"/>
      <c r="CP564" s="244"/>
      <c r="CQ564" s="212"/>
      <c r="CR564" s="213"/>
      <c r="CS564" s="149"/>
      <c r="CT564" s="60"/>
      <c r="CU564" s="244"/>
      <c r="CV564" s="212"/>
      <c r="CW564" s="213"/>
      <c r="CX564" s="149"/>
      <c r="CY564" s="60"/>
      <c r="CZ564" s="244"/>
      <c r="DA564" s="212"/>
      <c r="DB564" s="213"/>
      <c r="DC564" s="149"/>
      <c r="DD564" s="60"/>
      <c r="DE564" s="244"/>
      <c r="DF564" s="212"/>
      <c r="DG564" s="213"/>
      <c r="DH564" s="149"/>
      <c r="DI564" s="60"/>
      <c r="DJ564" s="244"/>
      <c r="DK564" s="212"/>
      <c r="DL564" s="213"/>
      <c r="DM564" s="149"/>
      <c r="DN564" s="60"/>
      <c r="DO564" s="244"/>
      <c r="DP564" s="212"/>
      <c r="DQ564" s="213"/>
      <c r="DR564" s="149">
        <f t="shared" si="2605"/>
        <v>0</v>
      </c>
      <c r="DS564" s="60">
        <f t="shared" si="2614"/>
        <v>0</v>
      </c>
      <c r="DT564" s="244"/>
      <c r="DU564" s="212">
        <v>0</v>
      </c>
      <c r="DV564" s="213">
        <v>0</v>
      </c>
      <c r="DW564" s="149">
        <f t="shared" si="2606"/>
        <v>0</v>
      </c>
      <c r="DX564" s="60">
        <f t="shared" si="2615"/>
        <v>0</v>
      </c>
      <c r="DY564" s="244"/>
      <c r="DZ564" s="212"/>
      <c r="EA564" s="213"/>
      <c r="EB564" s="149"/>
      <c r="EC564" s="60"/>
      <c r="ED564" s="247"/>
      <c r="EE564" s="212"/>
      <c r="EF564" s="213"/>
      <c r="EG564" s="149"/>
      <c r="EH564" s="60"/>
      <c r="EI564" s="244"/>
      <c r="EJ564" s="224">
        <f t="shared" ref="EJ564" si="2880">IFERROR(AVERAGEIFS(O564:EI564,O$12:EI$12,"Valor Total Unitario",O564:EI564,"&lt;&gt;0"),0)</f>
        <v>636841.92914999998</v>
      </c>
      <c r="EK564" s="221">
        <f t="shared" ref="EK564" si="2881">_xlfn.MINIFS(O564:EI564,O$12:EI$12,"Valor Total Unitario", O564:EI564, "&lt;&gt;0")</f>
        <v>636841.92914999998</v>
      </c>
      <c r="EL564" s="222" t="str">
        <f t="shared" ref="EL564" si="2882">IF(EK564=0,"",INDEX(O$9:EI$9,MATCH(EK564,O564:EI564,0)))</f>
        <v>CEIMED SAS</v>
      </c>
      <c r="EM564" s="221"/>
      <c r="EN564" s="220">
        <f>IFERROR(EM564/#REF!,0)</f>
        <v>0</v>
      </c>
      <c r="EO564" s="31">
        <f t="shared" ref="EO564" si="2883">+EJ564</f>
        <v>636841.92914999998</v>
      </c>
      <c r="EP564" s="31">
        <f t="shared" si="2641"/>
        <v>3184209.6457500001</v>
      </c>
      <c r="EQ564" s="225" t="str">
        <f t="shared" si="2806"/>
        <v/>
      </c>
    </row>
    <row r="565" spans="1:147" s="14" customFormat="1" ht="28.5">
      <c r="A565" s="263">
        <f t="shared" si="2595"/>
        <v>553</v>
      </c>
      <c r="B565" s="102"/>
      <c r="C565" s="250" t="s">
        <v>1280</v>
      </c>
      <c r="D565" s="273" t="s">
        <v>57</v>
      </c>
      <c r="E565" s="266" t="s">
        <v>37</v>
      </c>
      <c r="F565" s="273">
        <v>5</v>
      </c>
      <c r="G565" s="102"/>
      <c r="H565" s="103"/>
      <c r="I565" s="210"/>
      <c r="J565" s="280"/>
      <c r="K565" s="206"/>
      <c r="L565" s="71">
        <f t="shared" ref="L565" si="2884">+J565+K565</f>
        <v>0</v>
      </c>
      <c r="M565" s="209">
        <f t="shared" si="2602"/>
        <v>0</v>
      </c>
      <c r="O565" s="276">
        <v>811451.61</v>
      </c>
      <c r="P565" s="276">
        <f t="shared" si="2785"/>
        <v>154175.80590000001</v>
      </c>
      <c r="Q565" s="149">
        <f t="shared" ref="Q565" si="2885">+O565+P565</f>
        <v>965627.41590000002</v>
      </c>
      <c r="R565" s="60">
        <f t="shared" ref="R565" si="2886">+Q565*$F565</f>
        <v>4828137.0795</v>
      </c>
      <c r="S565" s="244"/>
      <c r="T565" s="275"/>
      <c r="U565" s="275"/>
      <c r="V565" s="149"/>
      <c r="W565" s="60"/>
      <c r="X565" s="244"/>
      <c r="Y565" s="275"/>
      <c r="Z565" s="275"/>
      <c r="AA565" s="149"/>
      <c r="AB565" s="60"/>
      <c r="AC565" s="244"/>
      <c r="AD565" s="275"/>
      <c r="AE565" s="275"/>
      <c r="AF565" s="149"/>
      <c r="AG565" s="60"/>
      <c r="AH565" s="244"/>
      <c r="AI565" s="275"/>
      <c r="AJ565" s="275"/>
      <c r="AK565" s="149"/>
      <c r="AL565" s="60"/>
      <c r="AM565" s="244"/>
      <c r="AN565" s="275"/>
      <c r="AO565" s="275"/>
      <c r="AP565" s="149">
        <f t="shared" si="2603"/>
        <v>0</v>
      </c>
      <c r="AQ565" s="60">
        <f t="shared" si="2636"/>
        <v>0</v>
      </c>
      <c r="AR565" s="244"/>
      <c r="AS565" s="275"/>
      <c r="AT565" s="275"/>
      <c r="AU565" s="149"/>
      <c r="AV565" s="60"/>
      <c r="AW565" s="244"/>
      <c r="AX565" s="212"/>
      <c r="AY565" s="213"/>
      <c r="AZ565" s="149"/>
      <c r="BA565" s="60"/>
      <c r="BB565" s="244"/>
      <c r="BC565" s="212"/>
      <c r="BD565" s="213"/>
      <c r="BE565" s="149"/>
      <c r="BF565" s="60"/>
      <c r="BG565" s="244"/>
      <c r="BH565" s="275"/>
      <c r="BI565" s="275"/>
      <c r="BJ565" s="149"/>
      <c r="BK565" s="60"/>
      <c r="BL565" s="244"/>
      <c r="BM565" s="212"/>
      <c r="BN565" s="213"/>
      <c r="BO565" s="149"/>
      <c r="BP565" s="60"/>
      <c r="BQ565" s="244"/>
      <c r="BR565" s="212"/>
      <c r="BS565" s="213"/>
      <c r="BT565" s="149"/>
      <c r="BU565" s="60"/>
      <c r="BV565" s="244"/>
      <c r="BW565" s="212"/>
      <c r="BX565" s="213"/>
      <c r="BY565" s="149"/>
      <c r="BZ565" s="60"/>
      <c r="CA565" s="244"/>
      <c r="CB565" s="277"/>
      <c r="CC565" s="277"/>
      <c r="CD565" s="149"/>
      <c r="CE565" s="60"/>
      <c r="CF565" s="244"/>
      <c r="CG565" s="212"/>
      <c r="CH565" s="213"/>
      <c r="CI565" s="149"/>
      <c r="CJ565" s="60"/>
      <c r="CK565" s="244"/>
      <c r="CL565" s="212"/>
      <c r="CM565" s="213"/>
      <c r="CN565" s="149"/>
      <c r="CO565" s="60"/>
      <c r="CP565" s="244"/>
      <c r="CQ565" s="212"/>
      <c r="CR565" s="213"/>
      <c r="CS565" s="149"/>
      <c r="CT565" s="60"/>
      <c r="CU565" s="244"/>
      <c r="CV565" s="212"/>
      <c r="CW565" s="213"/>
      <c r="CX565" s="149"/>
      <c r="CY565" s="60"/>
      <c r="CZ565" s="244"/>
      <c r="DA565" s="212"/>
      <c r="DB565" s="213"/>
      <c r="DC565" s="149"/>
      <c r="DD565" s="60"/>
      <c r="DE565" s="244"/>
      <c r="DF565" s="212"/>
      <c r="DG565" s="213"/>
      <c r="DH565" s="149"/>
      <c r="DI565" s="60"/>
      <c r="DJ565" s="244"/>
      <c r="DK565" s="212"/>
      <c r="DL565" s="213"/>
      <c r="DM565" s="149"/>
      <c r="DN565" s="60"/>
      <c r="DO565" s="244"/>
      <c r="DP565" s="212"/>
      <c r="DQ565" s="213"/>
      <c r="DR565" s="149">
        <f t="shared" si="2605"/>
        <v>0</v>
      </c>
      <c r="DS565" s="60">
        <f t="shared" si="2614"/>
        <v>0</v>
      </c>
      <c r="DT565" s="244"/>
      <c r="DU565" s="212">
        <v>0</v>
      </c>
      <c r="DV565" s="213">
        <v>0</v>
      </c>
      <c r="DW565" s="149">
        <f t="shared" si="2606"/>
        <v>0</v>
      </c>
      <c r="DX565" s="60">
        <f t="shared" si="2615"/>
        <v>0</v>
      </c>
      <c r="DY565" s="244"/>
      <c r="DZ565" s="212"/>
      <c r="EA565" s="213"/>
      <c r="EB565" s="149"/>
      <c r="EC565" s="60"/>
      <c r="ED565" s="247"/>
      <c r="EE565" s="212"/>
      <c r="EF565" s="213"/>
      <c r="EG565" s="149"/>
      <c r="EH565" s="60"/>
      <c r="EI565" s="244"/>
      <c r="EJ565" s="224">
        <f t="shared" ref="EJ565" si="2887">IFERROR(AVERAGEIFS(O565:EI565,O$12:EI$12,"Valor Total Unitario",O565:EI565,"&lt;&gt;0"),0)</f>
        <v>965627.41590000002</v>
      </c>
      <c r="EK565" s="221">
        <f t="shared" ref="EK565" si="2888">_xlfn.MINIFS(O565:EI565,O$12:EI$12,"Valor Total Unitario", O565:EI565, "&lt;&gt;0")</f>
        <v>965627.41590000002</v>
      </c>
      <c r="EL565" s="222" t="str">
        <f t="shared" ref="EL565" si="2889">IF(EK565=0,"",INDEX(O$9:EI$9,MATCH(EK565,O565:EI565,0)))</f>
        <v>CEIMED SAS</v>
      </c>
      <c r="EM565" s="221"/>
      <c r="EN565" s="220">
        <f>IFERROR(EM565/#REF!,0)</f>
        <v>0</v>
      </c>
      <c r="EO565" s="31">
        <f t="shared" ref="EO565" si="2890">+EJ565</f>
        <v>965627.41590000002</v>
      </c>
      <c r="EP565" s="31">
        <f t="shared" si="2641"/>
        <v>4828137.0795</v>
      </c>
      <c r="EQ565" s="225" t="str">
        <f t="shared" si="2806"/>
        <v/>
      </c>
    </row>
    <row r="566" spans="1:147" s="14" customFormat="1" ht="28.5">
      <c r="A566" s="263">
        <f t="shared" si="2595"/>
        <v>554</v>
      </c>
      <c r="B566" s="102"/>
      <c r="C566" s="250" t="s">
        <v>1281</v>
      </c>
      <c r="D566" s="273" t="s">
        <v>57</v>
      </c>
      <c r="E566" s="266" t="s">
        <v>37</v>
      </c>
      <c r="F566" s="273">
        <v>5</v>
      </c>
      <c r="G566" s="102"/>
      <c r="H566" s="103"/>
      <c r="I566" s="210"/>
      <c r="J566" s="280"/>
      <c r="K566" s="206"/>
      <c r="L566" s="71">
        <f t="shared" ref="L566" si="2891">+J566+K566</f>
        <v>0</v>
      </c>
      <c r="M566" s="209">
        <f t="shared" si="2602"/>
        <v>0</v>
      </c>
      <c r="O566" s="276">
        <v>462822.58500000002</v>
      </c>
      <c r="P566" s="276">
        <f t="shared" si="2785"/>
        <v>87936.291150000005</v>
      </c>
      <c r="Q566" s="149">
        <f t="shared" ref="Q566" si="2892">+O566+P566</f>
        <v>550758.87615000003</v>
      </c>
      <c r="R566" s="60">
        <f t="shared" ref="R566" si="2893">+Q566*$F566</f>
        <v>2753794.38075</v>
      </c>
      <c r="S566" s="244"/>
      <c r="T566" s="275"/>
      <c r="U566" s="275"/>
      <c r="V566" s="149"/>
      <c r="W566" s="60"/>
      <c r="X566" s="244"/>
      <c r="Y566" s="275"/>
      <c r="Z566" s="275"/>
      <c r="AA566" s="149"/>
      <c r="AB566" s="60"/>
      <c r="AC566" s="244"/>
      <c r="AD566" s="275"/>
      <c r="AE566" s="275"/>
      <c r="AF566" s="149"/>
      <c r="AG566" s="60"/>
      <c r="AH566" s="244"/>
      <c r="AI566" s="275"/>
      <c r="AJ566" s="275"/>
      <c r="AK566" s="149"/>
      <c r="AL566" s="60"/>
      <c r="AM566" s="244"/>
      <c r="AN566" s="275"/>
      <c r="AO566" s="275"/>
      <c r="AP566" s="149">
        <f t="shared" si="2603"/>
        <v>0</v>
      </c>
      <c r="AQ566" s="60">
        <f t="shared" si="2636"/>
        <v>0</v>
      </c>
      <c r="AR566" s="244"/>
      <c r="AS566" s="275"/>
      <c r="AT566" s="275"/>
      <c r="AU566" s="149"/>
      <c r="AV566" s="60"/>
      <c r="AW566" s="244"/>
      <c r="AX566" s="212"/>
      <c r="AY566" s="213"/>
      <c r="AZ566" s="149"/>
      <c r="BA566" s="60"/>
      <c r="BB566" s="244"/>
      <c r="BC566" s="212"/>
      <c r="BD566" s="213"/>
      <c r="BE566" s="149"/>
      <c r="BF566" s="60"/>
      <c r="BG566" s="244"/>
      <c r="BH566" s="275"/>
      <c r="BI566" s="275"/>
      <c r="BJ566" s="149"/>
      <c r="BK566" s="60"/>
      <c r="BL566" s="244"/>
      <c r="BM566" s="212"/>
      <c r="BN566" s="213"/>
      <c r="BO566" s="149"/>
      <c r="BP566" s="60"/>
      <c r="BQ566" s="244"/>
      <c r="BR566" s="212"/>
      <c r="BS566" s="213"/>
      <c r="BT566" s="149"/>
      <c r="BU566" s="60"/>
      <c r="BV566" s="244"/>
      <c r="BW566" s="212"/>
      <c r="BX566" s="213"/>
      <c r="BY566" s="149"/>
      <c r="BZ566" s="60"/>
      <c r="CA566" s="244"/>
      <c r="CB566" s="277"/>
      <c r="CC566" s="277"/>
      <c r="CD566" s="149"/>
      <c r="CE566" s="60"/>
      <c r="CF566" s="244"/>
      <c r="CG566" s="212"/>
      <c r="CH566" s="213"/>
      <c r="CI566" s="149"/>
      <c r="CJ566" s="60"/>
      <c r="CK566" s="244"/>
      <c r="CL566" s="212"/>
      <c r="CM566" s="213"/>
      <c r="CN566" s="149"/>
      <c r="CO566" s="60"/>
      <c r="CP566" s="244"/>
      <c r="CQ566" s="212"/>
      <c r="CR566" s="213"/>
      <c r="CS566" s="149"/>
      <c r="CT566" s="60"/>
      <c r="CU566" s="244"/>
      <c r="CV566" s="212"/>
      <c r="CW566" s="213"/>
      <c r="CX566" s="149"/>
      <c r="CY566" s="60"/>
      <c r="CZ566" s="244"/>
      <c r="DA566" s="212"/>
      <c r="DB566" s="213"/>
      <c r="DC566" s="149"/>
      <c r="DD566" s="60"/>
      <c r="DE566" s="244"/>
      <c r="DF566" s="212"/>
      <c r="DG566" s="213"/>
      <c r="DH566" s="149"/>
      <c r="DI566" s="60"/>
      <c r="DJ566" s="244"/>
      <c r="DK566" s="212"/>
      <c r="DL566" s="213"/>
      <c r="DM566" s="149"/>
      <c r="DN566" s="60"/>
      <c r="DO566" s="244"/>
      <c r="DP566" s="212"/>
      <c r="DQ566" s="213"/>
      <c r="DR566" s="149">
        <f t="shared" si="2605"/>
        <v>0</v>
      </c>
      <c r="DS566" s="60">
        <f t="shared" si="2614"/>
        <v>0</v>
      </c>
      <c r="DT566" s="244"/>
      <c r="DU566" s="212">
        <v>0</v>
      </c>
      <c r="DV566" s="213">
        <v>0</v>
      </c>
      <c r="DW566" s="149">
        <f t="shared" si="2606"/>
        <v>0</v>
      </c>
      <c r="DX566" s="60">
        <f t="shared" si="2615"/>
        <v>0</v>
      </c>
      <c r="DY566" s="244"/>
      <c r="DZ566" s="212"/>
      <c r="EA566" s="213"/>
      <c r="EB566" s="149"/>
      <c r="EC566" s="60"/>
      <c r="ED566" s="247"/>
      <c r="EE566" s="212"/>
      <c r="EF566" s="213"/>
      <c r="EG566" s="149"/>
      <c r="EH566" s="60"/>
      <c r="EI566" s="244"/>
      <c r="EJ566" s="224">
        <f t="shared" ref="EJ566" si="2894">IFERROR(AVERAGEIFS(O566:EI566,O$12:EI$12,"Valor Total Unitario",O566:EI566,"&lt;&gt;0"),0)</f>
        <v>550758.87615000003</v>
      </c>
      <c r="EK566" s="221">
        <f t="shared" ref="EK566" si="2895">_xlfn.MINIFS(O566:EI566,O$12:EI$12,"Valor Total Unitario", O566:EI566, "&lt;&gt;0")</f>
        <v>550758.87615000003</v>
      </c>
      <c r="EL566" s="222" t="str">
        <f t="shared" ref="EL566" si="2896">IF(EK566=0,"",INDEX(O$9:EI$9,MATCH(EK566,O566:EI566,0)))</f>
        <v>CEIMED SAS</v>
      </c>
      <c r="EM566" s="221"/>
      <c r="EN566" s="220">
        <f>IFERROR(EM566/#REF!,0)</f>
        <v>0</v>
      </c>
      <c r="EO566" s="31">
        <f t="shared" ref="EO566" si="2897">+EJ566</f>
        <v>550758.87615000003</v>
      </c>
      <c r="EP566" s="31">
        <f t="shared" si="2641"/>
        <v>2753794.38075</v>
      </c>
      <c r="EQ566" s="225" t="str">
        <f t="shared" si="2806"/>
        <v/>
      </c>
    </row>
    <row r="567" spans="1:147" s="14" customFormat="1" ht="28.5">
      <c r="A567" s="263">
        <f t="shared" si="2595"/>
        <v>555</v>
      </c>
      <c r="B567" s="102"/>
      <c r="C567" s="250" t="s">
        <v>1282</v>
      </c>
      <c r="D567" s="273" t="s">
        <v>57</v>
      </c>
      <c r="E567" s="266" t="s">
        <v>37</v>
      </c>
      <c r="F567" s="273">
        <v>5</v>
      </c>
      <c r="G567" s="102"/>
      <c r="H567" s="103"/>
      <c r="I567" s="210"/>
      <c r="J567" s="280"/>
      <c r="K567" s="206"/>
      <c r="L567" s="71">
        <f t="shared" ref="L567" si="2898">+J567+K567</f>
        <v>0</v>
      </c>
      <c r="M567" s="209">
        <f t="shared" si="2602"/>
        <v>0</v>
      </c>
      <c r="O567" s="276">
        <v>581612.91</v>
      </c>
      <c r="P567" s="276">
        <f t="shared" si="2785"/>
        <v>110506.4529</v>
      </c>
      <c r="Q567" s="149">
        <f t="shared" ref="Q567" si="2899">+O567+P567</f>
        <v>692119.36290000007</v>
      </c>
      <c r="R567" s="60">
        <f t="shared" ref="R567" si="2900">+Q567*$F567</f>
        <v>3460596.8145000003</v>
      </c>
      <c r="S567" s="244"/>
      <c r="T567" s="275"/>
      <c r="U567" s="275"/>
      <c r="V567" s="149"/>
      <c r="W567" s="60"/>
      <c r="X567" s="244"/>
      <c r="Y567" s="275"/>
      <c r="Z567" s="275"/>
      <c r="AA567" s="149"/>
      <c r="AB567" s="60"/>
      <c r="AC567" s="244"/>
      <c r="AD567" s="275"/>
      <c r="AE567" s="275"/>
      <c r="AF567" s="149"/>
      <c r="AG567" s="60"/>
      <c r="AH567" s="244"/>
      <c r="AI567" s="275"/>
      <c r="AJ567" s="275"/>
      <c r="AK567" s="149"/>
      <c r="AL567" s="60"/>
      <c r="AM567" s="244"/>
      <c r="AN567" s="275"/>
      <c r="AO567" s="275"/>
      <c r="AP567" s="149">
        <f t="shared" si="2603"/>
        <v>0</v>
      </c>
      <c r="AQ567" s="60">
        <f t="shared" si="2636"/>
        <v>0</v>
      </c>
      <c r="AR567" s="244"/>
      <c r="AS567" s="275"/>
      <c r="AT567" s="275"/>
      <c r="AU567" s="149"/>
      <c r="AV567" s="60"/>
      <c r="AW567" s="244"/>
      <c r="AX567" s="212"/>
      <c r="AY567" s="213"/>
      <c r="AZ567" s="149"/>
      <c r="BA567" s="60"/>
      <c r="BB567" s="244"/>
      <c r="BC567" s="212"/>
      <c r="BD567" s="213"/>
      <c r="BE567" s="149"/>
      <c r="BF567" s="60"/>
      <c r="BG567" s="244"/>
      <c r="BH567" s="275"/>
      <c r="BI567" s="275"/>
      <c r="BJ567" s="149"/>
      <c r="BK567" s="60"/>
      <c r="BL567" s="244"/>
      <c r="BM567" s="212"/>
      <c r="BN567" s="213"/>
      <c r="BO567" s="149"/>
      <c r="BP567" s="60"/>
      <c r="BQ567" s="244"/>
      <c r="BR567" s="212"/>
      <c r="BS567" s="213"/>
      <c r="BT567" s="149"/>
      <c r="BU567" s="60"/>
      <c r="BV567" s="244"/>
      <c r="BW567" s="212"/>
      <c r="BX567" s="213"/>
      <c r="BY567" s="149"/>
      <c r="BZ567" s="60"/>
      <c r="CA567" s="244"/>
      <c r="CB567" s="277"/>
      <c r="CC567" s="277"/>
      <c r="CD567" s="149"/>
      <c r="CE567" s="60"/>
      <c r="CF567" s="244"/>
      <c r="CG567" s="212"/>
      <c r="CH567" s="213"/>
      <c r="CI567" s="149"/>
      <c r="CJ567" s="60"/>
      <c r="CK567" s="244"/>
      <c r="CL567" s="212"/>
      <c r="CM567" s="213"/>
      <c r="CN567" s="149"/>
      <c r="CO567" s="60"/>
      <c r="CP567" s="244"/>
      <c r="CQ567" s="212"/>
      <c r="CR567" s="213"/>
      <c r="CS567" s="149"/>
      <c r="CT567" s="60"/>
      <c r="CU567" s="244"/>
      <c r="CV567" s="212"/>
      <c r="CW567" s="213"/>
      <c r="CX567" s="149"/>
      <c r="CY567" s="60"/>
      <c r="CZ567" s="244"/>
      <c r="DA567" s="212"/>
      <c r="DB567" s="213"/>
      <c r="DC567" s="149"/>
      <c r="DD567" s="60"/>
      <c r="DE567" s="244"/>
      <c r="DF567" s="212"/>
      <c r="DG567" s="213"/>
      <c r="DH567" s="149"/>
      <c r="DI567" s="60"/>
      <c r="DJ567" s="244"/>
      <c r="DK567" s="212"/>
      <c r="DL567" s="213"/>
      <c r="DM567" s="149"/>
      <c r="DN567" s="60"/>
      <c r="DO567" s="244"/>
      <c r="DP567" s="212"/>
      <c r="DQ567" s="213"/>
      <c r="DR567" s="149">
        <f t="shared" si="2605"/>
        <v>0</v>
      </c>
      <c r="DS567" s="60">
        <f t="shared" si="2614"/>
        <v>0</v>
      </c>
      <c r="DT567" s="244"/>
      <c r="DU567" s="212">
        <v>0</v>
      </c>
      <c r="DV567" s="213">
        <v>0</v>
      </c>
      <c r="DW567" s="149">
        <f t="shared" si="2606"/>
        <v>0</v>
      </c>
      <c r="DX567" s="60">
        <f t="shared" si="2615"/>
        <v>0</v>
      </c>
      <c r="DY567" s="244"/>
      <c r="DZ567" s="212"/>
      <c r="EA567" s="213"/>
      <c r="EB567" s="149"/>
      <c r="EC567" s="60"/>
      <c r="ED567" s="247"/>
      <c r="EE567" s="212"/>
      <c r="EF567" s="213"/>
      <c r="EG567" s="149"/>
      <c r="EH567" s="60"/>
      <c r="EI567" s="244"/>
      <c r="EJ567" s="224">
        <f t="shared" ref="EJ567" si="2901">IFERROR(AVERAGEIFS(O567:EI567,O$12:EI$12,"Valor Total Unitario",O567:EI567,"&lt;&gt;0"),0)</f>
        <v>692119.36290000007</v>
      </c>
      <c r="EK567" s="221">
        <f t="shared" ref="EK567" si="2902">_xlfn.MINIFS(O567:EI567,O$12:EI$12,"Valor Total Unitario", O567:EI567, "&lt;&gt;0")</f>
        <v>692119.36290000007</v>
      </c>
      <c r="EL567" s="222" t="str">
        <f t="shared" ref="EL567" si="2903">IF(EK567=0,"",INDEX(O$9:EI$9,MATCH(EK567,O567:EI567,0)))</f>
        <v>CEIMED SAS</v>
      </c>
      <c r="EM567" s="221"/>
      <c r="EN567" s="220">
        <f>IFERROR(EM567/#REF!,0)</f>
        <v>0</v>
      </c>
      <c r="EO567" s="31">
        <f t="shared" ref="EO567" si="2904">+EJ567</f>
        <v>692119.36290000007</v>
      </c>
      <c r="EP567" s="31">
        <f t="shared" si="2641"/>
        <v>3460596.8145000003</v>
      </c>
      <c r="EQ567" s="225" t="str">
        <f t="shared" si="2806"/>
        <v/>
      </c>
    </row>
    <row r="568" spans="1:147" s="14" customFormat="1" ht="28.5">
      <c r="A568" s="263">
        <f t="shared" si="2595"/>
        <v>556</v>
      </c>
      <c r="B568" s="102"/>
      <c r="C568" s="250" t="s">
        <v>1283</v>
      </c>
      <c r="D568" s="273" t="s">
        <v>57</v>
      </c>
      <c r="E568" s="266" t="s">
        <v>37</v>
      </c>
      <c r="F568" s="273">
        <v>5</v>
      </c>
      <c r="G568" s="102"/>
      <c r="H568" s="103"/>
      <c r="I568" s="210"/>
      <c r="J568" s="280"/>
      <c r="K568" s="206"/>
      <c r="L568" s="71">
        <f t="shared" ref="L568" si="2905">+J568+K568</f>
        <v>0</v>
      </c>
      <c r="M568" s="209">
        <f t="shared" si="2602"/>
        <v>0</v>
      </c>
      <c r="O568" s="276">
        <v>554274.19500000007</v>
      </c>
      <c r="P568" s="276">
        <f t="shared" si="2785"/>
        <v>105312.09705000001</v>
      </c>
      <c r="Q568" s="149">
        <f t="shared" ref="Q568" si="2906">+O568+P568</f>
        <v>659586.29205000005</v>
      </c>
      <c r="R568" s="60">
        <f t="shared" ref="R568" si="2907">+Q568*$F568</f>
        <v>3297931.4602500005</v>
      </c>
      <c r="S568" s="244"/>
      <c r="T568" s="275"/>
      <c r="U568" s="275"/>
      <c r="V568" s="149"/>
      <c r="W568" s="60"/>
      <c r="X568" s="244"/>
      <c r="Y568" s="275"/>
      <c r="Z568" s="275"/>
      <c r="AA568" s="149"/>
      <c r="AB568" s="60"/>
      <c r="AC568" s="244"/>
      <c r="AD568" s="275"/>
      <c r="AE568" s="275"/>
      <c r="AF568" s="149"/>
      <c r="AG568" s="60"/>
      <c r="AH568" s="244"/>
      <c r="AI568" s="275"/>
      <c r="AJ568" s="275"/>
      <c r="AK568" s="149"/>
      <c r="AL568" s="60"/>
      <c r="AM568" s="244"/>
      <c r="AN568" s="275"/>
      <c r="AO568" s="275"/>
      <c r="AP568" s="149">
        <f t="shared" si="2603"/>
        <v>0</v>
      </c>
      <c r="AQ568" s="60">
        <f t="shared" si="2636"/>
        <v>0</v>
      </c>
      <c r="AR568" s="244"/>
      <c r="AS568" s="275"/>
      <c r="AT568" s="275"/>
      <c r="AU568" s="149"/>
      <c r="AV568" s="60"/>
      <c r="AW568" s="244"/>
      <c r="AX568" s="212"/>
      <c r="AY568" s="213"/>
      <c r="AZ568" s="149"/>
      <c r="BA568" s="60"/>
      <c r="BB568" s="244"/>
      <c r="BC568" s="212"/>
      <c r="BD568" s="213"/>
      <c r="BE568" s="149"/>
      <c r="BF568" s="60"/>
      <c r="BG568" s="244"/>
      <c r="BH568" s="275"/>
      <c r="BI568" s="275"/>
      <c r="BJ568" s="149"/>
      <c r="BK568" s="60"/>
      <c r="BL568" s="244"/>
      <c r="BM568" s="212"/>
      <c r="BN568" s="213"/>
      <c r="BO568" s="149"/>
      <c r="BP568" s="60"/>
      <c r="BQ568" s="244"/>
      <c r="BR568" s="212"/>
      <c r="BS568" s="213"/>
      <c r="BT568" s="149"/>
      <c r="BU568" s="60"/>
      <c r="BV568" s="244"/>
      <c r="BW568" s="212"/>
      <c r="BX568" s="213"/>
      <c r="BY568" s="149"/>
      <c r="BZ568" s="60"/>
      <c r="CA568" s="244"/>
      <c r="CB568" s="277"/>
      <c r="CC568" s="277"/>
      <c r="CD568" s="149"/>
      <c r="CE568" s="60"/>
      <c r="CF568" s="244"/>
      <c r="CG568" s="212"/>
      <c r="CH568" s="213"/>
      <c r="CI568" s="149"/>
      <c r="CJ568" s="60"/>
      <c r="CK568" s="244"/>
      <c r="CL568" s="212"/>
      <c r="CM568" s="213"/>
      <c r="CN568" s="149"/>
      <c r="CO568" s="60"/>
      <c r="CP568" s="244"/>
      <c r="CQ568" s="212"/>
      <c r="CR568" s="213"/>
      <c r="CS568" s="149"/>
      <c r="CT568" s="60"/>
      <c r="CU568" s="244"/>
      <c r="CV568" s="212"/>
      <c r="CW568" s="213"/>
      <c r="CX568" s="149"/>
      <c r="CY568" s="60"/>
      <c r="CZ568" s="244"/>
      <c r="DA568" s="212"/>
      <c r="DB568" s="213"/>
      <c r="DC568" s="149"/>
      <c r="DD568" s="60"/>
      <c r="DE568" s="244"/>
      <c r="DF568" s="212"/>
      <c r="DG568" s="213"/>
      <c r="DH568" s="149"/>
      <c r="DI568" s="60"/>
      <c r="DJ568" s="244"/>
      <c r="DK568" s="212"/>
      <c r="DL568" s="213"/>
      <c r="DM568" s="149"/>
      <c r="DN568" s="60"/>
      <c r="DO568" s="244"/>
      <c r="DP568" s="212"/>
      <c r="DQ568" s="213"/>
      <c r="DR568" s="149">
        <f t="shared" si="2605"/>
        <v>0</v>
      </c>
      <c r="DS568" s="60">
        <f t="shared" si="2614"/>
        <v>0</v>
      </c>
      <c r="DT568" s="244"/>
      <c r="DU568" s="212">
        <v>0</v>
      </c>
      <c r="DV568" s="213">
        <v>0</v>
      </c>
      <c r="DW568" s="149">
        <f t="shared" si="2606"/>
        <v>0</v>
      </c>
      <c r="DX568" s="60">
        <f t="shared" si="2615"/>
        <v>0</v>
      </c>
      <c r="DY568" s="244"/>
      <c r="DZ568" s="212"/>
      <c r="EA568" s="213"/>
      <c r="EB568" s="149"/>
      <c r="EC568" s="60"/>
      <c r="ED568" s="247"/>
      <c r="EE568" s="212"/>
      <c r="EF568" s="213"/>
      <c r="EG568" s="149"/>
      <c r="EH568" s="60"/>
      <c r="EI568" s="244"/>
      <c r="EJ568" s="224">
        <f t="shared" ref="EJ568" si="2908">IFERROR(AVERAGEIFS(O568:EI568,O$12:EI$12,"Valor Total Unitario",O568:EI568,"&lt;&gt;0"),0)</f>
        <v>659586.29205000005</v>
      </c>
      <c r="EK568" s="221">
        <f t="shared" ref="EK568" si="2909">_xlfn.MINIFS(O568:EI568,O$12:EI$12,"Valor Total Unitario", O568:EI568, "&lt;&gt;0")</f>
        <v>659586.29205000005</v>
      </c>
      <c r="EL568" s="222" t="str">
        <f t="shared" ref="EL568" si="2910">IF(EK568=0,"",INDEX(O$9:EI$9,MATCH(EK568,O568:EI568,0)))</f>
        <v>CEIMED SAS</v>
      </c>
      <c r="EM568" s="221"/>
      <c r="EN568" s="220">
        <f>IFERROR(EM568/#REF!,0)</f>
        <v>0</v>
      </c>
      <c r="EO568" s="31">
        <f t="shared" ref="EO568" si="2911">+EJ568</f>
        <v>659586.29205000005</v>
      </c>
      <c r="EP568" s="31">
        <f t="shared" si="2641"/>
        <v>3297931.4602500005</v>
      </c>
      <c r="EQ568" s="225" t="str">
        <f t="shared" si="2806"/>
        <v/>
      </c>
    </row>
    <row r="569" spans="1:147" s="14" customFormat="1" ht="28.5">
      <c r="A569" s="263">
        <f t="shared" si="2595"/>
        <v>557</v>
      </c>
      <c r="B569" s="102"/>
      <c r="C569" s="250" t="s">
        <v>1284</v>
      </c>
      <c r="D569" s="273" t="s">
        <v>57</v>
      </c>
      <c r="E569" s="266" t="s">
        <v>37</v>
      </c>
      <c r="F569" s="273">
        <v>5</v>
      </c>
      <c r="G569" s="102"/>
      <c r="H569" s="103"/>
      <c r="I569" s="210"/>
      <c r="J569" s="280"/>
      <c r="K569" s="206"/>
      <c r="L569" s="71">
        <f t="shared" ref="L569" si="2912">+J569+K569</f>
        <v>0</v>
      </c>
      <c r="M569" s="209">
        <f t="shared" si="2602"/>
        <v>0</v>
      </c>
      <c r="O569" s="276">
        <v>871935.48</v>
      </c>
      <c r="P569" s="276">
        <f t="shared" si="2785"/>
        <v>165667.74119999999</v>
      </c>
      <c r="Q569" s="149">
        <f t="shared" ref="Q569" si="2913">+O569+P569</f>
        <v>1037603.2212</v>
      </c>
      <c r="R569" s="60">
        <f t="shared" ref="R569" si="2914">+Q569*$F569</f>
        <v>5188016.1060000006</v>
      </c>
      <c r="S569" s="244"/>
      <c r="T569" s="275"/>
      <c r="U569" s="275"/>
      <c r="V569" s="149"/>
      <c r="W569" s="60"/>
      <c r="X569" s="244"/>
      <c r="Y569" s="275"/>
      <c r="Z569" s="275"/>
      <c r="AA569" s="149"/>
      <c r="AB569" s="60"/>
      <c r="AC569" s="244"/>
      <c r="AD569" s="275"/>
      <c r="AE569" s="275"/>
      <c r="AF569" s="149"/>
      <c r="AG569" s="60"/>
      <c r="AH569" s="244"/>
      <c r="AI569" s="275"/>
      <c r="AJ569" s="275"/>
      <c r="AK569" s="149"/>
      <c r="AL569" s="60"/>
      <c r="AM569" s="244"/>
      <c r="AN569" s="275"/>
      <c r="AO569" s="275"/>
      <c r="AP569" s="149">
        <f t="shared" si="2603"/>
        <v>0</v>
      </c>
      <c r="AQ569" s="60">
        <f t="shared" si="2636"/>
        <v>0</v>
      </c>
      <c r="AR569" s="244"/>
      <c r="AS569" s="275"/>
      <c r="AT569" s="275"/>
      <c r="AU569" s="149"/>
      <c r="AV569" s="60"/>
      <c r="AW569" s="244"/>
      <c r="AX569" s="212"/>
      <c r="AY569" s="213"/>
      <c r="AZ569" s="149"/>
      <c r="BA569" s="60"/>
      <c r="BB569" s="244"/>
      <c r="BC569" s="212"/>
      <c r="BD569" s="213"/>
      <c r="BE569" s="149"/>
      <c r="BF569" s="60"/>
      <c r="BG569" s="244"/>
      <c r="BH569" s="275"/>
      <c r="BI569" s="275"/>
      <c r="BJ569" s="149"/>
      <c r="BK569" s="60"/>
      <c r="BL569" s="244"/>
      <c r="BM569" s="212"/>
      <c r="BN569" s="213"/>
      <c r="BO569" s="149"/>
      <c r="BP569" s="60"/>
      <c r="BQ569" s="244"/>
      <c r="BR569" s="212"/>
      <c r="BS569" s="213"/>
      <c r="BT569" s="149"/>
      <c r="BU569" s="60"/>
      <c r="BV569" s="244"/>
      <c r="BW569" s="212"/>
      <c r="BX569" s="213"/>
      <c r="BY569" s="149"/>
      <c r="BZ569" s="60"/>
      <c r="CA569" s="244"/>
      <c r="CB569" s="277"/>
      <c r="CC569" s="277"/>
      <c r="CD569" s="149"/>
      <c r="CE569" s="60"/>
      <c r="CF569" s="244"/>
      <c r="CG569" s="212"/>
      <c r="CH569" s="213"/>
      <c r="CI569" s="149"/>
      <c r="CJ569" s="60"/>
      <c r="CK569" s="244"/>
      <c r="CL569" s="212"/>
      <c r="CM569" s="213"/>
      <c r="CN569" s="149"/>
      <c r="CO569" s="60"/>
      <c r="CP569" s="244"/>
      <c r="CQ569" s="212"/>
      <c r="CR569" s="213"/>
      <c r="CS569" s="149"/>
      <c r="CT569" s="60"/>
      <c r="CU569" s="244"/>
      <c r="CV569" s="212"/>
      <c r="CW569" s="213"/>
      <c r="CX569" s="149"/>
      <c r="CY569" s="60"/>
      <c r="CZ569" s="244"/>
      <c r="DA569" s="212"/>
      <c r="DB569" s="213"/>
      <c r="DC569" s="149"/>
      <c r="DD569" s="60"/>
      <c r="DE569" s="244"/>
      <c r="DF569" s="212"/>
      <c r="DG569" s="213"/>
      <c r="DH569" s="149"/>
      <c r="DI569" s="60"/>
      <c r="DJ569" s="244"/>
      <c r="DK569" s="212"/>
      <c r="DL569" s="213"/>
      <c r="DM569" s="149"/>
      <c r="DN569" s="60"/>
      <c r="DO569" s="244"/>
      <c r="DP569" s="212"/>
      <c r="DQ569" s="213"/>
      <c r="DR569" s="149">
        <f t="shared" si="2605"/>
        <v>0</v>
      </c>
      <c r="DS569" s="60">
        <f t="shared" si="2614"/>
        <v>0</v>
      </c>
      <c r="DT569" s="244"/>
      <c r="DU569" s="212">
        <v>0</v>
      </c>
      <c r="DV569" s="213">
        <v>0</v>
      </c>
      <c r="DW569" s="149">
        <f t="shared" si="2606"/>
        <v>0</v>
      </c>
      <c r="DX569" s="60">
        <f t="shared" si="2615"/>
        <v>0</v>
      </c>
      <c r="DY569" s="244"/>
      <c r="DZ569" s="212"/>
      <c r="EA569" s="213"/>
      <c r="EB569" s="149"/>
      <c r="EC569" s="60"/>
      <c r="ED569" s="247"/>
      <c r="EE569" s="212"/>
      <c r="EF569" s="213"/>
      <c r="EG569" s="149"/>
      <c r="EH569" s="60"/>
      <c r="EI569" s="244"/>
      <c r="EJ569" s="224">
        <f t="shared" ref="EJ569" si="2915">IFERROR(AVERAGEIFS(O569:EI569,O$12:EI$12,"Valor Total Unitario",O569:EI569,"&lt;&gt;0"),0)</f>
        <v>1037603.2212</v>
      </c>
      <c r="EK569" s="221">
        <f t="shared" ref="EK569" si="2916">_xlfn.MINIFS(O569:EI569,O$12:EI$12,"Valor Total Unitario", O569:EI569, "&lt;&gt;0")</f>
        <v>1037603.2212</v>
      </c>
      <c r="EL569" s="222" t="str">
        <f t="shared" ref="EL569" si="2917">IF(EK569=0,"",INDEX(O$9:EI$9,MATCH(EK569,O569:EI569,0)))</f>
        <v>CEIMED SAS</v>
      </c>
      <c r="EM569" s="221"/>
      <c r="EN569" s="220">
        <f>IFERROR(EM569/#REF!,0)</f>
        <v>0</v>
      </c>
      <c r="EO569" s="31">
        <f t="shared" ref="EO569" si="2918">+EJ569</f>
        <v>1037603.2212</v>
      </c>
      <c r="EP569" s="31">
        <f t="shared" si="2641"/>
        <v>5188016.1060000006</v>
      </c>
      <c r="EQ569" s="225" t="str">
        <f t="shared" si="2806"/>
        <v/>
      </c>
    </row>
    <row r="570" spans="1:147" s="14" customFormat="1" ht="28.5">
      <c r="A570" s="263">
        <f t="shared" si="2595"/>
        <v>558</v>
      </c>
      <c r="B570" s="102"/>
      <c r="C570" s="250" t="s">
        <v>1285</v>
      </c>
      <c r="D570" s="273" t="s">
        <v>57</v>
      </c>
      <c r="E570" s="266" t="s">
        <v>37</v>
      </c>
      <c r="F570" s="273">
        <v>5</v>
      </c>
      <c r="G570" s="102"/>
      <c r="H570" s="103"/>
      <c r="I570" s="210"/>
      <c r="J570" s="280"/>
      <c r="K570" s="206"/>
      <c r="L570" s="71">
        <f t="shared" ref="L570" si="2919">+J570+K570</f>
        <v>0</v>
      </c>
      <c r="M570" s="209">
        <f t="shared" si="2602"/>
        <v>0</v>
      </c>
      <c r="O570" s="276">
        <v>582822.58499999996</v>
      </c>
      <c r="P570" s="276">
        <f t="shared" si="2785"/>
        <v>110736.29114999999</v>
      </c>
      <c r="Q570" s="149">
        <f t="shared" ref="Q570" si="2920">+O570+P570</f>
        <v>693558.87614999991</v>
      </c>
      <c r="R570" s="60">
        <f t="shared" ref="R570" si="2921">+Q570*$F570</f>
        <v>3467794.3807499995</v>
      </c>
      <c r="S570" s="244"/>
      <c r="T570" s="275"/>
      <c r="U570" s="275"/>
      <c r="V570" s="149"/>
      <c r="W570" s="60"/>
      <c r="X570" s="244"/>
      <c r="Y570" s="275"/>
      <c r="Z570" s="275"/>
      <c r="AA570" s="149"/>
      <c r="AB570" s="60"/>
      <c r="AC570" s="244"/>
      <c r="AD570" s="275"/>
      <c r="AE570" s="275"/>
      <c r="AF570" s="149"/>
      <c r="AG570" s="60"/>
      <c r="AH570" s="244"/>
      <c r="AI570" s="275"/>
      <c r="AJ570" s="275"/>
      <c r="AK570" s="149"/>
      <c r="AL570" s="60"/>
      <c r="AM570" s="244"/>
      <c r="AN570" s="275"/>
      <c r="AO570" s="275"/>
      <c r="AP570" s="149">
        <f t="shared" si="2603"/>
        <v>0</v>
      </c>
      <c r="AQ570" s="60">
        <f t="shared" si="2636"/>
        <v>0</v>
      </c>
      <c r="AR570" s="244"/>
      <c r="AS570" s="275"/>
      <c r="AT570" s="275"/>
      <c r="AU570" s="149"/>
      <c r="AV570" s="60"/>
      <c r="AW570" s="244"/>
      <c r="AX570" s="212"/>
      <c r="AY570" s="213"/>
      <c r="AZ570" s="149"/>
      <c r="BA570" s="60"/>
      <c r="BB570" s="244"/>
      <c r="BC570" s="212"/>
      <c r="BD570" s="213"/>
      <c r="BE570" s="149"/>
      <c r="BF570" s="60"/>
      <c r="BG570" s="244"/>
      <c r="BH570" s="275"/>
      <c r="BI570" s="275"/>
      <c r="BJ570" s="149"/>
      <c r="BK570" s="60"/>
      <c r="BL570" s="244"/>
      <c r="BM570" s="212"/>
      <c r="BN570" s="213"/>
      <c r="BO570" s="149"/>
      <c r="BP570" s="60"/>
      <c r="BQ570" s="244"/>
      <c r="BR570" s="212"/>
      <c r="BS570" s="213"/>
      <c r="BT570" s="149"/>
      <c r="BU570" s="60"/>
      <c r="BV570" s="244"/>
      <c r="BW570" s="212"/>
      <c r="BX570" s="213"/>
      <c r="BY570" s="149"/>
      <c r="BZ570" s="60"/>
      <c r="CA570" s="244"/>
      <c r="CB570" s="277"/>
      <c r="CC570" s="277"/>
      <c r="CD570" s="149"/>
      <c r="CE570" s="60"/>
      <c r="CF570" s="244"/>
      <c r="CG570" s="212"/>
      <c r="CH570" s="213"/>
      <c r="CI570" s="149"/>
      <c r="CJ570" s="60"/>
      <c r="CK570" s="244"/>
      <c r="CL570" s="212"/>
      <c r="CM570" s="213"/>
      <c r="CN570" s="149"/>
      <c r="CO570" s="60"/>
      <c r="CP570" s="244"/>
      <c r="CQ570" s="212"/>
      <c r="CR570" s="213"/>
      <c r="CS570" s="149"/>
      <c r="CT570" s="60"/>
      <c r="CU570" s="244"/>
      <c r="CV570" s="212"/>
      <c r="CW570" s="213"/>
      <c r="CX570" s="149"/>
      <c r="CY570" s="60"/>
      <c r="CZ570" s="244"/>
      <c r="DA570" s="212"/>
      <c r="DB570" s="213"/>
      <c r="DC570" s="149"/>
      <c r="DD570" s="60"/>
      <c r="DE570" s="244"/>
      <c r="DF570" s="212"/>
      <c r="DG570" s="213"/>
      <c r="DH570" s="149"/>
      <c r="DI570" s="60"/>
      <c r="DJ570" s="244"/>
      <c r="DK570" s="212"/>
      <c r="DL570" s="213"/>
      <c r="DM570" s="149"/>
      <c r="DN570" s="60"/>
      <c r="DO570" s="244"/>
      <c r="DP570" s="212"/>
      <c r="DQ570" s="213"/>
      <c r="DR570" s="149">
        <f t="shared" si="2605"/>
        <v>0</v>
      </c>
      <c r="DS570" s="60">
        <f t="shared" si="2614"/>
        <v>0</v>
      </c>
      <c r="DT570" s="244"/>
      <c r="DU570" s="212">
        <v>0</v>
      </c>
      <c r="DV570" s="213">
        <v>0</v>
      </c>
      <c r="DW570" s="149">
        <f t="shared" si="2606"/>
        <v>0</v>
      </c>
      <c r="DX570" s="60">
        <f t="shared" si="2615"/>
        <v>0</v>
      </c>
      <c r="DY570" s="244"/>
      <c r="DZ570" s="212"/>
      <c r="EA570" s="213"/>
      <c r="EB570" s="149"/>
      <c r="EC570" s="60"/>
      <c r="ED570" s="247"/>
      <c r="EE570" s="212"/>
      <c r="EF570" s="213"/>
      <c r="EG570" s="149"/>
      <c r="EH570" s="60"/>
      <c r="EI570" s="244"/>
      <c r="EJ570" s="224">
        <f t="shared" ref="EJ570" si="2922">IFERROR(AVERAGEIFS(O570:EI570,O$12:EI$12,"Valor Total Unitario",O570:EI570,"&lt;&gt;0"),0)</f>
        <v>693558.87614999991</v>
      </c>
      <c r="EK570" s="221">
        <f t="shared" ref="EK570" si="2923">_xlfn.MINIFS(O570:EI570,O$12:EI$12,"Valor Total Unitario", O570:EI570, "&lt;&gt;0")</f>
        <v>693558.87614999991</v>
      </c>
      <c r="EL570" s="222" t="str">
        <f t="shared" ref="EL570" si="2924">IF(EK570=0,"",INDEX(O$9:EI$9,MATCH(EK570,O570:EI570,0)))</f>
        <v>CEIMED SAS</v>
      </c>
      <c r="EM570" s="221"/>
      <c r="EN570" s="220">
        <f>IFERROR(EM570/#REF!,0)</f>
        <v>0</v>
      </c>
      <c r="EO570" s="31">
        <f t="shared" ref="EO570" si="2925">+EJ570</f>
        <v>693558.87614999991</v>
      </c>
      <c r="EP570" s="31">
        <f t="shared" si="2641"/>
        <v>3467794.3807499995</v>
      </c>
      <c r="EQ570" s="225" t="str">
        <f t="shared" si="2806"/>
        <v/>
      </c>
    </row>
    <row r="571" spans="1:147" s="14" customFormat="1" ht="28.5">
      <c r="A571" s="263">
        <f t="shared" si="2595"/>
        <v>559</v>
      </c>
      <c r="B571" s="102"/>
      <c r="C571" s="250" t="s">
        <v>1286</v>
      </c>
      <c r="D571" s="273" t="s">
        <v>57</v>
      </c>
      <c r="E571" s="266" t="s">
        <v>37</v>
      </c>
      <c r="F571" s="273">
        <v>5</v>
      </c>
      <c r="G571" s="102"/>
      <c r="H571" s="103"/>
      <c r="I571" s="210"/>
      <c r="J571" s="280"/>
      <c r="K571" s="206"/>
      <c r="L571" s="71">
        <f t="shared" ref="L571" si="2926">+J571+K571</f>
        <v>0</v>
      </c>
      <c r="M571" s="209">
        <f t="shared" si="2602"/>
        <v>0</v>
      </c>
      <c r="O571" s="276">
        <v>523790.32499999995</v>
      </c>
      <c r="P571" s="276">
        <f t="shared" si="2785"/>
        <v>99520.161749999999</v>
      </c>
      <c r="Q571" s="149">
        <f t="shared" ref="Q571" si="2927">+O571+P571</f>
        <v>623310.48674999992</v>
      </c>
      <c r="R571" s="60">
        <f t="shared" ref="R571" si="2928">+Q571*$F571</f>
        <v>3116552.4337499999</v>
      </c>
      <c r="S571" s="244"/>
      <c r="T571" s="275"/>
      <c r="U571" s="275"/>
      <c r="V571" s="149"/>
      <c r="W571" s="60"/>
      <c r="X571" s="244"/>
      <c r="Y571" s="275"/>
      <c r="Z571" s="275"/>
      <c r="AA571" s="149"/>
      <c r="AB571" s="60"/>
      <c r="AC571" s="244"/>
      <c r="AD571" s="275"/>
      <c r="AE571" s="275"/>
      <c r="AF571" s="149"/>
      <c r="AG571" s="60"/>
      <c r="AH571" s="244"/>
      <c r="AI571" s="275"/>
      <c r="AJ571" s="275"/>
      <c r="AK571" s="149"/>
      <c r="AL571" s="60"/>
      <c r="AM571" s="244"/>
      <c r="AN571" s="275"/>
      <c r="AO571" s="275"/>
      <c r="AP571" s="149">
        <f t="shared" si="2603"/>
        <v>0</v>
      </c>
      <c r="AQ571" s="60">
        <f t="shared" si="2636"/>
        <v>0</v>
      </c>
      <c r="AR571" s="244"/>
      <c r="AS571" s="275"/>
      <c r="AT571" s="275"/>
      <c r="AU571" s="149"/>
      <c r="AV571" s="60"/>
      <c r="AW571" s="244"/>
      <c r="AX571" s="212"/>
      <c r="AY571" s="213"/>
      <c r="AZ571" s="149"/>
      <c r="BA571" s="60"/>
      <c r="BB571" s="244"/>
      <c r="BC571" s="212"/>
      <c r="BD571" s="213"/>
      <c r="BE571" s="149"/>
      <c r="BF571" s="60"/>
      <c r="BG571" s="244"/>
      <c r="BH571" s="275"/>
      <c r="BI571" s="275"/>
      <c r="BJ571" s="149"/>
      <c r="BK571" s="60"/>
      <c r="BL571" s="244"/>
      <c r="BM571" s="212"/>
      <c r="BN571" s="213"/>
      <c r="BO571" s="149"/>
      <c r="BP571" s="60"/>
      <c r="BQ571" s="244"/>
      <c r="BR571" s="212"/>
      <c r="BS571" s="213"/>
      <c r="BT571" s="149"/>
      <c r="BU571" s="60"/>
      <c r="BV571" s="244"/>
      <c r="BW571" s="212"/>
      <c r="BX571" s="213"/>
      <c r="BY571" s="149"/>
      <c r="BZ571" s="60"/>
      <c r="CA571" s="244"/>
      <c r="CB571" s="277"/>
      <c r="CC571" s="277"/>
      <c r="CD571" s="149"/>
      <c r="CE571" s="60"/>
      <c r="CF571" s="244"/>
      <c r="CG571" s="212"/>
      <c r="CH571" s="213"/>
      <c r="CI571" s="149"/>
      <c r="CJ571" s="60"/>
      <c r="CK571" s="244"/>
      <c r="CL571" s="212"/>
      <c r="CM571" s="213"/>
      <c r="CN571" s="149"/>
      <c r="CO571" s="60"/>
      <c r="CP571" s="244"/>
      <c r="CQ571" s="212"/>
      <c r="CR571" s="213"/>
      <c r="CS571" s="149"/>
      <c r="CT571" s="60"/>
      <c r="CU571" s="244"/>
      <c r="CV571" s="212"/>
      <c r="CW571" s="213"/>
      <c r="CX571" s="149"/>
      <c r="CY571" s="60"/>
      <c r="CZ571" s="244"/>
      <c r="DA571" s="212"/>
      <c r="DB571" s="213"/>
      <c r="DC571" s="149"/>
      <c r="DD571" s="60"/>
      <c r="DE571" s="244"/>
      <c r="DF571" s="212"/>
      <c r="DG571" s="213"/>
      <c r="DH571" s="149"/>
      <c r="DI571" s="60"/>
      <c r="DJ571" s="244"/>
      <c r="DK571" s="212"/>
      <c r="DL571" s="213"/>
      <c r="DM571" s="149"/>
      <c r="DN571" s="60"/>
      <c r="DO571" s="244"/>
      <c r="DP571" s="212"/>
      <c r="DQ571" s="213"/>
      <c r="DR571" s="149">
        <f t="shared" si="2605"/>
        <v>0</v>
      </c>
      <c r="DS571" s="60">
        <f t="shared" si="2614"/>
        <v>0</v>
      </c>
      <c r="DT571" s="244"/>
      <c r="DU571" s="212">
        <v>0</v>
      </c>
      <c r="DV571" s="213">
        <v>0</v>
      </c>
      <c r="DW571" s="149">
        <f t="shared" si="2606"/>
        <v>0</v>
      </c>
      <c r="DX571" s="60">
        <f t="shared" si="2615"/>
        <v>0</v>
      </c>
      <c r="DY571" s="244"/>
      <c r="DZ571" s="212"/>
      <c r="EA571" s="213"/>
      <c r="EB571" s="149"/>
      <c r="EC571" s="60"/>
      <c r="ED571" s="247"/>
      <c r="EE571" s="212"/>
      <c r="EF571" s="213"/>
      <c r="EG571" s="149"/>
      <c r="EH571" s="60"/>
      <c r="EI571" s="244"/>
      <c r="EJ571" s="224">
        <f t="shared" ref="EJ571" si="2929">IFERROR(AVERAGEIFS(O571:EI571,O$12:EI$12,"Valor Total Unitario",O571:EI571,"&lt;&gt;0"),0)</f>
        <v>623310.48674999992</v>
      </c>
      <c r="EK571" s="221">
        <f t="shared" ref="EK571" si="2930">_xlfn.MINIFS(O571:EI571,O$12:EI$12,"Valor Total Unitario", O571:EI571, "&lt;&gt;0")</f>
        <v>623310.48674999992</v>
      </c>
      <c r="EL571" s="222" t="str">
        <f t="shared" ref="EL571" si="2931">IF(EK571=0,"",INDEX(O$9:EI$9,MATCH(EK571,O571:EI571,0)))</f>
        <v>CEIMED SAS</v>
      </c>
      <c r="EM571" s="221"/>
      <c r="EN571" s="220">
        <f>IFERROR(EM571/#REF!,0)</f>
        <v>0</v>
      </c>
      <c r="EO571" s="31">
        <f t="shared" ref="EO571" si="2932">+EJ571</f>
        <v>623310.48674999992</v>
      </c>
      <c r="EP571" s="31">
        <f t="shared" si="2641"/>
        <v>3116552.4337499999</v>
      </c>
      <c r="EQ571" s="225" t="str">
        <f t="shared" si="2806"/>
        <v/>
      </c>
    </row>
    <row r="572" spans="1:147" s="14" customFormat="1" ht="28.5">
      <c r="A572" s="263">
        <f t="shared" si="2595"/>
        <v>560</v>
      </c>
      <c r="B572" s="102"/>
      <c r="C572" s="250" t="s">
        <v>1287</v>
      </c>
      <c r="D572" s="273" t="s">
        <v>57</v>
      </c>
      <c r="E572" s="266" t="s">
        <v>37</v>
      </c>
      <c r="F572" s="273">
        <v>5</v>
      </c>
      <c r="G572" s="102"/>
      <c r="H572" s="103"/>
      <c r="I572" s="210"/>
      <c r="J572" s="280"/>
      <c r="K572" s="206"/>
      <c r="L572" s="71">
        <f t="shared" ref="L572" si="2933">+J572+K572</f>
        <v>0</v>
      </c>
      <c r="M572" s="209">
        <f t="shared" si="2602"/>
        <v>0</v>
      </c>
      <c r="O572" s="276">
        <v>634596.78</v>
      </c>
      <c r="P572" s="276">
        <f t="shared" si="2785"/>
        <v>120573.3882</v>
      </c>
      <c r="Q572" s="149">
        <f t="shared" ref="Q572" si="2934">+O572+P572</f>
        <v>755170.16820000007</v>
      </c>
      <c r="R572" s="60">
        <f t="shared" ref="R572" si="2935">+Q572*$F572</f>
        <v>3775850.8410000005</v>
      </c>
      <c r="S572" s="244"/>
      <c r="T572" s="275"/>
      <c r="U572" s="275"/>
      <c r="V572" s="149"/>
      <c r="W572" s="60"/>
      <c r="X572" s="244"/>
      <c r="Y572" s="275"/>
      <c r="Z572" s="275"/>
      <c r="AA572" s="149"/>
      <c r="AB572" s="60"/>
      <c r="AC572" s="244"/>
      <c r="AD572" s="275"/>
      <c r="AE572" s="275"/>
      <c r="AF572" s="149"/>
      <c r="AG572" s="60"/>
      <c r="AH572" s="244"/>
      <c r="AI572" s="275"/>
      <c r="AJ572" s="275"/>
      <c r="AK572" s="149"/>
      <c r="AL572" s="60"/>
      <c r="AM572" s="244"/>
      <c r="AN572" s="275"/>
      <c r="AO572" s="275"/>
      <c r="AP572" s="149">
        <f t="shared" si="2603"/>
        <v>0</v>
      </c>
      <c r="AQ572" s="60">
        <f t="shared" si="2636"/>
        <v>0</v>
      </c>
      <c r="AR572" s="244"/>
      <c r="AS572" s="275"/>
      <c r="AT572" s="275"/>
      <c r="AU572" s="149"/>
      <c r="AV572" s="60"/>
      <c r="AW572" s="244"/>
      <c r="AX572" s="212"/>
      <c r="AY572" s="213"/>
      <c r="AZ572" s="149"/>
      <c r="BA572" s="60"/>
      <c r="BB572" s="244"/>
      <c r="BC572" s="212"/>
      <c r="BD572" s="213"/>
      <c r="BE572" s="149"/>
      <c r="BF572" s="60"/>
      <c r="BG572" s="244"/>
      <c r="BH572" s="275"/>
      <c r="BI572" s="275"/>
      <c r="BJ572" s="149"/>
      <c r="BK572" s="60"/>
      <c r="BL572" s="244"/>
      <c r="BM572" s="212"/>
      <c r="BN572" s="213"/>
      <c r="BO572" s="149"/>
      <c r="BP572" s="60"/>
      <c r="BQ572" s="244"/>
      <c r="BR572" s="212"/>
      <c r="BS572" s="213"/>
      <c r="BT572" s="149"/>
      <c r="BU572" s="60"/>
      <c r="BV572" s="244"/>
      <c r="BW572" s="212"/>
      <c r="BX572" s="213"/>
      <c r="BY572" s="149"/>
      <c r="BZ572" s="60"/>
      <c r="CA572" s="244"/>
      <c r="CB572" s="277"/>
      <c r="CC572" s="277"/>
      <c r="CD572" s="149"/>
      <c r="CE572" s="60"/>
      <c r="CF572" s="244"/>
      <c r="CG572" s="212"/>
      <c r="CH572" s="213"/>
      <c r="CI572" s="149"/>
      <c r="CJ572" s="60"/>
      <c r="CK572" s="244"/>
      <c r="CL572" s="212"/>
      <c r="CM572" s="213"/>
      <c r="CN572" s="149"/>
      <c r="CO572" s="60"/>
      <c r="CP572" s="244"/>
      <c r="CQ572" s="212"/>
      <c r="CR572" s="213"/>
      <c r="CS572" s="149"/>
      <c r="CT572" s="60"/>
      <c r="CU572" s="244"/>
      <c r="CV572" s="212"/>
      <c r="CW572" s="213"/>
      <c r="CX572" s="149"/>
      <c r="CY572" s="60"/>
      <c r="CZ572" s="244"/>
      <c r="DA572" s="212"/>
      <c r="DB572" s="213"/>
      <c r="DC572" s="149"/>
      <c r="DD572" s="60"/>
      <c r="DE572" s="244"/>
      <c r="DF572" s="212"/>
      <c r="DG572" s="213"/>
      <c r="DH572" s="149"/>
      <c r="DI572" s="60"/>
      <c r="DJ572" s="244"/>
      <c r="DK572" s="212"/>
      <c r="DL572" s="213"/>
      <c r="DM572" s="149"/>
      <c r="DN572" s="60"/>
      <c r="DO572" s="244"/>
      <c r="DP572" s="212"/>
      <c r="DQ572" s="213"/>
      <c r="DR572" s="149">
        <f t="shared" si="2605"/>
        <v>0</v>
      </c>
      <c r="DS572" s="60">
        <f t="shared" si="2614"/>
        <v>0</v>
      </c>
      <c r="DT572" s="244"/>
      <c r="DU572" s="212">
        <v>0</v>
      </c>
      <c r="DV572" s="213">
        <v>0</v>
      </c>
      <c r="DW572" s="149">
        <f t="shared" si="2606"/>
        <v>0</v>
      </c>
      <c r="DX572" s="60">
        <f t="shared" si="2615"/>
        <v>0</v>
      </c>
      <c r="DY572" s="244"/>
      <c r="DZ572" s="212"/>
      <c r="EA572" s="213"/>
      <c r="EB572" s="149"/>
      <c r="EC572" s="60"/>
      <c r="ED572" s="247"/>
      <c r="EE572" s="212"/>
      <c r="EF572" s="213"/>
      <c r="EG572" s="149"/>
      <c r="EH572" s="60"/>
      <c r="EI572" s="244"/>
      <c r="EJ572" s="224">
        <f t="shared" ref="EJ572" si="2936">IFERROR(AVERAGEIFS(O572:EI572,O$12:EI$12,"Valor Total Unitario",O572:EI572,"&lt;&gt;0"),0)</f>
        <v>755170.16820000007</v>
      </c>
      <c r="EK572" s="221">
        <f t="shared" ref="EK572" si="2937">_xlfn.MINIFS(O572:EI572,O$12:EI$12,"Valor Total Unitario", O572:EI572, "&lt;&gt;0")</f>
        <v>755170.16820000007</v>
      </c>
      <c r="EL572" s="222" t="str">
        <f t="shared" ref="EL572" si="2938">IF(EK572=0,"",INDEX(O$9:EI$9,MATCH(EK572,O572:EI572,0)))</f>
        <v>CEIMED SAS</v>
      </c>
      <c r="EM572" s="221"/>
      <c r="EN572" s="220">
        <f>IFERROR(EM572/#REF!,0)</f>
        <v>0</v>
      </c>
      <c r="EO572" s="31">
        <f t="shared" ref="EO572" si="2939">+EJ572</f>
        <v>755170.16820000007</v>
      </c>
      <c r="EP572" s="31">
        <f t="shared" si="2641"/>
        <v>3775850.8410000005</v>
      </c>
      <c r="EQ572" s="225" t="str">
        <f t="shared" si="2806"/>
        <v/>
      </c>
    </row>
    <row r="573" spans="1:147" s="14" customFormat="1" ht="28.5">
      <c r="A573" s="263">
        <f t="shared" si="2595"/>
        <v>561</v>
      </c>
      <c r="B573" s="102"/>
      <c r="C573" s="250" t="s">
        <v>1288</v>
      </c>
      <c r="D573" s="273" t="s">
        <v>57</v>
      </c>
      <c r="E573" s="266" t="s">
        <v>37</v>
      </c>
      <c r="F573" s="273">
        <v>5</v>
      </c>
      <c r="G573" s="102"/>
      <c r="H573" s="103"/>
      <c r="I573" s="210"/>
      <c r="J573" s="280"/>
      <c r="K573" s="206"/>
      <c r="L573" s="71">
        <f t="shared" ref="L573" si="2940">+J573+K573</f>
        <v>0</v>
      </c>
      <c r="M573" s="209">
        <f t="shared" si="2602"/>
        <v>0</v>
      </c>
      <c r="O573" s="276">
        <v>712500</v>
      </c>
      <c r="P573" s="276">
        <f t="shared" si="2785"/>
        <v>135375</v>
      </c>
      <c r="Q573" s="149">
        <f t="shared" ref="Q573" si="2941">+O573+P573</f>
        <v>847875</v>
      </c>
      <c r="R573" s="60">
        <f t="shared" ref="R573" si="2942">+Q573*$F573</f>
        <v>4239375</v>
      </c>
      <c r="S573" s="244"/>
      <c r="T573" s="275"/>
      <c r="U573" s="275"/>
      <c r="V573" s="149"/>
      <c r="W573" s="60"/>
      <c r="X573" s="244"/>
      <c r="Y573" s="275"/>
      <c r="Z573" s="275"/>
      <c r="AA573" s="149"/>
      <c r="AB573" s="60"/>
      <c r="AC573" s="244"/>
      <c r="AD573" s="275"/>
      <c r="AE573" s="275"/>
      <c r="AF573" s="149"/>
      <c r="AG573" s="60"/>
      <c r="AH573" s="244"/>
      <c r="AI573" s="275"/>
      <c r="AJ573" s="275"/>
      <c r="AK573" s="149"/>
      <c r="AL573" s="60"/>
      <c r="AM573" s="244"/>
      <c r="AN573" s="275"/>
      <c r="AO573" s="275"/>
      <c r="AP573" s="149">
        <f t="shared" si="2603"/>
        <v>0</v>
      </c>
      <c r="AQ573" s="60">
        <f t="shared" si="2636"/>
        <v>0</v>
      </c>
      <c r="AR573" s="244"/>
      <c r="AS573" s="275"/>
      <c r="AT573" s="275"/>
      <c r="AU573" s="149"/>
      <c r="AV573" s="60"/>
      <c r="AW573" s="244"/>
      <c r="AX573" s="212"/>
      <c r="AY573" s="213"/>
      <c r="AZ573" s="149"/>
      <c r="BA573" s="60"/>
      <c r="BB573" s="244"/>
      <c r="BC573" s="212"/>
      <c r="BD573" s="213"/>
      <c r="BE573" s="149"/>
      <c r="BF573" s="60"/>
      <c r="BG573" s="244"/>
      <c r="BH573" s="275"/>
      <c r="BI573" s="275"/>
      <c r="BJ573" s="149"/>
      <c r="BK573" s="60"/>
      <c r="BL573" s="244"/>
      <c r="BM573" s="212"/>
      <c r="BN573" s="213"/>
      <c r="BO573" s="149"/>
      <c r="BP573" s="60"/>
      <c r="BQ573" s="244"/>
      <c r="BR573" s="212"/>
      <c r="BS573" s="213"/>
      <c r="BT573" s="149"/>
      <c r="BU573" s="60"/>
      <c r="BV573" s="244"/>
      <c r="BW573" s="212"/>
      <c r="BX573" s="213"/>
      <c r="BY573" s="149"/>
      <c r="BZ573" s="60"/>
      <c r="CA573" s="244"/>
      <c r="CB573" s="277"/>
      <c r="CC573" s="277"/>
      <c r="CD573" s="149"/>
      <c r="CE573" s="60"/>
      <c r="CF573" s="244"/>
      <c r="CG573" s="212"/>
      <c r="CH573" s="213"/>
      <c r="CI573" s="149"/>
      <c r="CJ573" s="60"/>
      <c r="CK573" s="244"/>
      <c r="CL573" s="212"/>
      <c r="CM573" s="213"/>
      <c r="CN573" s="149"/>
      <c r="CO573" s="60"/>
      <c r="CP573" s="244"/>
      <c r="CQ573" s="212"/>
      <c r="CR573" s="213"/>
      <c r="CS573" s="149"/>
      <c r="CT573" s="60"/>
      <c r="CU573" s="244"/>
      <c r="CV573" s="212"/>
      <c r="CW573" s="213"/>
      <c r="CX573" s="149"/>
      <c r="CY573" s="60"/>
      <c r="CZ573" s="244"/>
      <c r="DA573" s="212"/>
      <c r="DB573" s="213"/>
      <c r="DC573" s="149"/>
      <c r="DD573" s="60"/>
      <c r="DE573" s="244"/>
      <c r="DF573" s="212"/>
      <c r="DG573" s="213"/>
      <c r="DH573" s="149"/>
      <c r="DI573" s="60"/>
      <c r="DJ573" s="244"/>
      <c r="DK573" s="212"/>
      <c r="DL573" s="213"/>
      <c r="DM573" s="149"/>
      <c r="DN573" s="60"/>
      <c r="DO573" s="244"/>
      <c r="DP573" s="212"/>
      <c r="DQ573" s="213"/>
      <c r="DR573" s="149">
        <f t="shared" si="2605"/>
        <v>0</v>
      </c>
      <c r="DS573" s="60">
        <f t="shared" si="2614"/>
        <v>0</v>
      </c>
      <c r="DT573" s="244"/>
      <c r="DU573" s="212">
        <v>0</v>
      </c>
      <c r="DV573" s="213">
        <v>0</v>
      </c>
      <c r="DW573" s="149">
        <f t="shared" si="2606"/>
        <v>0</v>
      </c>
      <c r="DX573" s="60">
        <f t="shared" si="2615"/>
        <v>0</v>
      </c>
      <c r="DY573" s="244"/>
      <c r="DZ573" s="212"/>
      <c r="EA573" s="213"/>
      <c r="EB573" s="149"/>
      <c r="EC573" s="60"/>
      <c r="ED573" s="247"/>
      <c r="EE573" s="212"/>
      <c r="EF573" s="213"/>
      <c r="EG573" s="149"/>
      <c r="EH573" s="60"/>
      <c r="EI573" s="244"/>
      <c r="EJ573" s="224">
        <f t="shared" ref="EJ573" si="2943">IFERROR(AVERAGEIFS(O573:EI573,O$12:EI$12,"Valor Total Unitario",O573:EI573,"&lt;&gt;0"),0)</f>
        <v>847875</v>
      </c>
      <c r="EK573" s="221">
        <f t="shared" ref="EK573" si="2944">_xlfn.MINIFS(O573:EI573,O$12:EI$12,"Valor Total Unitario", O573:EI573, "&lt;&gt;0")</f>
        <v>847875</v>
      </c>
      <c r="EL573" s="222" t="str">
        <f t="shared" ref="EL573" si="2945">IF(EK573=0,"",INDEX(O$9:EI$9,MATCH(EK573,O573:EI573,0)))</f>
        <v>CEIMED SAS</v>
      </c>
      <c r="EM573" s="221"/>
      <c r="EN573" s="220">
        <f>IFERROR(EM573/#REF!,0)</f>
        <v>0</v>
      </c>
      <c r="EO573" s="31">
        <f t="shared" ref="EO573" si="2946">+EJ573</f>
        <v>847875</v>
      </c>
      <c r="EP573" s="31">
        <f t="shared" si="2641"/>
        <v>4239375</v>
      </c>
      <c r="EQ573" s="225" t="str">
        <f t="shared" si="2806"/>
        <v/>
      </c>
    </row>
    <row r="574" spans="1:147" s="14" customFormat="1" ht="28.5">
      <c r="A574" s="263">
        <f t="shared" si="2595"/>
        <v>562</v>
      </c>
      <c r="B574" s="102"/>
      <c r="C574" s="250" t="s">
        <v>1289</v>
      </c>
      <c r="D574" s="273" t="s">
        <v>57</v>
      </c>
      <c r="E574" s="266" t="s">
        <v>37</v>
      </c>
      <c r="F574" s="273">
        <v>5</v>
      </c>
      <c r="G574" s="102"/>
      <c r="H574" s="103"/>
      <c r="I574" s="210"/>
      <c r="J574" s="280"/>
      <c r="K574" s="206"/>
      <c r="L574" s="71">
        <f t="shared" ref="L574" si="2947">+J574+K574</f>
        <v>0</v>
      </c>
      <c r="M574" s="209">
        <f t="shared" si="2602"/>
        <v>0</v>
      </c>
      <c r="O574" s="276">
        <v>1041774.1950000001</v>
      </c>
      <c r="P574" s="276">
        <f t="shared" si="2785"/>
        <v>197937.09705000001</v>
      </c>
      <c r="Q574" s="149">
        <f t="shared" ref="Q574" si="2948">+O574+P574</f>
        <v>1239711.29205</v>
      </c>
      <c r="R574" s="60">
        <f t="shared" ref="R574" si="2949">+Q574*$F574</f>
        <v>6198556.4602500005</v>
      </c>
      <c r="S574" s="244"/>
      <c r="T574" s="275"/>
      <c r="U574" s="275"/>
      <c r="V574" s="149"/>
      <c r="W574" s="60"/>
      <c r="X574" s="244"/>
      <c r="Y574" s="275"/>
      <c r="Z574" s="275"/>
      <c r="AA574" s="149"/>
      <c r="AB574" s="60"/>
      <c r="AC574" s="244"/>
      <c r="AD574" s="275"/>
      <c r="AE574" s="275"/>
      <c r="AF574" s="149"/>
      <c r="AG574" s="60"/>
      <c r="AH574" s="244"/>
      <c r="AI574" s="275"/>
      <c r="AJ574" s="275"/>
      <c r="AK574" s="149"/>
      <c r="AL574" s="60"/>
      <c r="AM574" s="244"/>
      <c r="AN574" s="275"/>
      <c r="AO574" s="275"/>
      <c r="AP574" s="149">
        <f t="shared" si="2603"/>
        <v>0</v>
      </c>
      <c r="AQ574" s="60">
        <f t="shared" si="2636"/>
        <v>0</v>
      </c>
      <c r="AR574" s="244"/>
      <c r="AS574" s="275"/>
      <c r="AT574" s="275"/>
      <c r="AU574" s="149"/>
      <c r="AV574" s="60"/>
      <c r="AW574" s="244"/>
      <c r="AX574" s="212"/>
      <c r="AY574" s="213"/>
      <c r="AZ574" s="149"/>
      <c r="BA574" s="60"/>
      <c r="BB574" s="244"/>
      <c r="BC574" s="212"/>
      <c r="BD574" s="213"/>
      <c r="BE574" s="149"/>
      <c r="BF574" s="60"/>
      <c r="BG574" s="244"/>
      <c r="BH574" s="275"/>
      <c r="BI574" s="275"/>
      <c r="BJ574" s="149"/>
      <c r="BK574" s="60"/>
      <c r="BL574" s="244"/>
      <c r="BM574" s="212"/>
      <c r="BN574" s="213"/>
      <c r="BO574" s="149"/>
      <c r="BP574" s="60"/>
      <c r="BQ574" s="244"/>
      <c r="BR574" s="212"/>
      <c r="BS574" s="213"/>
      <c r="BT574" s="149"/>
      <c r="BU574" s="60"/>
      <c r="BV574" s="244"/>
      <c r="BW574" s="212"/>
      <c r="BX574" s="213"/>
      <c r="BY574" s="149"/>
      <c r="BZ574" s="60"/>
      <c r="CA574" s="244"/>
      <c r="CB574" s="277"/>
      <c r="CC574" s="277"/>
      <c r="CD574" s="149"/>
      <c r="CE574" s="60"/>
      <c r="CF574" s="244"/>
      <c r="CG574" s="212"/>
      <c r="CH574" s="213"/>
      <c r="CI574" s="149"/>
      <c r="CJ574" s="60"/>
      <c r="CK574" s="244"/>
      <c r="CL574" s="212"/>
      <c r="CM574" s="213"/>
      <c r="CN574" s="149"/>
      <c r="CO574" s="60"/>
      <c r="CP574" s="244"/>
      <c r="CQ574" s="212"/>
      <c r="CR574" s="213"/>
      <c r="CS574" s="149"/>
      <c r="CT574" s="60"/>
      <c r="CU574" s="244"/>
      <c r="CV574" s="212"/>
      <c r="CW574" s="213"/>
      <c r="CX574" s="149"/>
      <c r="CY574" s="60"/>
      <c r="CZ574" s="244"/>
      <c r="DA574" s="212"/>
      <c r="DB574" s="213"/>
      <c r="DC574" s="149"/>
      <c r="DD574" s="60"/>
      <c r="DE574" s="244"/>
      <c r="DF574" s="212"/>
      <c r="DG574" s="213"/>
      <c r="DH574" s="149"/>
      <c r="DI574" s="60"/>
      <c r="DJ574" s="244"/>
      <c r="DK574" s="212"/>
      <c r="DL574" s="213"/>
      <c r="DM574" s="149"/>
      <c r="DN574" s="60"/>
      <c r="DO574" s="244"/>
      <c r="DP574" s="212"/>
      <c r="DQ574" s="213"/>
      <c r="DR574" s="149">
        <f t="shared" si="2605"/>
        <v>0</v>
      </c>
      <c r="DS574" s="60">
        <f t="shared" si="2614"/>
        <v>0</v>
      </c>
      <c r="DT574" s="244"/>
      <c r="DU574" s="212">
        <v>0</v>
      </c>
      <c r="DV574" s="213">
        <v>0</v>
      </c>
      <c r="DW574" s="149">
        <f t="shared" si="2606"/>
        <v>0</v>
      </c>
      <c r="DX574" s="60">
        <f t="shared" si="2615"/>
        <v>0</v>
      </c>
      <c r="DY574" s="244"/>
      <c r="DZ574" s="212"/>
      <c r="EA574" s="213"/>
      <c r="EB574" s="149"/>
      <c r="EC574" s="60"/>
      <c r="ED574" s="247"/>
      <c r="EE574" s="212"/>
      <c r="EF574" s="213"/>
      <c r="EG574" s="149"/>
      <c r="EH574" s="60"/>
      <c r="EI574" s="244"/>
      <c r="EJ574" s="224">
        <f t="shared" ref="EJ574" si="2950">IFERROR(AVERAGEIFS(O574:EI574,O$12:EI$12,"Valor Total Unitario",O574:EI574,"&lt;&gt;0"),0)</f>
        <v>1239711.29205</v>
      </c>
      <c r="EK574" s="221">
        <f t="shared" ref="EK574" si="2951">_xlfn.MINIFS(O574:EI574,O$12:EI$12,"Valor Total Unitario", O574:EI574, "&lt;&gt;0")</f>
        <v>1239711.29205</v>
      </c>
      <c r="EL574" s="222" t="str">
        <f t="shared" ref="EL574" si="2952">IF(EK574=0,"",INDEX(O$9:EI$9,MATCH(EK574,O574:EI574,0)))</f>
        <v>CEIMED SAS</v>
      </c>
      <c r="EM574" s="221"/>
      <c r="EN574" s="220">
        <f>IFERROR(EM574/#REF!,0)</f>
        <v>0</v>
      </c>
      <c r="EO574" s="31">
        <f t="shared" ref="EO574" si="2953">+EJ574</f>
        <v>1239711.29205</v>
      </c>
      <c r="EP574" s="31">
        <f t="shared" si="2641"/>
        <v>6198556.4602500005</v>
      </c>
      <c r="EQ574" s="225" t="str">
        <f t="shared" si="2806"/>
        <v/>
      </c>
    </row>
    <row r="575" spans="1:147" s="14" customFormat="1" ht="28.5">
      <c r="A575" s="263">
        <f t="shared" si="2595"/>
        <v>563</v>
      </c>
      <c r="B575" s="102"/>
      <c r="C575" s="250" t="s">
        <v>1290</v>
      </c>
      <c r="D575" s="273" t="s">
        <v>57</v>
      </c>
      <c r="E575" s="266" t="s">
        <v>37</v>
      </c>
      <c r="F575" s="273">
        <v>5</v>
      </c>
      <c r="G575" s="102"/>
      <c r="H575" s="103"/>
      <c r="I575" s="210"/>
      <c r="J575" s="280"/>
      <c r="K575" s="206"/>
      <c r="L575" s="71">
        <f t="shared" ref="L575" si="2954">+J575+K575</f>
        <v>0</v>
      </c>
      <c r="M575" s="209">
        <f t="shared" si="2602"/>
        <v>0</v>
      </c>
      <c r="O575" s="276">
        <v>506370.97500000003</v>
      </c>
      <c r="P575" s="276">
        <f t="shared" si="2785"/>
        <v>96210.485250000012</v>
      </c>
      <c r="Q575" s="149">
        <f t="shared" ref="Q575" si="2955">+O575+P575</f>
        <v>602581.46025</v>
      </c>
      <c r="R575" s="60">
        <f t="shared" ref="R575" si="2956">+Q575*$F575</f>
        <v>3012907.30125</v>
      </c>
      <c r="S575" s="244"/>
      <c r="T575" s="275"/>
      <c r="U575" s="275"/>
      <c r="V575" s="149"/>
      <c r="W575" s="60"/>
      <c r="X575" s="244"/>
      <c r="Y575" s="275"/>
      <c r="Z575" s="275"/>
      <c r="AA575" s="149"/>
      <c r="AB575" s="60"/>
      <c r="AC575" s="244"/>
      <c r="AD575" s="275"/>
      <c r="AE575" s="275"/>
      <c r="AF575" s="149"/>
      <c r="AG575" s="60"/>
      <c r="AH575" s="244"/>
      <c r="AI575" s="275"/>
      <c r="AJ575" s="275"/>
      <c r="AK575" s="149"/>
      <c r="AL575" s="60"/>
      <c r="AM575" s="244"/>
      <c r="AN575" s="275"/>
      <c r="AO575" s="275"/>
      <c r="AP575" s="149">
        <f t="shared" si="2603"/>
        <v>0</v>
      </c>
      <c r="AQ575" s="60">
        <f t="shared" si="2636"/>
        <v>0</v>
      </c>
      <c r="AR575" s="244"/>
      <c r="AS575" s="275"/>
      <c r="AT575" s="275"/>
      <c r="AU575" s="149"/>
      <c r="AV575" s="60"/>
      <c r="AW575" s="244"/>
      <c r="AX575" s="212"/>
      <c r="AY575" s="213"/>
      <c r="AZ575" s="149"/>
      <c r="BA575" s="60"/>
      <c r="BB575" s="244"/>
      <c r="BC575" s="212"/>
      <c r="BD575" s="213"/>
      <c r="BE575" s="149"/>
      <c r="BF575" s="60"/>
      <c r="BG575" s="244"/>
      <c r="BH575" s="275"/>
      <c r="BI575" s="275"/>
      <c r="BJ575" s="149"/>
      <c r="BK575" s="60"/>
      <c r="BL575" s="244"/>
      <c r="BM575" s="212"/>
      <c r="BN575" s="213"/>
      <c r="BO575" s="149"/>
      <c r="BP575" s="60"/>
      <c r="BQ575" s="244"/>
      <c r="BR575" s="212"/>
      <c r="BS575" s="213"/>
      <c r="BT575" s="149"/>
      <c r="BU575" s="60"/>
      <c r="BV575" s="244"/>
      <c r="BW575" s="212"/>
      <c r="BX575" s="213"/>
      <c r="BY575" s="149"/>
      <c r="BZ575" s="60"/>
      <c r="CA575" s="244"/>
      <c r="CB575" s="277"/>
      <c r="CC575" s="277"/>
      <c r="CD575" s="149"/>
      <c r="CE575" s="60"/>
      <c r="CF575" s="244"/>
      <c r="CG575" s="212"/>
      <c r="CH575" s="213"/>
      <c r="CI575" s="149"/>
      <c r="CJ575" s="60"/>
      <c r="CK575" s="244"/>
      <c r="CL575" s="212"/>
      <c r="CM575" s="213"/>
      <c r="CN575" s="149"/>
      <c r="CO575" s="60"/>
      <c r="CP575" s="244"/>
      <c r="CQ575" s="212"/>
      <c r="CR575" s="213"/>
      <c r="CS575" s="149"/>
      <c r="CT575" s="60"/>
      <c r="CU575" s="244"/>
      <c r="CV575" s="212"/>
      <c r="CW575" s="213"/>
      <c r="CX575" s="149"/>
      <c r="CY575" s="60"/>
      <c r="CZ575" s="244"/>
      <c r="DA575" s="212"/>
      <c r="DB575" s="213"/>
      <c r="DC575" s="149"/>
      <c r="DD575" s="60"/>
      <c r="DE575" s="244"/>
      <c r="DF575" s="212"/>
      <c r="DG575" s="213"/>
      <c r="DH575" s="149"/>
      <c r="DI575" s="60"/>
      <c r="DJ575" s="244"/>
      <c r="DK575" s="212"/>
      <c r="DL575" s="213"/>
      <c r="DM575" s="149"/>
      <c r="DN575" s="60"/>
      <c r="DO575" s="244"/>
      <c r="DP575" s="212"/>
      <c r="DQ575" s="213"/>
      <c r="DR575" s="149">
        <f t="shared" si="2605"/>
        <v>0</v>
      </c>
      <c r="DS575" s="60">
        <f t="shared" si="2614"/>
        <v>0</v>
      </c>
      <c r="DT575" s="244"/>
      <c r="DU575" s="212">
        <v>0</v>
      </c>
      <c r="DV575" s="213">
        <v>0</v>
      </c>
      <c r="DW575" s="149">
        <f t="shared" si="2606"/>
        <v>0</v>
      </c>
      <c r="DX575" s="60">
        <f t="shared" si="2615"/>
        <v>0</v>
      </c>
      <c r="DY575" s="244"/>
      <c r="DZ575" s="212"/>
      <c r="EA575" s="213"/>
      <c r="EB575" s="149"/>
      <c r="EC575" s="60"/>
      <c r="ED575" s="247"/>
      <c r="EE575" s="212"/>
      <c r="EF575" s="213"/>
      <c r="EG575" s="149"/>
      <c r="EH575" s="60"/>
      <c r="EI575" s="244"/>
      <c r="EJ575" s="224">
        <f t="shared" ref="EJ575" si="2957">IFERROR(AVERAGEIFS(O575:EI575,O$12:EI$12,"Valor Total Unitario",O575:EI575,"&lt;&gt;0"),0)</f>
        <v>602581.46025</v>
      </c>
      <c r="EK575" s="221">
        <f t="shared" ref="EK575" si="2958">_xlfn.MINIFS(O575:EI575,O$12:EI$12,"Valor Total Unitario", O575:EI575, "&lt;&gt;0")</f>
        <v>602581.46025</v>
      </c>
      <c r="EL575" s="222" t="str">
        <f t="shared" ref="EL575" si="2959">IF(EK575=0,"",INDEX(O$9:EI$9,MATCH(EK575,O575:EI575,0)))</f>
        <v>CEIMED SAS</v>
      </c>
      <c r="EM575" s="221"/>
      <c r="EN575" s="220">
        <f>IFERROR(EM575/#REF!,0)</f>
        <v>0</v>
      </c>
      <c r="EO575" s="31">
        <f t="shared" ref="EO575" si="2960">+EJ575</f>
        <v>602581.46025</v>
      </c>
      <c r="EP575" s="31">
        <f t="shared" si="2641"/>
        <v>3012907.30125</v>
      </c>
      <c r="EQ575" s="225" t="str">
        <f t="shared" si="2806"/>
        <v/>
      </c>
    </row>
    <row r="576" spans="1:147" s="14" customFormat="1" ht="28.5">
      <c r="A576" s="263">
        <f t="shared" si="2595"/>
        <v>564</v>
      </c>
      <c r="B576" s="102"/>
      <c r="C576" s="250" t="s">
        <v>1291</v>
      </c>
      <c r="D576" s="273" t="s">
        <v>57</v>
      </c>
      <c r="E576" s="266" t="s">
        <v>37</v>
      </c>
      <c r="F576" s="273">
        <v>5</v>
      </c>
      <c r="G576" s="102"/>
      <c r="H576" s="103"/>
      <c r="I576" s="210"/>
      <c r="J576" s="280"/>
      <c r="K576" s="206"/>
      <c r="L576" s="71">
        <f t="shared" ref="L576" si="2961">+J576+K576</f>
        <v>0</v>
      </c>
      <c r="M576" s="209">
        <f t="shared" si="2602"/>
        <v>0</v>
      </c>
      <c r="O576" s="276">
        <v>802741.93500000006</v>
      </c>
      <c r="P576" s="276">
        <f t="shared" si="2785"/>
        <v>152520.96765000001</v>
      </c>
      <c r="Q576" s="149">
        <f t="shared" ref="Q576" si="2962">+O576+P576</f>
        <v>955262.90265000006</v>
      </c>
      <c r="R576" s="60">
        <f t="shared" ref="R576" si="2963">+Q576*$F576</f>
        <v>4776314.5132500008</v>
      </c>
      <c r="S576" s="244"/>
      <c r="T576" s="275"/>
      <c r="U576" s="275"/>
      <c r="V576" s="149"/>
      <c r="W576" s="60"/>
      <c r="X576" s="244"/>
      <c r="Y576" s="275"/>
      <c r="Z576" s="275"/>
      <c r="AA576" s="149"/>
      <c r="AB576" s="60"/>
      <c r="AC576" s="244"/>
      <c r="AD576" s="275"/>
      <c r="AE576" s="275"/>
      <c r="AF576" s="149"/>
      <c r="AG576" s="60"/>
      <c r="AH576" s="244"/>
      <c r="AI576" s="275"/>
      <c r="AJ576" s="275"/>
      <c r="AK576" s="149"/>
      <c r="AL576" s="60"/>
      <c r="AM576" s="244"/>
      <c r="AN576" s="275"/>
      <c r="AO576" s="275"/>
      <c r="AP576" s="149">
        <f t="shared" si="2603"/>
        <v>0</v>
      </c>
      <c r="AQ576" s="60">
        <f t="shared" si="2636"/>
        <v>0</v>
      </c>
      <c r="AR576" s="244"/>
      <c r="AS576" s="275"/>
      <c r="AT576" s="275"/>
      <c r="AU576" s="149"/>
      <c r="AV576" s="60"/>
      <c r="AW576" s="244"/>
      <c r="AX576" s="212"/>
      <c r="AY576" s="213"/>
      <c r="AZ576" s="149"/>
      <c r="BA576" s="60"/>
      <c r="BB576" s="244"/>
      <c r="BC576" s="212"/>
      <c r="BD576" s="213"/>
      <c r="BE576" s="149"/>
      <c r="BF576" s="60"/>
      <c r="BG576" s="244"/>
      <c r="BH576" s="275"/>
      <c r="BI576" s="275"/>
      <c r="BJ576" s="149"/>
      <c r="BK576" s="60"/>
      <c r="BL576" s="244"/>
      <c r="BM576" s="212"/>
      <c r="BN576" s="213"/>
      <c r="BO576" s="149"/>
      <c r="BP576" s="60"/>
      <c r="BQ576" s="244"/>
      <c r="BR576" s="212"/>
      <c r="BS576" s="213"/>
      <c r="BT576" s="149"/>
      <c r="BU576" s="60"/>
      <c r="BV576" s="244"/>
      <c r="BW576" s="212"/>
      <c r="BX576" s="213"/>
      <c r="BY576" s="149"/>
      <c r="BZ576" s="60"/>
      <c r="CA576" s="244"/>
      <c r="CB576" s="277"/>
      <c r="CC576" s="277"/>
      <c r="CD576" s="149"/>
      <c r="CE576" s="60"/>
      <c r="CF576" s="244"/>
      <c r="CG576" s="212"/>
      <c r="CH576" s="213"/>
      <c r="CI576" s="149"/>
      <c r="CJ576" s="60"/>
      <c r="CK576" s="244"/>
      <c r="CL576" s="212"/>
      <c r="CM576" s="213"/>
      <c r="CN576" s="149"/>
      <c r="CO576" s="60"/>
      <c r="CP576" s="244"/>
      <c r="CQ576" s="212"/>
      <c r="CR576" s="213"/>
      <c r="CS576" s="149"/>
      <c r="CT576" s="60"/>
      <c r="CU576" s="244"/>
      <c r="CV576" s="212"/>
      <c r="CW576" s="213"/>
      <c r="CX576" s="149"/>
      <c r="CY576" s="60"/>
      <c r="CZ576" s="244"/>
      <c r="DA576" s="212"/>
      <c r="DB576" s="213"/>
      <c r="DC576" s="149"/>
      <c r="DD576" s="60"/>
      <c r="DE576" s="244"/>
      <c r="DF576" s="212"/>
      <c r="DG576" s="213"/>
      <c r="DH576" s="149"/>
      <c r="DI576" s="60"/>
      <c r="DJ576" s="244"/>
      <c r="DK576" s="212"/>
      <c r="DL576" s="213"/>
      <c r="DM576" s="149"/>
      <c r="DN576" s="60"/>
      <c r="DO576" s="244"/>
      <c r="DP576" s="212"/>
      <c r="DQ576" s="213"/>
      <c r="DR576" s="149">
        <f t="shared" si="2605"/>
        <v>0</v>
      </c>
      <c r="DS576" s="60">
        <f t="shared" si="2614"/>
        <v>0</v>
      </c>
      <c r="DT576" s="244"/>
      <c r="DU576" s="212">
        <v>0</v>
      </c>
      <c r="DV576" s="213">
        <v>0</v>
      </c>
      <c r="DW576" s="149">
        <f t="shared" si="2606"/>
        <v>0</v>
      </c>
      <c r="DX576" s="60">
        <f t="shared" si="2615"/>
        <v>0</v>
      </c>
      <c r="DY576" s="244"/>
      <c r="DZ576" s="212"/>
      <c r="EA576" s="213"/>
      <c r="EB576" s="149"/>
      <c r="EC576" s="60"/>
      <c r="ED576" s="247"/>
      <c r="EE576" s="212"/>
      <c r="EF576" s="213"/>
      <c r="EG576" s="149"/>
      <c r="EH576" s="60"/>
      <c r="EI576" s="244"/>
      <c r="EJ576" s="224">
        <f t="shared" ref="EJ576" si="2964">IFERROR(AVERAGEIFS(O576:EI576,O$12:EI$12,"Valor Total Unitario",O576:EI576,"&lt;&gt;0"),0)</f>
        <v>955262.90265000006</v>
      </c>
      <c r="EK576" s="221">
        <f t="shared" ref="EK576" si="2965">_xlfn.MINIFS(O576:EI576,O$12:EI$12,"Valor Total Unitario", O576:EI576, "&lt;&gt;0")</f>
        <v>955262.90265000006</v>
      </c>
      <c r="EL576" s="222" t="str">
        <f t="shared" ref="EL576" si="2966">IF(EK576=0,"",INDEX(O$9:EI$9,MATCH(EK576,O576:EI576,0)))</f>
        <v>CEIMED SAS</v>
      </c>
      <c r="EM576" s="221"/>
      <c r="EN576" s="220">
        <f>IFERROR(EM576/#REF!,0)</f>
        <v>0</v>
      </c>
      <c r="EO576" s="31">
        <f t="shared" ref="EO576" si="2967">+EJ576</f>
        <v>955262.90265000006</v>
      </c>
      <c r="EP576" s="31">
        <f t="shared" si="2641"/>
        <v>4776314.5132500008</v>
      </c>
      <c r="EQ576" s="225" t="str">
        <f t="shared" si="2806"/>
        <v/>
      </c>
    </row>
    <row r="577" spans="1:147" s="14" customFormat="1" ht="28.5">
      <c r="A577" s="263">
        <f t="shared" si="2595"/>
        <v>565</v>
      </c>
      <c r="B577" s="102"/>
      <c r="C577" s="250" t="s">
        <v>1292</v>
      </c>
      <c r="D577" s="273" t="s">
        <v>57</v>
      </c>
      <c r="E577" s="266" t="s">
        <v>37</v>
      </c>
      <c r="F577" s="273">
        <v>5</v>
      </c>
      <c r="G577" s="102"/>
      <c r="H577" s="103"/>
      <c r="I577" s="210"/>
      <c r="J577" s="280"/>
      <c r="K577" s="206"/>
      <c r="L577" s="71">
        <f t="shared" ref="L577" si="2968">+J577+K577</f>
        <v>0</v>
      </c>
      <c r="M577" s="209">
        <f t="shared" si="2602"/>
        <v>0</v>
      </c>
      <c r="O577" s="276">
        <v>2207419.3499999996</v>
      </c>
      <c r="P577" s="276">
        <f t="shared" si="2785"/>
        <v>419409.67649999994</v>
      </c>
      <c r="Q577" s="149">
        <f t="shared" ref="Q577" si="2969">+O577+P577</f>
        <v>2626829.0264999997</v>
      </c>
      <c r="R577" s="60">
        <f t="shared" ref="R577" si="2970">+Q577*$F577</f>
        <v>13134145.132499998</v>
      </c>
      <c r="S577" s="244"/>
      <c r="T577" s="275"/>
      <c r="U577" s="275"/>
      <c r="V577" s="149"/>
      <c r="W577" s="60"/>
      <c r="X577" s="244"/>
      <c r="Y577" s="275"/>
      <c r="Z577" s="275"/>
      <c r="AA577" s="149"/>
      <c r="AB577" s="60"/>
      <c r="AC577" s="244"/>
      <c r="AD577" s="275"/>
      <c r="AE577" s="275"/>
      <c r="AF577" s="149"/>
      <c r="AG577" s="60"/>
      <c r="AH577" s="244"/>
      <c r="AI577" s="275"/>
      <c r="AJ577" s="275"/>
      <c r="AK577" s="149"/>
      <c r="AL577" s="60"/>
      <c r="AM577" s="244"/>
      <c r="AN577" s="275"/>
      <c r="AO577" s="275"/>
      <c r="AP577" s="149">
        <f t="shared" si="2603"/>
        <v>0</v>
      </c>
      <c r="AQ577" s="60">
        <f t="shared" si="2636"/>
        <v>0</v>
      </c>
      <c r="AR577" s="244"/>
      <c r="AS577" s="275"/>
      <c r="AT577" s="275"/>
      <c r="AU577" s="149"/>
      <c r="AV577" s="60"/>
      <c r="AW577" s="244"/>
      <c r="AX577" s="212"/>
      <c r="AY577" s="213"/>
      <c r="AZ577" s="149"/>
      <c r="BA577" s="60"/>
      <c r="BB577" s="244"/>
      <c r="BC577" s="212"/>
      <c r="BD577" s="213"/>
      <c r="BE577" s="149"/>
      <c r="BF577" s="60"/>
      <c r="BG577" s="244"/>
      <c r="BH577" s="275"/>
      <c r="BI577" s="275"/>
      <c r="BJ577" s="149"/>
      <c r="BK577" s="60"/>
      <c r="BL577" s="244"/>
      <c r="BM577" s="212"/>
      <c r="BN577" s="213"/>
      <c r="BO577" s="149"/>
      <c r="BP577" s="60"/>
      <c r="BQ577" s="244"/>
      <c r="BR577" s="212"/>
      <c r="BS577" s="213"/>
      <c r="BT577" s="149"/>
      <c r="BU577" s="60"/>
      <c r="BV577" s="244"/>
      <c r="BW577" s="212"/>
      <c r="BX577" s="213"/>
      <c r="BY577" s="149"/>
      <c r="BZ577" s="60"/>
      <c r="CA577" s="244"/>
      <c r="CB577" s="277"/>
      <c r="CC577" s="277"/>
      <c r="CD577" s="149"/>
      <c r="CE577" s="60"/>
      <c r="CF577" s="244"/>
      <c r="CG577" s="212"/>
      <c r="CH577" s="213"/>
      <c r="CI577" s="149"/>
      <c r="CJ577" s="60"/>
      <c r="CK577" s="244"/>
      <c r="CL577" s="212"/>
      <c r="CM577" s="213"/>
      <c r="CN577" s="149"/>
      <c r="CO577" s="60"/>
      <c r="CP577" s="244"/>
      <c r="CQ577" s="212"/>
      <c r="CR577" s="213"/>
      <c r="CS577" s="149"/>
      <c r="CT577" s="60"/>
      <c r="CU577" s="244"/>
      <c r="CV577" s="212"/>
      <c r="CW577" s="213"/>
      <c r="CX577" s="149"/>
      <c r="CY577" s="60"/>
      <c r="CZ577" s="244"/>
      <c r="DA577" s="212"/>
      <c r="DB577" s="213"/>
      <c r="DC577" s="149"/>
      <c r="DD577" s="60"/>
      <c r="DE577" s="244"/>
      <c r="DF577" s="212"/>
      <c r="DG577" s="213"/>
      <c r="DH577" s="149"/>
      <c r="DI577" s="60"/>
      <c r="DJ577" s="244"/>
      <c r="DK577" s="212"/>
      <c r="DL577" s="213"/>
      <c r="DM577" s="149"/>
      <c r="DN577" s="60"/>
      <c r="DO577" s="244"/>
      <c r="DP577" s="212"/>
      <c r="DQ577" s="213"/>
      <c r="DR577" s="149">
        <f t="shared" si="2605"/>
        <v>0</v>
      </c>
      <c r="DS577" s="60">
        <f t="shared" si="2614"/>
        <v>0</v>
      </c>
      <c r="DT577" s="244"/>
      <c r="DU577" s="212">
        <v>0</v>
      </c>
      <c r="DV577" s="213">
        <v>0</v>
      </c>
      <c r="DW577" s="149">
        <f t="shared" si="2606"/>
        <v>0</v>
      </c>
      <c r="DX577" s="60">
        <f t="shared" si="2615"/>
        <v>0</v>
      </c>
      <c r="DY577" s="244"/>
      <c r="DZ577" s="212"/>
      <c r="EA577" s="213"/>
      <c r="EB577" s="149"/>
      <c r="EC577" s="60"/>
      <c r="ED577" s="247"/>
      <c r="EE577" s="212"/>
      <c r="EF577" s="213"/>
      <c r="EG577" s="149"/>
      <c r="EH577" s="60"/>
      <c r="EI577" s="244"/>
      <c r="EJ577" s="224">
        <f t="shared" ref="EJ577" si="2971">IFERROR(AVERAGEIFS(O577:EI577,O$12:EI$12,"Valor Total Unitario",O577:EI577,"&lt;&gt;0"),0)</f>
        <v>2626829.0264999997</v>
      </c>
      <c r="EK577" s="221">
        <f t="shared" ref="EK577" si="2972">_xlfn.MINIFS(O577:EI577,O$12:EI$12,"Valor Total Unitario", O577:EI577, "&lt;&gt;0")</f>
        <v>2626829.0264999997</v>
      </c>
      <c r="EL577" s="222" t="str">
        <f t="shared" ref="EL577" si="2973">IF(EK577=0,"",INDEX(O$9:EI$9,MATCH(EK577,O577:EI577,0)))</f>
        <v>CEIMED SAS</v>
      </c>
      <c r="EM577" s="221"/>
      <c r="EN577" s="220">
        <f>IFERROR(EM577/#REF!,0)</f>
        <v>0</v>
      </c>
      <c r="EO577" s="31">
        <f t="shared" ref="EO577" si="2974">+EJ577</f>
        <v>2626829.0264999997</v>
      </c>
      <c r="EP577" s="31">
        <f t="shared" si="2641"/>
        <v>13134145.132499998</v>
      </c>
      <c r="EQ577" s="225" t="str">
        <f t="shared" si="2806"/>
        <v/>
      </c>
    </row>
    <row r="578" spans="1:147" s="14" customFormat="1" ht="28.5">
      <c r="A578" s="263">
        <f t="shared" si="2595"/>
        <v>566</v>
      </c>
      <c r="B578" s="102"/>
      <c r="C578" s="250" t="s">
        <v>1293</v>
      </c>
      <c r="D578" s="273" t="s">
        <v>57</v>
      </c>
      <c r="E578" s="266" t="s">
        <v>37</v>
      </c>
      <c r="F578" s="273">
        <v>5</v>
      </c>
      <c r="G578" s="102"/>
      <c r="H578" s="103"/>
      <c r="I578" s="210"/>
      <c r="J578" s="280"/>
      <c r="K578" s="206"/>
      <c r="L578" s="71">
        <f t="shared" ref="L578" si="2975">+J578+K578</f>
        <v>0</v>
      </c>
      <c r="M578" s="209">
        <f t="shared" si="2602"/>
        <v>0</v>
      </c>
      <c r="O578" s="276">
        <v>618629.02499999991</v>
      </c>
      <c r="P578" s="276">
        <f t="shared" si="2785"/>
        <v>117539.51474999999</v>
      </c>
      <c r="Q578" s="149">
        <f t="shared" ref="Q578" si="2976">+O578+P578</f>
        <v>736168.53974999988</v>
      </c>
      <c r="R578" s="60">
        <f t="shared" ref="R578" si="2977">+Q578*$F578</f>
        <v>3680842.6987499995</v>
      </c>
      <c r="S578" s="244"/>
      <c r="T578" s="275"/>
      <c r="U578" s="275"/>
      <c r="V578" s="149"/>
      <c r="W578" s="60"/>
      <c r="X578" s="244"/>
      <c r="Y578" s="275"/>
      <c r="Z578" s="275"/>
      <c r="AA578" s="149"/>
      <c r="AB578" s="60"/>
      <c r="AC578" s="244"/>
      <c r="AD578" s="275"/>
      <c r="AE578" s="275"/>
      <c r="AF578" s="149"/>
      <c r="AG578" s="60"/>
      <c r="AH578" s="244"/>
      <c r="AI578" s="275"/>
      <c r="AJ578" s="275"/>
      <c r="AK578" s="149"/>
      <c r="AL578" s="60"/>
      <c r="AM578" s="244"/>
      <c r="AN578" s="275"/>
      <c r="AO578" s="275"/>
      <c r="AP578" s="149">
        <f t="shared" si="2603"/>
        <v>0</v>
      </c>
      <c r="AQ578" s="60">
        <f t="shared" si="2636"/>
        <v>0</v>
      </c>
      <c r="AR578" s="244"/>
      <c r="AS578" s="275"/>
      <c r="AT578" s="275"/>
      <c r="AU578" s="149"/>
      <c r="AV578" s="60"/>
      <c r="AW578" s="244"/>
      <c r="AX578" s="212"/>
      <c r="AY578" s="213"/>
      <c r="AZ578" s="149"/>
      <c r="BA578" s="60"/>
      <c r="BB578" s="244"/>
      <c r="BC578" s="212"/>
      <c r="BD578" s="213"/>
      <c r="BE578" s="149"/>
      <c r="BF578" s="60"/>
      <c r="BG578" s="244"/>
      <c r="BH578" s="275"/>
      <c r="BI578" s="275"/>
      <c r="BJ578" s="149"/>
      <c r="BK578" s="60"/>
      <c r="BL578" s="244"/>
      <c r="BM578" s="212"/>
      <c r="BN578" s="213"/>
      <c r="BO578" s="149"/>
      <c r="BP578" s="60"/>
      <c r="BQ578" s="244"/>
      <c r="BR578" s="212"/>
      <c r="BS578" s="213"/>
      <c r="BT578" s="149"/>
      <c r="BU578" s="60"/>
      <c r="BV578" s="244"/>
      <c r="BW578" s="212"/>
      <c r="BX578" s="213"/>
      <c r="BY578" s="149"/>
      <c r="BZ578" s="60"/>
      <c r="CA578" s="244"/>
      <c r="CB578" s="277"/>
      <c r="CC578" s="277"/>
      <c r="CD578" s="149"/>
      <c r="CE578" s="60"/>
      <c r="CF578" s="244"/>
      <c r="CG578" s="212"/>
      <c r="CH578" s="213"/>
      <c r="CI578" s="149"/>
      <c r="CJ578" s="60"/>
      <c r="CK578" s="244"/>
      <c r="CL578" s="212"/>
      <c r="CM578" s="213"/>
      <c r="CN578" s="149"/>
      <c r="CO578" s="60"/>
      <c r="CP578" s="244"/>
      <c r="CQ578" s="212"/>
      <c r="CR578" s="213"/>
      <c r="CS578" s="149"/>
      <c r="CT578" s="60"/>
      <c r="CU578" s="244"/>
      <c r="CV578" s="212"/>
      <c r="CW578" s="213"/>
      <c r="CX578" s="149"/>
      <c r="CY578" s="60"/>
      <c r="CZ578" s="244"/>
      <c r="DA578" s="212"/>
      <c r="DB578" s="213"/>
      <c r="DC578" s="149"/>
      <c r="DD578" s="60"/>
      <c r="DE578" s="244"/>
      <c r="DF578" s="212"/>
      <c r="DG578" s="213"/>
      <c r="DH578" s="149"/>
      <c r="DI578" s="60"/>
      <c r="DJ578" s="244"/>
      <c r="DK578" s="212"/>
      <c r="DL578" s="213"/>
      <c r="DM578" s="149"/>
      <c r="DN578" s="60"/>
      <c r="DO578" s="244"/>
      <c r="DP578" s="212"/>
      <c r="DQ578" s="213"/>
      <c r="DR578" s="149">
        <f t="shared" si="2605"/>
        <v>0</v>
      </c>
      <c r="DS578" s="60">
        <f t="shared" si="2614"/>
        <v>0</v>
      </c>
      <c r="DT578" s="244"/>
      <c r="DU578" s="212">
        <v>0</v>
      </c>
      <c r="DV578" s="213">
        <v>0</v>
      </c>
      <c r="DW578" s="149">
        <f t="shared" si="2606"/>
        <v>0</v>
      </c>
      <c r="DX578" s="60">
        <f t="shared" si="2615"/>
        <v>0</v>
      </c>
      <c r="DY578" s="244"/>
      <c r="DZ578" s="212"/>
      <c r="EA578" s="213"/>
      <c r="EB578" s="149"/>
      <c r="EC578" s="60"/>
      <c r="ED578" s="247"/>
      <c r="EE578" s="212"/>
      <c r="EF578" s="213"/>
      <c r="EG578" s="149"/>
      <c r="EH578" s="60"/>
      <c r="EI578" s="244"/>
      <c r="EJ578" s="224">
        <f t="shared" ref="EJ578" si="2978">IFERROR(AVERAGEIFS(O578:EI578,O$12:EI$12,"Valor Total Unitario",O578:EI578,"&lt;&gt;0"),0)</f>
        <v>736168.53974999988</v>
      </c>
      <c r="EK578" s="221">
        <f t="shared" ref="EK578" si="2979">_xlfn.MINIFS(O578:EI578,O$12:EI$12,"Valor Total Unitario", O578:EI578, "&lt;&gt;0")</f>
        <v>736168.53974999988</v>
      </c>
      <c r="EL578" s="222" t="str">
        <f t="shared" ref="EL578" si="2980">IF(EK578=0,"",INDEX(O$9:EI$9,MATCH(EK578,O578:EI578,0)))</f>
        <v>CEIMED SAS</v>
      </c>
      <c r="EM578" s="221"/>
      <c r="EN578" s="220">
        <f>IFERROR(EM578/#REF!,0)</f>
        <v>0</v>
      </c>
      <c r="EO578" s="31">
        <f t="shared" ref="EO578" si="2981">+EJ578</f>
        <v>736168.53974999988</v>
      </c>
      <c r="EP578" s="31">
        <f t="shared" si="2641"/>
        <v>3680842.6987499995</v>
      </c>
      <c r="EQ578" s="225" t="str">
        <f t="shared" si="2806"/>
        <v/>
      </c>
    </row>
    <row r="579" spans="1:147" s="14" customFormat="1" ht="42.75">
      <c r="A579" s="263">
        <f t="shared" si="2595"/>
        <v>567</v>
      </c>
      <c r="B579" s="102"/>
      <c r="C579" s="250" t="s">
        <v>1294</v>
      </c>
      <c r="D579" s="273" t="s">
        <v>57</v>
      </c>
      <c r="E579" s="266" t="s">
        <v>37</v>
      </c>
      <c r="F579" s="273">
        <v>5</v>
      </c>
      <c r="G579" s="102"/>
      <c r="H579" s="103"/>
      <c r="I579" s="210"/>
      <c r="J579" s="280"/>
      <c r="K579" s="206"/>
      <c r="L579" s="71">
        <f t="shared" ref="L579" si="2982">+J579+K579</f>
        <v>0</v>
      </c>
      <c r="M579" s="209">
        <f t="shared" si="2602"/>
        <v>0</v>
      </c>
      <c r="O579" s="276">
        <v>8080887.0899999999</v>
      </c>
      <c r="P579" s="276">
        <f t="shared" si="2785"/>
        <v>1535368.5471000001</v>
      </c>
      <c r="Q579" s="149">
        <f t="shared" ref="Q579" si="2983">+O579+P579</f>
        <v>9616255.6370999999</v>
      </c>
      <c r="R579" s="60">
        <f t="shared" ref="R579" si="2984">+Q579*$F579</f>
        <v>48081278.185499996</v>
      </c>
      <c r="S579" s="244"/>
      <c r="T579" s="275"/>
      <c r="U579" s="275"/>
      <c r="V579" s="149"/>
      <c r="W579" s="60"/>
      <c r="X579" s="244"/>
      <c r="Y579" s="275"/>
      <c r="Z579" s="275"/>
      <c r="AA579" s="149"/>
      <c r="AB579" s="60"/>
      <c r="AC579" s="244"/>
      <c r="AD579" s="275"/>
      <c r="AE579" s="275"/>
      <c r="AF579" s="149"/>
      <c r="AG579" s="60"/>
      <c r="AH579" s="244"/>
      <c r="AI579" s="275"/>
      <c r="AJ579" s="275"/>
      <c r="AK579" s="149"/>
      <c r="AL579" s="60"/>
      <c r="AM579" s="244"/>
      <c r="AN579" s="275"/>
      <c r="AO579" s="275"/>
      <c r="AP579" s="149">
        <f t="shared" si="2603"/>
        <v>0</v>
      </c>
      <c r="AQ579" s="60">
        <f t="shared" si="2636"/>
        <v>0</v>
      </c>
      <c r="AR579" s="244"/>
      <c r="AS579" s="275"/>
      <c r="AT579" s="275"/>
      <c r="AU579" s="149"/>
      <c r="AV579" s="60"/>
      <c r="AW579" s="244"/>
      <c r="AX579" s="212"/>
      <c r="AY579" s="213"/>
      <c r="AZ579" s="149"/>
      <c r="BA579" s="60"/>
      <c r="BB579" s="244"/>
      <c r="BC579" s="212"/>
      <c r="BD579" s="213"/>
      <c r="BE579" s="149"/>
      <c r="BF579" s="60"/>
      <c r="BG579" s="244"/>
      <c r="BH579" s="275"/>
      <c r="BI579" s="275"/>
      <c r="BJ579" s="149"/>
      <c r="BK579" s="60"/>
      <c r="BL579" s="244"/>
      <c r="BM579" s="212"/>
      <c r="BN579" s="213"/>
      <c r="BO579" s="149"/>
      <c r="BP579" s="60"/>
      <c r="BQ579" s="244"/>
      <c r="BR579" s="212"/>
      <c r="BS579" s="213"/>
      <c r="BT579" s="149"/>
      <c r="BU579" s="60"/>
      <c r="BV579" s="244"/>
      <c r="BW579" s="212"/>
      <c r="BX579" s="213"/>
      <c r="BY579" s="149"/>
      <c r="BZ579" s="60"/>
      <c r="CA579" s="244"/>
      <c r="CB579" s="277"/>
      <c r="CC579" s="277"/>
      <c r="CD579" s="149"/>
      <c r="CE579" s="60"/>
      <c r="CF579" s="244"/>
      <c r="CG579" s="212"/>
      <c r="CH579" s="213"/>
      <c r="CI579" s="149"/>
      <c r="CJ579" s="60"/>
      <c r="CK579" s="244"/>
      <c r="CL579" s="212"/>
      <c r="CM579" s="213"/>
      <c r="CN579" s="149"/>
      <c r="CO579" s="60"/>
      <c r="CP579" s="244"/>
      <c r="CQ579" s="212"/>
      <c r="CR579" s="213"/>
      <c r="CS579" s="149"/>
      <c r="CT579" s="60"/>
      <c r="CU579" s="244"/>
      <c r="CV579" s="212"/>
      <c r="CW579" s="213"/>
      <c r="CX579" s="149"/>
      <c r="CY579" s="60"/>
      <c r="CZ579" s="244"/>
      <c r="DA579" s="212"/>
      <c r="DB579" s="213"/>
      <c r="DC579" s="149"/>
      <c r="DD579" s="60"/>
      <c r="DE579" s="244"/>
      <c r="DF579" s="212"/>
      <c r="DG579" s="213"/>
      <c r="DH579" s="149"/>
      <c r="DI579" s="60"/>
      <c r="DJ579" s="244"/>
      <c r="DK579" s="212"/>
      <c r="DL579" s="213"/>
      <c r="DM579" s="149"/>
      <c r="DN579" s="60"/>
      <c r="DO579" s="244"/>
      <c r="DP579" s="212"/>
      <c r="DQ579" s="213"/>
      <c r="DR579" s="149">
        <f t="shared" si="2605"/>
        <v>0</v>
      </c>
      <c r="DS579" s="60">
        <f t="shared" si="2614"/>
        <v>0</v>
      </c>
      <c r="DT579" s="244"/>
      <c r="DU579" s="212">
        <v>0</v>
      </c>
      <c r="DV579" s="213">
        <v>0</v>
      </c>
      <c r="DW579" s="149">
        <f t="shared" si="2606"/>
        <v>0</v>
      </c>
      <c r="DX579" s="60">
        <f t="shared" si="2615"/>
        <v>0</v>
      </c>
      <c r="DY579" s="244"/>
      <c r="DZ579" s="212"/>
      <c r="EA579" s="213"/>
      <c r="EB579" s="149"/>
      <c r="EC579" s="60"/>
      <c r="ED579" s="247"/>
      <c r="EE579" s="212"/>
      <c r="EF579" s="213"/>
      <c r="EG579" s="149"/>
      <c r="EH579" s="60"/>
      <c r="EI579" s="244"/>
      <c r="EJ579" s="224">
        <f t="shared" ref="EJ579" si="2985">IFERROR(AVERAGEIFS(O579:EI579,O$12:EI$12,"Valor Total Unitario",O579:EI579,"&lt;&gt;0"),0)</f>
        <v>9616255.6370999999</v>
      </c>
      <c r="EK579" s="221">
        <f t="shared" ref="EK579" si="2986">_xlfn.MINIFS(O579:EI579,O$12:EI$12,"Valor Total Unitario", O579:EI579, "&lt;&gt;0")</f>
        <v>9616255.6370999999</v>
      </c>
      <c r="EL579" s="222" t="str">
        <f t="shared" ref="EL579" si="2987">IF(EK579=0,"",INDEX(O$9:EI$9,MATCH(EK579,O579:EI579,0)))</f>
        <v>CEIMED SAS</v>
      </c>
      <c r="EM579" s="221"/>
      <c r="EN579" s="220">
        <f>IFERROR(EM579/#REF!,0)</f>
        <v>0</v>
      </c>
      <c r="EO579" s="31">
        <f t="shared" ref="EO579" si="2988">+EJ579</f>
        <v>9616255.6370999999</v>
      </c>
      <c r="EP579" s="31">
        <f t="shared" si="2641"/>
        <v>48081278.185499996</v>
      </c>
      <c r="EQ579" s="225" t="str">
        <f t="shared" si="2806"/>
        <v/>
      </c>
    </row>
    <row r="580" spans="1:147" s="14" customFormat="1" ht="28.5">
      <c r="A580" s="263">
        <f t="shared" si="2595"/>
        <v>568</v>
      </c>
      <c r="B580" s="102"/>
      <c r="C580" s="250" t="s">
        <v>1295</v>
      </c>
      <c r="D580" s="273" t="s">
        <v>57</v>
      </c>
      <c r="E580" s="266" t="s">
        <v>37</v>
      </c>
      <c r="F580" s="273">
        <v>5</v>
      </c>
      <c r="G580" s="102"/>
      <c r="H580" s="103"/>
      <c r="I580" s="210"/>
      <c r="J580" s="280"/>
      <c r="K580" s="206"/>
      <c r="L580" s="71">
        <f t="shared" ref="L580" si="2989">+J580+K580</f>
        <v>0</v>
      </c>
      <c r="M580" s="209">
        <f t="shared" si="2602"/>
        <v>0</v>
      </c>
      <c r="O580" s="276">
        <v>602661.28500000003</v>
      </c>
      <c r="P580" s="276">
        <f t="shared" si="2785"/>
        <v>114505.64415000001</v>
      </c>
      <c r="Q580" s="149">
        <f t="shared" ref="Q580" si="2990">+O580+P580</f>
        <v>717166.92914999998</v>
      </c>
      <c r="R580" s="60">
        <f t="shared" ref="R580" si="2991">+Q580*$F580</f>
        <v>3585834.6457500001</v>
      </c>
      <c r="S580" s="244"/>
      <c r="T580" s="275"/>
      <c r="U580" s="275"/>
      <c r="V580" s="149"/>
      <c r="W580" s="60"/>
      <c r="X580" s="244"/>
      <c r="Y580" s="275"/>
      <c r="Z580" s="275"/>
      <c r="AA580" s="149"/>
      <c r="AB580" s="60"/>
      <c r="AC580" s="244"/>
      <c r="AD580" s="275"/>
      <c r="AE580" s="275"/>
      <c r="AF580" s="149"/>
      <c r="AG580" s="60"/>
      <c r="AH580" s="244"/>
      <c r="AI580" s="275"/>
      <c r="AJ580" s="275"/>
      <c r="AK580" s="149"/>
      <c r="AL580" s="60"/>
      <c r="AM580" s="244"/>
      <c r="AN580" s="275"/>
      <c r="AO580" s="275"/>
      <c r="AP580" s="149">
        <f t="shared" si="2603"/>
        <v>0</v>
      </c>
      <c r="AQ580" s="60">
        <f t="shared" si="2636"/>
        <v>0</v>
      </c>
      <c r="AR580" s="244"/>
      <c r="AS580" s="275"/>
      <c r="AT580" s="275"/>
      <c r="AU580" s="149"/>
      <c r="AV580" s="60"/>
      <c r="AW580" s="244"/>
      <c r="AX580" s="212"/>
      <c r="AY580" s="213"/>
      <c r="AZ580" s="149"/>
      <c r="BA580" s="60"/>
      <c r="BB580" s="244"/>
      <c r="BC580" s="212"/>
      <c r="BD580" s="213"/>
      <c r="BE580" s="149"/>
      <c r="BF580" s="60"/>
      <c r="BG580" s="244"/>
      <c r="BH580" s="275"/>
      <c r="BI580" s="275"/>
      <c r="BJ580" s="149"/>
      <c r="BK580" s="60"/>
      <c r="BL580" s="244"/>
      <c r="BM580" s="212"/>
      <c r="BN580" s="213"/>
      <c r="BO580" s="149"/>
      <c r="BP580" s="60"/>
      <c r="BQ580" s="244"/>
      <c r="BR580" s="212"/>
      <c r="BS580" s="213"/>
      <c r="BT580" s="149"/>
      <c r="BU580" s="60"/>
      <c r="BV580" s="244"/>
      <c r="BW580" s="212"/>
      <c r="BX580" s="213"/>
      <c r="BY580" s="149"/>
      <c r="BZ580" s="60"/>
      <c r="CA580" s="244"/>
      <c r="CB580" s="277"/>
      <c r="CC580" s="277"/>
      <c r="CD580" s="149"/>
      <c r="CE580" s="60"/>
      <c r="CF580" s="244"/>
      <c r="CG580" s="212"/>
      <c r="CH580" s="213"/>
      <c r="CI580" s="149"/>
      <c r="CJ580" s="60"/>
      <c r="CK580" s="244"/>
      <c r="CL580" s="212"/>
      <c r="CM580" s="213"/>
      <c r="CN580" s="149"/>
      <c r="CO580" s="60"/>
      <c r="CP580" s="244"/>
      <c r="CQ580" s="212"/>
      <c r="CR580" s="213"/>
      <c r="CS580" s="149"/>
      <c r="CT580" s="60"/>
      <c r="CU580" s="244"/>
      <c r="CV580" s="212"/>
      <c r="CW580" s="213"/>
      <c r="CX580" s="149"/>
      <c r="CY580" s="60"/>
      <c r="CZ580" s="244"/>
      <c r="DA580" s="212"/>
      <c r="DB580" s="213"/>
      <c r="DC580" s="149"/>
      <c r="DD580" s="60"/>
      <c r="DE580" s="244"/>
      <c r="DF580" s="212"/>
      <c r="DG580" s="213"/>
      <c r="DH580" s="149"/>
      <c r="DI580" s="60"/>
      <c r="DJ580" s="244"/>
      <c r="DK580" s="212"/>
      <c r="DL580" s="213"/>
      <c r="DM580" s="149"/>
      <c r="DN580" s="60"/>
      <c r="DO580" s="244"/>
      <c r="DP580" s="212"/>
      <c r="DQ580" s="213"/>
      <c r="DR580" s="149">
        <f t="shared" si="2605"/>
        <v>0</v>
      </c>
      <c r="DS580" s="60">
        <f t="shared" si="2614"/>
        <v>0</v>
      </c>
      <c r="DT580" s="244"/>
      <c r="DU580" s="212">
        <v>0</v>
      </c>
      <c r="DV580" s="213">
        <v>0</v>
      </c>
      <c r="DW580" s="149">
        <f t="shared" si="2606"/>
        <v>0</v>
      </c>
      <c r="DX580" s="60">
        <f t="shared" si="2615"/>
        <v>0</v>
      </c>
      <c r="DY580" s="244"/>
      <c r="DZ580" s="212"/>
      <c r="EA580" s="213"/>
      <c r="EB580" s="149"/>
      <c r="EC580" s="60"/>
      <c r="ED580" s="247"/>
      <c r="EE580" s="212"/>
      <c r="EF580" s="213"/>
      <c r="EG580" s="149"/>
      <c r="EH580" s="60"/>
      <c r="EI580" s="244"/>
      <c r="EJ580" s="224">
        <f t="shared" ref="EJ580" si="2992">IFERROR(AVERAGEIFS(O580:EI580,O$12:EI$12,"Valor Total Unitario",O580:EI580,"&lt;&gt;0"),0)</f>
        <v>717166.92914999998</v>
      </c>
      <c r="EK580" s="221">
        <f t="shared" ref="EK580" si="2993">_xlfn.MINIFS(O580:EI580,O$12:EI$12,"Valor Total Unitario", O580:EI580, "&lt;&gt;0")</f>
        <v>717166.92914999998</v>
      </c>
      <c r="EL580" s="222" t="str">
        <f t="shared" ref="EL580" si="2994">IF(EK580=0,"",INDEX(O$9:EI$9,MATCH(EK580,O580:EI580,0)))</f>
        <v>CEIMED SAS</v>
      </c>
      <c r="EM580" s="221"/>
      <c r="EN580" s="220">
        <f>IFERROR(EM580/#REF!,0)</f>
        <v>0</v>
      </c>
      <c r="EO580" s="31">
        <f t="shared" ref="EO580" si="2995">+EJ580</f>
        <v>717166.92914999998</v>
      </c>
      <c r="EP580" s="31">
        <f t="shared" si="2641"/>
        <v>3585834.6457500001</v>
      </c>
      <c r="EQ580" s="225" t="str">
        <f t="shared" si="2806"/>
        <v/>
      </c>
    </row>
    <row r="581" spans="1:147" s="14" customFormat="1" ht="28.5">
      <c r="A581" s="263">
        <f t="shared" si="2595"/>
        <v>569</v>
      </c>
      <c r="B581" s="102"/>
      <c r="C581" s="250" t="s">
        <v>1296</v>
      </c>
      <c r="D581" s="273" t="s">
        <v>57</v>
      </c>
      <c r="E581" s="266" t="s">
        <v>37</v>
      </c>
      <c r="F581" s="273">
        <v>5</v>
      </c>
      <c r="G581" s="102"/>
      <c r="H581" s="103"/>
      <c r="I581" s="210"/>
      <c r="J581" s="280"/>
      <c r="K581" s="206"/>
      <c r="L581" s="71">
        <f t="shared" ref="L581" si="2996">+J581+K581</f>
        <v>0</v>
      </c>
      <c r="M581" s="209">
        <f t="shared" si="2602"/>
        <v>0</v>
      </c>
      <c r="O581" s="276">
        <v>686370.97500000009</v>
      </c>
      <c r="P581" s="276">
        <f t="shared" si="2785"/>
        <v>130410.48525000001</v>
      </c>
      <c r="Q581" s="149">
        <f t="shared" ref="Q581" si="2997">+O581+P581</f>
        <v>816781.46025000012</v>
      </c>
      <c r="R581" s="60">
        <f t="shared" ref="R581" si="2998">+Q581*$F581</f>
        <v>4083907.3012500005</v>
      </c>
      <c r="S581" s="244"/>
      <c r="T581" s="275"/>
      <c r="U581" s="275"/>
      <c r="V581" s="149"/>
      <c r="W581" s="60"/>
      <c r="X581" s="244"/>
      <c r="Y581" s="275"/>
      <c r="Z581" s="275"/>
      <c r="AA581" s="149"/>
      <c r="AB581" s="60"/>
      <c r="AC581" s="244"/>
      <c r="AD581" s="275"/>
      <c r="AE581" s="275"/>
      <c r="AF581" s="149"/>
      <c r="AG581" s="60"/>
      <c r="AH581" s="244"/>
      <c r="AI581" s="275"/>
      <c r="AJ581" s="275"/>
      <c r="AK581" s="149"/>
      <c r="AL581" s="60"/>
      <c r="AM581" s="244"/>
      <c r="AN581" s="275"/>
      <c r="AO581" s="275"/>
      <c r="AP581" s="149">
        <f t="shared" si="2603"/>
        <v>0</v>
      </c>
      <c r="AQ581" s="60">
        <f t="shared" si="2636"/>
        <v>0</v>
      </c>
      <c r="AR581" s="244"/>
      <c r="AS581" s="275"/>
      <c r="AT581" s="275"/>
      <c r="AU581" s="149"/>
      <c r="AV581" s="60"/>
      <c r="AW581" s="244"/>
      <c r="AX581" s="212"/>
      <c r="AY581" s="213"/>
      <c r="AZ581" s="149"/>
      <c r="BA581" s="60"/>
      <c r="BB581" s="244"/>
      <c r="BC581" s="212"/>
      <c r="BD581" s="213"/>
      <c r="BE581" s="149"/>
      <c r="BF581" s="60"/>
      <c r="BG581" s="244"/>
      <c r="BH581" s="275"/>
      <c r="BI581" s="275"/>
      <c r="BJ581" s="149"/>
      <c r="BK581" s="60"/>
      <c r="BL581" s="244"/>
      <c r="BM581" s="212"/>
      <c r="BN581" s="213"/>
      <c r="BO581" s="149"/>
      <c r="BP581" s="60"/>
      <c r="BQ581" s="244"/>
      <c r="BR581" s="212"/>
      <c r="BS581" s="213"/>
      <c r="BT581" s="149"/>
      <c r="BU581" s="60"/>
      <c r="BV581" s="244"/>
      <c r="BW581" s="212"/>
      <c r="BX581" s="213"/>
      <c r="BY581" s="149"/>
      <c r="BZ581" s="60"/>
      <c r="CA581" s="244"/>
      <c r="CB581" s="277"/>
      <c r="CC581" s="277"/>
      <c r="CD581" s="149"/>
      <c r="CE581" s="60"/>
      <c r="CF581" s="244"/>
      <c r="CG581" s="212"/>
      <c r="CH581" s="213"/>
      <c r="CI581" s="149"/>
      <c r="CJ581" s="60"/>
      <c r="CK581" s="244"/>
      <c r="CL581" s="212"/>
      <c r="CM581" s="213"/>
      <c r="CN581" s="149"/>
      <c r="CO581" s="60"/>
      <c r="CP581" s="244"/>
      <c r="CQ581" s="212"/>
      <c r="CR581" s="213"/>
      <c r="CS581" s="149"/>
      <c r="CT581" s="60"/>
      <c r="CU581" s="244"/>
      <c r="CV581" s="212"/>
      <c r="CW581" s="213"/>
      <c r="CX581" s="149"/>
      <c r="CY581" s="60"/>
      <c r="CZ581" s="244"/>
      <c r="DA581" s="212"/>
      <c r="DB581" s="213"/>
      <c r="DC581" s="149"/>
      <c r="DD581" s="60"/>
      <c r="DE581" s="244"/>
      <c r="DF581" s="212"/>
      <c r="DG581" s="213"/>
      <c r="DH581" s="149"/>
      <c r="DI581" s="60"/>
      <c r="DJ581" s="244"/>
      <c r="DK581" s="212"/>
      <c r="DL581" s="213"/>
      <c r="DM581" s="149"/>
      <c r="DN581" s="60"/>
      <c r="DO581" s="244"/>
      <c r="DP581" s="212"/>
      <c r="DQ581" s="213"/>
      <c r="DR581" s="149">
        <f t="shared" si="2605"/>
        <v>0</v>
      </c>
      <c r="DS581" s="60">
        <f t="shared" si="2614"/>
        <v>0</v>
      </c>
      <c r="DT581" s="244"/>
      <c r="DU581" s="212">
        <v>0</v>
      </c>
      <c r="DV581" s="213">
        <v>0</v>
      </c>
      <c r="DW581" s="149">
        <f t="shared" si="2606"/>
        <v>0</v>
      </c>
      <c r="DX581" s="60">
        <f t="shared" si="2615"/>
        <v>0</v>
      </c>
      <c r="DY581" s="244"/>
      <c r="DZ581" s="212"/>
      <c r="EA581" s="213"/>
      <c r="EB581" s="149"/>
      <c r="EC581" s="60"/>
      <c r="ED581" s="247"/>
      <c r="EE581" s="212"/>
      <c r="EF581" s="213"/>
      <c r="EG581" s="149"/>
      <c r="EH581" s="60"/>
      <c r="EI581" s="244"/>
      <c r="EJ581" s="224">
        <f t="shared" ref="EJ581" si="2999">IFERROR(AVERAGEIFS(O581:EI581,O$12:EI$12,"Valor Total Unitario",O581:EI581,"&lt;&gt;0"),0)</f>
        <v>816781.46025000012</v>
      </c>
      <c r="EK581" s="221">
        <f t="shared" ref="EK581" si="3000">_xlfn.MINIFS(O581:EI581,O$12:EI$12,"Valor Total Unitario", O581:EI581, "&lt;&gt;0")</f>
        <v>816781.46025000012</v>
      </c>
      <c r="EL581" s="222" t="str">
        <f t="shared" ref="EL581" si="3001">IF(EK581=0,"",INDEX(O$9:EI$9,MATCH(EK581,O581:EI581,0)))</f>
        <v>CEIMED SAS</v>
      </c>
      <c r="EM581" s="221"/>
      <c r="EN581" s="220">
        <f>IFERROR(EM581/#REF!,0)</f>
        <v>0</v>
      </c>
      <c r="EO581" s="31">
        <f t="shared" ref="EO581" si="3002">+EJ581</f>
        <v>816781.46025000012</v>
      </c>
      <c r="EP581" s="31">
        <f t="shared" si="2641"/>
        <v>4083907.3012500005</v>
      </c>
      <c r="EQ581" s="225" t="str">
        <f t="shared" si="2806"/>
        <v/>
      </c>
    </row>
    <row r="582" spans="1:147" s="14" customFormat="1" ht="28.5">
      <c r="A582" s="263">
        <f t="shared" si="2595"/>
        <v>570</v>
      </c>
      <c r="B582" s="102"/>
      <c r="C582" s="250" t="s">
        <v>1297</v>
      </c>
      <c r="D582" s="273" t="s">
        <v>57</v>
      </c>
      <c r="E582" s="266" t="s">
        <v>37</v>
      </c>
      <c r="F582" s="273">
        <v>5</v>
      </c>
      <c r="G582" s="102"/>
      <c r="H582" s="103"/>
      <c r="I582" s="210"/>
      <c r="J582" s="280"/>
      <c r="K582" s="206"/>
      <c r="L582" s="71">
        <f t="shared" ref="L582" si="3003">+J582+K582</f>
        <v>0</v>
      </c>
      <c r="M582" s="209">
        <f t="shared" si="2602"/>
        <v>0</v>
      </c>
      <c r="O582" s="276">
        <v>1196370.9750000001</v>
      </c>
      <c r="P582" s="276">
        <f t="shared" si="2785"/>
        <v>227310.48525000003</v>
      </c>
      <c r="Q582" s="149">
        <f t="shared" ref="Q582" si="3004">+O582+P582</f>
        <v>1423681.46025</v>
      </c>
      <c r="R582" s="60">
        <f t="shared" ref="R582" si="3005">+Q582*$F582</f>
        <v>7118407.3012499996</v>
      </c>
      <c r="S582" s="244"/>
      <c r="T582" s="275"/>
      <c r="U582" s="275"/>
      <c r="V582" s="149"/>
      <c r="W582" s="60"/>
      <c r="X582" s="244"/>
      <c r="Y582" s="275"/>
      <c r="Z582" s="275"/>
      <c r="AA582" s="149"/>
      <c r="AB582" s="60"/>
      <c r="AC582" s="244"/>
      <c r="AD582" s="275"/>
      <c r="AE582" s="275"/>
      <c r="AF582" s="149"/>
      <c r="AG582" s="60"/>
      <c r="AH582" s="244"/>
      <c r="AI582" s="275"/>
      <c r="AJ582" s="275"/>
      <c r="AK582" s="149"/>
      <c r="AL582" s="60"/>
      <c r="AM582" s="244"/>
      <c r="AN582" s="275"/>
      <c r="AO582" s="275"/>
      <c r="AP582" s="149">
        <f t="shared" si="2603"/>
        <v>0</v>
      </c>
      <c r="AQ582" s="60">
        <f t="shared" si="2636"/>
        <v>0</v>
      </c>
      <c r="AR582" s="244"/>
      <c r="AS582" s="275"/>
      <c r="AT582" s="275"/>
      <c r="AU582" s="149"/>
      <c r="AV582" s="60"/>
      <c r="AW582" s="244"/>
      <c r="AX582" s="212"/>
      <c r="AY582" s="213"/>
      <c r="AZ582" s="149"/>
      <c r="BA582" s="60"/>
      <c r="BB582" s="244"/>
      <c r="BC582" s="212"/>
      <c r="BD582" s="213"/>
      <c r="BE582" s="149"/>
      <c r="BF582" s="60"/>
      <c r="BG582" s="244"/>
      <c r="BH582" s="275"/>
      <c r="BI582" s="275"/>
      <c r="BJ582" s="149"/>
      <c r="BK582" s="60"/>
      <c r="BL582" s="244"/>
      <c r="BM582" s="212"/>
      <c r="BN582" s="213"/>
      <c r="BO582" s="149"/>
      <c r="BP582" s="60"/>
      <c r="BQ582" s="244"/>
      <c r="BR582" s="212"/>
      <c r="BS582" s="213"/>
      <c r="BT582" s="149"/>
      <c r="BU582" s="60"/>
      <c r="BV582" s="244"/>
      <c r="BW582" s="212"/>
      <c r="BX582" s="213"/>
      <c r="BY582" s="149"/>
      <c r="BZ582" s="60"/>
      <c r="CA582" s="244"/>
      <c r="CB582" s="277"/>
      <c r="CC582" s="277"/>
      <c r="CD582" s="149"/>
      <c r="CE582" s="60"/>
      <c r="CF582" s="244"/>
      <c r="CG582" s="212"/>
      <c r="CH582" s="213"/>
      <c r="CI582" s="149"/>
      <c r="CJ582" s="60"/>
      <c r="CK582" s="244"/>
      <c r="CL582" s="212"/>
      <c r="CM582" s="213"/>
      <c r="CN582" s="149"/>
      <c r="CO582" s="60"/>
      <c r="CP582" s="244"/>
      <c r="CQ582" s="212"/>
      <c r="CR582" s="213"/>
      <c r="CS582" s="149"/>
      <c r="CT582" s="60"/>
      <c r="CU582" s="244"/>
      <c r="CV582" s="212"/>
      <c r="CW582" s="213"/>
      <c r="CX582" s="149"/>
      <c r="CY582" s="60"/>
      <c r="CZ582" s="244"/>
      <c r="DA582" s="212"/>
      <c r="DB582" s="213"/>
      <c r="DC582" s="149"/>
      <c r="DD582" s="60"/>
      <c r="DE582" s="244"/>
      <c r="DF582" s="212"/>
      <c r="DG582" s="213"/>
      <c r="DH582" s="149"/>
      <c r="DI582" s="60"/>
      <c r="DJ582" s="244"/>
      <c r="DK582" s="212"/>
      <c r="DL582" s="213"/>
      <c r="DM582" s="149"/>
      <c r="DN582" s="60"/>
      <c r="DO582" s="244"/>
      <c r="DP582" s="212"/>
      <c r="DQ582" s="213"/>
      <c r="DR582" s="149">
        <f t="shared" si="2605"/>
        <v>0</v>
      </c>
      <c r="DS582" s="60">
        <f t="shared" si="2614"/>
        <v>0</v>
      </c>
      <c r="DT582" s="244"/>
      <c r="DU582" s="212">
        <v>0</v>
      </c>
      <c r="DV582" s="213">
        <v>0</v>
      </c>
      <c r="DW582" s="149">
        <f t="shared" si="2606"/>
        <v>0</v>
      </c>
      <c r="DX582" s="60">
        <f t="shared" si="2615"/>
        <v>0</v>
      </c>
      <c r="DY582" s="244"/>
      <c r="DZ582" s="212"/>
      <c r="EA582" s="213"/>
      <c r="EB582" s="149"/>
      <c r="EC582" s="60"/>
      <c r="ED582" s="247"/>
      <c r="EE582" s="212"/>
      <c r="EF582" s="213"/>
      <c r="EG582" s="149"/>
      <c r="EH582" s="60"/>
      <c r="EI582" s="244"/>
      <c r="EJ582" s="224">
        <f t="shared" ref="EJ582" si="3006">IFERROR(AVERAGEIFS(O582:EI582,O$12:EI$12,"Valor Total Unitario",O582:EI582,"&lt;&gt;0"),0)</f>
        <v>1423681.46025</v>
      </c>
      <c r="EK582" s="221">
        <f t="shared" ref="EK582" si="3007">_xlfn.MINIFS(O582:EI582,O$12:EI$12,"Valor Total Unitario", O582:EI582, "&lt;&gt;0")</f>
        <v>1423681.46025</v>
      </c>
      <c r="EL582" s="222" t="str">
        <f t="shared" ref="EL582" si="3008">IF(EK582=0,"",INDEX(O$9:EI$9,MATCH(EK582,O582:EI582,0)))</f>
        <v>CEIMED SAS</v>
      </c>
      <c r="EM582" s="221"/>
      <c r="EN582" s="220">
        <f>IFERROR(EM582/#REF!,0)</f>
        <v>0</v>
      </c>
      <c r="EO582" s="31">
        <f t="shared" ref="EO582" si="3009">+EJ582</f>
        <v>1423681.46025</v>
      </c>
      <c r="EP582" s="31">
        <f t="shared" si="2641"/>
        <v>7118407.3012499996</v>
      </c>
      <c r="EQ582" s="225" t="str">
        <f t="shared" si="2806"/>
        <v/>
      </c>
    </row>
    <row r="583" spans="1:147" s="14" customFormat="1" ht="28.5">
      <c r="A583" s="263">
        <f t="shared" si="2595"/>
        <v>571</v>
      </c>
      <c r="B583" s="102"/>
      <c r="C583" s="250" t="s">
        <v>1298</v>
      </c>
      <c r="D583" s="273" t="s">
        <v>57</v>
      </c>
      <c r="E583" s="266" t="s">
        <v>37</v>
      </c>
      <c r="F583" s="273">
        <v>5</v>
      </c>
      <c r="G583" s="102"/>
      <c r="H583" s="103"/>
      <c r="I583" s="210"/>
      <c r="J583" s="280"/>
      <c r="K583" s="206"/>
      <c r="L583" s="71">
        <f t="shared" ref="L583" si="3010">+J583+K583</f>
        <v>0</v>
      </c>
      <c r="M583" s="209">
        <f t="shared" si="2602"/>
        <v>0</v>
      </c>
      <c r="O583" s="276">
        <v>501290.32499999995</v>
      </c>
      <c r="P583" s="276">
        <f t="shared" si="2785"/>
        <v>95245.161749999999</v>
      </c>
      <c r="Q583" s="149">
        <f t="shared" ref="Q583" si="3011">+O583+P583</f>
        <v>596535.48674999992</v>
      </c>
      <c r="R583" s="60">
        <f t="shared" ref="R583" si="3012">+Q583*$F583</f>
        <v>2982677.4337499999</v>
      </c>
      <c r="S583" s="244"/>
      <c r="T583" s="275"/>
      <c r="U583" s="275"/>
      <c r="V583" s="149"/>
      <c r="W583" s="60"/>
      <c r="X583" s="244"/>
      <c r="Y583" s="275"/>
      <c r="Z583" s="275"/>
      <c r="AA583" s="149"/>
      <c r="AB583" s="60"/>
      <c r="AC583" s="244"/>
      <c r="AD583" s="275"/>
      <c r="AE583" s="275"/>
      <c r="AF583" s="149"/>
      <c r="AG583" s="60"/>
      <c r="AH583" s="244"/>
      <c r="AI583" s="275"/>
      <c r="AJ583" s="275"/>
      <c r="AK583" s="149"/>
      <c r="AL583" s="60"/>
      <c r="AM583" s="244"/>
      <c r="AN583" s="275"/>
      <c r="AO583" s="275"/>
      <c r="AP583" s="149">
        <f t="shared" si="2603"/>
        <v>0</v>
      </c>
      <c r="AQ583" s="60">
        <f t="shared" si="2636"/>
        <v>0</v>
      </c>
      <c r="AR583" s="244"/>
      <c r="AS583" s="275"/>
      <c r="AT583" s="275"/>
      <c r="AU583" s="149"/>
      <c r="AV583" s="60"/>
      <c r="AW583" s="244"/>
      <c r="AX583" s="212"/>
      <c r="AY583" s="213"/>
      <c r="AZ583" s="149"/>
      <c r="BA583" s="60"/>
      <c r="BB583" s="244"/>
      <c r="BC583" s="212"/>
      <c r="BD583" s="213"/>
      <c r="BE583" s="149"/>
      <c r="BF583" s="60"/>
      <c r="BG583" s="244"/>
      <c r="BH583" s="275"/>
      <c r="BI583" s="275"/>
      <c r="BJ583" s="149"/>
      <c r="BK583" s="60"/>
      <c r="BL583" s="244"/>
      <c r="BM583" s="212"/>
      <c r="BN583" s="213"/>
      <c r="BO583" s="149"/>
      <c r="BP583" s="60"/>
      <c r="BQ583" s="244"/>
      <c r="BR583" s="212"/>
      <c r="BS583" s="213"/>
      <c r="BT583" s="149"/>
      <c r="BU583" s="60"/>
      <c r="BV583" s="244"/>
      <c r="BW583" s="212"/>
      <c r="BX583" s="213"/>
      <c r="BY583" s="149"/>
      <c r="BZ583" s="60"/>
      <c r="CA583" s="244"/>
      <c r="CB583" s="277"/>
      <c r="CC583" s="277"/>
      <c r="CD583" s="149"/>
      <c r="CE583" s="60"/>
      <c r="CF583" s="244"/>
      <c r="CG583" s="212"/>
      <c r="CH583" s="213"/>
      <c r="CI583" s="149"/>
      <c r="CJ583" s="60"/>
      <c r="CK583" s="244"/>
      <c r="CL583" s="212"/>
      <c r="CM583" s="213"/>
      <c r="CN583" s="149"/>
      <c r="CO583" s="60"/>
      <c r="CP583" s="244"/>
      <c r="CQ583" s="212"/>
      <c r="CR583" s="213"/>
      <c r="CS583" s="149"/>
      <c r="CT583" s="60"/>
      <c r="CU583" s="244"/>
      <c r="CV583" s="212"/>
      <c r="CW583" s="213"/>
      <c r="CX583" s="149"/>
      <c r="CY583" s="60"/>
      <c r="CZ583" s="244"/>
      <c r="DA583" s="212"/>
      <c r="DB583" s="213"/>
      <c r="DC583" s="149"/>
      <c r="DD583" s="60"/>
      <c r="DE583" s="244"/>
      <c r="DF583" s="212"/>
      <c r="DG583" s="213"/>
      <c r="DH583" s="149"/>
      <c r="DI583" s="60"/>
      <c r="DJ583" s="244"/>
      <c r="DK583" s="212"/>
      <c r="DL583" s="213"/>
      <c r="DM583" s="149"/>
      <c r="DN583" s="60"/>
      <c r="DO583" s="244"/>
      <c r="DP583" s="212"/>
      <c r="DQ583" s="213"/>
      <c r="DR583" s="149">
        <f t="shared" si="2605"/>
        <v>0</v>
      </c>
      <c r="DS583" s="60">
        <f t="shared" si="2614"/>
        <v>0</v>
      </c>
      <c r="DT583" s="244"/>
      <c r="DU583" s="212">
        <v>0</v>
      </c>
      <c r="DV583" s="213">
        <v>0</v>
      </c>
      <c r="DW583" s="149">
        <f t="shared" si="2606"/>
        <v>0</v>
      </c>
      <c r="DX583" s="60">
        <f t="shared" si="2615"/>
        <v>0</v>
      </c>
      <c r="DY583" s="244"/>
      <c r="DZ583" s="212"/>
      <c r="EA583" s="213"/>
      <c r="EB583" s="149"/>
      <c r="EC583" s="60"/>
      <c r="ED583" s="247"/>
      <c r="EE583" s="212"/>
      <c r="EF583" s="213"/>
      <c r="EG583" s="149"/>
      <c r="EH583" s="60"/>
      <c r="EI583" s="244"/>
      <c r="EJ583" s="224">
        <f t="shared" ref="EJ583" si="3013">IFERROR(AVERAGEIFS(O583:EI583,O$12:EI$12,"Valor Total Unitario",O583:EI583,"&lt;&gt;0"),0)</f>
        <v>596535.48674999992</v>
      </c>
      <c r="EK583" s="221">
        <f t="shared" ref="EK583" si="3014">_xlfn.MINIFS(O583:EI583,O$12:EI$12,"Valor Total Unitario", O583:EI583, "&lt;&gt;0")</f>
        <v>596535.48674999992</v>
      </c>
      <c r="EL583" s="222" t="str">
        <f t="shared" ref="EL583" si="3015">IF(EK583=0,"",INDEX(O$9:EI$9,MATCH(EK583,O583:EI583,0)))</f>
        <v>CEIMED SAS</v>
      </c>
      <c r="EM583" s="221"/>
      <c r="EN583" s="220">
        <f>IFERROR(EM583/#REF!,0)</f>
        <v>0</v>
      </c>
      <c r="EO583" s="31">
        <f t="shared" ref="EO583" si="3016">+EJ583</f>
        <v>596535.48674999992</v>
      </c>
      <c r="EP583" s="31">
        <f t="shared" si="2641"/>
        <v>2982677.4337499999</v>
      </c>
      <c r="EQ583" s="225" t="str">
        <f t="shared" si="2806"/>
        <v/>
      </c>
    </row>
    <row r="584" spans="1:147" s="14" customFormat="1" ht="28.5">
      <c r="A584" s="263">
        <f t="shared" si="2595"/>
        <v>572</v>
      </c>
      <c r="B584" s="102"/>
      <c r="C584" s="250" t="s">
        <v>1299</v>
      </c>
      <c r="D584" s="273" t="s">
        <v>57</v>
      </c>
      <c r="E584" s="266" t="s">
        <v>37</v>
      </c>
      <c r="F584" s="273">
        <v>5</v>
      </c>
      <c r="G584" s="102"/>
      <c r="H584" s="103"/>
      <c r="I584" s="210"/>
      <c r="J584" s="280"/>
      <c r="K584" s="206"/>
      <c r="L584" s="71">
        <f t="shared" ref="L584" si="3017">+J584+K584</f>
        <v>0</v>
      </c>
      <c r="M584" s="209">
        <f t="shared" si="2602"/>
        <v>0</v>
      </c>
      <c r="O584" s="276">
        <v>541451.61</v>
      </c>
      <c r="P584" s="276">
        <f t="shared" si="2785"/>
        <v>102875.80589999999</v>
      </c>
      <c r="Q584" s="149">
        <f t="shared" ref="Q584" si="3018">+O584+P584</f>
        <v>644327.41590000002</v>
      </c>
      <c r="R584" s="60">
        <f t="shared" ref="R584" si="3019">+Q584*$F584</f>
        <v>3221637.0795</v>
      </c>
      <c r="S584" s="244"/>
      <c r="T584" s="275"/>
      <c r="U584" s="275"/>
      <c r="V584" s="149"/>
      <c r="W584" s="60"/>
      <c r="X584" s="244"/>
      <c r="Y584" s="275"/>
      <c r="Z584" s="275"/>
      <c r="AA584" s="149"/>
      <c r="AB584" s="60"/>
      <c r="AC584" s="244"/>
      <c r="AD584" s="275"/>
      <c r="AE584" s="275"/>
      <c r="AF584" s="149"/>
      <c r="AG584" s="60"/>
      <c r="AH584" s="244"/>
      <c r="AI584" s="275"/>
      <c r="AJ584" s="275"/>
      <c r="AK584" s="149"/>
      <c r="AL584" s="60"/>
      <c r="AM584" s="244"/>
      <c r="AN584" s="275"/>
      <c r="AO584" s="275"/>
      <c r="AP584" s="149">
        <f t="shared" si="2603"/>
        <v>0</v>
      </c>
      <c r="AQ584" s="60">
        <f t="shared" si="2636"/>
        <v>0</v>
      </c>
      <c r="AR584" s="244"/>
      <c r="AS584" s="275"/>
      <c r="AT584" s="275"/>
      <c r="AU584" s="149"/>
      <c r="AV584" s="60"/>
      <c r="AW584" s="244"/>
      <c r="AX584" s="212"/>
      <c r="AY584" s="213"/>
      <c r="AZ584" s="149"/>
      <c r="BA584" s="60"/>
      <c r="BB584" s="244"/>
      <c r="BC584" s="212"/>
      <c r="BD584" s="213"/>
      <c r="BE584" s="149"/>
      <c r="BF584" s="60"/>
      <c r="BG584" s="244"/>
      <c r="BH584" s="275"/>
      <c r="BI584" s="275"/>
      <c r="BJ584" s="149"/>
      <c r="BK584" s="60"/>
      <c r="BL584" s="244"/>
      <c r="BM584" s="212"/>
      <c r="BN584" s="213"/>
      <c r="BO584" s="149"/>
      <c r="BP584" s="60"/>
      <c r="BQ584" s="244"/>
      <c r="BR584" s="212"/>
      <c r="BS584" s="213"/>
      <c r="BT584" s="149"/>
      <c r="BU584" s="60"/>
      <c r="BV584" s="244"/>
      <c r="BW584" s="212"/>
      <c r="BX584" s="213"/>
      <c r="BY584" s="149"/>
      <c r="BZ584" s="60"/>
      <c r="CA584" s="244"/>
      <c r="CB584" s="277"/>
      <c r="CC584" s="277"/>
      <c r="CD584" s="149"/>
      <c r="CE584" s="60"/>
      <c r="CF584" s="244"/>
      <c r="CG584" s="212"/>
      <c r="CH584" s="213"/>
      <c r="CI584" s="149"/>
      <c r="CJ584" s="60"/>
      <c r="CK584" s="244"/>
      <c r="CL584" s="212"/>
      <c r="CM584" s="213"/>
      <c r="CN584" s="149"/>
      <c r="CO584" s="60"/>
      <c r="CP584" s="244"/>
      <c r="CQ584" s="212"/>
      <c r="CR584" s="213"/>
      <c r="CS584" s="149"/>
      <c r="CT584" s="60"/>
      <c r="CU584" s="244"/>
      <c r="CV584" s="212"/>
      <c r="CW584" s="213"/>
      <c r="CX584" s="149"/>
      <c r="CY584" s="60"/>
      <c r="CZ584" s="244"/>
      <c r="DA584" s="212"/>
      <c r="DB584" s="213"/>
      <c r="DC584" s="149"/>
      <c r="DD584" s="60"/>
      <c r="DE584" s="244"/>
      <c r="DF584" s="212"/>
      <c r="DG584" s="213"/>
      <c r="DH584" s="149"/>
      <c r="DI584" s="60"/>
      <c r="DJ584" s="244"/>
      <c r="DK584" s="212"/>
      <c r="DL584" s="213"/>
      <c r="DM584" s="149"/>
      <c r="DN584" s="60"/>
      <c r="DO584" s="244"/>
      <c r="DP584" s="212"/>
      <c r="DQ584" s="213"/>
      <c r="DR584" s="149">
        <f t="shared" si="2605"/>
        <v>0</v>
      </c>
      <c r="DS584" s="60">
        <f t="shared" si="2614"/>
        <v>0</v>
      </c>
      <c r="DT584" s="244"/>
      <c r="DU584" s="212">
        <v>0</v>
      </c>
      <c r="DV584" s="213">
        <v>0</v>
      </c>
      <c r="DW584" s="149">
        <f t="shared" si="2606"/>
        <v>0</v>
      </c>
      <c r="DX584" s="60">
        <f t="shared" si="2615"/>
        <v>0</v>
      </c>
      <c r="DY584" s="244"/>
      <c r="DZ584" s="212"/>
      <c r="EA584" s="213"/>
      <c r="EB584" s="149"/>
      <c r="EC584" s="60"/>
      <c r="ED584" s="247"/>
      <c r="EE584" s="212"/>
      <c r="EF584" s="213"/>
      <c r="EG584" s="149"/>
      <c r="EH584" s="60"/>
      <c r="EI584" s="244"/>
      <c r="EJ584" s="224">
        <f t="shared" ref="EJ584" si="3020">IFERROR(AVERAGEIFS(O584:EI584,O$12:EI$12,"Valor Total Unitario",O584:EI584,"&lt;&gt;0"),0)</f>
        <v>644327.41590000002</v>
      </c>
      <c r="EK584" s="221">
        <f t="shared" ref="EK584" si="3021">_xlfn.MINIFS(O584:EI584,O$12:EI$12,"Valor Total Unitario", O584:EI584, "&lt;&gt;0")</f>
        <v>644327.41590000002</v>
      </c>
      <c r="EL584" s="222" t="str">
        <f t="shared" ref="EL584" si="3022">IF(EK584=0,"",INDEX(O$9:EI$9,MATCH(EK584,O584:EI584,0)))</f>
        <v>CEIMED SAS</v>
      </c>
      <c r="EM584" s="221"/>
      <c r="EN584" s="220">
        <f>IFERROR(EM584/#REF!,0)</f>
        <v>0</v>
      </c>
      <c r="EO584" s="31">
        <f t="shared" ref="EO584" si="3023">+EJ584</f>
        <v>644327.41590000002</v>
      </c>
      <c r="EP584" s="31">
        <f t="shared" si="2641"/>
        <v>3221637.0795</v>
      </c>
      <c r="EQ584" s="225" t="str">
        <f t="shared" si="2806"/>
        <v/>
      </c>
    </row>
    <row r="585" spans="1:147" s="14" customFormat="1" ht="28.5">
      <c r="A585" s="263">
        <f t="shared" si="2595"/>
        <v>573</v>
      </c>
      <c r="B585" s="102"/>
      <c r="C585" s="250" t="s">
        <v>1300</v>
      </c>
      <c r="D585" s="273" t="s">
        <v>57</v>
      </c>
      <c r="E585" s="266" t="s">
        <v>37</v>
      </c>
      <c r="F585" s="273">
        <v>5</v>
      </c>
      <c r="G585" s="102"/>
      <c r="H585" s="103"/>
      <c r="I585" s="210"/>
      <c r="J585" s="280"/>
      <c r="K585" s="206"/>
      <c r="L585" s="71">
        <f t="shared" ref="L585" si="3024">+J585+K585</f>
        <v>0</v>
      </c>
      <c r="M585" s="209">
        <f t="shared" ref="M585:M643" si="3025">L585*F585</f>
        <v>0</v>
      </c>
      <c r="O585" s="276">
        <v>1766612.91</v>
      </c>
      <c r="P585" s="276">
        <f t="shared" si="2785"/>
        <v>335656.45289999997</v>
      </c>
      <c r="Q585" s="149">
        <f t="shared" ref="Q585" si="3026">+O585+P585</f>
        <v>2102269.3629000001</v>
      </c>
      <c r="R585" s="60">
        <f t="shared" ref="R585" si="3027">+Q585*$F585</f>
        <v>10511346.8145</v>
      </c>
      <c r="S585" s="244"/>
      <c r="T585" s="275"/>
      <c r="U585" s="275"/>
      <c r="V585" s="149"/>
      <c r="W585" s="60"/>
      <c r="X585" s="244"/>
      <c r="Y585" s="275"/>
      <c r="Z585" s="275"/>
      <c r="AA585" s="149"/>
      <c r="AB585" s="60"/>
      <c r="AC585" s="244"/>
      <c r="AD585" s="275"/>
      <c r="AE585" s="275"/>
      <c r="AF585" s="149"/>
      <c r="AG585" s="60"/>
      <c r="AH585" s="244"/>
      <c r="AI585" s="275"/>
      <c r="AJ585" s="275"/>
      <c r="AK585" s="149"/>
      <c r="AL585" s="60"/>
      <c r="AM585" s="244"/>
      <c r="AN585" s="275"/>
      <c r="AO585" s="275"/>
      <c r="AP585" s="149">
        <f t="shared" ref="AP585:AP643" si="3028">AN585+AO585</f>
        <v>0</v>
      </c>
      <c r="AQ585" s="60">
        <f t="shared" si="2636"/>
        <v>0</v>
      </c>
      <c r="AR585" s="244"/>
      <c r="AS585" s="275"/>
      <c r="AT585" s="275"/>
      <c r="AU585" s="149"/>
      <c r="AV585" s="60"/>
      <c r="AW585" s="244"/>
      <c r="AX585" s="212"/>
      <c r="AY585" s="213"/>
      <c r="AZ585" s="149"/>
      <c r="BA585" s="60"/>
      <c r="BB585" s="244"/>
      <c r="BC585" s="212"/>
      <c r="BD585" s="213"/>
      <c r="BE585" s="149"/>
      <c r="BF585" s="60"/>
      <c r="BG585" s="244"/>
      <c r="BH585" s="275"/>
      <c r="BI585" s="275"/>
      <c r="BJ585" s="149"/>
      <c r="BK585" s="60"/>
      <c r="BL585" s="244"/>
      <c r="BM585" s="212"/>
      <c r="BN585" s="213"/>
      <c r="BO585" s="149"/>
      <c r="BP585" s="60"/>
      <c r="BQ585" s="244"/>
      <c r="BR585" s="212"/>
      <c r="BS585" s="213"/>
      <c r="BT585" s="149"/>
      <c r="BU585" s="60"/>
      <c r="BV585" s="244"/>
      <c r="BW585" s="212"/>
      <c r="BX585" s="213"/>
      <c r="BY585" s="149"/>
      <c r="BZ585" s="60"/>
      <c r="CA585" s="244"/>
      <c r="CB585" s="277"/>
      <c r="CC585" s="277"/>
      <c r="CD585" s="149"/>
      <c r="CE585" s="60"/>
      <c r="CF585" s="244"/>
      <c r="CG585" s="212"/>
      <c r="CH585" s="213"/>
      <c r="CI585" s="149"/>
      <c r="CJ585" s="60"/>
      <c r="CK585" s="244"/>
      <c r="CL585" s="212"/>
      <c r="CM585" s="213"/>
      <c r="CN585" s="149"/>
      <c r="CO585" s="60"/>
      <c r="CP585" s="244"/>
      <c r="CQ585" s="212"/>
      <c r="CR585" s="213"/>
      <c r="CS585" s="149"/>
      <c r="CT585" s="60"/>
      <c r="CU585" s="244"/>
      <c r="CV585" s="212"/>
      <c r="CW585" s="213"/>
      <c r="CX585" s="149"/>
      <c r="CY585" s="60"/>
      <c r="CZ585" s="244"/>
      <c r="DA585" s="212"/>
      <c r="DB585" s="213"/>
      <c r="DC585" s="149"/>
      <c r="DD585" s="60"/>
      <c r="DE585" s="244"/>
      <c r="DF585" s="212"/>
      <c r="DG585" s="213"/>
      <c r="DH585" s="149"/>
      <c r="DI585" s="60"/>
      <c r="DJ585" s="244"/>
      <c r="DK585" s="212"/>
      <c r="DL585" s="213"/>
      <c r="DM585" s="149"/>
      <c r="DN585" s="60"/>
      <c r="DO585" s="244"/>
      <c r="DP585" s="212"/>
      <c r="DQ585" s="213"/>
      <c r="DR585" s="149">
        <f t="shared" ref="DR585:DR643" si="3029">+DP585+DQ585</f>
        <v>0</v>
      </c>
      <c r="DS585" s="60">
        <f t="shared" si="2614"/>
        <v>0</v>
      </c>
      <c r="DT585" s="244"/>
      <c r="DU585" s="212">
        <v>0</v>
      </c>
      <c r="DV585" s="213">
        <v>0</v>
      </c>
      <c r="DW585" s="149">
        <f t="shared" ref="DW585:DW643" si="3030">+DU585+DV585</f>
        <v>0</v>
      </c>
      <c r="DX585" s="60">
        <f t="shared" si="2615"/>
        <v>0</v>
      </c>
      <c r="DY585" s="244"/>
      <c r="DZ585" s="212"/>
      <c r="EA585" s="213"/>
      <c r="EB585" s="149"/>
      <c r="EC585" s="60"/>
      <c r="ED585" s="247"/>
      <c r="EE585" s="212"/>
      <c r="EF585" s="213"/>
      <c r="EG585" s="149"/>
      <c r="EH585" s="60"/>
      <c r="EI585" s="244"/>
      <c r="EJ585" s="224">
        <f t="shared" ref="EJ585" si="3031">IFERROR(AVERAGEIFS(O585:EI585,O$12:EI$12,"Valor Total Unitario",O585:EI585,"&lt;&gt;0"),0)</f>
        <v>2102269.3629000001</v>
      </c>
      <c r="EK585" s="221">
        <f t="shared" ref="EK585" si="3032">_xlfn.MINIFS(O585:EI585,O$12:EI$12,"Valor Total Unitario", O585:EI585, "&lt;&gt;0")</f>
        <v>2102269.3629000001</v>
      </c>
      <c r="EL585" s="222" t="str">
        <f t="shared" ref="EL585" si="3033">IF(EK585=0,"",INDEX(O$9:EI$9,MATCH(EK585,O585:EI585,0)))</f>
        <v>CEIMED SAS</v>
      </c>
      <c r="EM585" s="221"/>
      <c r="EN585" s="220">
        <f>IFERROR(EM585/#REF!,0)</f>
        <v>0</v>
      </c>
      <c r="EO585" s="31">
        <f t="shared" ref="EO585" si="3034">+EJ585</f>
        <v>2102269.3629000001</v>
      </c>
      <c r="EP585" s="31">
        <f t="shared" si="2641"/>
        <v>10511346.8145</v>
      </c>
      <c r="EQ585" s="225" t="str">
        <f t="shared" ref="EQ585:EQ599" si="3035">IF(AND(C585="",SUM(O585:EI585)=0),"",IF(AND(C585&lt;&gt;"",SUM(O585:EI585)=0),"Ítem sin cotización",IF(COUNTIFS(O585:EI585,EK585,O$12:EI$12,"Valor Total Unitario")&gt;1,"Empate","")))</f>
        <v/>
      </c>
    </row>
    <row r="586" spans="1:147" s="14" customFormat="1" ht="28.5">
      <c r="A586" s="263">
        <f t="shared" si="2595"/>
        <v>574</v>
      </c>
      <c r="B586" s="102"/>
      <c r="C586" s="250" t="s">
        <v>1301</v>
      </c>
      <c r="D586" s="273" t="s">
        <v>57</v>
      </c>
      <c r="E586" s="266" t="s">
        <v>37</v>
      </c>
      <c r="F586" s="273">
        <v>5</v>
      </c>
      <c r="G586" s="102"/>
      <c r="H586" s="103"/>
      <c r="I586" s="210"/>
      <c r="J586" s="280"/>
      <c r="K586" s="206"/>
      <c r="L586" s="71">
        <f t="shared" ref="L586" si="3036">+J586+K586</f>
        <v>0</v>
      </c>
      <c r="M586" s="209">
        <f t="shared" si="3025"/>
        <v>0</v>
      </c>
      <c r="O586" s="276">
        <v>289354.84500000003</v>
      </c>
      <c r="P586" s="276">
        <f t="shared" si="2785"/>
        <v>54977.42055000001</v>
      </c>
      <c r="Q586" s="149">
        <f t="shared" ref="Q586" si="3037">+O586+P586</f>
        <v>344332.26555000001</v>
      </c>
      <c r="R586" s="60">
        <f t="shared" ref="R586" si="3038">+Q586*$F586</f>
        <v>1721661.3277500002</v>
      </c>
      <c r="S586" s="244"/>
      <c r="T586" s="275"/>
      <c r="U586" s="275"/>
      <c r="V586" s="149"/>
      <c r="W586" s="60"/>
      <c r="X586" s="244"/>
      <c r="Y586" s="275"/>
      <c r="Z586" s="275"/>
      <c r="AA586" s="149"/>
      <c r="AB586" s="60"/>
      <c r="AC586" s="244"/>
      <c r="AD586" s="275"/>
      <c r="AE586" s="275"/>
      <c r="AF586" s="149"/>
      <c r="AG586" s="60"/>
      <c r="AH586" s="244"/>
      <c r="AI586" s="275"/>
      <c r="AJ586" s="275"/>
      <c r="AK586" s="149"/>
      <c r="AL586" s="60"/>
      <c r="AM586" s="244"/>
      <c r="AN586" s="275"/>
      <c r="AO586" s="275"/>
      <c r="AP586" s="149">
        <f t="shared" si="3028"/>
        <v>0</v>
      </c>
      <c r="AQ586" s="60">
        <f t="shared" si="2636"/>
        <v>0</v>
      </c>
      <c r="AR586" s="244"/>
      <c r="AS586" s="275"/>
      <c r="AT586" s="275"/>
      <c r="AU586" s="149"/>
      <c r="AV586" s="60"/>
      <c r="AW586" s="244"/>
      <c r="AX586" s="212"/>
      <c r="AY586" s="213"/>
      <c r="AZ586" s="149"/>
      <c r="BA586" s="60"/>
      <c r="BB586" s="244"/>
      <c r="BC586" s="212"/>
      <c r="BD586" s="213"/>
      <c r="BE586" s="149"/>
      <c r="BF586" s="60"/>
      <c r="BG586" s="244"/>
      <c r="BH586" s="275"/>
      <c r="BI586" s="275"/>
      <c r="BJ586" s="149"/>
      <c r="BK586" s="60"/>
      <c r="BL586" s="244"/>
      <c r="BM586" s="212"/>
      <c r="BN586" s="213"/>
      <c r="BO586" s="149"/>
      <c r="BP586" s="60"/>
      <c r="BQ586" s="244"/>
      <c r="BR586" s="212"/>
      <c r="BS586" s="213"/>
      <c r="BT586" s="149"/>
      <c r="BU586" s="60"/>
      <c r="BV586" s="244"/>
      <c r="BW586" s="212"/>
      <c r="BX586" s="213"/>
      <c r="BY586" s="149"/>
      <c r="BZ586" s="60"/>
      <c r="CA586" s="244"/>
      <c r="CB586" s="277"/>
      <c r="CC586" s="277"/>
      <c r="CD586" s="149"/>
      <c r="CE586" s="60"/>
      <c r="CF586" s="244"/>
      <c r="CG586" s="212"/>
      <c r="CH586" s="213"/>
      <c r="CI586" s="149"/>
      <c r="CJ586" s="60"/>
      <c r="CK586" s="244"/>
      <c r="CL586" s="212"/>
      <c r="CM586" s="213"/>
      <c r="CN586" s="149"/>
      <c r="CO586" s="60"/>
      <c r="CP586" s="244"/>
      <c r="CQ586" s="212"/>
      <c r="CR586" s="213"/>
      <c r="CS586" s="149"/>
      <c r="CT586" s="60"/>
      <c r="CU586" s="244"/>
      <c r="CV586" s="212"/>
      <c r="CW586" s="213"/>
      <c r="CX586" s="149"/>
      <c r="CY586" s="60"/>
      <c r="CZ586" s="244"/>
      <c r="DA586" s="212"/>
      <c r="DB586" s="213"/>
      <c r="DC586" s="149"/>
      <c r="DD586" s="60"/>
      <c r="DE586" s="244"/>
      <c r="DF586" s="212"/>
      <c r="DG586" s="213"/>
      <c r="DH586" s="149"/>
      <c r="DI586" s="60"/>
      <c r="DJ586" s="244"/>
      <c r="DK586" s="212"/>
      <c r="DL586" s="213"/>
      <c r="DM586" s="149"/>
      <c r="DN586" s="60"/>
      <c r="DO586" s="244"/>
      <c r="DP586" s="212"/>
      <c r="DQ586" s="213"/>
      <c r="DR586" s="149">
        <f t="shared" si="3029"/>
        <v>0</v>
      </c>
      <c r="DS586" s="60">
        <f t="shared" ref="DS586:DS644" si="3039">+DR586*$F586</f>
        <v>0</v>
      </c>
      <c r="DT586" s="244"/>
      <c r="DU586" s="212">
        <v>0</v>
      </c>
      <c r="DV586" s="213">
        <v>0</v>
      </c>
      <c r="DW586" s="149">
        <f t="shared" si="3030"/>
        <v>0</v>
      </c>
      <c r="DX586" s="60">
        <f t="shared" ref="DX586:DX644" si="3040">+DW586*$F586</f>
        <v>0</v>
      </c>
      <c r="DY586" s="244"/>
      <c r="DZ586" s="212"/>
      <c r="EA586" s="213"/>
      <c r="EB586" s="149"/>
      <c r="EC586" s="60"/>
      <c r="ED586" s="247"/>
      <c r="EE586" s="212"/>
      <c r="EF586" s="213"/>
      <c r="EG586" s="149"/>
      <c r="EH586" s="60"/>
      <c r="EI586" s="244"/>
      <c r="EJ586" s="224">
        <f t="shared" ref="EJ586" si="3041">IFERROR(AVERAGEIFS(O586:EI586,O$12:EI$12,"Valor Total Unitario",O586:EI586,"&lt;&gt;0"),0)</f>
        <v>344332.26555000001</v>
      </c>
      <c r="EK586" s="221">
        <f t="shared" ref="EK586" si="3042">_xlfn.MINIFS(O586:EI586,O$12:EI$12,"Valor Total Unitario", O586:EI586, "&lt;&gt;0")</f>
        <v>344332.26555000001</v>
      </c>
      <c r="EL586" s="222" t="str">
        <f t="shared" ref="EL586" si="3043">IF(EK586=0,"",INDEX(O$9:EI$9,MATCH(EK586,O586:EI586,0)))</f>
        <v>CEIMED SAS</v>
      </c>
      <c r="EM586" s="221"/>
      <c r="EN586" s="220">
        <f>IFERROR(EM586/#REF!,0)</f>
        <v>0</v>
      </c>
      <c r="EO586" s="31">
        <f t="shared" ref="EO586" si="3044">+EJ586</f>
        <v>344332.26555000001</v>
      </c>
      <c r="EP586" s="31">
        <f t="shared" si="2641"/>
        <v>1721661.3277500002</v>
      </c>
      <c r="EQ586" s="225" t="str">
        <f t="shared" si="3035"/>
        <v/>
      </c>
    </row>
    <row r="587" spans="1:147" s="14" customFormat="1" ht="28.5">
      <c r="A587" s="263">
        <f t="shared" si="2595"/>
        <v>575</v>
      </c>
      <c r="B587" s="102"/>
      <c r="C587" s="250" t="s">
        <v>1302</v>
      </c>
      <c r="D587" s="273" t="s">
        <v>57</v>
      </c>
      <c r="E587" s="266" t="s">
        <v>37</v>
      </c>
      <c r="F587" s="273">
        <v>5</v>
      </c>
      <c r="G587" s="102"/>
      <c r="H587" s="103"/>
      <c r="I587" s="210"/>
      <c r="J587" s="280"/>
      <c r="K587" s="206"/>
      <c r="L587" s="71">
        <f t="shared" ref="L587" si="3045">+J587+K587</f>
        <v>0</v>
      </c>
      <c r="M587" s="209">
        <f t="shared" si="3025"/>
        <v>0</v>
      </c>
      <c r="O587" s="276">
        <v>368951.61</v>
      </c>
      <c r="P587" s="276">
        <f t="shared" si="2785"/>
        <v>70100.805899999992</v>
      </c>
      <c r="Q587" s="149">
        <f t="shared" ref="Q587" si="3046">+O587+P587</f>
        <v>439052.41589999996</v>
      </c>
      <c r="R587" s="60">
        <f t="shared" ref="R587" si="3047">+Q587*$F587</f>
        <v>2195262.0795</v>
      </c>
      <c r="S587" s="244"/>
      <c r="T587" s="275"/>
      <c r="U587" s="275"/>
      <c r="V587" s="149"/>
      <c r="W587" s="60"/>
      <c r="X587" s="244"/>
      <c r="Y587" s="275"/>
      <c r="Z587" s="275"/>
      <c r="AA587" s="149"/>
      <c r="AB587" s="60"/>
      <c r="AC587" s="244"/>
      <c r="AD587" s="275"/>
      <c r="AE587" s="275"/>
      <c r="AF587" s="149"/>
      <c r="AG587" s="60"/>
      <c r="AH587" s="244"/>
      <c r="AI587" s="275"/>
      <c r="AJ587" s="275"/>
      <c r="AK587" s="149"/>
      <c r="AL587" s="60"/>
      <c r="AM587" s="244"/>
      <c r="AN587" s="275"/>
      <c r="AO587" s="275"/>
      <c r="AP587" s="149">
        <f t="shared" si="3028"/>
        <v>0</v>
      </c>
      <c r="AQ587" s="60">
        <f t="shared" si="2636"/>
        <v>0</v>
      </c>
      <c r="AR587" s="244"/>
      <c r="AS587" s="275"/>
      <c r="AT587" s="275"/>
      <c r="AU587" s="149"/>
      <c r="AV587" s="60"/>
      <c r="AW587" s="244"/>
      <c r="AX587" s="212"/>
      <c r="AY587" s="213"/>
      <c r="AZ587" s="149"/>
      <c r="BA587" s="60"/>
      <c r="BB587" s="244"/>
      <c r="BC587" s="212"/>
      <c r="BD587" s="213"/>
      <c r="BE587" s="149"/>
      <c r="BF587" s="60"/>
      <c r="BG587" s="244"/>
      <c r="BH587" s="275"/>
      <c r="BI587" s="275"/>
      <c r="BJ587" s="149"/>
      <c r="BK587" s="60"/>
      <c r="BL587" s="244"/>
      <c r="BM587" s="212"/>
      <c r="BN587" s="213"/>
      <c r="BO587" s="149"/>
      <c r="BP587" s="60"/>
      <c r="BQ587" s="244"/>
      <c r="BR587" s="212"/>
      <c r="BS587" s="213"/>
      <c r="BT587" s="149"/>
      <c r="BU587" s="60"/>
      <c r="BV587" s="244"/>
      <c r="BW587" s="212"/>
      <c r="BX587" s="213"/>
      <c r="BY587" s="149"/>
      <c r="BZ587" s="60"/>
      <c r="CA587" s="244"/>
      <c r="CB587" s="277"/>
      <c r="CC587" s="277"/>
      <c r="CD587" s="149"/>
      <c r="CE587" s="60"/>
      <c r="CF587" s="244"/>
      <c r="CG587" s="212"/>
      <c r="CH587" s="213"/>
      <c r="CI587" s="149"/>
      <c r="CJ587" s="60"/>
      <c r="CK587" s="244"/>
      <c r="CL587" s="212"/>
      <c r="CM587" s="213"/>
      <c r="CN587" s="149"/>
      <c r="CO587" s="60"/>
      <c r="CP587" s="244"/>
      <c r="CQ587" s="212"/>
      <c r="CR587" s="213"/>
      <c r="CS587" s="149"/>
      <c r="CT587" s="60"/>
      <c r="CU587" s="244"/>
      <c r="CV587" s="212"/>
      <c r="CW587" s="213"/>
      <c r="CX587" s="149"/>
      <c r="CY587" s="60"/>
      <c r="CZ587" s="244"/>
      <c r="DA587" s="212"/>
      <c r="DB587" s="213"/>
      <c r="DC587" s="149"/>
      <c r="DD587" s="60"/>
      <c r="DE587" s="244"/>
      <c r="DF587" s="212"/>
      <c r="DG587" s="213"/>
      <c r="DH587" s="149"/>
      <c r="DI587" s="60"/>
      <c r="DJ587" s="244"/>
      <c r="DK587" s="212"/>
      <c r="DL587" s="213"/>
      <c r="DM587" s="149"/>
      <c r="DN587" s="60"/>
      <c r="DO587" s="244"/>
      <c r="DP587" s="212"/>
      <c r="DQ587" s="213"/>
      <c r="DR587" s="149">
        <f t="shared" si="3029"/>
        <v>0</v>
      </c>
      <c r="DS587" s="60">
        <f t="shared" si="3039"/>
        <v>0</v>
      </c>
      <c r="DT587" s="244"/>
      <c r="DU587" s="212">
        <v>0</v>
      </c>
      <c r="DV587" s="213">
        <v>0</v>
      </c>
      <c r="DW587" s="149">
        <f t="shared" si="3030"/>
        <v>0</v>
      </c>
      <c r="DX587" s="60">
        <f t="shared" si="3040"/>
        <v>0</v>
      </c>
      <c r="DY587" s="244"/>
      <c r="DZ587" s="212"/>
      <c r="EA587" s="213"/>
      <c r="EB587" s="149"/>
      <c r="EC587" s="60"/>
      <c r="ED587" s="247"/>
      <c r="EE587" s="212"/>
      <c r="EF587" s="213"/>
      <c r="EG587" s="149"/>
      <c r="EH587" s="60"/>
      <c r="EI587" s="244"/>
      <c r="EJ587" s="224">
        <f t="shared" ref="EJ587" si="3048">IFERROR(AVERAGEIFS(O587:EI587,O$12:EI$12,"Valor Total Unitario",O587:EI587,"&lt;&gt;0"),0)</f>
        <v>439052.41589999996</v>
      </c>
      <c r="EK587" s="221">
        <f t="shared" ref="EK587" si="3049">_xlfn.MINIFS(O587:EI587,O$12:EI$12,"Valor Total Unitario", O587:EI587, "&lt;&gt;0")</f>
        <v>439052.41589999996</v>
      </c>
      <c r="EL587" s="222" t="str">
        <f t="shared" ref="EL587" si="3050">IF(EK587=0,"",INDEX(O$9:EI$9,MATCH(EK587,O587:EI587,0)))</f>
        <v>CEIMED SAS</v>
      </c>
      <c r="EM587" s="221"/>
      <c r="EN587" s="220">
        <f>IFERROR(EM587/#REF!,0)</f>
        <v>0</v>
      </c>
      <c r="EO587" s="31">
        <f t="shared" ref="EO587" si="3051">+EJ587</f>
        <v>439052.41589999996</v>
      </c>
      <c r="EP587" s="31">
        <f t="shared" si="2641"/>
        <v>2195262.0795</v>
      </c>
      <c r="EQ587" s="225" t="str">
        <f t="shared" si="3035"/>
        <v/>
      </c>
    </row>
    <row r="588" spans="1:147" s="14" customFormat="1" ht="28.5">
      <c r="A588" s="263">
        <f t="shared" si="2595"/>
        <v>576</v>
      </c>
      <c r="B588" s="102"/>
      <c r="C588" s="250" t="s">
        <v>1303</v>
      </c>
      <c r="D588" s="273" t="s">
        <v>57</v>
      </c>
      <c r="E588" s="266" t="s">
        <v>37</v>
      </c>
      <c r="F588" s="273">
        <v>5</v>
      </c>
      <c r="G588" s="102"/>
      <c r="H588" s="103"/>
      <c r="I588" s="210"/>
      <c r="J588" s="280"/>
      <c r="K588" s="206"/>
      <c r="L588" s="71">
        <f t="shared" ref="L588" si="3052">+J588+K588</f>
        <v>0</v>
      </c>
      <c r="M588" s="209">
        <f t="shared" si="3025"/>
        <v>0</v>
      </c>
      <c r="O588" s="276">
        <v>535403.22</v>
      </c>
      <c r="P588" s="276">
        <f t="shared" si="2785"/>
        <v>101726.6118</v>
      </c>
      <c r="Q588" s="149">
        <f t="shared" ref="Q588" si="3053">+O588+P588</f>
        <v>637129.83179999993</v>
      </c>
      <c r="R588" s="60">
        <f t="shared" ref="R588" si="3054">+Q588*$F588</f>
        <v>3185649.1589999995</v>
      </c>
      <c r="S588" s="244"/>
      <c r="T588" s="275"/>
      <c r="U588" s="275"/>
      <c r="V588" s="149"/>
      <c r="W588" s="60"/>
      <c r="X588" s="244"/>
      <c r="Y588" s="275"/>
      <c r="Z588" s="275"/>
      <c r="AA588" s="149"/>
      <c r="AB588" s="60"/>
      <c r="AC588" s="244"/>
      <c r="AD588" s="275"/>
      <c r="AE588" s="275"/>
      <c r="AF588" s="149"/>
      <c r="AG588" s="60"/>
      <c r="AH588" s="244"/>
      <c r="AI588" s="275"/>
      <c r="AJ588" s="275"/>
      <c r="AK588" s="149"/>
      <c r="AL588" s="60"/>
      <c r="AM588" s="244"/>
      <c r="AN588" s="275"/>
      <c r="AO588" s="275"/>
      <c r="AP588" s="149">
        <f t="shared" si="3028"/>
        <v>0</v>
      </c>
      <c r="AQ588" s="60">
        <f t="shared" si="2636"/>
        <v>0</v>
      </c>
      <c r="AR588" s="244"/>
      <c r="AS588" s="275"/>
      <c r="AT588" s="275"/>
      <c r="AU588" s="149"/>
      <c r="AV588" s="60"/>
      <c r="AW588" s="244"/>
      <c r="AX588" s="212"/>
      <c r="AY588" s="213"/>
      <c r="AZ588" s="149"/>
      <c r="BA588" s="60"/>
      <c r="BB588" s="244"/>
      <c r="BC588" s="212"/>
      <c r="BD588" s="213"/>
      <c r="BE588" s="149"/>
      <c r="BF588" s="60"/>
      <c r="BG588" s="244"/>
      <c r="BH588" s="275"/>
      <c r="BI588" s="275"/>
      <c r="BJ588" s="149"/>
      <c r="BK588" s="60"/>
      <c r="BL588" s="244"/>
      <c r="BM588" s="212"/>
      <c r="BN588" s="213"/>
      <c r="BO588" s="149"/>
      <c r="BP588" s="60"/>
      <c r="BQ588" s="244"/>
      <c r="BR588" s="212"/>
      <c r="BS588" s="213"/>
      <c r="BT588" s="149"/>
      <c r="BU588" s="60"/>
      <c r="BV588" s="244"/>
      <c r="BW588" s="212"/>
      <c r="BX588" s="213"/>
      <c r="BY588" s="149"/>
      <c r="BZ588" s="60"/>
      <c r="CA588" s="244"/>
      <c r="CB588" s="277"/>
      <c r="CC588" s="277"/>
      <c r="CD588" s="149"/>
      <c r="CE588" s="60"/>
      <c r="CF588" s="244"/>
      <c r="CG588" s="212"/>
      <c r="CH588" s="213"/>
      <c r="CI588" s="149"/>
      <c r="CJ588" s="60"/>
      <c r="CK588" s="244"/>
      <c r="CL588" s="212"/>
      <c r="CM588" s="213"/>
      <c r="CN588" s="149"/>
      <c r="CO588" s="60"/>
      <c r="CP588" s="244"/>
      <c r="CQ588" s="212"/>
      <c r="CR588" s="213"/>
      <c r="CS588" s="149"/>
      <c r="CT588" s="60"/>
      <c r="CU588" s="244"/>
      <c r="CV588" s="212"/>
      <c r="CW588" s="213"/>
      <c r="CX588" s="149"/>
      <c r="CY588" s="60"/>
      <c r="CZ588" s="244"/>
      <c r="DA588" s="212"/>
      <c r="DB588" s="213"/>
      <c r="DC588" s="149"/>
      <c r="DD588" s="60"/>
      <c r="DE588" s="244"/>
      <c r="DF588" s="212"/>
      <c r="DG588" s="213"/>
      <c r="DH588" s="149"/>
      <c r="DI588" s="60"/>
      <c r="DJ588" s="244"/>
      <c r="DK588" s="212"/>
      <c r="DL588" s="213"/>
      <c r="DM588" s="149"/>
      <c r="DN588" s="60"/>
      <c r="DO588" s="244"/>
      <c r="DP588" s="212"/>
      <c r="DQ588" s="213"/>
      <c r="DR588" s="149">
        <f t="shared" si="3029"/>
        <v>0</v>
      </c>
      <c r="DS588" s="60">
        <f t="shared" si="3039"/>
        <v>0</v>
      </c>
      <c r="DT588" s="244"/>
      <c r="DU588" s="212">
        <v>0</v>
      </c>
      <c r="DV588" s="213">
        <v>0</v>
      </c>
      <c r="DW588" s="149">
        <f t="shared" si="3030"/>
        <v>0</v>
      </c>
      <c r="DX588" s="60">
        <f t="shared" si="3040"/>
        <v>0</v>
      </c>
      <c r="DY588" s="244"/>
      <c r="DZ588" s="212"/>
      <c r="EA588" s="213"/>
      <c r="EB588" s="149"/>
      <c r="EC588" s="60"/>
      <c r="ED588" s="247"/>
      <c r="EE588" s="212"/>
      <c r="EF588" s="213"/>
      <c r="EG588" s="149"/>
      <c r="EH588" s="60"/>
      <c r="EI588" s="244"/>
      <c r="EJ588" s="224">
        <f t="shared" ref="EJ588" si="3055">IFERROR(AVERAGEIFS(O588:EI588,O$12:EI$12,"Valor Total Unitario",O588:EI588,"&lt;&gt;0"),0)</f>
        <v>637129.83179999993</v>
      </c>
      <c r="EK588" s="221">
        <f t="shared" ref="EK588" si="3056">_xlfn.MINIFS(O588:EI588,O$12:EI$12,"Valor Total Unitario", O588:EI588, "&lt;&gt;0")</f>
        <v>637129.83179999993</v>
      </c>
      <c r="EL588" s="222" t="str">
        <f t="shared" ref="EL588" si="3057">IF(EK588=0,"",INDEX(O$9:EI$9,MATCH(EK588,O588:EI588,0)))</f>
        <v>CEIMED SAS</v>
      </c>
      <c r="EM588" s="221"/>
      <c r="EN588" s="220">
        <f>IFERROR(EM588/#REF!,0)</f>
        <v>0</v>
      </c>
      <c r="EO588" s="31">
        <f t="shared" ref="EO588" si="3058">+EJ588</f>
        <v>637129.83179999993</v>
      </c>
      <c r="EP588" s="31">
        <f t="shared" si="2641"/>
        <v>3185649.1589999995</v>
      </c>
      <c r="EQ588" s="225" t="str">
        <f t="shared" si="3035"/>
        <v/>
      </c>
    </row>
    <row r="589" spans="1:147" s="14" customFormat="1" ht="28.5">
      <c r="A589" s="263">
        <f t="shared" si="2595"/>
        <v>577</v>
      </c>
      <c r="B589" s="102"/>
      <c r="C589" s="250" t="s">
        <v>1304</v>
      </c>
      <c r="D589" s="273" t="s">
        <v>57</v>
      </c>
      <c r="E589" s="266" t="s">
        <v>37</v>
      </c>
      <c r="F589" s="273">
        <v>5</v>
      </c>
      <c r="G589" s="102"/>
      <c r="H589" s="103"/>
      <c r="I589" s="210"/>
      <c r="J589" s="280"/>
      <c r="K589" s="206"/>
      <c r="L589" s="71">
        <f t="shared" ref="L589" si="3059">+J589+K589</f>
        <v>0</v>
      </c>
      <c r="M589" s="209">
        <f t="shared" si="3025"/>
        <v>0</v>
      </c>
      <c r="O589" s="276">
        <v>843629.02499999991</v>
      </c>
      <c r="P589" s="276">
        <f t="shared" si="2785"/>
        <v>160289.51474999997</v>
      </c>
      <c r="Q589" s="149">
        <f t="shared" ref="Q589" si="3060">+O589+P589</f>
        <v>1003918.5397499999</v>
      </c>
      <c r="R589" s="60">
        <f t="shared" ref="R589" si="3061">+Q589*$F589</f>
        <v>5019592.6987499995</v>
      </c>
      <c r="S589" s="244"/>
      <c r="T589" s="275"/>
      <c r="U589" s="275"/>
      <c r="V589" s="149"/>
      <c r="W589" s="60"/>
      <c r="X589" s="244"/>
      <c r="Y589" s="275"/>
      <c r="Z589" s="275"/>
      <c r="AA589" s="149"/>
      <c r="AB589" s="60"/>
      <c r="AC589" s="244"/>
      <c r="AD589" s="275"/>
      <c r="AE589" s="275"/>
      <c r="AF589" s="149"/>
      <c r="AG589" s="60"/>
      <c r="AH589" s="244"/>
      <c r="AI589" s="275"/>
      <c r="AJ589" s="275"/>
      <c r="AK589" s="149"/>
      <c r="AL589" s="60"/>
      <c r="AM589" s="244"/>
      <c r="AN589" s="275"/>
      <c r="AO589" s="275"/>
      <c r="AP589" s="149">
        <f t="shared" si="3028"/>
        <v>0</v>
      </c>
      <c r="AQ589" s="60">
        <f t="shared" ref="AQ589:AQ652" si="3062">AP589*F589</f>
        <v>0</v>
      </c>
      <c r="AR589" s="244"/>
      <c r="AS589" s="275"/>
      <c r="AT589" s="275"/>
      <c r="AU589" s="149"/>
      <c r="AV589" s="60"/>
      <c r="AW589" s="244"/>
      <c r="AX589" s="212"/>
      <c r="AY589" s="213"/>
      <c r="AZ589" s="149"/>
      <c r="BA589" s="60"/>
      <c r="BB589" s="244"/>
      <c r="BC589" s="212"/>
      <c r="BD589" s="213"/>
      <c r="BE589" s="149"/>
      <c r="BF589" s="60"/>
      <c r="BG589" s="244"/>
      <c r="BH589" s="275"/>
      <c r="BI589" s="275"/>
      <c r="BJ589" s="149"/>
      <c r="BK589" s="60"/>
      <c r="BL589" s="244"/>
      <c r="BM589" s="212"/>
      <c r="BN589" s="213"/>
      <c r="BO589" s="149"/>
      <c r="BP589" s="60"/>
      <c r="BQ589" s="244"/>
      <c r="BR589" s="212"/>
      <c r="BS589" s="213"/>
      <c r="BT589" s="149"/>
      <c r="BU589" s="60"/>
      <c r="BV589" s="244"/>
      <c r="BW589" s="212"/>
      <c r="BX589" s="213"/>
      <c r="BY589" s="149"/>
      <c r="BZ589" s="60"/>
      <c r="CA589" s="244"/>
      <c r="CB589" s="277"/>
      <c r="CC589" s="277"/>
      <c r="CD589" s="149"/>
      <c r="CE589" s="60"/>
      <c r="CF589" s="244"/>
      <c r="CG589" s="212"/>
      <c r="CH589" s="213"/>
      <c r="CI589" s="149"/>
      <c r="CJ589" s="60"/>
      <c r="CK589" s="244"/>
      <c r="CL589" s="212"/>
      <c r="CM589" s="213"/>
      <c r="CN589" s="149"/>
      <c r="CO589" s="60"/>
      <c r="CP589" s="244"/>
      <c r="CQ589" s="212"/>
      <c r="CR589" s="213"/>
      <c r="CS589" s="149"/>
      <c r="CT589" s="60"/>
      <c r="CU589" s="244"/>
      <c r="CV589" s="212"/>
      <c r="CW589" s="213"/>
      <c r="CX589" s="149"/>
      <c r="CY589" s="60"/>
      <c r="CZ589" s="244"/>
      <c r="DA589" s="212"/>
      <c r="DB589" s="213"/>
      <c r="DC589" s="149"/>
      <c r="DD589" s="60"/>
      <c r="DE589" s="244"/>
      <c r="DF589" s="212"/>
      <c r="DG589" s="213"/>
      <c r="DH589" s="149"/>
      <c r="DI589" s="60"/>
      <c r="DJ589" s="244"/>
      <c r="DK589" s="212"/>
      <c r="DL589" s="213"/>
      <c r="DM589" s="149"/>
      <c r="DN589" s="60"/>
      <c r="DO589" s="244"/>
      <c r="DP589" s="212"/>
      <c r="DQ589" s="213"/>
      <c r="DR589" s="149">
        <f t="shared" si="3029"/>
        <v>0</v>
      </c>
      <c r="DS589" s="60">
        <f t="shared" si="3039"/>
        <v>0</v>
      </c>
      <c r="DT589" s="244"/>
      <c r="DU589" s="212">
        <v>0</v>
      </c>
      <c r="DV589" s="213">
        <v>0</v>
      </c>
      <c r="DW589" s="149">
        <f t="shared" si="3030"/>
        <v>0</v>
      </c>
      <c r="DX589" s="60">
        <f t="shared" si="3040"/>
        <v>0</v>
      </c>
      <c r="DY589" s="244"/>
      <c r="DZ589" s="212"/>
      <c r="EA589" s="213"/>
      <c r="EB589" s="149"/>
      <c r="EC589" s="60"/>
      <c r="ED589" s="247"/>
      <c r="EE589" s="212"/>
      <c r="EF589" s="213"/>
      <c r="EG589" s="149"/>
      <c r="EH589" s="60"/>
      <c r="EI589" s="244"/>
      <c r="EJ589" s="224">
        <f t="shared" ref="EJ589" si="3063">IFERROR(AVERAGEIFS(O589:EI589,O$12:EI$12,"Valor Total Unitario",O589:EI589,"&lt;&gt;0"),0)</f>
        <v>1003918.5397499999</v>
      </c>
      <c r="EK589" s="221">
        <f t="shared" ref="EK589" si="3064">_xlfn.MINIFS(O589:EI589,O$12:EI$12,"Valor Total Unitario", O589:EI589, "&lt;&gt;0")</f>
        <v>1003918.5397499999</v>
      </c>
      <c r="EL589" s="222" t="str">
        <f t="shared" ref="EL589" si="3065">IF(EK589=0,"",INDEX(O$9:EI$9,MATCH(EK589,O589:EI589,0)))</f>
        <v>CEIMED SAS</v>
      </c>
      <c r="EM589" s="221"/>
      <c r="EN589" s="220">
        <f>IFERROR(EM589/#REF!,0)</f>
        <v>0</v>
      </c>
      <c r="EO589" s="31">
        <f t="shared" ref="EO589" si="3066">+EJ589</f>
        <v>1003918.5397499999</v>
      </c>
      <c r="EP589" s="31">
        <f t="shared" ref="EP589:EP652" si="3067">EJ589*F589</f>
        <v>5019592.6987499995</v>
      </c>
      <c r="EQ589" s="225" t="str">
        <f t="shared" si="3035"/>
        <v/>
      </c>
    </row>
    <row r="590" spans="1:147" s="14" customFormat="1" ht="28.5">
      <c r="A590" s="263">
        <f t="shared" si="2595"/>
        <v>578</v>
      </c>
      <c r="B590" s="102"/>
      <c r="C590" s="250" t="s">
        <v>1305</v>
      </c>
      <c r="D590" s="273" t="s">
        <v>57</v>
      </c>
      <c r="E590" s="266" t="s">
        <v>37</v>
      </c>
      <c r="F590" s="273">
        <v>1</v>
      </c>
      <c r="G590" s="102"/>
      <c r="H590" s="103"/>
      <c r="I590" s="210"/>
      <c r="J590" s="280"/>
      <c r="K590" s="206"/>
      <c r="L590" s="71">
        <f t="shared" ref="L590" si="3068">+J590+K590</f>
        <v>0</v>
      </c>
      <c r="M590" s="209">
        <f t="shared" si="3025"/>
        <v>0</v>
      </c>
      <c r="O590" s="276">
        <v>416854.84499999997</v>
      </c>
      <c r="P590" s="276">
        <f t="shared" si="2785"/>
        <v>79202.420549999995</v>
      </c>
      <c r="Q590" s="149">
        <f t="shared" ref="Q590" si="3069">+O590+P590</f>
        <v>496057.26554999995</v>
      </c>
      <c r="R590" s="60">
        <f t="shared" ref="R590" si="3070">+Q590*$F590</f>
        <v>496057.26554999995</v>
      </c>
      <c r="S590" s="244"/>
      <c r="T590" s="275"/>
      <c r="U590" s="275"/>
      <c r="V590" s="149"/>
      <c r="W590" s="60"/>
      <c r="X590" s="244"/>
      <c r="Y590" s="275"/>
      <c r="Z590" s="275"/>
      <c r="AA590" s="149"/>
      <c r="AB590" s="60"/>
      <c r="AC590" s="244"/>
      <c r="AD590" s="275"/>
      <c r="AE590" s="275"/>
      <c r="AF590" s="149"/>
      <c r="AG590" s="60"/>
      <c r="AH590" s="244"/>
      <c r="AI590" s="275"/>
      <c r="AJ590" s="275"/>
      <c r="AK590" s="149"/>
      <c r="AL590" s="60"/>
      <c r="AM590" s="244"/>
      <c r="AN590" s="275"/>
      <c r="AO590" s="275"/>
      <c r="AP590" s="149">
        <f t="shared" si="3028"/>
        <v>0</v>
      </c>
      <c r="AQ590" s="60">
        <f t="shared" si="3062"/>
        <v>0</v>
      </c>
      <c r="AR590" s="244"/>
      <c r="AS590" s="275"/>
      <c r="AT590" s="275"/>
      <c r="AU590" s="149"/>
      <c r="AV590" s="60"/>
      <c r="AW590" s="244"/>
      <c r="AX590" s="212"/>
      <c r="AY590" s="213"/>
      <c r="AZ590" s="149"/>
      <c r="BA590" s="60"/>
      <c r="BB590" s="244"/>
      <c r="BC590" s="212"/>
      <c r="BD590" s="213"/>
      <c r="BE590" s="149"/>
      <c r="BF590" s="60"/>
      <c r="BG590" s="244"/>
      <c r="BH590" s="275"/>
      <c r="BI590" s="275"/>
      <c r="BJ590" s="149"/>
      <c r="BK590" s="60"/>
      <c r="BL590" s="244"/>
      <c r="BM590" s="212"/>
      <c r="BN590" s="213"/>
      <c r="BO590" s="149"/>
      <c r="BP590" s="60"/>
      <c r="BQ590" s="244"/>
      <c r="BR590" s="212"/>
      <c r="BS590" s="213"/>
      <c r="BT590" s="149"/>
      <c r="BU590" s="60"/>
      <c r="BV590" s="244"/>
      <c r="BW590" s="212"/>
      <c r="BX590" s="213"/>
      <c r="BY590" s="149"/>
      <c r="BZ590" s="60"/>
      <c r="CA590" s="244"/>
      <c r="CB590" s="277"/>
      <c r="CC590" s="277"/>
      <c r="CD590" s="149"/>
      <c r="CE590" s="60"/>
      <c r="CF590" s="244"/>
      <c r="CG590" s="212"/>
      <c r="CH590" s="213"/>
      <c r="CI590" s="149"/>
      <c r="CJ590" s="60"/>
      <c r="CK590" s="244"/>
      <c r="CL590" s="212"/>
      <c r="CM590" s="213"/>
      <c r="CN590" s="149"/>
      <c r="CO590" s="60"/>
      <c r="CP590" s="244"/>
      <c r="CQ590" s="212"/>
      <c r="CR590" s="213"/>
      <c r="CS590" s="149"/>
      <c r="CT590" s="60"/>
      <c r="CU590" s="244"/>
      <c r="CV590" s="212"/>
      <c r="CW590" s="213"/>
      <c r="CX590" s="149"/>
      <c r="CY590" s="60"/>
      <c r="CZ590" s="244"/>
      <c r="DA590" s="212"/>
      <c r="DB590" s="213"/>
      <c r="DC590" s="149"/>
      <c r="DD590" s="60"/>
      <c r="DE590" s="244"/>
      <c r="DF590" s="212"/>
      <c r="DG590" s="213"/>
      <c r="DH590" s="149"/>
      <c r="DI590" s="60"/>
      <c r="DJ590" s="244"/>
      <c r="DK590" s="212"/>
      <c r="DL590" s="213"/>
      <c r="DM590" s="149"/>
      <c r="DN590" s="60"/>
      <c r="DO590" s="244"/>
      <c r="DP590" s="212"/>
      <c r="DQ590" s="213"/>
      <c r="DR590" s="149">
        <f t="shared" si="3029"/>
        <v>0</v>
      </c>
      <c r="DS590" s="60">
        <f t="shared" si="3039"/>
        <v>0</v>
      </c>
      <c r="DT590" s="244"/>
      <c r="DU590" s="212">
        <v>0</v>
      </c>
      <c r="DV590" s="213">
        <v>0</v>
      </c>
      <c r="DW590" s="149">
        <f t="shared" si="3030"/>
        <v>0</v>
      </c>
      <c r="DX590" s="60">
        <f t="shared" si="3040"/>
        <v>0</v>
      </c>
      <c r="DY590" s="244"/>
      <c r="DZ590" s="212"/>
      <c r="EA590" s="213"/>
      <c r="EB590" s="149"/>
      <c r="EC590" s="60"/>
      <c r="ED590" s="247"/>
      <c r="EE590" s="212"/>
      <c r="EF590" s="213"/>
      <c r="EG590" s="149"/>
      <c r="EH590" s="60"/>
      <c r="EI590" s="244"/>
      <c r="EJ590" s="224">
        <f t="shared" ref="EJ590" si="3071">IFERROR(AVERAGEIFS(O590:EI590,O$12:EI$12,"Valor Total Unitario",O590:EI590,"&lt;&gt;0"),0)</f>
        <v>496057.26554999995</v>
      </c>
      <c r="EK590" s="221">
        <f t="shared" ref="EK590" si="3072">_xlfn.MINIFS(O590:EI590,O$12:EI$12,"Valor Total Unitario", O590:EI590, "&lt;&gt;0")</f>
        <v>496057.26554999995</v>
      </c>
      <c r="EL590" s="222" t="str">
        <f t="shared" ref="EL590" si="3073">IF(EK590=0,"",INDEX(O$9:EI$9,MATCH(EK590,O590:EI590,0)))</f>
        <v>CEIMED SAS</v>
      </c>
      <c r="EM590" s="221"/>
      <c r="EN590" s="220">
        <f>IFERROR(EM590/#REF!,0)</f>
        <v>0</v>
      </c>
      <c r="EO590" s="31">
        <f t="shared" ref="EO590" si="3074">+EJ590</f>
        <v>496057.26554999995</v>
      </c>
      <c r="EP590" s="31">
        <f t="shared" si="3067"/>
        <v>496057.26554999995</v>
      </c>
      <c r="EQ590" s="225" t="str">
        <f t="shared" si="3035"/>
        <v/>
      </c>
    </row>
    <row r="591" spans="1:147" s="14" customFormat="1" ht="28.5">
      <c r="A591" s="263">
        <f t="shared" si="2595"/>
        <v>579</v>
      </c>
      <c r="B591" s="102"/>
      <c r="C591" s="250" t="s">
        <v>1306</v>
      </c>
      <c r="D591" s="273" t="s">
        <v>57</v>
      </c>
      <c r="E591" s="266" t="s">
        <v>37</v>
      </c>
      <c r="F591" s="273">
        <v>5</v>
      </c>
      <c r="G591" s="102"/>
      <c r="H591" s="103"/>
      <c r="I591" s="210"/>
      <c r="J591" s="280"/>
      <c r="K591" s="206"/>
      <c r="L591" s="71">
        <f t="shared" ref="L591" si="3075">+J591+K591</f>
        <v>0</v>
      </c>
      <c r="M591" s="209">
        <f t="shared" si="3025"/>
        <v>0</v>
      </c>
      <c r="O591" s="276">
        <v>326854.84500000003</v>
      </c>
      <c r="P591" s="276">
        <f t="shared" si="2785"/>
        <v>62102.42055000001</v>
      </c>
      <c r="Q591" s="149">
        <f t="shared" ref="Q591" si="3076">+O591+P591</f>
        <v>388957.26555000001</v>
      </c>
      <c r="R591" s="60">
        <f t="shared" ref="R591" si="3077">+Q591*$F591</f>
        <v>1944786.3277500002</v>
      </c>
      <c r="S591" s="244"/>
      <c r="T591" s="275"/>
      <c r="U591" s="275"/>
      <c r="V591" s="149"/>
      <c r="W591" s="60"/>
      <c r="X591" s="244"/>
      <c r="Y591" s="275"/>
      <c r="Z591" s="275"/>
      <c r="AA591" s="149"/>
      <c r="AB591" s="60"/>
      <c r="AC591" s="244"/>
      <c r="AD591" s="275"/>
      <c r="AE591" s="275"/>
      <c r="AF591" s="149"/>
      <c r="AG591" s="60"/>
      <c r="AH591" s="244"/>
      <c r="AI591" s="275"/>
      <c r="AJ591" s="275"/>
      <c r="AK591" s="149"/>
      <c r="AL591" s="60"/>
      <c r="AM591" s="244"/>
      <c r="AN591" s="275"/>
      <c r="AO591" s="275"/>
      <c r="AP591" s="149">
        <f t="shared" si="3028"/>
        <v>0</v>
      </c>
      <c r="AQ591" s="60">
        <f t="shared" si="3062"/>
        <v>0</v>
      </c>
      <c r="AR591" s="244"/>
      <c r="AS591" s="275"/>
      <c r="AT591" s="275"/>
      <c r="AU591" s="149"/>
      <c r="AV591" s="60"/>
      <c r="AW591" s="244"/>
      <c r="AX591" s="212"/>
      <c r="AY591" s="213"/>
      <c r="AZ591" s="149"/>
      <c r="BA591" s="60"/>
      <c r="BB591" s="244"/>
      <c r="BC591" s="212"/>
      <c r="BD591" s="213"/>
      <c r="BE591" s="149"/>
      <c r="BF591" s="60"/>
      <c r="BG591" s="244"/>
      <c r="BH591" s="275"/>
      <c r="BI591" s="275"/>
      <c r="BJ591" s="149"/>
      <c r="BK591" s="60"/>
      <c r="BL591" s="244"/>
      <c r="BM591" s="212"/>
      <c r="BN591" s="213"/>
      <c r="BO591" s="149"/>
      <c r="BP591" s="60"/>
      <c r="BQ591" s="244"/>
      <c r="BR591" s="212"/>
      <c r="BS591" s="213"/>
      <c r="BT591" s="149"/>
      <c r="BU591" s="60"/>
      <c r="BV591" s="244"/>
      <c r="BW591" s="212"/>
      <c r="BX591" s="213"/>
      <c r="BY591" s="149"/>
      <c r="BZ591" s="60"/>
      <c r="CA591" s="244"/>
      <c r="CB591" s="277"/>
      <c r="CC591" s="277"/>
      <c r="CD591" s="149"/>
      <c r="CE591" s="60"/>
      <c r="CF591" s="244"/>
      <c r="CG591" s="212"/>
      <c r="CH591" s="213"/>
      <c r="CI591" s="149"/>
      <c r="CJ591" s="60"/>
      <c r="CK591" s="244"/>
      <c r="CL591" s="212"/>
      <c r="CM591" s="213"/>
      <c r="CN591" s="149"/>
      <c r="CO591" s="60"/>
      <c r="CP591" s="244"/>
      <c r="CQ591" s="212"/>
      <c r="CR591" s="213"/>
      <c r="CS591" s="149"/>
      <c r="CT591" s="60"/>
      <c r="CU591" s="244"/>
      <c r="CV591" s="212"/>
      <c r="CW591" s="213"/>
      <c r="CX591" s="149"/>
      <c r="CY591" s="60"/>
      <c r="CZ591" s="244"/>
      <c r="DA591" s="212"/>
      <c r="DB591" s="213"/>
      <c r="DC591" s="149"/>
      <c r="DD591" s="60"/>
      <c r="DE591" s="244"/>
      <c r="DF591" s="212"/>
      <c r="DG591" s="213"/>
      <c r="DH591" s="149"/>
      <c r="DI591" s="60"/>
      <c r="DJ591" s="244"/>
      <c r="DK591" s="212"/>
      <c r="DL591" s="213"/>
      <c r="DM591" s="149"/>
      <c r="DN591" s="60"/>
      <c r="DO591" s="244"/>
      <c r="DP591" s="212"/>
      <c r="DQ591" s="213"/>
      <c r="DR591" s="149">
        <f t="shared" si="3029"/>
        <v>0</v>
      </c>
      <c r="DS591" s="60">
        <f t="shared" si="3039"/>
        <v>0</v>
      </c>
      <c r="DT591" s="244"/>
      <c r="DU591" s="212">
        <v>0</v>
      </c>
      <c r="DV591" s="213">
        <v>0</v>
      </c>
      <c r="DW591" s="149">
        <f t="shared" si="3030"/>
        <v>0</v>
      </c>
      <c r="DX591" s="60">
        <f t="shared" si="3040"/>
        <v>0</v>
      </c>
      <c r="DY591" s="244"/>
      <c r="DZ591" s="212"/>
      <c r="EA591" s="213"/>
      <c r="EB591" s="149"/>
      <c r="EC591" s="60"/>
      <c r="ED591" s="247"/>
      <c r="EE591" s="212"/>
      <c r="EF591" s="213"/>
      <c r="EG591" s="149"/>
      <c r="EH591" s="60"/>
      <c r="EI591" s="244"/>
      <c r="EJ591" s="224">
        <f t="shared" ref="EJ591" si="3078">IFERROR(AVERAGEIFS(O591:EI591,O$12:EI$12,"Valor Total Unitario",O591:EI591,"&lt;&gt;0"),0)</f>
        <v>388957.26555000001</v>
      </c>
      <c r="EK591" s="221">
        <f t="shared" ref="EK591" si="3079">_xlfn.MINIFS(O591:EI591,O$12:EI$12,"Valor Total Unitario", O591:EI591, "&lt;&gt;0")</f>
        <v>388957.26555000001</v>
      </c>
      <c r="EL591" s="222" t="str">
        <f t="shared" ref="EL591" si="3080">IF(EK591=0,"",INDEX(O$9:EI$9,MATCH(EK591,O591:EI591,0)))</f>
        <v>CEIMED SAS</v>
      </c>
      <c r="EM591" s="221"/>
      <c r="EN591" s="220">
        <f>IFERROR(EM591/#REF!,0)</f>
        <v>0</v>
      </c>
      <c r="EO591" s="31">
        <f t="shared" ref="EO591" si="3081">+EJ591</f>
        <v>388957.26555000001</v>
      </c>
      <c r="EP591" s="31">
        <f t="shared" si="3067"/>
        <v>1944786.3277500002</v>
      </c>
      <c r="EQ591" s="225" t="str">
        <f t="shared" si="3035"/>
        <v/>
      </c>
    </row>
    <row r="592" spans="1:147" s="14" customFormat="1" ht="28.5">
      <c r="A592" s="263">
        <f t="shared" si="2595"/>
        <v>580</v>
      </c>
      <c r="B592" s="102"/>
      <c r="C592" s="250" t="s">
        <v>1307</v>
      </c>
      <c r="D592" s="273" t="s">
        <v>57</v>
      </c>
      <c r="E592" s="266" t="s">
        <v>37</v>
      </c>
      <c r="F592" s="273">
        <v>5</v>
      </c>
      <c r="G592" s="102"/>
      <c r="H592" s="103"/>
      <c r="I592" s="210"/>
      <c r="J592" s="280"/>
      <c r="K592" s="206"/>
      <c r="L592" s="71">
        <f t="shared" ref="L592" si="3082">+J592+K592</f>
        <v>0</v>
      </c>
      <c r="M592" s="209">
        <f t="shared" si="3025"/>
        <v>0</v>
      </c>
      <c r="O592" s="276">
        <v>481209.67500000005</v>
      </c>
      <c r="P592" s="276">
        <f t="shared" si="2785"/>
        <v>91429.838250000015</v>
      </c>
      <c r="Q592" s="149">
        <f t="shared" ref="Q592" si="3083">+O592+P592</f>
        <v>572639.51325000008</v>
      </c>
      <c r="R592" s="60">
        <f t="shared" ref="R592" si="3084">+Q592*$F592</f>
        <v>2863197.5662500001</v>
      </c>
      <c r="S592" s="244"/>
      <c r="T592" s="275"/>
      <c r="U592" s="275"/>
      <c r="V592" s="149"/>
      <c r="W592" s="60"/>
      <c r="X592" s="244"/>
      <c r="Y592" s="275"/>
      <c r="Z592" s="275"/>
      <c r="AA592" s="149"/>
      <c r="AB592" s="60"/>
      <c r="AC592" s="244"/>
      <c r="AD592" s="275"/>
      <c r="AE592" s="275"/>
      <c r="AF592" s="149"/>
      <c r="AG592" s="60"/>
      <c r="AH592" s="244"/>
      <c r="AI592" s="275"/>
      <c r="AJ592" s="275"/>
      <c r="AK592" s="149"/>
      <c r="AL592" s="60"/>
      <c r="AM592" s="244"/>
      <c r="AN592" s="275"/>
      <c r="AO592" s="275"/>
      <c r="AP592" s="149">
        <f t="shared" si="3028"/>
        <v>0</v>
      </c>
      <c r="AQ592" s="60">
        <f t="shared" si="3062"/>
        <v>0</v>
      </c>
      <c r="AR592" s="244"/>
      <c r="AS592" s="275"/>
      <c r="AT592" s="275"/>
      <c r="AU592" s="149"/>
      <c r="AV592" s="60"/>
      <c r="AW592" s="244"/>
      <c r="AX592" s="212"/>
      <c r="AY592" s="213"/>
      <c r="AZ592" s="149"/>
      <c r="BA592" s="60"/>
      <c r="BB592" s="244"/>
      <c r="BC592" s="212"/>
      <c r="BD592" s="213"/>
      <c r="BE592" s="149"/>
      <c r="BF592" s="60"/>
      <c r="BG592" s="244"/>
      <c r="BH592" s="275"/>
      <c r="BI592" s="275"/>
      <c r="BJ592" s="149"/>
      <c r="BK592" s="60"/>
      <c r="BL592" s="244"/>
      <c r="BM592" s="212"/>
      <c r="BN592" s="213"/>
      <c r="BO592" s="149"/>
      <c r="BP592" s="60"/>
      <c r="BQ592" s="244"/>
      <c r="BR592" s="212"/>
      <c r="BS592" s="213"/>
      <c r="BT592" s="149"/>
      <c r="BU592" s="60"/>
      <c r="BV592" s="244"/>
      <c r="BW592" s="212"/>
      <c r="BX592" s="213"/>
      <c r="BY592" s="149"/>
      <c r="BZ592" s="60"/>
      <c r="CA592" s="244"/>
      <c r="CB592" s="277"/>
      <c r="CC592" s="277"/>
      <c r="CD592" s="149"/>
      <c r="CE592" s="60"/>
      <c r="CF592" s="244"/>
      <c r="CG592" s="212"/>
      <c r="CH592" s="213"/>
      <c r="CI592" s="149"/>
      <c r="CJ592" s="60"/>
      <c r="CK592" s="244"/>
      <c r="CL592" s="212"/>
      <c r="CM592" s="213"/>
      <c r="CN592" s="149"/>
      <c r="CO592" s="60"/>
      <c r="CP592" s="244"/>
      <c r="CQ592" s="212"/>
      <c r="CR592" s="213"/>
      <c r="CS592" s="149"/>
      <c r="CT592" s="60"/>
      <c r="CU592" s="244"/>
      <c r="CV592" s="212"/>
      <c r="CW592" s="213"/>
      <c r="CX592" s="149"/>
      <c r="CY592" s="60"/>
      <c r="CZ592" s="244"/>
      <c r="DA592" s="212"/>
      <c r="DB592" s="213"/>
      <c r="DC592" s="149"/>
      <c r="DD592" s="60"/>
      <c r="DE592" s="244"/>
      <c r="DF592" s="212"/>
      <c r="DG592" s="213"/>
      <c r="DH592" s="149"/>
      <c r="DI592" s="60"/>
      <c r="DJ592" s="244"/>
      <c r="DK592" s="212"/>
      <c r="DL592" s="213"/>
      <c r="DM592" s="149"/>
      <c r="DN592" s="60"/>
      <c r="DO592" s="244"/>
      <c r="DP592" s="212"/>
      <c r="DQ592" s="213"/>
      <c r="DR592" s="149">
        <f t="shared" si="3029"/>
        <v>0</v>
      </c>
      <c r="DS592" s="60">
        <f t="shared" si="3039"/>
        <v>0</v>
      </c>
      <c r="DT592" s="244"/>
      <c r="DU592" s="212">
        <v>0</v>
      </c>
      <c r="DV592" s="213">
        <v>0</v>
      </c>
      <c r="DW592" s="149">
        <f t="shared" si="3030"/>
        <v>0</v>
      </c>
      <c r="DX592" s="60">
        <f t="shared" si="3040"/>
        <v>0</v>
      </c>
      <c r="DY592" s="244"/>
      <c r="DZ592" s="212"/>
      <c r="EA592" s="213"/>
      <c r="EB592" s="149"/>
      <c r="EC592" s="60"/>
      <c r="ED592" s="247"/>
      <c r="EE592" s="212"/>
      <c r="EF592" s="213"/>
      <c r="EG592" s="149"/>
      <c r="EH592" s="60"/>
      <c r="EI592" s="244"/>
      <c r="EJ592" s="224">
        <f t="shared" ref="EJ592" si="3085">IFERROR(AVERAGEIFS(O592:EI592,O$12:EI$12,"Valor Total Unitario",O592:EI592,"&lt;&gt;0"),0)</f>
        <v>572639.51325000008</v>
      </c>
      <c r="EK592" s="221">
        <f t="shared" ref="EK592" si="3086">_xlfn.MINIFS(O592:EI592,O$12:EI$12,"Valor Total Unitario", O592:EI592, "&lt;&gt;0")</f>
        <v>572639.51325000008</v>
      </c>
      <c r="EL592" s="222" t="str">
        <f t="shared" ref="EL592" si="3087">IF(EK592=0,"",INDEX(O$9:EI$9,MATCH(EK592,O592:EI592,0)))</f>
        <v>CEIMED SAS</v>
      </c>
      <c r="EM592" s="221"/>
      <c r="EN592" s="220">
        <f>IFERROR(EM592/#REF!,0)</f>
        <v>0</v>
      </c>
      <c r="EO592" s="31">
        <f t="shared" ref="EO592" si="3088">+EJ592</f>
        <v>572639.51325000008</v>
      </c>
      <c r="EP592" s="31">
        <f t="shared" si="3067"/>
        <v>2863197.5662500001</v>
      </c>
      <c r="EQ592" s="225" t="str">
        <f t="shared" si="3035"/>
        <v/>
      </c>
    </row>
    <row r="593" spans="1:147" s="14" customFormat="1" ht="28.5">
      <c r="A593" s="263">
        <f t="shared" si="2595"/>
        <v>581</v>
      </c>
      <c r="B593" s="102"/>
      <c r="C593" s="250" t="s">
        <v>1308</v>
      </c>
      <c r="D593" s="273" t="s">
        <v>57</v>
      </c>
      <c r="E593" s="266" t="s">
        <v>37</v>
      </c>
      <c r="F593" s="273">
        <v>5</v>
      </c>
      <c r="G593" s="102"/>
      <c r="H593" s="103"/>
      <c r="I593" s="210"/>
      <c r="J593" s="280"/>
      <c r="K593" s="206"/>
      <c r="L593" s="71">
        <f t="shared" ref="L593" si="3089">+J593+K593</f>
        <v>0</v>
      </c>
      <c r="M593" s="209">
        <f t="shared" si="3025"/>
        <v>0</v>
      </c>
      <c r="O593" s="276">
        <v>477338.71499999997</v>
      </c>
      <c r="P593" s="276">
        <f t="shared" si="2785"/>
        <v>90694.355849999993</v>
      </c>
      <c r="Q593" s="149">
        <f t="shared" ref="Q593" si="3090">+O593+P593</f>
        <v>568033.07085000002</v>
      </c>
      <c r="R593" s="60">
        <f t="shared" ref="R593" si="3091">+Q593*$F593</f>
        <v>2840165.3542499999</v>
      </c>
      <c r="S593" s="244"/>
      <c r="T593" s="275"/>
      <c r="U593" s="275"/>
      <c r="V593" s="149"/>
      <c r="W593" s="60"/>
      <c r="X593" s="244"/>
      <c r="Y593" s="275"/>
      <c r="Z593" s="275"/>
      <c r="AA593" s="149"/>
      <c r="AB593" s="60"/>
      <c r="AC593" s="244"/>
      <c r="AD593" s="275"/>
      <c r="AE593" s="275"/>
      <c r="AF593" s="149"/>
      <c r="AG593" s="60"/>
      <c r="AH593" s="244"/>
      <c r="AI593" s="275"/>
      <c r="AJ593" s="275"/>
      <c r="AK593" s="149"/>
      <c r="AL593" s="60"/>
      <c r="AM593" s="244"/>
      <c r="AN593" s="275"/>
      <c r="AO593" s="275"/>
      <c r="AP593" s="149">
        <f t="shared" si="3028"/>
        <v>0</v>
      </c>
      <c r="AQ593" s="60">
        <f t="shared" si="3062"/>
        <v>0</v>
      </c>
      <c r="AR593" s="244"/>
      <c r="AS593" s="275"/>
      <c r="AT593" s="275"/>
      <c r="AU593" s="149"/>
      <c r="AV593" s="60"/>
      <c r="AW593" s="244"/>
      <c r="AX593" s="212"/>
      <c r="AY593" s="213"/>
      <c r="AZ593" s="149"/>
      <c r="BA593" s="60"/>
      <c r="BB593" s="244"/>
      <c r="BC593" s="212"/>
      <c r="BD593" s="213"/>
      <c r="BE593" s="149"/>
      <c r="BF593" s="60"/>
      <c r="BG593" s="244"/>
      <c r="BH593" s="275"/>
      <c r="BI593" s="275"/>
      <c r="BJ593" s="149"/>
      <c r="BK593" s="60"/>
      <c r="BL593" s="244"/>
      <c r="BM593" s="212"/>
      <c r="BN593" s="213"/>
      <c r="BO593" s="149"/>
      <c r="BP593" s="60"/>
      <c r="BQ593" s="244"/>
      <c r="BR593" s="212"/>
      <c r="BS593" s="213"/>
      <c r="BT593" s="149"/>
      <c r="BU593" s="60"/>
      <c r="BV593" s="244"/>
      <c r="BW593" s="212"/>
      <c r="BX593" s="213"/>
      <c r="BY593" s="149"/>
      <c r="BZ593" s="60"/>
      <c r="CA593" s="244"/>
      <c r="CB593" s="277"/>
      <c r="CC593" s="277"/>
      <c r="CD593" s="149"/>
      <c r="CE593" s="60"/>
      <c r="CF593" s="244"/>
      <c r="CG593" s="212"/>
      <c r="CH593" s="213"/>
      <c r="CI593" s="149"/>
      <c r="CJ593" s="60"/>
      <c r="CK593" s="244"/>
      <c r="CL593" s="212"/>
      <c r="CM593" s="213"/>
      <c r="CN593" s="149"/>
      <c r="CO593" s="60"/>
      <c r="CP593" s="244"/>
      <c r="CQ593" s="212"/>
      <c r="CR593" s="213"/>
      <c r="CS593" s="149"/>
      <c r="CT593" s="60"/>
      <c r="CU593" s="244"/>
      <c r="CV593" s="212"/>
      <c r="CW593" s="213"/>
      <c r="CX593" s="149"/>
      <c r="CY593" s="60"/>
      <c r="CZ593" s="244"/>
      <c r="DA593" s="212"/>
      <c r="DB593" s="213"/>
      <c r="DC593" s="149"/>
      <c r="DD593" s="60"/>
      <c r="DE593" s="244"/>
      <c r="DF593" s="212"/>
      <c r="DG593" s="213"/>
      <c r="DH593" s="149"/>
      <c r="DI593" s="60"/>
      <c r="DJ593" s="244"/>
      <c r="DK593" s="212"/>
      <c r="DL593" s="213"/>
      <c r="DM593" s="149"/>
      <c r="DN593" s="60"/>
      <c r="DO593" s="244"/>
      <c r="DP593" s="212"/>
      <c r="DQ593" s="213"/>
      <c r="DR593" s="149">
        <f t="shared" si="3029"/>
        <v>0</v>
      </c>
      <c r="DS593" s="60">
        <f t="shared" si="3039"/>
        <v>0</v>
      </c>
      <c r="DT593" s="244"/>
      <c r="DU593" s="212">
        <v>0</v>
      </c>
      <c r="DV593" s="213">
        <v>0</v>
      </c>
      <c r="DW593" s="149">
        <f t="shared" si="3030"/>
        <v>0</v>
      </c>
      <c r="DX593" s="60">
        <f t="shared" si="3040"/>
        <v>0</v>
      </c>
      <c r="DY593" s="244"/>
      <c r="DZ593" s="212"/>
      <c r="EA593" s="213"/>
      <c r="EB593" s="149"/>
      <c r="EC593" s="60"/>
      <c r="ED593" s="247"/>
      <c r="EE593" s="212"/>
      <c r="EF593" s="213"/>
      <c r="EG593" s="149"/>
      <c r="EH593" s="60"/>
      <c r="EI593" s="244"/>
      <c r="EJ593" s="224">
        <f t="shared" ref="EJ593" si="3092">IFERROR(AVERAGEIFS(O593:EI593,O$12:EI$12,"Valor Total Unitario",O593:EI593,"&lt;&gt;0"),0)</f>
        <v>568033.07085000002</v>
      </c>
      <c r="EK593" s="221">
        <f t="shared" ref="EK593" si="3093">_xlfn.MINIFS(O593:EI593,O$12:EI$12,"Valor Total Unitario", O593:EI593, "&lt;&gt;0")</f>
        <v>568033.07085000002</v>
      </c>
      <c r="EL593" s="222" t="str">
        <f t="shared" ref="EL593" si="3094">IF(EK593=0,"",INDEX(O$9:EI$9,MATCH(EK593,O593:EI593,0)))</f>
        <v>CEIMED SAS</v>
      </c>
      <c r="EM593" s="221"/>
      <c r="EN593" s="220">
        <f>IFERROR(EM593/#REF!,0)</f>
        <v>0</v>
      </c>
      <c r="EO593" s="31">
        <f t="shared" ref="EO593" si="3095">+EJ593</f>
        <v>568033.07085000002</v>
      </c>
      <c r="EP593" s="31">
        <f t="shared" si="3067"/>
        <v>2840165.3542499999</v>
      </c>
      <c r="EQ593" s="225" t="str">
        <f t="shared" si="3035"/>
        <v/>
      </c>
    </row>
    <row r="594" spans="1:147" s="14" customFormat="1" ht="28.5">
      <c r="A594" s="263">
        <v>582</v>
      </c>
      <c r="B594" s="102"/>
      <c r="C594" s="254" t="s">
        <v>1309</v>
      </c>
      <c r="D594" s="273" t="s">
        <v>57</v>
      </c>
      <c r="E594" s="268" t="s">
        <v>37</v>
      </c>
      <c r="F594" s="273">
        <v>8</v>
      </c>
      <c r="G594" s="102"/>
      <c r="H594" s="103"/>
      <c r="I594" s="210"/>
      <c r="J594" s="280"/>
      <c r="K594" s="206"/>
      <c r="L594" s="71">
        <f t="shared" ref="L594" si="3096">+J594+K594</f>
        <v>0</v>
      </c>
      <c r="M594" s="209">
        <f t="shared" si="3025"/>
        <v>0</v>
      </c>
      <c r="O594" s="276"/>
      <c r="P594" s="276"/>
      <c r="Q594" s="149"/>
      <c r="R594" s="60"/>
      <c r="S594" s="244"/>
      <c r="T594" s="275"/>
      <c r="U594" s="275"/>
      <c r="V594" s="149"/>
      <c r="W594" s="60"/>
      <c r="X594" s="244"/>
      <c r="Y594" s="275"/>
      <c r="Z594" s="275"/>
      <c r="AA594" s="149"/>
      <c r="AB594" s="60"/>
      <c r="AC594" s="244"/>
      <c r="AD594" s="275"/>
      <c r="AE594" s="275"/>
      <c r="AF594" s="149"/>
      <c r="AG594" s="60"/>
      <c r="AH594" s="244"/>
      <c r="AI594" s="275"/>
      <c r="AJ594" s="275"/>
      <c r="AK594" s="149"/>
      <c r="AL594" s="60"/>
      <c r="AM594" s="244"/>
      <c r="AN594" s="275"/>
      <c r="AO594" s="275"/>
      <c r="AP594" s="149">
        <f t="shared" si="3028"/>
        <v>0</v>
      </c>
      <c r="AQ594" s="60">
        <f t="shared" si="3062"/>
        <v>0</v>
      </c>
      <c r="AR594" s="244"/>
      <c r="AS594" s="275"/>
      <c r="AT594" s="275"/>
      <c r="AU594" s="149"/>
      <c r="AV594" s="60"/>
      <c r="AW594" s="244"/>
      <c r="AX594" s="212"/>
      <c r="AY594" s="213"/>
      <c r="AZ594" s="149"/>
      <c r="BA594" s="60"/>
      <c r="BB594" s="244"/>
      <c r="BC594" s="212">
        <v>820000</v>
      </c>
      <c r="BD594" s="213">
        <v>155800</v>
      </c>
      <c r="BE594" s="149">
        <f t="shared" ref="BE594:BE635" si="3097">+BC594+BD594</f>
        <v>975800</v>
      </c>
      <c r="BF594" s="60">
        <f t="shared" ref="BF594:BF635" si="3098">+BE594*$F594</f>
        <v>7806400</v>
      </c>
      <c r="BG594" s="244"/>
      <c r="BH594" s="275"/>
      <c r="BI594" s="275"/>
      <c r="BJ594" s="149"/>
      <c r="BK594" s="60"/>
      <c r="BL594" s="244"/>
      <c r="BM594" s="212"/>
      <c r="BN594" s="213"/>
      <c r="BO594" s="149"/>
      <c r="BP594" s="60"/>
      <c r="BQ594" s="244"/>
      <c r="BR594" s="212"/>
      <c r="BS594" s="213"/>
      <c r="BT594" s="149"/>
      <c r="BU594" s="60"/>
      <c r="BV594" s="244"/>
      <c r="BW594" s="212"/>
      <c r="BX594" s="213"/>
      <c r="BY594" s="149"/>
      <c r="BZ594" s="60"/>
      <c r="CA594" s="244"/>
      <c r="CB594" s="277"/>
      <c r="CC594" s="277"/>
      <c r="CD594" s="149"/>
      <c r="CE594" s="60"/>
      <c r="CF594" s="244"/>
      <c r="CG594" s="212"/>
      <c r="CH594" s="213"/>
      <c r="CI594" s="149"/>
      <c r="CJ594" s="60"/>
      <c r="CK594" s="244"/>
      <c r="CL594" s="212"/>
      <c r="CM594" s="213"/>
      <c r="CN594" s="149"/>
      <c r="CO594" s="60"/>
      <c r="CP594" s="244"/>
      <c r="CQ594" s="212"/>
      <c r="CR594" s="213"/>
      <c r="CS594" s="149"/>
      <c r="CT594" s="60"/>
      <c r="CU594" s="244"/>
      <c r="CV594" s="212"/>
      <c r="CW594" s="213"/>
      <c r="CX594" s="149"/>
      <c r="CY594" s="60"/>
      <c r="CZ594" s="244"/>
      <c r="DA594" s="212"/>
      <c r="DB594" s="213"/>
      <c r="DC594" s="149"/>
      <c r="DD594" s="60"/>
      <c r="DE594" s="244"/>
      <c r="DF594" s="212"/>
      <c r="DG594" s="213"/>
      <c r="DH594" s="149"/>
      <c r="DI594" s="60"/>
      <c r="DJ594" s="244"/>
      <c r="DK594" s="212"/>
      <c r="DL594" s="213"/>
      <c r="DM594" s="149"/>
      <c r="DN594" s="60"/>
      <c r="DO594" s="244"/>
      <c r="DP594" s="212"/>
      <c r="DQ594" s="213"/>
      <c r="DR594" s="149">
        <f t="shared" si="3029"/>
        <v>0</v>
      </c>
      <c r="DS594" s="60">
        <f t="shared" si="3039"/>
        <v>0</v>
      </c>
      <c r="DT594" s="244"/>
      <c r="DU594" s="212">
        <v>0</v>
      </c>
      <c r="DV594" s="213">
        <v>0</v>
      </c>
      <c r="DW594" s="149">
        <f t="shared" si="3030"/>
        <v>0</v>
      </c>
      <c r="DX594" s="60">
        <f t="shared" si="3040"/>
        <v>0</v>
      </c>
      <c r="DY594" s="244"/>
      <c r="DZ594" s="212"/>
      <c r="EA594" s="213"/>
      <c r="EB594" s="149"/>
      <c r="EC594" s="60"/>
      <c r="ED594" s="247"/>
      <c r="EE594" s="212"/>
      <c r="EF594" s="213"/>
      <c r="EG594" s="149"/>
      <c r="EH594" s="60"/>
      <c r="EI594" s="244"/>
      <c r="EJ594" s="224">
        <f t="shared" ref="EJ594" si="3099">IFERROR(AVERAGEIFS(O594:EI594,O$12:EI$12,"Valor Total Unitario",O594:EI594,"&lt;&gt;0"),0)</f>
        <v>975800</v>
      </c>
      <c r="EK594" s="221">
        <f t="shared" ref="EK594" si="3100">_xlfn.MINIFS(O594:EI594,O$12:EI$12,"Valor Total Unitario", O594:EI594, "&lt;&gt;0")</f>
        <v>975800</v>
      </c>
      <c r="EL594" s="222" t="str">
        <f t="shared" ref="EL594" si="3101">IF(EK594=0,"",INDEX(O$9:EI$9,MATCH(EK594,O594:EI594,0)))</f>
        <v>MEDIREX BIC SAS</v>
      </c>
      <c r="EM594" s="221"/>
      <c r="EN594" s="220">
        <f>IFERROR(EM594/#REF!,0)</f>
        <v>0</v>
      </c>
      <c r="EO594" s="31">
        <f t="shared" ref="EO594" si="3102">+EJ594</f>
        <v>975800</v>
      </c>
      <c r="EP594" s="31">
        <f t="shared" si="3067"/>
        <v>7806400</v>
      </c>
      <c r="EQ594" s="225" t="str">
        <f t="shared" si="3035"/>
        <v/>
      </c>
    </row>
    <row r="595" spans="1:147" s="14" customFormat="1" ht="28.5">
      <c r="A595" s="263">
        <f t="shared" si="2595"/>
        <v>583</v>
      </c>
      <c r="B595" s="102"/>
      <c r="C595" s="254" t="s">
        <v>1310</v>
      </c>
      <c r="D595" s="273" t="s">
        <v>57</v>
      </c>
      <c r="E595" s="268" t="s">
        <v>37</v>
      </c>
      <c r="F595" s="273">
        <v>8</v>
      </c>
      <c r="G595" s="102"/>
      <c r="H595" s="103"/>
      <c r="I595" s="210"/>
      <c r="J595" s="280"/>
      <c r="K595" s="206"/>
      <c r="L595" s="71">
        <f t="shared" ref="L595" si="3103">+J595+K595</f>
        <v>0</v>
      </c>
      <c r="M595" s="209">
        <f t="shared" si="3025"/>
        <v>0</v>
      </c>
      <c r="O595" s="276"/>
      <c r="P595" s="276"/>
      <c r="Q595" s="149"/>
      <c r="R595" s="60"/>
      <c r="S595" s="244"/>
      <c r="T595" s="275"/>
      <c r="U595" s="275"/>
      <c r="V595" s="149"/>
      <c r="W595" s="60"/>
      <c r="X595" s="244"/>
      <c r="Y595" s="275"/>
      <c r="Z595" s="275"/>
      <c r="AA595" s="149"/>
      <c r="AB595" s="60"/>
      <c r="AC595" s="244"/>
      <c r="AD595" s="275"/>
      <c r="AE595" s="275"/>
      <c r="AF595" s="149"/>
      <c r="AG595" s="60"/>
      <c r="AH595" s="244"/>
      <c r="AI595" s="275"/>
      <c r="AJ595" s="275"/>
      <c r="AK595" s="149"/>
      <c r="AL595" s="60"/>
      <c r="AM595" s="244"/>
      <c r="AN595" s="275"/>
      <c r="AO595" s="275"/>
      <c r="AP595" s="149">
        <f t="shared" si="3028"/>
        <v>0</v>
      </c>
      <c r="AQ595" s="60">
        <f t="shared" si="3062"/>
        <v>0</v>
      </c>
      <c r="AR595" s="244"/>
      <c r="AS595" s="275"/>
      <c r="AT595" s="275"/>
      <c r="AU595" s="149"/>
      <c r="AV595" s="60"/>
      <c r="AW595" s="244"/>
      <c r="AX595" s="212"/>
      <c r="AY595" s="213"/>
      <c r="AZ595" s="149"/>
      <c r="BA595" s="60"/>
      <c r="BB595" s="244"/>
      <c r="BC595" s="212">
        <v>820000</v>
      </c>
      <c r="BD595" s="213">
        <v>155800</v>
      </c>
      <c r="BE595" s="149">
        <f t="shared" si="3097"/>
        <v>975800</v>
      </c>
      <c r="BF595" s="60">
        <f t="shared" si="3098"/>
        <v>7806400</v>
      </c>
      <c r="BG595" s="244"/>
      <c r="BH595" s="275"/>
      <c r="BI595" s="275"/>
      <c r="BJ595" s="149"/>
      <c r="BK595" s="60"/>
      <c r="BL595" s="244"/>
      <c r="BM595" s="212"/>
      <c r="BN595" s="213"/>
      <c r="BO595" s="149"/>
      <c r="BP595" s="60"/>
      <c r="BQ595" s="244"/>
      <c r="BR595" s="212"/>
      <c r="BS595" s="213"/>
      <c r="BT595" s="149"/>
      <c r="BU595" s="60"/>
      <c r="BV595" s="244"/>
      <c r="BW595" s="212"/>
      <c r="BX595" s="213"/>
      <c r="BY595" s="149"/>
      <c r="BZ595" s="60"/>
      <c r="CA595" s="244"/>
      <c r="CB595" s="277"/>
      <c r="CC595" s="277"/>
      <c r="CD595" s="149"/>
      <c r="CE595" s="60"/>
      <c r="CF595" s="244"/>
      <c r="CG595" s="212"/>
      <c r="CH595" s="213"/>
      <c r="CI595" s="149"/>
      <c r="CJ595" s="60"/>
      <c r="CK595" s="244"/>
      <c r="CL595" s="212"/>
      <c r="CM595" s="213"/>
      <c r="CN595" s="149"/>
      <c r="CO595" s="60"/>
      <c r="CP595" s="244"/>
      <c r="CQ595" s="212"/>
      <c r="CR595" s="213"/>
      <c r="CS595" s="149"/>
      <c r="CT595" s="60"/>
      <c r="CU595" s="244"/>
      <c r="CV595" s="212"/>
      <c r="CW595" s="213"/>
      <c r="CX595" s="149"/>
      <c r="CY595" s="60"/>
      <c r="CZ595" s="244"/>
      <c r="DA595" s="212"/>
      <c r="DB595" s="213"/>
      <c r="DC595" s="149"/>
      <c r="DD595" s="60"/>
      <c r="DE595" s="244"/>
      <c r="DF595" s="212"/>
      <c r="DG595" s="213"/>
      <c r="DH595" s="149"/>
      <c r="DI595" s="60"/>
      <c r="DJ595" s="244"/>
      <c r="DK595" s="212"/>
      <c r="DL595" s="213"/>
      <c r="DM595" s="149"/>
      <c r="DN595" s="60"/>
      <c r="DO595" s="244"/>
      <c r="DP595" s="212"/>
      <c r="DQ595" s="213"/>
      <c r="DR595" s="149">
        <f t="shared" si="3029"/>
        <v>0</v>
      </c>
      <c r="DS595" s="60">
        <f t="shared" si="3039"/>
        <v>0</v>
      </c>
      <c r="DT595" s="244"/>
      <c r="DU595" s="212">
        <v>0</v>
      </c>
      <c r="DV595" s="213">
        <v>0</v>
      </c>
      <c r="DW595" s="149">
        <f t="shared" si="3030"/>
        <v>0</v>
      </c>
      <c r="DX595" s="60">
        <f t="shared" si="3040"/>
        <v>0</v>
      </c>
      <c r="DY595" s="244"/>
      <c r="DZ595" s="212"/>
      <c r="EA595" s="213"/>
      <c r="EB595" s="149"/>
      <c r="EC595" s="60"/>
      <c r="ED595" s="247"/>
      <c r="EE595" s="212"/>
      <c r="EF595" s="213"/>
      <c r="EG595" s="149"/>
      <c r="EH595" s="60"/>
      <c r="EI595" s="244"/>
      <c r="EJ595" s="224">
        <f t="shared" ref="EJ595" si="3104">IFERROR(AVERAGEIFS(O595:EI595,O$12:EI$12,"Valor Total Unitario",O595:EI595,"&lt;&gt;0"),0)</f>
        <v>975800</v>
      </c>
      <c r="EK595" s="221">
        <f t="shared" ref="EK595" si="3105">_xlfn.MINIFS(O595:EI595,O$12:EI$12,"Valor Total Unitario", O595:EI595, "&lt;&gt;0")</f>
        <v>975800</v>
      </c>
      <c r="EL595" s="222" t="str">
        <f t="shared" ref="EL595" si="3106">IF(EK595=0,"",INDEX(O$9:EI$9,MATCH(EK595,O595:EI595,0)))</f>
        <v>MEDIREX BIC SAS</v>
      </c>
      <c r="EM595" s="221"/>
      <c r="EN595" s="220">
        <f>IFERROR(EM595/#REF!,0)</f>
        <v>0</v>
      </c>
      <c r="EO595" s="31">
        <f t="shared" ref="EO595" si="3107">+EJ595</f>
        <v>975800</v>
      </c>
      <c r="EP595" s="31">
        <f t="shared" si="3067"/>
        <v>7806400</v>
      </c>
      <c r="EQ595" s="225" t="str">
        <f t="shared" si="3035"/>
        <v/>
      </c>
    </row>
    <row r="596" spans="1:147" s="14" customFormat="1" ht="42.75">
      <c r="A596" s="263">
        <f t="shared" si="2595"/>
        <v>584</v>
      </c>
      <c r="B596" s="102"/>
      <c r="C596" s="254" t="s">
        <v>1311</v>
      </c>
      <c r="D596" s="273" t="s">
        <v>57</v>
      </c>
      <c r="E596" s="268" t="s">
        <v>1445</v>
      </c>
      <c r="F596" s="273">
        <v>3</v>
      </c>
      <c r="G596" s="102"/>
      <c r="H596" s="103"/>
      <c r="I596" s="210"/>
      <c r="J596" s="280"/>
      <c r="K596" s="206"/>
      <c r="L596" s="71">
        <f t="shared" ref="L596" si="3108">+J596+K596</f>
        <v>0</v>
      </c>
      <c r="M596" s="209">
        <f t="shared" si="3025"/>
        <v>0</v>
      </c>
      <c r="O596" s="276"/>
      <c r="P596" s="276"/>
      <c r="Q596" s="149"/>
      <c r="R596" s="60"/>
      <c r="S596" s="244"/>
      <c r="T596" s="275"/>
      <c r="U596" s="275"/>
      <c r="V596" s="149"/>
      <c r="W596" s="60"/>
      <c r="X596" s="244"/>
      <c r="Y596" s="275"/>
      <c r="Z596" s="275"/>
      <c r="AA596" s="149"/>
      <c r="AB596" s="60"/>
      <c r="AC596" s="244"/>
      <c r="AD596" s="275"/>
      <c r="AE596" s="275"/>
      <c r="AF596" s="149"/>
      <c r="AG596" s="60"/>
      <c r="AH596" s="244"/>
      <c r="AI596" s="275"/>
      <c r="AJ596" s="275"/>
      <c r="AK596" s="149"/>
      <c r="AL596" s="60"/>
      <c r="AM596" s="244"/>
      <c r="AN596" s="275"/>
      <c r="AO596" s="275"/>
      <c r="AP596" s="149">
        <f t="shared" si="3028"/>
        <v>0</v>
      </c>
      <c r="AQ596" s="60">
        <f t="shared" si="3062"/>
        <v>0</v>
      </c>
      <c r="AR596" s="244"/>
      <c r="AS596" s="275"/>
      <c r="AT596" s="275"/>
      <c r="AU596" s="149"/>
      <c r="AV596" s="60"/>
      <c r="AW596" s="244"/>
      <c r="AX596" s="212"/>
      <c r="AY596" s="213"/>
      <c r="AZ596" s="149"/>
      <c r="BA596" s="60"/>
      <c r="BB596" s="244"/>
      <c r="BC596" s="212">
        <v>1540000</v>
      </c>
      <c r="BD596" s="213">
        <v>0</v>
      </c>
      <c r="BE596" s="149">
        <f t="shared" si="3097"/>
        <v>1540000</v>
      </c>
      <c r="BF596" s="60">
        <f t="shared" si="3098"/>
        <v>4620000</v>
      </c>
      <c r="BG596" s="244"/>
      <c r="BH596" s="275"/>
      <c r="BI596" s="275"/>
      <c r="BJ596" s="149"/>
      <c r="BK596" s="60"/>
      <c r="BL596" s="244"/>
      <c r="BM596" s="212"/>
      <c r="BN596" s="213"/>
      <c r="BO596" s="149"/>
      <c r="BP596" s="60"/>
      <c r="BQ596" s="244"/>
      <c r="BR596" s="212"/>
      <c r="BS596" s="213"/>
      <c r="BT596" s="149"/>
      <c r="BU596" s="60"/>
      <c r="BV596" s="244"/>
      <c r="BW596" s="212"/>
      <c r="BX596" s="213"/>
      <c r="BY596" s="149"/>
      <c r="BZ596" s="60"/>
      <c r="CA596" s="244"/>
      <c r="CB596" s="277"/>
      <c r="CC596" s="277"/>
      <c r="CD596" s="149"/>
      <c r="CE596" s="60"/>
      <c r="CF596" s="244"/>
      <c r="CG596" s="212"/>
      <c r="CH596" s="213"/>
      <c r="CI596" s="149"/>
      <c r="CJ596" s="60"/>
      <c r="CK596" s="244"/>
      <c r="CL596" s="212"/>
      <c r="CM596" s="213"/>
      <c r="CN596" s="149"/>
      <c r="CO596" s="60"/>
      <c r="CP596" s="244"/>
      <c r="CQ596" s="212"/>
      <c r="CR596" s="213"/>
      <c r="CS596" s="149"/>
      <c r="CT596" s="60"/>
      <c r="CU596" s="244"/>
      <c r="CV596" s="212"/>
      <c r="CW596" s="213"/>
      <c r="CX596" s="149"/>
      <c r="CY596" s="60"/>
      <c r="CZ596" s="244"/>
      <c r="DA596" s="212"/>
      <c r="DB596" s="213"/>
      <c r="DC596" s="149"/>
      <c r="DD596" s="60"/>
      <c r="DE596" s="244"/>
      <c r="DF596" s="212"/>
      <c r="DG596" s="213"/>
      <c r="DH596" s="149"/>
      <c r="DI596" s="60"/>
      <c r="DJ596" s="244"/>
      <c r="DK596" s="212"/>
      <c r="DL596" s="213"/>
      <c r="DM596" s="149"/>
      <c r="DN596" s="60"/>
      <c r="DO596" s="244"/>
      <c r="DP596" s="212"/>
      <c r="DQ596" s="213"/>
      <c r="DR596" s="149">
        <f t="shared" si="3029"/>
        <v>0</v>
      </c>
      <c r="DS596" s="60">
        <f t="shared" si="3039"/>
        <v>0</v>
      </c>
      <c r="DT596" s="244"/>
      <c r="DU596" s="212">
        <v>0</v>
      </c>
      <c r="DV596" s="213">
        <v>0</v>
      </c>
      <c r="DW596" s="149">
        <f t="shared" si="3030"/>
        <v>0</v>
      </c>
      <c r="DX596" s="60">
        <f t="shared" si="3040"/>
        <v>0</v>
      </c>
      <c r="DY596" s="244"/>
      <c r="DZ596" s="212"/>
      <c r="EA596" s="213"/>
      <c r="EB596" s="149"/>
      <c r="EC596" s="60"/>
      <c r="ED596" s="247"/>
      <c r="EE596" s="212"/>
      <c r="EF596" s="213"/>
      <c r="EG596" s="149"/>
      <c r="EH596" s="60"/>
      <c r="EI596" s="244"/>
      <c r="EJ596" s="224">
        <f t="shared" ref="EJ596" si="3109">IFERROR(AVERAGEIFS(O596:EI596,O$12:EI$12,"Valor Total Unitario",O596:EI596,"&lt;&gt;0"),0)</f>
        <v>1540000</v>
      </c>
      <c r="EK596" s="221">
        <f t="shared" ref="EK596" si="3110">_xlfn.MINIFS(O596:EI596,O$12:EI$12,"Valor Total Unitario", O596:EI596, "&lt;&gt;0")</f>
        <v>1540000</v>
      </c>
      <c r="EL596" s="222" t="str">
        <f t="shared" ref="EL596" si="3111">IF(EK596=0,"",INDEX(O$9:EI$9,MATCH(EK596,O596:EI596,0)))</f>
        <v>MEDIREX BIC SAS</v>
      </c>
      <c r="EM596" s="221"/>
      <c r="EN596" s="220">
        <f>IFERROR(EM596/#REF!,0)</f>
        <v>0</v>
      </c>
      <c r="EO596" s="31">
        <f t="shared" ref="EO596" si="3112">+EJ596</f>
        <v>1540000</v>
      </c>
      <c r="EP596" s="31">
        <f t="shared" si="3067"/>
        <v>4620000</v>
      </c>
      <c r="EQ596" s="225" t="str">
        <f t="shared" si="3035"/>
        <v/>
      </c>
    </row>
    <row r="597" spans="1:147" s="14" customFormat="1" ht="28.5">
      <c r="A597" s="263">
        <v>585</v>
      </c>
      <c r="B597" s="102"/>
      <c r="C597" s="248" t="s">
        <v>1312</v>
      </c>
      <c r="D597" s="273" t="s">
        <v>57</v>
      </c>
      <c r="E597" s="264" t="s">
        <v>37</v>
      </c>
      <c r="F597" s="273">
        <v>1</v>
      </c>
      <c r="G597" s="102"/>
      <c r="H597" s="103"/>
      <c r="I597" s="210"/>
      <c r="J597" s="280"/>
      <c r="K597" s="206"/>
      <c r="L597" s="71">
        <f t="shared" ref="L597" si="3113">+J597+K597</f>
        <v>0</v>
      </c>
      <c r="M597" s="209">
        <f t="shared" si="3025"/>
        <v>0</v>
      </c>
      <c r="O597" s="276"/>
      <c r="P597" s="276"/>
      <c r="Q597" s="149"/>
      <c r="R597" s="60"/>
      <c r="S597" s="244"/>
      <c r="T597" s="275"/>
      <c r="U597" s="275"/>
      <c r="V597" s="149"/>
      <c r="W597" s="60"/>
      <c r="X597" s="244"/>
      <c r="Y597" s="275"/>
      <c r="Z597" s="275"/>
      <c r="AA597" s="149"/>
      <c r="AB597" s="60"/>
      <c r="AC597" s="244"/>
      <c r="AD597" s="275"/>
      <c r="AE597" s="275"/>
      <c r="AF597" s="149"/>
      <c r="AG597" s="60"/>
      <c r="AH597" s="244"/>
      <c r="AI597" s="275"/>
      <c r="AJ597" s="275"/>
      <c r="AK597" s="149"/>
      <c r="AL597" s="60"/>
      <c r="AM597" s="244"/>
      <c r="AN597" s="275"/>
      <c r="AO597" s="275"/>
      <c r="AP597" s="149">
        <f t="shared" si="3028"/>
        <v>0</v>
      </c>
      <c r="AQ597" s="60">
        <f t="shared" si="3062"/>
        <v>0</v>
      </c>
      <c r="AR597" s="244"/>
      <c r="AS597" s="275"/>
      <c r="AT597" s="275"/>
      <c r="AU597" s="149"/>
      <c r="AV597" s="60"/>
      <c r="AW597" s="244"/>
      <c r="AX597" s="212"/>
      <c r="AY597" s="213"/>
      <c r="AZ597" s="149"/>
      <c r="BA597" s="60"/>
      <c r="BB597" s="244"/>
      <c r="BC597" s="212"/>
      <c r="BD597" s="213"/>
      <c r="BE597" s="149"/>
      <c r="BF597" s="60"/>
      <c r="BG597" s="244"/>
      <c r="BH597" s="275"/>
      <c r="BI597" s="275"/>
      <c r="BJ597" s="149"/>
      <c r="BK597" s="60"/>
      <c r="BL597" s="244"/>
      <c r="BM597" s="212"/>
      <c r="BN597" s="213"/>
      <c r="BO597" s="149"/>
      <c r="BP597" s="60"/>
      <c r="BQ597" s="244"/>
      <c r="BR597" s="212"/>
      <c r="BS597" s="213"/>
      <c r="BT597" s="149"/>
      <c r="BU597" s="60"/>
      <c r="BV597" s="244"/>
      <c r="BW597" s="212"/>
      <c r="BX597" s="213"/>
      <c r="BY597" s="149"/>
      <c r="BZ597" s="60"/>
      <c r="CA597" s="244"/>
      <c r="CB597" s="277"/>
      <c r="CC597" s="277"/>
      <c r="CD597" s="149"/>
      <c r="CE597" s="60"/>
      <c r="CF597" s="244"/>
      <c r="CG597" s="212"/>
      <c r="CH597" s="213"/>
      <c r="CI597" s="149"/>
      <c r="CJ597" s="60"/>
      <c r="CK597" s="244"/>
      <c r="CL597" s="212"/>
      <c r="CM597" s="213"/>
      <c r="CN597" s="149"/>
      <c r="CO597" s="60"/>
      <c r="CP597" s="244"/>
      <c r="CQ597" s="212"/>
      <c r="CR597" s="213"/>
      <c r="CS597" s="149"/>
      <c r="CT597" s="60"/>
      <c r="CU597" s="244"/>
      <c r="CV597" s="212"/>
      <c r="CW597" s="213"/>
      <c r="CX597" s="149"/>
      <c r="CY597" s="60"/>
      <c r="CZ597" s="244"/>
      <c r="DA597" s="212"/>
      <c r="DB597" s="213"/>
      <c r="DC597" s="149"/>
      <c r="DD597" s="60"/>
      <c r="DE597" s="244"/>
      <c r="DF597" s="212"/>
      <c r="DG597" s="213"/>
      <c r="DH597" s="149"/>
      <c r="DI597" s="60"/>
      <c r="DJ597" s="244"/>
      <c r="DK597" s="212"/>
      <c r="DL597" s="213"/>
      <c r="DM597" s="149"/>
      <c r="DN597" s="60"/>
      <c r="DO597" s="244"/>
      <c r="DP597" s="212"/>
      <c r="DQ597" s="213"/>
      <c r="DR597" s="149">
        <f t="shared" si="3029"/>
        <v>0</v>
      </c>
      <c r="DS597" s="60">
        <f t="shared" si="3039"/>
        <v>0</v>
      </c>
      <c r="DT597" s="244"/>
      <c r="DU597" s="212">
        <v>0</v>
      </c>
      <c r="DV597" s="213">
        <v>0</v>
      </c>
      <c r="DW597" s="149">
        <f t="shared" si="3030"/>
        <v>0</v>
      </c>
      <c r="DX597" s="60">
        <f t="shared" si="3040"/>
        <v>0</v>
      </c>
      <c r="DY597" s="244"/>
      <c r="DZ597" s="212">
        <v>1320000</v>
      </c>
      <c r="EA597" s="213">
        <v>0</v>
      </c>
      <c r="EB597" s="149">
        <f t="shared" ref="EB597:EB599" si="3114">+DZ597+EA597</f>
        <v>1320000</v>
      </c>
      <c r="EC597" s="60">
        <f t="shared" ref="EC597:EC599" si="3115">+EB597*$F597</f>
        <v>1320000</v>
      </c>
      <c r="ED597" s="247"/>
      <c r="EE597" s="212">
        <v>880000</v>
      </c>
      <c r="EF597" s="213">
        <v>0</v>
      </c>
      <c r="EG597" s="149">
        <f t="shared" ref="EG597:EG599" si="3116">+EE597+EF597</f>
        <v>880000</v>
      </c>
      <c r="EH597" s="60">
        <f t="shared" ref="EH597:EH599" si="3117">+EG597*$F597</f>
        <v>880000</v>
      </c>
      <c r="EI597" s="244"/>
      <c r="EJ597" s="224">
        <f t="shared" ref="EJ597" si="3118">IFERROR(AVERAGEIFS(O597:EI597,O$12:EI$12,"Valor Total Unitario",O597:EI597,"&lt;&gt;0"),0)</f>
        <v>1100000</v>
      </c>
      <c r="EK597" s="221">
        <f t="shared" ref="EK597" si="3119">_xlfn.MINIFS(O597:EI597,O$12:EI$12,"Valor Total Unitario", O597:EI597, "&lt;&gt;0")</f>
        <v>880000</v>
      </c>
      <c r="EL597" s="222" t="str">
        <f t="shared" ref="EL597" si="3120">IF(EK597=0,"",INDEX(O$9:EI$9,MATCH(EK597,O597:EI597,0)))</f>
        <v>ENFISA</v>
      </c>
      <c r="EM597" s="221"/>
      <c r="EN597" s="220">
        <f>IFERROR(EM597/#REF!,0)</f>
        <v>0</v>
      </c>
      <c r="EO597" s="31">
        <f t="shared" ref="EO597" si="3121">+EJ597</f>
        <v>1100000</v>
      </c>
      <c r="EP597" s="31">
        <f t="shared" si="3067"/>
        <v>1100000</v>
      </c>
      <c r="EQ597" s="225" t="str">
        <f t="shared" si="3035"/>
        <v/>
      </c>
    </row>
    <row r="598" spans="1:147" s="14" customFormat="1" ht="28.5">
      <c r="A598" s="263">
        <f t="shared" si="2595"/>
        <v>586</v>
      </c>
      <c r="B598" s="102"/>
      <c r="C598" s="248" t="s">
        <v>1313</v>
      </c>
      <c r="D598" s="273" t="s">
        <v>57</v>
      </c>
      <c r="E598" s="264" t="s">
        <v>37</v>
      </c>
      <c r="F598" s="273">
        <v>1</v>
      </c>
      <c r="G598" s="102"/>
      <c r="H598" s="103"/>
      <c r="I598" s="210"/>
      <c r="J598" s="280"/>
      <c r="K598" s="206"/>
      <c r="L598" s="71">
        <f t="shared" ref="L598" si="3122">+J598+K598</f>
        <v>0</v>
      </c>
      <c r="M598" s="209">
        <f t="shared" si="3025"/>
        <v>0</v>
      </c>
      <c r="O598" s="276"/>
      <c r="P598" s="276"/>
      <c r="Q598" s="149"/>
      <c r="R598" s="60"/>
      <c r="S598" s="244"/>
      <c r="T598" s="275"/>
      <c r="U598" s="275"/>
      <c r="V598" s="149"/>
      <c r="W598" s="60"/>
      <c r="X598" s="244"/>
      <c r="Y598" s="275"/>
      <c r="Z598" s="275"/>
      <c r="AA598" s="149"/>
      <c r="AB598" s="60"/>
      <c r="AC598" s="244"/>
      <c r="AD598" s="275"/>
      <c r="AE598" s="275"/>
      <c r="AF598" s="149"/>
      <c r="AG598" s="60"/>
      <c r="AH598" s="244"/>
      <c r="AI598" s="275"/>
      <c r="AJ598" s="275"/>
      <c r="AK598" s="149"/>
      <c r="AL598" s="60"/>
      <c r="AM598" s="244"/>
      <c r="AN598" s="275"/>
      <c r="AO598" s="275"/>
      <c r="AP598" s="149">
        <f t="shared" si="3028"/>
        <v>0</v>
      </c>
      <c r="AQ598" s="60">
        <f t="shared" si="3062"/>
        <v>0</v>
      </c>
      <c r="AR598" s="244"/>
      <c r="AS598" s="275"/>
      <c r="AT598" s="275"/>
      <c r="AU598" s="149"/>
      <c r="AV598" s="60"/>
      <c r="AW598" s="244"/>
      <c r="AX598" s="212"/>
      <c r="AY598" s="213"/>
      <c r="AZ598" s="149"/>
      <c r="BA598" s="60"/>
      <c r="BB598" s="244"/>
      <c r="BC598" s="212"/>
      <c r="BD598" s="213"/>
      <c r="BE598" s="149"/>
      <c r="BF598" s="60"/>
      <c r="BG598" s="244"/>
      <c r="BH598" s="275"/>
      <c r="BI598" s="275"/>
      <c r="BJ598" s="149"/>
      <c r="BK598" s="60"/>
      <c r="BL598" s="244"/>
      <c r="BM598" s="212"/>
      <c r="BN598" s="213"/>
      <c r="BO598" s="149"/>
      <c r="BP598" s="60"/>
      <c r="BQ598" s="244"/>
      <c r="BR598" s="212"/>
      <c r="BS598" s="213"/>
      <c r="BT598" s="149"/>
      <c r="BU598" s="60"/>
      <c r="BV598" s="244"/>
      <c r="BW598" s="212"/>
      <c r="BX598" s="213"/>
      <c r="BY598" s="149"/>
      <c r="BZ598" s="60"/>
      <c r="CA598" s="244"/>
      <c r="CB598" s="277"/>
      <c r="CC598" s="277"/>
      <c r="CD598" s="149"/>
      <c r="CE598" s="60"/>
      <c r="CF598" s="244"/>
      <c r="CG598" s="212"/>
      <c r="CH598" s="213"/>
      <c r="CI598" s="149"/>
      <c r="CJ598" s="60"/>
      <c r="CK598" s="244"/>
      <c r="CL598" s="212"/>
      <c r="CM598" s="213"/>
      <c r="CN598" s="149"/>
      <c r="CO598" s="60"/>
      <c r="CP598" s="244"/>
      <c r="CQ598" s="212"/>
      <c r="CR598" s="213"/>
      <c r="CS598" s="149"/>
      <c r="CT598" s="60"/>
      <c r="CU598" s="244"/>
      <c r="CV598" s="212"/>
      <c r="CW598" s="213"/>
      <c r="CX598" s="149"/>
      <c r="CY598" s="60"/>
      <c r="CZ598" s="244"/>
      <c r="DA598" s="212"/>
      <c r="DB598" s="213"/>
      <c r="DC598" s="149"/>
      <c r="DD598" s="60"/>
      <c r="DE598" s="244"/>
      <c r="DF598" s="212"/>
      <c r="DG598" s="213"/>
      <c r="DH598" s="149"/>
      <c r="DI598" s="60"/>
      <c r="DJ598" s="244"/>
      <c r="DK598" s="212"/>
      <c r="DL598" s="213"/>
      <c r="DM598" s="149"/>
      <c r="DN598" s="60"/>
      <c r="DO598" s="244"/>
      <c r="DP598" s="212"/>
      <c r="DQ598" s="213"/>
      <c r="DR598" s="149">
        <f t="shared" si="3029"/>
        <v>0</v>
      </c>
      <c r="DS598" s="60">
        <f t="shared" si="3039"/>
        <v>0</v>
      </c>
      <c r="DT598" s="244"/>
      <c r="DU598" s="212">
        <v>0</v>
      </c>
      <c r="DV598" s="213">
        <v>0</v>
      </c>
      <c r="DW598" s="149">
        <f t="shared" si="3030"/>
        <v>0</v>
      </c>
      <c r="DX598" s="60">
        <f t="shared" si="3040"/>
        <v>0</v>
      </c>
      <c r="DY598" s="244"/>
      <c r="DZ598" s="212">
        <v>2280000</v>
      </c>
      <c r="EA598" s="213">
        <v>0</v>
      </c>
      <c r="EB598" s="149">
        <f t="shared" si="3114"/>
        <v>2280000</v>
      </c>
      <c r="EC598" s="60">
        <f t="shared" si="3115"/>
        <v>2280000</v>
      </c>
      <c r="ED598" s="247"/>
      <c r="EE598" s="212">
        <v>1600000</v>
      </c>
      <c r="EF598" s="213">
        <v>0</v>
      </c>
      <c r="EG598" s="149">
        <f t="shared" si="3116"/>
        <v>1600000</v>
      </c>
      <c r="EH598" s="60">
        <f t="shared" si="3117"/>
        <v>1600000</v>
      </c>
      <c r="EI598" s="244"/>
      <c r="EJ598" s="224">
        <f t="shared" ref="EJ598" si="3123">IFERROR(AVERAGEIFS(O598:EI598,O$12:EI$12,"Valor Total Unitario",O598:EI598,"&lt;&gt;0"),0)</f>
        <v>1940000</v>
      </c>
      <c r="EK598" s="221">
        <f t="shared" ref="EK598" si="3124">_xlfn.MINIFS(O598:EI598,O$12:EI$12,"Valor Total Unitario", O598:EI598, "&lt;&gt;0")</f>
        <v>1600000</v>
      </c>
      <c r="EL598" s="222" t="str">
        <f t="shared" ref="EL598" si="3125">IF(EK598=0,"",INDEX(O$9:EI$9,MATCH(EK598,O598:EI598,0)))</f>
        <v>ENFISA</v>
      </c>
      <c r="EM598" s="221"/>
      <c r="EN598" s="220">
        <f>IFERROR(EM598/#REF!,0)</f>
        <v>0</v>
      </c>
      <c r="EO598" s="31">
        <f t="shared" ref="EO598" si="3126">+EJ598</f>
        <v>1940000</v>
      </c>
      <c r="EP598" s="31">
        <f t="shared" si="3067"/>
        <v>1940000</v>
      </c>
      <c r="EQ598" s="225" t="str">
        <f t="shared" si="3035"/>
        <v/>
      </c>
    </row>
    <row r="599" spans="1:147" s="14" customFormat="1" ht="28.5">
      <c r="A599" s="263">
        <f t="shared" si="2595"/>
        <v>587</v>
      </c>
      <c r="B599" s="102"/>
      <c r="C599" s="248" t="s">
        <v>1314</v>
      </c>
      <c r="D599" s="273" t="s">
        <v>57</v>
      </c>
      <c r="E599" s="264" t="s">
        <v>37</v>
      </c>
      <c r="F599" s="273">
        <v>1</v>
      </c>
      <c r="G599" s="102"/>
      <c r="H599" s="103"/>
      <c r="I599" s="210"/>
      <c r="J599" s="280"/>
      <c r="K599" s="206"/>
      <c r="L599" s="71">
        <f t="shared" ref="L599" si="3127">+J599+K599</f>
        <v>0</v>
      </c>
      <c r="M599" s="209">
        <f t="shared" si="3025"/>
        <v>0</v>
      </c>
      <c r="O599" s="276"/>
      <c r="P599" s="276"/>
      <c r="Q599" s="149"/>
      <c r="R599" s="60"/>
      <c r="S599" s="244"/>
      <c r="T599" s="275"/>
      <c r="U599" s="275"/>
      <c r="V599" s="149"/>
      <c r="W599" s="60"/>
      <c r="X599" s="244"/>
      <c r="Y599" s="275"/>
      <c r="Z599" s="275"/>
      <c r="AA599" s="149"/>
      <c r="AB599" s="60"/>
      <c r="AC599" s="244"/>
      <c r="AD599" s="275"/>
      <c r="AE599" s="275"/>
      <c r="AF599" s="149"/>
      <c r="AG599" s="60"/>
      <c r="AH599" s="244"/>
      <c r="AI599" s="275"/>
      <c r="AJ599" s="275"/>
      <c r="AK599" s="149"/>
      <c r="AL599" s="60"/>
      <c r="AM599" s="244"/>
      <c r="AN599" s="275"/>
      <c r="AO599" s="275"/>
      <c r="AP599" s="149">
        <f t="shared" si="3028"/>
        <v>0</v>
      </c>
      <c r="AQ599" s="60">
        <f t="shared" si="3062"/>
        <v>0</v>
      </c>
      <c r="AR599" s="244"/>
      <c r="AS599" s="275"/>
      <c r="AT599" s="275"/>
      <c r="AU599" s="149"/>
      <c r="AV599" s="60"/>
      <c r="AW599" s="244"/>
      <c r="AX599" s="212"/>
      <c r="AY599" s="213"/>
      <c r="AZ599" s="149"/>
      <c r="BA599" s="60"/>
      <c r="BB599" s="244"/>
      <c r="BC599" s="212"/>
      <c r="BD599" s="213"/>
      <c r="BE599" s="149"/>
      <c r="BF599" s="60"/>
      <c r="BG599" s="244"/>
      <c r="BH599" s="275"/>
      <c r="BI599" s="275"/>
      <c r="BJ599" s="149"/>
      <c r="BK599" s="60"/>
      <c r="BL599" s="244"/>
      <c r="BM599" s="212"/>
      <c r="BN599" s="213"/>
      <c r="BO599" s="149"/>
      <c r="BP599" s="60"/>
      <c r="BQ599" s="244"/>
      <c r="BR599" s="212"/>
      <c r="BS599" s="213"/>
      <c r="BT599" s="149"/>
      <c r="BU599" s="60"/>
      <c r="BV599" s="244"/>
      <c r="BW599" s="212"/>
      <c r="BX599" s="213"/>
      <c r="BY599" s="149"/>
      <c r="BZ599" s="60"/>
      <c r="CA599" s="244"/>
      <c r="CB599" s="277"/>
      <c r="CC599" s="277"/>
      <c r="CD599" s="149"/>
      <c r="CE599" s="60"/>
      <c r="CF599" s="244"/>
      <c r="CG599" s="212"/>
      <c r="CH599" s="213"/>
      <c r="CI599" s="149"/>
      <c r="CJ599" s="60"/>
      <c r="CK599" s="244"/>
      <c r="CL599" s="212"/>
      <c r="CM599" s="213"/>
      <c r="CN599" s="149"/>
      <c r="CO599" s="60"/>
      <c r="CP599" s="244"/>
      <c r="CQ599" s="212"/>
      <c r="CR599" s="213"/>
      <c r="CS599" s="149"/>
      <c r="CT599" s="60"/>
      <c r="CU599" s="244"/>
      <c r="CV599" s="212"/>
      <c r="CW599" s="213"/>
      <c r="CX599" s="149"/>
      <c r="CY599" s="60"/>
      <c r="CZ599" s="244"/>
      <c r="DA599" s="212"/>
      <c r="DB599" s="213"/>
      <c r="DC599" s="149"/>
      <c r="DD599" s="60"/>
      <c r="DE599" s="244"/>
      <c r="DF599" s="212"/>
      <c r="DG599" s="213"/>
      <c r="DH599" s="149"/>
      <c r="DI599" s="60"/>
      <c r="DJ599" s="244"/>
      <c r="DK599" s="212"/>
      <c r="DL599" s="213"/>
      <c r="DM599" s="149"/>
      <c r="DN599" s="60"/>
      <c r="DO599" s="244"/>
      <c r="DP599" s="212"/>
      <c r="DQ599" s="213"/>
      <c r="DR599" s="149">
        <f t="shared" si="3029"/>
        <v>0</v>
      </c>
      <c r="DS599" s="60">
        <f t="shared" si="3039"/>
        <v>0</v>
      </c>
      <c r="DT599" s="244"/>
      <c r="DU599" s="212">
        <v>0</v>
      </c>
      <c r="DV599" s="213">
        <v>0</v>
      </c>
      <c r="DW599" s="149">
        <f t="shared" si="3030"/>
        <v>0</v>
      </c>
      <c r="DX599" s="60">
        <f t="shared" si="3040"/>
        <v>0</v>
      </c>
      <c r="DY599" s="244"/>
      <c r="DZ599" s="212">
        <v>4080000</v>
      </c>
      <c r="EA599" s="213">
        <v>0</v>
      </c>
      <c r="EB599" s="149">
        <f t="shared" si="3114"/>
        <v>4080000</v>
      </c>
      <c r="EC599" s="60">
        <f t="shared" si="3115"/>
        <v>4080000</v>
      </c>
      <c r="ED599" s="247"/>
      <c r="EE599" s="212">
        <v>2700000</v>
      </c>
      <c r="EF599" s="213">
        <v>0</v>
      </c>
      <c r="EG599" s="149">
        <f t="shared" si="3116"/>
        <v>2700000</v>
      </c>
      <c r="EH599" s="60">
        <f t="shared" si="3117"/>
        <v>2700000</v>
      </c>
      <c r="EI599" s="244"/>
      <c r="EJ599" s="224">
        <f t="shared" ref="EJ599" si="3128">IFERROR(AVERAGEIFS(O599:EI599,O$12:EI$12,"Valor Total Unitario",O599:EI599,"&lt;&gt;0"),0)</f>
        <v>3390000</v>
      </c>
      <c r="EK599" s="221">
        <f t="shared" ref="EK599" si="3129">_xlfn.MINIFS(O599:EI599,O$12:EI$12,"Valor Total Unitario", O599:EI599, "&lt;&gt;0")</f>
        <v>2700000</v>
      </c>
      <c r="EL599" s="222" t="str">
        <f t="shared" ref="EL599" si="3130">IF(EK599=0,"",INDEX(O$9:EI$9,MATCH(EK599,O599:EI599,0)))</f>
        <v>ENFISA</v>
      </c>
      <c r="EM599" s="221"/>
      <c r="EN599" s="220">
        <f>IFERROR(EM599/#REF!,0)</f>
        <v>0</v>
      </c>
      <c r="EO599" s="31">
        <f t="shared" ref="EO599" si="3131">+EJ599</f>
        <v>3390000</v>
      </c>
      <c r="EP599" s="31">
        <f t="shared" si="3067"/>
        <v>3390000</v>
      </c>
      <c r="EQ599" s="225" t="str">
        <f t="shared" si="3035"/>
        <v/>
      </c>
    </row>
    <row r="600" spans="1:147" s="14" customFormat="1" ht="28.5">
      <c r="A600" s="263">
        <f t="shared" si="2595"/>
        <v>588</v>
      </c>
      <c r="B600" s="102"/>
      <c r="C600" s="248" t="s">
        <v>1315</v>
      </c>
      <c r="D600" s="273" t="s">
        <v>57</v>
      </c>
      <c r="E600" s="264" t="s">
        <v>37</v>
      </c>
      <c r="F600" s="273">
        <v>3</v>
      </c>
      <c r="G600" s="102"/>
      <c r="H600" s="103"/>
      <c r="I600" s="210" t="s">
        <v>1503</v>
      </c>
      <c r="J600" s="280">
        <v>774945</v>
      </c>
      <c r="K600" s="206"/>
      <c r="L600" s="71">
        <f t="shared" ref="L600" si="3132">+J600+K600</f>
        <v>774945</v>
      </c>
      <c r="M600" s="209">
        <f t="shared" si="3025"/>
        <v>2324835</v>
      </c>
      <c r="O600" s="276"/>
      <c r="P600" s="276"/>
      <c r="Q600" s="149"/>
      <c r="R600" s="60"/>
      <c r="S600" s="244"/>
      <c r="T600" s="275"/>
      <c r="U600" s="275"/>
      <c r="V600" s="149"/>
      <c r="W600" s="60"/>
      <c r="X600" s="244"/>
      <c r="Y600" s="275"/>
      <c r="Z600" s="275"/>
      <c r="AA600" s="149"/>
      <c r="AB600" s="60"/>
      <c r="AC600" s="244"/>
      <c r="AD600" s="275"/>
      <c r="AE600" s="275"/>
      <c r="AF600" s="149"/>
      <c r="AG600" s="60"/>
      <c r="AH600" s="244"/>
      <c r="AI600" s="275"/>
      <c r="AJ600" s="275"/>
      <c r="AK600" s="149"/>
      <c r="AL600" s="60"/>
      <c r="AM600" s="244"/>
      <c r="AN600" s="275"/>
      <c r="AO600" s="275"/>
      <c r="AP600" s="149">
        <f t="shared" si="3028"/>
        <v>0</v>
      </c>
      <c r="AQ600" s="60">
        <f t="shared" si="3062"/>
        <v>0</v>
      </c>
      <c r="AR600" s="244"/>
      <c r="AS600" s="275"/>
      <c r="AT600" s="275"/>
      <c r="AU600" s="149"/>
      <c r="AV600" s="60"/>
      <c r="AW600" s="244"/>
      <c r="AX600" s="212"/>
      <c r="AY600" s="213"/>
      <c r="AZ600" s="149"/>
      <c r="BA600" s="60"/>
      <c r="BB600" s="244"/>
      <c r="BC600" s="212"/>
      <c r="BD600" s="213"/>
      <c r="BE600" s="149"/>
      <c r="BF600" s="60"/>
      <c r="BG600" s="244"/>
      <c r="BH600" s="275"/>
      <c r="BI600" s="275"/>
      <c r="BJ600" s="149"/>
      <c r="BK600" s="60"/>
      <c r="BL600" s="244"/>
      <c r="BM600" s="212"/>
      <c r="BN600" s="213"/>
      <c r="BO600" s="149"/>
      <c r="BP600" s="60"/>
      <c r="BQ600" s="244"/>
      <c r="BR600" s="212"/>
      <c r="BS600" s="213"/>
      <c r="BT600" s="149"/>
      <c r="BU600" s="60"/>
      <c r="BV600" s="244"/>
      <c r="BW600" s="212"/>
      <c r="BX600" s="213"/>
      <c r="BY600" s="149"/>
      <c r="BZ600" s="60"/>
      <c r="CA600" s="244"/>
      <c r="CB600" s="277"/>
      <c r="CC600" s="277"/>
      <c r="CD600" s="149"/>
      <c r="CE600" s="60"/>
      <c r="CF600" s="244"/>
      <c r="CG600" s="212"/>
      <c r="CH600" s="213"/>
      <c r="CI600" s="149"/>
      <c r="CJ600" s="60"/>
      <c r="CK600" s="244"/>
      <c r="CL600" s="212"/>
      <c r="CM600" s="213"/>
      <c r="CN600" s="149"/>
      <c r="CO600" s="60"/>
      <c r="CP600" s="244"/>
      <c r="CQ600" s="212"/>
      <c r="CR600" s="213"/>
      <c r="CS600" s="149"/>
      <c r="CT600" s="60"/>
      <c r="CU600" s="244"/>
      <c r="CV600" s="212"/>
      <c r="CW600" s="213"/>
      <c r="CX600" s="149"/>
      <c r="CY600" s="60"/>
      <c r="CZ600" s="244"/>
      <c r="DA600" s="212"/>
      <c r="DB600" s="213"/>
      <c r="DC600" s="149"/>
      <c r="DD600" s="60"/>
      <c r="DE600" s="244"/>
      <c r="DF600" s="212"/>
      <c r="DG600" s="213"/>
      <c r="DH600" s="149"/>
      <c r="DI600" s="60"/>
      <c r="DJ600" s="244"/>
      <c r="DK600" s="212"/>
      <c r="DL600" s="213"/>
      <c r="DM600" s="149"/>
      <c r="DN600" s="60"/>
      <c r="DO600" s="244"/>
      <c r="DP600" s="212"/>
      <c r="DQ600" s="213"/>
      <c r="DR600" s="149">
        <f t="shared" si="3029"/>
        <v>0</v>
      </c>
      <c r="DS600" s="60">
        <f t="shared" si="3039"/>
        <v>0</v>
      </c>
      <c r="DT600" s="244"/>
      <c r="DU600" s="212">
        <v>0</v>
      </c>
      <c r="DV600" s="213">
        <v>0</v>
      </c>
      <c r="DW600" s="149">
        <f t="shared" si="3030"/>
        <v>0</v>
      </c>
      <c r="DX600" s="60">
        <f t="shared" si="3040"/>
        <v>0</v>
      </c>
      <c r="DY600" s="244"/>
      <c r="DZ600" s="212"/>
      <c r="EA600" s="213"/>
      <c r="EB600" s="149"/>
      <c r="EC600" s="60"/>
      <c r="ED600" s="247"/>
      <c r="EE600" s="212"/>
      <c r="EF600" s="213"/>
      <c r="EG600" s="149"/>
      <c r="EH600" s="60"/>
      <c r="EI600" s="244"/>
      <c r="EJ600" s="224">
        <f>L600</f>
        <v>774945</v>
      </c>
      <c r="EK600" s="221">
        <f t="shared" ref="EK600" si="3133">_xlfn.MINIFS(O600:EI600,O$12:EI$12,"Valor Total Unitario", O600:EI600, "&lt;&gt;0")</f>
        <v>0</v>
      </c>
      <c r="EL600" s="222" t="s">
        <v>1513</v>
      </c>
      <c r="EM600" s="221"/>
      <c r="EN600" s="220">
        <f>IFERROR(EM600/#REF!,0)</f>
        <v>0</v>
      </c>
      <c r="EO600" s="31">
        <f t="shared" ref="EO600" si="3134">+EJ600</f>
        <v>774945</v>
      </c>
      <c r="EP600" s="31">
        <f t="shared" si="3067"/>
        <v>2324835</v>
      </c>
      <c r="EQ600" s="281" t="s">
        <v>1513</v>
      </c>
    </row>
    <row r="601" spans="1:147" s="14" customFormat="1" ht="28.5">
      <c r="A601" s="263">
        <f t="shared" si="2595"/>
        <v>589</v>
      </c>
      <c r="B601" s="102"/>
      <c r="C601" s="249" t="s">
        <v>1316</v>
      </c>
      <c r="D601" s="273" t="s">
        <v>57</v>
      </c>
      <c r="E601" s="265" t="s">
        <v>37</v>
      </c>
      <c r="F601" s="273">
        <v>1</v>
      </c>
      <c r="G601" s="102"/>
      <c r="H601" s="103"/>
      <c r="I601" s="210"/>
      <c r="J601" s="280"/>
      <c r="K601" s="206"/>
      <c r="L601" s="71">
        <f t="shared" ref="L601" si="3135">+J601+K601</f>
        <v>0</v>
      </c>
      <c r="M601" s="209">
        <f t="shared" si="3025"/>
        <v>0</v>
      </c>
      <c r="O601" s="276"/>
      <c r="P601" s="276"/>
      <c r="Q601" s="149"/>
      <c r="R601" s="60"/>
      <c r="S601" s="244"/>
      <c r="T601" s="275"/>
      <c r="U601" s="275"/>
      <c r="V601" s="149"/>
      <c r="W601" s="60"/>
      <c r="X601" s="244"/>
      <c r="Y601" s="275"/>
      <c r="Z601" s="275"/>
      <c r="AA601" s="149"/>
      <c r="AB601" s="60"/>
      <c r="AC601" s="244"/>
      <c r="AD601" s="275"/>
      <c r="AE601" s="275"/>
      <c r="AF601" s="149"/>
      <c r="AG601" s="60"/>
      <c r="AH601" s="244"/>
      <c r="AI601" s="275"/>
      <c r="AJ601" s="275"/>
      <c r="AK601" s="149"/>
      <c r="AL601" s="60"/>
      <c r="AM601" s="244"/>
      <c r="AN601" s="275"/>
      <c r="AO601" s="275"/>
      <c r="AP601" s="149">
        <f t="shared" si="3028"/>
        <v>0</v>
      </c>
      <c r="AQ601" s="60">
        <f t="shared" si="3062"/>
        <v>0</v>
      </c>
      <c r="AR601" s="244"/>
      <c r="AS601" s="275"/>
      <c r="AT601" s="275"/>
      <c r="AU601" s="149"/>
      <c r="AV601" s="60"/>
      <c r="AW601" s="244"/>
      <c r="AX601" s="212"/>
      <c r="AY601" s="213"/>
      <c r="AZ601" s="149"/>
      <c r="BA601" s="60"/>
      <c r="BB601" s="244"/>
      <c r="BC601" s="212">
        <v>11847000</v>
      </c>
      <c r="BD601" s="213">
        <v>0</v>
      </c>
      <c r="BE601" s="149">
        <f t="shared" si="3097"/>
        <v>11847000</v>
      </c>
      <c r="BF601" s="60">
        <f t="shared" si="3098"/>
        <v>11847000</v>
      </c>
      <c r="BG601" s="244"/>
      <c r="BH601" s="275"/>
      <c r="BI601" s="275"/>
      <c r="BJ601" s="149"/>
      <c r="BK601" s="60"/>
      <c r="BL601" s="244"/>
      <c r="BM601" s="212"/>
      <c r="BN601" s="213"/>
      <c r="BO601" s="149"/>
      <c r="BP601" s="60"/>
      <c r="BQ601" s="244"/>
      <c r="BR601" s="212"/>
      <c r="BS601" s="213"/>
      <c r="BT601" s="149"/>
      <c r="BU601" s="60"/>
      <c r="BV601" s="244"/>
      <c r="BW601" s="212"/>
      <c r="BX601" s="213"/>
      <c r="BY601" s="149"/>
      <c r="BZ601" s="60"/>
      <c r="CA601" s="244"/>
      <c r="CB601" s="277"/>
      <c r="CC601" s="277"/>
      <c r="CD601" s="149"/>
      <c r="CE601" s="60"/>
      <c r="CF601" s="244"/>
      <c r="CG601" s="212"/>
      <c r="CH601" s="213"/>
      <c r="CI601" s="149"/>
      <c r="CJ601" s="60"/>
      <c r="CK601" s="244"/>
      <c r="CL601" s="212"/>
      <c r="CM601" s="213"/>
      <c r="CN601" s="149"/>
      <c r="CO601" s="60"/>
      <c r="CP601" s="244"/>
      <c r="CQ601" s="212"/>
      <c r="CR601" s="213"/>
      <c r="CS601" s="149"/>
      <c r="CT601" s="60"/>
      <c r="CU601" s="244"/>
      <c r="CV601" s="212"/>
      <c r="CW601" s="213"/>
      <c r="CX601" s="149"/>
      <c r="CY601" s="60"/>
      <c r="CZ601" s="244"/>
      <c r="DA601" s="212"/>
      <c r="DB601" s="213"/>
      <c r="DC601" s="149"/>
      <c r="DD601" s="60"/>
      <c r="DE601" s="244"/>
      <c r="DF601" s="212"/>
      <c r="DG601" s="213"/>
      <c r="DH601" s="149"/>
      <c r="DI601" s="60"/>
      <c r="DJ601" s="244"/>
      <c r="DK601" s="212"/>
      <c r="DL601" s="213"/>
      <c r="DM601" s="149"/>
      <c r="DN601" s="60"/>
      <c r="DO601" s="244"/>
      <c r="DP601" s="212"/>
      <c r="DQ601" s="213"/>
      <c r="DR601" s="149">
        <f t="shared" si="3029"/>
        <v>0</v>
      </c>
      <c r="DS601" s="60">
        <f t="shared" si="3039"/>
        <v>0</v>
      </c>
      <c r="DT601" s="244"/>
      <c r="DU601" s="212">
        <v>0</v>
      </c>
      <c r="DV601" s="213">
        <v>0</v>
      </c>
      <c r="DW601" s="149">
        <f t="shared" si="3030"/>
        <v>0</v>
      </c>
      <c r="DX601" s="60">
        <f t="shared" si="3040"/>
        <v>0</v>
      </c>
      <c r="DY601" s="244"/>
      <c r="DZ601" s="212"/>
      <c r="EA601" s="213"/>
      <c r="EB601" s="149"/>
      <c r="EC601" s="60"/>
      <c r="ED601" s="247"/>
      <c r="EE601" s="212"/>
      <c r="EF601" s="213"/>
      <c r="EG601" s="149"/>
      <c r="EH601" s="60"/>
      <c r="EI601" s="244"/>
      <c r="EJ601" s="224">
        <f t="shared" ref="EJ601" si="3136">IFERROR(AVERAGEIFS(O601:EI601,O$12:EI$12,"Valor Total Unitario",O601:EI601,"&lt;&gt;0"),0)</f>
        <v>11847000</v>
      </c>
      <c r="EK601" s="221">
        <f t="shared" ref="EK601" si="3137">_xlfn.MINIFS(O601:EI601,O$12:EI$12,"Valor Total Unitario", O601:EI601, "&lt;&gt;0")</f>
        <v>11847000</v>
      </c>
      <c r="EL601" s="222" t="str">
        <f t="shared" ref="EL601" si="3138">IF(EK601=0,"",INDEX(O$9:EI$9,MATCH(EK601,O601:EI601,0)))</f>
        <v>MEDIREX BIC SAS</v>
      </c>
      <c r="EM601" s="221"/>
      <c r="EN601" s="220">
        <f>IFERROR(EM601/#REF!,0)</f>
        <v>0</v>
      </c>
      <c r="EO601" s="31">
        <f t="shared" ref="EO601" si="3139">+EJ601</f>
        <v>11847000</v>
      </c>
      <c r="EP601" s="31">
        <f t="shared" si="3067"/>
        <v>11847000</v>
      </c>
      <c r="EQ601" s="225" t="str">
        <f>IF(AND(C601="",SUM(O601:EI601)=0),"",IF(AND(C601&lt;&gt;"",SUM(O601:EI601)=0),"Ítem sin cotización",IF(COUNTIFS(O601:EI601,EK601,O$12:EI$12,"Valor Total Unitario")&gt;1,"Empate","")))</f>
        <v/>
      </c>
    </row>
    <row r="602" spans="1:147" s="14" customFormat="1" ht="28.5">
      <c r="A602" s="263">
        <f t="shared" si="2595"/>
        <v>590</v>
      </c>
      <c r="B602" s="102"/>
      <c r="C602" s="249" t="s">
        <v>1317</v>
      </c>
      <c r="D602" s="273" t="s">
        <v>57</v>
      </c>
      <c r="E602" s="265" t="s">
        <v>37</v>
      </c>
      <c r="F602" s="273">
        <v>1</v>
      </c>
      <c r="G602" s="102"/>
      <c r="H602" s="103"/>
      <c r="I602" s="210"/>
      <c r="J602" s="280"/>
      <c r="K602" s="206"/>
      <c r="L602" s="71">
        <f t="shared" ref="L602" si="3140">+J602+K602</f>
        <v>0</v>
      </c>
      <c r="M602" s="209">
        <f t="shared" si="3025"/>
        <v>0</v>
      </c>
      <c r="O602" s="276"/>
      <c r="P602" s="276"/>
      <c r="Q602" s="149"/>
      <c r="R602" s="60"/>
      <c r="S602" s="244"/>
      <c r="T602" s="275"/>
      <c r="U602" s="275"/>
      <c r="V602" s="149"/>
      <c r="W602" s="60"/>
      <c r="X602" s="244"/>
      <c r="Y602" s="275"/>
      <c r="Z602" s="275"/>
      <c r="AA602" s="149"/>
      <c r="AB602" s="60"/>
      <c r="AC602" s="244"/>
      <c r="AD602" s="275"/>
      <c r="AE602" s="275"/>
      <c r="AF602" s="149"/>
      <c r="AG602" s="60"/>
      <c r="AH602" s="244"/>
      <c r="AI602" s="275"/>
      <c r="AJ602" s="275"/>
      <c r="AK602" s="149"/>
      <c r="AL602" s="60"/>
      <c r="AM602" s="244"/>
      <c r="AN602" s="275"/>
      <c r="AO602" s="275"/>
      <c r="AP602" s="149">
        <f t="shared" si="3028"/>
        <v>0</v>
      </c>
      <c r="AQ602" s="60">
        <f t="shared" si="3062"/>
        <v>0</v>
      </c>
      <c r="AR602" s="244"/>
      <c r="AS602" s="275"/>
      <c r="AT602" s="275"/>
      <c r="AU602" s="149"/>
      <c r="AV602" s="60"/>
      <c r="AW602" s="244"/>
      <c r="AX602" s="212"/>
      <c r="AY602" s="213"/>
      <c r="AZ602" s="149"/>
      <c r="BA602" s="60"/>
      <c r="BB602" s="244"/>
      <c r="BC602" s="212">
        <v>11847000</v>
      </c>
      <c r="BD602" s="213">
        <v>0</v>
      </c>
      <c r="BE602" s="149">
        <f t="shared" si="3097"/>
        <v>11847000</v>
      </c>
      <c r="BF602" s="60">
        <f t="shared" si="3098"/>
        <v>11847000</v>
      </c>
      <c r="BG602" s="244"/>
      <c r="BH602" s="275"/>
      <c r="BI602" s="275"/>
      <c r="BJ602" s="149"/>
      <c r="BK602" s="60"/>
      <c r="BL602" s="244"/>
      <c r="BM602" s="212"/>
      <c r="BN602" s="213"/>
      <c r="BO602" s="149"/>
      <c r="BP602" s="60"/>
      <c r="BQ602" s="244"/>
      <c r="BR602" s="212"/>
      <c r="BS602" s="213"/>
      <c r="BT602" s="149"/>
      <c r="BU602" s="60"/>
      <c r="BV602" s="244"/>
      <c r="BW602" s="212"/>
      <c r="BX602" s="213"/>
      <c r="BY602" s="149"/>
      <c r="BZ602" s="60"/>
      <c r="CA602" s="244"/>
      <c r="CB602" s="277"/>
      <c r="CC602" s="277"/>
      <c r="CD602" s="149"/>
      <c r="CE602" s="60"/>
      <c r="CF602" s="244"/>
      <c r="CG602" s="212"/>
      <c r="CH602" s="213"/>
      <c r="CI602" s="149"/>
      <c r="CJ602" s="60"/>
      <c r="CK602" s="244"/>
      <c r="CL602" s="212"/>
      <c r="CM602" s="213"/>
      <c r="CN602" s="149"/>
      <c r="CO602" s="60"/>
      <c r="CP602" s="244"/>
      <c r="CQ602" s="212"/>
      <c r="CR602" s="213"/>
      <c r="CS602" s="149"/>
      <c r="CT602" s="60"/>
      <c r="CU602" s="244"/>
      <c r="CV602" s="212"/>
      <c r="CW602" s="213"/>
      <c r="CX602" s="149"/>
      <c r="CY602" s="60"/>
      <c r="CZ602" s="244"/>
      <c r="DA602" s="212"/>
      <c r="DB602" s="213"/>
      <c r="DC602" s="149"/>
      <c r="DD602" s="60"/>
      <c r="DE602" s="244"/>
      <c r="DF602" s="212"/>
      <c r="DG602" s="213"/>
      <c r="DH602" s="149"/>
      <c r="DI602" s="60"/>
      <c r="DJ602" s="244"/>
      <c r="DK602" s="212"/>
      <c r="DL602" s="213"/>
      <c r="DM602" s="149"/>
      <c r="DN602" s="60"/>
      <c r="DO602" s="244"/>
      <c r="DP602" s="212"/>
      <c r="DQ602" s="213"/>
      <c r="DR602" s="149">
        <f t="shared" si="3029"/>
        <v>0</v>
      </c>
      <c r="DS602" s="60">
        <f t="shared" si="3039"/>
        <v>0</v>
      </c>
      <c r="DT602" s="244"/>
      <c r="DU602" s="212">
        <v>0</v>
      </c>
      <c r="DV602" s="213">
        <v>0</v>
      </c>
      <c r="DW602" s="149">
        <f t="shared" si="3030"/>
        <v>0</v>
      </c>
      <c r="DX602" s="60">
        <f t="shared" si="3040"/>
        <v>0</v>
      </c>
      <c r="DY602" s="244"/>
      <c r="DZ602" s="212"/>
      <c r="EA602" s="213"/>
      <c r="EB602" s="149"/>
      <c r="EC602" s="60"/>
      <c r="ED602" s="247"/>
      <c r="EE602" s="212"/>
      <c r="EF602" s="213"/>
      <c r="EG602" s="149"/>
      <c r="EH602" s="60"/>
      <c r="EI602" s="244"/>
      <c r="EJ602" s="224">
        <f t="shared" ref="EJ602" si="3141">IFERROR(AVERAGEIFS(O602:EI602,O$12:EI$12,"Valor Total Unitario",O602:EI602,"&lt;&gt;0"),0)</f>
        <v>11847000</v>
      </c>
      <c r="EK602" s="221">
        <f t="shared" ref="EK602" si="3142">_xlfn.MINIFS(O602:EI602,O$12:EI$12,"Valor Total Unitario", O602:EI602, "&lt;&gt;0")</f>
        <v>11847000</v>
      </c>
      <c r="EL602" s="222" t="str">
        <f t="shared" ref="EL602" si="3143">IF(EK602=0,"",INDEX(O$9:EI$9,MATCH(EK602,O602:EI602,0)))</f>
        <v>MEDIREX BIC SAS</v>
      </c>
      <c r="EM602" s="221"/>
      <c r="EN602" s="220">
        <f>IFERROR(EM602/#REF!,0)</f>
        <v>0</v>
      </c>
      <c r="EO602" s="31">
        <f t="shared" ref="EO602" si="3144">+EJ602</f>
        <v>11847000</v>
      </c>
      <c r="EP602" s="31">
        <f t="shared" si="3067"/>
        <v>11847000</v>
      </c>
      <c r="EQ602" s="225" t="str">
        <f>IF(AND(C602="",SUM(O602:EI602)=0),"",IF(AND(C602&lt;&gt;"",SUM(O602:EI602)=0),"Ítem sin cotización",IF(COUNTIFS(O602:EI602,EK602,O$12:EI$12,"Valor Total Unitario")&gt;1,"Empate","")))</f>
        <v/>
      </c>
    </row>
    <row r="603" spans="1:147" s="14" customFormat="1" ht="28.5">
      <c r="A603" s="263">
        <f t="shared" si="2595"/>
        <v>591</v>
      </c>
      <c r="B603" s="102"/>
      <c r="C603" s="249" t="s">
        <v>1318</v>
      </c>
      <c r="D603" s="273" t="s">
        <v>57</v>
      </c>
      <c r="E603" s="265" t="s">
        <v>37</v>
      </c>
      <c r="F603" s="273">
        <v>1</v>
      </c>
      <c r="G603" s="102"/>
      <c r="H603" s="103"/>
      <c r="I603" s="210"/>
      <c r="J603" s="280"/>
      <c r="K603" s="206"/>
      <c r="L603" s="71">
        <f t="shared" ref="L603" si="3145">+J603+K603</f>
        <v>0</v>
      </c>
      <c r="M603" s="209">
        <f t="shared" si="3025"/>
        <v>0</v>
      </c>
      <c r="O603" s="276"/>
      <c r="P603" s="276"/>
      <c r="Q603" s="149"/>
      <c r="R603" s="60"/>
      <c r="S603" s="244"/>
      <c r="T603" s="275"/>
      <c r="U603" s="275"/>
      <c r="V603" s="149"/>
      <c r="W603" s="60"/>
      <c r="X603" s="244"/>
      <c r="Y603" s="275"/>
      <c r="Z603" s="275"/>
      <c r="AA603" s="149"/>
      <c r="AB603" s="60"/>
      <c r="AC603" s="244"/>
      <c r="AD603" s="275"/>
      <c r="AE603" s="275"/>
      <c r="AF603" s="149"/>
      <c r="AG603" s="60"/>
      <c r="AH603" s="244"/>
      <c r="AI603" s="275"/>
      <c r="AJ603" s="275"/>
      <c r="AK603" s="149"/>
      <c r="AL603" s="60"/>
      <c r="AM603" s="244"/>
      <c r="AN603" s="275"/>
      <c r="AO603" s="275"/>
      <c r="AP603" s="149">
        <f t="shared" si="3028"/>
        <v>0</v>
      </c>
      <c r="AQ603" s="60">
        <f t="shared" si="3062"/>
        <v>0</v>
      </c>
      <c r="AR603" s="244"/>
      <c r="AS603" s="275"/>
      <c r="AT603" s="275"/>
      <c r="AU603" s="149"/>
      <c r="AV603" s="60"/>
      <c r="AW603" s="244"/>
      <c r="AX603" s="212"/>
      <c r="AY603" s="213"/>
      <c r="AZ603" s="149"/>
      <c r="BA603" s="60"/>
      <c r="BB603" s="244"/>
      <c r="BC603" s="212">
        <v>12287000</v>
      </c>
      <c r="BD603" s="213">
        <v>0</v>
      </c>
      <c r="BE603" s="149">
        <f t="shared" si="3097"/>
        <v>12287000</v>
      </c>
      <c r="BF603" s="60">
        <f t="shared" si="3098"/>
        <v>12287000</v>
      </c>
      <c r="BG603" s="244"/>
      <c r="BH603" s="275"/>
      <c r="BI603" s="275"/>
      <c r="BJ603" s="149"/>
      <c r="BK603" s="60"/>
      <c r="BL603" s="244"/>
      <c r="BM603" s="212"/>
      <c r="BN603" s="213"/>
      <c r="BO603" s="149"/>
      <c r="BP603" s="60"/>
      <c r="BQ603" s="244"/>
      <c r="BR603" s="212"/>
      <c r="BS603" s="213"/>
      <c r="BT603" s="149"/>
      <c r="BU603" s="60"/>
      <c r="BV603" s="244"/>
      <c r="BW603" s="212"/>
      <c r="BX603" s="213"/>
      <c r="BY603" s="149"/>
      <c r="BZ603" s="60"/>
      <c r="CA603" s="244"/>
      <c r="CB603" s="277"/>
      <c r="CC603" s="277"/>
      <c r="CD603" s="149"/>
      <c r="CE603" s="60"/>
      <c r="CF603" s="244"/>
      <c r="CG603" s="212"/>
      <c r="CH603" s="213"/>
      <c r="CI603" s="149"/>
      <c r="CJ603" s="60"/>
      <c r="CK603" s="244"/>
      <c r="CL603" s="212"/>
      <c r="CM603" s="213"/>
      <c r="CN603" s="149"/>
      <c r="CO603" s="60"/>
      <c r="CP603" s="244"/>
      <c r="CQ603" s="212"/>
      <c r="CR603" s="213"/>
      <c r="CS603" s="149"/>
      <c r="CT603" s="60"/>
      <c r="CU603" s="244"/>
      <c r="CV603" s="212"/>
      <c r="CW603" s="213"/>
      <c r="CX603" s="149"/>
      <c r="CY603" s="60"/>
      <c r="CZ603" s="244"/>
      <c r="DA603" s="212"/>
      <c r="DB603" s="213"/>
      <c r="DC603" s="149"/>
      <c r="DD603" s="60"/>
      <c r="DE603" s="244"/>
      <c r="DF603" s="212"/>
      <c r="DG603" s="213"/>
      <c r="DH603" s="149"/>
      <c r="DI603" s="60"/>
      <c r="DJ603" s="244"/>
      <c r="DK603" s="212"/>
      <c r="DL603" s="213"/>
      <c r="DM603" s="149"/>
      <c r="DN603" s="60"/>
      <c r="DO603" s="244"/>
      <c r="DP603" s="212"/>
      <c r="DQ603" s="213"/>
      <c r="DR603" s="149">
        <f t="shared" si="3029"/>
        <v>0</v>
      </c>
      <c r="DS603" s="60">
        <f t="shared" si="3039"/>
        <v>0</v>
      </c>
      <c r="DT603" s="244"/>
      <c r="DU603" s="212">
        <v>0</v>
      </c>
      <c r="DV603" s="213">
        <v>0</v>
      </c>
      <c r="DW603" s="149">
        <f t="shared" si="3030"/>
        <v>0</v>
      </c>
      <c r="DX603" s="60">
        <f t="shared" si="3040"/>
        <v>0</v>
      </c>
      <c r="DY603" s="244"/>
      <c r="DZ603" s="212"/>
      <c r="EA603" s="213"/>
      <c r="EB603" s="149"/>
      <c r="EC603" s="60"/>
      <c r="ED603" s="247"/>
      <c r="EE603" s="212"/>
      <c r="EF603" s="213"/>
      <c r="EG603" s="149"/>
      <c r="EH603" s="60"/>
      <c r="EI603" s="244"/>
      <c r="EJ603" s="224">
        <f t="shared" ref="EJ603" si="3146">IFERROR(AVERAGEIFS(O603:EI603,O$12:EI$12,"Valor Total Unitario",O603:EI603,"&lt;&gt;0"),0)</f>
        <v>12287000</v>
      </c>
      <c r="EK603" s="221">
        <f t="shared" ref="EK603" si="3147">_xlfn.MINIFS(O603:EI603,O$12:EI$12,"Valor Total Unitario", O603:EI603, "&lt;&gt;0")</f>
        <v>12287000</v>
      </c>
      <c r="EL603" s="222" t="str">
        <f t="shared" ref="EL603" si="3148">IF(EK603=0,"",INDEX(O$9:EI$9,MATCH(EK603,O603:EI603,0)))</f>
        <v>MEDIREX BIC SAS</v>
      </c>
      <c r="EM603" s="221"/>
      <c r="EN603" s="220">
        <f>IFERROR(EM603/#REF!,0)</f>
        <v>0</v>
      </c>
      <c r="EO603" s="31">
        <f t="shared" ref="EO603" si="3149">+EJ603</f>
        <v>12287000</v>
      </c>
      <c r="EP603" s="31">
        <f t="shared" si="3067"/>
        <v>12287000</v>
      </c>
      <c r="EQ603" s="225" t="str">
        <f>IF(AND(C603="",SUM(O603:EI603)=0),"",IF(AND(C603&lt;&gt;"",SUM(O603:EI603)=0),"Ítem sin cotización",IF(COUNTIFS(O603:EI603,EK603,O$12:EI$12,"Valor Total Unitario")&gt;1,"Empate","")))</f>
        <v/>
      </c>
    </row>
    <row r="604" spans="1:147" s="14" customFormat="1" ht="28.5">
      <c r="A604" s="263">
        <f t="shared" si="2595"/>
        <v>592</v>
      </c>
      <c r="B604" s="102"/>
      <c r="C604" s="249" t="s">
        <v>1319</v>
      </c>
      <c r="D604" s="273" t="s">
        <v>57</v>
      </c>
      <c r="E604" s="265" t="s">
        <v>37</v>
      </c>
      <c r="F604" s="273">
        <v>1</v>
      </c>
      <c r="G604" s="102"/>
      <c r="H604" s="103"/>
      <c r="I604" s="210"/>
      <c r="J604" s="280"/>
      <c r="K604" s="206"/>
      <c r="L604" s="71">
        <f t="shared" ref="L604" si="3150">+J604+K604</f>
        <v>0</v>
      </c>
      <c r="M604" s="209">
        <f t="shared" si="3025"/>
        <v>0</v>
      </c>
      <c r="O604" s="276"/>
      <c r="P604" s="276"/>
      <c r="Q604" s="149"/>
      <c r="R604" s="60"/>
      <c r="S604" s="244"/>
      <c r="T604" s="275"/>
      <c r="U604" s="275"/>
      <c r="V604" s="149"/>
      <c r="W604" s="60"/>
      <c r="X604" s="244"/>
      <c r="Y604" s="275"/>
      <c r="Z604" s="275"/>
      <c r="AA604" s="149"/>
      <c r="AB604" s="60"/>
      <c r="AC604" s="244"/>
      <c r="AD604" s="275"/>
      <c r="AE604" s="275"/>
      <c r="AF604" s="149"/>
      <c r="AG604" s="60"/>
      <c r="AH604" s="244"/>
      <c r="AI604" s="275"/>
      <c r="AJ604" s="275"/>
      <c r="AK604" s="149"/>
      <c r="AL604" s="60"/>
      <c r="AM604" s="244"/>
      <c r="AN604" s="275"/>
      <c r="AO604" s="275"/>
      <c r="AP604" s="149">
        <f t="shared" si="3028"/>
        <v>0</v>
      </c>
      <c r="AQ604" s="60">
        <f t="shared" si="3062"/>
        <v>0</v>
      </c>
      <c r="AR604" s="244"/>
      <c r="AS604" s="275"/>
      <c r="AT604" s="275"/>
      <c r="AU604" s="149"/>
      <c r="AV604" s="60"/>
      <c r="AW604" s="244"/>
      <c r="AX604" s="212"/>
      <c r="AY604" s="213"/>
      <c r="AZ604" s="149"/>
      <c r="BA604" s="60"/>
      <c r="BB604" s="244"/>
      <c r="BC604" s="212">
        <v>10670000</v>
      </c>
      <c r="BD604" s="213">
        <v>0</v>
      </c>
      <c r="BE604" s="149">
        <f t="shared" si="3097"/>
        <v>10670000</v>
      </c>
      <c r="BF604" s="60">
        <f t="shared" si="3098"/>
        <v>10670000</v>
      </c>
      <c r="BG604" s="244"/>
      <c r="BH604" s="275"/>
      <c r="BI604" s="275"/>
      <c r="BJ604" s="149"/>
      <c r="BK604" s="60"/>
      <c r="BL604" s="244"/>
      <c r="BM604" s="212"/>
      <c r="BN604" s="213"/>
      <c r="BO604" s="149"/>
      <c r="BP604" s="60"/>
      <c r="BQ604" s="244"/>
      <c r="BR604" s="212"/>
      <c r="BS604" s="213"/>
      <c r="BT604" s="149"/>
      <c r="BU604" s="60"/>
      <c r="BV604" s="244"/>
      <c r="BW604" s="212"/>
      <c r="BX604" s="213"/>
      <c r="BY604" s="149"/>
      <c r="BZ604" s="60"/>
      <c r="CA604" s="244"/>
      <c r="CB604" s="277"/>
      <c r="CC604" s="277"/>
      <c r="CD604" s="149"/>
      <c r="CE604" s="60"/>
      <c r="CF604" s="244"/>
      <c r="CG604" s="212"/>
      <c r="CH604" s="213"/>
      <c r="CI604" s="149"/>
      <c r="CJ604" s="60"/>
      <c r="CK604" s="244"/>
      <c r="CL604" s="212"/>
      <c r="CM604" s="213"/>
      <c r="CN604" s="149"/>
      <c r="CO604" s="60"/>
      <c r="CP604" s="244"/>
      <c r="CQ604" s="212"/>
      <c r="CR604" s="213"/>
      <c r="CS604" s="149"/>
      <c r="CT604" s="60"/>
      <c r="CU604" s="244"/>
      <c r="CV604" s="212"/>
      <c r="CW604" s="213"/>
      <c r="CX604" s="149"/>
      <c r="CY604" s="60"/>
      <c r="CZ604" s="244"/>
      <c r="DA604" s="212"/>
      <c r="DB604" s="213"/>
      <c r="DC604" s="149"/>
      <c r="DD604" s="60"/>
      <c r="DE604" s="244"/>
      <c r="DF604" s="212"/>
      <c r="DG604" s="213"/>
      <c r="DH604" s="149"/>
      <c r="DI604" s="60"/>
      <c r="DJ604" s="244"/>
      <c r="DK604" s="212"/>
      <c r="DL604" s="213"/>
      <c r="DM604" s="149"/>
      <c r="DN604" s="60"/>
      <c r="DO604" s="244"/>
      <c r="DP604" s="212"/>
      <c r="DQ604" s="213"/>
      <c r="DR604" s="149">
        <f t="shared" si="3029"/>
        <v>0</v>
      </c>
      <c r="DS604" s="60">
        <f t="shared" si="3039"/>
        <v>0</v>
      </c>
      <c r="DT604" s="244"/>
      <c r="DU604" s="212">
        <v>0</v>
      </c>
      <c r="DV604" s="213">
        <v>0</v>
      </c>
      <c r="DW604" s="149">
        <f t="shared" si="3030"/>
        <v>0</v>
      </c>
      <c r="DX604" s="60">
        <f t="shared" si="3040"/>
        <v>0</v>
      </c>
      <c r="DY604" s="244"/>
      <c r="DZ604" s="212"/>
      <c r="EA604" s="213"/>
      <c r="EB604" s="149"/>
      <c r="EC604" s="60"/>
      <c r="ED604" s="247"/>
      <c r="EE604" s="212"/>
      <c r="EF604" s="213"/>
      <c r="EG604" s="149"/>
      <c r="EH604" s="60"/>
      <c r="EI604" s="244"/>
      <c r="EJ604" s="224">
        <f t="shared" ref="EJ604" si="3151">IFERROR(AVERAGEIFS(O604:EI604,O$12:EI$12,"Valor Total Unitario",O604:EI604,"&lt;&gt;0"),0)</f>
        <v>10670000</v>
      </c>
      <c r="EK604" s="221">
        <f t="shared" ref="EK604" si="3152">_xlfn.MINIFS(O604:EI604,O$12:EI$12,"Valor Total Unitario", O604:EI604, "&lt;&gt;0")</f>
        <v>10670000</v>
      </c>
      <c r="EL604" s="222" t="str">
        <f t="shared" ref="EL604" si="3153">IF(EK604=0,"",INDEX(O$9:EI$9,MATCH(EK604,O604:EI604,0)))</f>
        <v>MEDIREX BIC SAS</v>
      </c>
      <c r="EM604" s="221"/>
      <c r="EN604" s="220">
        <f>IFERROR(EM604/#REF!,0)</f>
        <v>0</v>
      </c>
      <c r="EO604" s="31">
        <f t="shared" ref="EO604" si="3154">+EJ604</f>
        <v>10670000</v>
      </c>
      <c r="EP604" s="31">
        <f t="shared" si="3067"/>
        <v>10670000</v>
      </c>
      <c r="EQ604" s="225" t="str">
        <f>IF(AND(C604="",SUM(O604:EI604)=0),"",IF(AND(C604&lt;&gt;"",SUM(O604:EI604)=0),"Ítem sin cotización",IF(COUNTIFS(O604:EI604,EK604,O$12:EI$12,"Valor Total Unitario")&gt;1,"Empate","")))</f>
        <v/>
      </c>
    </row>
    <row r="605" spans="1:147" s="14" customFormat="1" ht="28.5">
      <c r="A605" s="263">
        <f t="shared" si="2595"/>
        <v>593</v>
      </c>
      <c r="B605" s="102"/>
      <c r="C605" s="249" t="s">
        <v>1320</v>
      </c>
      <c r="D605" s="273" t="s">
        <v>57</v>
      </c>
      <c r="E605" s="265" t="s">
        <v>37</v>
      </c>
      <c r="F605" s="273">
        <v>1</v>
      </c>
      <c r="G605" s="102"/>
      <c r="H605" s="103"/>
      <c r="I605" s="210"/>
      <c r="J605" s="280"/>
      <c r="K605" s="206"/>
      <c r="L605" s="71">
        <f t="shared" ref="L605" si="3155">+J605+K605</f>
        <v>0</v>
      </c>
      <c r="M605" s="209">
        <f t="shared" si="3025"/>
        <v>0</v>
      </c>
      <c r="O605" s="276"/>
      <c r="P605" s="276"/>
      <c r="Q605" s="149"/>
      <c r="R605" s="60"/>
      <c r="S605" s="244"/>
      <c r="T605" s="275"/>
      <c r="U605" s="275"/>
      <c r="V605" s="149"/>
      <c r="W605" s="60"/>
      <c r="X605" s="244"/>
      <c r="Y605" s="275"/>
      <c r="Z605" s="275"/>
      <c r="AA605" s="149"/>
      <c r="AB605" s="60"/>
      <c r="AC605" s="244"/>
      <c r="AD605" s="275"/>
      <c r="AE605" s="275"/>
      <c r="AF605" s="149"/>
      <c r="AG605" s="60"/>
      <c r="AH605" s="244"/>
      <c r="AI605" s="275"/>
      <c r="AJ605" s="275"/>
      <c r="AK605" s="149"/>
      <c r="AL605" s="60"/>
      <c r="AM605" s="244"/>
      <c r="AN605" s="275"/>
      <c r="AO605" s="275"/>
      <c r="AP605" s="149">
        <f t="shared" si="3028"/>
        <v>0</v>
      </c>
      <c r="AQ605" s="60">
        <f t="shared" si="3062"/>
        <v>0</v>
      </c>
      <c r="AR605" s="244"/>
      <c r="AS605" s="275"/>
      <c r="AT605" s="275"/>
      <c r="AU605" s="149"/>
      <c r="AV605" s="60"/>
      <c r="AW605" s="244"/>
      <c r="AX605" s="212"/>
      <c r="AY605" s="213"/>
      <c r="AZ605" s="149"/>
      <c r="BA605" s="60"/>
      <c r="BB605" s="244"/>
      <c r="BC605" s="212">
        <v>10670000</v>
      </c>
      <c r="BD605" s="213">
        <v>0</v>
      </c>
      <c r="BE605" s="149">
        <f t="shared" si="3097"/>
        <v>10670000</v>
      </c>
      <c r="BF605" s="60">
        <f t="shared" si="3098"/>
        <v>10670000</v>
      </c>
      <c r="BG605" s="244"/>
      <c r="BH605" s="275"/>
      <c r="BI605" s="275"/>
      <c r="BJ605" s="149"/>
      <c r="BK605" s="60"/>
      <c r="BL605" s="244"/>
      <c r="BM605" s="212"/>
      <c r="BN605" s="213"/>
      <c r="BO605" s="149"/>
      <c r="BP605" s="60"/>
      <c r="BQ605" s="244"/>
      <c r="BR605" s="212"/>
      <c r="BS605" s="213"/>
      <c r="BT605" s="149"/>
      <c r="BU605" s="60"/>
      <c r="BV605" s="244"/>
      <c r="BW605" s="212"/>
      <c r="BX605" s="213"/>
      <c r="BY605" s="149"/>
      <c r="BZ605" s="60"/>
      <c r="CA605" s="244"/>
      <c r="CB605" s="277"/>
      <c r="CC605" s="277"/>
      <c r="CD605" s="149"/>
      <c r="CE605" s="60"/>
      <c r="CF605" s="244"/>
      <c r="CG605" s="212"/>
      <c r="CH605" s="213"/>
      <c r="CI605" s="149"/>
      <c r="CJ605" s="60"/>
      <c r="CK605" s="244"/>
      <c r="CL605" s="212"/>
      <c r="CM605" s="213"/>
      <c r="CN605" s="149"/>
      <c r="CO605" s="60"/>
      <c r="CP605" s="244"/>
      <c r="CQ605" s="212"/>
      <c r="CR605" s="213"/>
      <c r="CS605" s="149"/>
      <c r="CT605" s="60"/>
      <c r="CU605" s="244"/>
      <c r="CV605" s="212"/>
      <c r="CW605" s="213"/>
      <c r="CX605" s="149"/>
      <c r="CY605" s="60"/>
      <c r="CZ605" s="244"/>
      <c r="DA605" s="212"/>
      <c r="DB605" s="213"/>
      <c r="DC605" s="149"/>
      <c r="DD605" s="60"/>
      <c r="DE605" s="244"/>
      <c r="DF605" s="212"/>
      <c r="DG605" s="213"/>
      <c r="DH605" s="149"/>
      <c r="DI605" s="60"/>
      <c r="DJ605" s="244"/>
      <c r="DK605" s="212"/>
      <c r="DL605" s="213"/>
      <c r="DM605" s="149"/>
      <c r="DN605" s="60"/>
      <c r="DO605" s="244"/>
      <c r="DP605" s="212"/>
      <c r="DQ605" s="213"/>
      <c r="DR605" s="149">
        <f t="shared" si="3029"/>
        <v>0</v>
      </c>
      <c r="DS605" s="60">
        <f t="shared" si="3039"/>
        <v>0</v>
      </c>
      <c r="DT605" s="244"/>
      <c r="DU605" s="212">
        <v>0</v>
      </c>
      <c r="DV605" s="213">
        <v>0</v>
      </c>
      <c r="DW605" s="149">
        <f t="shared" si="3030"/>
        <v>0</v>
      </c>
      <c r="DX605" s="60">
        <f t="shared" si="3040"/>
        <v>0</v>
      </c>
      <c r="DY605" s="244"/>
      <c r="DZ605" s="212"/>
      <c r="EA605" s="213"/>
      <c r="EB605" s="149"/>
      <c r="EC605" s="60"/>
      <c r="ED605" s="247"/>
      <c r="EE605" s="212"/>
      <c r="EF605" s="213"/>
      <c r="EG605" s="149"/>
      <c r="EH605" s="60"/>
      <c r="EI605" s="244"/>
      <c r="EJ605" s="224">
        <f t="shared" ref="EJ605" si="3156">IFERROR(AVERAGEIFS(O605:EI605,O$12:EI$12,"Valor Total Unitario",O605:EI605,"&lt;&gt;0"),0)</f>
        <v>10670000</v>
      </c>
      <c r="EK605" s="221">
        <f t="shared" ref="EK605" si="3157">_xlfn.MINIFS(O605:EI605,O$12:EI$12,"Valor Total Unitario", O605:EI605, "&lt;&gt;0")</f>
        <v>10670000</v>
      </c>
      <c r="EL605" s="222" t="str">
        <f t="shared" ref="EL605" si="3158">IF(EK605=0,"",INDEX(O$9:EI$9,MATCH(EK605,O605:EI605,0)))</f>
        <v>MEDIREX BIC SAS</v>
      </c>
      <c r="EM605" s="221"/>
      <c r="EN605" s="220">
        <f>IFERROR(EM605/#REF!,0)</f>
        <v>0</v>
      </c>
      <c r="EO605" s="31">
        <f t="shared" ref="EO605" si="3159">+EJ605</f>
        <v>10670000</v>
      </c>
      <c r="EP605" s="31">
        <f t="shared" si="3067"/>
        <v>10670000</v>
      </c>
      <c r="EQ605" s="225" t="str">
        <f>IF(AND(C605="",SUM(O605:EI605)=0),"",IF(AND(C605&lt;&gt;"",SUM(O605:EI605)=0),"Ítem sin cotización",IF(COUNTIFS(O605:EI605,EK605,O$12:EI$12,"Valor Total Unitario")&gt;1,"Empate","")))</f>
        <v/>
      </c>
    </row>
    <row r="606" spans="1:147" s="14" customFormat="1" ht="28.5">
      <c r="A606" s="263">
        <f t="shared" si="2595"/>
        <v>594</v>
      </c>
      <c r="B606" s="102"/>
      <c r="C606" s="249" t="s">
        <v>1321</v>
      </c>
      <c r="D606" s="273" t="s">
        <v>57</v>
      </c>
      <c r="E606" s="265" t="s">
        <v>37</v>
      </c>
      <c r="F606" s="273">
        <v>1</v>
      </c>
      <c r="G606" s="102"/>
      <c r="H606" s="103"/>
      <c r="I606" s="210" t="s">
        <v>1509</v>
      </c>
      <c r="J606" s="280">
        <v>2115460</v>
      </c>
      <c r="K606" s="206"/>
      <c r="L606" s="71">
        <f t="shared" ref="L606" si="3160">+J606+K606</f>
        <v>2115460</v>
      </c>
      <c r="M606" s="209">
        <f t="shared" si="3025"/>
        <v>2115460</v>
      </c>
      <c r="O606" s="276"/>
      <c r="P606" s="276"/>
      <c r="Q606" s="149"/>
      <c r="R606" s="60"/>
      <c r="S606" s="244"/>
      <c r="T606" s="275"/>
      <c r="U606" s="275"/>
      <c r="V606" s="149"/>
      <c r="W606" s="60"/>
      <c r="X606" s="244"/>
      <c r="Y606" s="275"/>
      <c r="Z606" s="275"/>
      <c r="AA606" s="149"/>
      <c r="AB606" s="60"/>
      <c r="AC606" s="244"/>
      <c r="AD606" s="275"/>
      <c r="AE606" s="275"/>
      <c r="AF606" s="149"/>
      <c r="AG606" s="60"/>
      <c r="AH606" s="244"/>
      <c r="AI606" s="275"/>
      <c r="AJ606" s="275"/>
      <c r="AK606" s="149"/>
      <c r="AL606" s="60"/>
      <c r="AM606" s="244"/>
      <c r="AN606" s="275"/>
      <c r="AO606" s="275"/>
      <c r="AP606" s="149">
        <f t="shared" si="3028"/>
        <v>0</v>
      </c>
      <c r="AQ606" s="60">
        <f t="shared" si="3062"/>
        <v>0</v>
      </c>
      <c r="AR606" s="244"/>
      <c r="AS606" s="275"/>
      <c r="AT606" s="275"/>
      <c r="AU606" s="149"/>
      <c r="AV606" s="60"/>
      <c r="AW606" s="244"/>
      <c r="AX606" s="212"/>
      <c r="AY606" s="213"/>
      <c r="AZ606" s="149"/>
      <c r="BA606" s="60"/>
      <c r="BB606" s="244"/>
      <c r="BC606" s="212"/>
      <c r="BD606" s="213"/>
      <c r="BE606" s="149"/>
      <c r="BF606" s="60"/>
      <c r="BG606" s="244"/>
      <c r="BH606" s="275"/>
      <c r="BI606" s="275"/>
      <c r="BJ606" s="149"/>
      <c r="BK606" s="60"/>
      <c r="BL606" s="244"/>
      <c r="BM606" s="212"/>
      <c r="BN606" s="213"/>
      <c r="BO606" s="149"/>
      <c r="BP606" s="60"/>
      <c r="BQ606" s="244"/>
      <c r="BR606" s="212"/>
      <c r="BS606" s="213"/>
      <c r="BT606" s="149"/>
      <c r="BU606" s="60"/>
      <c r="BV606" s="244"/>
      <c r="BW606" s="212"/>
      <c r="BX606" s="213"/>
      <c r="BY606" s="149"/>
      <c r="BZ606" s="60"/>
      <c r="CA606" s="244"/>
      <c r="CB606" s="277"/>
      <c r="CC606" s="277"/>
      <c r="CD606" s="149"/>
      <c r="CE606" s="60"/>
      <c r="CF606" s="244"/>
      <c r="CG606" s="212"/>
      <c r="CH606" s="213"/>
      <c r="CI606" s="149"/>
      <c r="CJ606" s="60"/>
      <c r="CK606" s="244"/>
      <c r="CL606" s="212"/>
      <c r="CM606" s="213"/>
      <c r="CN606" s="149"/>
      <c r="CO606" s="60"/>
      <c r="CP606" s="244"/>
      <c r="CQ606" s="212"/>
      <c r="CR606" s="213"/>
      <c r="CS606" s="149"/>
      <c r="CT606" s="60"/>
      <c r="CU606" s="244"/>
      <c r="CV606" s="212"/>
      <c r="CW606" s="213"/>
      <c r="CX606" s="149"/>
      <c r="CY606" s="60"/>
      <c r="CZ606" s="244"/>
      <c r="DA606" s="212"/>
      <c r="DB606" s="213"/>
      <c r="DC606" s="149"/>
      <c r="DD606" s="60"/>
      <c r="DE606" s="244"/>
      <c r="DF606" s="212"/>
      <c r="DG606" s="213"/>
      <c r="DH606" s="149"/>
      <c r="DI606" s="60"/>
      <c r="DJ606" s="244"/>
      <c r="DK606" s="212"/>
      <c r="DL606" s="213"/>
      <c r="DM606" s="149"/>
      <c r="DN606" s="60"/>
      <c r="DO606" s="244"/>
      <c r="DP606" s="212"/>
      <c r="DQ606" s="213"/>
      <c r="DR606" s="149">
        <f t="shared" si="3029"/>
        <v>0</v>
      </c>
      <c r="DS606" s="60">
        <f t="shared" si="3039"/>
        <v>0</v>
      </c>
      <c r="DT606" s="244"/>
      <c r="DU606" s="212">
        <v>0</v>
      </c>
      <c r="DV606" s="213">
        <v>0</v>
      </c>
      <c r="DW606" s="149">
        <f t="shared" si="3030"/>
        <v>0</v>
      </c>
      <c r="DX606" s="60">
        <f t="shared" si="3040"/>
        <v>0</v>
      </c>
      <c r="DY606" s="244"/>
      <c r="DZ606" s="212"/>
      <c r="EA606" s="213"/>
      <c r="EB606" s="149"/>
      <c r="EC606" s="60"/>
      <c r="ED606" s="247"/>
      <c r="EE606" s="212"/>
      <c r="EF606" s="213"/>
      <c r="EG606" s="149"/>
      <c r="EH606" s="60"/>
      <c r="EI606" s="244"/>
      <c r="EJ606" s="224">
        <f t="shared" ref="EJ606:EJ607" si="3161">L606</f>
        <v>2115460</v>
      </c>
      <c r="EK606" s="221">
        <f t="shared" ref="EK606" si="3162">_xlfn.MINIFS(O606:EI606,O$12:EI$12,"Valor Total Unitario", O606:EI606, "&lt;&gt;0")</f>
        <v>0</v>
      </c>
      <c r="EL606" s="222" t="s">
        <v>1513</v>
      </c>
      <c r="EM606" s="221"/>
      <c r="EN606" s="220">
        <f>IFERROR(EM606/#REF!,0)</f>
        <v>0</v>
      </c>
      <c r="EO606" s="31">
        <f t="shared" ref="EO606" si="3163">+EJ606</f>
        <v>2115460</v>
      </c>
      <c r="EP606" s="31">
        <f t="shared" si="3067"/>
        <v>2115460</v>
      </c>
      <c r="EQ606" s="281" t="s">
        <v>1513</v>
      </c>
    </row>
    <row r="607" spans="1:147" s="14" customFormat="1" ht="71.25">
      <c r="A607" s="263">
        <f t="shared" si="2595"/>
        <v>595</v>
      </c>
      <c r="B607" s="102"/>
      <c r="C607" s="248" t="s">
        <v>1322</v>
      </c>
      <c r="D607" s="273" t="s">
        <v>57</v>
      </c>
      <c r="E607" s="264" t="s">
        <v>1445</v>
      </c>
      <c r="F607" s="273">
        <v>1</v>
      </c>
      <c r="G607" s="102"/>
      <c r="H607" s="103"/>
      <c r="I607" s="210" t="s">
        <v>1510</v>
      </c>
      <c r="J607" s="280">
        <v>5890500</v>
      </c>
      <c r="K607" s="206"/>
      <c r="L607" s="71">
        <f t="shared" ref="L607" si="3164">+J607+K607</f>
        <v>5890500</v>
      </c>
      <c r="M607" s="209">
        <f t="shared" si="3025"/>
        <v>5890500</v>
      </c>
      <c r="O607" s="276"/>
      <c r="P607" s="276"/>
      <c r="Q607" s="149"/>
      <c r="R607" s="60"/>
      <c r="S607" s="244"/>
      <c r="T607" s="275"/>
      <c r="U607" s="275"/>
      <c r="V607" s="149"/>
      <c r="W607" s="60"/>
      <c r="X607" s="244"/>
      <c r="Y607" s="275"/>
      <c r="Z607" s="275"/>
      <c r="AA607" s="149"/>
      <c r="AB607" s="60"/>
      <c r="AC607" s="244"/>
      <c r="AD607" s="275"/>
      <c r="AE607" s="275"/>
      <c r="AF607" s="149"/>
      <c r="AG607" s="60"/>
      <c r="AH607" s="244"/>
      <c r="AI607" s="275"/>
      <c r="AJ607" s="275"/>
      <c r="AK607" s="149"/>
      <c r="AL607" s="60"/>
      <c r="AM607" s="244"/>
      <c r="AN607" s="275"/>
      <c r="AO607" s="275"/>
      <c r="AP607" s="149">
        <f t="shared" si="3028"/>
        <v>0</v>
      </c>
      <c r="AQ607" s="60">
        <f t="shared" si="3062"/>
        <v>0</v>
      </c>
      <c r="AR607" s="244"/>
      <c r="AS607" s="275"/>
      <c r="AT607" s="275"/>
      <c r="AU607" s="149"/>
      <c r="AV607" s="60"/>
      <c r="AW607" s="244"/>
      <c r="AX607" s="212"/>
      <c r="AY607" s="213"/>
      <c r="AZ607" s="149"/>
      <c r="BA607" s="60"/>
      <c r="BB607" s="244"/>
      <c r="BC607" s="212"/>
      <c r="BD607" s="213"/>
      <c r="BE607" s="149"/>
      <c r="BF607" s="60"/>
      <c r="BG607" s="244"/>
      <c r="BH607" s="275"/>
      <c r="BI607" s="275"/>
      <c r="BJ607" s="149"/>
      <c r="BK607" s="60"/>
      <c r="BL607" s="244"/>
      <c r="BM607" s="212"/>
      <c r="BN607" s="213"/>
      <c r="BO607" s="149"/>
      <c r="BP607" s="60"/>
      <c r="BQ607" s="244"/>
      <c r="BR607" s="212"/>
      <c r="BS607" s="213"/>
      <c r="BT607" s="149"/>
      <c r="BU607" s="60"/>
      <c r="BV607" s="244"/>
      <c r="BW607" s="212"/>
      <c r="BX607" s="213"/>
      <c r="BY607" s="149"/>
      <c r="BZ607" s="60"/>
      <c r="CA607" s="244"/>
      <c r="CB607" s="277"/>
      <c r="CC607" s="277"/>
      <c r="CD607" s="149"/>
      <c r="CE607" s="60"/>
      <c r="CF607" s="244"/>
      <c r="CG607" s="212"/>
      <c r="CH607" s="213"/>
      <c r="CI607" s="149"/>
      <c r="CJ607" s="60"/>
      <c r="CK607" s="244"/>
      <c r="CL607" s="212"/>
      <c r="CM607" s="213"/>
      <c r="CN607" s="149"/>
      <c r="CO607" s="60"/>
      <c r="CP607" s="244"/>
      <c r="CQ607" s="212"/>
      <c r="CR607" s="213"/>
      <c r="CS607" s="149"/>
      <c r="CT607" s="60"/>
      <c r="CU607" s="244"/>
      <c r="CV607" s="212"/>
      <c r="CW607" s="213"/>
      <c r="CX607" s="149"/>
      <c r="CY607" s="60"/>
      <c r="CZ607" s="244"/>
      <c r="DA607" s="212"/>
      <c r="DB607" s="213"/>
      <c r="DC607" s="149"/>
      <c r="DD607" s="60"/>
      <c r="DE607" s="244"/>
      <c r="DF607" s="212"/>
      <c r="DG607" s="213"/>
      <c r="DH607" s="149"/>
      <c r="DI607" s="60"/>
      <c r="DJ607" s="244"/>
      <c r="DK607" s="212"/>
      <c r="DL607" s="213"/>
      <c r="DM607" s="149"/>
      <c r="DN607" s="60"/>
      <c r="DO607" s="244"/>
      <c r="DP607" s="212"/>
      <c r="DQ607" s="213"/>
      <c r="DR607" s="149">
        <f t="shared" si="3029"/>
        <v>0</v>
      </c>
      <c r="DS607" s="60">
        <f t="shared" si="3039"/>
        <v>0</v>
      </c>
      <c r="DT607" s="244"/>
      <c r="DU607" s="212">
        <v>0</v>
      </c>
      <c r="DV607" s="213">
        <v>0</v>
      </c>
      <c r="DW607" s="149">
        <f t="shared" si="3030"/>
        <v>0</v>
      </c>
      <c r="DX607" s="60">
        <f t="shared" si="3040"/>
        <v>0</v>
      </c>
      <c r="DY607" s="244"/>
      <c r="DZ607" s="212"/>
      <c r="EA607" s="213"/>
      <c r="EB607" s="149"/>
      <c r="EC607" s="60"/>
      <c r="ED607" s="247"/>
      <c r="EE607" s="212"/>
      <c r="EF607" s="213"/>
      <c r="EG607" s="149"/>
      <c r="EH607" s="60"/>
      <c r="EI607" s="244"/>
      <c r="EJ607" s="224">
        <f t="shared" si="3161"/>
        <v>5890500</v>
      </c>
      <c r="EK607" s="221">
        <f t="shared" ref="EK607" si="3165">_xlfn.MINIFS(O607:EI607,O$12:EI$12,"Valor Total Unitario", O607:EI607, "&lt;&gt;0")</f>
        <v>0</v>
      </c>
      <c r="EL607" s="222" t="s">
        <v>1513</v>
      </c>
      <c r="EM607" s="221"/>
      <c r="EN607" s="220">
        <f>IFERROR(EM607/#REF!,0)</f>
        <v>0</v>
      </c>
      <c r="EO607" s="31">
        <f t="shared" ref="EO607" si="3166">+EJ607</f>
        <v>5890500</v>
      </c>
      <c r="EP607" s="31">
        <f t="shared" si="3067"/>
        <v>5890500</v>
      </c>
      <c r="EQ607" s="281" t="s">
        <v>1513</v>
      </c>
    </row>
    <row r="608" spans="1:147" s="14" customFormat="1" ht="28.5">
      <c r="A608" s="263">
        <f t="shared" si="2595"/>
        <v>596</v>
      </c>
      <c r="B608" s="102"/>
      <c r="C608" s="254" t="s">
        <v>1323</v>
      </c>
      <c r="D608" s="273" t="s">
        <v>57</v>
      </c>
      <c r="E608" s="268" t="s">
        <v>1445</v>
      </c>
      <c r="F608" s="273">
        <v>1</v>
      </c>
      <c r="G608" s="102"/>
      <c r="H608" s="103"/>
      <c r="I608" s="210"/>
      <c r="J608" s="280"/>
      <c r="K608" s="206"/>
      <c r="L608" s="71">
        <f t="shared" ref="L608" si="3167">+J608+K608</f>
        <v>0</v>
      </c>
      <c r="M608" s="209">
        <f t="shared" si="3025"/>
        <v>0</v>
      </c>
      <c r="O608" s="276"/>
      <c r="P608" s="276"/>
      <c r="Q608" s="149"/>
      <c r="R608" s="60"/>
      <c r="S608" s="244"/>
      <c r="T608" s="275"/>
      <c r="U608" s="275"/>
      <c r="V608" s="149"/>
      <c r="W608" s="60"/>
      <c r="X608" s="244"/>
      <c r="Y608" s="275"/>
      <c r="Z608" s="275"/>
      <c r="AA608" s="149"/>
      <c r="AB608" s="60"/>
      <c r="AC608" s="244"/>
      <c r="AD608" s="275"/>
      <c r="AE608" s="275"/>
      <c r="AF608" s="149"/>
      <c r="AG608" s="60"/>
      <c r="AH608" s="244"/>
      <c r="AI608" s="275"/>
      <c r="AJ608" s="275"/>
      <c r="AK608" s="149"/>
      <c r="AL608" s="60"/>
      <c r="AM608" s="244"/>
      <c r="AN608" s="275"/>
      <c r="AO608" s="275"/>
      <c r="AP608" s="149">
        <f t="shared" si="3028"/>
        <v>0</v>
      </c>
      <c r="AQ608" s="60">
        <f t="shared" si="3062"/>
        <v>0</v>
      </c>
      <c r="AR608" s="244"/>
      <c r="AS608" s="275"/>
      <c r="AT608" s="275"/>
      <c r="AU608" s="149"/>
      <c r="AV608" s="60"/>
      <c r="AW608" s="244"/>
      <c r="AX608" s="212"/>
      <c r="AY608" s="213"/>
      <c r="AZ608" s="149"/>
      <c r="BA608" s="60"/>
      <c r="BB608" s="244"/>
      <c r="BC608" s="212">
        <v>2530000</v>
      </c>
      <c r="BD608" s="213">
        <v>480700</v>
      </c>
      <c r="BE608" s="149">
        <f t="shared" si="3097"/>
        <v>3010700</v>
      </c>
      <c r="BF608" s="60">
        <f t="shared" si="3098"/>
        <v>3010700</v>
      </c>
      <c r="BG608" s="244"/>
      <c r="BH608" s="275"/>
      <c r="BI608" s="275"/>
      <c r="BJ608" s="149"/>
      <c r="BK608" s="60"/>
      <c r="BL608" s="244"/>
      <c r="BM608" s="212"/>
      <c r="BN608" s="213"/>
      <c r="BO608" s="149"/>
      <c r="BP608" s="60"/>
      <c r="BQ608" s="244"/>
      <c r="BR608" s="212"/>
      <c r="BS608" s="213"/>
      <c r="BT608" s="149"/>
      <c r="BU608" s="60"/>
      <c r="BV608" s="244"/>
      <c r="BW608" s="212"/>
      <c r="BX608" s="213"/>
      <c r="BY608" s="149"/>
      <c r="BZ608" s="60"/>
      <c r="CA608" s="244"/>
      <c r="CB608" s="277"/>
      <c r="CC608" s="277"/>
      <c r="CD608" s="149"/>
      <c r="CE608" s="60"/>
      <c r="CF608" s="244"/>
      <c r="CG608" s="212"/>
      <c r="CH608" s="213"/>
      <c r="CI608" s="149"/>
      <c r="CJ608" s="60"/>
      <c r="CK608" s="244"/>
      <c r="CL608" s="212"/>
      <c r="CM608" s="213"/>
      <c r="CN608" s="149"/>
      <c r="CO608" s="60"/>
      <c r="CP608" s="244"/>
      <c r="CQ608" s="212"/>
      <c r="CR608" s="213"/>
      <c r="CS608" s="149"/>
      <c r="CT608" s="60"/>
      <c r="CU608" s="244"/>
      <c r="CV608" s="212"/>
      <c r="CW608" s="213"/>
      <c r="CX608" s="149"/>
      <c r="CY608" s="60"/>
      <c r="CZ608" s="244"/>
      <c r="DA608" s="212"/>
      <c r="DB608" s="213"/>
      <c r="DC608" s="149"/>
      <c r="DD608" s="60"/>
      <c r="DE608" s="244"/>
      <c r="DF608" s="212"/>
      <c r="DG608" s="213"/>
      <c r="DH608" s="149"/>
      <c r="DI608" s="60"/>
      <c r="DJ608" s="244"/>
      <c r="DK608" s="212"/>
      <c r="DL608" s="213"/>
      <c r="DM608" s="149"/>
      <c r="DN608" s="60"/>
      <c r="DO608" s="244"/>
      <c r="DP608" s="212"/>
      <c r="DQ608" s="213"/>
      <c r="DR608" s="149">
        <f t="shared" si="3029"/>
        <v>0</v>
      </c>
      <c r="DS608" s="60">
        <f t="shared" si="3039"/>
        <v>0</v>
      </c>
      <c r="DT608" s="244"/>
      <c r="DU608" s="212">
        <v>0</v>
      </c>
      <c r="DV608" s="213">
        <v>0</v>
      </c>
      <c r="DW608" s="149">
        <f t="shared" si="3030"/>
        <v>0</v>
      </c>
      <c r="DX608" s="60">
        <f t="shared" si="3040"/>
        <v>0</v>
      </c>
      <c r="DY608" s="244"/>
      <c r="DZ608" s="212"/>
      <c r="EA608" s="213"/>
      <c r="EB608" s="149"/>
      <c r="EC608" s="60"/>
      <c r="ED608" s="247"/>
      <c r="EE608" s="212"/>
      <c r="EF608" s="213"/>
      <c r="EG608" s="149"/>
      <c r="EH608" s="60"/>
      <c r="EI608" s="244"/>
      <c r="EJ608" s="224">
        <f t="shared" ref="EJ608" si="3168">IFERROR(AVERAGEIFS(O608:EI608,O$12:EI$12,"Valor Total Unitario",O608:EI608,"&lt;&gt;0"),0)</f>
        <v>3010700</v>
      </c>
      <c r="EK608" s="221">
        <f t="shared" ref="EK608" si="3169">_xlfn.MINIFS(O608:EI608,O$12:EI$12,"Valor Total Unitario", O608:EI608, "&lt;&gt;0")</f>
        <v>3010700</v>
      </c>
      <c r="EL608" s="222" t="str">
        <f t="shared" ref="EL608" si="3170">IF(EK608=0,"",INDEX(O$9:EI$9,MATCH(EK608,O608:EI608,0)))</f>
        <v>MEDIREX BIC SAS</v>
      </c>
      <c r="EM608" s="221"/>
      <c r="EN608" s="220">
        <f>IFERROR(EM608/#REF!,0)</f>
        <v>0</v>
      </c>
      <c r="EO608" s="31">
        <f t="shared" ref="EO608" si="3171">+EJ608</f>
        <v>3010700</v>
      </c>
      <c r="EP608" s="31">
        <f t="shared" si="3067"/>
        <v>3010700</v>
      </c>
      <c r="EQ608" s="225" t="str">
        <f>IF(AND(C608="",SUM(O608:EI608)=0),"",IF(AND(C608&lt;&gt;"",SUM(O608:EI608)=0),"Ítem sin cotización",IF(COUNTIFS(O608:EI608,EK608,O$12:EI$12,"Valor Total Unitario")&gt;1,"Empate","")))</f>
        <v/>
      </c>
    </row>
    <row r="609" spans="1:147" s="14" customFormat="1" ht="42.75">
      <c r="A609" s="263">
        <v>597</v>
      </c>
      <c r="B609" s="102"/>
      <c r="C609" s="248" t="s">
        <v>1324</v>
      </c>
      <c r="D609" s="273" t="s">
        <v>57</v>
      </c>
      <c r="E609" s="264" t="s">
        <v>1445</v>
      </c>
      <c r="F609" s="273">
        <v>1</v>
      </c>
      <c r="G609" s="102"/>
      <c r="H609" s="103"/>
      <c r="I609" s="210" t="s">
        <v>1511</v>
      </c>
      <c r="J609" s="280">
        <v>1300000</v>
      </c>
      <c r="K609" s="206"/>
      <c r="L609" s="71">
        <f t="shared" ref="L609" si="3172">+J609+K609</f>
        <v>1300000</v>
      </c>
      <c r="M609" s="209">
        <f t="shared" si="3025"/>
        <v>1300000</v>
      </c>
      <c r="O609" s="276"/>
      <c r="P609" s="276"/>
      <c r="Q609" s="149"/>
      <c r="R609" s="60"/>
      <c r="S609" s="244"/>
      <c r="T609" s="275"/>
      <c r="U609" s="275"/>
      <c r="V609" s="149"/>
      <c r="W609" s="60"/>
      <c r="X609" s="244"/>
      <c r="Y609" s="275"/>
      <c r="Z609" s="275"/>
      <c r="AA609" s="149"/>
      <c r="AB609" s="60"/>
      <c r="AC609" s="244"/>
      <c r="AD609" s="275"/>
      <c r="AE609" s="275"/>
      <c r="AF609" s="149"/>
      <c r="AG609" s="60"/>
      <c r="AH609" s="244"/>
      <c r="AI609" s="275"/>
      <c r="AJ609" s="275"/>
      <c r="AK609" s="149"/>
      <c r="AL609" s="60"/>
      <c r="AM609" s="244"/>
      <c r="AN609" s="275"/>
      <c r="AO609" s="275"/>
      <c r="AP609" s="149">
        <f t="shared" si="3028"/>
        <v>0</v>
      </c>
      <c r="AQ609" s="60">
        <f t="shared" si="3062"/>
        <v>0</v>
      </c>
      <c r="AR609" s="244"/>
      <c r="AS609" s="275"/>
      <c r="AT609" s="275"/>
      <c r="AU609" s="149"/>
      <c r="AV609" s="60"/>
      <c r="AW609" s="244"/>
      <c r="AX609" s="212"/>
      <c r="AY609" s="213"/>
      <c r="AZ609" s="149"/>
      <c r="BA609" s="60"/>
      <c r="BB609" s="244"/>
      <c r="BC609" s="212"/>
      <c r="BD609" s="213"/>
      <c r="BE609" s="149"/>
      <c r="BF609" s="60"/>
      <c r="BG609" s="244"/>
      <c r="BH609" s="275"/>
      <c r="BI609" s="275"/>
      <c r="BJ609" s="149"/>
      <c r="BK609" s="60"/>
      <c r="BL609" s="244"/>
      <c r="BM609" s="212"/>
      <c r="BN609" s="213"/>
      <c r="BO609" s="149"/>
      <c r="BP609" s="60"/>
      <c r="BQ609" s="244"/>
      <c r="BR609" s="212"/>
      <c r="BS609" s="213"/>
      <c r="BT609" s="149"/>
      <c r="BU609" s="60"/>
      <c r="BV609" s="244"/>
      <c r="BW609" s="212"/>
      <c r="BX609" s="213"/>
      <c r="BY609" s="149"/>
      <c r="BZ609" s="60"/>
      <c r="CA609" s="244"/>
      <c r="CB609" s="277"/>
      <c r="CC609" s="277"/>
      <c r="CD609" s="149"/>
      <c r="CE609" s="60"/>
      <c r="CF609" s="244"/>
      <c r="CG609" s="212"/>
      <c r="CH609" s="213"/>
      <c r="CI609" s="149"/>
      <c r="CJ609" s="60"/>
      <c r="CK609" s="244"/>
      <c r="CL609" s="212"/>
      <c r="CM609" s="213"/>
      <c r="CN609" s="149"/>
      <c r="CO609" s="60"/>
      <c r="CP609" s="244"/>
      <c r="CQ609" s="212"/>
      <c r="CR609" s="213"/>
      <c r="CS609" s="149"/>
      <c r="CT609" s="60"/>
      <c r="CU609" s="244"/>
      <c r="CV609" s="212"/>
      <c r="CW609" s="213"/>
      <c r="CX609" s="149"/>
      <c r="CY609" s="60"/>
      <c r="CZ609" s="244"/>
      <c r="DA609" s="212"/>
      <c r="DB609" s="213"/>
      <c r="DC609" s="149"/>
      <c r="DD609" s="60"/>
      <c r="DE609" s="244"/>
      <c r="DF609" s="212"/>
      <c r="DG609" s="213"/>
      <c r="DH609" s="149"/>
      <c r="DI609" s="60"/>
      <c r="DJ609" s="244"/>
      <c r="DK609" s="212"/>
      <c r="DL609" s="213"/>
      <c r="DM609" s="149"/>
      <c r="DN609" s="60"/>
      <c r="DO609" s="244"/>
      <c r="DP609" s="212"/>
      <c r="DQ609" s="213"/>
      <c r="DR609" s="149">
        <f t="shared" si="3029"/>
        <v>0</v>
      </c>
      <c r="DS609" s="60">
        <f t="shared" si="3039"/>
        <v>0</v>
      </c>
      <c r="DT609" s="244"/>
      <c r="DU609" s="212">
        <v>0</v>
      </c>
      <c r="DV609" s="213">
        <v>0</v>
      </c>
      <c r="DW609" s="149">
        <f t="shared" si="3030"/>
        <v>0</v>
      </c>
      <c r="DX609" s="60">
        <f t="shared" si="3040"/>
        <v>0</v>
      </c>
      <c r="DY609" s="244"/>
      <c r="DZ609" s="212"/>
      <c r="EA609" s="213"/>
      <c r="EB609" s="149"/>
      <c r="EC609" s="60"/>
      <c r="ED609" s="247"/>
      <c r="EE609" s="212"/>
      <c r="EF609" s="213"/>
      <c r="EG609" s="149"/>
      <c r="EH609" s="60"/>
      <c r="EI609" s="244"/>
      <c r="EJ609" s="224">
        <f>L609</f>
        <v>1300000</v>
      </c>
      <c r="EK609" s="221">
        <f t="shared" ref="EK609" si="3173">_xlfn.MINIFS(O609:EI609,O$12:EI$12,"Valor Total Unitario", O609:EI609, "&lt;&gt;0")</f>
        <v>0</v>
      </c>
      <c r="EL609" s="222" t="s">
        <v>1513</v>
      </c>
      <c r="EM609" s="221"/>
      <c r="EN609" s="220">
        <f>IFERROR(EM609/#REF!,0)</f>
        <v>0</v>
      </c>
      <c r="EO609" s="31">
        <f t="shared" ref="EO609" si="3174">+EJ609</f>
        <v>1300000</v>
      </c>
      <c r="EP609" s="31">
        <f t="shared" si="3067"/>
        <v>1300000</v>
      </c>
      <c r="EQ609" s="281" t="s">
        <v>1513</v>
      </c>
    </row>
    <row r="610" spans="1:147" s="14" customFormat="1">
      <c r="A610" s="263">
        <f t="shared" si="2595"/>
        <v>598</v>
      </c>
      <c r="B610" s="102"/>
      <c r="C610" s="249" t="s">
        <v>1325</v>
      </c>
      <c r="D610" s="273" t="s">
        <v>57</v>
      </c>
      <c r="E610" s="265" t="s">
        <v>37</v>
      </c>
      <c r="F610" s="273">
        <v>1</v>
      </c>
      <c r="G610" s="102"/>
      <c r="H610" s="103"/>
      <c r="I610" s="210"/>
      <c r="J610" s="280"/>
      <c r="K610" s="206"/>
      <c r="L610" s="71">
        <f t="shared" ref="L610" si="3175">+J610+K610</f>
        <v>0</v>
      </c>
      <c r="M610" s="209">
        <f t="shared" si="3025"/>
        <v>0</v>
      </c>
      <c r="O610" s="276"/>
      <c r="P610" s="276"/>
      <c r="Q610" s="149"/>
      <c r="R610" s="60"/>
      <c r="S610" s="244"/>
      <c r="T610" s="275"/>
      <c r="U610" s="275"/>
      <c r="V610" s="149"/>
      <c r="W610" s="60"/>
      <c r="X610" s="244"/>
      <c r="Y610" s="275"/>
      <c r="Z610" s="275"/>
      <c r="AA610" s="149"/>
      <c r="AB610" s="60"/>
      <c r="AC610" s="244"/>
      <c r="AD610" s="275"/>
      <c r="AE610" s="275"/>
      <c r="AF610" s="149"/>
      <c r="AG610" s="60"/>
      <c r="AH610" s="244"/>
      <c r="AI610" s="275"/>
      <c r="AJ610" s="275"/>
      <c r="AK610" s="149"/>
      <c r="AL610" s="60"/>
      <c r="AM610" s="244"/>
      <c r="AN610" s="275"/>
      <c r="AO610" s="275"/>
      <c r="AP610" s="149">
        <f t="shared" si="3028"/>
        <v>0</v>
      </c>
      <c r="AQ610" s="60">
        <f t="shared" si="3062"/>
        <v>0</v>
      </c>
      <c r="AR610" s="244"/>
      <c r="AS610" s="275"/>
      <c r="AT610" s="275"/>
      <c r="AU610" s="149"/>
      <c r="AV610" s="60"/>
      <c r="AW610" s="244"/>
      <c r="AX610" s="212"/>
      <c r="AY610" s="213"/>
      <c r="AZ610" s="149"/>
      <c r="BA610" s="60"/>
      <c r="BB610" s="244"/>
      <c r="BC610" s="212">
        <v>539000</v>
      </c>
      <c r="BD610" s="213">
        <v>0</v>
      </c>
      <c r="BE610" s="149">
        <f t="shared" si="3097"/>
        <v>539000</v>
      </c>
      <c r="BF610" s="60">
        <f t="shared" si="3098"/>
        <v>539000</v>
      </c>
      <c r="BG610" s="244"/>
      <c r="BH610" s="275"/>
      <c r="BI610" s="275"/>
      <c r="BJ610" s="149"/>
      <c r="BK610" s="60"/>
      <c r="BL610" s="244"/>
      <c r="BM610" s="212"/>
      <c r="BN610" s="213"/>
      <c r="BO610" s="149"/>
      <c r="BP610" s="60"/>
      <c r="BQ610" s="244"/>
      <c r="BR610" s="212"/>
      <c r="BS610" s="213"/>
      <c r="BT610" s="149"/>
      <c r="BU610" s="60"/>
      <c r="BV610" s="244"/>
      <c r="BW610" s="212"/>
      <c r="BX610" s="213"/>
      <c r="BY610" s="149"/>
      <c r="BZ610" s="60"/>
      <c r="CA610" s="244"/>
      <c r="CB610" s="277"/>
      <c r="CC610" s="277"/>
      <c r="CD610" s="149"/>
      <c r="CE610" s="60"/>
      <c r="CF610" s="244"/>
      <c r="CG610" s="212"/>
      <c r="CH610" s="213"/>
      <c r="CI610" s="149"/>
      <c r="CJ610" s="60"/>
      <c r="CK610" s="244"/>
      <c r="CL610" s="212"/>
      <c r="CM610" s="213"/>
      <c r="CN610" s="149"/>
      <c r="CO610" s="60"/>
      <c r="CP610" s="244"/>
      <c r="CQ610" s="212"/>
      <c r="CR610" s="213"/>
      <c r="CS610" s="149"/>
      <c r="CT610" s="60"/>
      <c r="CU610" s="244"/>
      <c r="CV610" s="212"/>
      <c r="CW610" s="213"/>
      <c r="CX610" s="149"/>
      <c r="CY610" s="60"/>
      <c r="CZ610" s="244"/>
      <c r="DA610" s="212"/>
      <c r="DB610" s="213"/>
      <c r="DC610" s="149"/>
      <c r="DD610" s="60"/>
      <c r="DE610" s="244"/>
      <c r="DF610" s="212"/>
      <c r="DG610" s="213"/>
      <c r="DH610" s="149"/>
      <c r="DI610" s="60"/>
      <c r="DJ610" s="244"/>
      <c r="DK610" s="212"/>
      <c r="DL610" s="213"/>
      <c r="DM610" s="149"/>
      <c r="DN610" s="60"/>
      <c r="DO610" s="244"/>
      <c r="DP610" s="212"/>
      <c r="DQ610" s="213"/>
      <c r="DR610" s="149">
        <f t="shared" si="3029"/>
        <v>0</v>
      </c>
      <c r="DS610" s="60">
        <f t="shared" si="3039"/>
        <v>0</v>
      </c>
      <c r="DT610" s="244"/>
      <c r="DU610" s="212">
        <v>0</v>
      </c>
      <c r="DV610" s="213">
        <v>0</v>
      </c>
      <c r="DW610" s="149">
        <f t="shared" si="3030"/>
        <v>0</v>
      </c>
      <c r="DX610" s="60">
        <f t="shared" si="3040"/>
        <v>0</v>
      </c>
      <c r="DY610" s="244"/>
      <c r="DZ610" s="212"/>
      <c r="EA610" s="213"/>
      <c r="EB610" s="149"/>
      <c r="EC610" s="60"/>
      <c r="ED610" s="247"/>
      <c r="EE610" s="212"/>
      <c r="EF610" s="213"/>
      <c r="EG610" s="149"/>
      <c r="EH610" s="60"/>
      <c r="EI610" s="244"/>
      <c r="EJ610" s="224">
        <f t="shared" ref="EJ610" si="3176">IFERROR(AVERAGEIFS(O610:EI610,O$12:EI$12,"Valor Total Unitario",O610:EI610,"&lt;&gt;0"),0)</f>
        <v>539000</v>
      </c>
      <c r="EK610" s="221">
        <f t="shared" ref="EK610" si="3177">_xlfn.MINIFS(O610:EI610,O$12:EI$12,"Valor Total Unitario", O610:EI610, "&lt;&gt;0")</f>
        <v>539000</v>
      </c>
      <c r="EL610" s="222" t="str">
        <f t="shared" ref="EL610" si="3178">IF(EK610=0,"",INDEX(O$9:EI$9,MATCH(EK610,O610:EI610,0)))</f>
        <v>MEDIREX BIC SAS</v>
      </c>
      <c r="EM610" s="221"/>
      <c r="EN610" s="220">
        <f>IFERROR(EM610/#REF!,0)</f>
        <v>0</v>
      </c>
      <c r="EO610" s="31">
        <f t="shared" ref="EO610" si="3179">+EJ610</f>
        <v>539000</v>
      </c>
      <c r="EP610" s="31">
        <f t="shared" si="3067"/>
        <v>539000</v>
      </c>
      <c r="EQ610" s="225" t="str">
        <f t="shared" ref="EQ610:EQ641" si="3180">IF(AND(C610="",SUM(O610:EI610)=0),"",IF(AND(C610&lt;&gt;"",SUM(O610:EI610)=0),"Ítem sin cotización",IF(COUNTIFS(O610:EI610,EK610,O$12:EI$12,"Valor Total Unitario")&gt;1,"Empate","")))</f>
        <v/>
      </c>
    </row>
    <row r="611" spans="1:147" s="14" customFormat="1">
      <c r="A611" s="263">
        <f t="shared" si="2595"/>
        <v>599</v>
      </c>
      <c r="B611" s="102"/>
      <c r="C611" s="249" t="s">
        <v>1326</v>
      </c>
      <c r="D611" s="273" t="s">
        <v>57</v>
      </c>
      <c r="E611" s="265" t="s">
        <v>37</v>
      </c>
      <c r="F611" s="273">
        <v>1</v>
      </c>
      <c r="G611" s="102"/>
      <c r="H611" s="103"/>
      <c r="I611" s="210"/>
      <c r="J611" s="280"/>
      <c r="K611" s="206"/>
      <c r="L611" s="71">
        <f t="shared" ref="L611" si="3181">+J611+K611</f>
        <v>0</v>
      </c>
      <c r="M611" s="209">
        <f t="shared" si="3025"/>
        <v>0</v>
      </c>
      <c r="O611" s="276"/>
      <c r="P611" s="276"/>
      <c r="Q611" s="149"/>
      <c r="R611" s="60"/>
      <c r="S611" s="244"/>
      <c r="T611" s="275"/>
      <c r="U611" s="275"/>
      <c r="V611" s="149"/>
      <c r="W611" s="60"/>
      <c r="X611" s="244"/>
      <c r="Y611" s="275"/>
      <c r="Z611" s="275"/>
      <c r="AA611" s="149"/>
      <c r="AB611" s="60"/>
      <c r="AC611" s="244"/>
      <c r="AD611" s="275"/>
      <c r="AE611" s="275"/>
      <c r="AF611" s="149"/>
      <c r="AG611" s="60"/>
      <c r="AH611" s="244"/>
      <c r="AI611" s="275"/>
      <c r="AJ611" s="275"/>
      <c r="AK611" s="149"/>
      <c r="AL611" s="60"/>
      <c r="AM611" s="244"/>
      <c r="AN611" s="275"/>
      <c r="AO611" s="275"/>
      <c r="AP611" s="149">
        <f t="shared" si="3028"/>
        <v>0</v>
      </c>
      <c r="AQ611" s="60">
        <f t="shared" si="3062"/>
        <v>0</v>
      </c>
      <c r="AR611" s="244"/>
      <c r="AS611" s="275"/>
      <c r="AT611" s="275"/>
      <c r="AU611" s="149"/>
      <c r="AV611" s="60"/>
      <c r="AW611" s="244"/>
      <c r="AX611" s="212"/>
      <c r="AY611" s="213"/>
      <c r="AZ611" s="149"/>
      <c r="BA611" s="60"/>
      <c r="BB611" s="244"/>
      <c r="BC611" s="212">
        <v>539000</v>
      </c>
      <c r="BD611" s="213">
        <v>0</v>
      </c>
      <c r="BE611" s="149">
        <f t="shared" si="3097"/>
        <v>539000</v>
      </c>
      <c r="BF611" s="60">
        <f t="shared" si="3098"/>
        <v>539000</v>
      </c>
      <c r="BG611" s="244"/>
      <c r="BH611" s="275"/>
      <c r="BI611" s="275"/>
      <c r="BJ611" s="149"/>
      <c r="BK611" s="60"/>
      <c r="BL611" s="244"/>
      <c r="BM611" s="212"/>
      <c r="BN611" s="213"/>
      <c r="BO611" s="149"/>
      <c r="BP611" s="60"/>
      <c r="BQ611" s="244"/>
      <c r="BR611" s="212"/>
      <c r="BS611" s="213"/>
      <c r="BT611" s="149"/>
      <c r="BU611" s="60"/>
      <c r="BV611" s="244"/>
      <c r="BW611" s="212"/>
      <c r="BX611" s="213"/>
      <c r="BY611" s="149"/>
      <c r="BZ611" s="60"/>
      <c r="CA611" s="244"/>
      <c r="CB611" s="277"/>
      <c r="CC611" s="277"/>
      <c r="CD611" s="149"/>
      <c r="CE611" s="60"/>
      <c r="CF611" s="244"/>
      <c r="CG611" s="212"/>
      <c r="CH611" s="213"/>
      <c r="CI611" s="149"/>
      <c r="CJ611" s="60"/>
      <c r="CK611" s="244"/>
      <c r="CL611" s="212"/>
      <c r="CM611" s="213"/>
      <c r="CN611" s="149"/>
      <c r="CO611" s="60"/>
      <c r="CP611" s="244"/>
      <c r="CQ611" s="212"/>
      <c r="CR611" s="213"/>
      <c r="CS611" s="149"/>
      <c r="CT611" s="60"/>
      <c r="CU611" s="244"/>
      <c r="CV611" s="212"/>
      <c r="CW611" s="213"/>
      <c r="CX611" s="149"/>
      <c r="CY611" s="60"/>
      <c r="CZ611" s="244"/>
      <c r="DA611" s="212"/>
      <c r="DB611" s="213"/>
      <c r="DC611" s="149"/>
      <c r="DD611" s="60"/>
      <c r="DE611" s="244"/>
      <c r="DF611" s="212"/>
      <c r="DG611" s="213"/>
      <c r="DH611" s="149"/>
      <c r="DI611" s="60"/>
      <c r="DJ611" s="244"/>
      <c r="DK611" s="212"/>
      <c r="DL611" s="213"/>
      <c r="DM611" s="149"/>
      <c r="DN611" s="60"/>
      <c r="DO611" s="244"/>
      <c r="DP611" s="212"/>
      <c r="DQ611" s="213"/>
      <c r="DR611" s="149">
        <f t="shared" si="3029"/>
        <v>0</v>
      </c>
      <c r="DS611" s="60">
        <f t="shared" si="3039"/>
        <v>0</v>
      </c>
      <c r="DT611" s="244"/>
      <c r="DU611" s="212">
        <v>0</v>
      </c>
      <c r="DV611" s="213">
        <v>0</v>
      </c>
      <c r="DW611" s="149">
        <f t="shared" si="3030"/>
        <v>0</v>
      </c>
      <c r="DX611" s="60">
        <f t="shared" si="3040"/>
        <v>0</v>
      </c>
      <c r="DY611" s="244"/>
      <c r="DZ611" s="212"/>
      <c r="EA611" s="213"/>
      <c r="EB611" s="149"/>
      <c r="EC611" s="60"/>
      <c r="ED611" s="247"/>
      <c r="EE611" s="212"/>
      <c r="EF611" s="213"/>
      <c r="EG611" s="149"/>
      <c r="EH611" s="60"/>
      <c r="EI611" s="244"/>
      <c r="EJ611" s="224">
        <f t="shared" ref="EJ611" si="3182">IFERROR(AVERAGEIFS(O611:EI611,O$12:EI$12,"Valor Total Unitario",O611:EI611,"&lt;&gt;0"),0)</f>
        <v>539000</v>
      </c>
      <c r="EK611" s="221">
        <f t="shared" ref="EK611" si="3183">_xlfn.MINIFS(O611:EI611,O$12:EI$12,"Valor Total Unitario", O611:EI611, "&lt;&gt;0")</f>
        <v>539000</v>
      </c>
      <c r="EL611" s="222" t="str">
        <f t="shared" ref="EL611" si="3184">IF(EK611=0,"",INDEX(O$9:EI$9,MATCH(EK611,O611:EI611,0)))</f>
        <v>MEDIREX BIC SAS</v>
      </c>
      <c r="EM611" s="221"/>
      <c r="EN611" s="220">
        <f>IFERROR(EM611/#REF!,0)</f>
        <v>0</v>
      </c>
      <c r="EO611" s="31">
        <f t="shared" ref="EO611" si="3185">+EJ611</f>
        <v>539000</v>
      </c>
      <c r="EP611" s="31">
        <f t="shared" si="3067"/>
        <v>539000</v>
      </c>
      <c r="EQ611" s="225" t="str">
        <f t="shared" si="3180"/>
        <v/>
      </c>
    </row>
    <row r="612" spans="1:147" s="14" customFormat="1">
      <c r="A612" s="263">
        <f t="shared" si="2595"/>
        <v>600</v>
      </c>
      <c r="B612" s="102"/>
      <c r="C612" s="249" t="s">
        <v>1327</v>
      </c>
      <c r="D612" s="273" t="s">
        <v>57</v>
      </c>
      <c r="E612" s="265" t="s">
        <v>37</v>
      </c>
      <c r="F612" s="273">
        <v>1</v>
      </c>
      <c r="G612" s="102"/>
      <c r="H612" s="103"/>
      <c r="I612" s="210"/>
      <c r="J612" s="280"/>
      <c r="K612" s="206"/>
      <c r="L612" s="71">
        <f t="shared" ref="L612" si="3186">+J612+K612</f>
        <v>0</v>
      </c>
      <c r="M612" s="209">
        <f t="shared" si="3025"/>
        <v>0</v>
      </c>
      <c r="O612" s="276"/>
      <c r="P612" s="276"/>
      <c r="Q612" s="149"/>
      <c r="R612" s="60"/>
      <c r="S612" s="244"/>
      <c r="T612" s="275"/>
      <c r="U612" s="275"/>
      <c r="V612" s="149"/>
      <c r="W612" s="60"/>
      <c r="X612" s="244"/>
      <c r="Y612" s="275"/>
      <c r="Z612" s="275"/>
      <c r="AA612" s="149"/>
      <c r="AB612" s="60"/>
      <c r="AC612" s="244"/>
      <c r="AD612" s="275"/>
      <c r="AE612" s="275"/>
      <c r="AF612" s="149"/>
      <c r="AG612" s="60"/>
      <c r="AH612" s="244"/>
      <c r="AI612" s="275"/>
      <c r="AJ612" s="275"/>
      <c r="AK612" s="149"/>
      <c r="AL612" s="60"/>
      <c r="AM612" s="244"/>
      <c r="AN612" s="275"/>
      <c r="AO612" s="275"/>
      <c r="AP612" s="149">
        <f t="shared" si="3028"/>
        <v>0</v>
      </c>
      <c r="AQ612" s="60">
        <f t="shared" si="3062"/>
        <v>0</v>
      </c>
      <c r="AR612" s="244"/>
      <c r="AS612" s="275"/>
      <c r="AT612" s="275"/>
      <c r="AU612" s="149"/>
      <c r="AV612" s="60"/>
      <c r="AW612" s="244"/>
      <c r="AX612" s="212"/>
      <c r="AY612" s="213"/>
      <c r="AZ612" s="149"/>
      <c r="BA612" s="60"/>
      <c r="BB612" s="244"/>
      <c r="BC612" s="212">
        <v>319000</v>
      </c>
      <c r="BD612" s="213">
        <v>0</v>
      </c>
      <c r="BE612" s="149">
        <f t="shared" si="3097"/>
        <v>319000</v>
      </c>
      <c r="BF612" s="60">
        <f t="shared" si="3098"/>
        <v>319000</v>
      </c>
      <c r="BG612" s="244"/>
      <c r="BH612" s="275"/>
      <c r="BI612" s="275"/>
      <c r="BJ612" s="149"/>
      <c r="BK612" s="60"/>
      <c r="BL612" s="244"/>
      <c r="BM612" s="212"/>
      <c r="BN612" s="213"/>
      <c r="BO612" s="149"/>
      <c r="BP612" s="60"/>
      <c r="BQ612" s="244"/>
      <c r="BR612" s="212"/>
      <c r="BS612" s="213"/>
      <c r="BT612" s="149"/>
      <c r="BU612" s="60"/>
      <c r="BV612" s="244"/>
      <c r="BW612" s="212"/>
      <c r="BX612" s="213"/>
      <c r="BY612" s="149"/>
      <c r="BZ612" s="60"/>
      <c r="CA612" s="244"/>
      <c r="CB612" s="277"/>
      <c r="CC612" s="277"/>
      <c r="CD612" s="149"/>
      <c r="CE612" s="60"/>
      <c r="CF612" s="244"/>
      <c r="CG612" s="212"/>
      <c r="CH612" s="213"/>
      <c r="CI612" s="149"/>
      <c r="CJ612" s="60"/>
      <c r="CK612" s="244"/>
      <c r="CL612" s="212"/>
      <c r="CM612" s="213"/>
      <c r="CN612" s="149"/>
      <c r="CO612" s="60"/>
      <c r="CP612" s="244"/>
      <c r="CQ612" s="212"/>
      <c r="CR612" s="213"/>
      <c r="CS612" s="149"/>
      <c r="CT612" s="60"/>
      <c r="CU612" s="244"/>
      <c r="CV612" s="212"/>
      <c r="CW612" s="213"/>
      <c r="CX612" s="149"/>
      <c r="CY612" s="60"/>
      <c r="CZ612" s="244"/>
      <c r="DA612" s="212"/>
      <c r="DB612" s="213"/>
      <c r="DC612" s="149"/>
      <c r="DD612" s="60"/>
      <c r="DE612" s="244"/>
      <c r="DF612" s="212"/>
      <c r="DG612" s="213"/>
      <c r="DH612" s="149"/>
      <c r="DI612" s="60"/>
      <c r="DJ612" s="244"/>
      <c r="DK612" s="212"/>
      <c r="DL612" s="213"/>
      <c r="DM612" s="149"/>
      <c r="DN612" s="60"/>
      <c r="DO612" s="244"/>
      <c r="DP612" s="212"/>
      <c r="DQ612" s="213"/>
      <c r="DR612" s="149">
        <f t="shared" si="3029"/>
        <v>0</v>
      </c>
      <c r="DS612" s="60">
        <f t="shared" si="3039"/>
        <v>0</v>
      </c>
      <c r="DT612" s="244"/>
      <c r="DU612" s="212">
        <v>0</v>
      </c>
      <c r="DV612" s="213">
        <v>0</v>
      </c>
      <c r="DW612" s="149">
        <f t="shared" si="3030"/>
        <v>0</v>
      </c>
      <c r="DX612" s="60">
        <f t="shared" si="3040"/>
        <v>0</v>
      </c>
      <c r="DY612" s="244"/>
      <c r="DZ612" s="212"/>
      <c r="EA612" s="213"/>
      <c r="EB612" s="149"/>
      <c r="EC612" s="60"/>
      <c r="ED612" s="247"/>
      <c r="EE612" s="212"/>
      <c r="EF612" s="213"/>
      <c r="EG612" s="149"/>
      <c r="EH612" s="60"/>
      <c r="EI612" s="244"/>
      <c r="EJ612" s="224">
        <f t="shared" ref="EJ612" si="3187">IFERROR(AVERAGEIFS(O612:EI612,O$12:EI$12,"Valor Total Unitario",O612:EI612,"&lt;&gt;0"),0)</f>
        <v>319000</v>
      </c>
      <c r="EK612" s="221">
        <f t="shared" ref="EK612" si="3188">_xlfn.MINIFS(O612:EI612,O$12:EI$12,"Valor Total Unitario", O612:EI612, "&lt;&gt;0")</f>
        <v>319000</v>
      </c>
      <c r="EL612" s="222" t="str">
        <f t="shared" ref="EL612" si="3189">IF(EK612=0,"",INDEX(O$9:EI$9,MATCH(EK612,O612:EI612,0)))</f>
        <v>MEDIREX BIC SAS</v>
      </c>
      <c r="EM612" s="221"/>
      <c r="EN612" s="220">
        <f>IFERROR(EM612/#REF!,0)</f>
        <v>0</v>
      </c>
      <c r="EO612" s="31">
        <f t="shared" ref="EO612" si="3190">+EJ612</f>
        <v>319000</v>
      </c>
      <c r="EP612" s="31">
        <f t="shared" si="3067"/>
        <v>319000</v>
      </c>
      <c r="EQ612" s="225" t="str">
        <f t="shared" si="3180"/>
        <v/>
      </c>
    </row>
    <row r="613" spans="1:147" s="14" customFormat="1">
      <c r="A613" s="263">
        <f t="shared" si="2595"/>
        <v>601</v>
      </c>
      <c r="B613" s="102"/>
      <c r="C613" s="249" t="s">
        <v>1328</v>
      </c>
      <c r="D613" s="273" t="s">
        <v>57</v>
      </c>
      <c r="E613" s="265" t="s">
        <v>37</v>
      </c>
      <c r="F613" s="273">
        <v>1</v>
      </c>
      <c r="G613" s="102"/>
      <c r="H613" s="103"/>
      <c r="I613" s="210"/>
      <c r="J613" s="280"/>
      <c r="K613" s="206"/>
      <c r="L613" s="71">
        <f t="shared" ref="L613" si="3191">+J613+K613</f>
        <v>0</v>
      </c>
      <c r="M613" s="209">
        <f t="shared" si="3025"/>
        <v>0</v>
      </c>
      <c r="O613" s="276"/>
      <c r="P613" s="276"/>
      <c r="Q613" s="149"/>
      <c r="R613" s="60"/>
      <c r="S613" s="244"/>
      <c r="T613" s="275"/>
      <c r="U613" s="275"/>
      <c r="V613" s="149"/>
      <c r="W613" s="60"/>
      <c r="X613" s="244"/>
      <c r="Y613" s="275"/>
      <c r="Z613" s="275"/>
      <c r="AA613" s="149"/>
      <c r="AB613" s="60"/>
      <c r="AC613" s="244"/>
      <c r="AD613" s="275"/>
      <c r="AE613" s="275"/>
      <c r="AF613" s="149"/>
      <c r="AG613" s="60"/>
      <c r="AH613" s="244"/>
      <c r="AI613" s="275"/>
      <c r="AJ613" s="275"/>
      <c r="AK613" s="149"/>
      <c r="AL613" s="60"/>
      <c r="AM613" s="244"/>
      <c r="AN613" s="275"/>
      <c r="AO613" s="275"/>
      <c r="AP613" s="149">
        <f t="shared" si="3028"/>
        <v>0</v>
      </c>
      <c r="AQ613" s="60">
        <f t="shared" si="3062"/>
        <v>0</v>
      </c>
      <c r="AR613" s="244"/>
      <c r="AS613" s="275"/>
      <c r="AT613" s="275"/>
      <c r="AU613" s="149"/>
      <c r="AV613" s="60"/>
      <c r="AW613" s="244"/>
      <c r="AX613" s="212"/>
      <c r="AY613" s="213"/>
      <c r="AZ613" s="149"/>
      <c r="BA613" s="60"/>
      <c r="BB613" s="244"/>
      <c r="BC613" s="212">
        <v>862400</v>
      </c>
      <c r="BD613" s="213">
        <v>0</v>
      </c>
      <c r="BE613" s="149">
        <f t="shared" si="3097"/>
        <v>862400</v>
      </c>
      <c r="BF613" s="60">
        <f t="shared" si="3098"/>
        <v>862400</v>
      </c>
      <c r="BG613" s="244"/>
      <c r="BH613" s="275"/>
      <c r="BI613" s="275"/>
      <c r="BJ613" s="149"/>
      <c r="BK613" s="60"/>
      <c r="BL613" s="244"/>
      <c r="BM613" s="212"/>
      <c r="BN613" s="213"/>
      <c r="BO613" s="149"/>
      <c r="BP613" s="60"/>
      <c r="BQ613" s="244"/>
      <c r="BR613" s="212"/>
      <c r="BS613" s="213"/>
      <c r="BT613" s="149"/>
      <c r="BU613" s="60"/>
      <c r="BV613" s="244"/>
      <c r="BW613" s="212"/>
      <c r="BX613" s="213"/>
      <c r="BY613" s="149"/>
      <c r="BZ613" s="60"/>
      <c r="CA613" s="244"/>
      <c r="CB613" s="277"/>
      <c r="CC613" s="277"/>
      <c r="CD613" s="149"/>
      <c r="CE613" s="60"/>
      <c r="CF613" s="244"/>
      <c r="CG613" s="212"/>
      <c r="CH613" s="213"/>
      <c r="CI613" s="149"/>
      <c r="CJ613" s="60"/>
      <c r="CK613" s="244"/>
      <c r="CL613" s="212"/>
      <c r="CM613" s="213"/>
      <c r="CN613" s="149"/>
      <c r="CO613" s="60"/>
      <c r="CP613" s="244"/>
      <c r="CQ613" s="212"/>
      <c r="CR613" s="213"/>
      <c r="CS613" s="149"/>
      <c r="CT613" s="60"/>
      <c r="CU613" s="244"/>
      <c r="CV613" s="212"/>
      <c r="CW613" s="213"/>
      <c r="CX613" s="149"/>
      <c r="CY613" s="60"/>
      <c r="CZ613" s="244"/>
      <c r="DA613" s="212"/>
      <c r="DB613" s="213"/>
      <c r="DC613" s="149"/>
      <c r="DD613" s="60"/>
      <c r="DE613" s="244"/>
      <c r="DF613" s="212"/>
      <c r="DG613" s="213"/>
      <c r="DH613" s="149"/>
      <c r="DI613" s="60"/>
      <c r="DJ613" s="244"/>
      <c r="DK613" s="212"/>
      <c r="DL613" s="213"/>
      <c r="DM613" s="149"/>
      <c r="DN613" s="60"/>
      <c r="DO613" s="244"/>
      <c r="DP613" s="212"/>
      <c r="DQ613" s="213"/>
      <c r="DR613" s="149">
        <f t="shared" si="3029"/>
        <v>0</v>
      </c>
      <c r="DS613" s="60">
        <f t="shared" si="3039"/>
        <v>0</v>
      </c>
      <c r="DT613" s="244"/>
      <c r="DU613" s="212">
        <v>0</v>
      </c>
      <c r="DV613" s="213">
        <v>0</v>
      </c>
      <c r="DW613" s="149">
        <f t="shared" si="3030"/>
        <v>0</v>
      </c>
      <c r="DX613" s="60">
        <f t="shared" si="3040"/>
        <v>0</v>
      </c>
      <c r="DY613" s="244"/>
      <c r="DZ613" s="212"/>
      <c r="EA613" s="213"/>
      <c r="EB613" s="149"/>
      <c r="EC613" s="60"/>
      <c r="ED613" s="247"/>
      <c r="EE613" s="212"/>
      <c r="EF613" s="213"/>
      <c r="EG613" s="149"/>
      <c r="EH613" s="60"/>
      <c r="EI613" s="244"/>
      <c r="EJ613" s="224">
        <f t="shared" ref="EJ613" si="3192">IFERROR(AVERAGEIFS(O613:EI613,O$12:EI$12,"Valor Total Unitario",O613:EI613,"&lt;&gt;0"),0)</f>
        <v>862400</v>
      </c>
      <c r="EK613" s="221">
        <f t="shared" ref="EK613" si="3193">_xlfn.MINIFS(O613:EI613,O$12:EI$12,"Valor Total Unitario", O613:EI613, "&lt;&gt;0")</f>
        <v>862400</v>
      </c>
      <c r="EL613" s="222" t="str">
        <f t="shared" ref="EL613" si="3194">IF(EK613=0,"",INDEX(O$9:EI$9,MATCH(EK613,O613:EI613,0)))</f>
        <v>MEDIREX BIC SAS</v>
      </c>
      <c r="EM613" s="221"/>
      <c r="EN613" s="220">
        <f>IFERROR(EM613/#REF!,0)</f>
        <v>0</v>
      </c>
      <c r="EO613" s="31">
        <f t="shared" ref="EO613" si="3195">+EJ613</f>
        <v>862400</v>
      </c>
      <c r="EP613" s="31">
        <f t="shared" si="3067"/>
        <v>862400</v>
      </c>
      <c r="EQ613" s="225" t="str">
        <f t="shared" si="3180"/>
        <v/>
      </c>
    </row>
    <row r="614" spans="1:147" s="14" customFormat="1">
      <c r="A614" s="263">
        <f t="shared" si="2595"/>
        <v>602</v>
      </c>
      <c r="B614" s="102"/>
      <c r="C614" s="249" t="s">
        <v>1329</v>
      </c>
      <c r="D614" s="273" t="s">
        <v>57</v>
      </c>
      <c r="E614" s="265" t="s">
        <v>37</v>
      </c>
      <c r="F614" s="273">
        <v>1</v>
      </c>
      <c r="G614" s="102"/>
      <c r="H614" s="103"/>
      <c r="I614" s="210"/>
      <c r="J614" s="280"/>
      <c r="K614" s="206"/>
      <c r="L614" s="71">
        <f t="shared" ref="L614" si="3196">+J614+K614</f>
        <v>0</v>
      </c>
      <c r="M614" s="209">
        <f t="shared" si="3025"/>
        <v>0</v>
      </c>
      <c r="O614" s="276"/>
      <c r="P614" s="276"/>
      <c r="Q614" s="149"/>
      <c r="R614" s="60"/>
      <c r="S614" s="244"/>
      <c r="T614" s="275"/>
      <c r="U614" s="275"/>
      <c r="V614" s="149"/>
      <c r="W614" s="60"/>
      <c r="X614" s="244"/>
      <c r="Y614" s="275"/>
      <c r="Z614" s="275"/>
      <c r="AA614" s="149"/>
      <c r="AB614" s="60"/>
      <c r="AC614" s="244"/>
      <c r="AD614" s="275"/>
      <c r="AE614" s="275"/>
      <c r="AF614" s="149"/>
      <c r="AG614" s="60"/>
      <c r="AH614" s="244"/>
      <c r="AI614" s="275"/>
      <c r="AJ614" s="275"/>
      <c r="AK614" s="149"/>
      <c r="AL614" s="60"/>
      <c r="AM614" s="244"/>
      <c r="AN614" s="275"/>
      <c r="AO614" s="275"/>
      <c r="AP614" s="149">
        <f t="shared" si="3028"/>
        <v>0</v>
      </c>
      <c r="AQ614" s="60">
        <f t="shared" si="3062"/>
        <v>0</v>
      </c>
      <c r="AR614" s="244"/>
      <c r="AS614" s="275"/>
      <c r="AT614" s="275"/>
      <c r="AU614" s="149"/>
      <c r="AV614" s="60"/>
      <c r="AW614" s="244"/>
      <c r="AX614" s="212"/>
      <c r="AY614" s="213"/>
      <c r="AZ614" s="149"/>
      <c r="BA614" s="60"/>
      <c r="BB614" s="244"/>
      <c r="BC614" s="212">
        <v>1705000</v>
      </c>
      <c r="BD614" s="213">
        <v>0</v>
      </c>
      <c r="BE614" s="149">
        <f t="shared" si="3097"/>
        <v>1705000</v>
      </c>
      <c r="BF614" s="60">
        <f t="shared" si="3098"/>
        <v>1705000</v>
      </c>
      <c r="BG614" s="244"/>
      <c r="BH614" s="275"/>
      <c r="BI614" s="275"/>
      <c r="BJ614" s="149"/>
      <c r="BK614" s="60"/>
      <c r="BL614" s="244"/>
      <c r="BM614" s="212"/>
      <c r="BN614" s="213"/>
      <c r="BO614" s="149"/>
      <c r="BP614" s="60"/>
      <c r="BQ614" s="244"/>
      <c r="BR614" s="212"/>
      <c r="BS614" s="213"/>
      <c r="BT614" s="149"/>
      <c r="BU614" s="60"/>
      <c r="BV614" s="244"/>
      <c r="BW614" s="212"/>
      <c r="BX614" s="213"/>
      <c r="BY614" s="149"/>
      <c r="BZ614" s="60"/>
      <c r="CA614" s="244"/>
      <c r="CB614" s="277"/>
      <c r="CC614" s="277"/>
      <c r="CD614" s="149"/>
      <c r="CE614" s="60"/>
      <c r="CF614" s="244"/>
      <c r="CG614" s="212"/>
      <c r="CH614" s="213"/>
      <c r="CI614" s="149"/>
      <c r="CJ614" s="60"/>
      <c r="CK614" s="244"/>
      <c r="CL614" s="212"/>
      <c r="CM614" s="213"/>
      <c r="CN614" s="149"/>
      <c r="CO614" s="60"/>
      <c r="CP614" s="244"/>
      <c r="CQ614" s="212"/>
      <c r="CR614" s="213"/>
      <c r="CS614" s="149"/>
      <c r="CT614" s="60"/>
      <c r="CU614" s="244"/>
      <c r="CV614" s="212"/>
      <c r="CW614" s="213"/>
      <c r="CX614" s="149"/>
      <c r="CY614" s="60"/>
      <c r="CZ614" s="244"/>
      <c r="DA614" s="212"/>
      <c r="DB614" s="213"/>
      <c r="DC614" s="149"/>
      <c r="DD614" s="60"/>
      <c r="DE614" s="244"/>
      <c r="DF614" s="212"/>
      <c r="DG614" s="213"/>
      <c r="DH614" s="149"/>
      <c r="DI614" s="60"/>
      <c r="DJ614" s="244"/>
      <c r="DK614" s="212"/>
      <c r="DL614" s="213"/>
      <c r="DM614" s="149"/>
      <c r="DN614" s="60"/>
      <c r="DO614" s="244"/>
      <c r="DP614" s="212"/>
      <c r="DQ614" s="213"/>
      <c r="DR614" s="149">
        <f t="shared" si="3029"/>
        <v>0</v>
      </c>
      <c r="DS614" s="60">
        <f t="shared" si="3039"/>
        <v>0</v>
      </c>
      <c r="DT614" s="244"/>
      <c r="DU614" s="212">
        <v>0</v>
      </c>
      <c r="DV614" s="213">
        <v>0</v>
      </c>
      <c r="DW614" s="149">
        <f t="shared" si="3030"/>
        <v>0</v>
      </c>
      <c r="DX614" s="60">
        <f t="shared" si="3040"/>
        <v>0</v>
      </c>
      <c r="DY614" s="244"/>
      <c r="DZ614" s="212"/>
      <c r="EA614" s="213"/>
      <c r="EB614" s="149"/>
      <c r="EC614" s="60"/>
      <c r="ED614" s="247"/>
      <c r="EE614" s="212"/>
      <c r="EF614" s="213"/>
      <c r="EG614" s="149"/>
      <c r="EH614" s="60"/>
      <c r="EI614" s="244"/>
      <c r="EJ614" s="224">
        <f t="shared" ref="EJ614" si="3197">IFERROR(AVERAGEIFS(O614:EI614,O$12:EI$12,"Valor Total Unitario",O614:EI614,"&lt;&gt;0"),0)</f>
        <v>1705000</v>
      </c>
      <c r="EK614" s="221">
        <f t="shared" ref="EK614" si="3198">_xlfn.MINIFS(O614:EI614,O$12:EI$12,"Valor Total Unitario", O614:EI614, "&lt;&gt;0")</f>
        <v>1705000</v>
      </c>
      <c r="EL614" s="222" t="str">
        <f t="shared" ref="EL614" si="3199">IF(EK614=0,"",INDEX(O$9:EI$9,MATCH(EK614,O614:EI614,0)))</f>
        <v>MEDIREX BIC SAS</v>
      </c>
      <c r="EM614" s="221"/>
      <c r="EN614" s="220">
        <f>IFERROR(EM614/#REF!,0)</f>
        <v>0</v>
      </c>
      <c r="EO614" s="31">
        <f t="shared" ref="EO614" si="3200">+EJ614</f>
        <v>1705000</v>
      </c>
      <c r="EP614" s="31">
        <f t="shared" si="3067"/>
        <v>1705000</v>
      </c>
      <c r="EQ614" s="225" t="str">
        <f t="shared" si="3180"/>
        <v/>
      </c>
    </row>
    <row r="615" spans="1:147" s="14" customFormat="1" ht="24">
      <c r="A615" s="263">
        <f t="shared" si="2595"/>
        <v>603</v>
      </c>
      <c r="B615" s="102"/>
      <c r="C615" s="248" t="s">
        <v>1330</v>
      </c>
      <c r="D615" s="273" t="s">
        <v>57</v>
      </c>
      <c r="E615" s="264" t="s">
        <v>1445</v>
      </c>
      <c r="F615" s="273">
        <v>5</v>
      </c>
      <c r="G615" s="102"/>
      <c r="H615" s="103"/>
      <c r="I615" s="210"/>
      <c r="J615" s="280"/>
      <c r="K615" s="206"/>
      <c r="L615" s="71">
        <f t="shared" ref="L615" si="3201">+J615+K615</f>
        <v>0</v>
      </c>
      <c r="M615" s="209">
        <f t="shared" si="3025"/>
        <v>0</v>
      </c>
      <c r="O615" s="276"/>
      <c r="P615" s="276"/>
      <c r="Q615" s="149"/>
      <c r="R615" s="60"/>
      <c r="S615" s="244"/>
      <c r="T615" s="275"/>
      <c r="U615" s="275"/>
      <c r="V615" s="149"/>
      <c r="W615" s="60"/>
      <c r="X615" s="244"/>
      <c r="Y615" s="275"/>
      <c r="Z615" s="275"/>
      <c r="AA615" s="149"/>
      <c r="AB615" s="60"/>
      <c r="AC615" s="244"/>
      <c r="AD615" s="275">
        <v>7844017.3502893029</v>
      </c>
      <c r="AE615" s="275">
        <v>0</v>
      </c>
      <c r="AF615" s="149">
        <f t="shared" ref="AF615:AF641" si="3202">+AD615+AE615</f>
        <v>7844017.3502893029</v>
      </c>
      <c r="AG615" s="60">
        <f t="shared" ref="AG615:AG641" si="3203">+AF615*$F615</f>
        <v>39220086.751446515</v>
      </c>
      <c r="AH615" s="244"/>
      <c r="AI615" s="275"/>
      <c r="AJ615" s="275"/>
      <c r="AK615" s="149"/>
      <c r="AL615" s="60"/>
      <c r="AM615" s="244"/>
      <c r="AN615" s="275"/>
      <c r="AO615" s="275"/>
      <c r="AP615" s="149">
        <f t="shared" si="3028"/>
        <v>0</v>
      </c>
      <c r="AQ615" s="60">
        <f t="shared" si="3062"/>
        <v>0</v>
      </c>
      <c r="AR615" s="244"/>
      <c r="AS615" s="275"/>
      <c r="AT615" s="275"/>
      <c r="AU615" s="149"/>
      <c r="AV615" s="60"/>
      <c r="AW615" s="244"/>
      <c r="AX615" s="212"/>
      <c r="AY615" s="213"/>
      <c r="AZ615" s="149"/>
      <c r="BA615" s="60"/>
      <c r="BB615" s="244"/>
      <c r="BC615" s="212"/>
      <c r="BD615" s="213"/>
      <c r="BE615" s="149"/>
      <c r="BF615" s="60"/>
      <c r="BG615" s="244"/>
      <c r="BH615" s="275"/>
      <c r="BI615" s="275"/>
      <c r="BJ615" s="149"/>
      <c r="BK615" s="60"/>
      <c r="BL615" s="244"/>
      <c r="BM615" s="212"/>
      <c r="BN615" s="213"/>
      <c r="BO615" s="149"/>
      <c r="BP615" s="60"/>
      <c r="BQ615" s="244"/>
      <c r="BR615" s="212"/>
      <c r="BS615" s="213"/>
      <c r="BT615" s="149"/>
      <c r="BU615" s="60"/>
      <c r="BV615" s="244"/>
      <c r="BW615" s="212"/>
      <c r="BX615" s="213"/>
      <c r="BY615" s="149"/>
      <c r="BZ615" s="60"/>
      <c r="CA615" s="244"/>
      <c r="CB615" s="277">
        <v>1532900</v>
      </c>
      <c r="CC615" s="277">
        <v>0</v>
      </c>
      <c r="CD615" s="149">
        <f t="shared" ref="CD615:CD643" si="3204">+CB615+CC615</f>
        <v>1532900</v>
      </c>
      <c r="CE615" s="60">
        <f t="shared" ref="CE615:CE644" si="3205">+CD615*$F615</f>
        <v>7664500</v>
      </c>
      <c r="CF615" s="244"/>
      <c r="CG615" s="212"/>
      <c r="CH615" s="213"/>
      <c r="CI615" s="149"/>
      <c r="CJ615" s="60"/>
      <c r="CK615" s="244"/>
      <c r="CL615" s="212"/>
      <c r="CM615" s="213"/>
      <c r="CN615" s="149"/>
      <c r="CO615" s="60"/>
      <c r="CP615" s="244"/>
      <c r="CQ615" s="212"/>
      <c r="CR615" s="213"/>
      <c r="CS615" s="149"/>
      <c r="CT615" s="60"/>
      <c r="CU615" s="244"/>
      <c r="CV615" s="212"/>
      <c r="CW615" s="213"/>
      <c r="CX615" s="149"/>
      <c r="CY615" s="60"/>
      <c r="CZ615" s="244"/>
      <c r="DA615" s="212"/>
      <c r="DB615" s="213"/>
      <c r="DC615" s="149"/>
      <c r="DD615" s="60"/>
      <c r="DE615" s="244"/>
      <c r="DF615" s="212"/>
      <c r="DG615" s="213"/>
      <c r="DH615" s="149"/>
      <c r="DI615" s="60"/>
      <c r="DJ615" s="244"/>
      <c r="DK615" s="212"/>
      <c r="DL615" s="213"/>
      <c r="DM615" s="149"/>
      <c r="DN615" s="60"/>
      <c r="DO615" s="244"/>
      <c r="DP615" s="212"/>
      <c r="DQ615" s="213"/>
      <c r="DR615" s="149">
        <f t="shared" si="3029"/>
        <v>0</v>
      </c>
      <c r="DS615" s="60">
        <f t="shared" si="3039"/>
        <v>0</v>
      </c>
      <c r="DT615" s="244"/>
      <c r="DU615" s="212">
        <v>0</v>
      </c>
      <c r="DV615" s="213">
        <v>0</v>
      </c>
      <c r="DW615" s="149">
        <f t="shared" si="3030"/>
        <v>0</v>
      </c>
      <c r="DX615" s="60">
        <f t="shared" si="3040"/>
        <v>0</v>
      </c>
      <c r="DY615" s="244"/>
      <c r="DZ615" s="212"/>
      <c r="EA615" s="213"/>
      <c r="EB615" s="149"/>
      <c r="EC615" s="60"/>
      <c r="ED615" s="247"/>
      <c r="EE615" s="212"/>
      <c r="EF615" s="213"/>
      <c r="EG615" s="149"/>
      <c r="EH615" s="60"/>
      <c r="EI615" s="244"/>
      <c r="EJ615" s="224">
        <f t="shared" ref="EJ615" si="3206">IFERROR(AVERAGEIFS(O615:EI615,O$12:EI$12,"Valor Total Unitario",O615:EI615,"&lt;&gt;0"),0)</f>
        <v>4688458.6751446519</v>
      </c>
      <c r="EK615" s="221">
        <f t="shared" ref="EK615" si="3207">_xlfn.MINIFS(O615:EI615,O$12:EI$12,"Valor Total Unitario", O615:EI615, "&lt;&gt;0")</f>
        <v>1532900</v>
      </c>
      <c r="EL615" s="222" t="str">
        <f t="shared" ref="EL615" si="3208">IF(EK615=0,"",INDEX(O$9:EI$9,MATCH(EK615,O615:EI615,0)))</f>
        <v>LA INSTRUMENTADORA S.A.S.</v>
      </c>
      <c r="EM615" s="221"/>
      <c r="EN615" s="220">
        <f>IFERROR(EM615/#REF!,0)</f>
        <v>0</v>
      </c>
      <c r="EO615" s="31">
        <f t="shared" ref="EO615" si="3209">+EJ615</f>
        <v>4688458.6751446519</v>
      </c>
      <c r="EP615" s="31">
        <f t="shared" si="3067"/>
        <v>23442293.375723258</v>
      </c>
      <c r="EQ615" s="225" t="str">
        <f t="shared" si="3180"/>
        <v/>
      </c>
    </row>
    <row r="616" spans="1:147" s="14" customFormat="1">
      <c r="A616" s="263">
        <f t="shared" si="2595"/>
        <v>604</v>
      </c>
      <c r="B616" s="102"/>
      <c r="C616" s="248" t="s">
        <v>1331</v>
      </c>
      <c r="D616" s="273" t="s">
        <v>57</v>
      </c>
      <c r="E616" s="264" t="s">
        <v>1445</v>
      </c>
      <c r="F616" s="273">
        <v>5</v>
      </c>
      <c r="G616" s="102"/>
      <c r="H616" s="103"/>
      <c r="I616" s="210"/>
      <c r="J616" s="280"/>
      <c r="K616" s="206"/>
      <c r="L616" s="71">
        <f t="shared" ref="L616" si="3210">+J616+K616</f>
        <v>0</v>
      </c>
      <c r="M616" s="209">
        <f t="shared" si="3025"/>
        <v>0</v>
      </c>
      <c r="O616" s="276"/>
      <c r="P616" s="276"/>
      <c r="Q616" s="149"/>
      <c r="R616" s="60"/>
      <c r="S616" s="244"/>
      <c r="T616" s="275"/>
      <c r="U616" s="275"/>
      <c r="V616" s="149"/>
      <c r="W616" s="60"/>
      <c r="X616" s="244"/>
      <c r="Y616" s="275"/>
      <c r="Z616" s="275"/>
      <c r="AA616" s="149"/>
      <c r="AB616" s="60"/>
      <c r="AC616" s="244"/>
      <c r="AD616" s="275">
        <v>703047.7535713223</v>
      </c>
      <c r="AE616" s="275">
        <v>0</v>
      </c>
      <c r="AF616" s="149">
        <f t="shared" si="3202"/>
        <v>703047.7535713223</v>
      </c>
      <c r="AG616" s="60">
        <f t="shared" si="3203"/>
        <v>3515238.7678566114</v>
      </c>
      <c r="AH616" s="244"/>
      <c r="AI616" s="275">
        <v>3167260.8</v>
      </c>
      <c r="AJ616" s="275">
        <v>0</v>
      </c>
      <c r="AK616" s="149">
        <f t="shared" ref="AK616:AK643" si="3211">+AI616+AJ616</f>
        <v>3167260.8</v>
      </c>
      <c r="AL616" s="60">
        <f t="shared" ref="AL616:AL644" si="3212">+AK616*$F616</f>
        <v>15836304</v>
      </c>
      <c r="AM616" s="244"/>
      <c r="AN616" s="275"/>
      <c r="AO616" s="275"/>
      <c r="AP616" s="149">
        <f t="shared" si="3028"/>
        <v>0</v>
      </c>
      <c r="AQ616" s="60">
        <f t="shared" si="3062"/>
        <v>0</v>
      </c>
      <c r="AR616" s="244"/>
      <c r="AS616" s="275">
        <v>3569989.5</v>
      </c>
      <c r="AT616" s="275">
        <v>0</v>
      </c>
      <c r="AU616" s="149">
        <f t="shared" ref="AU616:AU643" si="3213">+AS616+AT616</f>
        <v>3569989.5</v>
      </c>
      <c r="AV616" s="60">
        <f t="shared" ref="AV616:AV644" si="3214">+AU616*$F616</f>
        <v>17849947.5</v>
      </c>
      <c r="AW616" s="244"/>
      <c r="AX616" s="212"/>
      <c r="AY616" s="213"/>
      <c r="AZ616" s="149"/>
      <c r="BA616" s="60"/>
      <c r="BB616" s="244"/>
      <c r="BC616" s="212">
        <v>16288000</v>
      </c>
      <c r="BD616" s="213">
        <v>0</v>
      </c>
      <c r="BE616" s="149">
        <f t="shared" si="3097"/>
        <v>16288000</v>
      </c>
      <c r="BF616" s="60">
        <f t="shared" si="3098"/>
        <v>81440000</v>
      </c>
      <c r="BG616" s="244"/>
      <c r="BH616" s="275"/>
      <c r="BI616" s="275"/>
      <c r="BJ616" s="149"/>
      <c r="BK616" s="60"/>
      <c r="BL616" s="244"/>
      <c r="BM616" s="212"/>
      <c r="BN616" s="213"/>
      <c r="BO616" s="149"/>
      <c r="BP616" s="60"/>
      <c r="BQ616" s="244"/>
      <c r="BR616" s="212"/>
      <c r="BS616" s="213"/>
      <c r="BT616" s="149"/>
      <c r="BU616" s="60"/>
      <c r="BV616" s="244"/>
      <c r="BW616" s="212"/>
      <c r="BX616" s="213"/>
      <c r="BY616" s="149"/>
      <c r="BZ616" s="60"/>
      <c r="CA616" s="244"/>
      <c r="CB616" s="277">
        <v>1018000</v>
      </c>
      <c r="CC616" s="277">
        <v>0</v>
      </c>
      <c r="CD616" s="149">
        <f t="shared" si="3204"/>
        <v>1018000</v>
      </c>
      <c r="CE616" s="60">
        <f t="shared" si="3205"/>
        <v>5090000</v>
      </c>
      <c r="CF616" s="244"/>
      <c r="CG616" s="212"/>
      <c r="CH616" s="213"/>
      <c r="CI616" s="149"/>
      <c r="CJ616" s="60"/>
      <c r="CK616" s="244"/>
      <c r="CL616" s="212"/>
      <c r="CM616" s="213"/>
      <c r="CN616" s="149"/>
      <c r="CO616" s="60"/>
      <c r="CP616" s="244"/>
      <c r="CQ616" s="212"/>
      <c r="CR616" s="213"/>
      <c r="CS616" s="149"/>
      <c r="CT616" s="60"/>
      <c r="CU616" s="244"/>
      <c r="CV616" s="212"/>
      <c r="CW616" s="213"/>
      <c r="CX616" s="149"/>
      <c r="CY616" s="60"/>
      <c r="CZ616" s="244"/>
      <c r="DA616" s="212"/>
      <c r="DB616" s="213"/>
      <c r="DC616" s="149"/>
      <c r="DD616" s="60"/>
      <c r="DE616" s="244"/>
      <c r="DF616" s="212"/>
      <c r="DG616" s="213"/>
      <c r="DH616" s="149"/>
      <c r="DI616" s="60"/>
      <c r="DJ616" s="244"/>
      <c r="DK616" s="212"/>
      <c r="DL616" s="213"/>
      <c r="DM616" s="149"/>
      <c r="DN616" s="60"/>
      <c r="DO616" s="244"/>
      <c r="DP616" s="212"/>
      <c r="DQ616" s="213"/>
      <c r="DR616" s="149">
        <f t="shared" si="3029"/>
        <v>0</v>
      </c>
      <c r="DS616" s="60">
        <f t="shared" si="3039"/>
        <v>0</v>
      </c>
      <c r="DT616" s="244"/>
      <c r="DU616" s="212">
        <v>0</v>
      </c>
      <c r="DV616" s="213">
        <v>0</v>
      </c>
      <c r="DW616" s="149">
        <f t="shared" si="3030"/>
        <v>0</v>
      </c>
      <c r="DX616" s="60">
        <f t="shared" si="3040"/>
        <v>0</v>
      </c>
      <c r="DY616" s="244"/>
      <c r="DZ616" s="212"/>
      <c r="EA616" s="213"/>
      <c r="EB616" s="149"/>
      <c r="EC616" s="60"/>
      <c r="ED616" s="247"/>
      <c r="EE616" s="212"/>
      <c r="EF616" s="213"/>
      <c r="EG616" s="149"/>
      <c r="EH616" s="60"/>
      <c r="EI616" s="244"/>
      <c r="EJ616" s="224">
        <f t="shared" ref="EJ616" si="3215">IFERROR(AVERAGEIFS(O616:EI616,O$12:EI$12,"Valor Total Unitario",O616:EI616,"&lt;&gt;0"),0)</f>
        <v>4949259.6107142642</v>
      </c>
      <c r="EK616" s="221">
        <f t="shared" ref="EK616" si="3216">_xlfn.MINIFS(O616:EI616,O$12:EI$12,"Valor Total Unitario", O616:EI616, "&lt;&gt;0")</f>
        <v>703047.7535713223</v>
      </c>
      <c r="EL616" s="222" t="str">
        <f t="shared" ref="EL616" si="3217">IF(EK616=0,"",INDEX(O$9:EI$9,MATCH(EK616,O616:EI616,0)))</f>
        <v>FIXMEDICAL SAS BIC</v>
      </c>
      <c r="EM616" s="221"/>
      <c r="EN616" s="220">
        <f>IFERROR(EM616/#REF!,0)</f>
        <v>0</v>
      </c>
      <c r="EO616" s="31">
        <f t="shared" ref="EO616" si="3218">+EJ616</f>
        <v>4949259.6107142642</v>
      </c>
      <c r="EP616" s="31">
        <f t="shared" si="3067"/>
        <v>24746298.053571321</v>
      </c>
      <c r="EQ616" s="225" t="str">
        <f t="shared" si="3180"/>
        <v/>
      </c>
    </row>
    <row r="617" spans="1:147" s="14" customFormat="1">
      <c r="A617" s="263">
        <f t="shared" si="2595"/>
        <v>605</v>
      </c>
      <c r="B617" s="102"/>
      <c r="C617" s="248" t="s">
        <v>1332</v>
      </c>
      <c r="D617" s="273" t="s">
        <v>57</v>
      </c>
      <c r="E617" s="264" t="s">
        <v>1445</v>
      </c>
      <c r="F617" s="273">
        <v>5</v>
      </c>
      <c r="G617" s="102"/>
      <c r="H617" s="103"/>
      <c r="I617" s="210"/>
      <c r="J617" s="280"/>
      <c r="K617" s="206"/>
      <c r="L617" s="71">
        <f t="shared" ref="L617" si="3219">+J617+K617</f>
        <v>0</v>
      </c>
      <c r="M617" s="209">
        <f t="shared" si="3025"/>
        <v>0</v>
      </c>
      <c r="O617" s="276"/>
      <c r="P617" s="276"/>
      <c r="Q617" s="149"/>
      <c r="R617" s="60"/>
      <c r="S617" s="244"/>
      <c r="T617" s="275"/>
      <c r="U617" s="275"/>
      <c r="V617" s="149"/>
      <c r="W617" s="60"/>
      <c r="X617" s="244"/>
      <c r="Y617" s="275"/>
      <c r="Z617" s="275"/>
      <c r="AA617" s="149"/>
      <c r="AB617" s="60"/>
      <c r="AC617" s="244"/>
      <c r="AD617" s="275">
        <v>572853.72513218853</v>
      </c>
      <c r="AE617" s="275">
        <v>0</v>
      </c>
      <c r="AF617" s="149">
        <f t="shared" si="3202"/>
        <v>572853.72513218853</v>
      </c>
      <c r="AG617" s="60">
        <f t="shared" si="3203"/>
        <v>2864268.6256609429</v>
      </c>
      <c r="AH617" s="244"/>
      <c r="AI617" s="275">
        <v>5397057.5999999996</v>
      </c>
      <c r="AJ617" s="275">
        <v>0</v>
      </c>
      <c r="AK617" s="149">
        <f t="shared" si="3211"/>
        <v>5397057.5999999996</v>
      </c>
      <c r="AL617" s="60">
        <f t="shared" si="3212"/>
        <v>26985288</v>
      </c>
      <c r="AM617" s="244"/>
      <c r="AN617" s="275"/>
      <c r="AO617" s="275"/>
      <c r="AP617" s="149">
        <f t="shared" si="3028"/>
        <v>0</v>
      </c>
      <c r="AQ617" s="60">
        <f t="shared" si="3062"/>
        <v>0</v>
      </c>
      <c r="AR617" s="244"/>
      <c r="AS617" s="275">
        <v>3880809.9</v>
      </c>
      <c r="AT617" s="275">
        <v>0</v>
      </c>
      <c r="AU617" s="149">
        <f t="shared" si="3213"/>
        <v>3880809.9</v>
      </c>
      <c r="AV617" s="60">
        <f t="shared" si="3214"/>
        <v>19404049.5</v>
      </c>
      <c r="AW617" s="244"/>
      <c r="AX617" s="212"/>
      <c r="AY617" s="213"/>
      <c r="AZ617" s="149"/>
      <c r="BA617" s="60"/>
      <c r="BB617" s="244"/>
      <c r="BC617" s="212"/>
      <c r="BD617" s="213"/>
      <c r="BE617" s="149"/>
      <c r="BF617" s="60"/>
      <c r="BG617" s="244"/>
      <c r="BH617" s="275"/>
      <c r="BI617" s="275"/>
      <c r="BJ617" s="149"/>
      <c r="BK617" s="60"/>
      <c r="BL617" s="244"/>
      <c r="BM617" s="212"/>
      <c r="BN617" s="213"/>
      <c r="BO617" s="149"/>
      <c r="BP617" s="60"/>
      <c r="BQ617" s="244"/>
      <c r="BR617" s="212"/>
      <c r="BS617" s="213"/>
      <c r="BT617" s="149"/>
      <c r="BU617" s="60"/>
      <c r="BV617" s="244"/>
      <c r="BW617" s="212"/>
      <c r="BX617" s="213"/>
      <c r="BY617" s="149"/>
      <c r="BZ617" s="60"/>
      <c r="CA617" s="244"/>
      <c r="CB617" s="277">
        <v>828700</v>
      </c>
      <c r="CC617" s="277">
        <v>0</v>
      </c>
      <c r="CD617" s="149">
        <f t="shared" si="3204"/>
        <v>828700</v>
      </c>
      <c r="CE617" s="60">
        <f t="shared" si="3205"/>
        <v>4143500</v>
      </c>
      <c r="CF617" s="244"/>
      <c r="CG617" s="212"/>
      <c r="CH617" s="213"/>
      <c r="CI617" s="149"/>
      <c r="CJ617" s="60"/>
      <c r="CK617" s="244"/>
      <c r="CL617" s="212"/>
      <c r="CM617" s="213"/>
      <c r="CN617" s="149"/>
      <c r="CO617" s="60"/>
      <c r="CP617" s="244"/>
      <c r="CQ617" s="212"/>
      <c r="CR617" s="213"/>
      <c r="CS617" s="149"/>
      <c r="CT617" s="60"/>
      <c r="CU617" s="244"/>
      <c r="CV617" s="212"/>
      <c r="CW617" s="213"/>
      <c r="CX617" s="149"/>
      <c r="CY617" s="60"/>
      <c r="CZ617" s="244"/>
      <c r="DA617" s="212"/>
      <c r="DB617" s="213"/>
      <c r="DC617" s="149"/>
      <c r="DD617" s="60"/>
      <c r="DE617" s="244"/>
      <c r="DF617" s="212"/>
      <c r="DG617" s="213"/>
      <c r="DH617" s="149"/>
      <c r="DI617" s="60"/>
      <c r="DJ617" s="244"/>
      <c r="DK617" s="212"/>
      <c r="DL617" s="213"/>
      <c r="DM617" s="149"/>
      <c r="DN617" s="60"/>
      <c r="DO617" s="244"/>
      <c r="DP617" s="212"/>
      <c r="DQ617" s="213"/>
      <c r="DR617" s="149">
        <f t="shared" si="3029"/>
        <v>0</v>
      </c>
      <c r="DS617" s="60">
        <f t="shared" si="3039"/>
        <v>0</v>
      </c>
      <c r="DT617" s="244"/>
      <c r="DU617" s="212">
        <v>0</v>
      </c>
      <c r="DV617" s="213">
        <v>0</v>
      </c>
      <c r="DW617" s="149">
        <f t="shared" si="3030"/>
        <v>0</v>
      </c>
      <c r="DX617" s="60">
        <f t="shared" si="3040"/>
        <v>0</v>
      </c>
      <c r="DY617" s="244"/>
      <c r="DZ617" s="212"/>
      <c r="EA617" s="213"/>
      <c r="EB617" s="149"/>
      <c r="EC617" s="60"/>
      <c r="ED617" s="247"/>
      <c r="EE617" s="212"/>
      <c r="EF617" s="213"/>
      <c r="EG617" s="149"/>
      <c r="EH617" s="60"/>
      <c r="EI617" s="244"/>
      <c r="EJ617" s="224">
        <f t="shared" ref="EJ617" si="3220">IFERROR(AVERAGEIFS(O617:EI617,O$12:EI$12,"Valor Total Unitario",O617:EI617,"&lt;&gt;0"),0)</f>
        <v>2669855.306283047</v>
      </c>
      <c r="EK617" s="221">
        <f t="shared" ref="EK617" si="3221">_xlfn.MINIFS(O617:EI617,O$12:EI$12,"Valor Total Unitario", O617:EI617, "&lt;&gt;0")</f>
        <v>572853.72513218853</v>
      </c>
      <c r="EL617" s="222" t="str">
        <f t="shared" ref="EL617" si="3222">IF(EK617=0,"",INDEX(O$9:EI$9,MATCH(EK617,O617:EI617,0)))</f>
        <v>FIXMEDICAL SAS BIC</v>
      </c>
      <c r="EM617" s="221"/>
      <c r="EN617" s="220">
        <f>IFERROR(EM617/#REF!,0)</f>
        <v>0</v>
      </c>
      <c r="EO617" s="31">
        <f t="shared" ref="EO617" si="3223">+EJ617</f>
        <v>2669855.306283047</v>
      </c>
      <c r="EP617" s="31">
        <f t="shared" si="3067"/>
        <v>13349276.531415235</v>
      </c>
      <c r="EQ617" s="225" t="str">
        <f t="shared" si="3180"/>
        <v/>
      </c>
    </row>
    <row r="618" spans="1:147" s="14" customFormat="1" ht="24">
      <c r="A618" s="263">
        <f t="shared" si="2595"/>
        <v>606</v>
      </c>
      <c r="B618" s="102"/>
      <c r="C618" s="248" t="s">
        <v>1333</v>
      </c>
      <c r="D618" s="273" t="s">
        <v>57</v>
      </c>
      <c r="E618" s="264" t="s">
        <v>1445</v>
      </c>
      <c r="F618" s="273">
        <v>5</v>
      </c>
      <c r="G618" s="102"/>
      <c r="H618" s="103"/>
      <c r="I618" s="210"/>
      <c r="J618" s="280"/>
      <c r="K618" s="206"/>
      <c r="L618" s="71">
        <f t="shared" ref="L618" si="3224">+J618+K618</f>
        <v>0</v>
      </c>
      <c r="M618" s="209">
        <f t="shared" si="3025"/>
        <v>0</v>
      </c>
      <c r="O618" s="276"/>
      <c r="P618" s="276"/>
      <c r="Q618" s="149"/>
      <c r="R618" s="60"/>
      <c r="S618" s="244"/>
      <c r="T618" s="275"/>
      <c r="U618" s="275"/>
      <c r="V618" s="149"/>
      <c r="W618" s="60"/>
      <c r="X618" s="244"/>
      <c r="Y618" s="275"/>
      <c r="Z618" s="275"/>
      <c r="AA618" s="149"/>
      <c r="AB618" s="60"/>
      <c r="AC618" s="244"/>
      <c r="AD618" s="275">
        <v>5322799.2457707999</v>
      </c>
      <c r="AE618" s="275">
        <v>0</v>
      </c>
      <c r="AF618" s="149">
        <f t="shared" si="3202"/>
        <v>5322799.2457707999</v>
      </c>
      <c r="AG618" s="60">
        <f t="shared" si="3203"/>
        <v>26613996.228854001</v>
      </c>
      <c r="AH618" s="244"/>
      <c r="AI618" s="275">
        <v>3817234.3</v>
      </c>
      <c r="AJ618" s="275">
        <v>0</v>
      </c>
      <c r="AK618" s="149">
        <f t="shared" si="3211"/>
        <v>3817234.3</v>
      </c>
      <c r="AL618" s="60">
        <f t="shared" si="3212"/>
        <v>19086171.5</v>
      </c>
      <c r="AM618" s="244"/>
      <c r="AN618" s="275"/>
      <c r="AO618" s="275"/>
      <c r="AP618" s="149">
        <f t="shared" si="3028"/>
        <v>0</v>
      </c>
      <c r="AQ618" s="60">
        <f t="shared" si="3062"/>
        <v>0</v>
      </c>
      <c r="AR618" s="244"/>
      <c r="AS618" s="275">
        <v>2745175.4</v>
      </c>
      <c r="AT618" s="275">
        <v>0</v>
      </c>
      <c r="AU618" s="149">
        <f t="shared" si="3213"/>
        <v>2745175.4</v>
      </c>
      <c r="AV618" s="60">
        <f t="shared" si="3214"/>
        <v>13725877</v>
      </c>
      <c r="AW618" s="244"/>
      <c r="AX618" s="212"/>
      <c r="AY618" s="213"/>
      <c r="AZ618" s="149"/>
      <c r="BA618" s="60"/>
      <c r="BB618" s="244"/>
      <c r="BC618" s="212"/>
      <c r="BD618" s="213"/>
      <c r="BE618" s="149"/>
      <c r="BF618" s="60"/>
      <c r="BG618" s="244"/>
      <c r="BH618" s="275"/>
      <c r="BI618" s="275"/>
      <c r="BJ618" s="149"/>
      <c r="BK618" s="60"/>
      <c r="BL618" s="244"/>
      <c r="BM618" s="212"/>
      <c r="BN618" s="213"/>
      <c r="BO618" s="149"/>
      <c r="BP618" s="60"/>
      <c r="BQ618" s="244"/>
      <c r="BR618" s="212"/>
      <c r="BS618" s="213"/>
      <c r="BT618" s="149"/>
      <c r="BU618" s="60"/>
      <c r="BV618" s="244"/>
      <c r="BW618" s="212"/>
      <c r="BX618" s="213"/>
      <c r="BY618" s="149"/>
      <c r="BZ618" s="60"/>
      <c r="CA618" s="244"/>
      <c r="CB618" s="277">
        <v>1909100</v>
      </c>
      <c r="CC618" s="277">
        <v>0</v>
      </c>
      <c r="CD618" s="149">
        <f t="shared" si="3204"/>
        <v>1909100</v>
      </c>
      <c r="CE618" s="60">
        <f t="shared" si="3205"/>
        <v>9545500</v>
      </c>
      <c r="CF618" s="244"/>
      <c r="CG618" s="212"/>
      <c r="CH618" s="213"/>
      <c r="CI618" s="149"/>
      <c r="CJ618" s="60"/>
      <c r="CK618" s="244"/>
      <c r="CL618" s="212"/>
      <c r="CM618" s="213"/>
      <c r="CN618" s="149"/>
      <c r="CO618" s="60"/>
      <c r="CP618" s="244"/>
      <c r="CQ618" s="212"/>
      <c r="CR618" s="213"/>
      <c r="CS618" s="149"/>
      <c r="CT618" s="60"/>
      <c r="CU618" s="244"/>
      <c r="CV618" s="212"/>
      <c r="CW618" s="213"/>
      <c r="CX618" s="149"/>
      <c r="CY618" s="60"/>
      <c r="CZ618" s="244"/>
      <c r="DA618" s="212"/>
      <c r="DB618" s="213"/>
      <c r="DC618" s="149"/>
      <c r="DD618" s="60"/>
      <c r="DE618" s="244"/>
      <c r="DF618" s="212"/>
      <c r="DG618" s="213"/>
      <c r="DH618" s="149"/>
      <c r="DI618" s="60"/>
      <c r="DJ618" s="244"/>
      <c r="DK618" s="212"/>
      <c r="DL618" s="213"/>
      <c r="DM618" s="149"/>
      <c r="DN618" s="60"/>
      <c r="DO618" s="244"/>
      <c r="DP618" s="212"/>
      <c r="DQ618" s="213"/>
      <c r="DR618" s="149">
        <f t="shared" si="3029"/>
        <v>0</v>
      </c>
      <c r="DS618" s="60">
        <f t="shared" si="3039"/>
        <v>0</v>
      </c>
      <c r="DT618" s="244"/>
      <c r="DU618" s="212">
        <v>0</v>
      </c>
      <c r="DV618" s="213">
        <v>0</v>
      </c>
      <c r="DW618" s="149">
        <f t="shared" si="3030"/>
        <v>0</v>
      </c>
      <c r="DX618" s="60">
        <f t="shared" si="3040"/>
        <v>0</v>
      </c>
      <c r="DY618" s="244"/>
      <c r="DZ618" s="212"/>
      <c r="EA618" s="213"/>
      <c r="EB618" s="149"/>
      <c r="EC618" s="60"/>
      <c r="ED618" s="247"/>
      <c r="EE618" s="212"/>
      <c r="EF618" s="213"/>
      <c r="EG618" s="149"/>
      <c r="EH618" s="60"/>
      <c r="EI618" s="244"/>
      <c r="EJ618" s="224">
        <f t="shared" ref="EJ618" si="3225">IFERROR(AVERAGEIFS(O618:EI618,O$12:EI$12,"Valor Total Unitario",O618:EI618,"&lt;&gt;0"),0)</f>
        <v>3448577.2364427</v>
      </c>
      <c r="EK618" s="221">
        <f t="shared" ref="EK618" si="3226">_xlfn.MINIFS(O618:EI618,O$12:EI$12,"Valor Total Unitario", O618:EI618, "&lt;&gt;0")</f>
        <v>1909100</v>
      </c>
      <c r="EL618" s="222" t="str">
        <f t="shared" ref="EL618" si="3227">IF(EK618=0,"",INDEX(O$9:EI$9,MATCH(EK618,O618:EI618,0)))</f>
        <v>LA INSTRUMENTADORA S.A.S.</v>
      </c>
      <c r="EM618" s="221"/>
      <c r="EN618" s="220">
        <f>IFERROR(EM618/#REF!,0)</f>
        <v>0</v>
      </c>
      <c r="EO618" s="31">
        <f t="shared" ref="EO618" si="3228">+EJ618</f>
        <v>3448577.2364427</v>
      </c>
      <c r="EP618" s="31">
        <f t="shared" si="3067"/>
        <v>17242886.1822135</v>
      </c>
      <c r="EQ618" s="225" t="str">
        <f t="shared" si="3180"/>
        <v/>
      </c>
    </row>
    <row r="619" spans="1:147" s="14" customFormat="1" ht="28.5">
      <c r="A619" s="263">
        <f t="shared" si="2595"/>
        <v>607</v>
      </c>
      <c r="B619" s="102"/>
      <c r="C619" s="254" t="s">
        <v>1334</v>
      </c>
      <c r="D619" s="273" t="s">
        <v>57</v>
      </c>
      <c r="E619" s="268" t="s">
        <v>1445</v>
      </c>
      <c r="F619" s="273">
        <v>1</v>
      </c>
      <c r="G619" s="102"/>
      <c r="H619" s="103"/>
      <c r="I619" s="210"/>
      <c r="J619" s="280"/>
      <c r="K619" s="206"/>
      <c r="L619" s="71">
        <f t="shared" ref="L619" si="3229">+J619+K619</f>
        <v>0</v>
      </c>
      <c r="M619" s="209">
        <f t="shared" si="3025"/>
        <v>0</v>
      </c>
      <c r="O619" s="276"/>
      <c r="P619" s="276"/>
      <c r="Q619" s="149"/>
      <c r="R619" s="60"/>
      <c r="S619" s="244"/>
      <c r="T619" s="275"/>
      <c r="U619" s="275"/>
      <c r="V619" s="149"/>
      <c r="W619" s="60"/>
      <c r="X619" s="244"/>
      <c r="Y619" s="275">
        <v>70000000</v>
      </c>
      <c r="Z619" s="275">
        <v>0</v>
      </c>
      <c r="AA619" s="149">
        <f t="shared" ref="AA619" si="3230">+Y619+Z619</f>
        <v>70000000</v>
      </c>
      <c r="AB619" s="60">
        <f t="shared" ref="AB619" si="3231">+AA619*$F619</f>
        <v>70000000</v>
      </c>
      <c r="AC619" s="244"/>
      <c r="AD619" s="275"/>
      <c r="AE619" s="275"/>
      <c r="AF619" s="149"/>
      <c r="AG619" s="60"/>
      <c r="AH619" s="244"/>
      <c r="AI619" s="275"/>
      <c r="AJ619" s="275"/>
      <c r="AK619" s="149"/>
      <c r="AL619" s="60"/>
      <c r="AM619" s="244"/>
      <c r="AN619" s="275"/>
      <c r="AO619" s="275"/>
      <c r="AP619" s="149">
        <f t="shared" si="3028"/>
        <v>0</v>
      </c>
      <c r="AQ619" s="60">
        <f t="shared" si="3062"/>
        <v>0</v>
      </c>
      <c r="AR619" s="244"/>
      <c r="AS619" s="275"/>
      <c r="AT619" s="275"/>
      <c r="AU619" s="149"/>
      <c r="AV619" s="60"/>
      <c r="AW619" s="244"/>
      <c r="AX619" s="212"/>
      <c r="AY619" s="213"/>
      <c r="AZ619" s="149"/>
      <c r="BA619" s="60"/>
      <c r="BB619" s="244"/>
      <c r="BC619" s="212"/>
      <c r="BD619" s="213"/>
      <c r="BE619" s="149"/>
      <c r="BF619" s="60"/>
      <c r="BG619" s="244"/>
      <c r="BH619" s="275"/>
      <c r="BI619" s="275"/>
      <c r="BJ619" s="149"/>
      <c r="BK619" s="60"/>
      <c r="BL619" s="244"/>
      <c r="BM619" s="212"/>
      <c r="BN619" s="213"/>
      <c r="BO619" s="149"/>
      <c r="BP619" s="60"/>
      <c r="BQ619" s="244"/>
      <c r="BR619" s="212"/>
      <c r="BS619" s="213"/>
      <c r="BT619" s="149"/>
      <c r="BU619" s="60"/>
      <c r="BV619" s="244"/>
      <c r="BW619" s="212"/>
      <c r="BX619" s="213"/>
      <c r="BY619" s="149"/>
      <c r="BZ619" s="60"/>
      <c r="CA619" s="244"/>
      <c r="CB619" s="277">
        <v>16275000</v>
      </c>
      <c r="CC619" s="277">
        <v>0</v>
      </c>
      <c r="CD619" s="149">
        <f t="shared" si="3204"/>
        <v>16275000</v>
      </c>
      <c r="CE619" s="60">
        <f t="shared" si="3205"/>
        <v>16275000</v>
      </c>
      <c r="CF619" s="244"/>
      <c r="CG619" s="212"/>
      <c r="CH619" s="213"/>
      <c r="CI619" s="149"/>
      <c r="CJ619" s="60"/>
      <c r="CK619" s="244"/>
      <c r="CL619" s="212"/>
      <c r="CM619" s="213"/>
      <c r="CN619" s="149"/>
      <c r="CO619" s="60"/>
      <c r="CP619" s="244"/>
      <c r="CQ619" s="212"/>
      <c r="CR619" s="213"/>
      <c r="CS619" s="149"/>
      <c r="CT619" s="60"/>
      <c r="CU619" s="244"/>
      <c r="CV619" s="212"/>
      <c r="CW619" s="213"/>
      <c r="CX619" s="149"/>
      <c r="CY619" s="60"/>
      <c r="CZ619" s="244"/>
      <c r="DA619" s="212"/>
      <c r="DB619" s="213"/>
      <c r="DC619" s="149"/>
      <c r="DD619" s="60"/>
      <c r="DE619" s="244"/>
      <c r="DF619" s="212"/>
      <c r="DG619" s="213"/>
      <c r="DH619" s="149"/>
      <c r="DI619" s="60"/>
      <c r="DJ619" s="244"/>
      <c r="DK619" s="212"/>
      <c r="DL619" s="213"/>
      <c r="DM619" s="149"/>
      <c r="DN619" s="60"/>
      <c r="DO619" s="244"/>
      <c r="DP619" s="212"/>
      <c r="DQ619" s="213"/>
      <c r="DR619" s="149">
        <f t="shared" si="3029"/>
        <v>0</v>
      </c>
      <c r="DS619" s="60">
        <f t="shared" si="3039"/>
        <v>0</v>
      </c>
      <c r="DT619" s="244"/>
      <c r="DU619" s="212">
        <v>0</v>
      </c>
      <c r="DV619" s="213">
        <v>0</v>
      </c>
      <c r="DW619" s="149">
        <f t="shared" si="3030"/>
        <v>0</v>
      </c>
      <c r="DX619" s="60">
        <f t="shared" si="3040"/>
        <v>0</v>
      </c>
      <c r="DY619" s="244"/>
      <c r="DZ619" s="212"/>
      <c r="EA619" s="213"/>
      <c r="EB619" s="149"/>
      <c r="EC619" s="60"/>
      <c r="ED619" s="247"/>
      <c r="EE619" s="212"/>
      <c r="EF619" s="213"/>
      <c r="EG619" s="149"/>
      <c r="EH619" s="60"/>
      <c r="EI619" s="244"/>
      <c r="EJ619" s="224">
        <f t="shared" ref="EJ619" si="3232">IFERROR(AVERAGEIFS(O619:EI619,O$12:EI$12,"Valor Total Unitario",O619:EI619,"&lt;&gt;0"),0)</f>
        <v>43137500</v>
      </c>
      <c r="EK619" s="221">
        <f t="shared" ref="EK619" si="3233">_xlfn.MINIFS(O619:EI619,O$12:EI$12,"Valor Total Unitario", O619:EI619, "&lt;&gt;0")</f>
        <v>16275000</v>
      </c>
      <c r="EL619" s="222" t="str">
        <f t="shared" ref="EL619" si="3234">IF(EK619=0,"",INDEX(O$9:EI$9,MATCH(EK619,O619:EI619,0)))</f>
        <v>LA INSTRUMENTADORA S.A.S.</v>
      </c>
      <c r="EM619" s="221"/>
      <c r="EN619" s="220">
        <f>IFERROR(EM619/#REF!,0)</f>
        <v>0</v>
      </c>
      <c r="EO619" s="31">
        <f t="shared" ref="EO619" si="3235">+EJ619</f>
        <v>43137500</v>
      </c>
      <c r="EP619" s="31">
        <f t="shared" si="3067"/>
        <v>43137500</v>
      </c>
      <c r="EQ619" s="225" t="str">
        <f t="shared" si="3180"/>
        <v/>
      </c>
    </row>
    <row r="620" spans="1:147" s="14" customFormat="1" ht="28.5">
      <c r="A620" s="263">
        <f t="shared" si="2595"/>
        <v>608</v>
      </c>
      <c r="B620" s="102"/>
      <c r="C620" s="254" t="s">
        <v>1335</v>
      </c>
      <c r="D620" s="273" t="s">
        <v>57</v>
      </c>
      <c r="E620" s="268" t="s">
        <v>1445</v>
      </c>
      <c r="F620" s="273">
        <v>1</v>
      </c>
      <c r="G620" s="102"/>
      <c r="H620" s="103"/>
      <c r="I620" s="210"/>
      <c r="J620" s="280"/>
      <c r="K620" s="206"/>
      <c r="L620" s="71">
        <f t="shared" ref="L620" si="3236">+J620+K620</f>
        <v>0</v>
      </c>
      <c r="M620" s="209">
        <f t="shared" si="3025"/>
        <v>0</v>
      </c>
      <c r="O620" s="276"/>
      <c r="P620" s="276"/>
      <c r="Q620" s="149"/>
      <c r="R620" s="60"/>
      <c r="S620" s="244"/>
      <c r="T620" s="275"/>
      <c r="U620" s="275"/>
      <c r="V620" s="149"/>
      <c r="W620" s="60"/>
      <c r="X620" s="244"/>
      <c r="Y620" s="275">
        <v>70000000</v>
      </c>
      <c r="Z620" s="275">
        <v>0</v>
      </c>
      <c r="AA620" s="149">
        <f t="shared" ref="AA620" si="3237">+Y620+Z620</f>
        <v>70000000</v>
      </c>
      <c r="AB620" s="60">
        <f t="shared" ref="AB620" si="3238">+AA620*$F620</f>
        <v>70000000</v>
      </c>
      <c r="AC620" s="244"/>
      <c r="AD620" s="275"/>
      <c r="AE620" s="275"/>
      <c r="AF620" s="149"/>
      <c r="AG620" s="60"/>
      <c r="AH620" s="244"/>
      <c r="AI620" s="275"/>
      <c r="AJ620" s="275"/>
      <c r="AK620" s="149"/>
      <c r="AL620" s="60"/>
      <c r="AM620" s="244"/>
      <c r="AN620" s="275"/>
      <c r="AO620" s="275"/>
      <c r="AP620" s="149">
        <f t="shared" si="3028"/>
        <v>0</v>
      </c>
      <c r="AQ620" s="60">
        <f t="shared" si="3062"/>
        <v>0</v>
      </c>
      <c r="AR620" s="244"/>
      <c r="AS620" s="275"/>
      <c r="AT620" s="275"/>
      <c r="AU620" s="149"/>
      <c r="AV620" s="60"/>
      <c r="AW620" s="244"/>
      <c r="AX620" s="212"/>
      <c r="AY620" s="213"/>
      <c r="AZ620" s="149"/>
      <c r="BA620" s="60"/>
      <c r="BB620" s="244"/>
      <c r="BC620" s="212"/>
      <c r="BD620" s="213"/>
      <c r="BE620" s="149"/>
      <c r="BF620" s="60"/>
      <c r="BG620" s="244"/>
      <c r="BH620" s="275"/>
      <c r="BI620" s="275"/>
      <c r="BJ620" s="149"/>
      <c r="BK620" s="60"/>
      <c r="BL620" s="244"/>
      <c r="BM620" s="212"/>
      <c r="BN620" s="213"/>
      <c r="BO620" s="149"/>
      <c r="BP620" s="60"/>
      <c r="BQ620" s="244"/>
      <c r="BR620" s="212"/>
      <c r="BS620" s="213"/>
      <c r="BT620" s="149"/>
      <c r="BU620" s="60"/>
      <c r="BV620" s="244"/>
      <c r="BW620" s="212"/>
      <c r="BX620" s="213"/>
      <c r="BY620" s="149"/>
      <c r="BZ620" s="60"/>
      <c r="CA620" s="244"/>
      <c r="CB620" s="277">
        <v>24150000</v>
      </c>
      <c r="CC620" s="277">
        <v>0</v>
      </c>
      <c r="CD620" s="149">
        <f t="shared" si="3204"/>
        <v>24150000</v>
      </c>
      <c r="CE620" s="60">
        <f t="shared" si="3205"/>
        <v>24150000</v>
      </c>
      <c r="CF620" s="244"/>
      <c r="CG620" s="212"/>
      <c r="CH620" s="213"/>
      <c r="CI620" s="149"/>
      <c r="CJ620" s="60"/>
      <c r="CK620" s="244"/>
      <c r="CL620" s="212"/>
      <c r="CM620" s="213"/>
      <c r="CN620" s="149"/>
      <c r="CO620" s="60"/>
      <c r="CP620" s="244"/>
      <c r="CQ620" s="212"/>
      <c r="CR620" s="213"/>
      <c r="CS620" s="149"/>
      <c r="CT620" s="60"/>
      <c r="CU620" s="244"/>
      <c r="CV620" s="212"/>
      <c r="CW620" s="213"/>
      <c r="CX620" s="149"/>
      <c r="CY620" s="60"/>
      <c r="CZ620" s="244"/>
      <c r="DA620" s="212"/>
      <c r="DB620" s="213"/>
      <c r="DC620" s="149"/>
      <c r="DD620" s="60"/>
      <c r="DE620" s="244"/>
      <c r="DF620" s="212"/>
      <c r="DG620" s="213"/>
      <c r="DH620" s="149"/>
      <c r="DI620" s="60"/>
      <c r="DJ620" s="244"/>
      <c r="DK620" s="212"/>
      <c r="DL620" s="213"/>
      <c r="DM620" s="149"/>
      <c r="DN620" s="60"/>
      <c r="DO620" s="244"/>
      <c r="DP620" s="212"/>
      <c r="DQ620" s="213"/>
      <c r="DR620" s="149">
        <f t="shared" si="3029"/>
        <v>0</v>
      </c>
      <c r="DS620" s="60">
        <f t="shared" si="3039"/>
        <v>0</v>
      </c>
      <c r="DT620" s="244"/>
      <c r="DU620" s="212">
        <v>0</v>
      </c>
      <c r="DV620" s="213">
        <v>0</v>
      </c>
      <c r="DW620" s="149">
        <f t="shared" si="3030"/>
        <v>0</v>
      </c>
      <c r="DX620" s="60">
        <f t="shared" si="3040"/>
        <v>0</v>
      </c>
      <c r="DY620" s="244"/>
      <c r="DZ620" s="212"/>
      <c r="EA620" s="213"/>
      <c r="EB620" s="149"/>
      <c r="EC620" s="60"/>
      <c r="ED620" s="247"/>
      <c r="EE620" s="212"/>
      <c r="EF620" s="213"/>
      <c r="EG620" s="149"/>
      <c r="EH620" s="60"/>
      <c r="EI620" s="244"/>
      <c r="EJ620" s="224">
        <f t="shared" ref="EJ620" si="3239">IFERROR(AVERAGEIFS(O620:EI620,O$12:EI$12,"Valor Total Unitario",O620:EI620,"&lt;&gt;0"),0)</f>
        <v>47075000</v>
      </c>
      <c r="EK620" s="221">
        <f t="shared" ref="EK620" si="3240">_xlfn.MINIFS(O620:EI620,O$12:EI$12,"Valor Total Unitario", O620:EI620, "&lt;&gt;0")</f>
        <v>24150000</v>
      </c>
      <c r="EL620" s="222" t="str">
        <f t="shared" ref="EL620" si="3241">IF(EK620=0,"",INDEX(O$9:EI$9,MATCH(EK620,O620:EI620,0)))</f>
        <v>LA INSTRUMENTADORA S.A.S.</v>
      </c>
      <c r="EM620" s="221"/>
      <c r="EN620" s="220">
        <f>IFERROR(EM620/#REF!,0)</f>
        <v>0</v>
      </c>
      <c r="EO620" s="31">
        <f t="shared" ref="EO620" si="3242">+EJ620</f>
        <v>47075000</v>
      </c>
      <c r="EP620" s="31">
        <f t="shared" si="3067"/>
        <v>47075000</v>
      </c>
      <c r="EQ620" s="225" t="str">
        <f t="shared" si="3180"/>
        <v/>
      </c>
    </row>
    <row r="621" spans="1:147" s="14" customFormat="1" ht="28.5">
      <c r="A621" s="263">
        <f t="shared" si="2595"/>
        <v>609</v>
      </c>
      <c r="B621" s="102"/>
      <c r="C621" s="254" t="s">
        <v>1336</v>
      </c>
      <c r="D621" s="273" t="s">
        <v>57</v>
      </c>
      <c r="E621" s="268" t="s">
        <v>1445</v>
      </c>
      <c r="F621" s="273">
        <v>1</v>
      </c>
      <c r="G621" s="102"/>
      <c r="H621" s="103"/>
      <c r="I621" s="210"/>
      <c r="J621" s="280"/>
      <c r="K621" s="206"/>
      <c r="L621" s="71">
        <f t="shared" ref="L621" si="3243">+J621+K621</f>
        <v>0</v>
      </c>
      <c r="M621" s="209">
        <f t="shared" si="3025"/>
        <v>0</v>
      </c>
      <c r="O621" s="276"/>
      <c r="P621" s="276"/>
      <c r="Q621" s="149"/>
      <c r="R621" s="60"/>
      <c r="S621" s="244"/>
      <c r="T621" s="275"/>
      <c r="U621" s="275"/>
      <c r="V621" s="149"/>
      <c r="W621" s="60"/>
      <c r="X621" s="244"/>
      <c r="Y621" s="275">
        <v>70000000</v>
      </c>
      <c r="Z621" s="275">
        <v>0</v>
      </c>
      <c r="AA621" s="149">
        <f t="shared" ref="AA621" si="3244">+Y621+Z621</f>
        <v>70000000</v>
      </c>
      <c r="AB621" s="60">
        <f t="shared" ref="AB621" si="3245">+AA621*$F621</f>
        <v>70000000</v>
      </c>
      <c r="AC621" s="244"/>
      <c r="AD621" s="275"/>
      <c r="AE621" s="275"/>
      <c r="AF621" s="149"/>
      <c r="AG621" s="60"/>
      <c r="AH621" s="244"/>
      <c r="AI621" s="275"/>
      <c r="AJ621" s="275"/>
      <c r="AK621" s="149"/>
      <c r="AL621" s="60"/>
      <c r="AM621" s="244"/>
      <c r="AN621" s="275"/>
      <c r="AO621" s="275"/>
      <c r="AP621" s="149">
        <f t="shared" si="3028"/>
        <v>0</v>
      </c>
      <c r="AQ621" s="60">
        <f t="shared" si="3062"/>
        <v>0</v>
      </c>
      <c r="AR621" s="244"/>
      <c r="AS621" s="275"/>
      <c r="AT621" s="275"/>
      <c r="AU621" s="149"/>
      <c r="AV621" s="60"/>
      <c r="AW621" s="244"/>
      <c r="AX621" s="212"/>
      <c r="AY621" s="213"/>
      <c r="AZ621" s="149"/>
      <c r="BA621" s="60"/>
      <c r="BB621" s="244"/>
      <c r="BC621" s="212"/>
      <c r="BD621" s="213"/>
      <c r="BE621" s="149"/>
      <c r="BF621" s="60"/>
      <c r="BG621" s="244"/>
      <c r="BH621" s="275"/>
      <c r="BI621" s="275"/>
      <c r="BJ621" s="149"/>
      <c r="BK621" s="60"/>
      <c r="BL621" s="244"/>
      <c r="BM621" s="212"/>
      <c r="BN621" s="213"/>
      <c r="BO621" s="149"/>
      <c r="BP621" s="60"/>
      <c r="BQ621" s="244"/>
      <c r="BR621" s="212"/>
      <c r="BS621" s="213"/>
      <c r="BT621" s="149"/>
      <c r="BU621" s="60"/>
      <c r="BV621" s="244"/>
      <c r="BW621" s="212"/>
      <c r="BX621" s="213"/>
      <c r="BY621" s="149"/>
      <c r="BZ621" s="60"/>
      <c r="CA621" s="244"/>
      <c r="CB621" s="277">
        <v>31500000</v>
      </c>
      <c r="CC621" s="277">
        <v>0</v>
      </c>
      <c r="CD621" s="149">
        <f t="shared" si="3204"/>
        <v>31500000</v>
      </c>
      <c r="CE621" s="60">
        <f t="shared" si="3205"/>
        <v>31500000</v>
      </c>
      <c r="CF621" s="244"/>
      <c r="CG621" s="212"/>
      <c r="CH621" s="213"/>
      <c r="CI621" s="149"/>
      <c r="CJ621" s="60"/>
      <c r="CK621" s="244"/>
      <c r="CL621" s="212"/>
      <c r="CM621" s="213"/>
      <c r="CN621" s="149"/>
      <c r="CO621" s="60"/>
      <c r="CP621" s="244"/>
      <c r="CQ621" s="212"/>
      <c r="CR621" s="213"/>
      <c r="CS621" s="149"/>
      <c r="CT621" s="60"/>
      <c r="CU621" s="244"/>
      <c r="CV621" s="212"/>
      <c r="CW621" s="213"/>
      <c r="CX621" s="149"/>
      <c r="CY621" s="60"/>
      <c r="CZ621" s="244"/>
      <c r="DA621" s="212"/>
      <c r="DB621" s="213"/>
      <c r="DC621" s="149"/>
      <c r="DD621" s="60"/>
      <c r="DE621" s="244"/>
      <c r="DF621" s="212"/>
      <c r="DG621" s="213"/>
      <c r="DH621" s="149"/>
      <c r="DI621" s="60"/>
      <c r="DJ621" s="244"/>
      <c r="DK621" s="212"/>
      <c r="DL621" s="213"/>
      <c r="DM621" s="149"/>
      <c r="DN621" s="60"/>
      <c r="DO621" s="244"/>
      <c r="DP621" s="212"/>
      <c r="DQ621" s="213"/>
      <c r="DR621" s="149">
        <f t="shared" si="3029"/>
        <v>0</v>
      </c>
      <c r="DS621" s="60">
        <f t="shared" si="3039"/>
        <v>0</v>
      </c>
      <c r="DT621" s="244"/>
      <c r="DU621" s="212">
        <v>0</v>
      </c>
      <c r="DV621" s="213">
        <v>0</v>
      </c>
      <c r="DW621" s="149">
        <f t="shared" si="3030"/>
        <v>0</v>
      </c>
      <c r="DX621" s="60">
        <f t="shared" si="3040"/>
        <v>0</v>
      </c>
      <c r="DY621" s="244"/>
      <c r="DZ621" s="212"/>
      <c r="EA621" s="213"/>
      <c r="EB621" s="149"/>
      <c r="EC621" s="60"/>
      <c r="ED621" s="247"/>
      <c r="EE621" s="212"/>
      <c r="EF621" s="213"/>
      <c r="EG621" s="149"/>
      <c r="EH621" s="60"/>
      <c r="EI621" s="244"/>
      <c r="EJ621" s="224">
        <f t="shared" ref="EJ621" si="3246">IFERROR(AVERAGEIFS(O621:EI621,O$12:EI$12,"Valor Total Unitario",O621:EI621,"&lt;&gt;0"),0)</f>
        <v>50750000</v>
      </c>
      <c r="EK621" s="221">
        <f t="shared" ref="EK621" si="3247">_xlfn.MINIFS(O621:EI621,O$12:EI$12,"Valor Total Unitario", O621:EI621, "&lt;&gt;0")</f>
        <v>31500000</v>
      </c>
      <c r="EL621" s="222" t="str">
        <f t="shared" ref="EL621" si="3248">IF(EK621=0,"",INDEX(O$9:EI$9,MATCH(EK621,O621:EI621,0)))</f>
        <v>LA INSTRUMENTADORA S.A.S.</v>
      </c>
      <c r="EM621" s="221"/>
      <c r="EN621" s="220">
        <f>IFERROR(EM621/#REF!,0)</f>
        <v>0</v>
      </c>
      <c r="EO621" s="31">
        <f t="shared" ref="EO621" si="3249">+EJ621</f>
        <v>50750000</v>
      </c>
      <c r="EP621" s="31">
        <f t="shared" si="3067"/>
        <v>50750000</v>
      </c>
      <c r="EQ621" s="225" t="str">
        <f t="shared" si="3180"/>
        <v/>
      </c>
    </row>
    <row r="622" spans="1:147" s="14" customFormat="1" ht="28.5">
      <c r="A622" s="263">
        <f t="shared" si="2595"/>
        <v>610</v>
      </c>
      <c r="B622" s="102"/>
      <c r="C622" s="254" t="s">
        <v>1337</v>
      </c>
      <c r="D622" s="273" t="s">
        <v>57</v>
      </c>
      <c r="E622" s="268" t="s">
        <v>1445</v>
      </c>
      <c r="F622" s="273">
        <v>1</v>
      </c>
      <c r="G622" s="102"/>
      <c r="H622" s="103"/>
      <c r="I622" s="210"/>
      <c r="J622" s="280"/>
      <c r="K622" s="206"/>
      <c r="L622" s="71">
        <f t="shared" ref="L622" si="3250">+J622+K622</f>
        <v>0</v>
      </c>
      <c r="M622" s="209">
        <f t="shared" si="3025"/>
        <v>0</v>
      </c>
      <c r="O622" s="276"/>
      <c r="P622" s="276"/>
      <c r="Q622" s="149"/>
      <c r="R622" s="60"/>
      <c r="S622" s="244"/>
      <c r="T622" s="275"/>
      <c r="U622" s="275"/>
      <c r="V622" s="149"/>
      <c r="W622" s="60"/>
      <c r="X622" s="244"/>
      <c r="Y622" s="275">
        <v>40000000</v>
      </c>
      <c r="Z622" s="275">
        <v>0</v>
      </c>
      <c r="AA622" s="149">
        <f t="shared" ref="AA622" si="3251">+Y622+Z622</f>
        <v>40000000</v>
      </c>
      <c r="AB622" s="60">
        <f t="shared" ref="AB622" si="3252">+AA622*$F622</f>
        <v>40000000</v>
      </c>
      <c r="AC622" s="244"/>
      <c r="AD622" s="275"/>
      <c r="AE622" s="275"/>
      <c r="AF622" s="149"/>
      <c r="AG622" s="60"/>
      <c r="AH622" s="244"/>
      <c r="AI622" s="275"/>
      <c r="AJ622" s="275"/>
      <c r="AK622" s="149"/>
      <c r="AL622" s="60"/>
      <c r="AM622" s="244"/>
      <c r="AN622" s="275"/>
      <c r="AO622" s="275"/>
      <c r="AP622" s="149">
        <f t="shared" si="3028"/>
        <v>0</v>
      </c>
      <c r="AQ622" s="60">
        <f t="shared" si="3062"/>
        <v>0</v>
      </c>
      <c r="AR622" s="244"/>
      <c r="AS622" s="275">
        <v>8452019.3999999985</v>
      </c>
      <c r="AT622" s="275">
        <v>0</v>
      </c>
      <c r="AU622" s="149">
        <f t="shared" si="3213"/>
        <v>8452019.3999999985</v>
      </c>
      <c r="AV622" s="60">
        <f t="shared" si="3214"/>
        <v>8452019.3999999985</v>
      </c>
      <c r="AW622" s="244"/>
      <c r="AX622" s="212"/>
      <c r="AY622" s="213"/>
      <c r="AZ622" s="149"/>
      <c r="BA622" s="60"/>
      <c r="BB622" s="244"/>
      <c r="BC622" s="212"/>
      <c r="BD622" s="213"/>
      <c r="BE622" s="149"/>
      <c r="BF622" s="60"/>
      <c r="BG622" s="244"/>
      <c r="BH622" s="275"/>
      <c r="BI622" s="275"/>
      <c r="BJ622" s="149"/>
      <c r="BK622" s="60"/>
      <c r="BL622" s="244"/>
      <c r="BM622" s="212"/>
      <c r="BN622" s="213"/>
      <c r="BO622" s="149"/>
      <c r="BP622" s="60"/>
      <c r="BQ622" s="244"/>
      <c r="BR622" s="212"/>
      <c r="BS622" s="213"/>
      <c r="BT622" s="149"/>
      <c r="BU622" s="60"/>
      <c r="BV622" s="244"/>
      <c r="BW622" s="212"/>
      <c r="BX622" s="213"/>
      <c r="BY622" s="149"/>
      <c r="BZ622" s="60"/>
      <c r="CA622" s="244"/>
      <c r="CB622" s="277">
        <v>4655000</v>
      </c>
      <c r="CC622" s="277">
        <v>0</v>
      </c>
      <c r="CD622" s="149">
        <f t="shared" si="3204"/>
        <v>4655000</v>
      </c>
      <c r="CE622" s="60">
        <f t="shared" si="3205"/>
        <v>4655000</v>
      </c>
      <c r="CF622" s="244"/>
      <c r="CG622" s="212"/>
      <c r="CH622" s="213"/>
      <c r="CI622" s="149"/>
      <c r="CJ622" s="60"/>
      <c r="CK622" s="244"/>
      <c r="CL622" s="212"/>
      <c r="CM622" s="213"/>
      <c r="CN622" s="149"/>
      <c r="CO622" s="60"/>
      <c r="CP622" s="244"/>
      <c r="CQ622" s="212"/>
      <c r="CR622" s="213"/>
      <c r="CS622" s="149"/>
      <c r="CT622" s="60"/>
      <c r="CU622" s="244"/>
      <c r="CV622" s="212"/>
      <c r="CW622" s="213"/>
      <c r="CX622" s="149"/>
      <c r="CY622" s="60"/>
      <c r="CZ622" s="244"/>
      <c r="DA622" s="212"/>
      <c r="DB622" s="213"/>
      <c r="DC622" s="149"/>
      <c r="DD622" s="60"/>
      <c r="DE622" s="244"/>
      <c r="DF622" s="212"/>
      <c r="DG622" s="213"/>
      <c r="DH622" s="149"/>
      <c r="DI622" s="60"/>
      <c r="DJ622" s="244"/>
      <c r="DK622" s="212"/>
      <c r="DL622" s="213"/>
      <c r="DM622" s="149"/>
      <c r="DN622" s="60"/>
      <c r="DO622" s="244"/>
      <c r="DP622" s="212"/>
      <c r="DQ622" s="213"/>
      <c r="DR622" s="149">
        <f t="shared" si="3029"/>
        <v>0</v>
      </c>
      <c r="DS622" s="60">
        <f t="shared" si="3039"/>
        <v>0</v>
      </c>
      <c r="DT622" s="244"/>
      <c r="DU622" s="212">
        <v>0</v>
      </c>
      <c r="DV622" s="213">
        <v>0</v>
      </c>
      <c r="DW622" s="149">
        <f t="shared" si="3030"/>
        <v>0</v>
      </c>
      <c r="DX622" s="60">
        <f t="shared" si="3040"/>
        <v>0</v>
      </c>
      <c r="DY622" s="244"/>
      <c r="DZ622" s="212"/>
      <c r="EA622" s="213"/>
      <c r="EB622" s="149"/>
      <c r="EC622" s="60"/>
      <c r="ED622" s="247"/>
      <c r="EE622" s="212"/>
      <c r="EF622" s="213"/>
      <c r="EG622" s="149"/>
      <c r="EH622" s="60"/>
      <c r="EI622" s="244"/>
      <c r="EJ622" s="224">
        <f t="shared" ref="EJ622" si="3253">IFERROR(AVERAGEIFS(O622:EI622,O$12:EI$12,"Valor Total Unitario",O622:EI622,"&lt;&gt;0"),0)</f>
        <v>17702339.800000001</v>
      </c>
      <c r="EK622" s="221">
        <f t="shared" ref="EK622" si="3254">_xlfn.MINIFS(O622:EI622,O$12:EI$12,"Valor Total Unitario", O622:EI622, "&lt;&gt;0")</f>
        <v>4655000</v>
      </c>
      <c r="EL622" s="222" t="str">
        <f t="shared" ref="EL622" si="3255">IF(EK622=0,"",INDEX(O$9:EI$9,MATCH(EK622,O622:EI622,0)))</f>
        <v>LA INSTRUMENTADORA S.A.S.</v>
      </c>
      <c r="EM622" s="221"/>
      <c r="EN622" s="220">
        <f>IFERROR(EM622/#REF!,0)</f>
        <v>0</v>
      </c>
      <c r="EO622" s="31">
        <f t="shared" ref="EO622" si="3256">+EJ622</f>
        <v>17702339.800000001</v>
      </c>
      <c r="EP622" s="31">
        <f t="shared" si="3067"/>
        <v>17702339.800000001</v>
      </c>
      <c r="EQ622" s="225" t="str">
        <f t="shared" si="3180"/>
        <v/>
      </c>
    </row>
    <row r="623" spans="1:147" s="14" customFormat="1">
      <c r="A623" s="263">
        <f t="shared" si="2595"/>
        <v>611</v>
      </c>
      <c r="B623" s="102"/>
      <c r="C623" s="248" t="s">
        <v>1338</v>
      </c>
      <c r="D623" s="273" t="s">
        <v>57</v>
      </c>
      <c r="E623" s="264" t="s">
        <v>37</v>
      </c>
      <c r="F623" s="273">
        <v>5</v>
      </c>
      <c r="G623" s="102"/>
      <c r="H623" s="103"/>
      <c r="I623" s="210"/>
      <c r="J623" s="280"/>
      <c r="K623" s="206"/>
      <c r="L623" s="71">
        <f t="shared" ref="L623" si="3257">+J623+K623</f>
        <v>0</v>
      </c>
      <c r="M623" s="209">
        <f t="shared" si="3025"/>
        <v>0</v>
      </c>
      <c r="O623" s="276"/>
      <c r="P623" s="276"/>
      <c r="Q623" s="149"/>
      <c r="R623" s="60"/>
      <c r="S623" s="244"/>
      <c r="T623" s="275"/>
      <c r="U623" s="275"/>
      <c r="V623" s="149"/>
      <c r="W623" s="60"/>
      <c r="X623" s="244"/>
      <c r="Y623" s="275"/>
      <c r="Z623" s="275"/>
      <c r="AA623" s="149"/>
      <c r="AB623" s="60"/>
      <c r="AC623" s="244"/>
      <c r="AD623" s="275">
        <v>36054.4769676</v>
      </c>
      <c r="AE623" s="275">
        <v>6850.3506238440004</v>
      </c>
      <c r="AF623" s="149">
        <f t="shared" si="3202"/>
        <v>42904.827591444002</v>
      </c>
      <c r="AG623" s="60">
        <f t="shared" si="3203"/>
        <v>214524.13795722002</v>
      </c>
      <c r="AH623" s="244"/>
      <c r="AI623" s="275">
        <v>40502</v>
      </c>
      <c r="AJ623" s="275">
        <v>0</v>
      </c>
      <c r="AK623" s="149">
        <f t="shared" si="3211"/>
        <v>40502</v>
      </c>
      <c r="AL623" s="60">
        <f t="shared" si="3212"/>
        <v>202510</v>
      </c>
      <c r="AM623" s="244"/>
      <c r="AN623" s="275"/>
      <c r="AO623" s="275"/>
      <c r="AP623" s="149">
        <f t="shared" si="3028"/>
        <v>0</v>
      </c>
      <c r="AQ623" s="60">
        <f t="shared" si="3062"/>
        <v>0</v>
      </c>
      <c r="AR623" s="244"/>
      <c r="AS623" s="275">
        <v>111719.3</v>
      </c>
      <c r="AT623" s="275">
        <v>0</v>
      </c>
      <c r="AU623" s="149">
        <f t="shared" si="3213"/>
        <v>111719.3</v>
      </c>
      <c r="AV623" s="60">
        <f t="shared" si="3214"/>
        <v>558596.5</v>
      </c>
      <c r="AW623" s="244"/>
      <c r="AX623" s="212"/>
      <c r="AY623" s="213"/>
      <c r="AZ623" s="149"/>
      <c r="BA623" s="60"/>
      <c r="BB623" s="244"/>
      <c r="BC623" s="212"/>
      <c r="BD623" s="213"/>
      <c r="BE623" s="149"/>
      <c r="BF623" s="60"/>
      <c r="BG623" s="244"/>
      <c r="BH623" s="275"/>
      <c r="BI623" s="275"/>
      <c r="BJ623" s="149"/>
      <c r="BK623" s="60"/>
      <c r="BL623" s="244"/>
      <c r="BM623" s="212"/>
      <c r="BN623" s="213"/>
      <c r="BO623" s="149"/>
      <c r="BP623" s="60"/>
      <c r="BQ623" s="244"/>
      <c r="BR623" s="212"/>
      <c r="BS623" s="213"/>
      <c r="BT623" s="149"/>
      <c r="BU623" s="60"/>
      <c r="BV623" s="244"/>
      <c r="BW623" s="212"/>
      <c r="BX623" s="213"/>
      <c r="BY623" s="149"/>
      <c r="BZ623" s="60"/>
      <c r="CA623" s="244"/>
      <c r="CB623" s="277">
        <v>42000</v>
      </c>
      <c r="CC623" s="277">
        <v>0</v>
      </c>
      <c r="CD623" s="149">
        <f t="shared" si="3204"/>
        <v>42000</v>
      </c>
      <c r="CE623" s="60">
        <f t="shared" si="3205"/>
        <v>210000</v>
      </c>
      <c r="CF623" s="244"/>
      <c r="CG623" s="212"/>
      <c r="CH623" s="213"/>
      <c r="CI623" s="149"/>
      <c r="CJ623" s="60"/>
      <c r="CK623" s="244"/>
      <c r="CL623" s="212"/>
      <c r="CM623" s="213"/>
      <c r="CN623" s="149"/>
      <c r="CO623" s="60"/>
      <c r="CP623" s="244"/>
      <c r="CQ623" s="212"/>
      <c r="CR623" s="213"/>
      <c r="CS623" s="149"/>
      <c r="CT623" s="60"/>
      <c r="CU623" s="244"/>
      <c r="CV623" s="212"/>
      <c r="CW623" s="213"/>
      <c r="CX623" s="149"/>
      <c r="CY623" s="60"/>
      <c r="CZ623" s="244"/>
      <c r="DA623" s="212"/>
      <c r="DB623" s="213"/>
      <c r="DC623" s="149"/>
      <c r="DD623" s="60"/>
      <c r="DE623" s="244"/>
      <c r="DF623" s="212"/>
      <c r="DG623" s="213"/>
      <c r="DH623" s="149"/>
      <c r="DI623" s="60"/>
      <c r="DJ623" s="244"/>
      <c r="DK623" s="212">
        <v>625000</v>
      </c>
      <c r="DL623" s="213">
        <v>0</v>
      </c>
      <c r="DM623" s="149">
        <f t="shared" ref="DM623:DM643" si="3258">+DK623+DL623</f>
        <v>625000</v>
      </c>
      <c r="DN623" s="60">
        <f t="shared" ref="DN623:DN643" si="3259">+DM623*$F623</f>
        <v>3125000</v>
      </c>
      <c r="DO623" s="244"/>
      <c r="DP623" s="212"/>
      <c r="DQ623" s="213"/>
      <c r="DR623" s="149">
        <f t="shared" si="3029"/>
        <v>0</v>
      </c>
      <c r="DS623" s="60">
        <f t="shared" si="3039"/>
        <v>0</v>
      </c>
      <c r="DT623" s="244"/>
      <c r="DU623" s="212">
        <v>0</v>
      </c>
      <c r="DV623" s="213">
        <v>0</v>
      </c>
      <c r="DW623" s="149">
        <f t="shared" si="3030"/>
        <v>0</v>
      </c>
      <c r="DX623" s="60">
        <f t="shared" si="3040"/>
        <v>0</v>
      </c>
      <c r="DY623" s="244"/>
      <c r="DZ623" s="212"/>
      <c r="EA623" s="213"/>
      <c r="EB623" s="149"/>
      <c r="EC623" s="60"/>
      <c r="ED623" s="247"/>
      <c r="EE623" s="212"/>
      <c r="EF623" s="213"/>
      <c r="EG623" s="149"/>
      <c r="EH623" s="60"/>
      <c r="EI623" s="244"/>
      <c r="EJ623" s="224">
        <f t="shared" ref="EJ623" si="3260">IFERROR(AVERAGEIFS(O623:EI623,O$12:EI$12,"Valor Total Unitario",O623:EI623,"&lt;&gt;0"),0)</f>
        <v>172425.22551828879</v>
      </c>
      <c r="EK623" s="221">
        <f t="shared" ref="EK623" si="3261">_xlfn.MINIFS(O623:EI623,O$12:EI$12,"Valor Total Unitario", O623:EI623, "&lt;&gt;0")</f>
        <v>40502</v>
      </c>
      <c r="EL623" s="222" t="str">
        <f t="shared" ref="EL623" si="3262">IF(EK623=0,"",INDEX(O$9:EI$9,MATCH(EK623,O623:EI623,0)))</f>
        <v>W.LORENZ HOLDING S.A.S</v>
      </c>
      <c r="EM623" s="221"/>
      <c r="EN623" s="220">
        <f>IFERROR(EM623/#REF!,0)</f>
        <v>0</v>
      </c>
      <c r="EO623" s="31">
        <f t="shared" ref="EO623" si="3263">+EJ623</f>
        <v>172425.22551828879</v>
      </c>
      <c r="EP623" s="31">
        <f t="shared" si="3067"/>
        <v>862126.12759144395</v>
      </c>
      <c r="EQ623" s="225" t="str">
        <f t="shared" si="3180"/>
        <v/>
      </c>
    </row>
    <row r="624" spans="1:147" s="14" customFormat="1" ht="24">
      <c r="A624" s="263">
        <f t="shared" si="2595"/>
        <v>612</v>
      </c>
      <c r="B624" s="102"/>
      <c r="C624" s="248" t="s">
        <v>1339</v>
      </c>
      <c r="D624" s="273" t="s">
        <v>57</v>
      </c>
      <c r="E624" s="264" t="s">
        <v>37</v>
      </c>
      <c r="F624" s="273">
        <v>10</v>
      </c>
      <c r="G624" s="102"/>
      <c r="H624" s="103"/>
      <c r="I624" s="210"/>
      <c r="J624" s="280"/>
      <c r="K624" s="206"/>
      <c r="L624" s="71">
        <f t="shared" ref="L624" si="3264">+J624+K624</f>
        <v>0</v>
      </c>
      <c r="M624" s="209">
        <f t="shared" si="3025"/>
        <v>0</v>
      </c>
      <c r="O624" s="276"/>
      <c r="P624" s="276"/>
      <c r="Q624" s="149"/>
      <c r="R624" s="60"/>
      <c r="S624" s="244"/>
      <c r="T624" s="275"/>
      <c r="U624" s="275"/>
      <c r="V624" s="149"/>
      <c r="W624" s="60"/>
      <c r="X624" s="244"/>
      <c r="Y624" s="275"/>
      <c r="Z624" s="275"/>
      <c r="AA624" s="149"/>
      <c r="AB624" s="60"/>
      <c r="AC624" s="244"/>
      <c r="AD624" s="275">
        <v>24036.069306658501</v>
      </c>
      <c r="AE624" s="275">
        <v>4566.8531682651155</v>
      </c>
      <c r="AF624" s="149">
        <f t="shared" si="3202"/>
        <v>28602.922474923616</v>
      </c>
      <c r="AG624" s="60">
        <f t="shared" si="3203"/>
        <v>286029.22474923613</v>
      </c>
      <c r="AH624" s="244"/>
      <c r="AI624" s="275">
        <v>20829.599999999999</v>
      </c>
      <c r="AJ624" s="275">
        <v>0</v>
      </c>
      <c r="AK624" s="149">
        <f t="shared" si="3211"/>
        <v>20829.599999999999</v>
      </c>
      <c r="AL624" s="60">
        <f t="shared" si="3212"/>
        <v>208296</v>
      </c>
      <c r="AM624" s="244"/>
      <c r="AN624" s="275"/>
      <c r="AO624" s="275"/>
      <c r="AP624" s="149">
        <f t="shared" si="3028"/>
        <v>0</v>
      </c>
      <c r="AQ624" s="60">
        <f t="shared" si="3062"/>
        <v>0</v>
      </c>
      <c r="AR624" s="244"/>
      <c r="AS624" s="275">
        <v>73906.8</v>
      </c>
      <c r="AT624" s="275">
        <v>0</v>
      </c>
      <c r="AU624" s="149">
        <f t="shared" si="3213"/>
        <v>73906.8</v>
      </c>
      <c r="AV624" s="60">
        <f t="shared" si="3214"/>
        <v>739068</v>
      </c>
      <c r="AW624" s="244"/>
      <c r="AX624" s="212"/>
      <c r="AY624" s="213"/>
      <c r="AZ624" s="149"/>
      <c r="BA624" s="60"/>
      <c r="BB624" s="244"/>
      <c r="BC624" s="212"/>
      <c r="BD624" s="213"/>
      <c r="BE624" s="149"/>
      <c r="BF624" s="60"/>
      <c r="BG624" s="244"/>
      <c r="BH624" s="275"/>
      <c r="BI624" s="275"/>
      <c r="BJ624" s="149"/>
      <c r="BK624" s="60"/>
      <c r="BL624" s="244"/>
      <c r="BM624" s="212"/>
      <c r="BN624" s="213"/>
      <c r="BO624" s="149"/>
      <c r="BP624" s="60"/>
      <c r="BQ624" s="244"/>
      <c r="BR624" s="212"/>
      <c r="BS624" s="213"/>
      <c r="BT624" s="149"/>
      <c r="BU624" s="60"/>
      <c r="BV624" s="244"/>
      <c r="BW624" s="212"/>
      <c r="BX624" s="213"/>
      <c r="BY624" s="149"/>
      <c r="BZ624" s="60"/>
      <c r="CA624" s="244"/>
      <c r="CB624" s="277">
        <v>12200</v>
      </c>
      <c r="CC624" s="277">
        <v>2318</v>
      </c>
      <c r="CD624" s="149">
        <f t="shared" si="3204"/>
        <v>14518</v>
      </c>
      <c r="CE624" s="60">
        <f t="shared" si="3205"/>
        <v>145180</v>
      </c>
      <c r="CF624" s="244"/>
      <c r="CG624" s="212"/>
      <c r="CH624" s="213"/>
      <c r="CI624" s="149"/>
      <c r="CJ624" s="60"/>
      <c r="CK624" s="244"/>
      <c r="CL624" s="212"/>
      <c r="CM624" s="213"/>
      <c r="CN624" s="149"/>
      <c r="CO624" s="60"/>
      <c r="CP624" s="244"/>
      <c r="CQ624" s="212"/>
      <c r="CR624" s="213"/>
      <c r="CS624" s="149"/>
      <c r="CT624" s="60"/>
      <c r="CU624" s="244"/>
      <c r="CV624" s="212"/>
      <c r="CW624" s="213"/>
      <c r="CX624" s="149"/>
      <c r="CY624" s="60"/>
      <c r="CZ624" s="244"/>
      <c r="DA624" s="212"/>
      <c r="DB624" s="213"/>
      <c r="DC624" s="149"/>
      <c r="DD624" s="60"/>
      <c r="DE624" s="244"/>
      <c r="DF624" s="212"/>
      <c r="DG624" s="213"/>
      <c r="DH624" s="149"/>
      <c r="DI624" s="60"/>
      <c r="DJ624" s="244"/>
      <c r="DK624" s="212">
        <v>178500</v>
      </c>
      <c r="DL624" s="213">
        <v>0</v>
      </c>
      <c r="DM624" s="149">
        <f t="shared" si="3258"/>
        <v>178500</v>
      </c>
      <c r="DN624" s="60">
        <f t="shared" si="3259"/>
        <v>1785000</v>
      </c>
      <c r="DO624" s="244"/>
      <c r="DP624" s="212"/>
      <c r="DQ624" s="213"/>
      <c r="DR624" s="149">
        <f t="shared" si="3029"/>
        <v>0</v>
      </c>
      <c r="DS624" s="60">
        <f t="shared" si="3039"/>
        <v>0</v>
      </c>
      <c r="DT624" s="244"/>
      <c r="DU624" s="212">
        <v>0</v>
      </c>
      <c r="DV624" s="213">
        <v>0</v>
      </c>
      <c r="DW624" s="149">
        <f t="shared" si="3030"/>
        <v>0</v>
      </c>
      <c r="DX624" s="60">
        <f t="shared" si="3040"/>
        <v>0</v>
      </c>
      <c r="DY624" s="244"/>
      <c r="DZ624" s="212"/>
      <c r="EA624" s="213"/>
      <c r="EB624" s="149"/>
      <c r="EC624" s="60"/>
      <c r="ED624" s="247"/>
      <c r="EE624" s="212"/>
      <c r="EF624" s="213"/>
      <c r="EG624" s="149"/>
      <c r="EH624" s="60"/>
      <c r="EI624" s="244"/>
      <c r="EJ624" s="224">
        <f t="shared" ref="EJ624" si="3265">IFERROR(AVERAGEIFS(O624:EI624,O$12:EI$12,"Valor Total Unitario",O624:EI624,"&lt;&gt;0"),0)</f>
        <v>63271.464494984728</v>
      </c>
      <c r="EK624" s="221">
        <f t="shared" ref="EK624" si="3266">_xlfn.MINIFS(O624:EI624,O$12:EI$12,"Valor Total Unitario", O624:EI624, "&lt;&gt;0")</f>
        <v>14518</v>
      </c>
      <c r="EL624" s="222" t="str">
        <f t="shared" ref="EL624" si="3267">IF(EK624=0,"",INDEX(O$9:EI$9,MATCH(EK624,O624:EI624,0)))</f>
        <v>LA INSTRUMENTADORA S.A.S.</v>
      </c>
      <c r="EM624" s="221"/>
      <c r="EN624" s="220">
        <f>IFERROR(EM624/#REF!,0)</f>
        <v>0</v>
      </c>
      <c r="EO624" s="31">
        <f t="shared" ref="EO624" si="3268">+EJ624</f>
        <v>63271.464494984728</v>
      </c>
      <c r="EP624" s="31">
        <f t="shared" si="3067"/>
        <v>632714.64494984725</v>
      </c>
      <c r="EQ624" s="225" t="str">
        <f t="shared" si="3180"/>
        <v/>
      </c>
    </row>
    <row r="625" spans="1:147" s="14" customFormat="1">
      <c r="A625" s="263">
        <f t="shared" si="2595"/>
        <v>613</v>
      </c>
      <c r="B625" s="102"/>
      <c r="C625" s="254" t="s">
        <v>1340</v>
      </c>
      <c r="D625" s="273" t="s">
        <v>57</v>
      </c>
      <c r="E625" s="268" t="s">
        <v>37</v>
      </c>
      <c r="F625" s="273">
        <v>1</v>
      </c>
      <c r="G625" s="102"/>
      <c r="H625" s="103"/>
      <c r="I625" s="210"/>
      <c r="J625" s="280"/>
      <c r="K625" s="206"/>
      <c r="L625" s="71">
        <f t="shared" ref="L625" si="3269">+J625+K625</f>
        <v>0</v>
      </c>
      <c r="M625" s="209">
        <f t="shared" si="3025"/>
        <v>0</v>
      </c>
      <c r="O625" s="276"/>
      <c r="P625" s="276"/>
      <c r="Q625" s="149"/>
      <c r="R625" s="60"/>
      <c r="S625" s="244"/>
      <c r="T625" s="275"/>
      <c r="U625" s="275"/>
      <c r="V625" s="149"/>
      <c r="W625" s="60"/>
      <c r="X625" s="244"/>
      <c r="Y625" s="275"/>
      <c r="Z625" s="275"/>
      <c r="AA625" s="149"/>
      <c r="AB625" s="60"/>
      <c r="AC625" s="244"/>
      <c r="AD625" s="275"/>
      <c r="AE625" s="275"/>
      <c r="AF625" s="149"/>
      <c r="AG625" s="60"/>
      <c r="AH625" s="244"/>
      <c r="AI625" s="275">
        <v>956860.3</v>
      </c>
      <c r="AJ625" s="275">
        <v>0</v>
      </c>
      <c r="AK625" s="149">
        <f t="shared" si="3211"/>
        <v>956860.3</v>
      </c>
      <c r="AL625" s="60">
        <f t="shared" si="3212"/>
        <v>956860.3</v>
      </c>
      <c r="AM625" s="244"/>
      <c r="AN625" s="275"/>
      <c r="AO625" s="275"/>
      <c r="AP625" s="149">
        <f t="shared" si="3028"/>
        <v>0</v>
      </c>
      <c r="AQ625" s="60">
        <f t="shared" si="3062"/>
        <v>0</v>
      </c>
      <c r="AR625" s="244"/>
      <c r="AS625" s="275"/>
      <c r="AT625" s="275">
        <v>0</v>
      </c>
      <c r="AU625" s="149">
        <f t="shared" si="3213"/>
        <v>0</v>
      </c>
      <c r="AV625" s="60">
        <f t="shared" si="3214"/>
        <v>0</v>
      </c>
      <c r="AW625" s="244"/>
      <c r="AX625" s="212"/>
      <c r="AY625" s="213"/>
      <c r="AZ625" s="149"/>
      <c r="BA625" s="60"/>
      <c r="BB625" s="244"/>
      <c r="BC625" s="212"/>
      <c r="BD625" s="213"/>
      <c r="BE625" s="149"/>
      <c r="BF625" s="60"/>
      <c r="BG625" s="244"/>
      <c r="BH625" s="275"/>
      <c r="BI625" s="275"/>
      <c r="BJ625" s="149"/>
      <c r="BK625" s="60"/>
      <c r="BL625" s="244"/>
      <c r="BM625" s="212"/>
      <c r="BN625" s="213"/>
      <c r="BO625" s="149"/>
      <c r="BP625" s="60"/>
      <c r="BQ625" s="244"/>
      <c r="BR625" s="212"/>
      <c r="BS625" s="213"/>
      <c r="BT625" s="149"/>
      <c r="BU625" s="60"/>
      <c r="BV625" s="244"/>
      <c r="BW625" s="212"/>
      <c r="BX625" s="213"/>
      <c r="BY625" s="149"/>
      <c r="BZ625" s="60"/>
      <c r="CA625" s="244"/>
      <c r="CB625" s="277">
        <v>1213400</v>
      </c>
      <c r="CC625" s="277">
        <v>230546</v>
      </c>
      <c r="CD625" s="149">
        <f t="shared" si="3204"/>
        <v>1443946</v>
      </c>
      <c r="CE625" s="60">
        <f t="shared" si="3205"/>
        <v>1443946</v>
      </c>
      <c r="CF625" s="244"/>
      <c r="CG625" s="212"/>
      <c r="CH625" s="213"/>
      <c r="CI625" s="149"/>
      <c r="CJ625" s="60"/>
      <c r="CK625" s="244"/>
      <c r="CL625" s="212"/>
      <c r="CM625" s="213"/>
      <c r="CN625" s="149"/>
      <c r="CO625" s="60"/>
      <c r="CP625" s="244"/>
      <c r="CQ625" s="212"/>
      <c r="CR625" s="213"/>
      <c r="CS625" s="149"/>
      <c r="CT625" s="60"/>
      <c r="CU625" s="244"/>
      <c r="CV625" s="212"/>
      <c r="CW625" s="213"/>
      <c r="CX625" s="149"/>
      <c r="CY625" s="60"/>
      <c r="CZ625" s="244"/>
      <c r="DA625" s="212"/>
      <c r="DB625" s="213"/>
      <c r="DC625" s="149"/>
      <c r="DD625" s="60"/>
      <c r="DE625" s="244"/>
      <c r="DF625" s="212"/>
      <c r="DG625" s="213"/>
      <c r="DH625" s="149"/>
      <c r="DI625" s="60"/>
      <c r="DJ625" s="244"/>
      <c r="DK625" s="212"/>
      <c r="DL625" s="213"/>
      <c r="DM625" s="149"/>
      <c r="DN625" s="60"/>
      <c r="DO625" s="244"/>
      <c r="DP625" s="212"/>
      <c r="DQ625" s="213"/>
      <c r="DR625" s="149">
        <f t="shared" si="3029"/>
        <v>0</v>
      </c>
      <c r="DS625" s="60">
        <f t="shared" si="3039"/>
        <v>0</v>
      </c>
      <c r="DT625" s="244"/>
      <c r="DU625" s="212">
        <v>0</v>
      </c>
      <c r="DV625" s="213">
        <v>0</v>
      </c>
      <c r="DW625" s="149">
        <f t="shared" si="3030"/>
        <v>0</v>
      </c>
      <c r="DX625" s="60">
        <f t="shared" si="3040"/>
        <v>0</v>
      </c>
      <c r="DY625" s="244"/>
      <c r="DZ625" s="212"/>
      <c r="EA625" s="213"/>
      <c r="EB625" s="149"/>
      <c r="EC625" s="60"/>
      <c r="ED625" s="247"/>
      <c r="EE625" s="212"/>
      <c r="EF625" s="213"/>
      <c r="EG625" s="149"/>
      <c r="EH625" s="60"/>
      <c r="EI625" s="244"/>
      <c r="EJ625" s="224">
        <f t="shared" ref="EJ625" si="3270">IFERROR(AVERAGEIFS(O625:EI625,O$12:EI$12,"Valor Total Unitario",O625:EI625,"&lt;&gt;0"),0)</f>
        <v>1200403.1499999999</v>
      </c>
      <c r="EK625" s="221">
        <f t="shared" ref="EK625" si="3271">_xlfn.MINIFS(O625:EI625,O$12:EI$12,"Valor Total Unitario", O625:EI625, "&lt;&gt;0")</f>
        <v>956860.3</v>
      </c>
      <c r="EL625" s="222" t="str">
        <f t="shared" ref="EL625" si="3272">IF(EK625=0,"",INDEX(O$9:EI$9,MATCH(EK625,O625:EI625,0)))</f>
        <v>W.LORENZ HOLDING S.A.S</v>
      </c>
      <c r="EM625" s="221"/>
      <c r="EN625" s="220">
        <f>IFERROR(EM625/#REF!,0)</f>
        <v>0</v>
      </c>
      <c r="EO625" s="31">
        <f t="shared" ref="EO625" si="3273">+EJ625</f>
        <v>1200403.1499999999</v>
      </c>
      <c r="EP625" s="31">
        <f t="shared" si="3067"/>
        <v>1200403.1499999999</v>
      </c>
      <c r="EQ625" s="225" t="str">
        <f t="shared" si="3180"/>
        <v/>
      </c>
    </row>
    <row r="626" spans="1:147" s="14" customFormat="1" ht="28.5">
      <c r="A626" s="263">
        <f t="shared" si="2595"/>
        <v>614</v>
      </c>
      <c r="B626" s="102"/>
      <c r="C626" s="254" t="s">
        <v>1341</v>
      </c>
      <c r="D626" s="273" t="s">
        <v>57</v>
      </c>
      <c r="E626" s="268" t="s">
        <v>37</v>
      </c>
      <c r="F626" s="273">
        <v>5</v>
      </c>
      <c r="G626" s="102"/>
      <c r="H626" s="103"/>
      <c r="I626" s="210"/>
      <c r="J626" s="280"/>
      <c r="K626" s="206"/>
      <c r="L626" s="71">
        <f t="shared" ref="L626" si="3274">+J626+K626</f>
        <v>0</v>
      </c>
      <c r="M626" s="209">
        <f t="shared" si="3025"/>
        <v>0</v>
      </c>
      <c r="O626" s="276"/>
      <c r="P626" s="276"/>
      <c r="Q626" s="149"/>
      <c r="R626" s="60"/>
      <c r="S626" s="244"/>
      <c r="T626" s="275"/>
      <c r="U626" s="275"/>
      <c r="V626" s="149"/>
      <c r="W626" s="60"/>
      <c r="X626" s="244"/>
      <c r="Y626" s="275"/>
      <c r="Z626" s="275"/>
      <c r="AA626" s="149"/>
      <c r="AB626" s="60"/>
      <c r="AC626" s="244"/>
      <c r="AD626" s="275"/>
      <c r="AE626" s="275"/>
      <c r="AF626" s="149"/>
      <c r="AG626" s="60"/>
      <c r="AH626" s="244"/>
      <c r="AI626" s="275">
        <v>651503.6</v>
      </c>
      <c r="AJ626" s="275">
        <v>0</v>
      </c>
      <c r="AK626" s="149">
        <f t="shared" si="3211"/>
        <v>651503.6</v>
      </c>
      <c r="AL626" s="60">
        <f t="shared" si="3212"/>
        <v>3257518</v>
      </c>
      <c r="AM626" s="244"/>
      <c r="AN626" s="275"/>
      <c r="AO626" s="275"/>
      <c r="AP626" s="149">
        <f t="shared" si="3028"/>
        <v>0</v>
      </c>
      <c r="AQ626" s="60">
        <f t="shared" si="3062"/>
        <v>0</v>
      </c>
      <c r="AR626" s="244"/>
      <c r="AS626" s="275">
        <v>1600000</v>
      </c>
      <c r="AT626" s="275">
        <v>0</v>
      </c>
      <c r="AU626" s="149">
        <f t="shared" si="3213"/>
        <v>1600000</v>
      </c>
      <c r="AV626" s="60">
        <f t="shared" si="3214"/>
        <v>8000000</v>
      </c>
      <c r="AW626" s="244"/>
      <c r="AX626" s="212"/>
      <c r="AY626" s="213"/>
      <c r="AZ626" s="149"/>
      <c r="BA626" s="60"/>
      <c r="BB626" s="244"/>
      <c r="BC626" s="212"/>
      <c r="BD626" s="213"/>
      <c r="BE626" s="149"/>
      <c r="BF626" s="60"/>
      <c r="BG626" s="244"/>
      <c r="BH626" s="275"/>
      <c r="BI626" s="275"/>
      <c r="BJ626" s="149"/>
      <c r="BK626" s="60"/>
      <c r="BL626" s="244"/>
      <c r="BM626" s="212"/>
      <c r="BN626" s="213"/>
      <c r="BO626" s="149"/>
      <c r="BP626" s="60"/>
      <c r="BQ626" s="244"/>
      <c r="BR626" s="212"/>
      <c r="BS626" s="213"/>
      <c r="BT626" s="149"/>
      <c r="BU626" s="60"/>
      <c r="BV626" s="244"/>
      <c r="BW626" s="212"/>
      <c r="BX626" s="213"/>
      <c r="BY626" s="149"/>
      <c r="BZ626" s="60"/>
      <c r="CA626" s="244"/>
      <c r="CB626" s="277">
        <v>630000</v>
      </c>
      <c r="CC626" s="277">
        <v>119700</v>
      </c>
      <c r="CD626" s="149">
        <f t="shared" si="3204"/>
        <v>749700</v>
      </c>
      <c r="CE626" s="60">
        <f t="shared" si="3205"/>
        <v>3748500</v>
      </c>
      <c r="CF626" s="244"/>
      <c r="CG626" s="212"/>
      <c r="CH626" s="213"/>
      <c r="CI626" s="149"/>
      <c r="CJ626" s="60"/>
      <c r="CK626" s="244"/>
      <c r="CL626" s="212"/>
      <c r="CM626" s="213"/>
      <c r="CN626" s="149"/>
      <c r="CO626" s="60"/>
      <c r="CP626" s="244"/>
      <c r="CQ626" s="212"/>
      <c r="CR626" s="213"/>
      <c r="CS626" s="149"/>
      <c r="CT626" s="60"/>
      <c r="CU626" s="244"/>
      <c r="CV626" s="212"/>
      <c r="CW626" s="213"/>
      <c r="CX626" s="149"/>
      <c r="CY626" s="60"/>
      <c r="CZ626" s="244"/>
      <c r="DA626" s="212"/>
      <c r="DB626" s="213"/>
      <c r="DC626" s="149"/>
      <c r="DD626" s="60"/>
      <c r="DE626" s="244"/>
      <c r="DF626" s="212"/>
      <c r="DG626" s="213"/>
      <c r="DH626" s="149"/>
      <c r="DI626" s="60"/>
      <c r="DJ626" s="244"/>
      <c r="DK626" s="212"/>
      <c r="DL626" s="213"/>
      <c r="DM626" s="149"/>
      <c r="DN626" s="60"/>
      <c r="DO626" s="244"/>
      <c r="DP626" s="212"/>
      <c r="DQ626" s="213"/>
      <c r="DR626" s="149">
        <f t="shared" si="3029"/>
        <v>0</v>
      </c>
      <c r="DS626" s="60">
        <f t="shared" si="3039"/>
        <v>0</v>
      </c>
      <c r="DT626" s="244"/>
      <c r="DU626" s="212">
        <v>0</v>
      </c>
      <c r="DV626" s="213">
        <v>0</v>
      </c>
      <c r="DW626" s="149">
        <f t="shared" si="3030"/>
        <v>0</v>
      </c>
      <c r="DX626" s="60">
        <f t="shared" si="3040"/>
        <v>0</v>
      </c>
      <c r="DY626" s="244"/>
      <c r="DZ626" s="212"/>
      <c r="EA626" s="213"/>
      <c r="EB626" s="149"/>
      <c r="EC626" s="60"/>
      <c r="ED626" s="247"/>
      <c r="EE626" s="212"/>
      <c r="EF626" s="213"/>
      <c r="EG626" s="149"/>
      <c r="EH626" s="60"/>
      <c r="EI626" s="244"/>
      <c r="EJ626" s="224">
        <f t="shared" ref="EJ626" si="3275">IFERROR(AVERAGEIFS(O626:EI626,O$12:EI$12,"Valor Total Unitario",O626:EI626,"&lt;&gt;0"),0)</f>
        <v>1000401.2000000001</v>
      </c>
      <c r="EK626" s="221">
        <f t="shared" ref="EK626" si="3276">_xlfn.MINIFS(O626:EI626,O$12:EI$12,"Valor Total Unitario", O626:EI626, "&lt;&gt;0")</f>
        <v>651503.6</v>
      </c>
      <c r="EL626" s="222" t="str">
        <f t="shared" ref="EL626" si="3277">IF(EK626=0,"",INDEX(O$9:EI$9,MATCH(EK626,O626:EI626,0)))</f>
        <v>W.LORENZ HOLDING S.A.S</v>
      </c>
      <c r="EM626" s="221"/>
      <c r="EN626" s="220">
        <f>IFERROR(EM626/#REF!,0)</f>
        <v>0</v>
      </c>
      <c r="EO626" s="31">
        <f t="shared" ref="EO626" si="3278">+EJ626</f>
        <v>1000401.2000000001</v>
      </c>
      <c r="EP626" s="31">
        <f t="shared" si="3067"/>
        <v>5002006</v>
      </c>
      <c r="EQ626" s="225" t="str">
        <f t="shared" si="3180"/>
        <v/>
      </c>
    </row>
    <row r="627" spans="1:147" s="14" customFormat="1">
      <c r="A627" s="263">
        <f t="shared" si="2595"/>
        <v>615</v>
      </c>
      <c r="B627" s="102"/>
      <c r="C627" s="254" t="s">
        <v>1342</v>
      </c>
      <c r="D627" s="273" t="s">
        <v>57</v>
      </c>
      <c r="E627" s="268" t="s">
        <v>37</v>
      </c>
      <c r="F627" s="273">
        <v>5</v>
      </c>
      <c r="G627" s="102"/>
      <c r="H627" s="103"/>
      <c r="I627" s="210"/>
      <c r="J627" s="280"/>
      <c r="K627" s="206"/>
      <c r="L627" s="71">
        <f t="shared" ref="L627" si="3279">+J627+K627</f>
        <v>0</v>
      </c>
      <c r="M627" s="209">
        <f t="shared" si="3025"/>
        <v>0</v>
      </c>
      <c r="O627" s="276"/>
      <c r="P627" s="276"/>
      <c r="Q627" s="149"/>
      <c r="R627" s="60"/>
      <c r="S627" s="244"/>
      <c r="T627" s="275"/>
      <c r="U627" s="275"/>
      <c r="V627" s="149"/>
      <c r="W627" s="60"/>
      <c r="X627" s="244"/>
      <c r="Y627" s="275"/>
      <c r="Z627" s="275"/>
      <c r="AA627" s="149"/>
      <c r="AB627" s="60"/>
      <c r="AC627" s="244"/>
      <c r="AD627" s="275"/>
      <c r="AE627" s="275"/>
      <c r="AF627" s="149"/>
      <c r="AG627" s="60"/>
      <c r="AH627" s="244"/>
      <c r="AI627" s="275">
        <v>651503.6</v>
      </c>
      <c r="AJ627" s="275">
        <v>0</v>
      </c>
      <c r="AK627" s="149">
        <f t="shared" si="3211"/>
        <v>651503.6</v>
      </c>
      <c r="AL627" s="60">
        <f t="shared" si="3212"/>
        <v>3257518</v>
      </c>
      <c r="AM627" s="244"/>
      <c r="AN627" s="275"/>
      <c r="AO627" s="275"/>
      <c r="AP627" s="149">
        <f t="shared" si="3028"/>
        <v>0</v>
      </c>
      <c r="AQ627" s="60">
        <f t="shared" si="3062"/>
        <v>0</v>
      </c>
      <c r="AR627" s="244"/>
      <c r="AS627" s="275">
        <v>700000</v>
      </c>
      <c r="AT627" s="275">
        <v>0</v>
      </c>
      <c r="AU627" s="149">
        <f t="shared" si="3213"/>
        <v>700000</v>
      </c>
      <c r="AV627" s="60">
        <f t="shared" si="3214"/>
        <v>3500000</v>
      </c>
      <c r="AW627" s="244"/>
      <c r="AX627" s="212"/>
      <c r="AY627" s="213"/>
      <c r="AZ627" s="149"/>
      <c r="BA627" s="60"/>
      <c r="BB627" s="244"/>
      <c r="BC627" s="212"/>
      <c r="BD627" s="213"/>
      <c r="BE627" s="149"/>
      <c r="BF627" s="60"/>
      <c r="BG627" s="244"/>
      <c r="BH627" s="275"/>
      <c r="BI627" s="275"/>
      <c r="BJ627" s="149"/>
      <c r="BK627" s="60"/>
      <c r="BL627" s="244"/>
      <c r="BM627" s="212"/>
      <c r="BN627" s="213"/>
      <c r="BO627" s="149"/>
      <c r="BP627" s="60"/>
      <c r="BQ627" s="244"/>
      <c r="BR627" s="212"/>
      <c r="BS627" s="213"/>
      <c r="BT627" s="149"/>
      <c r="BU627" s="60"/>
      <c r="BV627" s="244"/>
      <c r="BW627" s="212"/>
      <c r="BX627" s="213"/>
      <c r="BY627" s="149"/>
      <c r="BZ627" s="60"/>
      <c r="CA627" s="244"/>
      <c r="CB627" s="277">
        <v>630000</v>
      </c>
      <c r="CC627" s="277">
        <v>119700</v>
      </c>
      <c r="CD627" s="149">
        <f t="shared" si="3204"/>
        <v>749700</v>
      </c>
      <c r="CE627" s="60">
        <f t="shared" si="3205"/>
        <v>3748500</v>
      </c>
      <c r="CF627" s="244"/>
      <c r="CG627" s="212"/>
      <c r="CH627" s="213"/>
      <c r="CI627" s="149"/>
      <c r="CJ627" s="60"/>
      <c r="CK627" s="244"/>
      <c r="CL627" s="212"/>
      <c r="CM627" s="213"/>
      <c r="CN627" s="149"/>
      <c r="CO627" s="60"/>
      <c r="CP627" s="244"/>
      <c r="CQ627" s="212"/>
      <c r="CR627" s="213"/>
      <c r="CS627" s="149"/>
      <c r="CT627" s="60"/>
      <c r="CU627" s="244"/>
      <c r="CV627" s="212"/>
      <c r="CW627" s="213"/>
      <c r="CX627" s="149"/>
      <c r="CY627" s="60"/>
      <c r="CZ627" s="244"/>
      <c r="DA627" s="212"/>
      <c r="DB627" s="213"/>
      <c r="DC627" s="149"/>
      <c r="DD627" s="60"/>
      <c r="DE627" s="244"/>
      <c r="DF627" s="212"/>
      <c r="DG627" s="213"/>
      <c r="DH627" s="149"/>
      <c r="DI627" s="60"/>
      <c r="DJ627" s="244"/>
      <c r="DK627" s="212"/>
      <c r="DL627" s="213"/>
      <c r="DM627" s="149"/>
      <c r="DN627" s="60"/>
      <c r="DO627" s="244"/>
      <c r="DP627" s="212"/>
      <c r="DQ627" s="213"/>
      <c r="DR627" s="149">
        <f t="shared" si="3029"/>
        <v>0</v>
      </c>
      <c r="DS627" s="60">
        <f t="shared" si="3039"/>
        <v>0</v>
      </c>
      <c r="DT627" s="244"/>
      <c r="DU627" s="212">
        <v>0</v>
      </c>
      <c r="DV627" s="213">
        <v>0</v>
      </c>
      <c r="DW627" s="149">
        <f t="shared" si="3030"/>
        <v>0</v>
      </c>
      <c r="DX627" s="60">
        <f t="shared" si="3040"/>
        <v>0</v>
      </c>
      <c r="DY627" s="244"/>
      <c r="DZ627" s="212"/>
      <c r="EA627" s="213"/>
      <c r="EB627" s="149"/>
      <c r="EC627" s="60"/>
      <c r="ED627" s="247"/>
      <c r="EE627" s="212"/>
      <c r="EF627" s="213"/>
      <c r="EG627" s="149"/>
      <c r="EH627" s="60"/>
      <c r="EI627" s="244"/>
      <c r="EJ627" s="224">
        <f t="shared" ref="EJ627" si="3280">IFERROR(AVERAGEIFS(O627:EI627,O$12:EI$12,"Valor Total Unitario",O627:EI627,"&lt;&gt;0"),0)</f>
        <v>700401.20000000007</v>
      </c>
      <c r="EK627" s="221">
        <f t="shared" ref="EK627" si="3281">_xlfn.MINIFS(O627:EI627,O$12:EI$12,"Valor Total Unitario", O627:EI627, "&lt;&gt;0")</f>
        <v>651503.6</v>
      </c>
      <c r="EL627" s="222" t="str">
        <f t="shared" ref="EL627" si="3282">IF(EK627=0,"",INDEX(O$9:EI$9,MATCH(EK627,O627:EI627,0)))</f>
        <v>W.LORENZ HOLDING S.A.S</v>
      </c>
      <c r="EM627" s="221"/>
      <c r="EN627" s="220">
        <f>IFERROR(EM627/#REF!,0)</f>
        <v>0</v>
      </c>
      <c r="EO627" s="31">
        <f t="shared" ref="EO627" si="3283">+EJ627</f>
        <v>700401.20000000007</v>
      </c>
      <c r="EP627" s="31">
        <f t="shared" si="3067"/>
        <v>3502006.0000000005</v>
      </c>
      <c r="EQ627" s="225" t="str">
        <f t="shared" si="3180"/>
        <v/>
      </c>
    </row>
    <row r="628" spans="1:147" s="14" customFormat="1">
      <c r="A628" s="263">
        <f t="shared" si="2595"/>
        <v>616</v>
      </c>
      <c r="B628" s="102"/>
      <c r="C628" s="248" t="s">
        <v>1343</v>
      </c>
      <c r="D628" s="273" t="s">
        <v>57</v>
      </c>
      <c r="E628" s="264" t="s">
        <v>37</v>
      </c>
      <c r="F628" s="273">
        <v>5</v>
      </c>
      <c r="G628" s="102"/>
      <c r="H628" s="103"/>
      <c r="I628" s="210"/>
      <c r="J628" s="280"/>
      <c r="K628" s="206"/>
      <c r="L628" s="71">
        <f t="shared" ref="L628" si="3284">+J628+K628</f>
        <v>0</v>
      </c>
      <c r="M628" s="209">
        <f t="shared" si="3025"/>
        <v>0</v>
      </c>
      <c r="O628" s="276"/>
      <c r="P628" s="276"/>
      <c r="Q628" s="149"/>
      <c r="R628" s="60"/>
      <c r="S628" s="244"/>
      <c r="T628" s="275"/>
      <c r="U628" s="275"/>
      <c r="V628" s="149"/>
      <c r="W628" s="60"/>
      <c r="X628" s="244"/>
      <c r="Y628" s="275"/>
      <c r="Z628" s="275"/>
      <c r="AA628" s="149"/>
      <c r="AB628" s="60"/>
      <c r="AC628" s="244"/>
      <c r="AD628" s="275">
        <v>201752.77953600002</v>
      </c>
      <c r="AE628" s="275">
        <v>38333.028111840002</v>
      </c>
      <c r="AF628" s="149">
        <f t="shared" si="3202"/>
        <v>240085.80764784</v>
      </c>
      <c r="AG628" s="60">
        <f t="shared" si="3203"/>
        <v>1200429.0382392001</v>
      </c>
      <c r="AH628" s="244"/>
      <c r="AI628" s="275">
        <v>93154.6</v>
      </c>
      <c r="AJ628" s="275">
        <v>0</v>
      </c>
      <c r="AK628" s="149">
        <f t="shared" si="3211"/>
        <v>93154.6</v>
      </c>
      <c r="AL628" s="60">
        <f t="shared" si="3212"/>
        <v>465773</v>
      </c>
      <c r="AM628" s="244"/>
      <c r="AN628" s="275"/>
      <c r="AO628" s="275"/>
      <c r="AP628" s="149">
        <f t="shared" si="3028"/>
        <v>0</v>
      </c>
      <c r="AQ628" s="60">
        <f t="shared" si="3062"/>
        <v>0</v>
      </c>
      <c r="AR628" s="244"/>
      <c r="AS628" s="275">
        <v>129504.1</v>
      </c>
      <c r="AT628" s="275">
        <v>0</v>
      </c>
      <c r="AU628" s="149">
        <f t="shared" si="3213"/>
        <v>129504.1</v>
      </c>
      <c r="AV628" s="60">
        <f t="shared" si="3214"/>
        <v>647520.5</v>
      </c>
      <c r="AW628" s="244"/>
      <c r="AX628" s="212"/>
      <c r="AY628" s="213"/>
      <c r="AZ628" s="149"/>
      <c r="BA628" s="60"/>
      <c r="BB628" s="244"/>
      <c r="BC628" s="212"/>
      <c r="BD628" s="213"/>
      <c r="BE628" s="149"/>
      <c r="BF628" s="60"/>
      <c r="BG628" s="244"/>
      <c r="BH628" s="275"/>
      <c r="BI628" s="275"/>
      <c r="BJ628" s="149"/>
      <c r="BK628" s="60"/>
      <c r="BL628" s="244"/>
      <c r="BM628" s="212"/>
      <c r="BN628" s="213"/>
      <c r="BO628" s="149"/>
      <c r="BP628" s="60"/>
      <c r="BQ628" s="244"/>
      <c r="BR628" s="212"/>
      <c r="BS628" s="213"/>
      <c r="BT628" s="149"/>
      <c r="BU628" s="60"/>
      <c r="BV628" s="244"/>
      <c r="BW628" s="212"/>
      <c r="BX628" s="213"/>
      <c r="BY628" s="149"/>
      <c r="BZ628" s="60"/>
      <c r="CA628" s="244"/>
      <c r="CB628" s="277">
        <v>559700</v>
      </c>
      <c r="CC628" s="277">
        <v>106343</v>
      </c>
      <c r="CD628" s="149">
        <f t="shared" si="3204"/>
        <v>666043</v>
      </c>
      <c r="CE628" s="60">
        <f t="shared" si="3205"/>
        <v>3330215</v>
      </c>
      <c r="CF628" s="244"/>
      <c r="CG628" s="212"/>
      <c r="CH628" s="213"/>
      <c r="CI628" s="149"/>
      <c r="CJ628" s="60"/>
      <c r="CK628" s="244"/>
      <c r="CL628" s="212"/>
      <c r="CM628" s="213"/>
      <c r="CN628" s="149"/>
      <c r="CO628" s="60"/>
      <c r="CP628" s="244"/>
      <c r="CQ628" s="212"/>
      <c r="CR628" s="213"/>
      <c r="CS628" s="149"/>
      <c r="CT628" s="60"/>
      <c r="CU628" s="244"/>
      <c r="CV628" s="212"/>
      <c r="CW628" s="213"/>
      <c r="CX628" s="149"/>
      <c r="CY628" s="60"/>
      <c r="CZ628" s="244"/>
      <c r="DA628" s="212"/>
      <c r="DB628" s="213"/>
      <c r="DC628" s="149"/>
      <c r="DD628" s="60"/>
      <c r="DE628" s="244"/>
      <c r="DF628" s="212"/>
      <c r="DG628" s="213"/>
      <c r="DH628" s="149"/>
      <c r="DI628" s="60"/>
      <c r="DJ628" s="244"/>
      <c r="DK628" s="212"/>
      <c r="DL628" s="213"/>
      <c r="DM628" s="149"/>
      <c r="DN628" s="60"/>
      <c r="DO628" s="244"/>
      <c r="DP628" s="212"/>
      <c r="DQ628" s="213"/>
      <c r="DR628" s="149">
        <f t="shared" si="3029"/>
        <v>0</v>
      </c>
      <c r="DS628" s="60">
        <f t="shared" si="3039"/>
        <v>0</v>
      </c>
      <c r="DT628" s="244"/>
      <c r="DU628" s="212">
        <v>0</v>
      </c>
      <c r="DV628" s="213">
        <v>0</v>
      </c>
      <c r="DW628" s="149">
        <f t="shared" si="3030"/>
        <v>0</v>
      </c>
      <c r="DX628" s="60">
        <f t="shared" si="3040"/>
        <v>0</v>
      </c>
      <c r="DY628" s="244"/>
      <c r="DZ628" s="212"/>
      <c r="EA628" s="213"/>
      <c r="EB628" s="149"/>
      <c r="EC628" s="60"/>
      <c r="ED628" s="247"/>
      <c r="EE628" s="212"/>
      <c r="EF628" s="213"/>
      <c r="EG628" s="149"/>
      <c r="EH628" s="60"/>
      <c r="EI628" s="244"/>
      <c r="EJ628" s="224">
        <f t="shared" ref="EJ628" si="3285">IFERROR(AVERAGEIFS(O628:EI628,O$12:EI$12,"Valor Total Unitario",O628:EI628,"&lt;&gt;0"),0)</f>
        <v>282196.87691195996</v>
      </c>
      <c r="EK628" s="221">
        <f t="shared" ref="EK628" si="3286">_xlfn.MINIFS(O628:EI628,O$12:EI$12,"Valor Total Unitario", O628:EI628, "&lt;&gt;0")</f>
        <v>93154.6</v>
      </c>
      <c r="EL628" s="222" t="str">
        <f t="shared" ref="EL628" si="3287">IF(EK628=0,"",INDEX(O$9:EI$9,MATCH(EK628,O628:EI628,0)))</f>
        <v>W.LORENZ HOLDING S.A.S</v>
      </c>
      <c r="EM628" s="221"/>
      <c r="EN628" s="220">
        <f>IFERROR(EM628/#REF!,0)</f>
        <v>0</v>
      </c>
      <c r="EO628" s="31">
        <f t="shared" ref="EO628" si="3288">+EJ628</f>
        <v>282196.87691195996</v>
      </c>
      <c r="EP628" s="31">
        <f t="shared" si="3067"/>
        <v>1410984.3845597999</v>
      </c>
      <c r="EQ628" s="225" t="str">
        <f t="shared" si="3180"/>
        <v/>
      </c>
    </row>
    <row r="629" spans="1:147" s="14" customFormat="1">
      <c r="A629" s="263">
        <f t="shared" si="2595"/>
        <v>617</v>
      </c>
      <c r="B629" s="102"/>
      <c r="C629" s="248" t="s">
        <v>1344</v>
      </c>
      <c r="D629" s="273" t="s">
        <v>57</v>
      </c>
      <c r="E629" s="264" t="s">
        <v>37</v>
      </c>
      <c r="F629" s="273">
        <v>5</v>
      </c>
      <c r="G629" s="102"/>
      <c r="H629" s="103"/>
      <c r="I629" s="210"/>
      <c r="J629" s="280"/>
      <c r="K629" s="206"/>
      <c r="L629" s="71">
        <f t="shared" ref="L629" si="3289">+J629+K629</f>
        <v>0</v>
      </c>
      <c r="M629" s="209">
        <f t="shared" si="3025"/>
        <v>0</v>
      </c>
      <c r="O629" s="276"/>
      <c r="P629" s="276"/>
      <c r="Q629" s="149"/>
      <c r="R629" s="60"/>
      <c r="S629" s="244"/>
      <c r="T629" s="275"/>
      <c r="U629" s="275"/>
      <c r="V629" s="149"/>
      <c r="W629" s="60"/>
      <c r="X629" s="244"/>
      <c r="Y629" s="275"/>
      <c r="Z629" s="275"/>
      <c r="AA629" s="149"/>
      <c r="AB629" s="60"/>
      <c r="AC629" s="244"/>
      <c r="AD629" s="275">
        <v>201752.77953600002</v>
      </c>
      <c r="AE629" s="275">
        <v>38333.028111840002</v>
      </c>
      <c r="AF629" s="149">
        <f t="shared" si="3202"/>
        <v>240085.80764784</v>
      </c>
      <c r="AG629" s="60">
        <f t="shared" si="3203"/>
        <v>1200429.0382392001</v>
      </c>
      <c r="AH629" s="244"/>
      <c r="AI629" s="275">
        <v>113116.3</v>
      </c>
      <c r="AJ629" s="275">
        <v>0</v>
      </c>
      <c r="AK629" s="149">
        <f t="shared" si="3211"/>
        <v>113116.3</v>
      </c>
      <c r="AL629" s="60">
        <f t="shared" si="3212"/>
        <v>565581.5</v>
      </c>
      <c r="AM629" s="244"/>
      <c r="AN629" s="275"/>
      <c r="AO629" s="275"/>
      <c r="AP629" s="149">
        <f t="shared" si="3028"/>
        <v>0</v>
      </c>
      <c r="AQ629" s="60">
        <f t="shared" si="3062"/>
        <v>0</v>
      </c>
      <c r="AR629" s="244"/>
      <c r="AS629" s="275">
        <v>129504.1</v>
      </c>
      <c r="AT629" s="275">
        <v>0</v>
      </c>
      <c r="AU629" s="149">
        <f t="shared" si="3213"/>
        <v>129504.1</v>
      </c>
      <c r="AV629" s="60">
        <f t="shared" si="3214"/>
        <v>647520.5</v>
      </c>
      <c r="AW629" s="244"/>
      <c r="AX629" s="212"/>
      <c r="AY629" s="213"/>
      <c r="AZ629" s="149"/>
      <c r="BA629" s="60"/>
      <c r="BB629" s="244"/>
      <c r="BC629" s="212"/>
      <c r="BD629" s="213"/>
      <c r="BE629" s="149"/>
      <c r="BF629" s="60"/>
      <c r="BG629" s="244"/>
      <c r="BH629" s="275"/>
      <c r="BI629" s="275"/>
      <c r="BJ629" s="149"/>
      <c r="BK629" s="60"/>
      <c r="BL629" s="244"/>
      <c r="BM629" s="212"/>
      <c r="BN629" s="213"/>
      <c r="BO629" s="149"/>
      <c r="BP629" s="60"/>
      <c r="BQ629" s="244"/>
      <c r="BR629" s="212"/>
      <c r="BS629" s="213"/>
      <c r="BT629" s="149"/>
      <c r="BU629" s="60"/>
      <c r="BV629" s="244"/>
      <c r="BW629" s="212"/>
      <c r="BX629" s="213"/>
      <c r="BY629" s="149"/>
      <c r="BZ629" s="60"/>
      <c r="CA629" s="244"/>
      <c r="CB629" s="277">
        <v>559700</v>
      </c>
      <c r="CC629" s="277">
        <v>106343</v>
      </c>
      <c r="CD629" s="149">
        <f t="shared" si="3204"/>
        <v>666043</v>
      </c>
      <c r="CE629" s="60">
        <f t="shared" si="3205"/>
        <v>3330215</v>
      </c>
      <c r="CF629" s="244"/>
      <c r="CG629" s="212"/>
      <c r="CH629" s="213"/>
      <c r="CI629" s="149"/>
      <c r="CJ629" s="60"/>
      <c r="CK629" s="244"/>
      <c r="CL629" s="212"/>
      <c r="CM629" s="213"/>
      <c r="CN629" s="149"/>
      <c r="CO629" s="60"/>
      <c r="CP629" s="244"/>
      <c r="CQ629" s="212"/>
      <c r="CR629" s="213"/>
      <c r="CS629" s="149"/>
      <c r="CT629" s="60"/>
      <c r="CU629" s="244"/>
      <c r="CV629" s="212"/>
      <c r="CW629" s="213"/>
      <c r="CX629" s="149"/>
      <c r="CY629" s="60"/>
      <c r="CZ629" s="244"/>
      <c r="DA629" s="212"/>
      <c r="DB629" s="213"/>
      <c r="DC629" s="149"/>
      <c r="DD629" s="60"/>
      <c r="DE629" s="244"/>
      <c r="DF629" s="212"/>
      <c r="DG629" s="213"/>
      <c r="DH629" s="149"/>
      <c r="DI629" s="60"/>
      <c r="DJ629" s="244"/>
      <c r="DK629" s="212"/>
      <c r="DL629" s="213"/>
      <c r="DM629" s="149"/>
      <c r="DN629" s="60"/>
      <c r="DO629" s="244"/>
      <c r="DP629" s="212"/>
      <c r="DQ629" s="213"/>
      <c r="DR629" s="149">
        <f t="shared" si="3029"/>
        <v>0</v>
      </c>
      <c r="DS629" s="60">
        <f t="shared" si="3039"/>
        <v>0</v>
      </c>
      <c r="DT629" s="244"/>
      <c r="DU629" s="212">
        <v>0</v>
      </c>
      <c r="DV629" s="213">
        <v>0</v>
      </c>
      <c r="DW629" s="149">
        <f t="shared" si="3030"/>
        <v>0</v>
      </c>
      <c r="DX629" s="60">
        <f t="shared" si="3040"/>
        <v>0</v>
      </c>
      <c r="DY629" s="244"/>
      <c r="DZ629" s="212"/>
      <c r="EA629" s="213"/>
      <c r="EB629" s="149"/>
      <c r="EC629" s="60"/>
      <c r="ED629" s="247"/>
      <c r="EE629" s="212"/>
      <c r="EF629" s="213"/>
      <c r="EG629" s="149"/>
      <c r="EH629" s="60"/>
      <c r="EI629" s="244"/>
      <c r="EJ629" s="224">
        <f t="shared" ref="EJ629" si="3290">IFERROR(AVERAGEIFS(O629:EI629,O$12:EI$12,"Valor Total Unitario",O629:EI629,"&lt;&gt;0"),0)</f>
        <v>287187.30191196001</v>
      </c>
      <c r="EK629" s="221">
        <f t="shared" ref="EK629" si="3291">_xlfn.MINIFS(O629:EI629,O$12:EI$12,"Valor Total Unitario", O629:EI629, "&lt;&gt;0")</f>
        <v>113116.3</v>
      </c>
      <c r="EL629" s="222" t="str">
        <f t="shared" ref="EL629" si="3292">IF(EK629=0,"",INDEX(O$9:EI$9,MATCH(EK629,O629:EI629,0)))</f>
        <v>W.LORENZ HOLDING S.A.S</v>
      </c>
      <c r="EM629" s="221"/>
      <c r="EN629" s="220">
        <f>IFERROR(EM629/#REF!,0)</f>
        <v>0</v>
      </c>
      <c r="EO629" s="31">
        <f t="shared" ref="EO629" si="3293">+EJ629</f>
        <v>287187.30191196001</v>
      </c>
      <c r="EP629" s="31">
        <f t="shared" si="3067"/>
        <v>1435936.5095597999</v>
      </c>
      <c r="EQ629" s="225" t="str">
        <f t="shared" si="3180"/>
        <v/>
      </c>
    </row>
    <row r="630" spans="1:147" s="14" customFormat="1">
      <c r="A630" s="263">
        <f t="shared" si="2595"/>
        <v>618</v>
      </c>
      <c r="B630" s="102"/>
      <c r="C630" s="248" t="s">
        <v>1345</v>
      </c>
      <c r="D630" s="273" t="s">
        <v>57</v>
      </c>
      <c r="E630" s="264" t="s">
        <v>37</v>
      </c>
      <c r="F630" s="273">
        <v>5</v>
      </c>
      <c r="G630" s="102"/>
      <c r="H630" s="103"/>
      <c r="I630" s="210"/>
      <c r="J630" s="280"/>
      <c r="K630" s="206"/>
      <c r="L630" s="71">
        <f t="shared" ref="L630" si="3294">+J630+K630</f>
        <v>0</v>
      </c>
      <c r="M630" s="209">
        <f t="shared" si="3025"/>
        <v>0</v>
      </c>
      <c r="O630" s="276"/>
      <c r="P630" s="276"/>
      <c r="Q630" s="149"/>
      <c r="R630" s="60"/>
      <c r="S630" s="244"/>
      <c r="T630" s="275"/>
      <c r="U630" s="275"/>
      <c r="V630" s="149"/>
      <c r="W630" s="60"/>
      <c r="X630" s="244"/>
      <c r="Y630" s="275"/>
      <c r="Z630" s="275"/>
      <c r="AA630" s="149"/>
      <c r="AB630" s="60"/>
      <c r="AC630" s="244"/>
      <c r="AD630" s="275">
        <v>204895.65600000002</v>
      </c>
      <c r="AE630" s="275">
        <v>38930.174640000005</v>
      </c>
      <c r="AF630" s="149">
        <f t="shared" si="3202"/>
        <v>243825.83064000003</v>
      </c>
      <c r="AG630" s="60">
        <f t="shared" si="3203"/>
        <v>1219129.1532000001</v>
      </c>
      <c r="AH630" s="244"/>
      <c r="AI630" s="275">
        <v>119770.2</v>
      </c>
      <c r="AJ630" s="275">
        <v>0</v>
      </c>
      <c r="AK630" s="149">
        <f t="shared" si="3211"/>
        <v>119770.2</v>
      </c>
      <c r="AL630" s="60">
        <f t="shared" si="3212"/>
        <v>598851</v>
      </c>
      <c r="AM630" s="244"/>
      <c r="AN630" s="275"/>
      <c r="AO630" s="275"/>
      <c r="AP630" s="149">
        <f t="shared" si="3028"/>
        <v>0</v>
      </c>
      <c r="AQ630" s="60">
        <f t="shared" si="3062"/>
        <v>0</v>
      </c>
      <c r="AR630" s="244"/>
      <c r="AS630" s="275">
        <v>129504.1</v>
      </c>
      <c r="AT630" s="275">
        <v>0</v>
      </c>
      <c r="AU630" s="149">
        <f t="shared" si="3213"/>
        <v>129504.1</v>
      </c>
      <c r="AV630" s="60">
        <f t="shared" si="3214"/>
        <v>647520.5</v>
      </c>
      <c r="AW630" s="244"/>
      <c r="AX630" s="212"/>
      <c r="AY630" s="213"/>
      <c r="AZ630" s="149"/>
      <c r="BA630" s="60"/>
      <c r="BB630" s="244"/>
      <c r="BC630" s="212"/>
      <c r="BD630" s="213"/>
      <c r="BE630" s="149"/>
      <c r="BF630" s="60"/>
      <c r="BG630" s="244"/>
      <c r="BH630" s="275"/>
      <c r="BI630" s="275"/>
      <c r="BJ630" s="149"/>
      <c r="BK630" s="60"/>
      <c r="BL630" s="244"/>
      <c r="BM630" s="212"/>
      <c r="BN630" s="213"/>
      <c r="BO630" s="149"/>
      <c r="BP630" s="60"/>
      <c r="BQ630" s="244"/>
      <c r="BR630" s="212"/>
      <c r="BS630" s="213"/>
      <c r="BT630" s="149"/>
      <c r="BU630" s="60"/>
      <c r="BV630" s="244"/>
      <c r="BW630" s="212"/>
      <c r="BX630" s="213"/>
      <c r="BY630" s="149"/>
      <c r="BZ630" s="60"/>
      <c r="CA630" s="244"/>
      <c r="CB630" s="277">
        <v>312200</v>
      </c>
      <c r="CC630" s="277">
        <v>59318</v>
      </c>
      <c r="CD630" s="149">
        <f t="shared" si="3204"/>
        <v>371518</v>
      </c>
      <c r="CE630" s="60">
        <f t="shared" si="3205"/>
        <v>1857590</v>
      </c>
      <c r="CF630" s="244"/>
      <c r="CG630" s="212"/>
      <c r="CH630" s="213"/>
      <c r="CI630" s="149"/>
      <c r="CJ630" s="60"/>
      <c r="CK630" s="244"/>
      <c r="CL630" s="212"/>
      <c r="CM630" s="213"/>
      <c r="CN630" s="149"/>
      <c r="CO630" s="60"/>
      <c r="CP630" s="244"/>
      <c r="CQ630" s="212"/>
      <c r="CR630" s="213"/>
      <c r="CS630" s="149"/>
      <c r="CT630" s="60"/>
      <c r="CU630" s="244"/>
      <c r="CV630" s="212"/>
      <c r="CW630" s="213"/>
      <c r="CX630" s="149"/>
      <c r="CY630" s="60"/>
      <c r="CZ630" s="244"/>
      <c r="DA630" s="212"/>
      <c r="DB630" s="213"/>
      <c r="DC630" s="149"/>
      <c r="DD630" s="60"/>
      <c r="DE630" s="244"/>
      <c r="DF630" s="212"/>
      <c r="DG630" s="213"/>
      <c r="DH630" s="149"/>
      <c r="DI630" s="60"/>
      <c r="DJ630" s="244"/>
      <c r="DK630" s="212"/>
      <c r="DL630" s="213"/>
      <c r="DM630" s="149"/>
      <c r="DN630" s="60"/>
      <c r="DO630" s="244"/>
      <c r="DP630" s="212"/>
      <c r="DQ630" s="213"/>
      <c r="DR630" s="149">
        <f t="shared" si="3029"/>
        <v>0</v>
      </c>
      <c r="DS630" s="60">
        <f t="shared" si="3039"/>
        <v>0</v>
      </c>
      <c r="DT630" s="244"/>
      <c r="DU630" s="212">
        <v>0</v>
      </c>
      <c r="DV630" s="213">
        <v>0</v>
      </c>
      <c r="DW630" s="149">
        <f t="shared" si="3030"/>
        <v>0</v>
      </c>
      <c r="DX630" s="60">
        <f t="shared" si="3040"/>
        <v>0</v>
      </c>
      <c r="DY630" s="244"/>
      <c r="DZ630" s="212"/>
      <c r="EA630" s="213"/>
      <c r="EB630" s="149"/>
      <c r="EC630" s="60"/>
      <c r="ED630" s="247"/>
      <c r="EE630" s="212"/>
      <c r="EF630" s="213"/>
      <c r="EG630" s="149"/>
      <c r="EH630" s="60"/>
      <c r="EI630" s="244"/>
      <c r="EJ630" s="224">
        <f t="shared" ref="EJ630" si="3295">IFERROR(AVERAGEIFS(O630:EI630,O$12:EI$12,"Valor Total Unitario",O630:EI630,"&lt;&gt;0"),0)</f>
        <v>216154.53266</v>
      </c>
      <c r="EK630" s="221">
        <f t="shared" ref="EK630" si="3296">_xlfn.MINIFS(O630:EI630,O$12:EI$12,"Valor Total Unitario", O630:EI630, "&lt;&gt;0")</f>
        <v>119770.2</v>
      </c>
      <c r="EL630" s="222" t="str">
        <f t="shared" ref="EL630" si="3297">IF(EK630=0,"",INDEX(O$9:EI$9,MATCH(EK630,O630:EI630,0)))</f>
        <v>W.LORENZ HOLDING S.A.S</v>
      </c>
      <c r="EM630" s="221"/>
      <c r="EN630" s="220">
        <f>IFERROR(EM630/#REF!,0)</f>
        <v>0</v>
      </c>
      <c r="EO630" s="31">
        <f t="shared" ref="EO630" si="3298">+EJ630</f>
        <v>216154.53266</v>
      </c>
      <c r="EP630" s="31">
        <f t="shared" si="3067"/>
        <v>1080772.6632999999</v>
      </c>
      <c r="EQ630" s="225" t="str">
        <f t="shared" si="3180"/>
        <v/>
      </c>
    </row>
    <row r="631" spans="1:147" s="14" customFormat="1">
      <c r="A631" s="263">
        <f t="shared" si="2595"/>
        <v>619</v>
      </c>
      <c r="B631" s="102"/>
      <c r="C631" s="248" t="s">
        <v>1346</v>
      </c>
      <c r="D631" s="273" t="s">
        <v>57</v>
      </c>
      <c r="E631" s="264" t="s">
        <v>37</v>
      </c>
      <c r="F631" s="273">
        <v>5</v>
      </c>
      <c r="G631" s="102"/>
      <c r="H631" s="103"/>
      <c r="I631" s="210"/>
      <c r="J631" s="280"/>
      <c r="K631" s="206"/>
      <c r="L631" s="71">
        <f t="shared" ref="L631" si="3299">+J631+K631</f>
        <v>0</v>
      </c>
      <c r="M631" s="209">
        <f t="shared" si="3025"/>
        <v>0</v>
      </c>
      <c r="O631" s="276"/>
      <c r="P631" s="276"/>
      <c r="Q631" s="149"/>
      <c r="R631" s="60"/>
      <c r="S631" s="244"/>
      <c r="T631" s="275"/>
      <c r="U631" s="275"/>
      <c r="V631" s="149"/>
      <c r="W631" s="60"/>
      <c r="X631" s="244"/>
      <c r="Y631" s="275"/>
      <c r="Z631" s="275"/>
      <c r="AA631" s="149"/>
      <c r="AB631" s="60"/>
      <c r="AC631" s="244"/>
      <c r="AD631" s="275">
        <v>202323.74400000001</v>
      </c>
      <c r="AE631" s="275">
        <v>38441.511360000004</v>
      </c>
      <c r="AF631" s="149">
        <f t="shared" si="3202"/>
        <v>240765.25536000001</v>
      </c>
      <c r="AG631" s="60">
        <f t="shared" si="3203"/>
        <v>1203826.2768000001</v>
      </c>
      <c r="AH631" s="244"/>
      <c r="AI631" s="275">
        <v>199617</v>
      </c>
      <c r="AJ631" s="275">
        <v>0</v>
      </c>
      <c r="AK631" s="149">
        <f t="shared" si="3211"/>
        <v>199617</v>
      </c>
      <c r="AL631" s="60">
        <f t="shared" si="3212"/>
        <v>998085</v>
      </c>
      <c r="AM631" s="244"/>
      <c r="AN631" s="275"/>
      <c r="AO631" s="275"/>
      <c r="AP631" s="149">
        <f t="shared" si="3028"/>
        <v>0</v>
      </c>
      <c r="AQ631" s="60">
        <f t="shared" si="3062"/>
        <v>0</v>
      </c>
      <c r="AR631" s="244"/>
      <c r="AS631" s="275">
        <v>139466.79999999999</v>
      </c>
      <c r="AT631" s="275">
        <v>0</v>
      </c>
      <c r="AU631" s="149">
        <f t="shared" si="3213"/>
        <v>139466.79999999999</v>
      </c>
      <c r="AV631" s="60">
        <f t="shared" si="3214"/>
        <v>697334</v>
      </c>
      <c r="AW631" s="244"/>
      <c r="AX631" s="212"/>
      <c r="AY631" s="213"/>
      <c r="AZ631" s="149"/>
      <c r="BA631" s="60"/>
      <c r="BB631" s="244"/>
      <c r="BC631" s="212"/>
      <c r="BD631" s="213"/>
      <c r="BE631" s="149"/>
      <c r="BF631" s="60"/>
      <c r="BG631" s="244"/>
      <c r="BH631" s="275"/>
      <c r="BI631" s="275"/>
      <c r="BJ631" s="149"/>
      <c r="BK631" s="60"/>
      <c r="BL631" s="244"/>
      <c r="BM631" s="212"/>
      <c r="BN631" s="213"/>
      <c r="BO631" s="149"/>
      <c r="BP631" s="60"/>
      <c r="BQ631" s="244"/>
      <c r="BR631" s="212"/>
      <c r="BS631" s="213"/>
      <c r="BT631" s="149"/>
      <c r="BU631" s="60"/>
      <c r="BV631" s="244"/>
      <c r="BW631" s="212"/>
      <c r="BX631" s="213"/>
      <c r="BY631" s="149"/>
      <c r="BZ631" s="60"/>
      <c r="CA631" s="244"/>
      <c r="CB631" s="277">
        <v>129800</v>
      </c>
      <c r="CC631" s="277">
        <v>24662</v>
      </c>
      <c r="CD631" s="149">
        <f t="shared" si="3204"/>
        <v>154462</v>
      </c>
      <c r="CE631" s="60">
        <f t="shared" si="3205"/>
        <v>772310</v>
      </c>
      <c r="CF631" s="244"/>
      <c r="CG631" s="212"/>
      <c r="CH631" s="213"/>
      <c r="CI631" s="149"/>
      <c r="CJ631" s="60"/>
      <c r="CK631" s="244"/>
      <c r="CL631" s="212"/>
      <c r="CM631" s="213"/>
      <c r="CN631" s="149"/>
      <c r="CO631" s="60"/>
      <c r="CP631" s="244"/>
      <c r="CQ631" s="212"/>
      <c r="CR631" s="213"/>
      <c r="CS631" s="149"/>
      <c r="CT631" s="60"/>
      <c r="CU631" s="244"/>
      <c r="CV631" s="212"/>
      <c r="CW631" s="213"/>
      <c r="CX631" s="149"/>
      <c r="CY631" s="60"/>
      <c r="CZ631" s="244"/>
      <c r="DA631" s="212"/>
      <c r="DB631" s="213"/>
      <c r="DC631" s="149"/>
      <c r="DD631" s="60"/>
      <c r="DE631" s="244"/>
      <c r="DF631" s="212"/>
      <c r="DG631" s="213"/>
      <c r="DH631" s="149"/>
      <c r="DI631" s="60"/>
      <c r="DJ631" s="244"/>
      <c r="DK631" s="212"/>
      <c r="DL631" s="213"/>
      <c r="DM631" s="149"/>
      <c r="DN631" s="60"/>
      <c r="DO631" s="244"/>
      <c r="DP631" s="212"/>
      <c r="DQ631" s="213"/>
      <c r="DR631" s="149">
        <f t="shared" si="3029"/>
        <v>0</v>
      </c>
      <c r="DS631" s="60">
        <f t="shared" si="3039"/>
        <v>0</v>
      </c>
      <c r="DT631" s="244"/>
      <c r="DU631" s="212">
        <v>0</v>
      </c>
      <c r="DV631" s="213">
        <v>0</v>
      </c>
      <c r="DW631" s="149">
        <f t="shared" si="3030"/>
        <v>0</v>
      </c>
      <c r="DX631" s="60">
        <f t="shared" si="3040"/>
        <v>0</v>
      </c>
      <c r="DY631" s="244"/>
      <c r="DZ631" s="212"/>
      <c r="EA631" s="213"/>
      <c r="EB631" s="149"/>
      <c r="EC631" s="60"/>
      <c r="ED631" s="247"/>
      <c r="EE631" s="212"/>
      <c r="EF631" s="213"/>
      <c r="EG631" s="149"/>
      <c r="EH631" s="60"/>
      <c r="EI631" s="244"/>
      <c r="EJ631" s="224">
        <f t="shared" ref="EJ631" si="3300">IFERROR(AVERAGEIFS(O631:EI631,O$12:EI$12,"Valor Total Unitario",O631:EI631,"&lt;&gt;0"),0)</f>
        <v>183577.76384</v>
      </c>
      <c r="EK631" s="221">
        <f t="shared" ref="EK631" si="3301">_xlfn.MINIFS(O631:EI631,O$12:EI$12,"Valor Total Unitario", O631:EI631, "&lt;&gt;0")</f>
        <v>139466.79999999999</v>
      </c>
      <c r="EL631" s="222" t="str">
        <f t="shared" ref="EL631" si="3302">IF(EK631=0,"",INDEX(O$9:EI$9,MATCH(EK631,O631:EI631,0)))</f>
        <v>FIJACION EXTERNA SAS</v>
      </c>
      <c r="EM631" s="221"/>
      <c r="EN631" s="220">
        <f>IFERROR(EM631/#REF!,0)</f>
        <v>0</v>
      </c>
      <c r="EO631" s="31">
        <f t="shared" ref="EO631" si="3303">+EJ631</f>
        <v>183577.76384</v>
      </c>
      <c r="EP631" s="31">
        <f t="shared" si="3067"/>
        <v>917888.81920000003</v>
      </c>
      <c r="EQ631" s="225" t="str">
        <f t="shared" si="3180"/>
        <v/>
      </c>
    </row>
    <row r="632" spans="1:147" s="14" customFormat="1" ht="24">
      <c r="A632" s="263">
        <f t="shared" si="2595"/>
        <v>620</v>
      </c>
      <c r="B632" s="102"/>
      <c r="C632" s="248" t="s">
        <v>1347</v>
      </c>
      <c r="D632" s="273" t="s">
        <v>57</v>
      </c>
      <c r="E632" s="264" t="s">
        <v>37</v>
      </c>
      <c r="F632" s="273">
        <v>2</v>
      </c>
      <c r="G632" s="102"/>
      <c r="H632" s="103"/>
      <c r="I632" s="210"/>
      <c r="J632" s="280"/>
      <c r="K632" s="206"/>
      <c r="L632" s="71">
        <f t="shared" ref="L632" si="3304">+J632+K632</f>
        <v>0</v>
      </c>
      <c r="M632" s="209">
        <f t="shared" si="3025"/>
        <v>0</v>
      </c>
      <c r="O632" s="276"/>
      <c r="P632" s="276"/>
      <c r="Q632" s="149"/>
      <c r="R632" s="60"/>
      <c r="S632" s="244"/>
      <c r="T632" s="275"/>
      <c r="U632" s="275"/>
      <c r="V632" s="149"/>
      <c r="W632" s="60"/>
      <c r="X632" s="244"/>
      <c r="Y632" s="275"/>
      <c r="Z632" s="275"/>
      <c r="AA632" s="149"/>
      <c r="AB632" s="60"/>
      <c r="AC632" s="244"/>
      <c r="AD632" s="275"/>
      <c r="AE632" s="275"/>
      <c r="AF632" s="149"/>
      <c r="AG632" s="60"/>
      <c r="AH632" s="244"/>
      <c r="AI632" s="275">
        <v>3165654.8</v>
      </c>
      <c r="AJ632" s="275">
        <v>0</v>
      </c>
      <c r="AK632" s="149">
        <f t="shared" si="3211"/>
        <v>3165654.8</v>
      </c>
      <c r="AL632" s="60">
        <f t="shared" si="3212"/>
        <v>6331309.5999999996</v>
      </c>
      <c r="AM632" s="244"/>
      <c r="AN632" s="275"/>
      <c r="AO632" s="275"/>
      <c r="AP632" s="149">
        <f t="shared" si="3028"/>
        <v>0</v>
      </c>
      <c r="AQ632" s="60">
        <f t="shared" si="3062"/>
        <v>0</v>
      </c>
      <c r="AR632" s="244"/>
      <c r="AS632" s="275">
        <v>4191994.4</v>
      </c>
      <c r="AT632" s="275">
        <v>0</v>
      </c>
      <c r="AU632" s="149">
        <f t="shared" si="3213"/>
        <v>4191994.4</v>
      </c>
      <c r="AV632" s="60">
        <f t="shared" si="3214"/>
        <v>8383988.7999999998</v>
      </c>
      <c r="AW632" s="244"/>
      <c r="AX632" s="212"/>
      <c r="AY632" s="213"/>
      <c r="AZ632" s="149"/>
      <c r="BA632" s="60"/>
      <c r="BB632" s="244"/>
      <c r="BC632" s="212">
        <v>8703520</v>
      </c>
      <c r="BD632" s="213">
        <v>0</v>
      </c>
      <c r="BE632" s="149">
        <f t="shared" si="3097"/>
        <v>8703520</v>
      </c>
      <c r="BF632" s="60">
        <f t="shared" si="3098"/>
        <v>17407040</v>
      </c>
      <c r="BG632" s="244"/>
      <c r="BH632" s="275"/>
      <c r="BI632" s="275"/>
      <c r="BJ632" s="149"/>
      <c r="BK632" s="60"/>
      <c r="BL632" s="244"/>
      <c r="BM632" s="212" t="s">
        <v>1485</v>
      </c>
      <c r="BN632" s="213">
        <v>0</v>
      </c>
      <c r="BO632" s="149">
        <f t="shared" ref="BO632:BO634" si="3305">+BM632+BN632</f>
        <v>3383000</v>
      </c>
      <c r="BP632" s="60">
        <f t="shared" ref="BP632:BP634" si="3306">+BO632*$F632</f>
        <v>6766000</v>
      </c>
      <c r="BQ632" s="244"/>
      <c r="BR632" s="212"/>
      <c r="BS632" s="213"/>
      <c r="BT632" s="149"/>
      <c r="BU632" s="60"/>
      <c r="BV632" s="244"/>
      <c r="BW632" s="212"/>
      <c r="BX632" s="213"/>
      <c r="BY632" s="149"/>
      <c r="BZ632" s="60"/>
      <c r="CA632" s="244"/>
      <c r="CB632" s="277">
        <v>2392800</v>
      </c>
      <c r="CC632" s="277">
        <v>0</v>
      </c>
      <c r="CD632" s="149">
        <f t="shared" si="3204"/>
        <v>2392800</v>
      </c>
      <c r="CE632" s="60">
        <f t="shared" si="3205"/>
        <v>4785600</v>
      </c>
      <c r="CF632" s="244"/>
      <c r="CG632" s="212"/>
      <c r="CH632" s="213"/>
      <c r="CI632" s="149"/>
      <c r="CJ632" s="60"/>
      <c r="CK632" s="244"/>
      <c r="CL632" s="212"/>
      <c r="CM632" s="213"/>
      <c r="CN632" s="149"/>
      <c r="CO632" s="60"/>
      <c r="CP632" s="244"/>
      <c r="CQ632" s="212"/>
      <c r="CR632" s="213"/>
      <c r="CS632" s="149"/>
      <c r="CT632" s="60"/>
      <c r="CU632" s="244"/>
      <c r="CV632" s="212"/>
      <c r="CW632" s="213"/>
      <c r="CX632" s="149"/>
      <c r="CY632" s="60"/>
      <c r="CZ632" s="244"/>
      <c r="DA632" s="212"/>
      <c r="DB632" s="213"/>
      <c r="DC632" s="149"/>
      <c r="DD632" s="60"/>
      <c r="DE632" s="244"/>
      <c r="DF632" s="212"/>
      <c r="DG632" s="213"/>
      <c r="DH632" s="149"/>
      <c r="DI632" s="60"/>
      <c r="DJ632" s="244"/>
      <c r="DK632" s="212">
        <v>41641000</v>
      </c>
      <c r="DL632" s="213">
        <v>0</v>
      </c>
      <c r="DM632" s="149">
        <f t="shared" si="3258"/>
        <v>41641000</v>
      </c>
      <c r="DN632" s="60">
        <f t="shared" si="3259"/>
        <v>83282000</v>
      </c>
      <c r="DO632" s="244"/>
      <c r="DP632" s="212"/>
      <c r="DQ632" s="213"/>
      <c r="DR632" s="149">
        <f t="shared" si="3029"/>
        <v>0</v>
      </c>
      <c r="DS632" s="60">
        <f t="shared" si="3039"/>
        <v>0</v>
      </c>
      <c r="DT632" s="244"/>
      <c r="DU632" s="212">
        <v>0</v>
      </c>
      <c r="DV632" s="213">
        <v>0</v>
      </c>
      <c r="DW632" s="149">
        <f t="shared" si="3030"/>
        <v>0</v>
      </c>
      <c r="DX632" s="60">
        <f t="shared" si="3040"/>
        <v>0</v>
      </c>
      <c r="DY632" s="244"/>
      <c r="DZ632" s="212"/>
      <c r="EA632" s="213"/>
      <c r="EB632" s="149"/>
      <c r="EC632" s="60"/>
      <c r="ED632" s="247"/>
      <c r="EE632" s="212"/>
      <c r="EF632" s="213"/>
      <c r="EG632" s="149"/>
      <c r="EH632" s="60"/>
      <c r="EI632" s="244"/>
      <c r="EJ632" s="224">
        <f t="shared" ref="EJ632" si="3307">IFERROR(AVERAGEIFS(O632:EI632,O$12:EI$12,"Valor Total Unitario",O632:EI632,"&lt;&gt;0"),0)</f>
        <v>10579661.533333333</v>
      </c>
      <c r="EK632" s="221">
        <f t="shared" ref="EK632" si="3308">_xlfn.MINIFS(O632:EI632,O$12:EI$12,"Valor Total Unitario", O632:EI632, "&lt;&gt;0")</f>
        <v>2392800</v>
      </c>
      <c r="EL632" s="222" t="str">
        <f t="shared" ref="EL632" si="3309">IF(EK632=0,"",INDEX(O$9:EI$9,MATCH(EK632,O632:EI632,0)))</f>
        <v>LA INSTRUMENTADORA S.A.S.</v>
      </c>
      <c r="EM632" s="221"/>
      <c r="EN632" s="220">
        <f>IFERROR(EM632/#REF!,0)</f>
        <v>0</v>
      </c>
      <c r="EO632" s="31">
        <f t="shared" ref="EO632" si="3310">+EJ632</f>
        <v>10579661.533333333</v>
      </c>
      <c r="EP632" s="31">
        <f t="shared" si="3067"/>
        <v>21159323.066666666</v>
      </c>
      <c r="EQ632" s="225" t="str">
        <f t="shared" si="3180"/>
        <v/>
      </c>
    </row>
    <row r="633" spans="1:147" s="14" customFormat="1" ht="24">
      <c r="A633" s="263">
        <f t="shared" si="2595"/>
        <v>621</v>
      </c>
      <c r="B633" s="102"/>
      <c r="C633" s="248" t="s">
        <v>1348</v>
      </c>
      <c r="D633" s="273" t="s">
        <v>57</v>
      </c>
      <c r="E633" s="264" t="s">
        <v>37</v>
      </c>
      <c r="F633" s="273">
        <v>2</v>
      </c>
      <c r="G633" s="102"/>
      <c r="H633" s="103"/>
      <c r="I633" s="210"/>
      <c r="J633" s="280"/>
      <c r="K633" s="206"/>
      <c r="L633" s="71">
        <f t="shared" ref="L633" si="3311">+J633+K633</f>
        <v>0</v>
      </c>
      <c r="M633" s="209">
        <f t="shared" si="3025"/>
        <v>0</v>
      </c>
      <c r="O633" s="276"/>
      <c r="P633" s="276"/>
      <c r="Q633" s="149"/>
      <c r="R633" s="60"/>
      <c r="S633" s="244"/>
      <c r="T633" s="275"/>
      <c r="U633" s="275"/>
      <c r="V633" s="149"/>
      <c r="W633" s="60"/>
      <c r="X633" s="244"/>
      <c r="Y633" s="275"/>
      <c r="Z633" s="275"/>
      <c r="AA633" s="149"/>
      <c r="AB633" s="60"/>
      <c r="AC633" s="244"/>
      <c r="AD633" s="275"/>
      <c r="AE633" s="275"/>
      <c r="AF633" s="149"/>
      <c r="AG633" s="60"/>
      <c r="AH633" s="244"/>
      <c r="AI633" s="275">
        <v>3165654.8</v>
      </c>
      <c r="AJ633" s="275">
        <v>0</v>
      </c>
      <c r="AK633" s="149">
        <f t="shared" si="3211"/>
        <v>3165654.8</v>
      </c>
      <c r="AL633" s="60">
        <f t="shared" si="3212"/>
        <v>6331309.5999999996</v>
      </c>
      <c r="AM633" s="244"/>
      <c r="AN633" s="275"/>
      <c r="AO633" s="275"/>
      <c r="AP633" s="149">
        <f t="shared" si="3028"/>
        <v>0</v>
      </c>
      <c r="AQ633" s="60">
        <f t="shared" si="3062"/>
        <v>0</v>
      </c>
      <c r="AR633" s="244"/>
      <c r="AS633" s="275">
        <v>4191994.4</v>
      </c>
      <c r="AT633" s="275">
        <v>0</v>
      </c>
      <c r="AU633" s="149">
        <f t="shared" si="3213"/>
        <v>4191994.4</v>
      </c>
      <c r="AV633" s="60">
        <f t="shared" si="3214"/>
        <v>8383988.7999999998</v>
      </c>
      <c r="AW633" s="244"/>
      <c r="AX633" s="212"/>
      <c r="AY633" s="213"/>
      <c r="AZ633" s="149"/>
      <c r="BA633" s="60"/>
      <c r="BB633" s="244"/>
      <c r="BC633" s="212">
        <v>8703520</v>
      </c>
      <c r="BD633" s="213">
        <v>0</v>
      </c>
      <c r="BE633" s="149">
        <f t="shared" si="3097"/>
        <v>8703520</v>
      </c>
      <c r="BF633" s="60">
        <f t="shared" si="3098"/>
        <v>17407040</v>
      </c>
      <c r="BG633" s="244"/>
      <c r="BH633" s="275"/>
      <c r="BI633" s="275"/>
      <c r="BJ633" s="149"/>
      <c r="BK633" s="60"/>
      <c r="BL633" s="244"/>
      <c r="BM633" s="212" t="s">
        <v>1485</v>
      </c>
      <c r="BN633" s="213">
        <v>0</v>
      </c>
      <c r="BO633" s="149">
        <f t="shared" si="3305"/>
        <v>3383000</v>
      </c>
      <c r="BP633" s="60">
        <f t="shared" si="3306"/>
        <v>6766000</v>
      </c>
      <c r="BQ633" s="244"/>
      <c r="BR633" s="212"/>
      <c r="BS633" s="213"/>
      <c r="BT633" s="149"/>
      <c r="BU633" s="60"/>
      <c r="BV633" s="244"/>
      <c r="BW633" s="212"/>
      <c r="BX633" s="213"/>
      <c r="BY633" s="149"/>
      <c r="BZ633" s="60"/>
      <c r="CA633" s="244"/>
      <c r="CB633" s="277">
        <v>2392800</v>
      </c>
      <c r="CC633" s="277">
        <v>0</v>
      </c>
      <c r="CD633" s="149">
        <f t="shared" si="3204"/>
        <v>2392800</v>
      </c>
      <c r="CE633" s="60">
        <f t="shared" si="3205"/>
        <v>4785600</v>
      </c>
      <c r="CF633" s="244"/>
      <c r="CG633" s="212"/>
      <c r="CH633" s="213"/>
      <c r="CI633" s="149"/>
      <c r="CJ633" s="60"/>
      <c r="CK633" s="244"/>
      <c r="CL633" s="212"/>
      <c r="CM633" s="213"/>
      <c r="CN633" s="149"/>
      <c r="CO633" s="60"/>
      <c r="CP633" s="244"/>
      <c r="CQ633" s="212"/>
      <c r="CR633" s="213"/>
      <c r="CS633" s="149"/>
      <c r="CT633" s="60"/>
      <c r="CU633" s="244"/>
      <c r="CV633" s="212"/>
      <c r="CW633" s="213"/>
      <c r="CX633" s="149"/>
      <c r="CY633" s="60"/>
      <c r="CZ633" s="244"/>
      <c r="DA633" s="212"/>
      <c r="DB633" s="213"/>
      <c r="DC633" s="149"/>
      <c r="DD633" s="60"/>
      <c r="DE633" s="244"/>
      <c r="DF633" s="212"/>
      <c r="DG633" s="213"/>
      <c r="DH633" s="149"/>
      <c r="DI633" s="60"/>
      <c r="DJ633" s="244"/>
      <c r="DK633" s="212">
        <v>17920000</v>
      </c>
      <c r="DL633" s="213">
        <v>0</v>
      </c>
      <c r="DM633" s="149">
        <f t="shared" si="3258"/>
        <v>17920000</v>
      </c>
      <c r="DN633" s="60">
        <f t="shared" si="3259"/>
        <v>35840000</v>
      </c>
      <c r="DO633" s="244"/>
      <c r="DP633" s="212"/>
      <c r="DQ633" s="213"/>
      <c r="DR633" s="149">
        <f t="shared" si="3029"/>
        <v>0</v>
      </c>
      <c r="DS633" s="60">
        <f t="shared" si="3039"/>
        <v>0</v>
      </c>
      <c r="DT633" s="244"/>
      <c r="DU633" s="212">
        <v>0</v>
      </c>
      <c r="DV633" s="213">
        <v>0</v>
      </c>
      <c r="DW633" s="149">
        <f t="shared" si="3030"/>
        <v>0</v>
      </c>
      <c r="DX633" s="60">
        <f t="shared" si="3040"/>
        <v>0</v>
      </c>
      <c r="DY633" s="244"/>
      <c r="DZ633" s="212"/>
      <c r="EA633" s="213"/>
      <c r="EB633" s="149"/>
      <c r="EC633" s="60"/>
      <c r="ED633" s="247"/>
      <c r="EE633" s="212"/>
      <c r="EF633" s="213"/>
      <c r="EG633" s="149"/>
      <c r="EH633" s="60"/>
      <c r="EI633" s="244"/>
      <c r="EJ633" s="224">
        <f t="shared" ref="EJ633" si="3312">IFERROR(AVERAGEIFS(O633:EI633,O$12:EI$12,"Valor Total Unitario",O633:EI633,"&lt;&gt;0"),0)</f>
        <v>6626161.5333333341</v>
      </c>
      <c r="EK633" s="221">
        <f t="shared" ref="EK633" si="3313">_xlfn.MINIFS(O633:EI633,O$12:EI$12,"Valor Total Unitario", O633:EI633, "&lt;&gt;0")</f>
        <v>2392800</v>
      </c>
      <c r="EL633" s="222" t="str">
        <f t="shared" ref="EL633" si="3314">IF(EK633=0,"",INDEX(O$9:EI$9,MATCH(EK633,O633:EI633,0)))</f>
        <v>LA INSTRUMENTADORA S.A.S.</v>
      </c>
      <c r="EM633" s="221"/>
      <c r="EN633" s="220">
        <f>IFERROR(EM633/#REF!,0)</f>
        <v>0</v>
      </c>
      <c r="EO633" s="31">
        <f t="shared" ref="EO633" si="3315">+EJ633</f>
        <v>6626161.5333333341</v>
      </c>
      <c r="EP633" s="31">
        <f t="shared" si="3067"/>
        <v>13252323.066666668</v>
      </c>
      <c r="EQ633" s="225" t="str">
        <f t="shared" si="3180"/>
        <v/>
      </c>
    </row>
    <row r="634" spans="1:147" s="14" customFormat="1" ht="24">
      <c r="A634" s="263">
        <f t="shared" si="2595"/>
        <v>622</v>
      </c>
      <c r="B634" s="102"/>
      <c r="C634" s="248" t="s">
        <v>1349</v>
      </c>
      <c r="D634" s="273" t="s">
        <v>57</v>
      </c>
      <c r="E634" s="264" t="s">
        <v>37</v>
      </c>
      <c r="F634" s="273">
        <v>2</v>
      </c>
      <c r="G634" s="102"/>
      <c r="H634" s="103"/>
      <c r="I634" s="210"/>
      <c r="J634" s="280"/>
      <c r="K634" s="206"/>
      <c r="L634" s="71">
        <f t="shared" ref="L634" si="3316">+J634+K634</f>
        <v>0</v>
      </c>
      <c r="M634" s="209">
        <f t="shared" si="3025"/>
        <v>0</v>
      </c>
      <c r="O634" s="276"/>
      <c r="P634" s="276"/>
      <c r="Q634" s="149"/>
      <c r="R634" s="60"/>
      <c r="S634" s="244"/>
      <c r="T634" s="275"/>
      <c r="U634" s="275"/>
      <c r="V634" s="149"/>
      <c r="W634" s="60"/>
      <c r="X634" s="244"/>
      <c r="Y634" s="275"/>
      <c r="Z634" s="275"/>
      <c r="AA634" s="149"/>
      <c r="AB634" s="60"/>
      <c r="AC634" s="244"/>
      <c r="AD634" s="275"/>
      <c r="AE634" s="275"/>
      <c r="AF634" s="149"/>
      <c r="AG634" s="60"/>
      <c r="AH634" s="244"/>
      <c r="AI634" s="275">
        <v>2744980.7</v>
      </c>
      <c r="AJ634" s="275">
        <v>0</v>
      </c>
      <c r="AK634" s="149">
        <f t="shared" si="3211"/>
        <v>2744980.7</v>
      </c>
      <c r="AL634" s="60">
        <f t="shared" si="3212"/>
        <v>5489961.4000000004</v>
      </c>
      <c r="AM634" s="244"/>
      <c r="AN634" s="275"/>
      <c r="AO634" s="275"/>
      <c r="AP634" s="149">
        <f t="shared" si="3028"/>
        <v>0</v>
      </c>
      <c r="AQ634" s="60">
        <f t="shared" si="3062"/>
        <v>0</v>
      </c>
      <c r="AR634" s="244"/>
      <c r="AS634" s="275">
        <v>2798125</v>
      </c>
      <c r="AT634" s="275">
        <v>0</v>
      </c>
      <c r="AU634" s="149">
        <f t="shared" si="3213"/>
        <v>2798125</v>
      </c>
      <c r="AV634" s="60">
        <f t="shared" si="3214"/>
        <v>5596250</v>
      </c>
      <c r="AW634" s="244"/>
      <c r="AX634" s="212"/>
      <c r="AY634" s="213"/>
      <c r="AZ634" s="149"/>
      <c r="BA634" s="60"/>
      <c r="BB634" s="244"/>
      <c r="BC634" s="212">
        <v>8703520</v>
      </c>
      <c r="BD634" s="213">
        <v>0</v>
      </c>
      <c r="BE634" s="149">
        <f t="shared" si="3097"/>
        <v>8703520</v>
      </c>
      <c r="BF634" s="60">
        <f t="shared" si="3098"/>
        <v>17407040</v>
      </c>
      <c r="BG634" s="244"/>
      <c r="BH634" s="275"/>
      <c r="BI634" s="275"/>
      <c r="BJ634" s="149"/>
      <c r="BK634" s="60"/>
      <c r="BL634" s="244"/>
      <c r="BM634" s="212" t="s">
        <v>1485</v>
      </c>
      <c r="BN634" s="213">
        <v>0</v>
      </c>
      <c r="BO634" s="149">
        <f t="shared" si="3305"/>
        <v>3383000</v>
      </c>
      <c r="BP634" s="60">
        <f t="shared" si="3306"/>
        <v>6766000</v>
      </c>
      <c r="BQ634" s="244"/>
      <c r="BR634" s="212"/>
      <c r="BS634" s="213"/>
      <c r="BT634" s="149"/>
      <c r="BU634" s="60"/>
      <c r="BV634" s="244"/>
      <c r="BW634" s="212"/>
      <c r="BX634" s="213"/>
      <c r="BY634" s="149"/>
      <c r="BZ634" s="60"/>
      <c r="CA634" s="244"/>
      <c r="CB634" s="277">
        <v>1447400</v>
      </c>
      <c r="CC634" s="277">
        <v>0</v>
      </c>
      <c r="CD634" s="149">
        <f t="shared" si="3204"/>
        <v>1447400</v>
      </c>
      <c r="CE634" s="60">
        <f t="shared" si="3205"/>
        <v>2894800</v>
      </c>
      <c r="CF634" s="244"/>
      <c r="CG634" s="212"/>
      <c r="CH634" s="213"/>
      <c r="CI634" s="149"/>
      <c r="CJ634" s="60"/>
      <c r="CK634" s="244"/>
      <c r="CL634" s="212"/>
      <c r="CM634" s="213"/>
      <c r="CN634" s="149"/>
      <c r="CO634" s="60"/>
      <c r="CP634" s="244"/>
      <c r="CQ634" s="212"/>
      <c r="CR634" s="213"/>
      <c r="CS634" s="149"/>
      <c r="CT634" s="60"/>
      <c r="CU634" s="244"/>
      <c r="CV634" s="212"/>
      <c r="CW634" s="213"/>
      <c r="CX634" s="149"/>
      <c r="CY634" s="60"/>
      <c r="CZ634" s="244"/>
      <c r="DA634" s="212"/>
      <c r="DB634" s="213"/>
      <c r="DC634" s="149"/>
      <c r="DD634" s="60"/>
      <c r="DE634" s="244"/>
      <c r="DF634" s="212"/>
      <c r="DG634" s="213"/>
      <c r="DH634" s="149"/>
      <c r="DI634" s="60"/>
      <c r="DJ634" s="244"/>
      <c r="DK634" s="212">
        <v>5763000</v>
      </c>
      <c r="DL634" s="213">
        <v>0</v>
      </c>
      <c r="DM634" s="149">
        <f t="shared" si="3258"/>
        <v>5763000</v>
      </c>
      <c r="DN634" s="60">
        <f t="shared" si="3259"/>
        <v>11526000</v>
      </c>
      <c r="DO634" s="244"/>
      <c r="DP634" s="212"/>
      <c r="DQ634" s="213"/>
      <c r="DR634" s="149">
        <f t="shared" si="3029"/>
        <v>0</v>
      </c>
      <c r="DS634" s="60">
        <f t="shared" si="3039"/>
        <v>0</v>
      </c>
      <c r="DT634" s="244"/>
      <c r="DU634" s="212">
        <v>0</v>
      </c>
      <c r="DV634" s="213">
        <v>0</v>
      </c>
      <c r="DW634" s="149">
        <f t="shared" si="3030"/>
        <v>0</v>
      </c>
      <c r="DX634" s="60">
        <f t="shared" si="3040"/>
        <v>0</v>
      </c>
      <c r="DY634" s="244"/>
      <c r="DZ634" s="212"/>
      <c r="EA634" s="213"/>
      <c r="EB634" s="149"/>
      <c r="EC634" s="60"/>
      <c r="ED634" s="247"/>
      <c r="EE634" s="212"/>
      <c r="EF634" s="213"/>
      <c r="EG634" s="149"/>
      <c r="EH634" s="60"/>
      <c r="EI634" s="244"/>
      <c r="EJ634" s="224">
        <f t="shared" ref="EJ634" si="3317">IFERROR(AVERAGEIFS(O634:EI634,O$12:EI$12,"Valor Total Unitario",O634:EI634,"&lt;&gt;0"),0)</f>
        <v>4140004.2833333332</v>
      </c>
      <c r="EK634" s="221">
        <f t="shared" ref="EK634" si="3318">_xlfn.MINIFS(O634:EI634,O$12:EI$12,"Valor Total Unitario", O634:EI634, "&lt;&gt;0")</f>
        <v>1447400</v>
      </c>
      <c r="EL634" s="222" t="str">
        <f t="shared" ref="EL634" si="3319">IF(EK634=0,"",INDEX(O$9:EI$9,MATCH(EK634,O634:EI634,0)))</f>
        <v>LA INSTRUMENTADORA S.A.S.</v>
      </c>
      <c r="EM634" s="221"/>
      <c r="EN634" s="220">
        <f>IFERROR(EM634/#REF!,0)</f>
        <v>0</v>
      </c>
      <c r="EO634" s="31">
        <f t="shared" ref="EO634" si="3320">+EJ634</f>
        <v>4140004.2833333332</v>
      </c>
      <c r="EP634" s="31">
        <f t="shared" si="3067"/>
        <v>8280008.5666666664</v>
      </c>
      <c r="EQ634" s="225" t="str">
        <f t="shared" si="3180"/>
        <v/>
      </c>
    </row>
    <row r="635" spans="1:147" s="14" customFormat="1" ht="24">
      <c r="A635" s="263">
        <f t="shared" si="2595"/>
        <v>623</v>
      </c>
      <c r="B635" s="102"/>
      <c r="C635" s="248" t="s">
        <v>1350</v>
      </c>
      <c r="D635" s="273" t="s">
        <v>57</v>
      </c>
      <c r="E635" s="264" t="s">
        <v>37</v>
      </c>
      <c r="F635" s="273">
        <v>2</v>
      </c>
      <c r="G635" s="102"/>
      <c r="H635" s="103"/>
      <c r="I635" s="210"/>
      <c r="J635" s="280"/>
      <c r="K635" s="206"/>
      <c r="L635" s="71">
        <f t="shared" ref="L635" si="3321">+J635+K635</f>
        <v>0</v>
      </c>
      <c r="M635" s="209">
        <f t="shared" si="3025"/>
        <v>0</v>
      </c>
      <c r="O635" s="276"/>
      <c r="P635" s="276"/>
      <c r="Q635" s="149"/>
      <c r="R635" s="60"/>
      <c r="S635" s="244"/>
      <c r="T635" s="275"/>
      <c r="U635" s="275"/>
      <c r="V635" s="149"/>
      <c r="W635" s="60"/>
      <c r="X635" s="244"/>
      <c r="Y635" s="275"/>
      <c r="Z635" s="275"/>
      <c r="AA635" s="149"/>
      <c r="AB635" s="60"/>
      <c r="AC635" s="244"/>
      <c r="AD635" s="275"/>
      <c r="AE635" s="275"/>
      <c r="AF635" s="149"/>
      <c r="AG635" s="60"/>
      <c r="AH635" s="244"/>
      <c r="AI635" s="275">
        <v>2744980.7</v>
      </c>
      <c r="AJ635" s="275">
        <v>0</v>
      </c>
      <c r="AK635" s="149">
        <f t="shared" si="3211"/>
        <v>2744980.7</v>
      </c>
      <c r="AL635" s="60">
        <f t="shared" si="3212"/>
        <v>5489961.4000000004</v>
      </c>
      <c r="AM635" s="244"/>
      <c r="AN635" s="275"/>
      <c r="AO635" s="275"/>
      <c r="AP635" s="149">
        <f t="shared" si="3028"/>
        <v>0</v>
      </c>
      <c r="AQ635" s="60">
        <f t="shared" si="3062"/>
        <v>0</v>
      </c>
      <c r="AR635" s="244"/>
      <c r="AS635" s="275">
        <v>1485214.5</v>
      </c>
      <c r="AT635" s="275">
        <v>0</v>
      </c>
      <c r="AU635" s="149">
        <f t="shared" si="3213"/>
        <v>1485214.5</v>
      </c>
      <c r="AV635" s="60">
        <f t="shared" si="3214"/>
        <v>2970429</v>
      </c>
      <c r="AW635" s="244"/>
      <c r="AX635" s="212"/>
      <c r="AY635" s="213"/>
      <c r="AZ635" s="149"/>
      <c r="BA635" s="60"/>
      <c r="BB635" s="244"/>
      <c r="BC635" s="212">
        <v>8703520</v>
      </c>
      <c r="BD635" s="213">
        <v>0</v>
      </c>
      <c r="BE635" s="149">
        <f t="shared" si="3097"/>
        <v>8703520</v>
      </c>
      <c r="BF635" s="60">
        <f t="shared" si="3098"/>
        <v>17407040</v>
      </c>
      <c r="BG635" s="244"/>
      <c r="BH635" s="275"/>
      <c r="BI635" s="275"/>
      <c r="BJ635" s="149"/>
      <c r="BK635" s="60"/>
      <c r="BL635" s="244"/>
      <c r="BM635" s="212"/>
      <c r="BN635" s="213"/>
      <c r="BO635" s="149"/>
      <c r="BP635" s="60"/>
      <c r="BQ635" s="244"/>
      <c r="BR635" s="212"/>
      <c r="BS635" s="213"/>
      <c r="BT635" s="149"/>
      <c r="BU635" s="60"/>
      <c r="BV635" s="244"/>
      <c r="BW635" s="212"/>
      <c r="BX635" s="213"/>
      <c r="BY635" s="149"/>
      <c r="BZ635" s="60"/>
      <c r="CA635" s="244"/>
      <c r="CB635" s="277">
        <v>1447400</v>
      </c>
      <c r="CC635" s="277">
        <v>0</v>
      </c>
      <c r="CD635" s="149">
        <f t="shared" si="3204"/>
        <v>1447400</v>
      </c>
      <c r="CE635" s="60">
        <f t="shared" si="3205"/>
        <v>2894800</v>
      </c>
      <c r="CF635" s="244"/>
      <c r="CG635" s="212"/>
      <c r="CH635" s="213"/>
      <c r="CI635" s="149"/>
      <c r="CJ635" s="60"/>
      <c r="CK635" s="244"/>
      <c r="CL635" s="212"/>
      <c r="CM635" s="213"/>
      <c r="CN635" s="149"/>
      <c r="CO635" s="60"/>
      <c r="CP635" s="244"/>
      <c r="CQ635" s="212"/>
      <c r="CR635" s="213"/>
      <c r="CS635" s="149"/>
      <c r="CT635" s="60"/>
      <c r="CU635" s="244"/>
      <c r="CV635" s="212"/>
      <c r="CW635" s="213"/>
      <c r="CX635" s="149"/>
      <c r="CY635" s="60"/>
      <c r="CZ635" s="244"/>
      <c r="DA635" s="212"/>
      <c r="DB635" s="213"/>
      <c r="DC635" s="149"/>
      <c r="DD635" s="60"/>
      <c r="DE635" s="244"/>
      <c r="DF635" s="212"/>
      <c r="DG635" s="213"/>
      <c r="DH635" s="149"/>
      <c r="DI635" s="60"/>
      <c r="DJ635" s="244"/>
      <c r="DK635" s="212">
        <v>6965000</v>
      </c>
      <c r="DL635" s="213">
        <v>0</v>
      </c>
      <c r="DM635" s="149">
        <f t="shared" si="3258"/>
        <v>6965000</v>
      </c>
      <c r="DN635" s="60">
        <f t="shared" si="3259"/>
        <v>13930000</v>
      </c>
      <c r="DO635" s="244"/>
      <c r="DP635" s="212"/>
      <c r="DQ635" s="213"/>
      <c r="DR635" s="149">
        <f t="shared" si="3029"/>
        <v>0</v>
      </c>
      <c r="DS635" s="60">
        <f t="shared" si="3039"/>
        <v>0</v>
      </c>
      <c r="DT635" s="244"/>
      <c r="DU635" s="212">
        <v>0</v>
      </c>
      <c r="DV635" s="213">
        <v>0</v>
      </c>
      <c r="DW635" s="149">
        <f t="shared" si="3030"/>
        <v>0</v>
      </c>
      <c r="DX635" s="60">
        <f t="shared" si="3040"/>
        <v>0</v>
      </c>
      <c r="DY635" s="244"/>
      <c r="DZ635" s="212"/>
      <c r="EA635" s="213"/>
      <c r="EB635" s="149"/>
      <c r="EC635" s="60"/>
      <c r="ED635" s="247"/>
      <c r="EE635" s="212"/>
      <c r="EF635" s="213"/>
      <c r="EG635" s="149"/>
      <c r="EH635" s="60"/>
      <c r="EI635" s="244"/>
      <c r="EJ635" s="224">
        <f t="shared" ref="EJ635" si="3322">IFERROR(AVERAGEIFS(O635:EI635,O$12:EI$12,"Valor Total Unitario",O635:EI635,"&lt;&gt;0"),0)</f>
        <v>4269223.04</v>
      </c>
      <c r="EK635" s="221">
        <f t="shared" ref="EK635" si="3323">_xlfn.MINIFS(O635:EI635,O$12:EI$12,"Valor Total Unitario", O635:EI635, "&lt;&gt;0")</f>
        <v>1447400</v>
      </c>
      <c r="EL635" s="222" t="str">
        <f t="shared" ref="EL635" si="3324">IF(EK635=0,"",INDEX(O$9:EI$9,MATCH(EK635,O635:EI635,0)))</f>
        <v>LA INSTRUMENTADORA S.A.S.</v>
      </c>
      <c r="EM635" s="221"/>
      <c r="EN635" s="220">
        <f>IFERROR(EM635/#REF!,0)</f>
        <v>0</v>
      </c>
      <c r="EO635" s="31">
        <f t="shared" ref="EO635" si="3325">+EJ635</f>
        <v>4269223.04</v>
      </c>
      <c r="EP635" s="31">
        <f t="shared" si="3067"/>
        <v>8538446.0800000001</v>
      </c>
      <c r="EQ635" s="225" t="str">
        <f t="shared" si="3180"/>
        <v/>
      </c>
    </row>
    <row r="636" spans="1:147" s="14" customFormat="1" ht="28.5">
      <c r="A636" s="263">
        <f t="shared" si="2595"/>
        <v>624</v>
      </c>
      <c r="B636" s="102"/>
      <c r="C636" s="248" t="s">
        <v>1351</v>
      </c>
      <c r="D636" s="273" t="s">
        <v>57</v>
      </c>
      <c r="E636" s="264" t="s">
        <v>37</v>
      </c>
      <c r="F636" s="273">
        <v>2</v>
      </c>
      <c r="G636" s="102"/>
      <c r="H636" s="103"/>
      <c r="I636" s="210"/>
      <c r="J636" s="280"/>
      <c r="K636" s="206"/>
      <c r="L636" s="71">
        <f t="shared" ref="L636" si="3326">+J636+K636</f>
        <v>0</v>
      </c>
      <c r="M636" s="209">
        <f t="shared" si="3025"/>
        <v>0</v>
      </c>
      <c r="O636" s="276"/>
      <c r="P636" s="276"/>
      <c r="Q636" s="149"/>
      <c r="R636" s="60"/>
      <c r="S636" s="244"/>
      <c r="T636" s="275"/>
      <c r="U636" s="275"/>
      <c r="V636" s="149"/>
      <c r="W636" s="60"/>
      <c r="X636" s="244"/>
      <c r="Y636" s="275"/>
      <c r="Z636" s="275"/>
      <c r="AA636" s="149"/>
      <c r="AB636" s="60"/>
      <c r="AC636" s="244"/>
      <c r="AD636" s="275"/>
      <c r="AE636" s="275"/>
      <c r="AF636" s="149"/>
      <c r="AG636" s="60"/>
      <c r="AH636" s="244"/>
      <c r="AI636" s="275">
        <v>2977315</v>
      </c>
      <c r="AJ636" s="275">
        <v>0</v>
      </c>
      <c r="AK636" s="149">
        <f t="shared" si="3211"/>
        <v>2977315</v>
      </c>
      <c r="AL636" s="60">
        <f t="shared" si="3212"/>
        <v>5954630</v>
      </c>
      <c r="AM636" s="244"/>
      <c r="AN636" s="275"/>
      <c r="AO636" s="275"/>
      <c r="AP636" s="149">
        <f t="shared" si="3028"/>
        <v>0</v>
      </c>
      <c r="AQ636" s="60">
        <f t="shared" si="3062"/>
        <v>0</v>
      </c>
      <c r="AR636" s="244"/>
      <c r="AS636" s="275"/>
      <c r="AT636" s="275"/>
      <c r="AU636" s="149"/>
      <c r="AV636" s="60"/>
      <c r="AW636" s="244"/>
      <c r="AX636" s="212"/>
      <c r="AY636" s="213"/>
      <c r="AZ636" s="149"/>
      <c r="BA636" s="60"/>
      <c r="BB636" s="244"/>
      <c r="BC636" s="212"/>
      <c r="BD636" s="213"/>
      <c r="BE636" s="149"/>
      <c r="BF636" s="60"/>
      <c r="BG636" s="244"/>
      <c r="BH636" s="275"/>
      <c r="BI636" s="275"/>
      <c r="BJ636" s="149"/>
      <c r="BK636" s="60"/>
      <c r="BL636" s="244"/>
      <c r="BM636" s="212"/>
      <c r="BN636" s="213"/>
      <c r="BO636" s="149"/>
      <c r="BP636" s="60"/>
      <c r="BQ636" s="244"/>
      <c r="BR636" s="212"/>
      <c r="BS636" s="213"/>
      <c r="BT636" s="149"/>
      <c r="BU636" s="60"/>
      <c r="BV636" s="244"/>
      <c r="BW636" s="212"/>
      <c r="BX636" s="213"/>
      <c r="BY636" s="149"/>
      <c r="BZ636" s="60"/>
      <c r="CA636" s="244"/>
      <c r="CB636" s="277">
        <v>1746700</v>
      </c>
      <c r="CC636" s="277">
        <v>0</v>
      </c>
      <c r="CD636" s="149">
        <f t="shared" si="3204"/>
        <v>1746700</v>
      </c>
      <c r="CE636" s="60">
        <f t="shared" si="3205"/>
        <v>3493400</v>
      </c>
      <c r="CF636" s="244"/>
      <c r="CG636" s="212"/>
      <c r="CH636" s="213"/>
      <c r="CI636" s="149"/>
      <c r="CJ636" s="60"/>
      <c r="CK636" s="244"/>
      <c r="CL636" s="212"/>
      <c r="CM636" s="213"/>
      <c r="CN636" s="149"/>
      <c r="CO636" s="60"/>
      <c r="CP636" s="244"/>
      <c r="CQ636" s="212"/>
      <c r="CR636" s="213"/>
      <c r="CS636" s="149"/>
      <c r="CT636" s="60"/>
      <c r="CU636" s="244"/>
      <c r="CV636" s="212"/>
      <c r="CW636" s="213"/>
      <c r="CX636" s="149"/>
      <c r="CY636" s="60"/>
      <c r="CZ636" s="244"/>
      <c r="DA636" s="212"/>
      <c r="DB636" s="213"/>
      <c r="DC636" s="149"/>
      <c r="DD636" s="60"/>
      <c r="DE636" s="244"/>
      <c r="DF636" s="212"/>
      <c r="DG636" s="213"/>
      <c r="DH636" s="149"/>
      <c r="DI636" s="60"/>
      <c r="DJ636" s="244"/>
      <c r="DK636" s="212">
        <v>5448000</v>
      </c>
      <c r="DL636" s="213">
        <v>0</v>
      </c>
      <c r="DM636" s="149">
        <f t="shared" si="3258"/>
        <v>5448000</v>
      </c>
      <c r="DN636" s="60">
        <f t="shared" si="3259"/>
        <v>10896000</v>
      </c>
      <c r="DO636" s="244"/>
      <c r="DP636" s="212"/>
      <c r="DQ636" s="213"/>
      <c r="DR636" s="149">
        <f t="shared" si="3029"/>
        <v>0</v>
      </c>
      <c r="DS636" s="60">
        <f t="shared" si="3039"/>
        <v>0</v>
      </c>
      <c r="DT636" s="244"/>
      <c r="DU636" s="212">
        <v>0</v>
      </c>
      <c r="DV636" s="213">
        <v>0</v>
      </c>
      <c r="DW636" s="149">
        <f t="shared" si="3030"/>
        <v>0</v>
      </c>
      <c r="DX636" s="60">
        <f t="shared" si="3040"/>
        <v>0</v>
      </c>
      <c r="DY636" s="244"/>
      <c r="DZ636" s="212"/>
      <c r="EA636" s="213"/>
      <c r="EB636" s="149"/>
      <c r="EC636" s="60"/>
      <c r="ED636" s="247"/>
      <c r="EE636" s="212"/>
      <c r="EF636" s="213"/>
      <c r="EG636" s="149"/>
      <c r="EH636" s="60"/>
      <c r="EI636" s="244"/>
      <c r="EJ636" s="224">
        <f t="shared" ref="EJ636" si="3327">IFERROR(AVERAGEIFS(O636:EI636,O$12:EI$12,"Valor Total Unitario",O636:EI636,"&lt;&gt;0"),0)</f>
        <v>3390671.6666666665</v>
      </c>
      <c r="EK636" s="221">
        <f t="shared" ref="EK636" si="3328">_xlfn.MINIFS(O636:EI636,O$12:EI$12,"Valor Total Unitario", O636:EI636, "&lt;&gt;0")</f>
        <v>1746700</v>
      </c>
      <c r="EL636" s="222" t="str">
        <f t="shared" ref="EL636" si="3329">IF(EK636=0,"",INDEX(O$9:EI$9,MATCH(EK636,O636:EI636,0)))</f>
        <v>LA INSTRUMENTADORA S.A.S.</v>
      </c>
      <c r="EM636" s="221"/>
      <c r="EN636" s="220">
        <f>IFERROR(EM636/#REF!,0)</f>
        <v>0</v>
      </c>
      <c r="EO636" s="31">
        <f t="shared" ref="EO636" si="3330">+EJ636</f>
        <v>3390671.6666666665</v>
      </c>
      <c r="EP636" s="31">
        <f t="shared" si="3067"/>
        <v>6781343.333333333</v>
      </c>
      <c r="EQ636" s="225" t="str">
        <f t="shared" si="3180"/>
        <v/>
      </c>
    </row>
    <row r="637" spans="1:147" s="14" customFormat="1" ht="28.5">
      <c r="A637" s="263">
        <f t="shared" si="2595"/>
        <v>625</v>
      </c>
      <c r="B637" s="102"/>
      <c r="C637" s="248" t="s">
        <v>1352</v>
      </c>
      <c r="D637" s="273" t="s">
        <v>57</v>
      </c>
      <c r="E637" s="264" t="s">
        <v>37</v>
      </c>
      <c r="F637" s="273">
        <v>2</v>
      </c>
      <c r="G637" s="102"/>
      <c r="H637" s="103"/>
      <c r="I637" s="210"/>
      <c r="J637" s="280"/>
      <c r="K637" s="206"/>
      <c r="L637" s="71">
        <f t="shared" ref="L637" si="3331">+J637+K637</f>
        <v>0</v>
      </c>
      <c r="M637" s="209">
        <f t="shared" si="3025"/>
        <v>0</v>
      </c>
      <c r="O637" s="276"/>
      <c r="P637" s="276"/>
      <c r="Q637" s="149"/>
      <c r="R637" s="60"/>
      <c r="S637" s="244"/>
      <c r="T637" s="275"/>
      <c r="U637" s="275"/>
      <c r="V637" s="149"/>
      <c r="W637" s="60"/>
      <c r="X637" s="244"/>
      <c r="Y637" s="275"/>
      <c r="Z637" s="275"/>
      <c r="AA637" s="149"/>
      <c r="AB637" s="60"/>
      <c r="AC637" s="244"/>
      <c r="AD637" s="275"/>
      <c r="AE637" s="275"/>
      <c r="AF637" s="149"/>
      <c r="AG637" s="60"/>
      <c r="AH637" s="244"/>
      <c r="AI637" s="275">
        <v>2977315</v>
      </c>
      <c r="AJ637" s="275">
        <v>0</v>
      </c>
      <c r="AK637" s="149">
        <f t="shared" si="3211"/>
        <v>2977315</v>
      </c>
      <c r="AL637" s="60">
        <f t="shared" si="3212"/>
        <v>5954630</v>
      </c>
      <c r="AM637" s="244"/>
      <c r="AN637" s="275"/>
      <c r="AO637" s="275"/>
      <c r="AP637" s="149">
        <f t="shared" si="3028"/>
        <v>0</v>
      </c>
      <c r="AQ637" s="60">
        <f t="shared" si="3062"/>
        <v>0</v>
      </c>
      <c r="AR637" s="244"/>
      <c r="AS637" s="275">
        <v>2226511</v>
      </c>
      <c r="AT637" s="275">
        <v>0</v>
      </c>
      <c r="AU637" s="149">
        <f t="shared" si="3213"/>
        <v>2226511</v>
      </c>
      <c r="AV637" s="60">
        <f t="shared" si="3214"/>
        <v>4453022</v>
      </c>
      <c r="AW637" s="244"/>
      <c r="AX637" s="212"/>
      <c r="AY637" s="213"/>
      <c r="AZ637" s="149"/>
      <c r="BA637" s="60"/>
      <c r="BB637" s="244"/>
      <c r="BC637" s="212"/>
      <c r="BD637" s="213"/>
      <c r="BE637" s="149"/>
      <c r="BF637" s="60"/>
      <c r="BG637" s="244"/>
      <c r="BH637" s="275"/>
      <c r="BI637" s="275"/>
      <c r="BJ637" s="149"/>
      <c r="BK637" s="60"/>
      <c r="BL637" s="244"/>
      <c r="BM637" s="212"/>
      <c r="BN637" s="213"/>
      <c r="BO637" s="149"/>
      <c r="BP637" s="60"/>
      <c r="BQ637" s="244"/>
      <c r="BR637" s="212"/>
      <c r="BS637" s="213"/>
      <c r="BT637" s="149"/>
      <c r="BU637" s="60"/>
      <c r="BV637" s="244"/>
      <c r="BW637" s="212"/>
      <c r="BX637" s="213"/>
      <c r="BY637" s="149"/>
      <c r="BZ637" s="60"/>
      <c r="CA637" s="244"/>
      <c r="CB637" s="277">
        <v>2074400</v>
      </c>
      <c r="CC637" s="277">
        <v>0</v>
      </c>
      <c r="CD637" s="149">
        <f t="shared" si="3204"/>
        <v>2074400</v>
      </c>
      <c r="CE637" s="60">
        <f t="shared" si="3205"/>
        <v>4148800</v>
      </c>
      <c r="CF637" s="244"/>
      <c r="CG637" s="212"/>
      <c r="CH637" s="213"/>
      <c r="CI637" s="149"/>
      <c r="CJ637" s="60"/>
      <c r="CK637" s="244"/>
      <c r="CL637" s="212"/>
      <c r="CM637" s="213"/>
      <c r="CN637" s="149"/>
      <c r="CO637" s="60"/>
      <c r="CP637" s="244"/>
      <c r="CQ637" s="212"/>
      <c r="CR637" s="213"/>
      <c r="CS637" s="149"/>
      <c r="CT637" s="60"/>
      <c r="CU637" s="244"/>
      <c r="CV637" s="212"/>
      <c r="CW637" s="213"/>
      <c r="CX637" s="149"/>
      <c r="CY637" s="60"/>
      <c r="CZ637" s="244"/>
      <c r="DA637" s="212"/>
      <c r="DB637" s="213"/>
      <c r="DC637" s="149"/>
      <c r="DD637" s="60"/>
      <c r="DE637" s="244"/>
      <c r="DF637" s="212"/>
      <c r="DG637" s="213"/>
      <c r="DH637" s="149"/>
      <c r="DI637" s="60"/>
      <c r="DJ637" s="244"/>
      <c r="DK637" s="212">
        <v>5494000</v>
      </c>
      <c r="DL637" s="213">
        <v>0</v>
      </c>
      <c r="DM637" s="149">
        <f t="shared" si="3258"/>
        <v>5494000</v>
      </c>
      <c r="DN637" s="60">
        <f t="shared" si="3259"/>
        <v>10988000</v>
      </c>
      <c r="DO637" s="244"/>
      <c r="DP637" s="212"/>
      <c r="DQ637" s="213"/>
      <c r="DR637" s="149">
        <f t="shared" si="3029"/>
        <v>0</v>
      </c>
      <c r="DS637" s="60">
        <f t="shared" si="3039"/>
        <v>0</v>
      </c>
      <c r="DT637" s="244"/>
      <c r="DU637" s="212">
        <v>0</v>
      </c>
      <c r="DV637" s="213">
        <v>0</v>
      </c>
      <c r="DW637" s="149">
        <f t="shared" si="3030"/>
        <v>0</v>
      </c>
      <c r="DX637" s="60">
        <f t="shared" si="3040"/>
        <v>0</v>
      </c>
      <c r="DY637" s="244"/>
      <c r="DZ637" s="212"/>
      <c r="EA637" s="213"/>
      <c r="EB637" s="149"/>
      <c r="EC637" s="60"/>
      <c r="ED637" s="247"/>
      <c r="EE637" s="212"/>
      <c r="EF637" s="213"/>
      <c r="EG637" s="149"/>
      <c r="EH637" s="60"/>
      <c r="EI637" s="244"/>
      <c r="EJ637" s="224">
        <f t="shared" ref="EJ637" si="3332">IFERROR(AVERAGEIFS(O637:EI637,O$12:EI$12,"Valor Total Unitario",O637:EI637,"&lt;&gt;0"),0)</f>
        <v>3193056.5</v>
      </c>
      <c r="EK637" s="221">
        <f t="shared" ref="EK637" si="3333">_xlfn.MINIFS(O637:EI637,O$12:EI$12,"Valor Total Unitario", O637:EI637, "&lt;&gt;0")</f>
        <v>2074400</v>
      </c>
      <c r="EL637" s="222" t="str">
        <f t="shared" ref="EL637" si="3334">IF(EK637=0,"",INDEX(O$9:EI$9,MATCH(EK637,O637:EI637,0)))</f>
        <v>LA INSTRUMENTADORA S.A.S.</v>
      </c>
      <c r="EM637" s="221"/>
      <c r="EN637" s="220">
        <f>IFERROR(EM637/#REF!,0)</f>
        <v>0</v>
      </c>
      <c r="EO637" s="31">
        <f t="shared" ref="EO637" si="3335">+EJ637</f>
        <v>3193056.5</v>
      </c>
      <c r="EP637" s="31">
        <f t="shared" si="3067"/>
        <v>6386113</v>
      </c>
      <c r="EQ637" s="225" t="str">
        <f t="shared" si="3180"/>
        <v/>
      </c>
    </row>
    <row r="638" spans="1:147" s="14" customFormat="1" ht="28.5">
      <c r="A638" s="263">
        <f t="shared" si="2595"/>
        <v>626</v>
      </c>
      <c r="B638" s="102"/>
      <c r="C638" s="248" t="s">
        <v>1353</v>
      </c>
      <c r="D638" s="273" t="s">
        <v>57</v>
      </c>
      <c r="E638" s="264" t="s">
        <v>37</v>
      </c>
      <c r="F638" s="273">
        <v>2</v>
      </c>
      <c r="G638" s="102"/>
      <c r="H638" s="103"/>
      <c r="I638" s="210"/>
      <c r="J638" s="280"/>
      <c r="K638" s="206"/>
      <c r="L638" s="71">
        <f t="shared" ref="L638" si="3336">+J638+K638</f>
        <v>0</v>
      </c>
      <c r="M638" s="209">
        <f t="shared" si="3025"/>
        <v>0</v>
      </c>
      <c r="O638" s="276"/>
      <c r="P638" s="276"/>
      <c r="Q638" s="149"/>
      <c r="R638" s="60"/>
      <c r="S638" s="244"/>
      <c r="T638" s="275"/>
      <c r="U638" s="275"/>
      <c r="V638" s="149"/>
      <c r="W638" s="60"/>
      <c r="X638" s="244"/>
      <c r="Y638" s="275"/>
      <c r="Z638" s="275"/>
      <c r="AA638" s="149"/>
      <c r="AB638" s="60"/>
      <c r="AC638" s="244"/>
      <c r="AD638" s="275"/>
      <c r="AE638" s="275"/>
      <c r="AF638" s="149"/>
      <c r="AG638" s="60"/>
      <c r="AH638" s="244"/>
      <c r="AI638" s="275">
        <v>2977315</v>
      </c>
      <c r="AJ638" s="275">
        <v>0</v>
      </c>
      <c r="AK638" s="149">
        <f t="shared" si="3211"/>
        <v>2977315</v>
      </c>
      <c r="AL638" s="60">
        <f t="shared" si="3212"/>
        <v>5954630</v>
      </c>
      <c r="AM638" s="244"/>
      <c r="AN638" s="275"/>
      <c r="AO638" s="275"/>
      <c r="AP638" s="149">
        <f t="shared" si="3028"/>
        <v>0</v>
      </c>
      <c r="AQ638" s="60">
        <f t="shared" si="3062"/>
        <v>0</v>
      </c>
      <c r="AR638" s="244"/>
      <c r="AS638" s="275">
        <v>1112005.3999999999</v>
      </c>
      <c r="AT638" s="275">
        <v>0</v>
      </c>
      <c r="AU638" s="149">
        <f t="shared" si="3213"/>
        <v>1112005.3999999999</v>
      </c>
      <c r="AV638" s="60">
        <f t="shared" si="3214"/>
        <v>2224010.7999999998</v>
      </c>
      <c r="AW638" s="244"/>
      <c r="AX638" s="212"/>
      <c r="AY638" s="213"/>
      <c r="AZ638" s="149"/>
      <c r="BA638" s="60"/>
      <c r="BB638" s="244"/>
      <c r="BC638" s="212"/>
      <c r="BD638" s="213"/>
      <c r="BE638" s="149"/>
      <c r="BF638" s="60"/>
      <c r="BG638" s="244"/>
      <c r="BH638" s="275"/>
      <c r="BI638" s="275"/>
      <c r="BJ638" s="149"/>
      <c r="BK638" s="60"/>
      <c r="BL638" s="244"/>
      <c r="BM638" s="212"/>
      <c r="BN638" s="213"/>
      <c r="BO638" s="149"/>
      <c r="BP638" s="60"/>
      <c r="BQ638" s="244"/>
      <c r="BR638" s="212"/>
      <c r="BS638" s="213"/>
      <c r="BT638" s="149"/>
      <c r="BU638" s="60"/>
      <c r="BV638" s="244"/>
      <c r="BW638" s="212"/>
      <c r="BX638" s="213"/>
      <c r="BY638" s="149"/>
      <c r="BZ638" s="60"/>
      <c r="CA638" s="244"/>
      <c r="CB638" s="277">
        <v>1746700</v>
      </c>
      <c r="CC638" s="277">
        <v>0</v>
      </c>
      <c r="CD638" s="149">
        <f t="shared" si="3204"/>
        <v>1746700</v>
      </c>
      <c r="CE638" s="60">
        <f t="shared" si="3205"/>
        <v>3493400</v>
      </c>
      <c r="CF638" s="244"/>
      <c r="CG638" s="212"/>
      <c r="CH638" s="213"/>
      <c r="CI638" s="149"/>
      <c r="CJ638" s="60"/>
      <c r="CK638" s="244"/>
      <c r="CL638" s="212"/>
      <c r="CM638" s="213"/>
      <c r="CN638" s="149"/>
      <c r="CO638" s="60"/>
      <c r="CP638" s="244"/>
      <c r="CQ638" s="212"/>
      <c r="CR638" s="213"/>
      <c r="CS638" s="149"/>
      <c r="CT638" s="60"/>
      <c r="CU638" s="244"/>
      <c r="CV638" s="212"/>
      <c r="CW638" s="213"/>
      <c r="CX638" s="149"/>
      <c r="CY638" s="60"/>
      <c r="CZ638" s="244"/>
      <c r="DA638" s="212"/>
      <c r="DB638" s="213"/>
      <c r="DC638" s="149"/>
      <c r="DD638" s="60"/>
      <c r="DE638" s="244"/>
      <c r="DF638" s="212"/>
      <c r="DG638" s="213"/>
      <c r="DH638" s="149"/>
      <c r="DI638" s="60"/>
      <c r="DJ638" s="244"/>
      <c r="DK638" s="212">
        <v>4806000</v>
      </c>
      <c r="DL638" s="213">
        <v>0</v>
      </c>
      <c r="DM638" s="149">
        <f t="shared" si="3258"/>
        <v>4806000</v>
      </c>
      <c r="DN638" s="60">
        <f t="shared" si="3259"/>
        <v>9612000</v>
      </c>
      <c r="DO638" s="244"/>
      <c r="DP638" s="212"/>
      <c r="DQ638" s="213"/>
      <c r="DR638" s="149">
        <f t="shared" si="3029"/>
        <v>0</v>
      </c>
      <c r="DS638" s="60">
        <f t="shared" si="3039"/>
        <v>0</v>
      </c>
      <c r="DT638" s="244"/>
      <c r="DU638" s="212">
        <v>0</v>
      </c>
      <c r="DV638" s="213">
        <v>0</v>
      </c>
      <c r="DW638" s="149">
        <f t="shared" si="3030"/>
        <v>0</v>
      </c>
      <c r="DX638" s="60">
        <f t="shared" si="3040"/>
        <v>0</v>
      </c>
      <c r="DY638" s="244"/>
      <c r="DZ638" s="212"/>
      <c r="EA638" s="213"/>
      <c r="EB638" s="149"/>
      <c r="EC638" s="60"/>
      <c r="ED638" s="247"/>
      <c r="EE638" s="212"/>
      <c r="EF638" s="213"/>
      <c r="EG638" s="149"/>
      <c r="EH638" s="60"/>
      <c r="EI638" s="244"/>
      <c r="EJ638" s="224">
        <f t="shared" ref="EJ638" si="3337">IFERROR(AVERAGEIFS(O638:EI638,O$12:EI$12,"Valor Total Unitario",O638:EI638,"&lt;&gt;0"),0)</f>
        <v>2660505.1</v>
      </c>
      <c r="EK638" s="221">
        <f t="shared" ref="EK638" si="3338">_xlfn.MINIFS(O638:EI638,O$12:EI$12,"Valor Total Unitario", O638:EI638, "&lt;&gt;0")</f>
        <v>1112005.3999999999</v>
      </c>
      <c r="EL638" s="222" t="str">
        <f t="shared" ref="EL638" si="3339">IF(EK638=0,"",INDEX(O$9:EI$9,MATCH(EK638,O638:EI638,0)))</f>
        <v>FIJACION EXTERNA SAS</v>
      </c>
      <c r="EM638" s="221"/>
      <c r="EN638" s="220">
        <f>IFERROR(EM638/#REF!,0)</f>
        <v>0</v>
      </c>
      <c r="EO638" s="31">
        <f t="shared" ref="EO638" si="3340">+EJ638</f>
        <v>2660505.1</v>
      </c>
      <c r="EP638" s="31">
        <f t="shared" si="3067"/>
        <v>5321010.2</v>
      </c>
      <c r="EQ638" s="225" t="str">
        <f t="shared" si="3180"/>
        <v/>
      </c>
    </row>
    <row r="639" spans="1:147" s="14" customFormat="1" ht="28.5">
      <c r="A639" s="263">
        <f t="shared" si="2595"/>
        <v>627</v>
      </c>
      <c r="B639" s="102"/>
      <c r="C639" s="248" t="s">
        <v>1354</v>
      </c>
      <c r="D639" s="273" t="s">
        <v>57</v>
      </c>
      <c r="E639" s="264" t="s">
        <v>37</v>
      </c>
      <c r="F639" s="273">
        <v>2</v>
      </c>
      <c r="G639" s="102"/>
      <c r="H639" s="103"/>
      <c r="I639" s="210"/>
      <c r="J639" s="280"/>
      <c r="K639" s="206"/>
      <c r="L639" s="71">
        <f t="shared" ref="L639" si="3341">+J639+K639</f>
        <v>0</v>
      </c>
      <c r="M639" s="209">
        <f t="shared" si="3025"/>
        <v>0</v>
      </c>
      <c r="O639" s="276"/>
      <c r="P639" s="276"/>
      <c r="Q639" s="149"/>
      <c r="R639" s="60"/>
      <c r="S639" s="244"/>
      <c r="T639" s="275"/>
      <c r="U639" s="275"/>
      <c r="V639" s="149"/>
      <c r="W639" s="60"/>
      <c r="X639" s="244"/>
      <c r="Y639" s="275"/>
      <c r="Z639" s="275"/>
      <c r="AA639" s="149"/>
      <c r="AB639" s="60"/>
      <c r="AC639" s="244"/>
      <c r="AD639" s="275"/>
      <c r="AE639" s="275"/>
      <c r="AF639" s="149"/>
      <c r="AG639" s="60"/>
      <c r="AH639" s="244"/>
      <c r="AI639" s="275">
        <v>2658637.2999999998</v>
      </c>
      <c r="AJ639" s="275">
        <v>0</v>
      </c>
      <c r="AK639" s="149">
        <f t="shared" si="3211"/>
        <v>2658637.2999999998</v>
      </c>
      <c r="AL639" s="60">
        <f t="shared" si="3212"/>
        <v>5317274.5999999996</v>
      </c>
      <c r="AM639" s="244"/>
      <c r="AN639" s="275"/>
      <c r="AO639" s="275"/>
      <c r="AP639" s="149">
        <f t="shared" si="3028"/>
        <v>0</v>
      </c>
      <c r="AQ639" s="60">
        <f t="shared" si="3062"/>
        <v>0</v>
      </c>
      <c r="AR639" s="244"/>
      <c r="AS639" s="275">
        <v>2226511.1</v>
      </c>
      <c r="AT639" s="275">
        <v>0</v>
      </c>
      <c r="AU639" s="149">
        <f t="shared" si="3213"/>
        <v>2226511.1</v>
      </c>
      <c r="AV639" s="60">
        <f t="shared" si="3214"/>
        <v>4453022.2</v>
      </c>
      <c r="AW639" s="244"/>
      <c r="AX639" s="212"/>
      <c r="AY639" s="213"/>
      <c r="AZ639" s="149"/>
      <c r="BA639" s="60"/>
      <c r="BB639" s="244"/>
      <c r="BC639" s="212"/>
      <c r="BD639" s="213"/>
      <c r="BE639" s="149"/>
      <c r="BF639" s="60"/>
      <c r="BG639" s="244"/>
      <c r="BH639" s="275"/>
      <c r="BI639" s="275"/>
      <c r="BJ639" s="149"/>
      <c r="BK639" s="60"/>
      <c r="BL639" s="244"/>
      <c r="BM639" s="212"/>
      <c r="BN639" s="213"/>
      <c r="BO639" s="149"/>
      <c r="BP639" s="60"/>
      <c r="BQ639" s="244"/>
      <c r="BR639" s="212"/>
      <c r="BS639" s="213"/>
      <c r="BT639" s="149"/>
      <c r="BU639" s="60"/>
      <c r="BV639" s="244"/>
      <c r="BW639" s="212"/>
      <c r="BX639" s="213"/>
      <c r="BY639" s="149"/>
      <c r="BZ639" s="60"/>
      <c r="CA639" s="244"/>
      <c r="CB639" s="277">
        <v>1280100</v>
      </c>
      <c r="CC639" s="277">
        <v>0</v>
      </c>
      <c r="CD639" s="149">
        <f t="shared" si="3204"/>
        <v>1280100</v>
      </c>
      <c r="CE639" s="60">
        <f t="shared" si="3205"/>
        <v>2560200</v>
      </c>
      <c r="CF639" s="244"/>
      <c r="CG639" s="212"/>
      <c r="CH639" s="213"/>
      <c r="CI639" s="149"/>
      <c r="CJ639" s="60"/>
      <c r="CK639" s="244"/>
      <c r="CL639" s="212"/>
      <c r="CM639" s="213"/>
      <c r="CN639" s="149"/>
      <c r="CO639" s="60"/>
      <c r="CP639" s="244"/>
      <c r="CQ639" s="212"/>
      <c r="CR639" s="213"/>
      <c r="CS639" s="149"/>
      <c r="CT639" s="60"/>
      <c r="CU639" s="244"/>
      <c r="CV639" s="212"/>
      <c r="CW639" s="213"/>
      <c r="CX639" s="149"/>
      <c r="CY639" s="60"/>
      <c r="CZ639" s="244"/>
      <c r="DA639" s="212"/>
      <c r="DB639" s="213"/>
      <c r="DC639" s="149"/>
      <c r="DD639" s="60"/>
      <c r="DE639" s="244"/>
      <c r="DF639" s="212"/>
      <c r="DG639" s="213"/>
      <c r="DH639" s="149"/>
      <c r="DI639" s="60"/>
      <c r="DJ639" s="244"/>
      <c r="DK639" s="212">
        <v>5220000</v>
      </c>
      <c r="DL639" s="213">
        <v>0</v>
      </c>
      <c r="DM639" s="149">
        <f t="shared" si="3258"/>
        <v>5220000</v>
      </c>
      <c r="DN639" s="60">
        <f t="shared" si="3259"/>
        <v>10440000</v>
      </c>
      <c r="DO639" s="244"/>
      <c r="DP639" s="212"/>
      <c r="DQ639" s="213"/>
      <c r="DR639" s="149">
        <f t="shared" si="3029"/>
        <v>0</v>
      </c>
      <c r="DS639" s="60">
        <f t="shared" si="3039"/>
        <v>0</v>
      </c>
      <c r="DT639" s="244"/>
      <c r="DU639" s="212">
        <v>0</v>
      </c>
      <c r="DV639" s="213">
        <v>0</v>
      </c>
      <c r="DW639" s="149">
        <f t="shared" si="3030"/>
        <v>0</v>
      </c>
      <c r="DX639" s="60">
        <f t="shared" si="3040"/>
        <v>0</v>
      </c>
      <c r="DY639" s="244"/>
      <c r="DZ639" s="212"/>
      <c r="EA639" s="213"/>
      <c r="EB639" s="149"/>
      <c r="EC639" s="60"/>
      <c r="ED639" s="247"/>
      <c r="EE639" s="212"/>
      <c r="EF639" s="213"/>
      <c r="EG639" s="149"/>
      <c r="EH639" s="60"/>
      <c r="EI639" s="244"/>
      <c r="EJ639" s="224">
        <f t="shared" ref="EJ639" si="3342">IFERROR(AVERAGEIFS(O639:EI639,O$12:EI$12,"Valor Total Unitario",O639:EI639,"&lt;&gt;0"),0)</f>
        <v>2846312.1</v>
      </c>
      <c r="EK639" s="221">
        <f t="shared" ref="EK639" si="3343">_xlfn.MINIFS(O639:EI639,O$12:EI$12,"Valor Total Unitario", O639:EI639, "&lt;&gt;0")</f>
        <v>1280100</v>
      </c>
      <c r="EL639" s="222" t="str">
        <f t="shared" ref="EL639" si="3344">IF(EK639=0,"",INDEX(O$9:EI$9,MATCH(EK639,O639:EI639,0)))</f>
        <v>LA INSTRUMENTADORA S.A.S.</v>
      </c>
      <c r="EM639" s="221"/>
      <c r="EN639" s="220">
        <f>IFERROR(EM639/#REF!,0)</f>
        <v>0</v>
      </c>
      <c r="EO639" s="31">
        <f t="shared" ref="EO639" si="3345">+EJ639</f>
        <v>2846312.1</v>
      </c>
      <c r="EP639" s="31">
        <f t="shared" si="3067"/>
        <v>5692624.2000000002</v>
      </c>
      <c r="EQ639" s="225" t="str">
        <f t="shared" si="3180"/>
        <v/>
      </c>
    </row>
    <row r="640" spans="1:147" s="14" customFormat="1">
      <c r="A640" s="263">
        <f t="shared" si="2595"/>
        <v>628</v>
      </c>
      <c r="B640" s="102"/>
      <c r="C640" s="248" t="s">
        <v>1355</v>
      </c>
      <c r="D640" s="273" t="s">
        <v>57</v>
      </c>
      <c r="E640" s="264" t="s">
        <v>37</v>
      </c>
      <c r="F640" s="273">
        <v>2</v>
      </c>
      <c r="G640" s="102"/>
      <c r="H640" s="103"/>
      <c r="I640" s="210"/>
      <c r="J640" s="280"/>
      <c r="K640" s="206"/>
      <c r="L640" s="71">
        <f t="shared" ref="L640" si="3346">+J640+K640</f>
        <v>0</v>
      </c>
      <c r="M640" s="209">
        <f t="shared" si="3025"/>
        <v>0</v>
      </c>
      <c r="O640" s="276"/>
      <c r="P640" s="276"/>
      <c r="Q640" s="149"/>
      <c r="R640" s="60"/>
      <c r="S640" s="244"/>
      <c r="T640" s="275"/>
      <c r="U640" s="275"/>
      <c r="V640" s="149"/>
      <c r="W640" s="60"/>
      <c r="X640" s="244"/>
      <c r="Y640" s="275"/>
      <c r="Z640" s="275"/>
      <c r="AA640" s="149"/>
      <c r="AB640" s="60"/>
      <c r="AC640" s="244"/>
      <c r="AD640" s="275">
        <v>1687357.6810766577</v>
      </c>
      <c r="AE640" s="275">
        <v>0</v>
      </c>
      <c r="AF640" s="149">
        <f t="shared" si="3202"/>
        <v>1687357.6810766577</v>
      </c>
      <c r="AG640" s="60">
        <f t="shared" si="3203"/>
        <v>3374715.3621533155</v>
      </c>
      <c r="AH640" s="244"/>
      <c r="AI640" s="275">
        <v>2864670.6</v>
      </c>
      <c r="AJ640" s="275">
        <v>0</v>
      </c>
      <c r="AK640" s="149">
        <f t="shared" si="3211"/>
        <v>2864670.6</v>
      </c>
      <c r="AL640" s="60">
        <f t="shared" si="3212"/>
        <v>5729341.2000000002</v>
      </c>
      <c r="AM640" s="244"/>
      <c r="AN640" s="275"/>
      <c r="AO640" s="275"/>
      <c r="AP640" s="149">
        <f t="shared" si="3028"/>
        <v>0</v>
      </c>
      <c r="AQ640" s="60">
        <f t="shared" si="3062"/>
        <v>0</v>
      </c>
      <c r="AR640" s="244"/>
      <c r="AS640" s="275">
        <v>1485214.5</v>
      </c>
      <c r="AT640" s="275">
        <v>0</v>
      </c>
      <c r="AU640" s="149">
        <f t="shared" si="3213"/>
        <v>1485214.5</v>
      </c>
      <c r="AV640" s="60">
        <f t="shared" si="3214"/>
        <v>2970429</v>
      </c>
      <c r="AW640" s="244"/>
      <c r="AX640" s="212"/>
      <c r="AY640" s="213"/>
      <c r="AZ640" s="149"/>
      <c r="BA640" s="60"/>
      <c r="BB640" s="244"/>
      <c r="BC640" s="212"/>
      <c r="BD640" s="213"/>
      <c r="BE640" s="149"/>
      <c r="BF640" s="60"/>
      <c r="BG640" s="244"/>
      <c r="BH640" s="275"/>
      <c r="BI640" s="275"/>
      <c r="BJ640" s="149"/>
      <c r="BK640" s="60"/>
      <c r="BL640" s="244"/>
      <c r="BM640" s="212"/>
      <c r="BN640" s="213"/>
      <c r="BO640" s="149"/>
      <c r="BP640" s="60"/>
      <c r="BQ640" s="244"/>
      <c r="BR640" s="212"/>
      <c r="BS640" s="213"/>
      <c r="BT640" s="149"/>
      <c r="BU640" s="60"/>
      <c r="BV640" s="244"/>
      <c r="BW640" s="212"/>
      <c r="BX640" s="213"/>
      <c r="BY640" s="149"/>
      <c r="BZ640" s="60"/>
      <c r="CA640" s="244"/>
      <c r="CB640" s="277">
        <v>1746700</v>
      </c>
      <c r="CC640" s="277">
        <v>0</v>
      </c>
      <c r="CD640" s="149">
        <f t="shared" si="3204"/>
        <v>1746700</v>
      </c>
      <c r="CE640" s="60">
        <f t="shared" si="3205"/>
        <v>3493400</v>
      </c>
      <c r="CF640" s="244"/>
      <c r="CG640" s="212"/>
      <c r="CH640" s="213"/>
      <c r="CI640" s="149"/>
      <c r="CJ640" s="60"/>
      <c r="CK640" s="244"/>
      <c r="CL640" s="212"/>
      <c r="CM640" s="213"/>
      <c r="CN640" s="149"/>
      <c r="CO640" s="60"/>
      <c r="CP640" s="244"/>
      <c r="CQ640" s="212"/>
      <c r="CR640" s="213"/>
      <c r="CS640" s="149"/>
      <c r="CT640" s="60"/>
      <c r="CU640" s="244"/>
      <c r="CV640" s="212"/>
      <c r="CW640" s="213"/>
      <c r="CX640" s="149"/>
      <c r="CY640" s="60"/>
      <c r="CZ640" s="244"/>
      <c r="DA640" s="212"/>
      <c r="DB640" s="213"/>
      <c r="DC640" s="149"/>
      <c r="DD640" s="60"/>
      <c r="DE640" s="244"/>
      <c r="DF640" s="212"/>
      <c r="DG640" s="213"/>
      <c r="DH640" s="149"/>
      <c r="DI640" s="60"/>
      <c r="DJ640" s="244"/>
      <c r="DK640" s="212">
        <v>9186000</v>
      </c>
      <c r="DL640" s="213">
        <v>0</v>
      </c>
      <c r="DM640" s="149">
        <f t="shared" si="3258"/>
        <v>9186000</v>
      </c>
      <c r="DN640" s="60">
        <f t="shared" si="3259"/>
        <v>18372000</v>
      </c>
      <c r="DO640" s="244"/>
      <c r="DP640" s="212"/>
      <c r="DQ640" s="213"/>
      <c r="DR640" s="149">
        <f t="shared" si="3029"/>
        <v>0</v>
      </c>
      <c r="DS640" s="60">
        <f t="shared" si="3039"/>
        <v>0</v>
      </c>
      <c r="DT640" s="244"/>
      <c r="DU640" s="212">
        <v>0</v>
      </c>
      <c r="DV640" s="213">
        <v>0</v>
      </c>
      <c r="DW640" s="149">
        <f t="shared" si="3030"/>
        <v>0</v>
      </c>
      <c r="DX640" s="60">
        <f t="shared" si="3040"/>
        <v>0</v>
      </c>
      <c r="DY640" s="244"/>
      <c r="DZ640" s="212"/>
      <c r="EA640" s="213"/>
      <c r="EB640" s="149"/>
      <c r="EC640" s="60"/>
      <c r="ED640" s="247"/>
      <c r="EE640" s="212"/>
      <c r="EF640" s="213"/>
      <c r="EG640" s="149"/>
      <c r="EH640" s="60"/>
      <c r="EI640" s="244"/>
      <c r="EJ640" s="224">
        <f t="shared" ref="EJ640" si="3347">IFERROR(AVERAGEIFS(O640:EI640,O$12:EI$12,"Valor Total Unitario",O640:EI640,"&lt;&gt;0"),0)</f>
        <v>3393988.5562153319</v>
      </c>
      <c r="EK640" s="221">
        <f t="shared" ref="EK640" si="3348">_xlfn.MINIFS(O640:EI640,O$12:EI$12,"Valor Total Unitario", O640:EI640, "&lt;&gt;0")</f>
        <v>1485214.5</v>
      </c>
      <c r="EL640" s="222" t="str">
        <f t="shared" ref="EL640" si="3349">IF(EK640=0,"",INDEX(O$9:EI$9,MATCH(EK640,O640:EI640,0)))</f>
        <v>FIJACION EXTERNA SAS</v>
      </c>
      <c r="EM640" s="221"/>
      <c r="EN640" s="220">
        <f>IFERROR(EM640/#REF!,0)</f>
        <v>0</v>
      </c>
      <c r="EO640" s="31">
        <f t="shared" ref="EO640" si="3350">+EJ640</f>
        <v>3393988.5562153319</v>
      </c>
      <c r="EP640" s="31">
        <f t="shared" si="3067"/>
        <v>6787977.1124306638</v>
      </c>
      <c r="EQ640" s="225" t="str">
        <f t="shared" si="3180"/>
        <v/>
      </c>
    </row>
    <row r="641" spans="1:147" s="14" customFormat="1">
      <c r="A641" s="263">
        <f t="shared" si="2595"/>
        <v>629</v>
      </c>
      <c r="B641" s="102"/>
      <c r="C641" s="248" t="s">
        <v>1356</v>
      </c>
      <c r="D641" s="273" t="s">
        <v>57</v>
      </c>
      <c r="E641" s="264" t="s">
        <v>37</v>
      </c>
      <c r="F641" s="273">
        <v>2</v>
      </c>
      <c r="G641" s="102"/>
      <c r="H641" s="103"/>
      <c r="I641" s="210"/>
      <c r="J641" s="280"/>
      <c r="K641" s="206"/>
      <c r="L641" s="71">
        <f t="shared" ref="L641" si="3351">+J641+K641</f>
        <v>0</v>
      </c>
      <c r="M641" s="209">
        <f t="shared" si="3025"/>
        <v>0</v>
      </c>
      <c r="O641" s="276"/>
      <c r="P641" s="276"/>
      <c r="Q641" s="149"/>
      <c r="R641" s="60"/>
      <c r="S641" s="244"/>
      <c r="T641" s="275"/>
      <c r="U641" s="275"/>
      <c r="V641" s="149"/>
      <c r="W641" s="60"/>
      <c r="X641" s="244"/>
      <c r="Y641" s="275"/>
      <c r="Z641" s="275"/>
      <c r="AA641" s="149"/>
      <c r="AB641" s="60"/>
      <c r="AC641" s="244"/>
      <c r="AD641" s="275">
        <v>1775615.8942644242</v>
      </c>
      <c r="AE641" s="275">
        <v>0</v>
      </c>
      <c r="AF641" s="149">
        <f t="shared" si="3202"/>
        <v>1775615.8942644242</v>
      </c>
      <c r="AG641" s="60">
        <f t="shared" si="3203"/>
        <v>3551231.7885288484</v>
      </c>
      <c r="AH641" s="244"/>
      <c r="AI641" s="275">
        <v>3297542.6</v>
      </c>
      <c r="AJ641" s="275">
        <v>0</v>
      </c>
      <c r="AK641" s="149">
        <f t="shared" si="3211"/>
        <v>3297542.6</v>
      </c>
      <c r="AL641" s="60">
        <f t="shared" si="3212"/>
        <v>6595085.2000000002</v>
      </c>
      <c r="AM641" s="244"/>
      <c r="AN641" s="275"/>
      <c r="AO641" s="275"/>
      <c r="AP641" s="149">
        <f t="shared" si="3028"/>
        <v>0</v>
      </c>
      <c r="AQ641" s="60">
        <f t="shared" si="3062"/>
        <v>0</v>
      </c>
      <c r="AR641" s="244"/>
      <c r="AS641" s="275">
        <v>2226511.1</v>
      </c>
      <c r="AT641" s="275">
        <v>0</v>
      </c>
      <c r="AU641" s="149">
        <f t="shared" si="3213"/>
        <v>2226511.1</v>
      </c>
      <c r="AV641" s="60">
        <f t="shared" si="3214"/>
        <v>4453022.2</v>
      </c>
      <c r="AW641" s="244"/>
      <c r="AX641" s="212"/>
      <c r="AY641" s="213"/>
      <c r="AZ641" s="149"/>
      <c r="BA641" s="60"/>
      <c r="BB641" s="244"/>
      <c r="BC641" s="212"/>
      <c r="BD641" s="213"/>
      <c r="BE641" s="149"/>
      <c r="BF641" s="60"/>
      <c r="BG641" s="244"/>
      <c r="BH641" s="275"/>
      <c r="BI641" s="275"/>
      <c r="BJ641" s="149"/>
      <c r="BK641" s="60"/>
      <c r="BL641" s="244"/>
      <c r="BM641" s="212"/>
      <c r="BN641" s="213"/>
      <c r="BO641" s="149"/>
      <c r="BP641" s="60"/>
      <c r="BQ641" s="244"/>
      <c r="BR641" s="212"/>
      <c r="BS641" s="213"/>
      <c r="BT641" s="149"/>
      <c r="BU641" s="60"/>
      <c r="BV641" s="244"/>
      <c r="BW641" s="212"/>
      <c r="BX641" s="213"/>
      <c r="BY641" s="149"/>
      <c r="BZ641" s="60"/>
      <c r="CA641" s="244"/>
      <c r="CB641" s="277">
        <v>2074400</v>
      </c>
      <c r="CC641" s="277">
        <v>0</v>
      </c>
      <c r="CD641" s="149">
        <f t="shared" si="3204"/>
        <v>2074400</v>
      </c>
      <c r="CE641" s="60">
        <f t="shared" si="3205"/>
        <v>4148800</v>
      </c>
      <c r="CF641" s="244"/>
      <c r="CG641" s="212"/>
      <c r="CH641" s="213"/>
      <c r="CI641" s="149"/>
      <c r="CJ641" s="60"/>
      <c r="CK641" s="244"/>
      <c r="CL641" s="212"/>
      <c r="CM641" s="213"/>
      <c r="CN641" s="149"/>
      <c r="CO641" s="60"/>
      <c r="CP641" s="244"/>
      <c r="CQ641" s="212"/>
      <c r="CR641" s="213"/>
      <c r="CS641" s="149"/>
      <c r="CT641" s="60"/>
      <c r="CU641" s="244"/>
      <c r="CV641" s="212"/>
      <c r="CW641" s="213"/>
      <c r="CX641" s="149"/>
      <c r="CY641" s="60"/>
      <c r="CZ641" s="244"/>
      <c r="DA641" s="212"/>
      <c r="DB641" s="213"/>
      <c r="DC641" s="149"/>
      <c r="DD641" s="60"/>
      <c r="DE641" s="244"/>
      <c r="DF641" s="212"/>
      <c r="DG641" s="213"/>
      <c r="DH641" s="149"/>
      <c r="DI641" s="60"/>
      <c r="DJ641" s="244"/>
      <c r="DK641" s="212">
        <v>9186000</v>
      </c>
      <c r="DL641" s="213">
        <v>0</v>
      </c>
      <c r="DM641" s="149">
        <f t="shared" si="3258"/>
        <v>9186000</v>
      </c>
      <c r="DN641" s="60">
        <f t="shared" si="3259"/>
        <v>18372000</v>
      </c>
      <c r="DO641" s="244"/>
      <c r="DP641" s="212"/>
      <c r="DQ641" s="213"/>
      <c r="DR641" s="149">
        <f t="shared" si="3029"/>
        <v>0</v>
      </c>
      <c r="DS641" s="60">
        <f t="shared" si="3039"/>
        <v>0</v>
      </c>
      <c r="DT641" s="244"/>
      <c r="DU641" s="212">
        <v>0</v>
      </c>
      <c r="DV641" s="213">
        <v>0</v>
      </c>
      <c r="DW641" s="149">
        <f t="shared" si="3030"/>
        <v>0</v>
      </c>
      <c r="DX641" s="60">
        <f t="shared" si="3040"/>
        <v>0</v>
      </c>
      <c r="DY641" s="244"/>
      <c r="DZ641" s="212"/>
      <c r="EA641" s="213"/>
      <c r="EB641" s="149"/>
      <c r="EC641" s="60"/>
      <c r="ED641" s="247"/>
      <c r="EE641" s="212"/>
      <c r="EF641" s="213"/>
      <c r="EG641" s="149"/>
      <c r="EH641" s="60"/>
      <c r="EI641" s="244"/>
      <c r="EJ641" s="224">
        <f t="shared" ref="EJ641" si="3352">IFERROR(AVERAGEIFS(O641:EI641,O$12:EI$12,"Valor Total Unitario",O641:EI641,"&lt;&gt;0"),0)</f>
        <v>3712013.9188528853</v>
      </c>
      <c r="EK641" s="221">
        <f t="shared" ref="EK641" si="3353">_xlfn.MINIFS(O641:EI641,O$12:EI$12,"Valor Total Unitario", O641:EI641, "&lt;&gt;0")</f>
        <v>1775615.8942644242</v>
      </c>
      <c r="EL641" s="222" t="str">
        <f t="shared" ref="EL641" si="3354">IF(EK641=0,"",INDEX(O$9:EI$9,MATCH(EK641,O641:EI641,0)))</f>
        <v>FIXMEDICAL SAS BIC</v>
      </c>
      <c r="EM641" s="221"/>
      <c r="EN641" s="220">
        <f>IFERROR(EM641/#REF!,0)</f>
        <v>0</v>
      </c>
      <c r="EO641" s="31">
        <f t="shared" ref="EO641" si="3355">+EJ641</f>
        <v>3712013.9188528853</v>
      </c>
      <c r="EP641" s="31">
        <f t="shared" si="3067"/>
        <v>7424027.8377057705</v>
      </c>
      <c r="EQ641" s="225" t="str">
        <f t="shared" si="3180"/>
        <v/>
      </c>
    </row>
    <row r="642" spans="1:147" s="14" customFormat="1" ht="42.75">
      <c r="A642" s="263">
        <f t="shared" si="2595"/>
        <v>630</v>
      </c>
      <c r="B642" s="102"/>
      <c r="C642" s="248" t="s">
        <v>1357</v>
      </c>
      <c r="D642" s="273" t="s">
        <v>57</v>
      </c>
      <c r="E642" s="264" t="s">
        <v>37</v>
      </c>
      <c r="F642" s="273">
        <v>2</v>
      </c>
      <c r="G642" s="102"/>
      <c r="H642" s="103"/>
      <c r="I642" s="210"/>
      <c r="J642" s="280"/>
      <c r="K642" s="206"/>
      <c r="L642" s="71">
        <f t="shared" ref="L642" si="3356">+J642+K642</f>
        <v>0</v>
      </c>
      <c r="M642" s="209">
        <f t="shared" si="3025"/>
        <v>0</v>
      </c>
      <c r="O642" s="276"/>
      <c r="P642" s="276"/>
      <c r="Q642" s="149"/>
      <c r="R642" s="60"/>
      <c r="S642" s="244"/>
      <c r="T642" s="275"/>
      <c r="U642" s="275"/>
      <c r="V642" s="149"/>
      <c r="W642" s="60"/>
      <c r="X642" s="244"/>
      <c r="Y642" s="275"/>
      <c r="Z642" s="275"/>
      <c r="AA642" s="149"/>
      <c r="AB642" s="60"/>
      <c r="AC642" s="244"/>
      <c r="AD642" s="275"/>
      <c r="AE642" s="275"/>
      <c r="AF642" s="149"/>
      <c r="AG642" s="60"/>
      <c r="AH642" s="244"/>
      <c r="AI642" s="275">
        <v>2977315</v>
      </c>
      <c r="AJ642" s="275">
        <v>0</v>
      </c>
      <c r="AK642" s="149">
        <f t="shared" si="3211"/>
        <v>2977315</v>
      </c>
      <c r="AL642" s="60">
        <f t="shared" si="3212"/>
        <v>5954630</v>
      </c>
      <c r="AM642" s="244"/>
      <c r="AN642" s="275"/>
      <c r="AO642" s="275"/>
      <c r="AP642" s="149">
        <f t="shared" si="3028"/>
        <v>0</v>
      </c>
      <c r="AQ642" s="60">
        <f t="shared" si="3062"/>
        <v>0</v>
      </c>
      <c r="AR642" s="244"/>
      <c r="AS642" s="275"/>
      <c r="AT642" s="275"/>
      <c r="AU642" s="149"/>
      <c r="AV642" s="60"/>
      <c r="AW642" s="244"/>
      <c r="AX642" s="212"/>
      <c r="AY642" s="213"/>
      <c r="AZ642" s="149"/>
      <c r="BA642" s="60"/>
      <c r="BB642" s="244"/>
      <c r="BC642" s="212"/>
      <c r="BD642" s="213"/>
      <c r="BE642" s="149"/>
      <c r="BF642" s="60"/>
      <c r="BG642" s="244"/>
      <c r="BH642" s="275"/>
      <c r="BI642" s="275"/>
      <c r="BJ642" s="149"/>
      <c r="BK642" s="60"/>
      <c r="BL642" s="244"/>
      <c r="BM642" s="212"/>
      <c r="BN642" s="213"/>
      <c r="BO642" s="149"/>
      <c r="BP642" s="60"/>
      <c r="BQ642" s="244"/>
      <c r="BR642" s="212"/>
      <c r="BS642" s="213"/>
      <c r="BT642" s="149"/>
      <c r="BU642" s="60"/>
      <c r="BV642" s="244"/>
      <c r="BW642" s="212"/>
      <c r="BX642" s="213"/>
      <c r="BY642" s="149"/>
      <c r="BZ642" s="60"/>
      <c r="CA642" s="244"/>
      <c r="CB642" s="277">
        <v>2074400</v>
      </c>
      <c r="CC642" s="277">
        <v>0</v>
      </c>
      <c r="CD642" s="149">
        <f t="shared" si="3204"/>
        <v>2074400</v>
      </c>
      <c r="CE642" s="60">
        <f t="shared" si="3205"/>
        <v>4148800</v>
      </c>
      <c r="CF642" s="244"/>
      <c r="CG642" s="212"/>
      <c r="CH642" s="213"/>
      <c r="CI642" s="149"/>
      <c r="CJ642" s="60"/>
      <c r="CK642" s="244"/>
      <c r="CL642" s="212"/>
      <c r="CM642" s="213"/>
      <c r="CN642" s="149"/>
      <c r="CO642" s="60"/>
      <c r="CP642" s="244"/>
      <c r="CQ642" s="212"/>
      <c r="CR642" s="213"/>
      <c r="CS642" s="149"/>
      <c r="CT642" s="60"/>
      <c r="CU642" s="244"/>
      <c r="CV642" s="212"/>
      <c r="CW642" s="213"/>
      <c r="CX642" s="149"/>
      <c r="CY642" s="60"/>
      <c r="CZ642" s="244"/>
      <c r="DA642" s="212"/>
      <c r="DB642" s="213"/>
      <c r="DC642" s="149"/>
      <c r="DD642" s="60"/>
      <c r="DE642" s="244"/>
      <c r="DF642" s="212"/>
      <c r="DG642" s="213"/>
      <c r="DH642" s="149"/>
      <c r="DI642" s="60"/>
      <c r="DJ642" s="244"/>
      <c r="DK642" s="212">
        <v>9535000</v>
      </c>
      <c r="DL642" s="213">
        <v>0</v>
      </c>
      <c r="DM642" s="149">
        <f t="shared" si="3258"/>
        <v>9535000</v>
      </c>
      <c r="DN642" s="60">
        <f t="shared" si="3259"/>
        <v>19070000</v>
      </c>
      <c r="DO642" s="244"/>
      <c r="DP642" s="212"/>
      <c r="DQ642" s="213"/>
      <c r="DR642" s="149">
        <f t="shared" si="3029"/>
        <v>0</v>
      </c>
      <c r="DS642" s="60">
        <f t="shared" si="3039"/>
        <v>0</v>
      </c>
      <c r="DT642" s="244"/>
      <c r="DU642" s="212">
        <v>0</v>
      </c>
      <c r="DV642" s="213">
        <v>0</v>
      </c>
      <c r="DW642" s="149">
        <f t="shared" si="3030"/>
        <v>0</v>
      </c>
      <c r="DX642" s="60">
        <f t="shared" si="3040"/>
        <v>0</v>
      </c>
      <c r="DY642" s="244"/>
      <c r="DZ642" s="212"/>
      <c r="EA642" s="213"/>
      <c r="EB642" s="149"/>
      <c r="EC642" s="60"/>
      <c r="ED642" s="247"/>
      <c r="EE642" s="212"/>
      <c r="EF642" s="213"/>
      <c r="EG642" s="149"/>
      <c r="EH642" s="60"/>
      <c r="EI642" s="244"/>
      <c r="EJ642" s="224">
        <f t="shared" ref="EJ642" si="3357">IFERROR(AVERAGEIFS(O642:EI642,O$12:EI$12,"Valor Total Unitario",O642:EI642,"&lt;&gt;0"),0)</f>
        <v>4862238.333333333</v>
      </c>
      <c r="EK642" s="221">
        <f t="shared" ref="EK642" si="3358">_xlfn.MINIFS(O642:EI642,O$12:EI$12,"Valor Total Unitario", O642:EI642, "&lt;&gt;0")</f>
        <v>2074400</v>
      </c>
      <c r="EL642" s="222" t="str">
        <f t="shared" ref="EL642" si="3359">IF(EK642=0,"",INDEX(O$9:EI$9,MATCH(EK642,O642:EI642,0)))</f>
        <v>LA INSTRUMENTADORA S.A.S.</v>
      </c>
      <c r="EM642" s="221"/>
      <c r="EN642" s="220">
        <f>IFERROR(EM642/#REF!,0)</f>
        <v>0</v>
      </c>
      <c r="EO642" s="31">
        <f t="shared" ref="EO642" si="3360">+EJ642</f>
        <v>4862238.333333333</v>
      </c>
      <c r="EP642" s="31">
        <f t="shared" si="3067"/>
        <v>9724476.666666666</v>
      </c>
      <c r="EQ642" s="225" t="str">
        <f t="shared" ref="EQ642:EQ676" si="3361">IF(AND(C642="",SUM(O642:EI642)=0),"",IF(AND(C642&lt;&gt;"",SUM(O642:EI642)=0),"Ítem sin cotización",IF(COUNTIFS(O642:EI642,EK642,O$12:EI$12,"Valor Total Unitario")&gt;1,"Empate","")))</f>
        <v/>
      </c>
    </row>
    <row r="643" spans="1:147" s="14" customFormat="1">
      <c r="A643" s="263">
        <f t="shared" si="2595"/>
        <v>631</v>
      </c>
      <c r="B643" s="102"/>
      <c r="C643" s="248" t="s">
        <v>1358</v>
      </c>
      <c r="D643" s="273" t="s">
        <v>57</v>
      </c>
      <c r="E643" s="264" t="s">
        <v>37</v>
      </c>
      <c r="F643" s="273">
        <v>5</v>
      </c>
      <c r="G643" s="102"/>
      <c r="H643" s="103"/>
      <c r="I643" s="210"/>
      <c r="J643" s="280"/>
      <c r="K643" s="206"/>
      <c r="L643" s="71">
        <f t="shared" ref="L643" si="3362">+J643+K643</f>
        <v>0</v>
      </c>
      <c r="M643" s="209">
        <f t="shared" si="3025"/>
        <v>0</v>
      </c>
      <c r="O643" s="276"/>
      <c r="P643" s="276"/>
      <c r="Q643" s="149"/>
      <c r="R643" s="60"/>
      <c r="S643" s="244"/>
      <c r="T643" s="275"/>
      <c r="U643" s="275"/>
      <c r="V643" s="149"/>
      <c r="W643" s="60"/>
      <c r="X643" s="244"/>
      <c r="Y643" s="275"/>
      <c r="Z643" s="275"/>
      <c r="AA643" s="149"/>
      <c r="AB643" s="60"/>
      <c r="AC643" s="244"/>
      <c r="AD643" s="275"/>
      <c r="AE643" s="275"/>
      <c r="AF643" s="149"/>
      <c r="AG643" s="60"/>
      <c r="AH643" s="244"/>
      <c r="AI643" s="275">
        <v>437379.8</v>
      </c>
      <c r="AJ643" s="275">
        <v>0</v>
      </c>
      <c r="AK643" s="149">
        <f t="shared" si="3211"/>
        <v>437379.8</v>
      </c>
      <c r="AL643" s="60">
        <f t="shared" si="3212"/>
        <v>2186899</v>
      </c>
      <c r="AM643" s="244"/>
      <c r="AN643" s="275"/>
      <c r="AO643" s="275"/>
      <c r="AP643" s="149">
        <f t="shared" si="3028"/>
        <v>0</v>
      </c>
      <c r="AQ643" s="60">
        <f t="shared" si="3062"/>
        <v>0</v>
      </c>
      <c r="AR643" s="244"/>
      <c r="AS643" s="275">
        <v>283594.3</v>
      </c>
      <c r="AT643" s="275">
        <v>0</v>
      </c>
      <c r="AU643" s="149">
        <f t="shared" si="3213"/>
        <v>283594.3</v>
      </c>
      <c r="AV643" s="60">
        <f t="shared" si="3214"/>
        <v>1417971.5</v>
      </c>
      <c r="AW643" s="244"/>
      <c r="AX643" s="212"/>
      <c r="AY643" s="213"/>
      <c r="AZ643" s="149"/>
      <c r="BA643" s="60"/>
      <c r="BB643" s="244"/>
      <c r="BC643" s="212"/>
      <c r="BD643" s="213"/>
      <c r="BE643" s="149"/>
      <c r="BF643" s="60"/>
      <c r="BG643" s="244"/>
      <c r="BH643" s="275"/>
      <c r="BI643" s="275"/>
      <c r="BJ643" s="149"/>
      <c r="BK643" s="60"/>
      <c r="BL643" s="244"/>
      <c r="BM643" s="212"/>
      <c r="BN643" s="213"/>
      <c r="BO643" s="149"/>
      <c r="BP643" s="60"/>
      <c r="BQ643" s="244"/>
      <c r="BR643" s="212"/>
      <c r="BS643" s="213"/>
      <c r="BT643" s="149"/>
      <c r="BU643" s="60"/>
      <c r="BV643" s="244"/>
      <c r="BW643" s="212"/>
      <c r="BX643" s="213"/>
      <c r="BY643" s="149"/>
      <c r="BZ643" s="60"/>
      <c r="CA643" s="244"/>
      <c r="CB643" s="277">
        <v>276600</v>
      </c>
      <c r="CC643" s="277">
        <v>52554</v>
      </c>
      <c r="CD643" s="149">
        <f t="shared" si="3204"/>
        <v>329154</v>
      </c>
      <c r="CE643" s="60">
        <f t="shared" si="3205"/>
        <v>1645770</v>
      </c>
      <c r="CF643" s="244"/>
      <c r="CG643" s="212"/>
      <c r="CH643" s="213"/>
      <c r="CI643" s="149"/>
      <c r="CJ643" s="60"/>
      <c r="CK643" s="244"/>
      <c r="CL643" s="212"/>
      <c r="CM643" s="213"/>
      <c r="CN643" s="149"/>
      <c r="CO643" s="60"/>
      <c r="CP643" s="244"/>
      <c r="CQ643" s="212"/>
      <c r="CR643" s="213"/>
      <c r="CS643" s="149"/>
      <c r="CT643" s="60"/>
      <c r="CU643" s="244"/>
      <c r="CV643" s="212"/>
      <c r="CW643" s="213"/>
      <c r="CX643" s="149"/>
      <c r="CY643" s="60"/>
      <c r="CZ643" s="244"/>
      <c r="DA643" s="212"/>
      <c r="DB643" s="213"/>
      <c r="DC643" s="149"/>
      <c r="DD643" s="60"/>
      <c r="DE643" s="244"/>
      <c r="DF643" s="212"/>
      <c r="DG643" s="213"/>
      <c r="DH643" s="149"/>
      <c r="DI643" s="60"/>
      <c r="DJ643" s="244"/>
      <c r="DK643" s="212"/>
      <c r="DL643" s="213">
        <v>0</v>
      </c>
      <c r="DM643" s="149">
        <f t="shared" si="3258"/>
        <v>0</v>
      </c>
      <c r="DN643" s="60">
        <f t="shared" si="3259"/>
        <v>0</v>
      </c>
      <c r="DO643" s="244"/>
      <c r="DP643" s="212"/>
      <c r="DQ643" s="213"/>
      <c r="DR643" s="149">
        <f t="shared" si="3029"/>
        <v>0</v>
      </c>
      <c r="DS643" s="60">
        <f t="shared" si="3039"/>
        <v>0</v>
      </c>
      <c r="DT643" s="244"/>
      <c r="DU643" s="212">
        <v>0</v>
      </c>
      <c r="DV643" s="213">
        <v>0</v>
      </c>
      <c r="DW643" s="149">
        <f t="shared" si="3030"/>
        <v>0</v>
      </c>
      <c r="DX643" s="60">
        <f t="shared" si="3040"/>
        <v>0</v>
      </c>
      <c r="DY643" s="244"/>
      <c r="DZ643" s="212"/>
      <c r="EA643" s="213"/>
      <c r="EB643" s="149"/>
      <c r="EC643" s="60"/>
      <c r="ED643" s="247"/>
      <c r="EE643" s="212"/>
      <c r="EF643" s="213"/>
      <c r="EG643" s="149"/>
      <c r="EH643" s="60"/>
      <c r="EI643" s="244"/>
      <c r="EJ643" s="224">
        <f t="shared" ref="EJ643" si="3363">IFERROR(AVERAGEIFS(O643:EI643,O$12:EI$12,"Valor Total Unitario",O643:EI643,"&lt;&gt;0"),0)</f>
        <v>350042.7</v>
      </c>
      <c r="EK643" s="221">
        <f t="shared" ref="EK643" si="3364">_xlfn.MINIFS(O643:EI643,O$12:EI$12,"Valor Total Unitario", O643:EI643, "&lt;&gt;0")</f>
        <v>283594.3</v>
      </c>
      <c r="EL643" s="222" t="str">
        <f t="shared" ref="EL643" si="3365">IF(EK643=0,"",INDEX(O$9:EI$9,MATCH(EK643,O643:EI643,0)))</f>
        <v>FIJACION EXTERNA SAS</v>
      </c>
      <c r="EM643" s="221"/>
      <c r="EN643" s="220">
        <f>IFERROR(EM643/#REF!,0)</f>
        <v>0</v>
      </c>
      <c r="EO643" s="31">
        <f t="shared" ref="EO643" si="3366">+EJ643</f>
        <v>350042.7</v>
      </c>
      <c r="EP643" s="31">
        <f t="shared" si="3067"/>
        <v>1750213.5</v>
      </c>
      <c r="EQ643" s="225" t="str">
        <f t="shared" si="3361"/>
        <v/>
      </c>
    </row>
    <row r="644" spans="1:147" s="14" customFormat="1">
      <c r="A644" s="263">
        <f t="shared" si="2595"/>
        <v>632</v>
      </c>
      <c r="B644" s="102"/>
      <c r="C644" s="248" t="s">
        <v>1359</v>
      </c>
      <c r="D644" s="273" t="s">
        <v>57</v>
      </c>
      <c r="E644" s="264" t="s">
        <v>37</v>
      </c>
      <c r="F644" s="273">
        <v>5</v>
      </c>
      <c r="G644" s="102"/>
      <c r="H644" s="103"/>
      <c r="I644" s="210"/>
      <c r="J644" s="280"/>
      <c r="K644" s="206"/>
      <c r="L644" s="71">
        <f t="shared" ref="L644" si="3367">+J644+K644</f>
        <v>0</v>
      </c>
      <c r="M644" s="209">
        <f t="shared" ref="M644:M702" si="3368">L644*F644</f>
        <v>0</v>
      </c>
      <c r="O644" s="276"/>
      <c r="P644" s="276"/>
      <c r="Q644" s="149"/>
      <c r="R644" s="60"/>
      <c r="S644" s="244"/>
      <c r="T644" s="275"/>
      <c r="U644" s="275"/>
      <c r="V644" s="149"/>
      <c r="W644" s="60"/>
      <c r="X644" s="244"/>
      <c r="Y644" s="275"/>
      <c r="Z644" s="275"/>
      <c r="AA644" s="149"/>
      <c r="AB644" s="60"/>
      <c r="AC644" s="244"/>
      <c r="AD644" s="275"/>
      <c r="AE644" s="275"/>
      <c r="AF644" s="149"/>
      <c r="AG644" s="60"/>
      <c r="AH644" s="244"/>
      <c r="AI644" s="275">
        <v>437379.8</v>
      </c>
      <c r="AJ644" s="275">
        <v>0</v>
      </c>
      <c r="AK644" s="149">
        <f t="shared" ref="AK644:AK692" si="3369">+AI644+AJ644</f>
        <v>437379.8</v>
      </c>
      <c r="AL644" s="60">
        <f t="shared" si="3212"/>
        <v>2186899</v>
      </c>
      <c r="AM644" s="244"/>
      <c r="AN644" s="275"/>
      <c r="AO644" s="275"/>
      <c r="AP644" s="149">
        <f t="shared" ref="AP644:AP702" si="3370">AN644+AO644</f>
        <v>0</v>
      </c>
      <c r="AQ644" s="60">
        <f t="shared" si="3062"/>
        <v>0</v>
      </c>
      <c r="AR644" s="244"/>
      <c r="AS644" s="275">
        <v>283594.3</v>
      </c>
      <c r="AT644" s="275">
        <v>0</v>
      </c>
      <c r="AU644" s="149">
        <f t="shared" ref="AU644:AU660" si="3371">+AS644+AT644</f>
        <v>283594.3</v>
      </c>
      <c r="AV644" s="60">
        <f t="shared" si="3214"/>
        <v>1417971.5</v>
      </c>
      <c r="AW644" s="244"/>
      <c r="AX644" s="212"/>
      <c r="AY644" s="213"/>
      <c r="AZ644" s="149"/>
      <c r="BA644" s="60"/>
      <c r="BB644" s="244"/>
      <c r="BC644" s="212"/>
      <c r="BD644" s="213"/>
      <c r="BE644" s="149"/>
      <c r="BF644" s="60"/>
      <c r="BG644" s="244"/>
      <c r="BH644" s="275"/>
      <c r="BI644" s="275"/>
      <c r="BJ644" s="149"/>
      <c r="BK644" s="60"/>
      <c r="BL644" s="244"/>
      <c r="BM644" s="212"/>
      <c r="BN644" s="213"/>
      <c r="BO644" s="149"/>
      <c r="BP644" s="60"/>
      <c r="BQ644" s="244"/>
      <c r="BR644" s="212"/>
      <c r="BS644" s="213"/>
      <c r="BT644" s="149"/>
      <c r="BU644" s="60"/>
      <c r="BV644" s="244"/>
      <c r="BW644" s="212"/>
      <c r="BX644" s="213"/>
      <c r="BY644" s="149"/>
      <c r="BZ644" s="60"/>
      <c r="CA644" s="244"/>
      <c r="CB644" s="277">
        <v>276600</v>
      </c>
      <c r="CC644" s="277">
        <v>52554</v>
      </c>
      <c r="CD644" s="149">
        <f t="shared" ref="CD644:CD686" si="3372">+CB644+CC644</f>
        <v>329154</v>
      </c>
      <c r="CE644" s="60">
        <f t="shared" si="3205"/>
        <v>1645770</v>
      </c>
      <c r="CF644" s="244"/>
      <c r="CG644" s="212"/>
      <c r="CH644" s="213"/>
      <c r="CI644" s="149"/>
      <c r="CJ644" s="60"/>
      <c r="CK644" s="244"/>
      <c r="CL644" s="212"/>
      <c r="CM644" s="213"/>
      <c r="CN644" s="149"/>
      <c r="CO644" s="60"/>
      <c r="CP644" s="244"/>
      <c r="CQ644" s="212"/>
      <c r="CR644" s="213"/>
      <c r="CS644" s="149"/>
      <c r="CT644" s="60"/>
      <c r="CU644" s="244"/>
      <c r="CV644" s="212"/>
      <c r="CW644" s="213"/>
      <c r="CX644" s="149"/>
      <c r="CY644" s="60"/>
      <c r="CZ644" s="244"/>
      <c r="DA644" s="212"/>
      <c r="DB644" s="213"/>
      <c r="DC644" s="149"/>
      <c r="DD644" s="60"/>
      <c r="DE644" s="244"/>
      <c r="DF644" s="212"/>
      <c r="DG644" s="213"/>
      <c r="DH644" s="149"/>
      <c r="DI644" s="60"/>
      <c r="DJ644" s="244"/>
      <c r="DK644" s="212"/>
      <c r="DL644" s="213"/>
      <c r="DM644" s="149"/>
      <c r="DN644" s="60"/>
      <c r="DO644" s="244"/>
      <c r="DP644" s="212"/>
      <c r="DQ644" s="213"/>
      <c r="DR644" s="149">
        <f t="shared" ref="DR644:DR702" si="3373">+DP644+DQ644</f>
        <v>0</v>
      </c>
      <c r="DS644" s="60">
        <f t="shared" si="3039"/>
        <v>0</v>
      </c>
      <c r="DT644" s="244"/>
      <c r="DU644" s="212">
        <v>0</v>
      </c>
      <c r="DV644" s="213">
        <v>0</v>
      </c>
      <c r="DW644" s="149">
        <f t="shared" ref="DW644:DW702" si="3374">+DU644+DV644</f>
        <v>0</v>
      </c>
      <c r="DX644" s="60">
        <f t="shared" si="3040"/>
        <v>0</v>
      </c>
      <c r="DY644" s="244"/>
      <c r="DZ644" s="212"/>
      <c r="EA644" s="213"/>
      <c r="EB644" s="149"/>
      <c r="EC644" s="60"/>
      <c r="ED644" s="247"/>
      <c r="EE644" s="212"/>
      <c r="EF644" s="213"/>
      <c r="EG644" s="149"/>
      <c r="EH644" s="60"/>
      <c r="EI644" s="244"/>
      <c r="EJ644" s="224">
        <f t="shared" ref="EJ644" si="3375">IFERROR(AVERAGEIFS(O644:EI644,O$12:EI$12,"Valor Total Unitario",O644:EI644,"&lt;&gt;0"),0)</f>
        <v>350042.7</v>
      </c>
      <c r="EK644" s="221">
        <f t="shared" ref="EK644" si="3376">_xlfn.MINIFS(O644:EI644,O$12:EI$12,"Valor Total Unitario", O644:EI644, "&lt;&gt;0")</f>
        <v>283594.3</v>
      </c>
      <c r="EL644" s="222" t="str">
        <f t="shared" ref="EL644" si="3377">IF(EK644=0,"",INDEX(O$9:EI$9,MATCH(EK644,O644:EI644,0)))</f>
        <v>FIJACION EXTERNA SAS</v>
      </c>
      <c r="EM644" s="221"/>
      <c r="EN644" s="220">
        <f>IFERROR(EM644/#REF!,0)</f>
        <v>0</v>
      </c>
      <c r="EO644" s="31">
        <f t="shared" ref="EO644" si="3378">+EJ644</f>
        <v>350042.7</v>
      </c>
      <c r="EP644" s="31">
        <f t="shared" si="3067"/>
        <v>1750213.5</v>
      </c>
      <c r="EQ644" s="225" t="str">
        <f t="shared" si="3361"/>
        <v/>
      </c>
    </row>
    <row r="645" spans="1:147" s="14" customFormat="1">
      <c r="A645" s="263">
        <f t="shared" si="2595"/>
        <v>633</v>
      </c>
      <c r="B645" s="102"/>
      <c r="C645" s="248" t="s">
        <v>1360</v>
      </c>
      <c r="D645" s="273" t="s">
        <v>57</v>
      </c>
      <c r="E645" s="264" t="s">
        <v>37</v>
      </c>
      <c r="F645" s="273">
        <v>5</v>
      </c>
      <c r="G645" s="102"/>
      <c r="H645" s="103"/>
      <c r="I645" s="210"/>
      <c r="J645" s="280"/>
      <c r="K645" s="206"/>
      <c r="L645" s="71">
        <f t="shared" ref="L645" si="3379">+J645+K645</f>
        <v>0</v>
      </c>
      <c r="M645" s="209">
        <f t="shared" si="3368"/>
        <v>0</v>
      </c>
      <c r="O645" s="276"/>
      <c r="P645" s="276"/>
      <c r="Q645" s="149"/>
      <c r="R645" s="60"/>
      <c r="S645" s="244"/>
      <c r="T645" s="275"/>
      <c r="U645" s="275"/>
      <c r="V645" s="149"/>
      <c r="W645" s="60"/>
      <c r="X645" s="244"/>
      <c r="Y645" s="275"/>
      <c r="Z645" s="275"/>
      <c r="AA645" s="149"/>
      <c r="AB645" s="60"/>
      <c r="AC645" s="244"/>
      <c r="AD645" s="275"/>
      <c r="AE645" s="275"/>
      <c r="AF645" s="149"/>
      <c r="AG645" s="60"/>
      <c r="AH645" s="244"/>
      <c r="AI645" s="275">
        <v>437379.8</v>
      </c>
      <c r="AJ645" s="275">
        <v>0</v>
      </c>
      <c r="AK645" s="149">
        <f t="shared" si="3369"/>
        <v>437379.8</v>
      </c>
      <c r="AL645" s="60">
        <f t="shared" ref="AL645:AL692" si="3380">+AK645*$F645</f>
        <v>2186899</v>
      </c>
      <c r="AM645" s="244"/>
      <c r="AN645" s="275"/>
      <c r="AO645" s="275"/>
      <c r="AP645" s="149">
        <f t="shared" si="3370"/>
        <v>0</v>
      </c>
      <c r="AQ645" s="60">
        <f t="shared" si="3062"/>
        <v>0</v>
      </c>
      <c r="AR645" s="244"/>
      <c r="AS645" s="275">
        <v>283594.3</v>
      </c>
      <c r="AT645" s="275">
        <v>0</v>
      </c>
      <c r="AU645" s="149">
        <f t="shared" si="3371"/>
        <v>283594.3</v>
      </c>
      <c r="AV645" s="60">
        <f t="shared" ref="AV645:AV660" si="3381">+AU645*$F645</f>
        <v>1417971.5</v>
      </c>
      <c r="AW645" s="244"/>
      <c r="AX645" s="212"/>
      <c r="AY645" s="213"/>
      <c r="AZ645" s="149"/>
      <c r="BA645" s="60"/>
      <c r="BB645" s="244"/>
      <c r="BC645" s="212"/>
      <c r="BD645" s="213"/>
      <c r="BE645" s="149"/>
      <c r="BF645" s="60"/>
      <c r="BG645" s="244"/>
      <c r="BH645" s="275"/>
      <c r="BI645" s="275"/>
      <c r="BJ645" s="149"/>
      <c r="BK645" s="60"/>
      <c r="BL645" s="244"/>
      <c r="BM645" s="212"/>
      <c r="BN645" s="213"/>
      <c r="BO645" s="149"/>
      <c r="BP645" s="60"/>
      <c r="BQ645" s="244"/>
      <c r="BR645" s="212"/>
      <c r="BS645" s="213"/>
      <c r="BT645" s="149"/>
      <c r="BU645" s="60"/>
      <c r="BV645" s="244"/>
      <c r="BW645" s="212"/>
      <c r="BX645" s="213"/>
      <c r="BY645" s="149"/>
      <c r="BZ645" s="60"/>
      <c r="CA645" s="244"/>
      <c r="CB645" s="277">
        <v>276600</v>
      </c>
      <c r="CC645" s="277">
        <v>52554</v>
      </c>
      <c r="CD645" s="149">
        <f t="shared" si="3372"/>
        <v>329154</v>
      </c>
      <c r="CE645" s="60">
        <f t="shared" ref="CE645:CE686" si="3382">+CD645*$F645</f>
        <v>1645770</v>
      </c>
      <c r="CF645" s="244"/>
      <c r="CG645" s="212"/>
      <c r="CH645" s="213"/>
      <c r="CI645" s="149"/>
      <c r="CJ645" s="60"/>
      <c r="CK645" s="244"/>
      <c r="CL645" s="212"/>
      <c r="CM645" s="213"/>
      <c r="CN645" s="149"/>
      <c r="CO645" s="60"/>
      <c r="CP645" s="244"/>
      <c r="CQ645" s="212"/>
      <c r="CR645" s="213"/>
      <c r="CS645" s="149"/>
      <c r="CT645" s="60"/>
      <c r="CU645" s="244"/>
      <c r="CV645" s="212"/>
      <c r="CW645" s="213"/>
      <c r="CX645" s="149"/>
      <c r="CY645" s="60"/>
      <c r="CZ645" s="244"/>
      <c r="DA645" s="212"/>
      <c r="DB645" s="213"/>
      <c r="DC645" s="149"/>
      <c r="DD645" s="60"/>
      <c r="DE645" s="244"/>
      <c r="DF645" s="212"/>
      <c r="DG645" s="213"/>
      <c r="DH645" s="149"/>
      <c r="DI645" s="60"/>
      <c r="DJ645" s="244"/>
      <c r="DK645" s="212"/>
      <c r="DL645" s="213"/>
      <c r="DM645" s="149"/>
      <c r="DN645" s="60"/>
      <c r="DO645" s="244"/>
      <c r="DP645" s="212"/>
      <c r="DQ645" s="213"/>
      <c r="DR645" s="149">
        <f t="shared" si="3373"/>
        <v>0</v>
      </c>
      <c r="DS645" s="60">
        <f t="shared" ref="DS645:DS703" si="3383">+DR645*$F645</f>
        <v>0</v>
      </c>
      <c r="DT645" s="244"/>
      <c r="DU645" s="212">
        <v>0</v>
      </c>
      <c r="DV645" s="213">
        <v>0</v>
      </c>
      <c r="DW645" s="149">
        <f t="shared" si="3374"/>
        <v>0</v>
      </c>
      <c r="DX645" s="60">
        <f t="shared" ref="DX645:DX703" si="3384">+DW645*$F645</f>
        <v>0</v>
      </c>
      <c r="DY645" s="244"/>
      <c r="DZ645" s="212"/>
      <c r="EA645" s="213"/>
      <c r="EB645" s="149"/>
      <c r="EC645" s="60"/>
      <c r="ED645" s="247"/>
      <c r="EE645" s="212"/>
      <c r="EF645" s="213"/>
      <c r="EG645" s="149"/>
      <c r="EH645" s="60"/>
      <c r="EI645" s="244"/>
      <c r="EJ645" s="224">
        <f t="shared" ref="EJ645" si="3385">IFERROR(AVERAGEIFS(O645:EI645,O$12:EI$12,"Valor Total Unitario",O645:EI645,"&lt;&gt;0"),0)</f>
        <v>350042.7</v>
      </c>
      <c r="EK645" s="221">
        <f t="shared" ref="EK645" si="3386">_xlfn.MINIFS(O645:EI645,O$12:EI$12,"Valor Total Unitario", O645:EI645, "&lt;&gt;0")</f>
        <v>283594.3</v>
      </c>
      <c r="EL645" s="222" t="str">
        <f t="shared" ref="EL645" si="3387">IF(EK645=0,"",INDEX(O$9:EI$9,MATCH(EK645,O645:EI645,0)))</f>
        <v>FIJACION EXTERNA SAS</v>
      </c>
      <c r="EM645" s="221"/>
      <c r="EN645" s="220">
        <f>IFERROR(EM645/#REF!,0)</f>
        <v>0</v>
      </c>
      <c r="EO645" s="31">
        <f t="shared" ref="EO645" si="3388">+EJ645</f>
        <v>350042.7</v>
      </c>
      <c r="EP645" s="31">
        <f t="shared" si="3067"/>
        <v>1750213.5</v>
      </c>
      <c r="EQ645" s="225" t="str">
        <f t="shared" si="3361"/>
        <v/>
      </c>
    </row>
    <row r="646" spans="1:147" s="14" customFormat="1">
      <c r="A646" s="263">
        <f t="shared" si="2595"/>
        <v>634</v>
      </c>
      <c r="B646" s="102"/>
      <c r="C646" s="248" t="s">
        <v>1361</v>
      </c>
      <c r="D646" s="273" t="s">
        <v>57</v>
      </c>
      <c r="E646" s="264" t="s">
        <v>37</v>
      </c>
      <c r="F646" s="273">
        <v>5</v>
      </c>
      <c r="G646" s="102"/>
      <c r="H646" s="103"/>
      <c r="I646" s="210"/>
      <c r="J646" s="280"/>
      <c r="K646" s="206"/>
      <c r="L646" s="71">
        <f t="shared" ref="L646" si="3389">+J646+K646</f>
        <v>0</v>
      </c>
      <c r="M646" s="209">
        <f t="shared" si="3368"/>
        <v>0</v>
      </c>
      <c r="O646" s="276"/>
      <c r="P646" s="276"/>
      <c r="Q646" s="149"/>
      <c r="R646" s="60"/>
      <c r="S646" s="244"/>
      <c r="T646" s="275"/>
      <c r="U646" s="275"/>
      <c r="V646" s="149"/>
      <c r="W646" s="60"/>
      <c r="X646" s="244"/>
      <c r="Y646" s="275"/>
      <c r="Z646" s="275"/>
      <c r="AA646" s="149"/>
      <c r="AB646" s="60"/>
      <c r="AC646" s="244"/>
      <c r="AD646" s="275"/>
      <c r="AE646" s="275"/>
      <c r="AF646" s="149"/>
      <c r="AG646" s="60"/>
      <c r="AH646" s="244"/>
      <c r="AI646" s="275">
        <v>437379.8</v>
      </c>
      <c r="AJ646" s="275">
        <v>0</v>
      </c>
      <c r="AK646" s="149">
        <f t="shared" si="3369"/>
        <v>437379.8</v>
      </c>
      <c r="AL646" s="60">
        <f t="shared" si="3380"/>
        <v>2186899</v>
      </c>
      <c r="AM646" s="244"/>
      <c r="AN646" s="275"/>
      <c r="AO646" s="275"/>
      <c r="AP646" s="149">
        <f t="shared" si="3370"/>
        <v>0</v>
      </c>
      <c r="AQ646" s="60">
        <f t="shared" si="3062"/>
        <v>0</v>
      </c>
      <c r="AR646" s="244"/>
      <c r="AS646" s="275">
        <v>283594.3</v>
      </c>
      <c r="AT646" s="275">
        <v>0</v>
      </c>
      <c r="AU646" s="149">
        <f t="shared" si="3371"/>
        <v>283594.3</v>
      </c>
      <c r="AV646" s="60">
        <f t="shared" si="3381"/>
        <v>1417971.5</v>
      </c>
      <c r="AW646" s="244"/>
      <c r="AX646" s="212"/>
      <c r="AY646" s="213"/>
      <c r="AZ646" s="149"/>
      <c r="BA646" s="60"/>
      <c r="BB646" s="244"/>
      <c r="BC646" s="212"/>
      <c r="BD646" s="213"/>
      <c r="BE646" s="149"/>
      <c r="BF646" s="60"/>
      <c r="BG646" s="244"/>
      <c r="BH646" s="275"/>
      <c r="BI646" s="275"/>
      <c r="BJ646" s="149"/>
      <c r="BK646" s="60"/>
      <c r="BL646" s="244"/>
      <c r="BM646" s="212"/>
      <c r="BN646" s="213"/>
      <c r="BO646" s="149"/>
      <c r="BP646" s="60"/>
      <c r="BQ646" s="244"/>
      <c r="BR646" s="212"/>
      <c r="BS646" s="213"/>
      <c r="BT646" s="149"/>
      <c r="BU646" s="60"/>
      <c r="BV646" s="244"/>
      <c r="BW646" s="212"/>
      <c r="BX646" s="213"/>
      <c r="BY646" s="149"/>
      <c r="BZ646" s="60"/>
      <c r="CA646" s="244"/>
      <c r="CB646" s="277">
        <v>276600</v>
      </c>
      <c r="CC646" s="277">
        <v>52554</v>
      </c>
      <c r="CD646" s="149">
        <f t="shared" si="3372"/>
        <v>329154</v>
      </c>
      <c r="CE646" s="60">
        <f t="shared" si="3382"/>
        <v>1645770</v>
      </c>
      <c r="CF646" s="244"/>
      <c r="CG646" s="212"/>
      <c r="CH646" s="213"/>
      <c r="CI646" s="149"/>
      <c r="CJ646" s="60"/>
      <c r="CK646" s="244"/>
      <c r="CL646" s="212"/>
      <c r="CM646" s="213"/>
      <c r="CN646" s="149"/>
      <c r="CO646" s="60"/>
      <c r="CP646" s="244"/>
      <c r="CQ646" s="212"/>
      <c r="CR646" s="213"/>
      <c r="CS646" s="149"/>
      <c r="CT646" s="60"/>
      <c r="CU646" s="244"/>
      <c r="CV646" s="212"/>
      <c r="CW646" s="213"/>
      <c r="CX646" s="149"/>
      <c r="CY646" s="60"/>
      <c r="CZ646" s="244"/>
      <c r="DA646" s="212"/>
      <c r="DB646" s="213"/>
      <c r="DC646" s="149"/>
      <c r="DD646" s="60"/>
      <c r="DE646" s="244"/>
      <c r="DF646" s="212"/>
      <c r="DG646" s="213"/>
      <c r="DH646" s="149"/>
      <c r="DI646" s="60"/>
      <c r="DJ646" s="244"/>
      <c r="DK646" s="212"/>
      <c r="DL646" s="213"/>
      <c r="DM646" s="149"/>
      <c r="DN646" s="60"/>
      <c r="DO646" s="244"/>
      <c r="DP646" s="212"/>
      <c r="DQ646" s="213"/>
      <c r="DR646" s="149">
        <f t="shared" si="3373"/>
        <v>0</v>
      </c>
      <c r="DS646" s="60">
        <f t="shared" si="3383"/>
        <v>0</v>
      </c>
      <c r="DT646" s="244"/>
      <c r="DU646" s="212">
        <v>0</v>
      </c>
      <c r="DV646" s="213">
        <v>0</v>
      </c>
      <c r="DW646" s="149">
        <f t="shared" si="3374"/>
        <v>0</v>
      </c>
      <c r="DX646" s="60">
        <f t="shared" si="3384"/>
        <v>0</v>
      </c>
      <c r="DY646" s="244"/>
      <c r="DZ646" s="212"/>
      <c r="EA646" s="213"/>
      <c r="EB646" s="149"/>
      <c r="EC646" s="60"/>
      <c r="ED646" s="247"/>
      <c r="EE646" s="212"/>
      <c r="EF646" s="213"/>
      <c r="EG646" s="149"/>
      <c r="EH646" s="60"/>
      <c r="EI646" s="244"/>
      <c r="EJ646" s="224">
        <f t="shared" ref="EJ646" si="3390">IFERROR(AVERAGEIFS(O646:EI646,O$12:EI$12,"Valor Total Unitario",O646:EI646,"&lt;&gt;0"),0)</f>
        <v>350042.7</v>
      </c>
      <c r="EK646" s="221">
        <f t="shared" ref="EK646" si="3391">_xlfn.MINIFS(O646:EI646,O$12:EI$12,"Valor Total Unitario", O646:EI646, "&lt;&gt;0")</f>
        <v>283594.3</v>
      </c>
      <c r="EL646" s="222" t="str">
        <f t="shared" ref="EL646" si="3392">IF(EK646=0,"",INDEX(O$9:EI$9,MATCH(EK646,O646:EI646,0)))</f>
        <v>FIJACION EXTERNA SAS</v>
      </c>
      <c r="EM646" s="221"/>
      <c r="EN646" s="220">
        <f>IFERROR(EM646/#REF!,0)</f>
        <v>0</v>
      </c>
      <c r="EO646" s="31">
        <f t="shared" ref="EO646" si="3393">+EJ646</f>
        <v>350042.7</v>
      </c>
      <c r="EP646" s="31">
        <f t="shared" si="3067"/>
        <v>1750213.5</v>
      </c>
      <c r="EQ646" s="225" t="str">
        <f t="shared" si="3361"/>
        <v/>
      </c>
    </row>
    <row r="647" spans="1:147" s="14" customFormat="1">
      <c r="A647" s="263">
        <f t="shared" si="2595"/>
        <v>635</v>
      </c>
      <c r="B647" s="102"/>
      <c r="C647" s="248" t="s">
        <v>1362</v>
      </c>
      <c r="D647" s="273" t="s">
        <v>57</v>
      </c>
      <c r="E647" s="264" t="s">
        <v>37</v>
      </c>
      <c r="F647" s="273">
        <v>5</v>
      </c>
      <c r="G647" s="102"/>
      <c r="H647" s="103"/>
      <c r="I647" s="210"/>
      <c r="J647" s="280"/>
      <c r="K647" s="206"/>
      <c r="L647" s="71">
        <f t="shared" ref="L647" si="3394">+J647+K647</f>
        <v>0</v>
      </c>
      <c r="M647" s="209">
        <f t="shared" si="3368"/>
        <v>0</v>
      </c>
      <c r="O647" s="276"/>
      <c r="P647" s="276"/>
      <c r="Q647" s="149"/>
      <c r="R647" s="60"/>
      <c r="S647" s="244"/>
      <c r="T647" s="275"/>
      <c r="U647" s="275"/>
      <c r="V647" s="149"/>
      <c r="W647" s="60"/>
      <c r="X647" s="244"/>
      <c r="Y647" s="275"/>
      <c r="Z647" s="275"/>
      <c r="AA647" s="149"/>
      <c r="AB647" s="60"/>
      <c r="AC647" s="244"/>
      <c r="AD647" s="275"/>
      <c r="AE647" s="275"/>
      <c r="AF647" s="149"/>
      <c r="AG647" s="60"/>
      <c r="AH647" s="244"/>
      <c r="AI647" s="275">
        <v>437379.8</v>
      </c>
      <c r="AJ647" s="275">
        <v>0</v>
      </c>
      <c r="AK647" s="149">
        <f t="shared" si="3369"/>
        <v>437379.8</v>
      </c>
      <c r="AL647" s="60">
        <f t="shared" si="3380"/>
        <v>2186899</v>
      </c>
      <c r="AM647" s="244"/>
      <c r="AN647" s="275"/>
      <c r="AO647" s="275"/>
      <c r="AP647" s="149">
        <f t="shared" si="3370"/>
        <v>0</v>
      </c>
      <c r="AQ647" s="60">
        <f t="shared" si="3062"/>
        <v>0</v>
      </c>
      <c r="AR647" s="244"/>
      <c r="AS647" s="275">
        <v>283594.3</v>
      </c>
      <c r="AT647" s="275">
        <v>0</v>
      </c>
      <c r="AU647" s="149">
        <f t="shared" si="3371"/>
        <v>283594.3</v>
      </c>
      <c r="AV647" s="60">
        <f t="shared" si="3381"/>
        <v>1417971.5</v>
      </c>
      <c r="AW647" s="244"/>
      <c r="AX647" s="212"/>
      <c r="AY647" s="213"/>
      <c r="AZ647" s="149"/>
      <c r="BA647" s="60"/>
      <c r="BB647" s="244"/>
      <c r="BC647" s="212"/>
      <c r="BD647" s="213"/>
      <c r="BE647" s="149"/>
      <c r="BF647" s="60"/>
      <c r="BG647" s="244"/>
      <c r="BH647" s="275"/>
      <c r="BI647" s="275"/>
      <c r="BJ647" s="149"/>
      <c r="BK647" s="60"/>
      <c r="BL647" s="244"/>
      <c r="BM647" s="212" t="s">
        <v>1486</v>
      </c>
      <c r="BN647" s="213">
        <v>0</v>
      </c>
      <c r="BO647" s="149">
        <f t="shared" ref="BO647" si="3395">+BM647+BN647</f>
        <v>3989000</v>
      </c>
      <c r="BP647" s="60">
        <f t="shared" ref="BP647" si="3396">+BO647*$F647</f>
        <v>19945000</v>
      </c>
      <c r="BQ647" s="244"/>
      <c r="BR647" s="212"/>
      <c r="BS647" s="213"/>
      <c r="BT647" s="149"/>
      <c r="BU647" s="60"/>
      <c r="BV647" s="244"/>
      <c r="BW647" s="212"/>
      <c r="BX647" s="213"/>
      <c r="BY647" s="149"/>
      <c r="BZ647" s="60"/>
      <c r="CA647" s="244"/>
      <c r="CB647" s="277">
        <v>276600</v>
      </c>
      <c r="CC647" s="277">
        <v>52554</v>
      </c>
      <c r="CD647" s="149">
        <f t="shared" si="3372"/>
        <v>329154</v>
      </c>
      <c r="CE647" s="60">
        <f t="shared" si="3382"/>
        <v>1645770</v>
      </c>
      <c r="CF647" s="244"/>
      <c r="CG647" s="212"/>
      <c r="CH647" s="213"/>
      <c r="CI647" s="149"/>
      <c r="CJ647" s="60"/>
      <c r="CK647" s="244"/>
      <c r="CL647" s="212"/>
      <c r="CM647" s="213"/>
      <c r="CN647" s="149"/>
      <c r="CO647" s="60"/>
      <c r="CP647" s="244"/>
      <c r="CQ647" s="212"/>
      <c r="CR647" s="213"/>
      <c r="CS647" s="149"/>
      <c r="CT647" s="60"/>
      <c r="CU647" s="244"/>
      <c r="CV647" s="212"/>
      <c r="CW647" s="213"/>
      <c r="CX647" s="149"/>
      <c r="CY647" s="60"/>
      <c r="CZ647" s="244"/>
      <c r="DA647" s="212"/>
      <c r="DB647" s="213"/>
      <c r="DC647" s="149"/>
      <c r="DD647" s="60"/>
      <c r="DE647" s="244"/>
      <c r="DF647" s="212"/>
      <c r="DG647" s="213"/>
      <c r="DH647" s="149"/>
      <c r="DI647" s="60"/>
      <c r="DJ647" s="244"/>
      <c r="DK647" s="212"/>
      <c r="DL647" s="213"/>
      <c r="DM647" s="149"/>
      <c r="DN647" s="60"/>
      <c r="DO647" s="244"/>
      <c r="DP647" s="212"/>
      <c r="DQ647" s="213"/>
      <c r="DR647" s="149">
        <f t="shared" si="3373"/>
        <v>0</v>
      </c>
      <c r="DS647" s="60">
        <f t="shared" si="3383"/>
        <v>0</v>
      </c>
      <c r="DT647" s="244"/>
      <c r="DU647" s="212">
        <v>0</v>
      </c>
      <c r="DV647" s="213">
        <v>0</v>
      </c>
      <c r="DW647" s="149">
        <f t="shared" si="3374"/>
        <v>0</v>
      </c>
      <c r="DX647" s="60">
        <f t="shared" si="3384"/>
        <v>0</v>
      </c>
      <c r="DY647" s="244"/>
      <c r="DZ647" s="212"/>
      <c r="EA647" s="213"/>
      <c r="EB647" s="149"/>
      <c r="EC647" s="60"/>
      <c r="ED647" s="247"/>
      <c r="EE647" s="212"/>
      <c r="EF647" s="213"/>
      <c r="EG647" s="149"/>
      <c r="EH647" s="60"/>
      <c r="EI647" s="244"/>
      <c r="EJ647" s="224">
        <f t="shared" ref="EJ647" si="3397">IFERROR(AVERAGEIFS(O647:EI647,O$12:EI$12,"Valor Total Unitario",O647:EI647,"&lt;&gt;0"),0)</f>
        <v>1259782.0249999999</v>
      </c>
      <c r="EK647" s="221">
        <f t="shared" ref="EK647" si="3398">_xlfn.MINIFS(O647:EI647,O$12:EI$12,"Valor Total Unitario", O647:EI647, "&lt;&gt;0")</f>
        <v>283594.3</v>
      </c>
      <c r="EL647" s="222" t="str">
        <f t="shared" ref="EL647" si="3399">IF(EK647=0,"",INDEX(O$9:EI$9,MATCH(EK647,O647:EI647,0)))</f>
        <v>FIJACION EXTERNA SAS</v>
      </c>
      <c r="EM647" s="221"/>
      <c r="EN647" s="220">
        <f>IFERROR(EM647/#REF!,0)</f>
        <v>0</v>
      </c>
      <c r="EO647" s="31">
        <f t="shared" ref="EO647" si="3400">+EJ647</f>
        <v>1259782.0249999999</v>
      </c>
      <c r="EP647" s="31">
        <f t="shared" si="3067"/>
        <v>6298910.125</v>
      </c>
      <c r="EQ647" s="225" t="str">
        <f t="shared" si="3361"/>
        <v/>
      </c>
    </row>
    <row r="648" spans="1:147" s="14" customFormat="1">
      <c r="A648" s="263">
        <f t="shared" si="2595"/>
        <v>636</v>
      </c>
      <c r="B648" s="102"/>
      <c r="C648" s="248" t="s">
        <v>1363</v>
      </c>
      <c r="D648" s="273" t="s">
        <v>57</v>
      </c>
      <c r="E648" s="264" t="s">
        <v>37</v>
      </c>
      <c r="F648" s="273">
        <v>5</v>
      </c>
      <c r="G648" s="102"/>
      <c r="H648" s="103"/>
      <c r="I648" s="210"/>
      <c r="J648" s="280"/>
      <c r="K648" s="206"/>
      <c r="L648" s="71">
        <f t="shared" ref="L648" si="3401">+J648+K648</f>
        <v>0</v>
      </c>
      <c r="M648" s="209">
        <f t="shared" si="3368"/>
        <v>0</v>
      </c>
      <c r="O648" s="276"/>
      <c r="P648" s="276"/>
      <c r="Q648" s="149"/>
      <c r="R648" s="60"/>
      <c r="S648" s="244"/>
      <c r="T648" s="275"/>
      <c r="U648" s="275"/>
      <c r="V648" s="149"/>
      <c r="W648" s="60"/>
      <c r="X648" s="244"/>
      <c r="Y648" s="275"/>
      <c r="Z648" s="275"/>
      <c r="AA648" s="149"/>
      <c r="AB648" s="60"/>
      <c r="AC648" s="244"/>
      <c r="AD648" s="275"/>
      <c r="AE648" s="275"/>
      <c r="AF648" s="149"/>
      <c r="AG648" s="60"/>
      <c r="AH648" s="244"/>
      <c r="AI648" s="275">
        <v>437379.8</v>
      </c>
      <c r="AJ648" s="275">
        <v>0</v>
      </c>
      <c r="AK648" s="149">
        <f t="shared" si="3369"/>
        <v>437379.8</v>
      </c>
      <c r="AL648" s="60">
        <f t="shared" si="3380"/>
        <v>2186899</v>
      </c>
      <c r="AM648" s="244"/>
      <c r="AN648" s="275"/>
      <c r="AO648" s="275"/>
      <c r="AP648" s="149">
        <f t="shared" si="3370"/>
        <v>0</v>
      </c>
      <c r="AQ648" s="60">
        <f t="shared" si="3062"/>
        <v>0</v>
      </c>
      <c r="AR648" s="244"/>
      <c r="AS648" s="275">
        <v>283594.3</v>
      </c>
      <c r="AT648" s="275">
        <v>0</v>
      </c>
      <c r="AU648" s="149">
        <f t="shared" si="3371"/>
        <v>283594.3</v>
      </c>
      <c r="AV648" s="60">
        <f t="shared" si="3381"/>
        <v>1417971.5</v>
      </c>
      <c r="AW648" s="244"/>
      <c r="AX648" s="212"/>
      <c r="AY648" s="213"/>
      <c r="AZ648" s="149"/>
      <c r="BA648" s="60"/>
      <c r="BB648" s="244"/>
      <c r="BC648" s="212"/>
      <c r="BD648" s="213"/>
      <c r="BE648" s="149"/>
      <c r="BF648" s="60"/>
      <c r="BG648" s="244"/>
      <c r="BH648" s="275"/>
      <c r="BI648" s="275"/>
      <c r="BJ648" s="149"/>
      <c r="BK648" s="60"/>
      <c r="BL648" s="244"/>
      <c r="BM648" s="212"/>
      <c r="BN648" s="213"/>
      <c r="BO648" s="149"/>
      <c r="BP648" s="60"/>
      <c r="BQ648" s="244"/>
      <c r="BR648" s="212"/>
      <c r="BS648" s="213"/>
      <c r="BT648" s="149"/>
      <c r="BU648" s="60"/>
      <c r="BV648" s="244"/>
      <c r="BW648" s="212"/>
      <c r="BX648" s="213"/>
      <c r="BY648" s="149"/>
      <c r="BZ648" s="60"/>
      <c r="CA648" s="244"/>
      <c r="CB648" s="277">
        <v>276600</v>
      </c>
      <c r="CC648" s="277">
        <v>52554</v>
      </c>
      <c r="CD648" s="149">
        <f t="shared" si="3372"/>
        <v>329154</v>
      </c>
      <c r="CE648" s="60">
        <f t="shared" si="3382"/>
        <v>1645770</v>
      </c>
      <c r="CF648" s="244"/>
      <c r="CG648" s="212"/>
      <c r="CH648" s="213"/>
      <c r="CI648" s="149"/>
      <c r="CJ648" s="60"/>
      <c r="CK648" s="244"/>
      <c r="CL648" s="212"/>
      <c r="CM648" s="213"/>
      <c r="CN648" s="149"/>
      <c r="CO648" s="60"/>
      <c r="CP648" s="244"/>
      <c r="CQ648" s="212"/>
      <c r="CR648" s="213"/>
      <c r="CS648" s="149"/>
      <c r="CT648" s="60"/>
      <c r="CU648" s="244"/>
      <c r="CV648" s="212"/>
      <c r="CW648" s="213"/>
      <c r="CX648" s="149"/>
      <c r="CY648" s="60"/>
      <c r="CZ648" s="244"/>
      <c r="DA648" s="212"/>
      <c r="DB648" s="213"/>
      <c r="DC648" s="149"/>
      <c r="DD648" s="60"/>
      <c r="DE648" s="244"/>
      <c r="DF648" s="212"/>
      <c r="DG648" s="213"/>
      <c r="DH648" s="149"/>
      <c r="DI648" s="60"/>
      <c r="DJ648" s="244"/>
      <c r="DK648" s="212"/>
      <c r="DL648" s="213"/>
      <c r="DM648" s="149"/>
      <c r="DN648" s="60"/>
      <c r="DO648" s="244"/>
      <c r="DP648" s="212"/>
      <c r="DQ648" s="213"/>
      <c r="DR648" s="149">
        <f t="shared" si="3373"/>
        <v>0</v>
      </c>
      <c r="DS648" s="60">
        <f t="shared" si="3383"/>
        <v>0</v>
      </c>
      <c r="DT648" s="244"/>
      <c r="DU648" s="212">
        <v>0</v>
      </c>
      <c r="DV648" s="213">
        <v>0</v>
      </c>
      <c r="DW648" s="149">
        <f t="shared" si="3374"/>
        <v>0</v>
      </c>
      <c r="DX648" s="60">
        <f t="shared" si="3384"/>
        <v>0</v>
      </c>
      <c r="DY648" s="244"/>
      <c r="DZ648" s="212"/>
      <c r="EA648" s="213"/>
      <c r="EB648" s="149"/>
      <c r="EC648" s="60"/>
      <c r="ED648" s="247"/>
      <c r="EE648" s="212"/>
      <c r="EF648" s="213"/>
      <c r="EG648" s="149"/>
      <c r="EH648" s="60"/>
      <c r="EI648" s="244"/>
      <c r="EJ648" s="224">
        <f t="shared" ref="EJ648" si="3402">IFERROR(AVERAGEIFS(O648:EI648,O$12:EI$12,"Valor Total Unitario",O648:EI648,"&lt;&gt;0"),0)</f>
        <v>350042.7</v>
      </c>
      <c r="EK648" s="221">
        <f t="shared" ref="EK648" si="3403">_xlfn.MINIFS(O648:EI648,O$12:EI$12,"Valor Total Unitario", O648:EI648, "&lt;&gt;0")</f>
        <v>283594.3</v>
      </c>
      <c r="EL648" s="222" t="str">
        <f t="shared" ref="EL648" si="3404">IF(EK648=0,"",INDEX(O$9:EI$9,MATCH(EK648,O648:EI648,0)))</f>
        <v>FIJACION EXTERNA SAS</v>
      </c>
      <c r="EM648" s="221"/>
      <c r="EN648" s="220">
        <f>IFERROR(EM648/#REF!,0)</f>
        <v>0</v>
      </c>
      <c r="EO648" s="31">
        <f t="shared" ref="EO648" si="3405">+EJ648</f>
        <v>350042.7</v>
      </c>
      <c r="EP648" s="31">
        <f t="shared" si="3067"/>
        <v>1750213.5</v>
      </c>
      <c r="EQ648" s="225" t="str">
        <f t="shared" si="3361"/>
        <v/>
      </c>
    </row>
    <row r="649" spans="1:147" s="14" customFormat="1" ht="28.5">
      <c r="A649" s="263">
        <f t="shared" si="2595"/>
        <v>637</v>
      </c>
      <c r="B649" s="102"/>
      <c r="C649" s="248" t="s">
        <v>1364</v>
      </c>
      <c r="D649" s="273" t="s">
        <v>57</v>
      </c>
      <c r="E649" s="264" t="s">
        <v>37</v>
      </c>
      <c r="F649" s="273">
        <v>5</v>
      </c>
      <c r="G649" s="102"/>
      <c r="H649" s="103"/>
      <c r="I649" s="210"/>
      <c r="J649" s="280"/>
      <c r="K649" s="206"/>
      <c r="L649" s="71">
        <f t="shared" ref="L649" si="3406">+J649+K649</f>
        <v>0</v>
      </c>
      <c r="M649" s="209">
        <f t="shared" si="3368"/>
        <v>0</v>
      </c>
      <c r="O649" s="276"/>
      <c r="P649" s="276"/>
      <c r="Q649" s="149"/>
      <c r="R649" s="60"/>
      <c r="S649" s="244"/>
      <c r="T649" s="275"/>
      <c r="U649" s="275"/>
      <c r="V649" s="149"/>
      <c r="W649" s="60"/>
      <c r="X649" s="244"/>
      <c r="Y649" s="275"/>
      <c r="Z649" s="275"/>
      <c r="AA649" s="149"/>
      <c r="AB649" s="60"/>
      <c r="AC649" s="244"/>
      <c r="AD649" s="275"/>
      <c r="AE649" s="275"/>
      <c r="AF649" s="149"/>
      <c r="AG649" s="60"/>
      <c r="AH649" s="244"/>
      <c r="AI649" s="275">
        <v>437379.8</v>
      </c>
      <c r="AJ649" s="275">
        <v>0</v>
      </c>
      <c r="AK649" s="149">
        <f t="shared" si="3369"/>
        <v>437379.8</v>
      </c>
      <c r="AL649" s="60">
        <f t="shared" si="3380"/>
        <v>2186899</v>
      </c>
      <c r="AM649" s="244"/>
      <c r="AN649" s="275"/>
      <c r="AO649" s="275"/>
      <c r="AP649" s="149">
        <f t="shared" si="3370"/>
        <v>0</v>
      </c>
      <c r="AQ649" s="60">
        <f t="shared" si="3062"/>
        <v>0</v>
      </c>
      <c r="AR649" s="244"/>
      <c r="AS649" s="275">
        <v>250665.8</v>
      </c>
      <c r="AT649" s="275">
        <v>0</v>
      </c>
      <c r="AU649" s="149">
        <f t="shared" si="3371"/>
        <v>250665.8</v>
      </c>
      <c r="AV649" s="60">
        <f t="shared" si="3381"/>
        <v>1253329</v>
      </c>
      <c r="AW649" s="244"/>
      <c r="AX649" s="212"/>
      <c r="AY649" s="213"/>
      <c r="AZ649" s="149"/>
      <c r="BA649" s="60"/>
      <c r="BB649" s="244"/>
      <c r="BC649" s="212"/>
      <c r="BD649" s="213"/>
      <c r="BE649" s="149"/>
      <c r="BF649" s="60"/>
      <c r="BG649" s="244"/>
      <c r="BH649" s="275"/>
      <c r="BI649" s="275"/>
      <c r="BJ649" s="149"/>
      <c r="BK649" s="60"/>
      <c r="BL649" s="244"/>
      <c r="BM649" s="212"/>
      <c r="BN649" s="213"/>
      <c r="BO649" s="149"/>
      <c r="BP649" s="60"/>
      <c r="BQ649" s="244"/>
      <c r="BR649" s="212"/>
      <c r="BS649" s="213"/>
      <c r="BT649" s="149"/>
      <c r="BU649" s="60"/>
      <c r="BV649" s="244"/>
      <c r="BW649" s="212"/>
      <c r="BX649" s="213"/>
      <c r="BY649" s="149"/>
      <c r="BZ649" s="60"/>
      <c r="CA649" s="244"/>
      <c r="CB649" s="277">
        <v>276600</v>
      </c>
      <c r="CC649" s="277">
        <v>52554</v>
      </c>
      <c r="CD649" s="149">
        <f t="shared" si="3372"/>
        <v>329154</v>
      </c>
      <c r="CE649" s="60">
        <f t="shared" si="3382"/>
        <v>1645770</v>
      </c>
      <c r="CF649" s="244"/>
      <c r="CG649" s="212"/>
      <c r="CH649" s="213"/>
      <c r="CI649" s="149"/>
      <c r="CJ649" s="60"/>
      <c r="CK649" s="244"/>
      <c r="CL649" s="212"/>
      <c r="CM649" s="213"/>
      <c r="CN649" s="149"/>
      <c r="CO649" s="60"/>
      <c r="CP649" s="244"/>
      <c r="CQ649" s="212"/>
      <c r="CR649" s="213"/>
      <c r="CS649" s="149"/>
      <c r="CT649" s="60"/>
      <c r="CU649" s="244"/>
      <c r="CV649" s="212"/>
      <c r="CW649" s="213"/>
      <c r="CX649" s="149"/>
      <c r="CY649" s="60"/>
      <c r="CZ649" s="244"/>
      <c r="DA649" s="212"/>
      <c r="DB649" s="213"/>
      <c r="DC649" s="149"/>
      <c r="DD649" s="60"/>
      <c r="DE649" s="244"/>
      <c r="DF649" s="212"/>
      <c r="DG649" s="213"/>
      <c r="DH649" s="149"/>
      <c r="DI649" s="60"/>
      <c r="DJ649" s="244"/>
      <c r="DK649" s="212"/>
      <c r="DL649" s="213"/>
      <c r="DM649" s="149"/>
      <c r="DN649" s="60"/>
      <c r="DO649" s="244"/>
      <c r="DP649" s="212"/>
      <c r="DQ649" s="213"/>
      <c r="DR649" s="149">
        <f t="shared" si="3373"/>
        <v>0</v>
      </c>
      <c r="DS649" s="60">
        <f t="shared" si="3383"/>
        <v>0</v>
      </c>
      <c r="DT649" s="244"/>
      <c r="DU649" s="212">
        <v>0</v>
      </c>
      <c r="DV649" s="213">
        <v>0</v>
      </c>
      <c r="DW649" s="149">
        <f t="shared" si="3374"/>
        <v>0</v>
      </c>
      <c r="DX649" s="60">
        <f t="shared" si="3384"/>
        <v>0</v>
      </c>
      <c r="DY649" s="244"/>
      <c r="DZ649" s="212"/>
      <c r="EA649" s="213"/>
      <c r="EB649" s="149"/>
      <c r="EC649" s="60"/>
      <c r="ED649" s="247"/>
      <c r="EE649" s="212"/>
      <c r="EF649" s="213"/>
      <c r="EG649" s="149"/>
      <c r="EH649" s="60"/>
      <c r="EI649" s="244"/>
      <c r="EJ649" s="224">
        <f t="shared" ref="EJ649" si="3407">IFERROR(AVERAGEIFS(O649:EI649,O$12:EI$12,"Valor Total Unitario",O649:EI649,"&lt;&gt;0"),0)</f>
        <v>339066.53333333333</v>
      </c>
      <c r="EK649" s="221">
        <f t="shared" ref="EK649" si="3408">_xlfn.MINIFS(O649:EI649,O$12:EI$12,"Valor Total Unitario", O649:EI649, "&lt;&gt;0")</f>
        <v>250665.8</v>
      </c>
      <c r="EL649" s="222" t="str">
        <f t="shared" ref="EL649" si="3409">IF(EK649=0,"",INDEX(O$9:EI$9,MATCH(EK649,O649:EI649,0)))</f>
        <v>FIJACION EXTERNA SAS</v>
      </c>
      <c r="EM649" s="221"/>
      <c r="EN649" s="220">
        <f>IFERROR(EM649/#REF!,0)</f>
        <v>0</v>
      </c>
      <c r="EO649" s="31">
        <f t="shared" ref="EO649" si="3410">+EJ649</f>
        <v>339066.53333333333</v>
      </c>
      <c r="EP649" s="31">
        <f t="shared" si="3067"/>
        <v>1695332.6666666665</v>
      </c>
      <c r="EQ649" s="225" t="str">
        <f t="shared" si="3361"/>
        <v/>
      </c>
    </row>
    <row r="650" spans="1:147" s="14" customFormat="1">
      <c r="A650" s="263">
        <f t="shared" si="2595"/>
        <v>638</v>
      </c>
      <c r="B650" s="102"/>
      <c r="C650" s="248" t="s">
        <v>1365</v>
      </c>
      <c r="D650" s="273" t="s">
        <v>57</v>
      </c>
      <c r="E650" s="264" t="s">
        <v>37</v>
      </c>
      <c r="F650" s="273">
        <v>5</v>
      </c>
      <c r="G650" s="102"/>
      <c r="H650" s="103"/>
      <c r="I650" s="210"/>
      <c r="J650" s="280"/>
      <c r="K650" s="206"/>
      <c r="L650" s="71">
        <f t="shared" ref="L650" si="3411">+J650+K650</f>
        <v>0</v>
      </c>
      <c r="M650" s="209">
        <f t="shared" si="3368"/>
        <v>0</v>
      </c>
      <c r="O650" s="276"/>
      <c r="P650" s="276"/>
      <c r="Q650" s="149"/>
      <c r="R650" s="60"/>
      <c r="S650" s="244"/>
      <c r="T650" s="275"/>
      <c r="U650" s="275"/>
      <c r="V650" s="149"/>
      <c r="W650" s="60"/>
      <c r="X650" s="244"/>
      <c r="Y650" s="275"/>
      <c r="Z650" s="275"/>
      <c r="AA650" s="149"/>
      <c r="AB650" s="60"/>
      <c r="AC650" s="244"/>
      <c r="AD650" s="275"/>
      <c r="AE650" s="275"/>
      <c r="AF650" s="149"/>
      <c r="AG650" s="60"/>
      <c r="AH650" s="244"/>
      <c r="AI650" s="275">
        <v>437379.8</v>
      </c>
      <c r="AJ650" s="275">
        <v>0</v>
      </c>
      <c r="AK650" s="149">
        <f t="shared" si="3369"/>
        <v>437379.8</v>
      </c>
      <c r="AL650" s="60">
        <f t="shared" si="3380"/>
        <v>2186899</v>
      </c>
      <c r="AM650" s="244"/>
      <c r="AN650" s="275"/>
      <c r="AO650" s="275"/>
      <c r="AP650" s="149">
        <f t="shared" si="3370"/>
        <v>0</v>
      </c>
      <c r="AQ650" s="60">
        <f t="shared" si="3062"/>
        <v>0</v>
      </c>
      <c r="AR650" s="244"/>
      <c r="AS650" s="275">
        <v>250665.8</v>
      </c>
      <c r="AT650" s="275">
        <v>0</v>
      </c>
      <c r="AU650" s="149">
        <f t="shared" si="3371"/>
        <v>250665.8</v>
      </c>
      <c r="AV650" s="60">
        <f t="shared" si="3381"/>
        <v>1253329</v>
      </c>
      <c r="AW650" s="244"/>
      <c r="AX650" s="212"/>
      <c r="AY650" s="213"/>
      <c r="AZ650" s="149"/>
      <c r="BA650" s="60"/>
      <c r="BB650" s="244"/>
      <c r="BC650" s="212"/>
      <c r="BD650" s="213"/>
      <c r="BE650" s="149"/>
      <c r="BF650" s="60"/>
      <c r="BG650" s="244"/>
      <c r="BH650" s="275"/>
      <c r="BI650" s="275"/>
      <c r="BJ650" s="149"/>
      <c r="BK650" s="60"/>
      <c r="BL650" s="244"/>
      <c r="BM650" s="212"/>
      <c r="BN650" s="213"/>
      <c r="BO650" s="149"/>
      <c r="BP650" s="60"/>
      <c r="BQ650" s="244"/>
      <c r="BR650" s="212"/>
      <c r="BS650" s="213"/>
      <c r="BT650" s="149"/>
      <c r="BU650" s="60"/>
      <c r="BV650" s="244"/>
      <c r="BW650" s="212"/>
      <c r="BX650" s="213"/>
      <c r="BY650" s="149"/>
      <c r="BZ650" s="60"/>
      <c r="CA650" s="244"/>
      <c r="CB650" s="277">
        <v>323700</v>
      </c>
      <c r="CC650" s="277">
        <v>61503</v>
      </c>
      <c r="CD650" s="149">
        <f t="shared" si="3372"/>
        <v>385203</v>
      </c>
      <c r="CE650" s="60">
        <f t="shared" si="3382"/>
        <v>1926015</v>
      </c>
      <c r="CF650" s="244"/>
      <c r="CG650" s="212"/>
      <c r="CH650" s="213"/>
      <c r="CI650" s="149"/>
      <c r="CJ650" s="60"/>
      <c r="CK650" s="244"/>
      <c r="CL650" s="212"/>
      <c r="CM650" s="213"/>
      <c r="CN650" s="149"/>
      <c r="CO650" s="60"/>
      <c r="CP650" s="244"/>
      <c r="CQ650" s="212"/>
      <c r="CR650" s="213"/>
      <c r="CS650" s="149"/>
      <c r="CT650" s="60"/>
      <c r="CU650" s="244"/>
      <c r="CV650" s="212"/>
      <c r="CW650" s="213"/>
      <c r="CX650" s="149"/>
      <c r="CY650" s="60"/>
      <c r="CZ650" s="244"/>
      <c r="DA650" s="212"/>
      <c r="DB650" s="213"/>
      <c r="DC650" s="149"/>
      <c r="DD650" s="60"/>
      <c r="DE650" s="244"/>
      <c r="DF650" s="212"/>
      <c r="DG650" s="213"/>
      <c r="DH650" s="149"/>
      <c r="DI650" s="60"/>
      <c r="DJ650" s="244"/>
      <c r="DK650" s="212"/>
      <c r="DL650" s="213"/>
      <c r="DM650" s="149"/>
      <c r="DN650" s="60"/>
      <c r="DO650" s="244"/>
      <c r="DP650" s="212"/>
      <c r="DQ650" s="213"/>
      <c r="DR650" s="149">
        <f t="shared" si="3373"/>
        <v>0</v>
      </c>
      <c r="DS650" s="60">
        <f t="shared" si="3383"/>
        <v>0</v>
      </c>
      <c r="DT650" s="244"/>
      <c r="DU650" s="212">
        <v>0</v>
      </c>
      <c r="DV650" s="213">
        <v>0</v>
      </c>
      <c r="DW650" s="149">
        <f t="shared" si="3374"/>
        <v>0</v>
      </c>
      <c r="DX650" s="60">
        <f t="shared" si="3384"/>
        <v>0</v>
      </c>
      <c r="DY650" s="244"/>
      <c r="DZ650" s="212"/>
      <c r="EA650" s="213"/>
      <c r="EB650" s="149"/>
      <c r="EC650" s="60"/>
      <c r="ED650" s="247"/>
      <c r="EE650" s="212"/>
      <c r="EF650" s="213"/>
      <c r="EG650" s="149"/>
      <c r="EH650" s="60"/>
      <c r="EI650" s="244"/>
      <c r="EJ650" s="224">
        <f t="shared" ref="EJ650" si="3412">IFERROR(AVERAGEIFS(O650:EI650,O$12:EI$12,"Valor Total Unitario",O650:EI650,"&lt;&gt;0"),0)</f>
        <v>357749.53333333338</v>
      </c>
      <c r="EK650" s="221">
        <f t="shared" ref="EK650" si="3413">_xlfn.MINIFS(O650:EI650,O$12:EI$12,"Valor Total Unitario", O650:EI650, "&lt;&gt;0")</f>
        <v>250665.8</v>
      </c>
      <c r="EL650" s="222" t="str">
        <f t="shared" ref="EL650" si="3414">IF(EK650=0,"",INDEX(O$9:EI$9,MATCH(EK650,O650:EI650,0)))</f>
        <v>FIJACION EXTERNA SAS</v>
      </c>
      <c r="EM650" s="221"/>
      <c r="EN650" s="220">
        <f>IFERROR(EM650/#REF!,0)</f>
        <v>0</v>
      </c>
      <c r="EO650" s="31">
        <f t="shared" ref="EO650" si="3415">+EJ650</f>
        <v>357749.53333333338</v>
      </c>
      <c r="EP650" s="31">
        <f t="shared" si="3067"/>
        <v>1788747.666666667</v>
      </c>
      <c r="EQ650" s="225" t="str">
        <f t="shared" si="3361"/>
        <v/>
      </c>
    </row>
    <row r="651" spans="1:147" s="14" customFormat="1" ht="28.5">
      <c r="A651" s="263">
        <f t="shared" si="2595"/>
        <v>639</v>
      </c>
      <c r="B651" s="102"/>
      <c r="C651" s="248" t="s">
        <v>1366</v>
      </c>
      <c r="D651" s="273" t="s">
        <v>57</v>
      </c>
      <c r="E651" s="264" t="s">
        <v>1445</v>
      </c>
      <c r="F651" s="273">
        <v>2</v>
      </c>
      <c r="G651" s="102"/>
      <c r="H651" s="103"/>
      <c r="I651" s="210"/>
      <c r="J651" s="280"/>
      <c r="K651" s="206"/>
      <c r="L651" s="71">
        <f t="shared" ref="L651" si="3416">+J651+K651</f>
        <v>0</v>
      </c>
      <c r="M651" s="209">
        <f t="shared" si="3368"/>
        <v>0</v>
      </c>
      <c r="O651" s="276"/>
      <c r="P651" s="276"/>
      <c r="Q651" s="149"/>
      <c r="R651" s="60"/>
      <c r="S651" s="244"/>
      <c r="T651" s="275"/>
      <c r="U651" s="275"/>
      <c r="V651" s="149"/>
      <c r="W651" s="60"/>
      <c r="X651" s="244"/>
      <c r="Y651" s="275"/>
      <c r="Z651" s="275"/>
      <c r="AA651" s="149"/>
      <c r="AB651" s="60"/>
      <c r="AC651" s="244"/>
      <c r="AD651" s="275"/>
      <c r="AE651" s="275"/>
      <c r="AF651" s="149"/>
      <c r="AG651" s="60"/>
      <c r="AH651" s="244"/>
      <c r="AI651" s="275">
        <v>981567.4</v>
      </c>
      <c r="AJ651" s="275">
        <v>0</v>
      </c>
      <c r="AK651" s="149">
        <f t="shared" si="3369"/>
        <v>981567.4</v>
      </c>
      <c r="AL651" s="60">
        <f t="shared" si="3380"/>
        <v>1963134.8</v>
      </c>
      <c r="AM651" s="244"/>
      <c r="AN651" s="275"/>
      <c r="AO651" s="275"/>
      <c r="AP651" s="149">
        <f t="shared" si="3370"/>
        <v>0</v>
      </c>
      <c r="AQ651" s="60">
        <f t="shared" si="3062"/>
        <v>0</v>
      </c>
      <c r="AR651" s="244"/>
      <c r="AS651" s="275"/>
      <c r="AT651" s="275"/>
      <c r="AU651" s="149"/>
      <c r="AV651" s="60"/>
      <c r="AW651" s="244"/>
      <c r="AX651" s="212"/>
      <c r="AY651" s="213"/>
      <c r="AZ651" s="149"/>
      <c r="BA651" s="60"/>
      <c r="BB651" s="244"/>
      <c r="BC651" s="212"/>
      <c r="BD651" s="213"/>
      <c r="BE651" s="149"/>
      <c r="BF651" s="60"/>
      <c r="BG651" s="244"/>
      <c r="BH651" s="275"/>
      <c r="BI651" s="275"/>
      <c r="BJ651" s="149"/>
      <c r="BK651" s="60"/>
      <c r="BL651" s="244"/>
      <c r="BM651" s="212"/>
      <c r="BN651" s="213"/>
      <c r="BO651" s="149"/>
      <c r="BP651" s="60"/>
      <c r="BQ651" s="244"/>
      <c r="BR651" s="212"/>
      <c r="BS651" s="213"/>
      <c r="BT651" s="149"/>
      <c r="BU651" s="60"/>
      <c r="BV651" s="244"/>
      <c r="BW651" s="212"/>
      <c r="BX651" s="213"/>
      <c r="BY651" s="149"/>
      <c r="BZ651" s="60"/>
      <c r="CA651" s="244"/>
      <c r="CB651" s="277">
        <v>955500</v>
      </c>
      <c r="CC651" s="277">
        <v>0</v>
      </c>
      <c r="CD651" s="149">
        <f t="shared" si="3372"/>
        <v>955500</v>
      </c>
      <c r="CE651" s="60">
        <f t="shared" si="3382"/>
        <v>1911000</v>
      </c>
      <c r="CF651" s="244"/>
      <c r="CG651" s="212"/>
      <c r="CH651" s="213"/>
      <c r="CI651" s="149"/>
      <c r="CJ651" s="60"/>
      <c r="CK651" s="244"/>
      <c r="CL651" s="212"/>
      <c r="CM651" s="213"/>
      <c r="CN651" s="149"/>
      <c r="CO651" s="60"/>
      <c r="CP651" s="244"/>
      <c r="CQ651" s="212"/>
      <c r="CR651" s="213"/>
      <c r="CS651" s="149"/>
      <c r="CT651" s="60"/>
      <c r="CU651" s="244"/>
      <c r="CV651" s="212"/>
      <c r="CW651" s="213"/>
      <c r="CX651" s="149"/>
      <c r="CY651" s="60"/>
      <c r="CZ651" s="244"/>
      <c r="DA651" s="212"/>
      <c r="DB651" s="213"/>
      <c r="DC651" s="149"/>
      <c r="DD651" s="60"/>
      <c r="DE651" s="244"/>
      <c r="DF651" s="212"/>
      <c r="DG651" s="213"/>
      <c r="DH651" s="149"/>
      <c r="DI651" s="60"/>
      <c r="DJ651" s="244"/>
      <c r="DK651" s="212">
        <v>6184000</v>
      </c>
      <c r="DL651" s="213">
        <v>0</v>
      </c>
      <c r="DM651" s="149">
        <f t="shared" ref="DM651:DM676" si="3417">+DK651+DL651</f>
        <v>6184000</v>
      </c>
      <c r="DN651" s="60">
        <f t="shared" ref="DN651:DN676" si="3418">+DM651*$F651</f>
        <v>12368000</v>
      </c>
      <c r="DO651" s="244"/>
      <c r="DP651" s="212"/>
      <c r="DQ651" s="213"/>
      <c r="DR651" s="149">
        <f t="shared" si="3373"/>
        <v>0</v>
      </c>
      <c r="DS651" s="60">
        <f t="shared" si="3383"/>
        <v>0</v>
      </c>
      <c r="DT651" s="244"/>
      <c r="DU651" s="212">
        <v>0</v>
      </c>
      <c r="DV651" s="213">
        <v>0</v>
      </c>
      <c r="DW651" s="149">
        <f t="shared" si="3374"/>
        <v>0</v>
      </c>
      <c r="DX651" s="60">
        <f t="shared" si="3384"/>
        <v>0</v>
      </c>
      <c r="DY651" s="244"/>
      <c r="DZ651" s="212"/>
      <c r="EA651" s="213"/>
      <c r="EB651" s="149"/>
      <c r="EC651" s="60"/>
      <c r="ED651" s="247"/>
      <c r="EE651" s="212"/>
      <c r="EF651" s="213"/>
      <c r="EG651" s="149"/>
      <c r="EH651" s="60"/>
      <c r="EI651" s="244"/>
      <c r="EJ651" s="224">
        <f t="shared" ref="EJ651" si="3419">IFERROR(AVERAGEIFS(O651:EI651,O$12:EI$12,"Valor Total Unitario",O651:EI651,"&lt;&gt;0"),0)</f>
        <v>2707022.4666666668</v>
      </c>
      <c r="EK651" s="221">
        <f t="shared" ref="EK651" si="3420">_xlfn.MINIFS(O651:EI651,O$12:EI$12,"Valor Total Unitario", O651:EI651, "&lt;&gt;0")</f>
        <v>955500</v>
      </c>
      <c r="EL651" s="222" t="str">
        <f t="shared" ref="EL651" si="3421">IF(EK651=0,"",INDEX(O$9:EI$9,MATCH(EK651,O651:EI651,0)))</f>
        <v>LA INSTRUMENTADORA S.A.S.</v>
      </c>
      <c r="EM651" s="221"/>
      <c r="EN651" s="220">
        <f>IFERROR(EM651/#REF!,0)</f>
        <v>0</v>
      </c>
      <c r="EO651" s="31">
        <f t="shared" ref="EO651" si="3422">+EJ651</f>
        <v>2707022.4666666668</v>
      </c>
      <c r="EP651" s="31">
        <f t="shared" si="3067"/>
        <v>5414044.9333333336</v>
      </c>
      <c r="EQ651" s="225" t="str">
        <f t="shared" si="3361"/>
        <v/>
      </c>
    </row>
    <row r="652" spans="1:147" s="14" customFormat="1" ht="28.5">
      <c r="A652" s="263">
        <f t="shared" si="2595"/>
        <v>640</v>
      </c>
      <c r="B652" s="102"/>
      <c r="C652" s="248" t="s">
        <v>1367</v>
      </c>
      <c r="D652" s="273" t="s">
        <v>57</v>
      </c>
      <c r="E652" s="264" t="s">
        <v>1445</v>
      </c>
      <c r="F652" s="273">
        <v>2</v>
      </c>
      <c r="G652" s="102"/>
      <c r="H652" s="103"/>
      <c r="I652" s="210"/>
      <c r="J652" s="280"/>
      <c r="K652" s="206"/>
      <c r="L652" s="71">
        <f t="shared" ref="L652" si="3423">+J652+K652</f>
        <v>0</v>
      </c>
      <c r="M652" s="209">
        <f t="shared" si="3368"/>
        <v>0</v>
      </c>
      <c r="O652" s="276"/>
      <c r="P652" s="276"/>
      <c r="Q652" s="149"/>
      <c r="R652" s="60"/>
      <c r="S652" s="244"/>
      <c r="T652" s="275"/>
      <c r="U652" s="275"/>
      <c r="V652" s="149"/>
      <c r="W652" s="60"/>
      <c r="X652" s="244"/>
      <c r="Y652" s="275"/>
      <c r="Z652" s="275"/>
      <c r="AA652" s="149"/>
      <c r="AB652" s="60"/>
      <c r="AC652" s="244"/>
      <c r="AD652" s="275"/>
      <c r="AE652" s="275"/>
      <c r="AF652" s="149"/>
      <c r="AG652" s="60"/>
      <c r="AH652" s="244"/>
      <c r="AI652" s="275">
        <v>902433.4</v>
      </c>
      <c r="AJ652" s="275">
        <v>0</v>
      </c>
      <c r="AK652" s="149">
        <f t="shared" si="3369"/>
        <v>902433.4</v>
      </c>
      <c r="AL652" s="60">
        <f t="shared" si="3380"/>
        <v>1804866.8</v>
      </c>
      <c r="AM652" s="244"/>
      <c r="AN652" s="275"/>
      <c r="AO652" s="275"/>
      <c r="AP652" s="149">
        <f t="shared" si="3370"/>
        <v>0</v>
      </c>
      <c r="AQ652" s="60">
        <f t="shared" si="3062"/>
        <v>0</v>
      </c>
      <c r="AR652" s="244"/>
      <c r="AS652" s="275"/>
      <c r="AT652" s="275"/>
      <c r="AU652" s="149"/>
      <c r="AV652" s="60"/>
      <c r="AW652" s="244"/>
      <c r="AX652" s="212"/>
      <c r="AY652" s="213"/>
      <c r="AZ652" s="149"/>
      <c r="BA652" s="60"/>
      <c r="BB652" s="244"/>
      <c r="BC652" s="212"/>
      <c r="BD652" s="213"/>
      <c r="BE652" s="149"/>
      <c r="BF652" s="60"/>
      <c r="BG652" s="244"/>
      <c r="BH652" s="275"/>
      <c r="BI652" s="275"/>
      <c r="BJ652" s="149"/>
      <c r="BK652" s="60"/>
      <c r="BL652" s="244"/>
      <c r="BM652" s="212"/>
      <c r="BN652" s="213"/>
      <c r="BO652" s="149"/>
      <c r="BP652" s="60"/>
      <c r="BQ652" s="244"/>
      <c r="BR652" s="212"/>
      <c r="BS652" s="213"/>
      <c r="BT652" s="149"/>
      <c r="BU652" s="60"/>
      <c r="BV652" s="244"/>
      <c r="BW652" s="212"/>
      <c r="BX652" s="213"/>
      <c r="BY652" s="149"/>
      <c r="BZ652" s="60"/>
      <c r="CA652" s="244"/>
      <c r="CB652" s="277">
        <v>955500</v>
      </c>
      <c r="CC652" s="277">
        <v>0</v>
      </c>
      <c r="CD652" s="149">
        <f t="shared" si="3372"/>
        <v>955500</v>
      </c>
      <c r="CE652" s="60">
        <f t="shared" si="3382"/>
        <v>1911000</v>
      </c>
      <c r="CF652" s="244"/>
      <c r="CG652" s="212"/>
      <c r="CH652" s="213"/>
      <c r="CI652" s="149"/>
      <c r="CJ652" s="60"/>
      <c r="CK652" s="244"/>
      <c r="CL652" s="212"/>
      <c r="CM652" s="213"/>
      <c r="CN652" s="149"/>
      <c r="CO652" s="60"/>
      <c r="CP652" s="244"/>
      <c r="CQ652" s="212"/>
      <c r="CR652" s="213"/>
      <c r="CS652" s="149"/>
      <c r="CT652" s="60"/>
      <c r="CU652" s="244"/>
      <c r="CV652" s="212"/>
      <c r="CW652" s="213"/>
      <c r="CX652" s="149"/>
      <c r="CY652" s="60"/>
      <c r="CZ652" s="244"/>
      <c r="DA652" s="212"/>
      <c r="DB652" s="213"/>
      <c r="DC652" s="149"/>
      <c r="DD652" s="60"/>
      <c r="DE652" s="244"/>
      <c r="DF652" s="212"/>
      <c r="DG652" s="213"/>
      <c r="DH652" s="149"/>
      <c r="DI652" s="60"/>
      <c r="DJ652" s="244"/>
      <c r="DK652" s="212">
        <v>6184000</v>
      </c>
      <c r="DL652" s="213">
        <v>0</v>
      </c>
      <c r="DM652" s="149">
        <f t="shared" si="3417"/>
        <v>6184000</v>
      </c>
      <c r="DN652" s="60">
        <f t="shared" si="3418"/>
        <v>12368000</v>
      </c>
      <c r="DO652" s="244"/>
      <c r="DP652" s="212"/>
      <c r="DQ652" s="213"/>
      <c r="DR652" s="149">
        <f t="shared" si="3373"/>
        <v>0</v>
      </c>
      <c r="DS652" s="60">
        <f t="shared" si="3383"/>
        <v>0</v>
      </c>
      <c r="DT652" s="244"/>
      <c r="DU652" s="212">
        <v>0</v>
      </c>
      <c r="DV652" s="213">
        <v>0</v>
      </c>
      <c r="DW652" s="149">
        <f t="shared" si="3374"/>
        <v>0</v>
      </c>
      <c r="DX652" s="60">
        <f t="shared" si="3384"/>
        <v>0</v>
      </c>
      <c r="DY652" s="244"/>
      <c r="DZ652" s="212"/>
      <c r="EA652" s="213"/>
      <c r="EB652" s="149"/>
      <c r="EC652" s="60"/>
      <c r="ED652" s="247"/>
      <c r="EE652" s="212"/>
      <c r="EF652" s="213"/>
      <c r="EG652" s="149"/>
      <c r="EH652" s="60"/>
      <c r="EI652" s="244"/>
      <c r="EJ652" s="224">
        <f t="shared" ref="EJ652" si="3424">IFERROR(AVERAGEIFS(O652:EI652,O$12:EI$12,"Valor Total Unitario",O652:EI652,"&lt;&gt;0"),0)</f>
        <v>2680644.4666666668</v>
      </c>
      <c r="EK652" s="221">
        <f t="shared" ref="EK652" si="3425">_xlfn.MINIFS(O652:EI652,O$12:EI$12,"Valor Total Unitario", O652:EI652, "&lt;&gt;0")</f>
        <v>902433.4</v>
      </c>
      <c r="EL652" s="222" t="str">
        <f t="shared" ref="EL652" si="3426">IF(EK652=0,"",INDEX(O$9:EI$9,MATCH(EK652,O652:EI652,0)))</f>
        <v>W.LORENZ HOLDING S.A.S</v>
      </c>
      <c r="EM652" s="221"/>
      <c r="EN652" s="220">
        <f>IFERROR(EM652/#REF!,0)</f>
        <v>0</v>
      </c>
      <c r="EO652" s="31">
        <f t="shared" ref="EO652" si="3427">+EJ652</f>
        <v>2680644.4666666668</v>
      </c>
      <c r="EP652" s="31">
        <f t="shared" si="3067"/>
        <v>5361288.9333333336</v>
      </c>
      <c r="EQ652" s="225" t="str">
        <f t="shared" si="3361"/>
        <v/>
      </c>
    </row>
    <row r="653" spans="1:147" s="14" customFormat="1" ht="28.5">
      <c r="A653" s="263">
        <f t="shared" si="2595"/>
        <v>641</v>
      </c>
      <c r="B653" s="102"/>
      <c r="C653" s="248" t="s">
        <v>1368</v>
      </c>
      <c r="D653" s="273" t="s">
        <v>57</v>
      </c>
      <c r="E653" s="264" t="s">
        <v>1445</v>
      </c>
      <c r="F653" s="273">
        <v>2</v>
      </c>
      <c r="G653" s="102"/>
      <c r="H653" s="103"/>
      <c r="I653" s="210"/>
      <c r="J653" s="280"/>
      <c r="K653" s="206"/>
      <c r="L653" s="71">
        <f t="shared" ref="L653" si="3428">+J653+K653</f>
        <v>0</v>
      </c>
      <c r="M653" s="209">
        <f t="shared" si="3368"/>
        <v>0</v>
      </c>
      <c r="O653" s="276"/>
      <c r="P653" s="276"/>
      <c r="Q653" s="149"/>
      <c r="R653" s="60"/>
      <c r="S653" s="244"/>
      <c r="T653" s="275"/>
      <c r="U653" s="275"/>
      <c r="V653" s="149"/>
      <c r="W653" s="60"/>
      <c r="X653" s="244"/>
      <c r="Y653" s="275"/>
      <c r="Z653" s="275"/>
      <c r="AA653" s="149"/>
      <c r="AB653" s="60"/>
      <c r="AC653" s="244"/>
      <c r="AD653" s="275"/>
      <c r="AE653" s="275"/>
      <c r="AF653" s="149"/>
      <c r="AG653" s="60"/>
      <c r="AH653" s="244"/>
      <c r="AI653" s="275">
        <v>1060701.3999999999</v>
      </c>
      <c r="AJ653" s="275">
        <v>0</v>
      </c>
      <c r="AK653" s="149">
        <f t="shared" si="3369"/>
        <v>1060701.3999999999</v>
      </c>
      <c r="AL653" s="60">
        <f t="shared" si="3380"/>
        <v>2121402.7999999998</v>
      </c>
      <c r="AM653" s="244"/>
      <c r="AN653" s="275"/>
      <c r="AO653" s="275"/>
      <c r="AP653" s="149">
        <f t="shared" si="3370"/>
        <v>0</v>
      </c>
      <c r="AQ653" s="60">
        <f t="shared" ref="AQ653:AQ716" si="3429">AP653*F653</f>
        <v>0</v>
      </c>
      <c r="AR653" s="244"/>
      <c r="AS653" s="275"/>
      <c r="AT653" s="275"/>
      <c r="AU653" s="149"/>
      <c r="AV653" s="60"/>
      <c r="AW653" s="244"/>
      <c r="AX653" s="212"/>
      <c r="AY653" s="213"/>
      <c r="AZ653" s="149"/>
      <c r="BA653" s="60"/>
      <c r="BB653" s="244"/>
      <c r="BC653" s="212"/>
      <c r="BD653" s="213"/>
      <c r="BE653" s="149"/>
      <c r="BF653" s="60"/>
      <c r="BG653" s="244"/>
      <c r="BH653" s="275"/>
      <c r="BI653" s="275"/>
      <c r="BJ653" s="149"/>
      <c r="BK653" s="60"/>
      <c r="BL653" s="244"/>
      <c r="BM653" s="212"/>
      <c r="BN653" s="213"/>
      <c r="BO653" s="149"/>
      <c r="BP653" s="60"/>
      <c r="BQ653" s="244"/>
      <c r="BR653" s="212"/>
      <c r="BS653" s="213"/>
      <c r="BT653" s="149"/>
      <c r="BU653" s="60"/>
      <c r="BV653" s="244"/>
      <c r="BW653" s="212"/>
      <c r="BX653" s="213"/>
      <c r="BY653" s="149"/>
      <c r="BZ653" s="60"/>
      <c r="CA653" s="244"/>
      <c r="CB653" s="277">
        <v>879100</v>
      </c>
      <c r="CC653" s="277">
        <v>0</v>
      </c>
      <c r="CD653" s="149">
        <f t="shared" si="3372"/>
        <v>879100</v>
      </c>
      <c r="CE653" s="60">
        <f t="shared" si="3382"/>
        <v>1758200</v>
      </c>
      <c r="CF653" s="244"/>
      <c r="CG653" s="212"/>
      <c r="CH653" s="213"/>
      <c r="CI653" s="149"/>
      <c r="CJ653" s="60"/>
      <c r="CK653" s="244"/>
      <c r="CL653" s="212"/>
      <c r="CM653" s="213"/>
      <c r="CN653" s="149"/>
      <c r="CO653" s="60"/>
      <c r="CP653" s="244"/>
      <c r="CQ653" s="212"/>
      <c r="CR653" s="213"/>
      <c r="CS653" s="149"/>
      <c r="CT653" s="60"/>
      <c r="CU653" s="244"/>
      <c r="CV653" s="212"/>
      <c r="CW653" s="213"/>
      <c r="CX653" s="149"/>
      <c r="CY653" s="60"/>
      <c r="CZ653" s="244"/>
      <c r="DA653" s="212"/>
      <c r="DB653" s="213"/>
      <c r="DC653" s="149"/>
      <c r="DD653" s="60"/>
      <c r="DE653" s="244"/>
      <c r="DF653" s="212"/>
      <c r="DG653" s="213"/>
      <c r="DH653" s="149"/>
      <c r="DI653" s="60"/>
      <c r="DJ653" s="244"/>
      <c r="DK653" s="212">
        <v>10774000</v>
      </c>
      <c r="DL653" s="213">
        <v>0</v>
      </c>
      <c r="DM653" s="149">
        <f t="shared" si="3417"/>
        <v>10774000</v>
      </c>
      <c r="DN653" s="60">
        <f t="shared" si="3418"/>
        <v>21548000</v>
      </c>
      <c r="DO653" s="244"/>
      <c r="DP653" s="212"/>
      <c r="DQ653" s="213"/>
      <c r="DR653" s="149">
        <f t="shared" si="3373"/>
        <v>0</v>
      </c>
      <c r="DS653" s="60">
        <f t="shared" si="3383"/>
        <v>0</v>
      </c>
      <c r="DT653" s="244"/>
      <c r="DU653" s="212">
        <v>0</v>
      </c>
      <c r="DV653" s="213">
        <v>0</v>
      </c>
      <c r="DW653" s="149">
        <f t="shared" si="3374"/>
        <v>0</v>
      </c>
      <c r="DX653" s="60">
        <f t="shared" si="3384"/>
        <v>0</v>
      </c>
      <c r="DY653" s="244"/>
      <c r="DZ653" s="212"/>
      <c r="EA653" s="213"/>
      <c r="EB653" s="149"/>
      <c r="EC653" s="60"/>
      <c r="ED653" s="247"/>
      <c r="EE653" s="212"/>
      <c r="EF653" s="213"/>
      <c r="EG653" s="149"/>
      <c r="EH653" s="60"/>
      <c r="EI653" s="244"/>
      <c r="EJ653" s="224">
        <f t="shared" ref="EJ653" si="3430">IFERROR(AVERAGEIFS(O653:EI653,O$12:EI$12,"Valor Total Unitario",O653:EI653,"&lt;&gt;0"),0)</f>
        <v>4237933.8</v>
      </c>
      <c r="EK653" s="221">
        <f t="shared" ref="EK653" si="3431">_xlfn.MINIFS(O653:EI653,O$12:EI$12,"Valor Total Unitario", O653:EI653, "&lt;&gt;0")</f>
        <v>879100</v>
      </c>
      <c r="EL653" s="222" t="str">
        <f t="shared" ref="EL653" si="3432">IF(EK653=0,"",INDEX(O$9:EI$9,MATCH(EK653,O653:EI653,0)))</f>
        <v>LA INSTRUMENTADORA S.A.S.</v>
      </c>
      <c r="EM653" s="221"/>
      <c r="EN653" s="220">
        <f>IFERROR(EM653/#REF!,0)</f>
        <v>0</v>
      </c>
      <c r="EO653" s="31">
        <f t="shared" ref="EO653" si="3433">+EJ653</f>
        <v>4237933.8</v>
      </c>
      <c r="EP653" s="31">
        <f t="shared" ref="EP653:EP716" si="3434">EJ653*F653</f>
        <v>8475867.5999999996</v>
      </c>
      <c r="EQ653" s="225" t="str">
        <f t="shared" si="3361"/>
        <v/>
      </c>
    </row>
    <row r="654" spans="1:147" s="14" customFormat="1" ht="28.5">
      <c r="A654" s="263">
        <f t="shared" si="2595"/>
        <v>642</v>
      </c>
      <c r="B654" s="102"/>
      <c r="C654" s="248" t="s">
        <v>1369</v>
      </c>
      <c r="D654" s="273" t="s">
        <v>57</v>
      </c>
      <c r="E654" s="264" t="s">
        <v>1445</v>
      </c>
      <c r="F654" s="273">
        <v>2</v>
      </c>
      <c r="G654" s="102"/>
      <c r="H654" s="103"/>
      <c r="I654" s="210"/>
      <c r="J654" s="280"/>
      <c r="K654" s="206"/>
      <c r="L654" s="71">
        <f t="shared" ref="L654" si="3435">+J654+K654</f>
        <v>0</v>
      </c>
      <c r="M654" s="209">
        <f t="shared" si="3368"/>
        <v>0</v>
      </c>
      <c r="O654" s="276"/>
      <c r="P654" s="276"/>
      <c r="Q654" s="149"/>
      <c r="R654" s="60"/>
      <c r="S654" s="244"/>
      <c r="T654" s="275"/>
      <c r="U654" s="275"/>
      <c r="V654" s="149"/>
      <c r="W654" s="60"/>
      <c r="X654" s="244"/>
      <c r="Y654" s="275"/>
      <c r="Z654" s="275"/>
      <c r="AA654" s="149"/>
      <c r="AB654" s="60"/>
      <c r="AC654" s="244"/>
      <c r="AD654" s="275"/>
      <c r="AE654" s="275"/>
      <c r="AF654" s="149"/>
      <c r="AG654" s="60"/>
      <c r="AH654" s="244"/>
      <c r="AI654" s="275">
        <v>1877632.9</v>
      </c>
      <c r="AJ654" s="275">
        <v>0</v>
      </c>
      <c r="AK654" s="149">
        <f t="shared" si="3369"/>
        <v>1877632.9</v>
      </c>
      <c r="AL654" s="60">
        <f t="shared" si="3380"/>
        <v>3755265.8</v>
      </c>
      <c r="AM654" s="244"/>
      <c r="AN654" s="275"/>
      <c r="AO654" s="275"/>
      <c r="AP654" s="149">
        <f t="shared" si="3370"/>
        <v>0</v>
      </c>
      <c r="AQ654" s="60">
        <f t="shared" si="3429"/>
        <v>0</v>
      </c>
      <c r="AR654" s="244"/>
      <c r="AS654" s="275"/>
      <c r="AT654" s="275"/>
      <c r="AU654" s="149"/>
      <c r="AV654" s="60"/>
      <c r="AW654" s="244"/>
      <c r="AX654" s="212"/>
      <c r="AY654" s="213"/>
      <c r="AZ654" s="149"/>
      <c r="BA654" s="60"/>
      <c r="BB654" s="244"/>
      <c r="BC654" s="212"/>
      <c r="BD654" s="213"/>
      <c r="BE654" s="149"/>
      <c r="BF654" s="60"/>
      <c r="BG654" s="244"/>
      <c r="BH654" s="275"/>
      <c r="BI654" s="275"/>
      <c r="BJ654" s="149"/>
      <c r="BK654" s="60"/>
      <c r="BL654" s="244"/>
      <c r="BM654" s="212"/>
      <c r="BN654" s="213"/>
      <c r="BO654" s="149"/>
      <c r="BP654" s="60"/>
      <c r="BQ654" s="244"/>
      <c r="BR654" s="212"/>
      <c r="BS654" s="213"/>
      <c r="BT654" s="149"/>
      <c r="BU654" s="60"/>
      <c r="BV654" s="244"/>
      <c r="BW654" s="212"/>
      <c r="BX654" s="213"/>
      <c r="BY654" s="149"/>
      <c r="BZ654" s="60"/>
      <c r="CA654" s="244"/>
      <c r="CB654" s="277">
        <v>1885500</v>
      </c>
      <c r="CC654" s="277">
        <v>0</v>
      </c>
      <c r="CD654" s="149">
        <f t="shared" si="3372"/>
        <v>1885500</v>
      </c>
      <c r="CE654" s="60">
        <f t="shared" si="3382"/>
        <v>3771000</v>
      </c>
      <c r="CF654" s="244"/>
      <c r="CG654" s="212"/>
      <c r="CH654" s="213"/>
      <c r="CI654" s="149"/>
      <c r="CJ654" s="60"/>
      <c r="CK654" s="244"/>
      <c r="CL654" s="212"/>
      <c r="CM654" s="213"/>
      <c r="CN654" s="149"/>
      <c r="CO654" s="60"/>
      <c r="CP654" s="244"/>
      <c r="CQ654" s="212"/>
      <c r="CR654" s="213"/>
      <c r="CS654" s="149"/>
      <c r="CT654" s="60"/>
      <c r="CU654" s="244"/>
      <c r="CV654" s="212"/>
      <c r="CW654" s="213"/>
      <c r="CX654" s="149"/>
      <c r="CY654" s="60"/>
      <c r="CZ654" s="244"/>
      <c r="DA654" s="212"/>
      <c r="DB654" s="213"/>
      <c r="DC654" s="149"/>
      <c r="DD654" s="60"/>
      <c r="DE654" s="244"/>
      <c r="DF654" s="212"/>
      <c r="DG654" s="213"/>
      <c r="DH654" s="149"/>
      <c r="DI654" s="60"/>
      <c r="DJ654" s="244"/>
      <c r="DK654" s="212">
        <v>29261000</v>
      </c>
      <c r="DL654" s="213">
        <v>0</v>
      </c>
      <c r="DM654" s="149">
        <f t="shared" si="3417"/>
        <v>29261000</v>
      </c>
      <c r="DN654" s="60">
        <f t="shared" si="3418"/>
        <v>58522000</v>
      </c>
      <c r="DO654" s="244"/>
      <c r="DP654" s="212"/>
      <c r="DQ654" s="213"/>
      <c r="DR654" s="149">
        <f t="shared" si="3373"/>
        <v>0</v>
      </c>
      <c r="DS654" s="60">
        <f t="shared" si="3383"/>
        <v>0</v>
      </c>
      <c r="DT654" s="244"/>
      <c r="DU654" s="212">
        <v>0</v>
      </c>
      <c r="DV654" s="213">
        <v>0</v>
      </c>
      <c r="DW654" s="149">
        <f t="shared" si="3374"/>
        <v>0</v>
      </c>
      <c r="DX654" s="60">
        <f t="shared" si="3384"/>
        <v>0</v>
      </c>
      <c r="DY654" s="244"/>
      <c r="DZ654" s="212"/>
      <c r="EA654" s="213"/>
      <c r="EB654" s="149"/>
      <c r="EC654" s="60"/>
      <c r="ED654" s="247"/>
      <c r="EE654" s="212"/>
      <c r="EF654" s="213"/>
      <c r="EG654" s="149"/>
      <c r="EH654" s="60"/>
      <c r="EI654" s="244"/>
      <c r="EJ654" s="224">
        <f t="shared" ref="EJ654" si="3436">IFERROR(AVERAGEIFS(O654:EI654,O$12:EI$12,"Valor Total Unitario",O654:EI654,"&lt;&gt;0"),0)</f>
        <v>11008044.299999999</v>
      </c>
      <c r="EK654" s="221">
        <f t="shared" ref="EK654" si="3437">_xlfn.MINIFS(O654:EI654,O$12:EI$12,"Valor Total Unitario", O654:EI654, "&lt;&gt;0")</f>
        <v>1877632.9</v>
      </c>
      <c r="EL654" s="222" t="str">
        <f t="shared" ref="EL654" si="3438">IF(EK654=0,"",INDEX(O$9:EI$9,MATCH(EK654,O654:EI654,0)))</f>
        <v>W.LORENZ HOLDING S.A.S</v>
      </c>
      <c r="EM654" s="221"/>
      <c r="EN654" s="220">
        <f>IFERROR(EM654/#REF!,0)</f>
        <v>0</v>
      </c>
      <c r="EO654" s="31">
        <f t="shared" ref="EO654" si="3439">+EJ654</f>
        <v>11008044.299999999</v>
      </c>
      <c r="EP654" s="31">
        <f t="shared" si="3434"/>
        <v>22016088.599999998</v>
      </c>
      <c r="EQ654" s="225" t="str">
        <f t="shared" si="3361"/>
        <v/>
      </c>
    </row>
    <row r="655" spans="1:147" s="14" customFormat="1" ht="28.5">
      <c r="A655" s="263">
        <f t="shared" si="2595"/>
        <v>643</v>
      </c>
      <c r="B655" s="102"/>
      <c r="C655" s="248" t="s">
        <v>1370</v>
      </c>
      <c r="D655" s="273" t="s">
        <v>57</v>
      </c>
      <c r="E655" s="264" t="s">
        <v>1445</v>
      </c>
      <c r="F655" s="273">
        <v>2</v>
      </c>
      <c r="G655" s="102"/>
      <c r="H655" s="103"/>
      <c r="I655" s="210"/>
      <c r="J655" s="280"/>
      <c r="K655" s="206"/>
      <c r="L655" s="71">
        <f t="shared" ref="L655" si="3440">+J655+K655</f>
        <v>0</v>
      </c>
      <c r="M655" s="209">
        <f t="shared" si="3368"/>
        <v>0</v>
      </c>
      <c r="O655" s="276"/>
      <c r="P655" s="276"/>
      <c r="Q655" s="149"/>
      <c r="R655" s="60"/>
      <c r="S655" s="244"/>
      <c r="T655" s="275"/>
      <c r="U655" s="275"/>
      <c r="V655" s="149"/>
      <c r="W655" s="60"/>
      <c r="X655" s="244"/>
      <c r="Y655" s="275"/>
      <c r="Z655" s="275"/>
      <c r="AA655" s="149"/>
      <c r="AB655" s="60"/>
      <c r="AC655" s="244"/>
      <c r="AD655" s="275"/>
      <c r="AE655" s="275"/>
      <c r="AF655" s="149"/>
      <c r="AG655" s="60"/>
      <c r="AH655" s="244"/>
      <c r="AI655" s="275">
        <v>2261187.5</v>
      </c>
      <c r="AJ655" s="275">
        <v>0</v>
      </c>
      <c r="AK655" s="149">
        <f t="shared" si="3369"/>
        <v>2261187.5</v>
      </c>
      <c r="AL655" s="60">
        <f t="shared" si="3380"/>
        <v>4522375</v>
      </c>
      <c r="AM655" s="244"/>
      <c r="AN655" s="275"/>
      <c r="AO655" s="275"/>
      <c r="AP655" s="149">
        <f t="shared" si="3370"/>
        <v>0</v>
      </c>
      <c r="AQ655" s="60">
        <f t="shared" si="3429"/>
        <v>0</v>
      </c>
      <c r="AR655" s="244"/>
      <c r="AS655" s="275"/>
      <c r="AT655" s="275"/>
      <c r="AU655" s="149"/>
      <c r="AV655" s="60"/>
      <c r="AW655" s="244"/>
      <c r="AX655" s="212"/>
      <c r="AY655" s="213"/>
      <c r="AZ655" s="149"/>
      <c r="BA655" s="60"/>
      <c r="BB655" s="244"/>
      <c r="BC655" s="212"/>
      <c r="BD655" s="213"/>
      <c r="BE655" s="149"/>
      <c r="BF655" s="60"/>
      <c r="BG655" s="244"/>
      <c r="BH655" s="275"/>
      <c r="BI655" s="275"/>
      <c r="BJ655" s="149"/>
      <c r="BK655" s="60"/>
      <c r="BL655" s="244"/>
      <c r="BM655" s="212"/>
      <c r="BN655" s="213"/>
      <c r="BO655" s="149"/>
      <c r="BP655" s="60"/>
      <c r="BQ655" s="244"/>
      <c r="BR655" s="212"/>
      <c r="BS655" s="213"/>
      <c r="BT655" s="149"/>
      <c r="BU655" s="60"/>
      <c r="BV655" s="244"/>
      <c r="BW655" s="212"/>
      <c r="BX655" s="213"/>
      <c r="BY655" s="149"/>
      <c r="BZ655" s="60"/>
      <c r="CA655" s="244"/>
      <c r="CB655" s="277">
        <v>1274000</v>
      </c>
      <c r="CC655" s="277">
        <v>0</v>
      </c>
      <c r="CD655" s="149">
        <f t="shared" si="3372"/>
        <v>1274000</v>
      </c>
      <c r="CE655" s="60">
        <f t="shared" si="3382"/>
        <v>2548000</v>
      </c>
      <c r="CF655" s="244"/>
      <c r="CG655" s="212"/>
      <c r="CH655" s="213"/>
      <c r="CI655" s="149"/>
      <c r="CJ655" s="60"/>
      <c r="CK655" s="244"/>
      <c r="CL655" s="212"/>
      <c r="CM655" s="213"/>
      <c r="CN655" s="149"/>
      <c r="CO655" s="60"/>
      <c r="CP655" s="244"/>
      <c r="CQ655" s="212"/>
      <c r="CR655" s="213"/>
      <c r="CS655" s="149"/>
      <c r="CT655" s="60"/>
      <c r="CU655" s="244"/>
      <c r="CV655" s="212"/>
      <c r="CW655" s="213"/>
      <c r="CX655" s="149"/>
      <c r="CY655" s="60"/>
      <c r="CZ655" s="244"/>
      <c r="DA655" s="212"/>
      <c r="DB655" s="213"/>
      <c r="DC655" s="149"/>
      <c r="DD655" s="60"/>
      <c r="DE655" s="244"/>
      <c r="DF655" s="212"/>
      <c r="DG655" s="213"/>
      <c r="DH655" s="149"/>
      <c r="DI655" s="60"/>
      <c r="DJ655" s="244"/>
      <c r="DK655" s="212">
        <v>10774000</v>
      </c>
      <c r="DL655" s="213">
        <v>0</v>
      </c>
      <c r="DM655" s="149">
        <f t="shared" si="3417"/>
        <v>10774000</v>
      </c>
      <c r="DN655" s="60">
        <f t="shared" si="3418"/>
        <v>21548000</v>
      </c>
      <c r="DO655" s="244"/>
      <c r="DP655" s="212"/>
      <c r="DQ655" s="213"/>
      <c r="DR655" s="149">
        <f t="shared" si="3373"/>
        <v>0</v>
      </c>
      <c r="DS655" s="60">
        <f t="shared" si="3383"/>
        <v>0</v>
      </c>
      <c r="DT655" s="244"/>
      <c r="DU655" s="212">
        <v>0</v>
      </c>
      <c r="DV655" s="213">
        <v>0</v>
      </c>
      <c r="DW655" s="149">
        <f t="shared" si="3374"/>
        <v>0</v>
      </c>
      <c r="DX655" s="60">
        <f t="shared" si="3384"/>
        <v>0</v>
      </c>
      <c r="DY655" s="244"/>
      <c r="DZ655" s="212"/>
      <c r="EA655" s="213"/>
      <c r="EB655" s="149"/>
      <c r="EC655" s="60"/>
      <c r="ED655" s="247"/>
      <c r="EE655" s="212"/>
      <c r="EF655" s="213"/>
      <c r="EG655" s="149"/>
      <c r="EH655" s="60"/>
      <c r="EI655" s="244"/>
      <c r="EJ655" s="224">
        <f t="shared" ref="EJ655" si="3441">IFERROR(AVERAGEIFS(O655:EI655,O$12:EI$12,"Valor Total Unitario",O655:EI655,"&lt;&gt;0"),0)</f>
        <v>4769729.166666667</v>
      </c>
      <c r="EK655" s="221">
        <f t="shared" ref="EK655" si="3442">_xlfn.MINIFS(O655:EI655,O$12:EI$12,"Valor Total Unitario", O655:EI655, "&lt;&gt;0")</f>
        <v>1274000</v>
      </c>
      <c r="EL655" s="222" t="str">
        <f t="shared" ref="EL655" si="3443">IF(EK655=0,"",INDEX(O$9:EI$9,MATCH(EK655,O655:EI655,0)))</f>
        <v>LA INSTRUMENTADORA S.A.S.</v>
      </c>
      <c r="EM655" s="221"/>
      <c r="EN655" s="220">
        <f>IFERROR(EM655/#REF!,0)</f>
        <v>0</v>
      </c>
      <c r="EO655" s="31">
        <f t="shared" ref="EO655" si="3444">+EJ655</f>
        <v>4769729.166666667</v>
      </c>
      <c r="EP655" s="31">
        <f t="shared" si="3434"/>
        <v>9539458.333333334</v>
      </c>
      <c r="EQ655" s="225" t="str">
        <f t="shared" si="3361"/>
        <v/>
      </c>
    </row>
    <row r="656" spans="1:147" s="14" customFormat="1" ht="28.5">
      <c r="A656" s="263">
        <f t="shared" si="2595"/>
        <v>644</v>
      </c>
      <c r="B656" s="102"/>
      <c r="C656" s="248" t="s">
        <v>1371</v>
      </c>
      <c r="D656" s="273" t="s">
        <v>57</v>
      </c>
      <c r="E656" s="264" t="s">
        <v>1445</v>
      </c>
      <c r="F656" s="273">
        <v>2</v>
      </c>
      <c r="G656" s="102"/>
      <c r="H656" s="103"/>
      <c r="I656" s="210"/>
      <c r="J656" s="280"/>
      <c r="K656" s="206"/>
      <c r="L656" s="71">
        <f t="shared" ref="L656" si="3445">+J656+K656</f>
        <v>0</v>
      </c>
      <c r="M656" s="209">
        <f t="shared" si="3368"/>
        <v>0</v>
      </c>
      <c r="O656" s="276"/>
      <c r="P656" s="276"/>
      <c r="Q656" s="149"/>
      <c r="R656" s="60"/>
      <c r="S656" s="244"/>
      <c r="T656" s="275"/>
      <c r="U656" s="275"/>
      <c r="V656" s="149"/>
      <c r="W656" s="60"/>
      <c r="X656" s="244"/>
      <c r="Y656" s="275"/>
      <c r="Z656" s="275"/>
      <c r="AA656" s="149"/>
      <c r="AB656" s="60"/>
      <c r="AC656" s="244"/>
      <c r="AD656" s="275"/>
      <c r="AE656" s="275"/>
      <c r="AF656" s="149"/>
      <c r="AG656" s="60"/>
      <c r="AH656" s="244"/>
      <c r="AI656" s="275">
        <v>2261187.5</v>
      </c>
      <c r="AJ656" s="275">
        <v>0</v>
      </c>
      <c r="AK656" s="149">
        <f t="shared" si="3369"/>
        <v>2261187.5</v>
      </c>
      <c r="AL656" s="60">
        <f t="shared" si="3380"/>
        <v>4522375</v>
      </c>
      <c r="AM656" s="244"/>
      <c r="AN656" s="275"/>
      <c r="AO656" s="275"/>
      <c r="AP656" s="149">
        <f t="shared" si="3370"/>
        <v>0</v>
      </c>
      <c r="AQ656" s="60">
        <f t="shared" si="3429"/>
        <v>0</v>
      </c>
      <c r="AR656" s="244"/>
      <c r="AS656" s="275"/>
      <c r="AT656" s="275"/>
      <c r="AU656" s="149"/>
      <c r="AV656" s="60"/>
      <c r="AW656" s="244"/>
      <c r="AX656" s="212"/>
      <c r="AY656" s="213"/>
      <c r="AZ656" s="149"/>
      <c r="BA656" s="60"/>
      <c r="BB656" s="244"/>
      <c r="BC656" s="212"/>
      <c r="BD656" s="213"/>
      <c r="BE656" s="149"/>
      <c r="BF656" s="60"/>
      <c r="BG656" s="244"/>
      <c r="BH656" s="275"/>
      <c r="BI656" s="275"/>
      <c r="BJ656" s="149"/>
      <c r="BK656" s="60"/>
      <c r="BL656" s="244"/>
      <c r="BM656" s="212"/>
      <c r="BN656" s="213"/>
      <c r="BO656" s="149"/>
      <c r="BP656" s="60"/>
      <c r="BQ656" s="244"/>
      <c r="BR656" s="212"/>
      <c r="BS656" s="213"/>
      <c r="BT656" s="149"/>
      <c r="BU656" s="60"/>
      <c r="BV656" s="244"/>
      <c r="BW656" s="212"/>
      <c r="BX656" s="213"/>
      <c r="BY656" s="149"/>
      <c r="BZ656" s="60"/>
      <c r="CA656" s="244"/>
      <c r="CB656" s="277">
        <v>1274000</v>
      </c>
      <c r="CC656" s="277">
        <v>0</v>
      </c>
      <c r="CD656" s="149">
        <f t="shared" si="3372"/>
        <v>1274000</v>
      </c>
      <c r="CE656" s="60">
        <f t="shared" si="3382"/>
        <v>2548000</v>
      </c>
      <c r="CF656" s="244"/>
      <c r="CG656" s="212"/>
      <c r="CH656" s="213"/>
      <c r="CI656" s="149"/>
      <c r="CJ656" s="60"/>
      <c r="CK656" s="244"/>
      <c r="CL656" s="212"/>
      <c r="CM656" s="213"/>
      <c r="CN656" s="149"/>
      <c r="CO656" s="60"/>
      <c r="CP656" s="244"/>
      <c r="CQ656" s="212"/>
      <c r="CR656" s="213"/>
      <c r="CS656" s="149"/>
      <c r="CT656" s="60"/>
      <c r="CU656" s="244"/>
      <c r="CV656" s="212"/>
      <c r="CW656" s="213"/>
      <c r="CX656" s="149"/>
      <c r="CY656" s="60"/>
      <c r="CZ656" s="244"/>
      <c r="DA656" s="212"/>
      <c r="DB656" s="213"/>
      <c r="DC656" s="149"/>
      <c r="DD656" s="60"/>
      <c r="DE656" s="244"/>
      <c r="DF656" s="212"/>
      <c r="DG656" s="213"/>
      <c r="DH656" s="149"/>
      <c r="DI656" s="60"/>
      <c r="DJ656" s="244"/>
      <c r="DK656" s="212">
        <v>10774000</v>
      </c>
      <c r="DL656" s="213">
        <v>0</v>
      </c>
      <c r="DM656" s="149">
        <f t="shared" si="3417"/>
        <v>10774000</v>
      </c>
      <c r="DN656" s="60">
        <f t="shared" si="3418"/>
        <v>21548000</v>
      </c>
      <c r="DO656" s="244"/>
      <c r="DP656" s="212"/>
      <c r="DQ656" s="213"/>
      <c r="DR656" s="149">
        <f t="shared" si="3373"/>
        <v>0</v>
      </c>
      <c r="DS656" s="60">
        <f t="shared" si="3383"/>
        <v>0</v>
      </c>
      <c r="DT656" s="244"/>
      <c r="DU656" s="212">
        <v>0</v>
      </c>
      <c r="DV656" s="213">
        <v>0</v>
      </c>
      <c r="DW656" s="149">
        <f t="shared" si="3374"/>
        <v>0</v>
      </c>
      <c r="DX656" s="60">
        <f t="shared" si="3384"/>
        <v>0</v>
      </c>
      <c r="DY656" s="244"/>
      <c r="DZ656" s="212"/>
      <c r="EA656" s="213"/>
      <c r="EB656" s="149"/>
      <c r="EC656" s="60"/>
      <c r="ED656" s="247"/>
      <c r="EE656" s="212"/>
      <c r="EF656" s="213"/>
      <c r="EG656" s="149"/>
      <c r="EH656" s="60"/>
      <c r="EI656" s="244"/>
      <c r="EJ656" s="224">
        <f t="shared" ref="EJ656" si="3446">IFERROR(AVERAGEIFS(O656:EI656,O$12:EI$12,"Valor Total Unitario",O656:EI656,"&lt;&gt;0"),0)</f>
        <v>4769729.166666667</v>
      </c>
      <c r="EK656" s="221">
        <f t="shared" ref="EK656" si="3447">_xlfn.MINIFS(O656:EI656,O$12:EI$12,"Valor Total Unitario", O656:EI656, "&lt;&gt;0")</f>
        <v>1274000</v>
      </c>
      <c r="EL656" s="222" t="str">
        <f t="shared" ref="EL656" si="3448">IF(EK656=0,"",INDEX(O$9:EI$9,MATCH(EK656,O656:EI656,0)))</f>
        <v>LA INSTRUMENTADORA S.A.S.</v>
      </c>
      <c r="EM656" s="221"/>
      <c r="EN656" s="220">
        <f>IFERROR(EM656/#REF!,0)</f>
        <v>0</v>
      </c>
      <c r="EO656" s="31">
        <f t="shared" ref="EO656" si="3449">+EJ656</f>
        <v>4769729.166666667</v>
      </c>
      <c r="EP656" s="31">
        <f t="shared" si="3434"/>
        <v>9539458.333333334</v>
      </c>
      <c r="EQ656" s="225" t="str">
        <f t="shared" si="3361"/>
        <v/>
      </c>
    </row>
    <row r="657" spans="1:147" s="14" customFormat="1" ht="28.5">
      <c r="A657" s="263">
        <f t="shared" si="2595"/>
        <v>645</v>
      </c>
      <c r="B657" s="102"/>
      <c r="C657" s="248" t="s">
        <v>1372</v>
      </c>
      <c r="D657" s="273" t="s">
        <v>57</v>
      </c>
      <c r="E657" s="264" t="s">
        <v>1445</v>
      </c>
      <c r="F657" s="273">
        <v>2</v>
      </c>
      <c r="G657" s="102"/>
      <c r="H657" s="103"/>
      <c r="I657" s="210"/>
      <c r="J657" s="280"/>
      <c r="K657" s="206"/>
      <c r="L657" s="71">
        <f t="shared" ref="L657" si="3450">+J657+K657</f>
        <v>0</v>
      </c>
      <c r="M657" s="209">
        <f t="shared" si="3368"/>
        <v>0</v>
      </c>
      <c r="O657" s="276"/>
      <c r="P657" s="276"/>
      <c r="Q657" s="149"/>
      <c r="R657" s="60"/>
      <c r="S657" s="244"/>
      <c r="T657" s="275"/>
      <c r="U657" s="275"/>
      <c r="V657" s="149"/>
      <c r="W657" s="60"/>
      <c r="X657" s="244"/>
      <c r="Y657" s="275"/>
      <c r="Z657" s="275"/>
      <c r="AA657" s="149"/>
      <c r="AB657" s="60"/>
      <c r="AC657" s="244"/>
      <c r="AD657" s="275"/>
      <c r="AE657" s="275"/>
      <c r="AF657" s="149"/>
      <c r="AG657" s="60"/>
      <c r="AH657" s="244"/>
      <c r="AI657" s="275">
        <v>2261187.5</v>
      </c>
      <c r="AJ657" s="275">
        <v>0</v>
      </c>
      <c r="AK657" s="149">
        <f t="shared" si="3369"/>
        <v>2261187.5</v>
      </c>
      <c r="AL657" s="60">
        <f t="shared" si="3380"/>
        <v>4522375</v>
      </c>
      <c r="AM657" s="244"/>
      <c r="AN657" s="275"/>
      <c r="AO657" s="275"/>
      <c r="AP657" s="149">
        <f t="shared" si="3370"/>
        <v>0</v>
      </c>
      <c r="AQ657" s="60">
        <f t="shared" si="3429"/>
        <v>0</v>
      </c>
      <c r="AR657" s="244"/>
      <c r="AS657" s="275"/>
      <c r="AT657" s="275"/>
      <c r="AU657" s="149"/>
      <c r="AV657" s="60"/>
      <c r="AW657" s="244"/>
      <c r="AX657" s="212"/>
      <c r="AY657" s="213"/>
      <c r="AZ657" s="149"/>
      <c r="BA657" s="60"/>
      <c r="BB657" s="244"/>
      <c r="BC657" s="212"/>
      <c r="BD657" s="213"/>
      <c r="BE657" s="149"/>
      <c r="BF657" s="60"/>
      <c r="BG657" s="244"/>
      <c r="BH657" s="275"/>
      <c r="BI657" s="275"/>
      <c r="BJ657" s="149"/>
      <c r="BK657" s="60"/>
      <c r="BL657" s="244"/>
      <c r="BM657" s="212"/>
      <c r="BN657" s="213"/>
      <c r="BO657" s="149"/>
      <c r="BP657" s="60"/>
      <c r="BQ657" s="244"/>
      <c r="BR657" s="212"/>
      <c r="BS657" s="213"/>
      <c r="BT657" s="149"/>
      <c r="BU657" s="60"/>
      <c r="BV657" s="244"/>
      <c r="BW657" s="212"/>
      <c r="BX657" s="213"/>
      <c r="BY657" s="149"/>
      <c r="BZ657" s="60"/>
      <c r="CA657" s="244"/>
      <c r="CB657" s="277">
        <v>1503300</v>
      </c>
      <c r="CC657" s="277">
        <v>0</v>
      </c>
      <c r="CD657" s="149">
        <f t="shared" si="3372"/>
        <v>1503300</v>
      </c>
      <c r="CE657" s="60">
        <f t="shared" si="3382"/>
        <v>3006600</v>
      </c>
      <c r="CF657" s="244"/>
      <c r="CG657" s="212"/>
      <c r="CH657" s="213"/>
      <c r="CI657" s="149"/>
      <c r="CJ657" s="60"/>
      <c r="CK657" s="244"/>
      <c r="CL657" s="212"/>
      <c r="CM657" s="213"/>
      <c r="CN657" s="149"/>
      <c r="CO657" s="60"/>
      <c r="CP657" s="244"/>
      <c r="CQ657" s="212"/>
      <c r="CR657" s="213"/>
      <c r="CS657" s="149"/>
      <c r="CT657" s="60"/>
      <c r="CU657" s="244"/>
      <c r="CV657" s="212"/>
      <c r="CW657" s="213"/>
      <c r="CX657" s="149"/>
      <c r="CY657" s="60"/>
      <c r="CZ657" s="244"/>
      <c r="DA657" s="212"/>
      <c r="DB657" s="213"/>
      <c r="DC657" s="149"/>
      <c r="DD657" s="60"/>
      <c r="DE657" s="244"/>
      <c r="DF657" s="212"/>
      <c r="DG657" s="213"/>
      <c r="DH657" s="149"/>
      <c r="DI657" s="60"/>
      <c r="DJ657" s="244"/>
      <c r="DK657" s="212">
        <v>10774000</v>
      </c>
      <c r="DL657" s="213">
        <v>0</v>
      </c>
      <c r="DM657" s="149">
        <f t="shared" si="3417"/>
        <v>10774000</v>
      </c>
      <c r="DN657" s="60">
        <f t="shared" si="3418"/>
        <v>21548000</v>
      </c>
      <c r="DO657" s="244"/>
      <c r="DP657" s="212"/>
      <c r="DQ657" s="213"/>
      <c r="DR657" s="149">
        <f t="shared" si="3373"/>
        <v>0</v>
      </c>
      <c r="DS657" s="60">
        <f t="shared" si="3383"/>
        <v>0</v>
      </c>
      <c r="DT657" s="244"/>
      <c r="DU657" s="212">
        <v>0</v>
      </c>
      <c r="DV657" s="213">
        <v>0</v>
      </c>
      <c r="DW657" s="149">
        <f t="shared" si="3374"/>
        <v>0</v>
      </c>
      <c r="DX657" s="60">
        <f t="shared" si="3384"/>
        <v>0</v>
      </c>
      <c r="DY657" s="244"/>
      <c r="DZ657" s="212"/>
      <c r="EA657" s="213"/>
      <c r="EB657" s="149"/>
      <c r="EC657" s="60"/>
      <c r="ED657" s="247"/>
      <c r="EE657" s="212"/>
      <c r="EF657" s="213"/>
      <c r="EG657" s="149"/>
      <c r="EH657" s="60"/>
      <c r="EI657" s="244"/>
      <c r="EJ657" s="224">
        <f t="shared" ref="EJ657" si="3451">IFERROR(AVERAGEIFS(O657:EI657,O$12:EI$12,"Valor Total Unitario",O657:EI657,"&lt;&gt;0"),0)</f>
        <v>4846162.5</v>
      </c>
      <c r="EK657" s="221">
        <f t="shared" ref="EK657" si="3452">_xlfn.MINIFS(O657:EI657,O$12:EI$12,"Valor Total Unitario", O657:EI657, "&lt;&gt;0")</f>
        <v>1503300</v>
      </c>
      <c r="EL657" s="222" t="str">
        <f t="shared" ref="EL657" si="3453">IF(EK657=0,"",INDEX(O$9:EI$9,MATCH(EK657,O657:EI657,0)))</f>
        <v>LA INSTRUMENTADORA S.A.S.</v>
      </c>
      <c r="EM657" s="221"/>
      <c r="EN657" s="220">
        <f>IFERROR(EM657/#REF!,0)</f>
        <v>0</v>
      </c>
      <c r="EO657" s="31">
        <f t="shared" ref="EO657" si="3454">+EJ657</f>
        <v>4846162.5</v>
      </c>
      <c r="EP657" s="31">
        <f t="shared" si="3434"/>
        <v>9692325</v>
      </c>
      <c r="EQ657" s="225" t="str">
        <f t="shared" si="3361"/>
        <v/>
      </c>
    </row>
    <row r="658" spans="1:147" s="14" customFormat="1" ht="28.5">
      <c r="A658" s="263">
        <f t="shared" si="2595"/>
        <v>646</v>
      </c>
      <c r="B658" s="102"/>
      <c r="C658" s="248" t="s">
        <v>1373</v>
      </c>
      <c r="D658" s="273" t="s">
        <v>57</v>
      </c>
      <c r="E658" s="264" t="s">
        <v>1445</v>
      </c>
      <c r="F658" s="273">
        <v>2</v>
      </c>
      <c r="G658" s="102"/>
      <c r="H658" s="103"/>
      <c r="I658" s="210"/>
      <c r="J658" s="280"/>
      <c r="K658" s="206"/>
      <c r="L658" s="71">
        <f t="shared" ref="L658" si="3455">+J658+K658</f>
        <v>0</v>
      </c>
      <c r="M658" s="209">
        <f t="shared" si="3368"/>
        <v>0</v>
      </c>
      <c r="O658" s="276"/>
      <c r="P658" s="276"/>
      <c r="Q658" s="149"/>
      <c r="R658" s="60"/>
      <c r="S658" s="244"/>
      <c r="T658" s="275"/>
      <c r="U658" s="275"/>
      <c r="V658" s="149"/>
      <c r="W658" s="60"/>
      <c r="X658" s="244"/>
      <c r="Y658" s="275"/>
      <c r="Z658" s="275"/>
      <c r="AA658" s="149"/>
      <c r="AB658" s="60"/>
      <c r="AC658" s="244"/>
      <c r="AD658" s="275"/>
      <c r="AE658" s="275"/>
      <c r="AF658" s="149"/>
      <c r="AG658" s="60"/>
      <c r="AH658" s="244"/>
      <c r="AI658" s="275">
        <v>2261187.5</v>
      </c>
      <c r="AJ658" s="275">
        <v>0</v>
      </c>
      <c r="AK658" s="149">
        <f t="shared" si="3369"/>
        <v>2261187.5</v>
      </c>
      <c r="AL658" s="60">
        <f t="shared" si="3380"/>
        <v>4522375</v>
      </c>
      <c r="AM658" s="244"/>
      <c r="AN658" s="275"/>
      <c r="AO658" s="275"/>
      <c r="AP658" s="149">
        <f t="shared" si="3370"/>
        <v>0</v>
      </c>
      <c r="AQ658" s="60">
        <f t="shared" si="3429"/>
        <v>0</v>
      </c>
      <c r="AR658" s="244"/>
      <c r="AS658" s="275"/>
      <c r="AT658" s="275"/>
      <c r="AU658" s="149"/>
      <c r="AV658" s="60"/>
      <c r="AW658" s="244"/>
      <c r="AX658" s="212"/>
      <c r="AY658" s="213"/>
      <c r="AZ658" s="149"/>
      <c r="BA658" s="60"/>
      <c r="BB658" s="244"/>
      <c r="BC658" s="212"/>
      <c r="BD658" s="213"/>
      <c r="BE658" s="149"/>
      <c r="BF658" s="60"/>
      <c r="BG658" s="244"/>
      <c r="BH658" s="275"/>
      <c r="BI658" s="275"/>
      <c r="BJ658" s="149"/>
      <c r="BK658" s="60"/>
      <c r="BL658" s="244"/>
      <c r="BM658" s="212"/>
      <c r="BN658" s="213"/>
      <c r="BO658" s="149"/>
      <c r="BP658" s="60"/>
      <c r="BQ658" s="244"/>
      <c r="BR658" s="212"/>
      <c r="BS658" s="213"/>
      <c r="BT658" s="149"/>
      <c r="BU658" s="60"/>
      <c r="BV658" s="244"/>
      <c r="BW658" s="212"/>
      <c r="BX658" s="213"/>
      <c r="BY658" s="149"/>
      <c r="BZ658" s="60"/>
      <c r="CA658" s="244"/>
      <c r="CB658" s="277">
        <v>1503300</v>
      </c>
      <c r="CC658" s="277">
        <v>0</v>
      </c>
      <c r="CD658" s="149">
        <f t="shared" si="3372"/>
        <v>1503300</v>
      </c>
      <c r="CE658" s="60">
        <f t="shared" si="3382"/>
        <v>3006600</v>
      </c>
      <c r="CF658" s="244"/>
      <c r="CG658" s="212"/>
      <c r="CH658" s="213"/>
      <c r="CI658" s="149"/>
      <c r="CJ658" s="60"/>
      <c r="CK658" s="244"/>
      <c r="CL658" s="212"/>
      <c r="CM658" s="213"/>
      <c r="CN658" s="149"/>
      <c r="CO658" s="60"/>
      <c r="CP658" s="244"/>
      <c r="CQ658" s="212"/>
      <c r="CR658" s="213"/>
      <c r="CS658" s="149"/>
      <c r="CT658" s="60"/>
      <c r="CU658" s="244"/>
      <c r="CV658" s="212"/>
      <c r="CW658" s="213"/>
      <c r="CX658" s="149"/>
      <c r="CY658" s="60"/>
      <c r="CZ658" s="244"/>
      <c r="DA658" s="212"/>
      <c r="DB658" s="213"/>
      <c r="DC658" s="149"/>
      <c r="DD658" s="60"/>
      <c r="DE658" s="244"/>
      <c r="DF658" s="212"/>
      <c r="DG658" s="213"/>
      <c r="DH658" s="149"/>
      <c r="DI658" s="60"/>
      <c r="DJ658" s="244"/>
      <c r="DK658" s="212">
        <v>10774000</v>
      </c>
      <c r="DL658" s="213">
        <v>0</v>
      </c>
      <c r="DM658" s="149">
        <f t="shared" si="3417"/>
        <v>10774000</v>
      </c>
      <c r="DN658" s="60">
        <f t="shared" si="3418"/>
        <v>21548000</v>
      </c>
      <c r="DO658" s="244"/>
      <c r="DP658" s="212"/>
      <c r="DQ658" s="213"/>
      <c r="DR658" s="149">
        <f t="shared" si="3373"/>
        <v>0</v>
      </c>
      <c r="DS658" s="60">
        <f t="shared" si="3383"/>
        <v>0</v>
      </c>
      <c r="DT658" s="244"/>
      <c r="DU658" s="212">
        <v>0</v>
      </c>
      <c r="DV658" s="213">
        <v>0</v>
      </c>
      <c r="DW658" s="149">
        <f t="shared" si="3374"/>
        <v>0</v>
      </c>
      <c r="DX658" s="60">
        <f t="shared" si="3384"/>
        <v>0</v>
      </c>
      <c r="DY658" s="244"/>
      <c r="DZ658" s="212"/>
      <c r="EA658" s="213"/>
      <c r="EB658" s="149"/>
      <c r="EC658" s="60"/>
      <c r="ED658" s="247"/>
      <c r="EE658" s="212"/>
      <c r="EF658" s="213"/>
      <c r="EG658" s="149"/>
      <c r="EH658" s="60"/>
      <c r="EI658" s="244"/>
      <c r="EJ658" s="224">
        <f t="shared" ref="EJ658" si="3456">IFERROR(AVERAGEIFS(O658:EI658,O$12:EI$12,"Valor Total Unitario",O658:EI658,"&lt;&gt;0"),0)</f>
        <v>4846162.5</v>
      </c>
      <c r="EK658" s="221">
        <f t="shared" ref="EK658" si="3457">_xlfn.MINIFS(O658:EI658,O$12:EI$12,"Valor Total Unitario", O658:EI658, "&lt;&gt;0")</f>
        <v>1503300</v>
      </c>
      <c r="EL658" s="222" t="str">
        <f t="shared" ref="EL658" si="3458">IF(EK658=0,"",INDEX(O$9:EI$9,MATCH(EK658,O658:EI658,0)))</f>
        <v>LA INSTRUMENTADORA S.A.S.</v>
      </c>
      <c r="EM658" s="221"/>
      <c r="EN658" s="220">
        <f>IFERROR(EM658/#REF!,0)</f>
        <v>0</v>
      </c>
      <c r="EO658" s="31">
        <f t="shared" ref="EO658" si="3459">+EJ658</f>
        <v>4846162.5</v>
      </c>
      <c r="EP658" s="31">
        <f t="shared" si="3434"/>
        <v>9692325</v>
      </c>
      <c r="EQ658" s="225" t="str">
        <f t="shared" si="3361"/>
        <v/>
      </c>
    </row>
    <row r="659" spans="1:147" s="14" customFormat="1" ht="28.5">
      <c r="A659" s="263">
        <f t="shared" si="2595"/>
        <v>647</v>
      </c>
      <c r="B659" s="102"/>
      <c r="C659" s="248" t="s">
        <v>1374</v>
      </c>
      <c r="D659" s="273" t="s">
        <v>57</v>
      </c>
      <c r="E659" s="264" t="s">
        <v>1445</v>
      </c>
      <c r="F659" s="273">
        <v>2</v>
      </c>
      <c r="G659" s="102"/>
      <c r="H659" s="103"/>
      <c r="I659" s="210"/>
      <c r="J659" s="280"/>
      <c r="K659" s="206"/>
      <c r="L659" s="71">
        <f t="shared" ref="L659" si="3460">+J659+K659</f>
        <v>0</v>
      </c>
      <c r="M659" s="209">
        <f t="shared" si="3368"/>
        <v>0</v>
      </c>
      <c r="O659" s="276"/>
      <c r="P659" s="276"/>
      <c r="Q659" s="149"/>
      <c r="R659" s="60"/>
      <c r="S659" s="244"/>
      <c r="T659" s="275"/>
      <c r="U659" s="275"/>
      <c r="V659" s="149"/>
      <c r="W659" s="60"/>
      <c r="X659" s="244"/>
      <c r="Y659" s="275"/>
      <c r="Z659" s="275"/>
      <c r="AA659" s="149"/>
      <c r="AB659" s="60"/>
      <c r="AC659" s="244"/>
      <c r="AD659" s="275"/>
      <c r="AE659" s="275"/>
      <c r="AF659" s="149"/>
      <c r="AG659" s="60"/>
      <c r="AH659" s="244"/>
      <c r="AI659" s="275">
        <v>2261187.5</v>
      </c>
      <c r="AJ659" s="275">
        <v>0</v>
      </c>
      <c r="AK659" s="149">
        <f t="shared" si="3369"/>
        <v>2261187.5</v>
      </c>
      <c r="AL659" s="60">
        <f t="shared" si="3380"/>
        <v>4522375</v>
      </c>
      <c r="AM659" s="244"/>
      <c r="AN659" s="275"/>
      <c r="AO659" s="275"/>
      <c r="AP659" s="149">
        <f t="shared" si="3370"/>
        <v>0</v>
      </c>
      <c r="AQ659" s="60">
        <f t="shared" si="3429"/>
        <v>0</v>
      </c>
      <c r="AR659" s="244"/>
      <c r="AS659" s="275"/>
      <c r="AT659" s="275"/>
      <c r="AU659" s="149"/>
      <c r="AV659" s="60"/>
      <c r="AW659" s="244"/>
      <c r="AX659" s="212"/>
      <c r="AY659" s="213"/>
      <c r="AZ659" s="149"/>
      <c r="BA659" s="60"/>
      <c r="BB659" s="244"/>
      <c r="BC659" s="212"/>
      <c r="BD659" s="213"/>
      <c r="BE659" s="149"/>
      <c r="BF659" s="60"/>
      <c r="BG659" s="244"/>
      <c r="BH659" s="275"/>
      <c r="BI659" s="275"/>
      <c r="BJ659" s="149"/>
      <c r="BK659" s="60"/>
      <c r="BL659" s="244"/>
      <c r="BM659" s="212"/>
      <c r="BN659" s="213"/>
      <c r="BO659" s="149"/>
      <c r="BP659" s="60"/>
      <c r="BQ659" s="244"/>
      <c r="BR659" s="212"/>
      <c r="BS659" s="213"/>
      <c r="BT659" s="149"/>
      <c r="BU659" s="60"/>
      <c r="BV659" s="244"/>
      <c r="BW659" s="212"/>
      <c r="BX659" s="213"/>
      <c r="BY659" s="149"/>
      <c r="BZ659" s="60"/>
      <c r="CA659" s="244"/>
      <c r="CB659" s="277">
        <v>1503300</v>
      </c>
      <c r="CC659" s="277">
        <v>0</v>
      </c>
      <c r="CD659" s="149">
        <f t="shared" si="3372"/>
        <v>1503300</v>
      </c>
      <c r="CE659" s="60">
        <f t="shared" si="3382"/>
        <v>3006600</v>
      </c>
      <c r="CF659" s="244"/>
      <c r="CG659" s="212"/>
      <c r="CH659" s="213"/>
      <c r="CI659" s="149"/>
      <c r="CJ659" s="60"/>
      <c r="CK659" s="244"/>
      <c r="CL659" s="212"/>
      <c r="CM659" s="213"/>
      <c r="CN659" s="149"/>
      <c r="CO659" s="60"/>
      <c r="CP659" s="244"/>
      <c r="CQ659" s="212"/>
      <c r="CR659" s="213"/>
      <c r="CS659" s="149"/>
      <c r="CT659" s="60"/>
      <c r="CU659" s="244"/>
      <c r="CV659" s="212"/>
      <c r="CW659" s="213"/>
      <c r="CX659" s="149"/>
      <c r="CY659" s="60"/>
      <c r="CZ659" s="244"/>
      <c r="DA659" s="212"/>
      <c r="DB659" s="213"/>
      <c r="DC659" s="149"/>
      <c r="DD659" s="60"/>
      <c r="DE659" s="244"/>
      <c r="DF659" s="212"/>
      <c r="DG659" s="213"/>
      <c r="DH659" s="149"/>
      <c r="DI659" s="60"/>
      <c r="DJ659" s="244"/>
      <c r="DK659" s="212">
        <v>10774000</v>
      </c>
      <c r="DL659" s="213">
        <v>0</v>
      </c>
      <c r="DM659" s="149">
        <f t="shared" si="3417"/>
        <v>10774000</v>
      </c>
      <c r="DN659" s="60">
        <f t="shared" si="3418"/>
        <v>21548000</v>
      </c>
      <c r="DO659" s="244"/>
      <c r="DP659" s="212"/>
      <c r="DQ659" s="213"/>
      <c r="DR659" s="149">
        <f t="shared" si="3373"/>
        <v>0</v>
      </c>
      <c r="DS659" s="60">
        <f t="shared" si="3383"/>
        <v>0</v>
      </c>
      <c r="DT659" s="244"/>
      <c r="DU659" s="212">
        <v>0</v>
      </c>
      <c r="DV659" s="213">
        <v>0</v>
      </c>
      <c r="DW659" s="149">
        <f t="shared" si="3374"/>
        <v>0</v>
      </c>
      <c r="DX659" s="60">
        <f t="shared" si="3384"/>
        <v>0</v>
      </c>
      <c r="DY659" s="244"/>
      <c r="DZ659" s="212"/>
      <c r="EA659" s="213"/>
      <c r="EB659" s="149"/>
      <c r="EC659" s="60"/>
      <c r="ED659" s="247"/>
      <c r="EE659" s="212"/>
      <c r="EF659" s="213"/>
      <c r="EG659" s="149"/>
      <c r="EH659" s="60"/>
      <c r="EI659" s="244"/>
      <c r="EJ659" s="224">
        <f t="shared" ref="EJ659" si="3461">IFERROR(AVERAGEIFS(O659:EI659,O$12:EI$12,"Valor Total Unitario",O659:EI659,"&lt;&gt;0"),0)</f>
        <v>4846162.5</v>
      </c>
      <c r="EK659" s="221">
        <f t="shared" ref="EK659" si="3462">_xlfn.MINIFS(O659:EI659,O$12:EI$12,"Valor Total Unitario", O659:EI659, "&lt;&gt;0")</f>
        <v>1503300</v>
      </c>
      <c r="EL659" s="222" t="str">
        <f t="shared" ref="EL659" si="3463">IF(EK659=0,"",INDEX(O$9:EI$9,MATCH(EK659,O659:EI659,0)))</f>
        <v>LA INSTRUMENTADORA S.A.S.</v>
      </c>
      <c r="EM659" s="221"/>
      <c r="EN659" s="220">
        <f>IFERROR(EM659/#REF!,0)</f>
        <v>0</v>
      </c>
      <c r="EO659" s="31">
        <f t="shared" ref="EO659" si="3464">+EJ659</f>
        <v>4846162.5</v>
      </c>
      <c r="EP659" s="31">
        <f t="shared" si="3434"/>
        <v>9692325</v>
      </c>
      <c r="EQ659" s="225" t="str">
        <f t="shared" si="3361"/>
        <v/>
      </c>
    </row>
    <row r="660" spans="1:147" s="14" customFormat="1">
      <c r="A660" s="263">
        <f t="shared" si="2595"/>
        <v>648</v>
      </c>
      <c r="B660" s="102"/>
      <c r="C660" s="248" t="s">
        <v>1375</v>
      </c>
      <c r="D660" s="273" t="s">
        <v>57</v>
      </c>
      <c r="E660" s="264" t="s">
        <v>1445</v>
      </c>
      <c r="F660" s="273">
        <v>4</v>
      </c>
      <c r="G660" s="102"/>
      <c r="H660" s="103"/>
      <c r="I660" s="210"/>
      <c r="J660" s="280"/>
      <c r="K660" s="206"/>
      <c r="L660" s="71">
        <f t="shared" ref="L660" si="3465">+J660+K660</f>
        <v>0</v>
      </c>
      <c r="M660" s="209">
        <f t="shared" si="3368"/>
        <v>0</v>
      </c>
      <c r="O660" s="276"/>
      <c r="P660" s="276"/>
      <c r="Q660" s="149"/>
      <c r="R660" s="60"/>
      <c r="S660" s="244"/>
      <c r="T660" s="275"/>
      <c r="U660" s="275"/>
      <c r="V660" s="149"/>
      <c r="W660" s="60"/>
      <c r="X660" s="244"/>
      <c r="Y660" s="275"/>
      <c r="Z660" s="275"/>
      <c r="AA660" s="149"/>
      <c r="AB660" s="60"/>
      <c r="AC660" s="244"/>
      <c r="AD660" s="275">
        <v>6567572.3534486778</v>
      </c>
      <c r="AE660" s="275">
        <v>0</v>
      </c>
      <c r="AF660" s="149">
        <f t="shared" ref="AF660:AF686" si="3466">+AD660+AE660</f>
        <v>6567572.3534486778</v>
      </c>
      <c r="AG660" s="60">
        <f t="shared" ref="AG660:AG686" si="3467">+AF660*$F660</f>
        <v>26270289.413794711</v>
      </c>
      <c r="AH660" s="244"/>
      <c r="AI660" s="275">
        <v>3617900</v>
      </c>
      <c r="AJ660" s="275">
        <v>0</v>
      </c>
      <c r="AK660" s="149">
        <f t="shared" si="3369"/>
        <v>3617900</v>
      </c>
      <c r="AL660" s="60">
        <f t="shared" si="3380"/>
        <v>14471600</v>
      </c>
      <c r="AM660" s="244"/>
      <c r="AN660" s="275"/>
      <c r="AO660" s="275"/>
      <c r="AP660" s="149">
        <f t="shared" si="3370"/>
        <v>0</v>
      </c>
      <c r="AQ660" s="60">
        <f t="shared" si="3429"/>
        <v>0</v>
      </c>
      <c r="AR660" s="244"/>
      <c r="AS660" s="275">
        <v>637937.30000000005</v>
      </c>
      <c r="AT660" s="275">
        <v>0</v>
      </c>
      <c r="AU660" s="149">
        <f t="shared" si="3371"/>
        <v>637937.30000000005</v>
      </c>
      <c r="AV660" s="60">
        <f t="shared" si="3381"/>
        <v>2551749.2000000002</v>
      </c>
      <c r="AW660" s="244"/>
      <c r="AX660" s="212"/>
      <c r="AY660" s="213"/>
      <c r="AZ660" s="149"/>
      <c r="BA660" s="60"/>
      <c r="BB660" s="244"/>
      <c r="BC660" s="212"/>
      <c r="BD660" s="213"/>
      <c r="BE660" s="149"/>
      <c r="BF660" s="60"/>
      <c r="BG660" s="244"/>
      <c r="BH660" s="275"/>
      <c r="BI660" s="275"/>
      <c r="BJ660" s="149"/>
      <c r="BK660" s="60"/>
      <c r="BL660" s="244"/>
      <c r="BM660" s="212"/>
      <c r="BN660" s="213"/>
      <c r="BO660" s="149"/>
      <c r="BP660" s="60"/>
      <c r="BQ660" s="244"/>
      <c r="BR660" s="212"/>
      <c r="BS660" s="213"/>
      <c r="BT660" s="149"/>
      <c r="BU660" s="60"/>
      <c r="BV660" s="244"/>
      <c r="BW660" s="212"/>
      <c r="BX660" s="213"/>
      <c r="BY660" s="149"/>
      <c r="BZ660" s="60"/>
      <c r="CA660" s="244"/>
      <c r="CB660" s="277">
        <v>31500000</v>
      </c>
      <c r="CC660" s="277">
        <v>0</v>
      </c>
      <c r="CD660" s="149">
        <f t="shared" si="3372"/>
        <v>31500000</v>
      </c>
      <c r="CE660" s="60">
        <f t="shared" si="3382"/>
        <v>126000000</v>
      </c>
      <c r="CF660" s="244"/>
      <c r="CG660" s="212"/>
      <c r="CH660" s="213"/>
      <c r="CI660" s="149"/>
      <c r="CJ660" s="60"/>
      <c r="CK660" s="244"/>
      <c r="CL660" s="212"/>
      <c r="CM660" s="213"/>
      <c r="CN660" s="149"/>
      <c r="CO660" s="60"/>
      <c r="CP660" s="244"/>
      <c r="CQ660" s="212"/>
      <c r="CR660" s="213"/>
      <c r="CS660" s="149"/>
      <c r="CT660" s="60"/>
      <c r="CU660" s="244"/>
      <c r="CV660" s="212"/>
      <c r="CW660" s="213"/>
      <c r="CX660" s="149"/>
      <c r="CY660" s="60"/>
      <c r="CZ660" s="244"/>
      <c r="DA660" s="212"/>
      <c r="DB660" s="213"/>
      <c r="DC660" s="149"/>
      <c r="DD660" s="60"/>
      <c r="DE660" s="244"/>
      <c r="DF660" s="212"/>
      <c r="DG660" s="213"/>
      <c r="DH660" s="149"/>
      <c r="DI660" s="60"/>
      <c r="DJ660" s="244"/>
      <c r="DK660" s="212"/>
      <c r="DL660" s="213"/>
      <c r="DM660" s="149"/>
      <c r="DN660" s="60"/>
      <c r="DO660" s="244"/>
      <c r="DP660" s="212"/>
      <c r="DQ660" s="213"/>
      <c r="DR660" s="149">
        <f t="shared" si="3373"/>
        <v>0</v>
      </c>
      <c r="DS660" s="60">
        <f t="shared" si="3383"/>
        <v>0</v>
      </c>
      <c r="DT660" s="244"/>
      <c r="DU660" s="212">
        <v>0</v>
      </c>
      <c r="DV660" s="213">
        <v>0</v>
      </c>
      <c r="DW660" s="149">
        <f t="shared" si="3374"/>
        <v>0</v>
      </c>
      <c r="DX660" s="60">
        <f t="shared" si="3384"/>
        <v>0</v>
      </c>
      <c r="DY660" s="244"/>
      <c r="DZ660" s="212"/>
      <c r="EA660" s="213"/>
      <c r="EB660" s="149"/>
      <c r="EC660" s="60"/>
      <c r="ED660" s="247"/>
      <c r="EE660" s="212"/>
      <c r="EF660" s="213"/>
      <c r="EG660" s="149"/>
      <c r="EH660" s="60"/>
      <c r="EI660" s="244"/>
      <c r="EJ660" s="224">
        <f t="shared" ref="EJ660" si="3468">IFERROR(AVERAGEIFS(O660:EI660,O$12:EI$12,"Valor Total Unitario",O660:EI660,"&lt;&gt;0"),0)</f>
        <v>10580852.41336217</v>
      </c>
      <c r="EK660" s="221">
        <f t="shared" ref="EK660" si="3469">_xlfn.MINIFS(O660:EI660,O$12:EI$12,"Valor Total Unitario", O660:EI660, "&lt;&gt;0")</f>
        <v>637937.30000000005</v>
      </c>
      <c r="EL660" s="222" t="str">
        <f t="shared" ref="EL660" si="3470">IF(EK660=0,"",INDEX(O$9:EI$9,MATCH(EK660,O660:EI660,0)))</f>
        <v>FIJACION EXTERNA SAS</v>
      </c>
      <c r="EM660" s="221"/>
      <c r="EN660" s="220">
        <f>IFERROR(EM660/#REF!,0)</f>
        <v>0</v>
      </c>
      <c r="EO660" s="31">
        <f t="shared" ref="EO660" si="3471">+EJ660</f>
        <v>10580852.41336217</v>
      </c>
      <c r="EP660" s="31">
        <f t="shared" si="3434"/>
        <v>42323409.653448679</v>
      </c>
      <c r="EQ660" s="225" t="str">
        <f t="shared" si="3361"/>
        <v/>
      </c>
    </row>
    <row r="661" spans="1:147" s="14" customFormat="1" ht="24">
      <c r="A661" s="263">
        <f t="shared" si="2595"/>
        <v>649</v>
      </c>
      <c r="B661" s="102"/>
      <c r="C661" s="248" t="s">
        <v>1376</v>
      </c>
      <c r="D661" s="273" t="s">
        <v>57</v>
      </c>
      <c r="E661" s="264" t="s">
        <v>1445</v>
      </c>
      <c r="F661" s="273">
        <v>1</v>
      </c>
      <c r="G661" s="102"/>
      <c r="H661" s="103"/>
      <c r="I661" s="210"/>
      <c r="J661" s="280"/>
      <c r="K661" s="206"/>
      <c r="L661" s="71">
        <f t="shared" ref="L661" si="3472">+J661+K661</f>
        <v>0</v>
      </c>
      <c r="M661" s="209">
        <f t="shared" si="3368"/>
        <v>0</v>
      </c>
      <c r="O661" s="276"/>
      <c r="P661" s="276"/>
      <c r="Q661" s="149"/>
      <c r="R661" s="60"/>
      <c r="S661" s="244"/>
      <c r="T661" s="275"/>
      <c r="U661" s="275"/>
      <c r="V661" s="149"/>
      <c r="W661" s="60"/>
      <c r="X661" s="244"/>
      <c r="Y661" s="275"/>
      <c r="Z661" s="275"/>
      <c r="AA661" s="149"/>
      <c r="AB661" s="60"/>
      <c r="AC661" s="244"/>
      <c r="AD661" s="275"/>
      <c r="AE661" s="275"/>
      <c r="AF661" s="149"/>
      <c r="AG661" s="60"/>
      <c r="AH661" s="244"/>
      <c r="AI661" s="275"/>
      <c r="AJ661" s="275"/>
      <c r="AK661" s="149"/>
      <c r="AL661" s="60"/>
      <c r="AM661" s="244"/>
      <c r="AN661" s="275"/>
      <c r="AO661" s="275"/>
      <c r="AP661" s="149">
        <f t="shared" si="3370"/>
        <v>0</v>
      </c>
      <c r="AQ661" s="60">
        <f t="shared" si="3429"/>
        <v>0</v>
      </c>
      <c r="AR661" s="244"/>
      <c r="AS661" s="275"/>
      <c r="AT661" s="275"/>
      <c r="AU661" s="149"/>
      <c r="AV661" s="60"/>
      <c r="AW661" s="244"/>
      <c r="AX661" s="212"/>
      <c r="AY661" s="213"/>
      <c r="AZ661" s="149"/>
      <c r="BA661" s="60"/>
      <c r="BB661" s="244"/>
      <c r="BC661" s="212"/>
      <c r="BD661" s="213"/>
      <c r="BE661" s="149"/>
      <c r="BF661" s="60"/>
      <c r="BG661" s="244"/>
      <c r="BH661" s="275"/>
      <c r="BI661" s="275"/>
      <c r="BJ661" s="149"/>
      <c r="BK661" s="60"/>
      <c r="BL661" s="244"/>
      <c r="BM661" s="212"/>
      <c r="BN661" s="213"/>
      <c r="BO661" s="149"/>
      <c r="BP661" s="60"/>
      <c r="BQ661" s="244"/>
      <c r="BR661" s="212"/>
      <c r="BS661" s="213"/>
      <c r="BT661" s="149"/>
      <c r="BU661" s="60"/>
      <c r="BV661" s="244"/>
      <c r="BW661" s="212"/>
      <c r="BX661" s="213"/>
      <c r="BY661" s="149"/>
      <c r="BZ661" s="60"/>
      <c r="CA661" s="244"/>
      <c r="CB661" s="277">
        <v>16275000</v>
      </c>
      <c r="CC661" s="277">
        <v>0</v>
      </c>
      <c r="CD661" s="149">
        <f t="shared" si="3372"/>
        <v>16275000</v>
      </c>
      <c r="CE661" s="60">
        <f t="shared" si="3382"/>
        <v>16275000</v>
      </c>
      <c r="CF661" s="244"/>
      <c r="CG661" s="212"/>
      <c r="CH661" s="213"/>
      <c r="CI661" s="149"/>
      <c r="CJ661" s="60"/>
      <c r="CK661" s="244"/>
      <c r="CL661" s="212"/>
      <c r="CM661" s="213"/>
      <c r="CN661" s="149"/>
      <c r="CO661" s="60"/>
      <c r="CP661" s="244"/>
      <c r="CQ661" s="212"/>
      <c r="CR661" s="213"/>
      <c r="CS661" s="149"/>
      <c r="CT661" s="60"/>
      <c r="CU661" s="244"/>
      <c r="CV661" s="212"/>
      <c r="CW661" s="213"/>
      <c r="CX661" s="149"/>
      <c r="CY661" s="60"/>
      <c r="CZ661" s="244"/>
      <c r="DA661" s="212"/>
      <c r="DB661" s="213"/>
      <c r="DC661" s="149"/>
      <c r="DD661" s="60"/>
      <c r="DE661" s="244"/>
      <c r="DF661" s="212"/>
      <c r="DG661" s="213"/>
      <c r="DH661" s="149"/>
      <c r="DI661" s="60"/>
      <c r="DJ661" s="244"/>
      <c r="DK661" s="212"/>
      <c r="DL661" s="213"/>
      <c r="DM661" s="149"/>
      <c r="DN661" s="60"/>
      <c r="DO661" s="244"/>
      <c r="DP661" s="212"/>
      <c r="DQ661" s="213"/>
      <c r="DR661" s="149">
        <f t="shared" si="3373"/>
        <v>0</v>
      </c>
      <c r="DS661" s="60">
        <f t="shared" si="3383"/>
        <v>0</v>
      </c>
      <c r="DT661" s="244"/>
      <c r="DU661" s="212">
        <v>0</v>
      </c>
      <c r="DV661" s="213">
        <v>0</v>
      </c>
      <c r="DW661" s="149">
        <f t="shared" si="3374"/>
        <v>0</v>
      </c>
      <c r="DX661" s="60">
        <f t="shared" si="3384"/>
        <v>0</v>
      </c>
      <c r="DY661" s="244"/>
      <c r="DZ661" s="212"/>
      <c r="EA661" s="213"/>
      <c r="EB661" s="149"/>
      <c r="EC661" s="60"/>
      <c r="ED661" s="247"/>
      <c r="EE661" s="212"/>
      <c r="EF661" s="213"/>
      <c r="EG661" s="149"/>
      <c r="EH661" s="60"/>
      <c r="EI661" s="244"/>
      <c r="EJ661" s="224">
        <f t="shared" ref="EJ661" si="3473">IFERROR(AVERAGEIFS(O661:EI661,O$12:EI$12,"Valor Total Unitario",O661:EI661,"&lt;&gt;0"),0)</f>
        <v>16275000</v>
      </c>
      <c r="EK661" s="221">
        <f t="shared" ref="EK661" si="3474">_xlfn.MINIFS(O661:EI661,O$12:EI$12,"Valor Total Unitario", O661:EI661, "&lt;&gt;0")</f>
        <v>16275000</v>
      </c>
      <c r="EL661" s="222" t="str">
        <f t="shared" ref="EL661" si="3475">IF(EK661=0,"",INDEX(O$9:EI$9,MATCH(EK661,O661:EI661,0)))</f>
        <v>LA INSTRUMENTADORA S.A.S.</v>
      </c>
      <c r="EM661" s="221"/>
      <c r="EN661" s="220">
        <f>IFERROR(EM661/#REF!,0)</f>
        <v>0</v>
      </c>
      <c r="EO661" s="31">
        <f t="shared" ref="EO661" si="3476">+EJ661</f>
        <v>16275000</v>
      </c>
      <c r="EP661" s="31">
        <f t="shared" si="3434"/>
        <v>16275000</v>
      </c>
      <c r="EQ661" s="225" t="str">
        <f t="shared" si="3361"/>
        <v/>
      </c>
    </row>
    <row r="662" spans="1:147" s="14" customFormat="1" ht="24">
      <c r="A662" s="263">
        <f t="shared" si="2595"/>
        <v>650</v>
      </c>
      <c r="B662" s="102"/>
      <c r="C662" s="248" t="s">
        <v>1377</v>
      </c>
      <c r="D662" s="273" t="s">
        <v>57</v>
      </c>
      <c r="E662" s="264" t="s">
        <v>1445</v>
      </c>
      <c r="F662" s="273">
        <v>1</v>
      </c>
      <c r="G662" s="102"/>
      <c r="H662" s="103"/>
      <c r="I662" s="210"/>
      <c r="J662" s="280"/>
      <c r="K662" s="206"/>
      <c r="L662" s="71">
        <f t="shared" ref="L662" si="3477">+J662+K662</f>
        <v>0</v>
      </c>
      <c r="M662" s="209">
        <f t="shared" si="3368"/>
        <v>0</v>
      </c>
      <c r="O662" s="276"/>
      <c r="P662" s="276"/>
      <c r="Q662" s="149"/>
      <c r="R662" s="60"/>
      <c r="S662" s="244"/>
      <c r="T662" s="275"/>
      <c r="U662" s="275"/>
      <c r="V662" s="149"/>
      <c r="W662" s="60"/>
      <c r="X662" s="244"/>
      <c r="Y662" s="275"/>
      <c r="Z662" s="275"/>
      <c r="AA662" s="149"/>
      <c r="AB662" s="60"/>
      <c r="AC662" s="244"/>
      <c r="AD662" s="275"/>
      <c r="AE662" s="275"/>
      <c r="AF662" s="149"/>
      <c r="AG662" s="60"/>
      <c r="AH662" s="244"/>
      <c r="AI662" s="275"/>
      <c r="AJ662" s="275"/>
      <c r="AK662" s="149"/>
      <c r="AL662" s="60"/>
      <c r="AM662" s="244"/>
      <c r="AN662" s="275"/>
      <c r="AO662" s="275"/>
      <c r="AP662" s="149">
        <f t="shared" si="3370"/>
        <v>0</v>
      </c>
      <c r="AQ662" s="60">
        <f t="shared" si="3429"/>
        <v>0</v>
      </c>
      <c r="AR662" s="244"/>
      <c r="AS662" s="275"/>
      <c r="AT662" s="275"/>
      <c r="AU662" s="149"/>
      <c r="AV662" s="60"/>
      <c r="AW662" s="244"/>
      <c r="AX662" s="212"/>
      <c r="AY662" s="213"/>
      <c r="AZ662" s="149"/>
      <c r="BA662" s="60"/>
      <c r="BB662" s="244"/>
      <c r="BC662" s="212"/>
      <c r="BD662" s="213"/>
      <c r="BE662" s="149"/>
      <c r="BF662" s="60"/>
      <c r="BG662" s="244"/>
      <c r="BH662" s="275"/>
      <c r="BI662" s="275"/>
      <c r="BJ662" s="149"/>
      <c r="BK662" s="60"/>
      <c r="BL662" s="244"/>
      <c r="BM662" s="212"/>
      <c r="BN662" s="213"/>
      <c r="BO662" s="149"/>
      <c r="BP662" s="60"/>
      <c r="BQ662" s="244"/>
      <c r="BR662" s="212"/>
      <c r="BS662" s="213"/>
      <c r="BT662" s="149"/>
      <c r="BU662" s="60"/>
      <c r="BV662" s="244"/>
      <c r="BW662" s="212"/>
      <c r="BX662" s="213"/>
      <c r="BY662" s="149"/>
      <c r="BZ662" s="60"/>
      <c r="CA662" s="244"/>
      <c r="CB662" s="277">
        <v>24150000</v>
      </c>
      <c r="CC662" s="277">
        <v>0</v>
      </c>
      <c r="CD662" s="149">
        <f t="shared" si="3372"/>
        <v>24150000</v>
      </c>
      <c r="CE662" s="60">
        <f t="shared" si="3382"/>
        <v>24150000</v>
      </c>
      <c r="CF662" s="244"/>
      <c r="CG662" s="212"/>
      <c r="CH662" s="213"/>
      <c r="CI662" s="149"/>
      <c r="CJ662" s="60"/>
      <c r="CK662" s="244"/>
      <c r="CL662" s="212"/>
      <c r="CM662" s="213"/>
      <c r="CN662" s="149"/>
      <c r="CO662" s="60"/>
      <c r="CP662" s="244"/>
      <c r="CQ662" s="212"/>
      <c r="CR662" s="213"/>
      <c r="CS662" s="149"/>
      <c r="CT662" s="60"/>
      <c r="CU662" s="244"/>
      <c r="CV662" s="212"/>
      <c r="CW662" s="213"/>
      <c r="CX662" s="149"/>
      <c r="CY662" s="60"/>
      <c r="CZ662" s="244"/>
      <c r="DA662" s="212"/>
      <c r="DB662" s="213"/>
      <c r="DC662" s="149"/>
      <c r="DD662" s="60"/>
      <c r="DE662" s="244"/>
      <c r="DF662" s="212"/>
      <c r="DG662" s="213"/>
      <c r="DH662" s="149"/>
      <c r="DI662" s="60"/>
      <c r="DJ662" s="244"/>
      <c r="DK662" s="212"/>
      <c r="DL662" s="213"/>
      <c r="DM662" s="149"/>
      <c r="DN662" s="60"/>
      <c r="DO662" s="244"/>
      <c r="DP662" s="212"/>
      <c r="DQ662" s="213"/>
      <c r="DR662" s="149">
        <f t="shared" si="3373"/>
        <v>0</v>
      </c>
      <c r="DS662" s="60">
        <f t="shared" si="3383"/>
        <v>0</v>
      </c>
      <c r="DT662" s="244"/>
      <c r="DU662" s="212">
        <v>0</v>
      </c>
      <c r="DV662" s="213">
        <v>0</v>
      </c>
      <c r="DW662" s="149">
        <f t="shared" si="3374"/>
        <v>0</v>
      </c>
      <c r="DX662" s="60">
        <f t="shared" si="3384"/>
        <v>0</v>
      </c>
      <c r="DY662" s="244"/>
      <c r="DZ662" s="212"/>
      <c r="EA662" s="213"/>
      <c r="EB662" s="149"/>
      <c r="EC662" s="60"/>
      <c r="ED662" s="247"/>
      <c r="EE662" s="212"/>
      <c r="EF662" s="213"/>
      <c r="EG662" s="149"/>
      <c r="EH662" s="60"/>
      <c r="EI662" s="244"/>
      <c r="EJ662" s="224">
        <f t="shared" ref="EJ662" si="3478">IFERROR(AVERAGEIFS(O662:EI662,O$12:EI$12,"Valor Total Unitario",O662:EI662,"&lt;&gt;0"),0)</f>
        <v>24150000</v>
      </c>
      <c r="EK662" s="221">
        <f t="shared" ref="EK662" si="3479">_xlfn.MINIFS(O662:EI662,O$12:EI$12,"Valor Total Unitario", O662:EI662, "&lt;&gt;0")</f>
        <v>24150000</v>
      </c>
      <c r="EL662" s="222" t="str">
        <f t="shared" ref="EL662" si="3480">IF(EK662=0,"",INDEX(O$9:EI$9,MATCH(EK662,O662:EI662,0)))</f>
        <v>LA INSTRUMENTADORA S.A.S.</v>
      </c>
      <c r="EM662" s="221"/>
      <c r="EN662" s="220">
        <f>IFERROR(EM662/#REF!,0)</f>
        <v>0</v>
      </c>
      <c r="EO662" s="31">
        <f t="shared" ref="EO662" si="3481">+EJ662</f>
        <v>24150000</v>
      </c>
      <c r="EP662" s="31">
        <f t="shared" si="3434"/>
        <v>24150000</v>
      </c>
      <c r="EQ662" s="225" t="str">
        <f t="shared" si="3361"/>
        <v/>
      </c>
    </row>
    <row r="663" spans="1:147" s="14" customFormat="1" ht="28.5">
      <c r="A663" s="263">
        <f t="shared" si="2595"/>
        <v>651</v>
      </c>
      <c r="B663" s="102"/>
      <c r="C663" s="248" t="s">
        <v>1378</v>
      </c>
      <c r="D663" s="273" t="s">
        <v>57</v>
      </c>
      <c r="E663" s="264" t="s">
        <v>1445</v>
      </c>
      <c r="F663" s="273">
        <v>1</v>
      </c>
      <c r="G663" s="102"/>
      <c r="H663" s="103"/>
      <c r="I663" s="210"/>
      <c r="J663" s="280"/>
      <c r="K663" s="206"/>
      <c r="L663" s="71">
        <f t="shared" ref="L663" si="3482">+J663+K663</f>
        <v>0</v>
      </c>
      <c r="M663" s="209">
        <f t="shared" si="3368"/>
        <v>0</v>
      </c>
      <c r="O663" s="276"/>
      <c r="P663" s="276"/>
      <c r="Q663" s="149"/>
      <c r="R663" s="60"/>
      <c r="S663" s="244"/>
      <c r="T663" s="275"/>
      <c r="U663" s="275"/>
      <c r="V663" s="149"/>
      <c r="W663" s="60"/>
      <c r="X663" s="244"/>
      <c r="Y663" s="275"/>
      <c r="Z663" s="275"/>
      <c r="AA663" s="149"/>
      <c r="AB663" s="60"/>
      <c r="AC663" s="244"/>
      <c r="AD663" s="275"/>
      <c r="AE663" s="275"/>
      <c r="AF663" s="149"/>
      <c r="AG663" s="60"/>
      <c r="AH663" s="244"/>
      <c r="AI663" s="275">
        <v>4074956.6</v>
      </c>
      <c r="AJ663" s="275">
        <v>0</v>
      </c>
      <c r="AK663" s="149">
        <f t="shared" si="3369"/>
        <v>4074956.6</v>
      </c>
      <c r="AL663" s="60">
        <f t="shared" si="3380"/>
        <v>4074956.6</v>
      </c>
      <c r="AM663" s="244"/>
      <c r="AN663" s="275"/>
      <c r="AO663" s="275"/>
      <c r="AP663" s="149">
        <f t="shared" si="3370"/>
        <v>0</v>
      </c>
      <c r="AQ663" s="60">
        <f t="shared" si="3429"/>
        <v>0</v>
      </c>
      <c r="AR663" s="244"/>
      <c r="AS663" s="275"/>
      <c r="AT663" s="275"/>
      <c r="AU663" s="149"/>
      <c r="AV663" s="60"/>
      <c r="AW663" s="244"/>
      <c r="AX663" s="212"/>
      <c r="AY663" s="213"/>
      <c r="AZ663" s="149"/>
      <c r="BA663" s="60"/>
      <c r="BB663" s="244"/>
      <c r="BC663" s="212"/>
      <c r="BD663" s="213"/>
      <c r="BE663" s="149"/>
      <c r="BF663" s="60"/>
      <c r="BG663" s="244"/>
      <c r="BH663" s="275"/>
      <c r="BI663" s="275"/>
      <c r="BJ663" s="149"/>
      <c r="BK663" s="60"/>
      <c r="BL663" s="244"/>
      <c r="BM663" s="212"/>
      <c r="BN663" s="213"/>
      <c r="BO663" s="149"/>
      <c r="BP663" s="60"/>
      <c r="BQ663" s="244"/>
      <c r="BR663" s="212"/>
      <c r="BS663" s="213"/>
      <c r="BT663" s="149"/>
      <c r="BU663" s="60"/>
      <c r="BV663" s="244"/>
      <c r="BW663" s="212"/>
      <c r="BX663" s="213"/>
      <c r="BY663" s="149"/>
      <c r="BZ663" s="60"/>
      <c r="CA663" s="244"/>
      <c r="CB663" s="277">
        <v>1579700</v>
      </c>
      <c r="CC663" s="277">
        <v>0</v>
      </c>
      <c r="CD663" s="149">
        <f t="shared" si="3372"/>
        <v>1579700</v>
      </c>
      <c r="CE663" s="60">
        <f t="shared" si="3382"/>
        <v>1579700</v>
      </c>
      <c r="CF663" s="244"/>
      <c r="CG663" s="212"/>
      <c r="CH663" s="213"/>
      <c r="CI663" s="149"/>
      <c r="CJ663" s="60"/>
      <c r="CK663" s="244"/>
      <c r="CL663" s="212"/>
      <c r="CM663" s="213"/>
      <c r="CN663" s="149"/>
      <c r="CO663" s="60"/>
      <c r="CP663" s="244"/>
      <c r="CQ663" s="212"/>
      <c r="CR663" s="213"/>
      <c r="CS663" s="149"/>
      <c r="CT663" s="60"/>
      <c r="CU663" s="244"/>
      <c r="CV663" s="212"/>
      <c r="CW663" s="213"/>
      <c r="CX663" s="149"/>
      <c r="CY663" s="60"/>
      <c r="CZ663" s="244"/>
      <c r="DA663" s="212"/>
      <c r="DB663" s="213"/>
      <c r="DC663" s="149"/>
      <c r="DD663" s="60"/>
      <c r="DE663" s="244"/>
      <c r="DF663" s="212"/>
      <c r="DG663" s="213"/>
      <c r="DH663" s="149"/>
      <c r="DI663" s="60"/>
      <c r="DJ663" s="244"/>
      <c r="DK663" s="212">
        <v>10774000</v>
      </c>
      <c r="DL663" s="213">
        <v>0</v>
      </c>
      <c r="DM663" s="149">
        <f t="shared" si="3417"/>
        <v>10774000</v>
      </c>
      <c r="DN663" s="60">
        <f t="shared" si="3418"/>
        <v>10774000</v>
      </c>
      <c r="DO663" s="244"/>
      <c r="DP663" s="212"/>
      <c r="DQ663" s="213"/>
      <c r="DR663" s="149">
        <f t="shared" si="3373"/>
        <v>0</v>
      </c>
      <c r="DS663" s="60">
        <f t="shared" si="3383"/>
        <v>0</v>
      </c>
      <c r="DT663" s="244"/>
      <c r="DU663" s="212">
        <v>0</v>
      </c>
      <c r="DV663" s="213">
        <v>0</v>
      </c>
      <c r="DW663" s="149">
        <f t="shared" si="3374"/>
        <v>0</v>
      </c>
      <c r="DX663" s="60">
        <f t="shared" si="3384"/>
        <v>0</v>
      </c>
      <c r="DY663" s="244"/>
      <c r="DZ663" s="212"/>
      <c r="EA663" s="213"/>
      <c r="EB663" s="149"/>
      <c r="EC663" s="60"/>
      <c r="ED663" s="247"/>
      <c r="EE663" s="212"/>
      <c r="EF663" s="213"/>
      <c r="EG663" s="149"/>
      <c r="EH663" s="60"/>
      <c r="EI663" s="244"/>
      <c r="EJ663" s="224">
        <f t="shared" ref="EJ663" si="3483">IFERROR(AVERAGEIFS(O663:EI663,O$12:EI$12,"Valor Total Unitario",O663:EI663,"&lt;&gt;0"),0)</f>
        <v>5476218.8666666662</v>
      </c>
      <c r="EK663" s="221">
        <f t="shared" ref="EK663" si="3484">_xlfn.MINIFS(O663:EI663,O$12:EI$12,"Valor Total Unitario", O663:EI663, "&lt;&gt;0")</f>
        <v>1579700</v>
      </c>
      <c r="EL663" s="222" t="str">
        <f t="shared" ref="EL663" si="3485">IF(EK663=0,"",INDEX(O$9:EI$9,MATCH(EK663,O663:EI663,0)))</f>
        <v>LA INSTRUMENTADORA S.A.S.</v>
      </c>
      <c r="EM663" s="221"/>
      <c r="EN663" s="220">
        <f>IFERROR(EM663/#REF!,0)</f>
        <v>0</v>
      </c>
      <c r="EO663" s="31">
        <f t="shared" ref="EO663" si="3486">+EJ663</f>
        <v>5476218.8666666662</v>
      </c>
      <c r="EP663" s="31">
        <f t="shared" si="3434"/>
        <v>5476218.8666666662</v>
      </c>
      <c r="EQ663" s="225" t="str">
        <f t="shared" si="3361"/>
        <v/>
      </c>
    </row>
    <row r="664" spans="1:147" s="14" customFormat="1">
      <c r="A664" s="263">
        <f t="shared" si="2595"/>
        <v>652</v>
      </c>
      <c r="B664" s="102"/>
      <c r="C664" s="248" t="s">
        <v>1379</v>
      </c>
      <c r="D664" s="273" t="s">
        <v>57</v>
      </c>
      <c r="E664" s="264" t="s">
        <v>37</v>
      </c>
      <c r="F664" s="273">
        <v>1</v>
      </c>
      <c r="G664" s="102"/>
      <c r="H664" s="103"/>
      <c r="I664" s="210"/>
      <c r="J664" s="280"/>
      <c r="K664" s="206"/>
      <c r="L664" s="71">
        <f t="shared" ref="L664" si="3487">+J664+K664</f>
        <v>0</v>
      </c>
      <c r="M664" s="209">
        <f t="shared" si="3368"/>
        <v>0</v>
      </c>
      <c r="O664" s="276"/>
      <c r="P664" s="276"/>
      <c r="Q664" s="149"/>
      <c r="R664" s="60"/>
      <c r="S664" s="244"/>
      <c r="T664" s="275"/>
      <c r="U664" s="275"/>
      <c r="V664" s="149"/>
      <c r="W664" s="60"/>
      <c r="X664" s="244"/>
      <c r="Y664" s="275"/>
      <c r="Z664" s="275"/>
      <c r="AA664" s="149"/>
      <c r="AB664" s="60"/>
      <c r="AC664" s="244"/>
      <c r="AD664" s="275">
        <v>22032836.208910804</v>
      </c>
      <c r="AE664" s="275">
        <v>0</v>
      </c>
      <c r="AF664" s="149">
        <f t="shared" si="3466"/>
        <v>22032836.208910804</v>
      </c>
      <c r="AG664" s="60">
        <f t="shared" si="3467"/>
        <v>22032836.208910804</v>
      </c>
      <c r="AH664" s="244"/>
      <c r="AI664" s="275">
        <v>2230112.5</v>
      </c>
      <c r="AJ664" s="275">
        <v>0</v>
      </c>
      <c r="AK664" s="149">
        <f t="shared" si="3369"/>
        <v>2230112.5</v>
      </c>
      <c r="AL664" s="60">
        <f t="shared" si="3380"/>
        <v>2230112.5</v>
      </c>
      <c r="AM664" s="244"/>
      <c r="AN664" s="275"/>
      <c r="AO664" s="275"/>
      <c r="AP664" s="149">
        <f t="shared" si="3370"/>
        <v>0</v>
      </c>
      <c r="AQ664" s="60">
        <f t="shared" si="3429"/>
        <v>0</v>
      </c>
      <c r="AR664" s="244"/>
      <c r="AS664" s="275"/>
      <c r="AT664" s="275"/>
      <c r="AU664" s="149"/>
      <c r="AV664" s="60"/>
      <c r="AW664" s="244"/>
      <c r="AX664" s="212"/>
      <c r="AY664" s="213"/>
      <c r="AZ664" s="149"/>
      <c r="BA664" s="60"/>
      <c r="BB664" s="244"/>
      <c r="BC664" s="212"/>
      <c r="BD664" s="213"/>
      <c r="BE664" s="149"/>
      <c r="BF664" s="60"/>
      <c r="BG664" s="244"/>
      <c r="BH664" s="275"/>
      <c r="BI664" s="275"/>
      <c r="BJ664" s="149"/>
      <c r="BK664" s="60"/>
      <c r="BL664" s="244"/>
      <c r="BM664" s="212"/>
      <c r="BN664" s="213"/>
      <c r="BO664" s="149"/>
      <c r="BP664" s="60"/>
      <c r="BQ664" s="244"/>
      <c r="BR664" s="212"/>
      <c r="BS664" s="213"/>
      <c r="BT664" s="149"/>
      <c r="BU664" s="60"/>
      <c r="BV664" s="244"/>
      <c r="BW664" s="212"/>
      <c r="BX664" s="213"/>
      <c r="BY664" s="149"/>
      <c r="BZ664" s="60"/>
      <c r="CA664" s="244"/>
      <c r="CB664" s="277">
        <v>7911500</v>
      </c>
      <c r="CC664" s="277">
        <v>0</v>
      </c>
      <c r="CD664" s="149">
        <f t="shared" si="3372"/>
        <v>7911500</v>
      </c>
      <c r="CE664" s="60">
        <f t="shared" si="3382"/>
        <v>7911500</v>
      </c>
      <c r="CF664" s="244"/>
      <c r="CG664" s="212"/>
      <c r="CH664" s="213"/>
      <c r="CI664" s="149"/>
      <c r="CJ664" s="60"/>
      <c r="CK664" s="244"/>
      <c r="CL664" s="212"/>
      <c r="CM664" s="213"/>
      <c r="CN664" s="149"/>
      <c r="CO664" s="60"/>
      <c r="CP664" s="244"/>
      <c r="CQ664" s="212"/>
      <c r="CR664" s="213"/>
      <c r="CS664" s="149"/>
      <c r="CT664" s="60"/>
      <c r="CU664" s="244"/>
      <c r="CV664" s="212"/>
      <c r="CW664" s="213"/>
      <c r="CX664" s="149"/>
      <c r="CY664" s="60"/>
      <c r="CZ664" s="244"/>
      <c r="DA664" s="212"/>
      <c r="DB664" s="213"/>
      <c r="DC664" s="149"/>
      <c r="DD664" s="60"/>
      <c r="DE664" s="244"/>
      <c r="DF664" s="212"/>
      <c r="DG664" s="213"/>
      <c r="DH664" s="149"/>
      <c r="DI664" s="60"/>
      <c r="DJ664" s="244"/>
      <c r="DK664" s="212">
        <v>13665000</v>
      </c>
      <c r="DL664" s="213">
        <v>0</v>
      </c>
      <c r="DM664" s="149">
        <f t="shared" si="3417"/>
        <v>13665000</v>
      </c>
      <c r="DN664" s="60">
        <f t="shared" si="3418"/>
        <v>13665000</v>
      </c>
      <c r="DO664" s="244"/>
      <c r="DP664" s="212"/>
      <c r="DQ664" s="213"/>
      <c r="DR664" s="149">
        <f t="shared" si="3373"/>
        <v>0</v>
      </c>
      <c r="DS664" s="60">
        <f t="shared" si="3383"/>
        <v>0</v>
      </c>
      <c r="DT664" s="244"/>
      <c r="DU664" s="212">
        <v>0</v>
      </c>
      <c r="DV664" s="213">
        <v>0</v>
      </c>
      <c r="DW664" s="149">
        <f t="shared" si="3374"/>
        <v>0</v>
      </c>
      <c r="DX664" s="60">
        <f t="shared" si="3384"/>
        <v>0</v>
      </c>
      <c r="DY664" s="244"/>
      <c r="DZ664" s="212"/>
      <c r="EA664" s="213"/>
      <c r="EB664" s="149"/>
      <c r="EC664" s="60"/>
      <c r="ED664" s="247"/>
      <c r="EE664" s="212"/>
      <c r="EF664" s="213"/>
      <c r="EG664" s="149"/>
      <c r="EH664" s="60"/>
      <c r="EI664" s="244"/>
      <c r="EJ664" s="224">
        <f t="shared" ref="EJ664" si="3488">IFERROR(AVERAGEIFS(O664:EI664,O$12:EI$12,"Valor Total Unitario",O664:EI664,"&lt;&gt;0"),0)</f>
        <v>11459862.177227702</v>
      </c>
      <c r="EK664" s="221">
        <f t="shared" ref="EK664" si="3489">_xlfn.MINIFS(O664:EI664,O$12:EI$12,"Valor Total Unitario", O664:EI664, "&lt;&gt;0")</f>
        <v>2230112.5</v>
      </c>
      <c r="EL664" s="222" t="str">
        <f t="shared" ref="EL664" si="3490">IF(EK664=0,"",INDEX(O$9:EI$9,MATCH(EK664,O664:EI664,0)))</f>
        <v>W.LORENZ HOLDING S.A.S</v>
      </c>
      <c r="EM664" s="221"/>
      <c r="EN664" s="220">
        <f>IFERROR(EM664/#REF!,0)</f>
        <v>0</v>
      </c>
      <c r="EO664" s="31">
        <f t="shared" ref="EO664" si="3491">+EJ664</f>
        <v>11459862.177227702</v>
      </c>
      <c r="EP664" s="31">
        <f t="shared" si="3434"/>
        <v>11459862.177227702</v>
      </c>
      <c r="EQ664" s="225" t="str">
        <f t="shared" si="3361"/>
        <v/>
      </c>
    </row>
    <row r="665" spans="1:147" s="14" customFormat="1">
      <c r="A665" s="263">
        <f t="shared" si="2595"/>
        <v>653</v>
      </c>
      <c r="B665" s="102"/>
      <c r="C665" s="248" t="s">
        <v>1380</v>
      </c>
      <c r="D665" s="273" t="s">
        <v>57</v>
      </c>
      <c r="E665" s="264" t="s">
        <v>37</v>
      </c>
      <c r="F665" s="273">
        <v>1</v>
      </c>
      <c r="G665" s="102"/>
      <c r="H665" s="103"/>
      <c r="I665" s="210"/>
      <c r="J665" s="280"/>
      <c r="K665" s="206"/>
      <c r="L665" s="71">
        <f t="shared" ref="L665" si="3492">+J665+K665</f>
        <v>0</v>
      </c>
      <c r="M665" s="209">
        <f t="shared" si="3368"/>
        <v>0</v>
      </c>
      <c r="O665" s="276"/>
      <c r="P665" s="276"/>
      <c r="Q665" s="149"/>
      <c r="R665" s="60"/>
      <c r="S665" s="244"/>
      <c r="T665" s="275"/>
      <c r="U665" s="275"/>
      <c r="V665" s="149"/>
      <c r="W665" s="60"/>
      <c r="X665" s="244"/>
      <c r="Y665" s="275"/>
      <c r="Z665" s="275"/>
      <c r="AA665" s="149"/>
      <c r="AB665" s="60"/>
      <c r="AC665" s="244"/>
      <c r="AD665" s="275"/>
      <c r="AE665" s="275"/>
      <c r="AF665" s="149"/>
      <c r="AG665" s="60"/>
      <c r="AH665" s="244"/>
      <c r="AI665" s="275">
        <v>6026199.2999999998</v>
      </c>
      <c r="AJ665" s="275">
        <v>0</v>
      </c>
      <c r="AK665" s="149">
        <f t="shared" si="3369"/>
        <v>6026199.2999999998</v>
      </c>
      <c r="AL665" s="60">
        <f t="shared" si="3380"/>
        <v>6026199.2999999998</v>
      </c>
      <c r="AM665" s="244"/>
      <c r="AN665" s="275"/>
      <c r="AO665" s="275"/>
      <c r="AP665" s="149">
        <f t="shared" si="3370"/>
        <v>0</v>
      </c>
      <c r="AQ665" s="60">
        <f t="shared" si="3429"/>
        <v>0</v>
      </c>
      <c r="AR665" s="244"/>
      <c r="AS665" s="275"/>
      <c r="AT665" s="275"/>
      <c r="AU665" s="149"/>
      <c r="AV665" s="60"/>
      <c r="AW665" s="244"/>
      <c r="AX665" s="212"/>
      <c r="AY665" s="213"/>
      <c r="AZ665" s="149"/>
      <c r="BA665" s="60"/>
      <c r="BB665" s="244"/>
      <c r="BC665" s="212"/>
      <c r="BD665" s="213"/>
      <c r="BE665" s="149"/>
      <c r="BF665" s="60"/>
      <c r="BG665" s="244"/>
      <c r="BH665" s="275"/>
      <c r="BI665" s="275"/>
      <c r="BJ665" s="149"/>
      <c r="BK665" s="60"/>
      <c r="BL665" s="244"/>
      <c r="BM665" s="212"/>
      <c r="BN665" s="213"/>
      <c r="BO665" s="149"/>
      <c r="BP665" s="60"/>
      <c r="BQ665" s="244"/>
      <c r="BR665" s="212"/>
      <c r="BS665" s="213"/>
      <c r="BT665" s="149"/>
      <c r="BU665" s="60"/>
      <c r="BV665" s="244"/>
      <c r="BW665" s="212"/>
      <c r="BX665" s="213"/>
      <c r="BY665" s="149"/>
      <c r="BZ665" s="60"/>
      <c r="CA665" s="244"/>
      <c r="CB665" s="277">
        <v>7911500</v>
      </c>
      <c r="CC665" s="277">
        <v>0</v>
      </c>
      <c r="CD665" s="149">
        <f t="shared" si="3372"/>
        <v>7911500</v>
      </c>
      <c r="CE665" s="60">
        <f t="shared" si="3382"/>
        <v>7911500</v>
      </c>
      <c r="CF665" s="244"/>
      <c r="CG665" s="212"/>
      <c r="CH665" s="213"/>
      <c r="CI665" s="149"/>
      <c r="CJ665" s="60"/>
      <c r="CK665" s="244"/>
      <c r="CL665" s="212"/>
      <c r="CM665" s="213"/>
      <c r="CN665" s="149"/>
      <c r="CO665" s="60"/>
      <c r="CP665" s="244"/>
      <c r="CQ665" s="212"/>
      <c r="CR665" s="213"/>
      <c r="CS665" s="149"/>
      <c r="CT665" s="60"/>
      <c r="CU665" s="244"/>
      <c r="CV665" s="212"/>
      <c r="CW665" s="213"/>
      <c r="CX665" s="149"/>
      <c r="CY665" s="60"/>
      <c r="CZ665" s="244"/>
      <c r="DA665" s="212"/>
      <c r="DB665" s="213"/>
      <c r="DC665" s="149"/>
      <c r="DD665" s="60"/>
      <c r="DE665" s="244"/>
      <c r="DF665" s="212"/>
      <c r="DG665" s="213"/>
      <c r="DH665" s="149"/>
      <c r="DI665" s="60"/>
      <c r="DJ665" s="244"/>
      <c r="DK665" s="212">
        <v>22258000</v>
      </c>
      <c r="DL665" s="213">
        <v>0</v>
      </c>
      <c r="DM665" s="149">
        <f t="shared" si="3417"/>
        <v>22258000</v>
      </c>
      <c r="DN665" s="60">
        <f t="shared" si="3418"/>
        <v>22258000</v>
      </c>
      <c r="DO665" s="244"/>
      <c r="DP665" s="212"/>
      <c r="DQ665" s="213"/>
      <c r="DR665" s="149">
        <f t="shared" si="3373"/>
        <v>0</v>
      </c>
      <c r="DS665" s="60">
        <f t="shared" si="3383"/>
        <v>0</v>
      </c>
      <c r="DT665" s="244"/>
      <c r="DU665" s="212">
        <v>0</v>
      </c>
      <c r="DV665" s="213">
        <v>0</v>
      </c>
      <c r="DW665" s="149">
        <f t="shared" si="3374"/>
        <v>0</v>
      </c>
      <c r="DX665" s="60">
        <f t="shared" si="3384"/>
        <v>0</v>
      </c>
      <c r="DY665" s="244"/>
      <c r="DZ665" s="212"/>
      <c r="EA665" s="213"/>
      <c r="EB665" s="149"/>
      <c r="EC665" s="60"/>
      <c r="ED665" s="247"/>
      <c r="EE665" s="212"/>
      <c r="EF665" s="213"/>
      <c r="EG665" s="149"/>
      <c r="EH665" s="60"/>
      <c r="EI665" s="244"/>
      <c r="EJ665" s="224">
        <f t="shared" ref="EJ665" si="3493">IFERROR(AVERAGEIFS(O665:EI665,O$12:EI$12,"Valor Total Unitario",O665:EI665,"&lt;&gt;0"),0)</f>
        <v>12065233.1</v>
      </c>
      <c r="EK665" s="221">
        <f t="shared" ref="EK665" si="3494">_xlfn.MINIFS(O665:EI665,O$12:EI$12,"Valor Total Unitario", O665:EI665, "&lt;&gt;0")</f>
        <v>6026199.2999999998</v>
      </c>
      <c r="EL665" s="222" t="str">
        <f t="shared" ref="EL665" si="3495">IF(EK665=0,"",INDEX(O$9:EI$9,MATCH(EK665,O665:EI665,0)))</f>
        <v>W.LORENZ HOLDING S.A.S</v>
      </c>
      <c r="EM665" s="221"/>
      <c r="EN665" s="220">
        <f>IFERROR(EM665/#REF!,0)</f>
        <v>0</v>
      </c>
      <c r="EO665" s="31">
        <f t="shared" ref="EO665" si="3496">+EJ665</f>
        <v>12065233.1</v>
      </c>
      <c r="EP665" s="31">
        <f t="shared" si="3434"/>
        <v>12065233.1</v>
      </c>
      <c r="EQ665" s="225" t="str">
        <f t="shared" si="3361"/>
        <v/>
      </c>
    </row>
    <row r="666" spans="1:147" s="14" customFormat="1" ht="24">
      <c r="A666" s="263">
        <f t="shared" si="2595"/>
        <v>654</v>
      </c>
      <c r="B666" s="102"/>
      <c r="C666" s="248" t="s">
        <v>1381</v>
      </c>
      <c r="D666" s="273" t="s">
        <v>57</v>
      </c>
      <c r="E666" s="264" t="s">
        <v>37</v>
      </c>
      <c r="F666" s="273">
        <v>1</v>
      </c>
      <c r="G666" s="102"/>
      <c r="H666" s="103"/>
      <c r="I666" s="210"/>
      <c r="J666" s="280"/>
      <c r="K666" s="206"/>
      <c r="L666" s="71">
        <f t="shared" ref="L666" si="3497">+J666+K666</f>
        <v>0</v>
      </c>
      <c r="M666" s="209">
        <f t="shared" si="3368"/>
        <v>0</v>
      </c>
      <c r="O666" s="276"/>
      <c r="P666" s="276"/>
      <c r="Q666" s="149"/>
      <c r="R666" s="60"/>
      <c r="S666" s="244"/>
      <c r="T666" s="275"/>
      <c r="U666" s="275"/>
      <c r="V666" s="149"/>
      <c r="W666" s="60"/>
      <c r="X666" s="244"/>
      <c r="Y666" s="275"/>
      <c r="Z666" s="275"/>
      <c r="AA666" s="149"/>
      <c r="AB666" s="60"/>
      <c r="AC666" s="244"/>
      <c r="AD666" s="275"/>
      <c r="AE666" s="275"/>
      <c r="AF666" s="149"/>
      <c r="AG666" s="60"/>
      <c r="AH666" s="244"/>
      <c r="AI666" s="275">
        <v>11832399.699999999</v>
      </c>
      <c r="AJ666" s="275">
        <v>0</v>
      </c>
      <c r="AK666" s="149">
        <f t="shared" si="3369"/>
        <v>11832399.699999999</v>
      </c>
      <c r="AL666" s="60">
        <f t="shared" si="3380"/>
        <v>11832399.699999999</v>
      </c>
      <c r="AM666" s="244"/>
      <c r="AN666" s="275"/>
      <c r="AO666" s="275"/>
      <c r="AP666" s="149">
        <f t="shared" si="3370"/>
        <v>0</v>
      </c>
      <c r="AQ666" s="60">
        <f t="shared" si="3429"/>
        <v>0</v>
      </c>
      <c r="AR666" s="244"/>
      <c r="AS666" s="275"/>
      <c r="AT666" s="275"/>
      <c r="AU666" s="149"/>
      <c r="AV666" s="60"/>
      <c r="AW666" s="244"/>
      <c r="AX666" s="212"/>
      <c r="AY666" s="213"/>
      <c r="AZ666" s="149"/>
      <c r="BA666" s="60"/>
      <c r="BB666" s="244"/>
      <c r="BC666" s="212"/>
      <c r="BD666" s="213"/>
      <c r="BE666" s="149"/>
      <c r="BF666" s="60"/>
      <c r="BG666" s="244"/>
      <c r="BH666" s="275"/>
      <c r="BI666" s="275"/>
      <c r="BJ666" s="149"/>
      <c r="BK666" s="60"/>
      <c r="BL666" s="244"/>
      <c r="BM666" s="212"/>
      <c r="BN666" s="213"/>
      <c r="BO666" s="149"/>
      <c r="BP666" s="60"/>
      <c r="BQ666" s="244"/>
      <c r="BR666" s="212"/>
      <c r="BS666" s="213"/>
      <c r="BT666" s="149"/>
      <c r="BU666" s="60"/>
      <c r="BV666" s="244"/>
      <c r="BW666" s="212"/>
      <c r="BX666" s="213"/>
      <c r="BY666" s="149"/>
      <c r="BZ666" s="60"/>
      <c r="CA666" s="244"/>
      <c r="CB666" s="277">
        <v>7911500</v>
      </c>
      <c r="CC666" s="277">
        <v>0</v>
      </c>
      <c r="CD666" s="149">
        <f t="shared" si="3372"/>
        <v>7911500</v>
      </c>
      <c r="CE666" s="60">
        <f t="shared" si="3382"/>
        <v>7911500</v>
      </c>
      <c r="CF666" s="244"/>
      <c r="CG666" s="212"/>
      <c r="CH666" s="213"/>
      <c r="CI666" s="149"/>
      <c r="CJ666" s="60"/>
      <c r="CK666" s="244"/>
      <c r="CL666" s="212"/>
      <c r="CM666" s="213"/>
      <c r="CN666" s="149"/>
      <c r="CO666" s="60"/>
      <c r="CP666" s="244"/>
      <c r="CQ666" s="212"/>
      <c r="CR666" s="213"/>
      <c r="CS666" s="149"/>
      <c r="CT666" s="60"/>
      <c r="CU666" s="244"/>
      <c r="CV666" s="212"/>
      <c r="CW666" s="213"/>
      <c r="CX666" s="149"/>
      <c r="CY666" s="60"/>
      <c r="CZ666" s="244"/>
      <c r="DA666" s="212"/>
      <c r="DB666" s="213"/>
      <c r="DC666" s="149"/>
      <c r="DD666" s="60"/>
      <c r="DE666" s="244"/>
      <c r="DF666" s="212"/>
      <c r="DG666" s="213"/>
      <c r="DH666" s="149"/>
      <c r="DI666" s="60"/>
      <c r="DJ666" s="244"/>
      <c r="DK666" s="212">
        <v>79572000</v>
      </c>
      <c r="DL666" s="213">
        <v>0</v>
      </c>
      <c r="DM666" s="149">
        <f t="shared" si="3417"/>
        <v>79572000</v>
      </c>
      <c r="DN666" s="60">
        <f t="shared" si="3418"/>
        <v>79572000</v>
      </c>
      <c r="DO666" s="244"/>
      <c r="DP666" s="212"/>
      <c r="DQ666" s="213"/>
      <c r="DR666" s="149">
        <f t="shared" si="3373"/>
        <v>0</v>
      </c>
      <c r="DS666" s="60">
        <f t="shared" si="3383"/>
        <v>0</v>
      </c>
      <c r="DT666" s="244"/>
      <c r="DU666" s="212">
        <v>0</v>
      </c>
      <c r="DV666" s="213">
        <v>0</v>
      </c>
      <c r="DW666" s="149">
        <f t="shared" si="3374"/>
        <v>0</v>
      </c>
      <c r="DX666" s="60">
        <f t="shared" si="3384"/>
        <v>0</v>
      </c>
      <c r="DY666" s="244"/>
      <c r="DZ666" s="212"/>
      <c r="EA666" s="213"/>
      <c r="EB666" s="149"/>
      <c r="EC666" s="60"/>
      <c r="ED666" s="247"/>
      <c r="EE666" s="212"/>
      <c r="EF666" s="213"/>
      <c r="EG666" s="149"/>
      <c r="EH666" s="60"/>
      <c r="EI666" s="244"/>
      <c r="EJ666" s="224">
        <f t="shared" ref="EJ666" si="3498">IFERROR(AVERAGEIFS(O666:EI666,O$12:EI$12,"Valor Total Unitario",O666:EI666,"&lt;&gt;0"),0)</f>
        <v>33105299.900000002</v>
      </c>
      <c r="EK666" s="221">
        <f t="shared" ref="EK666" si="3499">_xlfn.MINIFS(O666:EI666,O$12:EI$12,"Valor Total Unitario", O666:EI666, "&lt;&gt;0")</f>
        <v>7911500</v>
      </c>
      <c r="EL666" s="222" t="str">
        <f t="shared" ref="EL666" si="3500">IF(EK666=0,"",INDEX(O$9:EI$9,MATCH(EK666,O666:EI666,0)))</f>
        <v>LA INSTRUMENTADORA S.A.S.</v>
      </c>
      <c r="EM666" s="221"/>
      <c r="EN666" s="220">
        <f>IFERROR(EM666/#REF!,0)</f>
        <v>0</v>
      </c>
      <c r="EO666" s="31">
        <f t="shared" ref="EO666" si="3501">+EJ666</f>
        <v>33105299.900000002</v>
      </c>
      <c r="EP666" s="31">
        <f t="shared" si="3434"/>
        <v>33105299.900000002</v>
      </c>
      <c r="EQ666" s="225" t="str">
        <f t="shared" si="3361"/>
        <v/>
      </c>
    </row>
    <row r="667" spans="1:147" s="14" customFormat="1">
      <c r="A667" s="263">
        <f t="shared" si="2595"/>
        <v>655</v>
      </c>
      <c r="B667" s="102"/>
      <c r="C667" s="248" t="s">
        <v>1382</v>
      </c>
      <c r="D667" s="273" t="s">
        <v>57</v>
      </c>
      <c r="E667" s="264" t="s">
        <v>37</v>
      </c>
      <c r="F667" s="273">
        <v>1</v>
      </c>
      <c r="G667" s="102"/>
      <c r="H667" s="103"/>
      <c r="I667" s="210"/>
      <c r="J667" s="280"/>
      <c r="K667" s="206"/>
      <c r="L667" s="71">
        <f t="shared" ref="L667" si="3502">+J667+K667</f>
        <v>0</v>
      </c>
      <c r="M667" s="209">
        <f t="shared" si="3368"/>
        <v>0</v>
      </c>
      <c r="O667" s="276"/>
      <c r="P667" s="276"/>
      <c r="Q667" s="149"/>
      <c r="R667" s="60"/>
      <c r="S667" s="244"/>
      <c r="T667" s="275"/>
      <c r="U667" s="275"/>
      <c r="V667" s="149"/>
      <c r="W667" s="60"/>
      <c r="X667" s="244"/>
      <c r="Y667" s="275"/>
      <c r="Z667" s="275"/>
      <c r="AA667" s="149"/>
      <c r="AB667" s="60"/>
      <c r="AC667" s="244"/>
      <c r="AD667" s="275"/>
      <c r="AE667" s="275"/>
      <c r="AF667" s="149"/>
      <c r="AG667" s="60"/>
      <c r="AH667" s="244"/>
      <c r="AI667" s="275">
        <v>2230112.5</v>
      </c>
      <c r="AJ667" s="275">
        <v>0</v>
      </c>
      <c r="AK667" s="149">
        <f t="shared" si="3369"/>
        <v>2230112.5</v>
      </c>
      <c r="AL667" s="60">
        <f t="shared" si="3380"/>
        <v>2230112.5</v>
      </c>
      <c r="AM667" s="244"/>
      <c r="AN667" s="275"/>
      <c r="AO667" s="275"/>
      <c r="AP667" s="149">
        <f t="shared" si="3370"/>
        <v>0</v>
      </c>
      <c r="AQ667" s="60">
        <f t="shared" si="3429"/>
        <v>0</v>
      </c>
      <c r="AR667" s="244"/>
      <c r="AS667" s="275"/>
      <c r="AT667" s="275"/>
      <c r="AU667" s="149"/>
      <c r="AV667" s="60"/>
      <c r="AW667" s="244"/>
      <c r="AX667" s="212"/>
      <c r="AY667" s="213"/>
      <c r="AZ667" s="149"/>
      <c r="BA667" s="60"/>
      <c r="BB667" s="244"/>
      <c r="BC667" s="212"/>
      <c r="BD667" s="213"/>
      <c r="BE667" s="149"/>
      <c r="BF667" s="60"/>
      <c r="BG667" s="244"/>
      <c r="BH667" s="275"/>
      <c r="BI667" s="275"/>
      <c r="BJ667" s="149"/>
      <c r="BK667" s="60"/>
      <c r="BL667" s="244"/>
      <c r="BM667" s="212"/>
      <c r="BN667" s="213"/>
      <c r="BO667" s="149"/>
      <c r="BP667" s="60"/>
      <c r="BQ667" s="244"/>
      <c r="BR667" s="212"/>
      <c r="BS667" s="213"/>
      <c r="BT667" s="149"/>
      <c r="BU667" s="60"/>
      <c r="BV667" s="244"/>
      <c r="BW667" s="212"/>
      <c r="BX667" s="213"/>
      <c r="BY667" s="149"/>
      <c r="BZ667" s="60"/>
      <c r="CA667" s="244"/>
      <c r="CB667" s="277">
        <v>4344400</v>
      </c>
      <c r="CC667" s="277">
        <v>0</v>
      </c>
      <c r="CD667" s="149">
        <f t="shared" si="3372"/>
        <v>4344400</v>
      </c>
      <c r="CE667" s="60">
        <f t="shared" si="3382"/>
        <v>4344400</v>
      </c>
      <c r="CF667" s="244"/>
      <c r="CG667" s="212"/>
      <c r="CH667" s="213"/>
      <c r="CI667" s="149"/>
      <c r="CJ667" s="60"/>
      <c r="CK667" s="244"/>
      <c r="CL667" s="212"/>
      <c r="CM667" s="213"/>
      <c r="CN667" s="149"/>
      <c r="CO667" s="60"/>
      <c r="CP667" s="244"/>
      <c r="CQ667" s="212"/>
      <c r="CR667" s="213"/>
      <c r="CS667" s="149"/>
      <c r="CT667" s="60"/>
      <c r="CU667" s="244"/>
      <c r="CV667" s="212"/>
      <c r="CW667" s="213"/>
      <c r="CX667" s="149"/>
      <c r="CY667" s="60"/>
      <c r="CZ667" s="244"/>
      <c r="DA667" s="212"/>
      <c r="DB667" s="213"/>
      <c r="DC667" s="149"/>
      <c r="DD667" s="60"/>
      <c r="DE667" s="244"/>
      <c r="DF667" s="212"/>
      <c r="DG667" s="213"/>
      <c r="DH667" s="149"/>
      <c r="DI667" s="60"/>
      <c r="DJ667" s="244"/>
      <c r="DK667" s="212">
        <v>22258000</v>
      </c>
      <c r="DL667" s="213">
        <v>0</v>
      </c>
      <c r="DM667" s="149">
        <f t="shared" si="3417"/>
        <v>22258000</v>
      </c>
      <c r="DN667" s="60">
        <f t="shared" si="3418"/>
        <v>22258000</v>
      </c>
      <c r="DO667" s="244"/>
      <c r="DP667" s="212"/>
      <c r="DQ667" s="213"/>
      <c r="DR667" s="149">
        <f t="shared" si="3373"/>
        <v>0</v>
      </c>
      <c r="DS667" s="60">
        <f t="shared" si="3383"/>
        <v>0</v>
      </c>
      <c r="DT667" s="244"/>
      <c r="DU667" s="212">
        <v>0</v>
      </c>
      <c r="DV667" s="213">
        <v>0</v>
      </c>
      <c r="DW667" s="149">
        <f t="shared" si="3374"/>
        <v>0</v>
      </c>
      <c r="DX667" s="60">
        <f t="shared" si="3384"/>
        <v>0</v>
      </c>
      <c r="DY667" s="244"/>
      <c r="DZ667" s="212"/>
      <c r="EA667" s="213"/>
      <c r="EB667" s="149"/>
      <c r="EC667" s="60"/>
      <c r="ED667" s="247"/>
      <c r="EE667" s="212"/>
      <c r="EF667" s="213"/>
      <c r="EG667" s="149"/>
      <c r="EH667" s="60"/>
      <c r="EI667" s="244"/>
      <c r="EJ667" s="224">
        <f t="shared" ref="EJ667" si="3503">IFERROR(AVERAGEIFS(O667:EI667,O$12:EI$12,"Valor Total Unitario",O667:EI667,"&lt;&gt;0"),0)</f>
        <v>9610837.5</v>
      </c>
      <c r="EK667" s="221">
        <f t="shared" ref="EK667" si="3504">_xlfn.MINIFS(O667:EI667,O$12:EI$12,"Valor Total Unitario", O667:EI667, "&lt;&gt;0")</f>
        <v>2230112.5</v>
      </c>
      <c r="EL667" s="222" t="str">
        <f t="shared" ref="EL667" si="3505">IF(EK667=0,"",INDEX(O$9:EI$9,MATCH(EK667,O667:EI667,0)))</f>
        <v>W.LORENZ HOLDING S.A.S</v>
      </c>
      <c r="EM667" s="221"/>
      <c r="EN667" s="220">
        <f>IFERROR(EM667/#REF!,0)</f>
        <v>0</v>
      </c>
      <c r="EO667" s="31">
        <f t="shared" ref="EO667" si="3506">+EJ667</f>
        <v>9610837.5</v>
      </c>
      <c r="EP667" s="31">
        <f t="shared" si="3434"/>
        <v>9610837.5</v>
      </c>
      <c r="EQ667" s="225" t="str">
        <f t="shared" si="3361"/>
        <v/>
      </c>
    </row>
    <row r="668" spans="1:147" s="14" customFormat="1" ht="24">
      <c r="A668" s="263">
        <f t="shared" si="2595"/>
        <v>656</v>
      </c>
      <c r="B668" s="102"/>
      <c r="C668" s="248" t="s">
        <v>1383</v>
      </c>
      <c r="D668" s="273" t="s">
        <v>57</v>
      </c>
      <c r="E668" s="264" t="s">
        <v>37</v>
      </c>
      <c r="F668" s="273">
        <v>1</v>
      </c>
      <c r="G668" s="102"/>
      <c r="H668" s="103"/>
      <c r="I668" s="210"/>
      <c r="J668" s="280"/>
      <c r="K668" s="206"/>
      <c r="L668" s="71">
        <f t="shared" ref="L668" si="3507">+J668+K668</f>
        <v>0</v>
      </c>
      <c r="M668" s="209">
        <f t="shared" si="3368"/>
        <v>0</v>
      </c>
      <c r="O668" s="276"/>
      <c r="P668" s="276"/>
      <c r="Q668" s="149"/>
      <c r="R668" s="60"/>
      <c r="S668" s="244"/>
      <c r="T668" s="275"/>
      <c r="U668" s="275"/>
      <c r="V668" s="149"/>
      <c r="W668" s="60"/>
      <c r="X668" s="244"/>
      <c r="Y668" s="275"/>
      <c r="Z668" s="275"/>
      <c r="AA668" s="149"/>
      <c r="AB668" s="60"/>
      <c r="AC668" s="244"/>
      <c r="AD668" s="275"/>
      <c r="AE668" s="275"/>
      <c r="AF668" s="149"/>
      <c r="AG668" s="60"/>
      <c r="AH668" s="244"/>
      <c r="AI668" s="275">
        <v>11832399.699999999</v>
      </c>
      <c r="AJ668" s="275">
        <v>0</v>
      </c>
      <c r="AK668" s="149">
        <f t="shared" si="3369"/>
        <v>11832399.699999999</v>
      </c>
      <c r="AL668" s="60">
        <f t="shared" si="3380"/>
        <v>11832399.699999999</v>
      </c>
      <c r="AM668" s="244"/>
      <c r="AN668" s="275"/>
      <c r="AO668" s="275"/>
      <c r="AP668" s="149">
        <f t="shared" si="3370"/>
        <v>0</v>
      </c>
      <c r="AQ668" s="60">
        <f t="shared" si="3429"/>
        <v>0</v>
      </c>
      <c r="AR668" s="244"/>
      <c r="AS668" s="275"/>
      <c r="AT668" s="275"/>
      <c r="AU668" s="149"/>
      <c r="AV668" s="60"/>
      <c r="AW668" s="244"/>
      <c r="AX668" s="212"/>
      <c r="AY668" s="213"/>
      <c r="AZ668" s="149"/>
      <c r="BA668" s="60"/>
      <c r="BB668" s="244"/>
      <c r="BC668" s="212"/>
      <c r="BD668" s="213"/>
      <c r="BE668" s="149"/>
      <c r="BF668" s="60"/>
      <c r="BG668" s="244"/>
      <c r="BH668" s="275"/>
      <c r="BI668" s="275"/>
      <c r="BJ668" s="149"/>
      <c r="BK668" s="60"/>
      <c r="BL668" s="244"/>
      <c r="BM668" s="212"/>
      <c r="BN668" s="213"/>
      <c r="BO668" s="149"/>
      <c r="BP668" s="60"/>
      <c r="BQ668" s="244"/>
      <c r="BR668" s="212"/>
      <c r="BS668" s="213"/>
      <c r="BT668" s="149"/>
      <c r="BU668" s="60"/>
      <c r="BV668" s="244"/>
      <c r="BW668" s="212"/>
      <c r="BX668" s="213"/>
      <c r="BY668" s="149"/>
      <c r="BZ668" s="60"/>
      <c r="CA668" s="244"/>
      <c r="CB668" s="277">
        <v>4344400</v>
      </c>
      <c r="CC668" s="277">
        <v>0</v>
      </c>
      <c r="CD668" s="149">
        <f t="shared" si="3372"/>
        <v>4344400</v>
      </c>
      <c r="CE668" s="60">
        <f t="shared" si="3382"/>
        <v>4344400</v>
      </c>
      <c r="CF668" s="244"/>
      <c r="CG668" s="212"/>
      <c r="CH668" s="213"/>
      <c r="CI668" s="149"/>
      <c r="CJ668" s="60"/>
      <c r="CK668" s="244"/>
      <c r="CL668" s="212"/>
      <c r="CM668" s="213"/>
      <c r="CN668" s="149"/>
      <c r="CO668" s="60"/>
      <c r="CP668" s="244"/>
      <c r="CQ668" s="212"/>
      <c r="CR668" s="213"/>
      <c r="CS668" s="149"/>
      <c r="CT668" s="60"/>
      <c r="CU668" s="244"/>
      <c r="CV668" s="212"/>
      <c r="CW668" s="213"/>
      <c r="CX668" s="149"/>
      <c r="CY668" s="60"/>
      <c r="CZ668" s="244"/>
      <c r="DA668" s="212"/>
      <c r="DB668" s="213"/>
      <c r="DC668" s="149"/>
      <c r="DD668" s="60"/>
      <c r="DE668" s="244"/>
      <c r="DF668" s="212"/>
      <c r="DG668" s="213"/>
      <c r="DH668" s="149"/>
      <c r="DI668" s="60"/>
      <c r="DJ668" s="244"/>
      <c r="DK668" s="212">
        <v>17777000</v>
      </c>
      <c r="DL668" s="213">
        <v>0</v>
      </c>
      <c r="DM668" s="149">
        <f t="shared" si="3417"/>
        <v>17777000</v>
      </c>
      <c r="DN668" s="60">
        <f t="shared" si="3418"/>
        <v>17777000</v>
      </c>
      <c r="DO668" s="244"/>
      <c r="DP668" s="212"/>
      <c r="DQ668" s="213"/>
      <c r="DR668" s="149">
        <f t="shared" si="3373"/>
        <v>0</v>
      </c>
      <c r="DS668" s="60">
        <f t="shared" si="3383"/>
        <v>0</v>
      </c>
      <c r="DT668" s="244"/>
      <c r="DU668" s="212">
        <v>0</v>
      </c>
      <c r="DV668" s="213">
        <v>0</v>
      </c>
      <c r="DW668" s="149">
        <f t="shared" si="3374"/>
        <v>0</v>
      </c>
      <c r="DX668" s="60">
        <f t="shared" si="3384"/>
        <v>0</v>
      </c>
      <c r="DY668" s="244"/>
      <c r="DZ668" s="212"/>
      <c r="EA668" s="213"/>
      <c r="EB668" s="149"/>
      <c r="EC668" s="60"/>
      <c r="ED668" s="247"/>
      <c r="EE668" s="212"/>
      <c r="EF668" s="213"/>
      <c r="EG668" s="149"/>
      <c r="EH668" s="60"/>
      <c r="EI668" s="244"/>
      <c r="EJ668" s="224">
        <f t="shared" ref="EJ668" si="3508">IFERROR(AVERAGEIFS(O668:EI668,O$12:EI$12,"Valor Total Unitario",O668:EI668,"&lt;&gt;0"),0)</f>
        <v>11317933.233333334</v>
      </c>
      <c r="EK668" s="221">
        <f t="shared" ref="EK668" si="3509">_xlfn.MINIFS(O668:EI668,O$12:EI$12,"Valor Total Unitario", O668:EI668, "&lt;&gt;0")</f>
        <v>4344400</v>
      </c>
      <c r="EL668" s="222" t="str">
        <f t="shared" ref="EL668" si="3510">IF(EK668=0,"",INDEX(O$9:EI$9,MATCH(EK668,O668:EI668,0)))</f>
        <v>LA INSTRUMENTADORA S.A.S.</v>
      </c>
      <c r="EM668" s="221"/>
      <c r="EN668" s="220">
        <f>IFERROR(EM668/#REF!,0)</f>
        <v>0</v>
      </c>
      <c r="EO668" s="31">
        <f t="shared" ref="EO668" si="3511">+EJ668</f>
        <v>11317933.233333334</v>
      </c>
      <c r="EP668" s="31">
        <f t="shared" si="3434"/>
        <v>11317933.233333334</v>
      </c>
      <c r="EQ668" s="225" t="str">
        <f t="shared" si="3361"/>
        <v/>
      </c>
    </row>
    <row r="669" spans="1:147" s="14" customFormat="1" ht="28.5">
      <c r="A669" s="263">
        <f t="shared" si="2595"/>
        <v>657</v>
      </c>
      <c r="B669" s="102"/>
      <c r="C669" s="248" t="s">
        <v>1384</v>
      </c>
      <c r="D669" s="273" t="s">
        <v>57</v>
      </c>
      <c r="E669" s="264" t="s">
        <v>37</v>
      </c>
      <c r="F669" s="273">
        <v>1</v>
      </c>
      <c r="G669" s="102"/>
      <c r="H669" s="103"/>
      <c r="I669" s="210"/>
      <c r="J669" s="280"/>
      <c r="K669" s="206"/>
      <c r="L669" s="71">
        <f t="shared" ref="L669" si="3512">+J669+K669</f>
        <v>0</v>
      </c>
      <c r="M669" s="209">
        <f t="shared" si="3368"/>
        <v>0</v>
      </c>
      <c r="O669" s="276"/>
      <c r="P669" s="276"/>
      <c r="Q669" s="149"/>
      <c r="R669" s="60"/>
      <c r="S669" s="244"/>
      <c r="T669" s="275"/>
      <c r="U669" s="275"/>
      <c r="V669" s="149"/>
      <c r="W669" s="60"/>
      <c r="X669" s="244"/>
      <c r="Y669" s="275"/>
      <c r="Z669" s="275"/>
      <c r="AA669" s="149"/>
      <c r="AB669" s="60"/>
      <c r="AC669" s="244"/>
      <c r="AD669" s="275"/>
      <c r="AE669" s="275"/>
      <c r="AF669" s="149"/>
      <c r="AG669" s="60"/>
      <c r="AH669" s="244"/>
      <c r="AI669" s="275"/>
      <c r="AJ669" s="275"/>
      <c r="AK669" s="149"/>
      <c r="AL669" s="60"/>
      <c r="AM669" s="244"/>
      <c r="AN669" s="275"/>
      <c r="AO669" s="275"/>
      <c r="AP669" s="149">
        <f t="shared" si="3370"/>
        <v>0</v>
      </c>
      <c r="AQ669" s="60">
        <f t="shared" si="3429"/>
        <v>0</v>
      </c>
      <c r="AR669" s="244"/>
      <c r="AS669" s="275"/>
      <c r="AT669" s="275"/>
      <c r="AU669" s="149"/>
      <c r="AV669" s="60"/>
      <c r="AW669" s="244"/>
      <c r="AX669" s="212"/>
      <c r="AY669" s="213"/>
      <c r="AZ669" s="149"/>
      <c r="BA669" s="60"/>
      <c r="BB669" s="244"/>
      <c r="BC669" s="212"/>
      <c r="BD669" s="213"/>
      <c r="BE669" s="149"/>
      <c r="BF669" s="60"/>
      <c r="BG669" s="244"/>
      <c r="BH669" s="275"/>
      <c r="BI669" s="275"/>
      <c r="BJ669" s="149"/>
      <c r="BK669" s="60"/>
      <c r="BL669" s="244"/>
      <c r="BM669" s="212"/>
      <c r="BN669" s="213"/>
      <c r="BO669" s="149"/>
      <c r="BP669" s="60"/>
      <c r="BQ669" s="244"/>
      <c r="BR669" s="212"/>
      <c r="BS669" s="213"/>
      <c r="BT669" s="149"/>
      <c r="BU669" s="60"/>
      <c r="BV669" s="244"/>
      <c r="BW669" s="212"/>
      <c r="BX669" s="213"/>
      <c r="BY669" s="149"/>
      <c r="BZ669" s="60"/>
      <c r="CA669" s="244"/>
      <c r="CB669" s="277">
        <v>1579700</v>
      </c>
      <c r="CC669" s="277">
        <v>0</v>
      </c>
      <c r="CD669" s="149">
        <f t="shared" si="3372"/>
        <v>1579700</v>
      </c>
      <c r="CE669" s="60">
        <f t="shared" si="3382"/>
        <v>1579700</v>
      </c>
      <c r="CF669" s="244"/>
      <c r="CG669" s="212"/>
      <c r="CH669" s="213"/>
      <c r="CI669" s="149"/>
      <c r="CJ669" s="60"/>
      <c r="CK669" s="244"/>
      <c r="CL669" s="212"/>
      <c r="CM669" s="213"/>
      <c r="CN669" s="149"/>
      <c r="CO669" s="60"/>
      <c r="CP669" s="244"/>
      <c r="CQ669" s="212"/>
      <c r="CR669" s="213"/>
      <c r="CS669" s="149"/>
      <c r="CT669" s="60"/>
      <c r="CU669" s="244"/>
      <c r="CV669" s="212"/>
      <c r="CW669" s="213"/>
      <c r="CX669" s="149"/>
      <c r="CY669" s="60"/>
      <c r="CZ669" s="244"/>
      <c r="DA669" s="212"/>
      <c r="DB669" s="213"/>
      <c r="DC669" s="149"/>
      <c r="DD669" s="60"/>
      <c r="DE669" s="244"/>
      <c r="DF669" s="212"/>
      <c r="DG669" s="213"/>
      <c r="DH669" s="149"/>
      <c r="DI669" s="60"/>
      <c r="DJ669" s="244"/>
      <c r="DK669" s="212">
        <v>17777000</v>
      </c>
      <c r="DL669" s="213">
        <v>0</v>
      </c>
      <c r="DM669" s="149">
        <f t="shared" si="3417"/>
        <v>17777000</v>
      </c>
      <c r="DN669" s="60">
        <f t="shared" si="3418"/>
        <v>17777000</v>
      </c>
      <c r="DO669" s="244"/>
      <c r="DP669" s="212"/>
      <c r="DQ669" s="213"/>
      <c r="DR669" s="149">
        <f t="shared" si="3373"/>
        <v>0</v>
      </c>
      <c r="DS669" s="60">
        <f t="shared" si="3383"/>
        <v>0</v>
      </c>
      <c r="DT669" s="244"/>
      <c r="DU669" s="212">
        <v>0</v>
      </c>
      <c r="DV669" s="213">
        <v>0</v>
      </c>
      <c r="DW669" s="149">
        <f t="shared" si="3374"/>
        <v>0</v>
      </c>
      <c r="DX669" s="60">
        <f t="shared" si="3384"/>
        <v>0</v>
      </c>
      <c r="DY669" s="244"/>
      <c r="DZ669" s="212"/>
      <c r="EA669" s="213"/>
      <c r="EB669" s="149"/>
      <c r="EC669" s="60"/>
      <c r="ED669" s="247"/>
      <c r="EE669" s="212"/>
      <c r="EF669" s="213"/>
      <c r="EG669" s="149"/>
      <c r="EH669" s="60"/>
      <c r="EI669" s="244"/>
      <c r="EJ669" s="224">
        <f t="shared" ref="EJ669" si="3513">IFERROR(AVERAGEIFS(O669:EI669,O$12:EI$12,"Valor Total Unitario",O669:EI669,"&lt;&gt;0"),0)</f>
        <v>9678350</v>
      </c>
      <c r="EK669" s="221">
        <f t="shared" ref="EK669" si="3514">_xlfn.MINIFS(O669:EI669,O$12:EI$12,"Valor Total Unitario", O669:EI669, "&lt;&gt;0")</f>
        <v>1579700</v>
      </c>
      <c r="EL669" s="222" t="str">
        <f t="shared" ref="EL669" si="3515">IF(EK669=0,"",INDEX(O$9:EI$9,MATCH(EK669,O669:EI669,0)))</f>
        <v>LA INSTRUMENTADORA S.A.S.</v>
      </c>
      <c r="EM669" s="221"/>
      <c r="EN669" s="220">
        <f>IFERROR(EM669/#REF!,0)</f>
        <v>0</v>
      </c>
      <c r="EO669" s="31">
        <f t="shared" ref="EO669" si="3516">+EJ669</f>
        <v>9678350</v>
      </c>
      <c r="EP669" s="31">
        <f t="shared" si="3434"/>
        <v>9678350</v>
      </c>
      <c r="EQ669" s="225" t="str">
        <f t="shared" si="3361"/>
        <v/>
      </c>
    </row>
    <row r="670" spans="1:147" s="14" customFormat="1" ht="28.5">
      <c r="A670" s="263">
        <f t="shared" si="2595"/>
        <v>658</v>
      </c>
      <c r="B670" s="102"/>
      <c r="C670" s="248" t="s">
        <v>1385</v>
      </c>
      <c r="D670" s="273" t="s">
        <v>57</v>
      </c>
      <c r="E670" s="264" t="s">
        <v>37</v>
      </c>
      <c r="F670" s="273">
        <v>1</v>
      </c>
      <c r="G670" s="102"/>
      <c r="H670" s="103"/>
      <c r="I670" s="210"/>
      <c r="J670" s="280"/>
      <c r="K670" s="206"/>
      <c r="L670" s="71">
        <f t="shared" ref="L670" si="3517">+J670+K670</f>
        <v>0</v>
      </c>
      <c r="M670" s="209">
        <f t="shared" si="3368"/>
        <v>0</v>
      </c>
      <c r="O670" s="276"/>
      <c r="P670" s="276"/>
      <c r="Q670" s="149"/>
      <c r="R670" s="60"/>
      <c r="S670" s="244"/>
      <c r="T670" s="275"/>
      <c r="U670" s="275"/>
      <c r="V670" s="149"/>
      <c r="W670" s="60"/>
      <c r="X670" s="244"/>
      <c r="Y670" s="275"/>
      <c r="Z670" s="275"/>
      <c r="AA670" s="149"/>
      <c r="AB670" s="60"/>
      <c r="AC670" s="244"/>
      <c r="AD670" s="275"/>
      <c r="AE670" s="275"/>
      <c r="AF670" s="149"/>
      <c r="AG670" s="60"/>
      <c r="AH670" s="244"/>
      <c r="AI670" s="275"/>
      <c r="AJ670" s="275"/>
      <c r="AK670" s="149"/>
      <c r="AL670" s="60"/>
      <c r="AM670" s="244"/>
      <c r="AN670" s="275"/>
      <c r="AO670" s="275"/>
      <c r="AP670" s="149">
        <f t="shared" si="3370"/>
        <v>0</v>
      </c>
      <c r="AQ670" s="60">
        <f t="shared" si="3429"/>
        <v>0</v>
      </c>
      <c r="AR670" s="244"/>
      <c r="AS670" s="275"/>
      <c r="AT670" s="275"/>
      <c r="AU670" s="149"/>
      <c r="AV670" s="60"/>
      <c r="AW670" s="244"/>
      <c r="AX670" s="212"/>
      <c r="AY670" s="213"/>
      <c r="AZ670" s="149"/>
      <c r="BA670" s="60"/>
      <c r="BB670" s="244"/>
      <c r="BC670" s="212"/>
      <c r="BD670" s="213"/>
      <c r="BE670" s="149"/>
      <c r="BF670" s="60"/>
      <c r="BG670" s="244"/>
      <c r="BH670" s="275"/>
      <c r="BI670" s="275"/>
      <c r="BJ670" s="149"/>
      <c r="BK670" s="60"/>
      <c r="BL670" s="244"/>
      <c r="BM670" s="212"/>
      <c r="BN670" s="213"/>
      <c r="BO670" s="149"/>
      <c r="BP670" s="60"/>
      <c r="BQ670" s="244"/>
      <c r="BR670" s="212"/>
      <c r="BS670" s="213"/>
      <c r="BT670" s="149"/>
      <c r="BU670" s="60"/>
      <c r="BV670" s="244"/>
      <c r="BW670" s="212"/>
      <c r="BX670" s="213"/>
      <c r="BY670" s="149"/>
      <c r="BZ670" s="60"/>
      <c r="CA670" s="244"/>
      <c r="CB670" s="277">
        <v>11771400</v>
      </c>
      <c r="CC670" s="277">
        <v>0</v>
      </c>
      <c r="CD670" s="149">
        <f t="shared" si="3372"/>
        <v>11771400</v>
      </c>
      <c r="CE670" s="60">
        <f t="shared" si="3382"/>
        <v>11771400</v>
      </c>
      <c r="CF670" s="244"/>
      <c r="CG670" s="212"/>
      <c r="CH670" s="213"/>
      <c r="CI670" s="149"/>
      <c r="CJ670" s="60"/>
      <c r="CK670" s="244"/>
      <c r="CL670" s="212"/>
      <c r="CM670" s="213"/>
      <c r="CN670" s="149"/>
      <c r="CO670" s="60"/>
      <c r="CP670" s="244"/>
      <c r="CQ670" s="212"/>
      <c r="CR670" s="213"/>
      <c r="CS670" s="149"/>
      <c r="CT670" s="60"/>
      <c r="CU670" s="244"/>
      <c r="CV670" s="212"/>
      <c r="CW670" s="213"/>
      <c r="CX670" s="149"/>
      <c r="CY670" s="60"/>
      <c r="CZ670" s="244"/>
      <c r="DA670" s="212"/>
      <c r="DB670" s="213"/>
      <c r="DC670" s="149"/>
      <c r="DD670" s="60"/>
      <c r="DE670" s="244"/>
      <c r="DF670" s="212"/>
      <c r="DG670" s="213"/>
      <c r="DH670" s="149"/>
      <c r="DI670" s="60"/>
      <c r="DJ670" s="244"/>
      <c r="DK670" s="212">
        <v>37169000</v>
      </c>
      <c r="DL670" s="213">
        <v>593750</v>
      </c>
      <c r="DM670" s="149">
        <f t="shared" si="3417"/>
        <v>37762750</v>
      </c>
      <c r="DN670" s="60">
        <f t="shared" si="3418"/>
        <v>37762750</v>
      </c>
      <c r="DO670" s="244"/>
      <c r="DP670" s="212"/>
      <c r="DQ670" s="213"/>
      <c r="DR670" s="149">
        <f t="shared" si="3373"/>
        <v>0</v>
      </c>
      <c r="DS670" s="60">
        <f t="shared" si="3383"/>
        <v>0</v>
      </c>
      <c r="DT670" s="244"/>
      <c r="DU670" s="212">
        <v>0</v>
      </c>
      <c r="DV670" s="213">
        <v>0</v>
      </c>
      <c r="DW670" s="149">
        <f t="shared" si="3374"/>
        <v>0</v>
      </c>
      <c r="DX670" s="60">
        <f t="shared" si="3384"/>
        <v>0</v>
      </c>
      <c r="DY670" s="244"/>
      <c r="DZ670" s="212"/>
      <c r="EA670" s="213"/>
      <c r="EB670" s="149"/>
      <c r="EC670" s="60"/>
      <c r="ED670" s="247"/>
      <c r="EE670" s="212"/>
      <c r="EF670" s="213"/>
      <c r="EG670" s="149"/>
      <c r="EH670" s="60"/>
      <c r="EI670" s="244"/>
      <c r="EJ670" s="224">
        <f t="shared" ref="EJ670" si="3518">IFERROR(AVERAGEIFS(O670:EI670,O$12:EI$12,"Valor Total Unitario",O670:EI670,"&lt;&gt;0"),0)</f>
        <v>24767075</v>
      </c>
      <c r="EK670" s="221">
        <f t="shared" ref="EK670" si="3519">_xlfn.MINIFS(O670:EI670,O$12:EI$12,"Valor Total Unitario", O670:EI670, "&lt;&gt;0")</f>
        <v>11771400</v>
      </c>
      <c r="EL670" s="222" t="str">
        <f t="shared" ref="EL670" si="3520">IF(EK670=0,"",INDEX(O$9:EI$9,MATCH(EK670,O670:EI670,0)))</f>
        <v>LA INSTRUMENTADORA S.A.S.</v>
      </c>
      <c r="EM670" s="221"/>
      <c r="EN670" s="220">
        <f>IFERROR(EM670/#REF!,0)</f>
        <v>0</v>
      </c>
      <c r="EO670" s="31">
        <f t="shared" ref="EO670" si="3521">+EJ670</f>
        <v>24767075</v>
      </c>
      <c r="EP670" s="31">
        <f t="shared" si="3434"/>
        <v>24767075</v>
      </c>
      <c r="EQ670" s="225" t="str">
        <f t="shared" si="3361"/>
        <v/>
      </c>
    </row>
    <row r="671" spans="1:147" s="14" customFormat="1" ht="42.75">
      <c r="A671" s="263">
        <f t="shared" si="2595"/>
        <v>659</v>
      </c>
      <c r="B671" s="102"/>
      <c r="C671" s="248" t="s">
        <v>1386</v>
      </c>
      <c r="D671" s="273" t="s">
        <v>57</v>
      </c>
      <c r="E671" s="264" t="s">
        <v>37</v>
      </c>
      <c r="F671" s="273">
        <v>1</v>
      </c>
      <c r="G671" s="102"/>
      <c r="H671" s="103"/>
      <c r="I671" s="210"/>
      <c r="J671" s="280"/>
      <c r="K671" s="206"/>
      <c r="L671" s="71">
        <f t="shared" ref="L671" si="3522">+J671+K671</f>
        <v>0</v>
      </c>
      <c r="M671" s="209">
        <f t="shared" si="3368"/>
        <v>0</v>
      </c>
      <c r="O671" s="276"/>
      <c r="P671" s="276"/>
      <c r="Q671" s="149"/>
      <c r="R671" s="60"/>
      <c r="S671" s="244"/>
      <c r="T671" s="275"/>
      <c r="U671" s="275"/>
      <c r="V671" s="149"/>
      <c r="W671" s="60"/>
      <c r="X671" s="244"/>
      <c r="Y671" s="275"/>
      <c r="Z671" s="275"/>
      <c r="AA671" s="149"/>
      <c r="AB671" s="60"/>
      <c r="AC671" s="244"/>
      <c r="AD671" s="275"/>
      <c r="AE671" s="275"/>
      <c r="AF671" s="149"/>
      <c r="AG671" s="60"/>
      <c r="AH671" s="244"/>
      <c r="AI671" s="275"/>
      <c r="AJ671" s="275"/>
      <c r="AK671" s="149"/>
      <c r="AL671" s="60"/>
      <c r="AM671" s="244"/>
      <c r="AN671" s="275"/>
      <c r="AO671" s="275"/>
      <c r="AP671" s="149">
        <f t="shared" si="3370"/>
        <v>0</v>
      </c>
      <c r="AQ671" s="60">
        <f t="shared" si="3429"/>
        <v>0</v>
      </c>
      <c r="AR671" s="244"/>
      <c r="AS671" s="275"/>
      <c r="AT671" s="275"/>
      <c r="AU671" s="149"/>
      <c r="AV671" s="60"/>
      <c r="AW671" s="244"/>
      <c r="AX671" s="212"/>
      <c r="AY671" s="213"/>
      <c r="AZ671" s="149"/>
      <c r="BA671" s="60"/>
      <c r="BB671" s="244"/>
      <c r="BC671" s="212"/>
      <c r="BD671" s="213"/>
      <c r="BE671" s="149"/>
      <c r="BF671" s="60"/>
      <c r="BG671" s="244"/>
      <c r="BH671" s="275"/>
      <c r="BI671" s="275"/>
      <c r="BJ671" s="149"/>
      <c r="BK671" s="60"/>
      <c r="BL671" s="244"/>
      <c r="BM671" s="212"/>
      <c r="BN671" s="213"/>
      <c r="BO671" s="149"/>
      <c r="BP671" s="60"/>
      <c r="BQ671" s="244"/>
      <c r="BR671" s="212"/>
      <c r="BS671" s="213"/>
      <c r="BT671" s="149"/>
      <c r="BU671" s="60"/>
      <c r="BV671" s="244"/>
      <c r="BW671" s="212"/>
      <c r="BX671" s="213"/>
      <c r="BY671" s="149"/>
      <c r="BZ671" s="60"/>
      <c r="CA671" s="244"/>
      <c r="CB671" s="277">
        <v>12305600</v>
      </c>
      <c r="CC671" s="277">
        <v>0</v>
      </c>
      <c r="CD671" s="149">
        <f t="shared" si="3372"/>
        <v>12305600</v>
      </c>
      <c r="CE671" s="60">
        <f t="shared" si="3382"/>
        <v>12305600</v>
      </c>
      <c r="CF671" s="244"/>
      <c r="CG671" s="212"/>
      <c r="CH671" s="213"/>
      <c r="CI671" s="149"/>
      <c r="CJ671" s="60"/>
      <c r="CK671" s="244"/>
      <c r="CL671" s="212"/>
      <c r="CM671" s="213"/>
      <c r="CN671" s="149"/>
      <c r="CO671" s="60"/>
      <c r="CP671" s="244"/>
      <c r="CQ671" s="212"/>
      <c r="CR671" s="213"/>
      <c r="CS671" s="149"/>
      <c r="CT671" s="60"/>
      <c r="CU671" s="244"/>
      <c r="CV671" s="212"/>
      <c r="CW671" s="213"/>
      <c r="CX671" s="149"/>
      <c r="CY671" s="60"/>
      <c r="CZ671" s="244"/>
      <c r="DA671" s="212"/>
      <c r="DB671" s="213"/>
      <c r="DC671" s="149"/>
      <c r="DD671" s="60"/>
      <c r="DE671" s="244"/>
      <c r="DF671" s="212"/>
      <c r="DG671" s="213"/>
      <c r="DH671" s="149"/>
      <c r="DI671" s="60"/>
      <c r="DJ671" s="244"/>
      <c r="DK671" s="212">
        <v>35158000</v>
      </c>
      <c r="DL671" s="213">
        <v>593750</v>
      </c>
      <c r="DM671" s="149">
        <f t="shared" si="3417"/>
        <v>35751750</v>
      </c>
      <c r="DN671" s="60">
        <f t="shared" si="3418"/>
        <v>35751750</v>
      </c>
      <c r="DO671" s="244"/>
      <c r="DP671" s="212"/>
      <c r="DQ671" s="213"/>
      <c r="DR671" s="149">
        <f t="shared" si="3373"/>
        <v>0</v>
      </c>
      <c r="DS671" s="60">
        <f t="shared" si="3383"/>
        <v>0</v>
      </c>
      <c r="DT671" s="244"/>
      <c r="DU671" s="212">
        <v>0</v>
      </c>
      <c r="DV671" s="213">
        <v>0</v>
      </c>
      <c r="DW671" s="149">
        <f t="shared" si="3374"/>
        <v>0</v>
      </c>
      <c r="DX671" s="60">
        <f t="shared" si="3384"/>
        <v>0</v>
      </c>
      <c r="DY671" s="244"/>
      <c r="DZ671" s="212"/>
      <c r="EA671" s="213"/>
      <c r="EB671" s="149"/>
      <c r="EC671" s="60"/>
      <c r="ED671" s="247"/>
      <c r="EE671" s="212"/>
      <c r="EF671" s="213"/>
      <c r="EG671" s="149"/>
      <c r="EH671" s="60"/>
      <c r="EI671" s="244"/>
      <c r="EJ671" s="224">
        <f t="shared" ref="EJ671" si="3523">IFERROR(AVERAGEIFS(O671:EI671,O$12:EI$12,"Valor Total Unitario",O671:EI671,"&lt;&gt;0"),0)</f>
        <v>24028675</v>
      </c>
      <c r="EK671" s="221">
        <f t="shared" ref="EK671" si="3524">_xlfn.MINIFS(O671:EI671,O$12:EI$12,"Valor Total Unitario", O671:EI671, "&lt;&gt;0")</f>
        <v>12305600</v>
      </c>
      <c r="EL671" s="222" t="str">
        <f t="shared" ref="EL671" si="3525">IF(EK671=0,"",INDEX(O$9:EI$9,MATCH(EK671,O671:EI671,0)))</f>
        <v>LA INSTRUMENTADORA S.A.S.</v>
      </c>
      <c r="EM671" s="221"/>
      <c r="EN671" s="220">
        <f>IFERROR(EM671/#REF!,0)</f>
        <v>0</v>
      </c>
      <c r="EO671" s="31">
        <f t="shared" ref="EO671" si="3526">+EJ671</f>
        <v>24028675</v>
      </c>
      <c r="EP671" s="31">
        <f t="shared" si="3434"/>
        <v>24028675</v>
      </c>
      <c r="EQ671" s="225" t="str">
        <f t="shared" si="3361"/>
        <v/>
      </c>
    </row>
    <row r="672" spans="1:147" s="14" customFormat="1" ht="28.5">
      <c r="A672" s="263">
        <f t="shared" si="2595"/>
        <v>660</v>
      </c>
      <c r="B672" s="102"/>
      <c r="C672" s="248" t="s">
        <v>1387</v>
      </c>
      <c r="D672" s="273" t="s">
        <v>57</v>
      </c>
      <c r="E672" s="264" t="s">
        <v>37</v>
      </c>
      <c r="F672" s="273">
        <v>1</v>
      </c>
      <c r="G672" s="102"/>
      <c r="H672" s="103"/>
      <c r="I672" s="210"/>
      <c r="J672" s="280"/>
      <c r="K672" s="206"/>
      <c r="L672" s="71">
        <f t="shared" ref="L672" si="3527">+J672+K672</f>
        <v>0</v>
      </c>
      <c r="M672" s="209">
        <f t="shared" si="3368"/>
        <v>0</v>
      </c>
      <c r="O672" s="276"/>
      <c r="P672" s="276"/>
      <c r="Q672" s="149"/>
      <c r="R672" s="60"/>
      <c r="S672" s="244"/>
      <c r="T672" s="275"/>
      <c r="U672" s="275"/>
      <c r="V672" s="149"/>
      <c r="W672" s="60"/>
      <c r="X672" s="244"/>
      <c r="Y672" s="275"/>
      <c r="Z672" s="275"/>
      <c r="AA672" s="149"/>
      <c r="AB672" s="60"/>
      <c r="AC672" s="244"/>
      <c r="AD672" s="275"/>
      <c r="AE672" s="275"/>
      <c r="AF672" s="149"/>
      <c r="AG672" s="60"/>
      <c r="AH672" s="244"/>
      <c r="AI672" s="275"/>
      <c r="AJ672" s="275"/>
      <c r="AK672" s="149"/>
      <c r="AL672" s="60"/>
      <c r="AM672" s="244"/>
      <c r="AN672" s="275"/>
      <c r="AO672" s="275"/>
      <c r="AP672" s="149">
        <f t="shared" si="3370"/>
        <v>0</v>
      </c>
      <c r="AQ672" s="60">
        <f t="shared" si="3429"/>
        <v>0</v>
      </c>
      <c r="AR672" s="244"/>
      <c r="AS672" s="275"/>
      <c r="AT672" s="275"/>
      <c r="AU672" s="149"/>
      <c r="AV672" s="60"/>
      <c r="AW672" s="244"/>
      <c r="AX672" s="212"/>
      <c r="AY672" s="213"/>
      <c r="AZ672" s="149"/>
      <c r="BA672" s="60"/>
      <c r="BB672" s="244"/>
      <c r="BC672" s="212"/>
      <c r="BD672" s="213"/>
      <c r="BE672" s="149"/>
      <c r="BF672" s="60"/>
      <c r="BG672" s="244"/>
      <c r="BH672" s="275"/>
      <c r="BI672" s="275"/>
      <c r="BJ672" s="149"/>
      <c r="BK672" s="60"/>
      <c r="BL672" s="244"/>
      <c r="BM672" s="212"/>
      <c r="BN672" s="213"/>
      <c r="BO672" s="149"/>
      <c r="BP672" s="60"/>
      <c r="BQ672" s="244"/>
      <c r="BR672" s="212"/>
      <c r="BS672" s="213"/>
      <c r="BT672" s="149"/>
      <c r="BU672" s="60"/>
      <c r="BV672" s="244"/>
      <c r="BW672" s="212"/>
      <c r="BX672" s="213"/>
      <c r="BY672" s="149"/>
      <c r="BZ672" s="60"/>
      <c r="CA672" s="244"/>
      <c r="CB672" s="277">
        <v>13871200</v>
      </c>
      <c r="CC672" s="277">
        <v>0</v>
      </c>
      <c r="CD672" s="149">
        <f t="shared" si="3372"/>
        <v>13871200</v>
      </c>
      <c r="CE672" s="60">
        <f t="shared" si="3382"/>
        <v>13871200</v>
      </c>
      <c r="CF672" s="244"/>
      <c r="CG672" s="212"/>
      <c r="CH672" s="213"/>
      <c r="CI672" s="149"/>
      <c r="CJ672" s="60"/>
      <c r="CK672" s="244"/>
      <c r="CL672" s="212"/>
      <c r="CM672" s="213"/>
      <c r="CN672" s="149"/>
      <c r="CO672" s="60"/>
      <c r="CP672" s="244"/>
      <c r="CQ672" s="212"/>
      <c r="CR672" s="213"/>
      <c r="CS672" s="149"/>
      <c r="CT672" s="60"/>
      <c r="CU672" s="244"/>
      <c r="CV672" s="212"/>
      <c r="CW672" s="213"/>
      <c r="CX672" s="149"/>
      <c r="CY672" s="60"/>
      <c r="CZ672" s="244"/>
      <c r="DA672" s="212"/>
      <c r="DB672" s="213"/>
      <c r="DC672" s="149"/>
      <c r="DD672" s="60"/>
      <c r="DE672" s="244"/>
      <c r="DF672" s="212"/>
      <c r="DG672" s="213"/>
      <c r="DH672" s="149"/>
      <c r="DI672" s="60"/>
      <c r="DJ672" s="244"/>
      <c r="DK672" s="212">
        <v>39291000</v>
      </c>
      <c r="DL672" s="213">
        <v>593750</v>
      </c>
      <c r="DM672" s="149">
        <f t="shared" si="3417"/>
        <v>39884750</v>
      </c>
      <c r="DN672" s="60">
        <f t="shared" si="3418"/>
        <v>39884750</v>
      </c>
      <c r="DO672" s="244"/>
      <c r="DP672" s="212"/>
      <c r="DQ672" s="213"/>
      <c r="DR672" s="149">
        <f t="shared" si="3373"/>
        <v>0</v>
      </c>
      <c r="DS672" s="60">
        <f t="shared" si="3383"/>
        <v>0</v>
      </c>
      <c r="DT672" s="244"/>
      <c r="DU672" s="212">
        <v>0</v>
      </c>
      <c r="DV672" s="213">
        <v>0</v>
      </c>
      <c r="DW672" s="149">
        <f t="shared" si="3374"/>
        <v>0</v>
      </c>
      <c r="DX672" s="60">
        <f t="shared" si="3384"/>
        <v>0</v>
      </c>
      <c r="DY672" s="244"/>
      <c r="DZ672" s="212"/>
      <c r="EA672" s="213"/>
      <c r="EB672" s="149"/>
      <c r="EC672" s="60"/>
      <c r="ED672" s="247"/>
      <c r="EE672" s="212"/>
      <c r="EF672" s="213"/>
      <c r="EG672" s="149"/>
      <c r="EH672" s="60"/>
      <c r="EI672" s="244"/>
      <c r="EJ672" s="224">
        <f t="shared" ref="EJ672" si="3528">IFERROR(AVERAGEIFS(O672:EI672,O$12:EI$12,"Valor Total Unitario",O672:EI672,"&lt;&gt;0"),0)</f>
        <v>26877975</v>
      </c>
      <c r="EK672" s="221">
        <f t="shared" ref="EK672" si="3529">_xlfn.MINIFS(O672:EI672,O$12:EI$12,"Valor Total Unitario", O672:EI672, "&lt;&gt;0")</f>
        <v>13871200</v>
      </c>
      <c r="EL672" s="222" t="str">
        <f t="shared" ref="EL672" si="3530">IF(EK672=0,"",INDEX(O$9:EI$9,MATCH(EK672,O672:EI672,0)))</f>
        <v>LA INSTRUMENTADORA S.A.S.</v>
      </c>
      <c r="EM672" s="221"/>
      <c r="EN672" s="220">
        <f>IFERROR(EM672/#REF!,0)</f>
        <v>0</v>
      </c>
      <c r="EO672" s="31">
        <f t="shared" ref="EO672" si="3531">+EJ672</f>
        <v>26877975</v>
      </c>
      <c r="EP672" s="31">
        <f t="shared" si="3434"/>
        <v>26877975</v>
      </c>
      <c r="EQ672" s="225" t="str">
        <f t="shared" si="3361"/>
        <v/>
      </c>
    </row>
    <row r="673" spans="1:147" s="14" customFormat="1" ht="42.75">
      <c r="A673" s="263">
        <f t="shared" si="2595"/>
        <v>661</v>
      </c>
      <c r="B673" s="102"/>
      <c r="C673" s="248" t="s">
        <v>1388</v>
      </c>
      <c r="D673" s="273" t="s">
        <v>57</v>
      </c>
      <c r="E673" s="264" t="s">
        <v>37</v>
      </c>
      <c r="F673" s="273">
        <v>1</v>
      </c>
      <c r="G673" s="102"/>
      <c r="H673" s="103"/>
      <c r="I673" s="210"/>
      <c r="J673" s="280"/>
      <c r="K673" s="206"/>
      <c r="L673" s="71">
        <f t="shared" ref="L673" si="3532">+J673+K673</f>
        <v>0</v>
      </c>
      <c r="M673" s="209">
        <f t="shared" si="3368"/>
        <v>0</v>
      </c>
      <c r="O673" s="276"/>
      <c r="P673" s="276"/>
      <c r="Q673" s="149"/>
      <c r="R673" s="60"/>
      <c r="S673" s="244"/>
      <c r="T673" s="275"/>
      <c r="U673" s="275"/>
      <c r="V673" s="149"/>
      <c r="W673" s="60"/>
      <c r="X673" s="244"/>
      <c r="Y673" s="275"/>
      <c r="Z673" s="275"/>
      <c r="AA673" s="149"/>
      <c r="AB673" s="60"/>
      <c r="AC673" s="244"/>
      <c r="AD673" s="275"/>
      <c r="AE673" s="275"/>
      <c r="AF673" s="149"/>
      <c r="AG673" s="60"/>
      <c r="AH673" s="244"/>
      <c r="AI673" s="275"/>
      <c r="AJ673" s="275"/>
      <c r="AK673" s="149"/>
      <c r="AL673" s="60"/>
      <c r="AM673" s="244"/>
      <c r="AN673" s="275"/>
      <c r="AO673" s="275"/>
      <c r="AP673" s="149">
        <f t="shared" si="3370"/>
        <v>0</v>
      </c>
      <c r="AQ673" s="60">
        <f t="shared" si="3429"/>
        <v>0</v>
      </c>
      <c r="AR673" s="244"/>
      <c r="AS673" s="275"/>
      <c r="AT673" s="275"/>
      <c r="AU673" s="149"/>
      <c r="AV673" s="60"/>
      <c r="AW673" s="244"/>
      <c r="AX673" s="212"/>
      <c r="AY673" s="213"/>
      <c r="AZ673" s="149"/>
      <c r="BA673" s="60"/>
      <c r="BB673" s="244"/>
      <c r="BC673" s="212"/>
      <c r="BD673" s="213"/>
      <c r="BE673" s="149"/>
      <c r="BF673" s="60"/>
      <c r="BG673" s="244"/>
      <c r="BH673" s="275"/>
      <c r="BI673" s="275"/>
      <c r="BJ673" s="149"/>
      <c r="BK673" s="60"/>
      <c r="BL673" s="244"/>
      <c r="BM673" s="212"/>
      <c r="BN673" s="213"/>
      <c r="BO673" s="149"/>
      <c r="BP673" s="60"/>
      <c r="BQ673" s="244"/>
      <c r="BR673" s="212"/>
      <c r="BS673" s="213"/>
      <c r="BT673" s="149"/>
      <c r="BU673" s="60"/>
      <c r="BV673" s="244"/>
      <c r="BW673" s="212"/>
      <c r="BX673" s="213"/>
      <c r="BY673" s="149"/>
      <c r="BZ673" s="60"/>
      <c r="CA673" s="244"/>
      <c r="CB673" s="277">
        <v>14367600</v>
      </c>
      <c r="CC673" s="277">
        <v>0</v>
      </c>
      <c r="CD673" s="149">
        <f t="shared" si="3372"/>
        <v>14367600</v>
      </c>
      <c r="CE673" s="60">
        <f t="shared" si="3382"/>
        <v>14367600</v>
      </c>
      <c r="CF673" s="244"/>
      <c r="CG673" s="212"/>
      <c r="CH673" s="213"/>
      <c r="CI673" s="149"/>
      <c r="CJ673" s="60"/>
      <c r="CK673" s="244"/>
      <c r="CL673" s="212"/>
      <c r="CM673" s="213"/>
      <c r="CN673" s="149"/>
      <c r="CO673" s="60"/>
      <c r="CP673" s="244"/>
      <c r="CQ673" s="212"/>
      <c r="CR673" s="213"/>
      <c r="CS673" s="149"/>
      <c r="CT673" s="60"/>
      <c r="CU673" s="244"/>
      <c r="CV673" s="212"/>
      <c r="CW673" s="213"/>
      <c r="CX673" s="149"/>
      <c r="CY673" s="60"/>
      <c r="CZ673" s="244"/>
      <c r="DA673" s="212"/>
      <c r="DB673" s="213"/>
      <c r="DC673" s="149"/>
      <c r="DD673" s="60"/>
      <c r="DE673" s="244"/>
      <c r="DF673" s="212"/>
      <c r="DG673" s="213"/>
      <c r="DH673" s="149"/>
      <c r="DI673" s="60"/>
      <c r="DJ673" s="244"/>
      <c r="DK673" s="212">
        <v>37169000</v>
      </c>
      <c r="DL673" s="213">
        <v>593750</v>
      </c>
      <c r="DM673" s="149">
        <f t="shared" si="3417"/>
        <v>37762750</v>
      </c>
      <c r="DN673" s="60">
        <f t="shared" si="3418"/>
        <v>37762750</v>
      </c>
      <c r="DO673" s="244"/>
      <c r="DP673" s="212"/>
      <c r="DQ673" s="213"/>
      <c r="DR673" s="149">
        <f t="shared" si="3373"/>
        <v>0</v>
      </c>
      <c r="DS673" s="60">
        <f t="shared" si="3383"/>
        <v>0</v>
      </c>
      <c r="DT673" s="244"/>
      <c r="DU673" s="212">
        <v>0</v>
      </c>
      <c r="DV673" s="213">
        <v>0</v>
      </c>
      <c r="DW673" s="149">
        <f t="shared" si="3374"/>
        <v>0</v>
      </c>
      <c r="DX673" s="60">
        <f t="shared" si="3384"/>
        <v>0</v>
      </c>
      <c r="DY673" s="244"/>
      <c r="DZ673" s="212"/>
      <c r="EA673" s="213"/>
      <c r="EB673" s="149"/>
      <c r="EC673" s="60"/>
      <c r="ED673" s="247"/>
      <c r="EE673" s="212"/>
      <c r="EF673" s="213"/>
      <c r="EG673" s="149"/>
      <c r="EH673" s="60"/>
      <c r="EI673" s="244"/>
      <c r="EJ673" s="224">
        <f t="shared" ref="EJ673" si="3533">IFERROR(AVERAGEIFS(O673:EI673,O$12:EI$12,"Valor Total Unitario",O673:EI673,"&lt;&gt;0"),0)</f>
        <v>26065175</v>
      </c>
      <c r="EK673" s="221">
        <f t="shared" ref="EK673" si="3534">_xlfn.MINIFS(O673:EI673,O$12:EI$12,"Valor Total Unitario", O673:EI673, "&lt;&gt;0")</f>
        <v>14367600</v>
      </c>
      <c r="EL673" s="222" t="str">
        <f t="shared" ref="EL673" si="3535">IF(EK673=0,"",INDEX(O$9:EI$9,MATCH(EK673,O673:EI673,0)))</f>
        <v>LA INSTRUMENTADORA S.A.S.</v>
      </c>
      <c r="EM673" s="221"/>
      <c r="EN673" s="220">
        <f>IFERROR(EM673/#REF!,0)</f>
        <v>0</v>
      </c>
      <c r="EO673" s="31">
        <f t="shared" ref="EO673" si="3536">+EJ673</f>
        <v>26065175</v>
      </c>
      <c r="EP673" s="31">
        <f t="shared" si="3434"/>
        <v>26065175</v>
      </c>
      <c r="EQ673" s="225" t="str">
        <f t="shared" si="3361"/>
        <v/>
      </c>
    </row>
    <row r="674" spans="1:147" s="14" customFormat="1" ht="28.5">
      <c r="A674" s="263">
        <f t="shared" si="2595"/>
        <v>662</v>
      </c>
      <c r="B674" s="102"/>
      <c r="C674" s="248" t="s">
        <v>1389</v>
      </c>
      <c r="D674" s="273" t="s">
        <v>57</v>
      </c>
      <c r="E674" s="264" t="s">
        <v>37</v>
      </c>
      <c r="F674" s="273">
        <v>1</v>
      </c>
      <c r="G674" s="102"/>
      <c r="H674" s="103"/>
      <c r="I674" s="210"/>
      <c r="J674" s="280"/>
      <c r="K674" s="206"/>
      <c r="L674" s="71">
        <f t="shared" ref="L674" si="3537">+J674+K674</f>
        <v>0</v>
      </c>
      <c r="M674" s="209">
        <f t="shared" si="3368"/>
        <v>0</v>
      </c>
      <c r="O674" s="276"/>
      <c r="P674" s="276"/>
      <c r="Q674" s="149"/>
      <c r="R674" s="60"/>
      <c r="S674" s="244"/>
      <c r="T674" s="275"/>
      <c r="U674" s="275"/>
      <c r="V674" s="149"/>
      <c r="W674" s="60"/>
      <c r="X674" s="244"/>
      <c r="Y674" s="275"/>
      <c r="Z674" s="275"/>
      <c r="AA674" s="149"/>
      <c r="AB674" s="60"/>
      <c r="AC674" s="244"/>
      <c r="AD674" s="275"/>
      <c r="AE674" s="275"/>
      <c r="AF674" s="149"/>
      <c r="AG674" s="60"/>
      <c r="AH674" s="244"/>
      <c r="AI674" s="275"/>
      <c r="AJ674" s="275"/>
      <c r="AK674" s="149"/>
      <c r="AL674" s="60"/>
      <c r="AM674" s="244"/>
      <c r="AN674" s="275"/>
      <c r="AO674" s="275"/>
      <c r="AP674" s="149">
        <f t="shared" si="3370"/>
        <v>0</v>
      </c>
      <c r="AQ674" s="60">
        <f t="shared" si="3429"/>
        <v>0</v>
      </c>
      <c r="AR674" s="244"/>
      <c r="AS674" s="275"/>
      <c r="AT674" s="275"/>
      <c r="AU674" s="149"/>
      <c r="AV674" s="60"/>
      <c r="AW674" s="244"/>
      <c r="AX674" s="212"/>
      <c r="AY674" s="213"/>
      <c r="AZ674" s="149"/>
      <c r="BA674" s="60"/>
      <c r="BB674" s="244"/>
      <c r="BC674" s="212"/>
      <c r="BD674" s="213"/>
      <c r="BE674" s="149"/>
      <c r="BF674" s="60"/>
      <c r="BG674" s="244"/>
      <c r="BH674" s="275"/>
      <c r="BI674" s="275"/>
      <c r="BJ674" s="149"/>
      <c r="BK674" s="60"/>
      <c r="BL674" s="244"/>
      <c r="BM674" s="212"/>
      <c r="BN674" s="213"/>
      <c r="BO674" s="149"/>
      <c r="BP674" s="60"/>
      <c r="BQ674" s="244"/>
      <c r="BR674" s="212"/>
      <c r="BS674" s="213"/>
      <c r="BT674" s="149"/>
      <c r="BU674" s="60"/>
      <c r="BV674" s="244"/>
      <c r="BW674" s="212"/>
      <c r="BX674" s="213"/>
      <c r="BY674" s="149"/>
      <c r="BZ674" s="60"/>
      <c r="CA674" s="244"/>
      <c r="CB674" s="277">
        <v>9593500</v>
      </c>
      <c r="CC674" s="277">
        <v>0</v>
      </c>
      <c r="CD674" s="149">
        <f t="shared" si="3372"/>
        <v>9593500</v>
      </c>
      <c r="CE674" s="60">
        <f t="shared" si="3382"/>
        <v>9593500</v>
      </c>
      <c r="CF674" s="244"/>
      <c r="CG674" s="212"/>
      <c r="CH674" s="213"/>
      <c r="CI674" s="149"/>
      <c r="CJ674" s="60"/>
      <c r="CK674" s="244"/>
      <c r="CL674" s="212"/>
      <c r="CM674" s="213"/>
      <c r="CN674" s="149"/>
      <c r="CO674" s="60"/>
      <c r="CP674" s="244"/>
      <c r="CQ674" s="212"/>
      <c r="CR674" s="213"/>
      <c r="CS674" s="149"/>
      <c r="CT674" s="60"/>
      <c r="CU674" s="244"/>
      <c r="CV674" s="212"/>
      <c r="CW674" s="213"/>
      <c r="CX674" s="149"/>
      <c r="CY674" s="60"/>
      <c r="CZ674" s="244"/>
      <c r="DA674" s="212"/>
      <c r="DB674" s="213"/>
      <c r="DC674" s="149"/>
      <c r="DD674" s="60"/>
      <c r="DE674" s="244"/>
      <c r="DF674" s="212"/>
      <c r="DG674" s="213"/>
      <c r="DH674" s="149"/>
      <c r="DI674" s="60"/>
      <c r="DJ674" s="244"/>
      <c r="DK674" s="212">
        <v>32374000</v>
      </c>
      <c r="DL674" s="213">
        <v>593750</v>
      </c>
      <c r="DM674" s="149">
        <f t="shared" si="3417"/>
        <v>32967750</v>
      </c>
      <c r="DN674" s="60">
        <f t="shared" si="3418"/>
        <v>32967750</v>
      </c>
      <c r="DO674" s="244"/>
      <c r="DP674" s="212"/>
      <c r="DQ674" s="213"/>
      <c r="DR674" s="149">
        <f t="shared" si="3373"/>
        <v>0</v>
      </c>
      <c r="DS674" s="60">
        <f t="shared" si="3383"/>
        <v>0</v>
      </c>
      <c r="DT674" s="244"/>
      <c r="DU674" s="212">
        <v>0</v>
      </c>
      <c r="DV674" s="213">
        <v>0</v>
      </c>
      <c r="DW674" s="149">
        <f t="shared" si="3374"/>
        <v>0</v>
      </c>
      <c r="DX674" s="60">
        <f t="shared" si="3384"/>
        <v>0</v>
      </c>
      <c r="DY674" s="244"/>
      <c r="DZ674" s="212"/>
      <c r="EA674" s="213"/>
      <c r="EB674" s="149"/>
      <c r="EC674" s="60"/>
      <c r="ED674" s="247"/>
      <c r="EE674" s="212"/>
      <c r="EF674" s="213"/>
      <c r="EG674" s="149"/>
      <c r="EH674" s="60"/>
      <c r="EI674" s="244"/>
      <c r="EJ674" s="224">
        <f t="shared" ref="EJ674" si="3538">IFERROR(AVERAGEIFS(O674:EI674,O$12:EI$12,"Valor Total Unitario",O674:EI674,"&lt;&gt;0"),0)</f>
        <v>21280625</v>
      </c>
      <c r="EK674" s="221">
        <f t="shared" ref="EK674" si="3539">_xlfn.MINIFS(O674:EI674,O$12:EI$12,"Valor Total Unitario", O674:EI674, "&lt;&gt;0")</f>
        <v>9593500</v>
      </c>
      <c r="EL674" s="222" t="str">
        <f t="shared" ref="EL674" si="3540">IF(EK674=0,"",INDEX(O$9:EI$9,MATCH(EK674,O674:EI674,0)))</f>
        <v>LA INSTRUMENTADORA S.A.S.</v>
      </c>
      <c r="EM674" s="221"/>
      <c r="EN674" s="220">
        <f>IFERROR(EM674/#REF!,0)</f>
        <v>0</v>
      </c>
      <c r="EO674" s="31">
        <f t="shared" ref="EO674" si="3541">+EJ674</f>
        <v>21280625</v>
      </c>
      <c r="EP674" s="31">
        <f t="shared" si="3434"/>
        <v>21280625</v>
      </c>
      <c r="EQ674" s="225" t="str">
        <f t="shared" si="3361"/>
        <v/>
      </c>
    </row>
    <row r="675" spans="1:147" s="14" customFormat="1" ht="28.5">
      <c r="A675" s="263">
        <f t="shared" si="2595"/>
        <v>663</v>
      </c>
      <c r="B675" s="102"/>
      <c r="C675" s="248" t="s">
        <v>1390</v>
      </c>
      <c r="D675" s="273" t="s">
        <v>57</v>
      </c>
      <c r="E675" s="264" t="s">
        <v>37</v>
      </c>
      <c r="F675" s="273">
        <v>1</v>
      </c>
      <c r="G675" s="102"/>
      <c r="H675" s="103"/>
      <c r="I675" s="210"/>
      <c r="J675" s="280"/>
      <c r="K675" s="206"/>
      <c r="L675" s="71">
        <f t="shared" ref="L675" si="3542">+J675+K675</f>
        <v>0</v>
      </c>
      <c r="M675" s="209">
        <f t="shared" si="3368"/>
        <v>0</v>
      </c>
      <c r="O675" s="276"/>
      <c r="P675" s="276"/>
      <c r="Q675" s="149"/>
      <c r="R675" s="60"/>
      <c r="S675" s="244"/>
      <c r="T675" s="275"/>
      <c r="U675" s="275"/>
      <c r="V675" s="149"/>
      <c r="W675" s="60"/>
      <c r="X675" s="244"/>
      <c r="Y675" s="275"/>
      <c r="Z675" s="275"/>
      <c r="AA675" s="149"/>
      <c r="AB675" s="60"/>
      <c r="AC675" s="244"/>
      <c r="AD675" s="275"/>
      <c r="AE675" s="275"/>
      <c r="AF675" s="149"/>
      <c r="AG675" s="60"/>
      <c r="AH675" s="244"/>
      <c r="AI675" s="275"/>
      <c r="AJ675" s="275"/>
      <c r="AK675" s="149"/>
      <c r="AL675" s="60"/>
      <c r="AM675" s="244"/>
      <c r="AN675" s="275"/>
      <c r="AO675" s="275"/>
      <c r="AP675" s="149">
        <f t="shared" si="3370"/>
        <v>0</v>
      </c>
      <c r="AQ675" s="60">
        <f t="shared" si="3429"/>
        <v>0</v>
      </c>
      <c r="AR675" s="244"/>
      <c r="AS675" s="275"/>
      <c r="AT675" s="275"/>
      <c r="AU675" s="149"/>
      <c r="AV675" s="60"/>
      <c r="AW675" s="244"/>
      <c r="AX675" s="212"/>
      <c r="AY675" s="213"/>
      <c r="AZ675" s="149"/>
      <c r="BA675" s="60"/>
      <c r="BB675" s="244"/>
      <c r="BC675" s="212"/>
      <c r="BD675" s="213"/>
      <c r="BE675" s="149"/>
      <c r="BF675" s="60"/>
      <c r="BG675" s="244"/>
      <c r="BH675" s="275"/>
      <c r="BI675" s="275"/>
      <c r="BJ675" s="149"/>
      <c r="BK675" s="60"/>
      <c r="BL675" s="244"/>
      <c r="BM675" s="212"/>
      <c r="BN675" s="213"/>
      <c r="BO675" s="149"/>
      <c r="BP675" s="60"/>
      <c r="BQ675" s="244"/>
      <c r="BR675" s="212"/>
      <c r="BS675" s="213"/>
      <c r="BT675" s="149"/>
      <c r="BU675" s="60"/>
      <c r="BV675" s="244"/>
      <c r="BW675" s="212"/>
      <c r="BX675" s="213"/>
      <c r="BY675" s="149"/>
      <c r="BZ675" s="60"/>
      <c r="CA675" s="244"/>
      <c r="CB675" s="277">
        <v>11172200</v>
      </c>
      <c r="CC675" s="277">
        <v>0</v>
      </c>
      <c r="CD675" s="149">
        <f t="shared" si="3372"/>
        <v>11172200</v>
      </c>
      <c r="CE675" s="60">
        <f t="shared" si="3382"/>
        <v>11172200</v>
      </c>
      <c r="CF675" s="244"/>
      <c r="CG675" s="212"/>
      <c r="CH675" s="213"/>
      <c r="CI675" s="149"/>
      <c r="CJ675" s="60"/>
      <c r="CK675" s="244"/>
      <c r="CL675" s="212"/>
      <c r="CM675" s="213"/>
      <c r="CN675" s="149"/>
      <c r="CO675" s="60"/>
      <c r="CP675" s="244"/>
      <c r="CQ675" s="212"/>
      <c r="CR675" s="213"/>
      <c r="CS675" s="149"/>
      <c r="CT675" s="60"/>
      <c r="CU675" s="244"/>
      <c r="CV675" s="212"/>
      <c r="CW675" s="213"/>
      <c r="CX675" s="149"/>
      <c r="CY675" s="60"/>
      <c r="CZ675" s="244"/>
      <c r="DA675" s="212"/>
      <c r="DB675" s="213"/>
      <c r="DC675" s="149"/>
      <c r="DD675" s="60"/>
      <c r="DE675" s="244"/>
      <c r="DF675" s="212"/>
      <c r="DG675" s="213"/>
      <c r="DH675" s="149"/>
      <c r="DI675" s="60"/>
      <c r="DJ675" s="244"/>
      <c r="DK675" s="212">
        <v>20930000</v>
      </c>
      <c r="DL675" s="213">
        <v>593750</v>
      </c>
      <c r="DM675" s="149">
        <f t="shared" si="3417"/>
        <v>21523750</v>
      </c>
      <c r="DN675" s="60">
        <f t="shared" si="3418"/>
        <v>21523750</v>
      </c>
      <c r="DO675" s="244"/>
      <c r="DP675" s="212"/>
      <c r="DQ675" s="213"/>
      <c r="DR675" s="149">
        <f t="shared" si="3373"/>
        <v>0</v>
      </c>
      <c r="DS675" s="60">
        <f t="shared" si="3383"/>
        <v>0</v>
      </c>
      <c r="DT675" s="244"/>
      <c r="DU675" s="212">
        <v>0</v>
      </c>
      <c r="DV675" s="213">
        <v>0</v>
      </c>
      <c r="DW675" s="149">
        <f t="shared" si="3374"/>
        <v>0</v>
      </c>
      <c r="DX675" s="60">
        <f t="shared" si="3384"/>
        <v>0</v>
      </c>
      <c r="DY675" s="244"/>
      <c r="DZ675" s="212"/>
      <c r="EA675" s="213"/>
      <c r="EB675" s="149"/>
      <c r="EC675" s="60"/>
      <c r="ED675" s="247"/>
      <c r="EE675" s="212"/>
      <c r="EF675" s="213"/>
      <c r="EG675" s="149"/>
      <c r="EH675" s="60"/>
      <c r="EI675" s="244"/>
      <c r="EJ675" s="224">
        <f t="shared" ref="EJ675" si="3543">IFERROR(AVERAGEIFS(O675:EI675,O$12:EI$12,"Valor Total Unitario",O675:EI675,"&lt;&gt;0"),0)</f>
        <v>16347975</v>
      </c>
      <c r="EK675" s="221">
        <f t="shared" ref="EK675" si="3544">_xlfn.MINIFS(O675:EI675,O$12:EI$12,"Valor Total Unitario", O675:EI675, "&lt;&gt;0")</f>
        <v>11172200</v>
      </c>
      <c r="EL675" s="222" t="str">
        <f t="shared" ref="EL675" si="3545">IF(EK675=0,"",INDEX(O$9:EI$9,MATCH(EK675,O675:EI675,0)))</f>
        <v>LA INSTRUMENTADORA S.A.S.</v>
      </c>
      <c r="EM675" s="221"/>
      <c r="EN675" s="220">
        <f>IFERROR(EM675/#REF!,0)</f>
        <v>0</v>
      </c>
      <c r="EO675" s="31">
        <f t="shared" ref="EO675" si="3546">+EJ675</f>
        <v>16347975</v>
      </c>
      <c r="EP675" s="31">
        <f t="shared" si="3434"/>
        <v>16347975</v>
      </c>
      <c r="EQ675" s="225" t="str">
        <f t="shared" si="3361"/>
        <v/>
      </c>
    </row>
    <row r="676" spans="1:147" s="14" customFormat="1" ht="28.5">
      <c r="A676" s="263">
        <f t="shared" si="2595"/>
        <v>664</v>
      </c>
      <c r="B676" s="102"/>
      <c r="C676" s="248" t="s">
        <v>1391</v>
      </c>
      <c r="D676" s="273" t="s">
        <v>57</v>
      </c>
      <c r="E676" s="264" t="s">
        <v>37</v>
      </c>
      <c r="F676" s="273">
        <v>1</v>
      </c>
      <c r="G676" s="102"/>
      <c r="H676" s="103"/>
      <c r="I676" s="210"/>
      <c r="J676" s="280"/>
      <c r="K676" s="206"/>
      <c r="L676" s="71">
        <f t="shared" ref="L676" si="3547">+J676+K676</f>
        <v>0</v>
      </c>
      <c r="M676" s="209">
        <f t="shared" si="3368"/>
        <v>0</v>
      </c>
      <c r="O676" s="276"/>
      <c r="P676" s="276"/>
      <c r="Q676" s="149"/>
      <c r="R676" s="60"/>
      <c r="S676" s="244"/>
      <c r="T676" s="275"/>
      <c r="U676" s="275"/>
      <c r="V676" s="149"/>
      <c r="W676" s="60"/>
      <c r="X676" s="244"/>
      <c r="Y676" s="275"/>
      <c r="Z676" s="275"/>
      <c r="AA676" s="149"/>
      <c r="AB676" s="60"/>
      <c r="AC676" s="244"/>
      <c r="AD676" s="275"/>
      <c r="AE676" s="275"/>
      <c r="AF676" s="149"/>
      <c r="AG676" s="60"/>
      <c r="AH676" s="244"/>
      <c r="AI676" s="275"/>
      <c r="AJ676" s="275"/>
      <c r="AK676" s="149"/>
      <c r="AL676" s="60"/>
      <c r="AM676" s="244"/>
      <c r="AN676" s="275"/>
      <c r="AO676" s="275"/>
      <c r="AP676" s="149">
        <f t="shared" si="3370"/>
        <v>0</v>
      </c>
      <c r="AQ676" s="60">
        <f t="shared" si="3429"/>
        <v>0</v>
      </c>
      <c r="AR676" s="244"/>
      <c r="AS676" s="275"/>
      <c r="AT676" s="275"/>
      <c r="AU676" s="149"/>
      <c r="AV676" s="60"/>
      <c r="AW676" s="244"/>
      <c r="AX676" s="212"/>
      <c r="AY676" s="213"/>
      <c r="AZ676" s="149"/>
      <c r="BA676" s="60"/>
      <c r="BB676" s="244"/>
      <c r="BC676" s="212"/>
      <c r="BD676" s="213"/>
      <c r="BE676" s="149"/>
      <c r="BF676" s="60"/>
      <c r="BG676" s="244"/>
      <c r="BH676" s="275"/>
      <c r="BI676" s="275"/>
      <c r="BJ676" s="149"/>
      <c r="BK676" s="60"/>
      <c r="BL676" s="244"/>
      <c r="BM676" s="212"/>
      <c r="BN676" s="213"/>
      <c r="BO676" s="149"/>
      <c r="BP676" s="60"/>
      <c r="BQ676" s="244"/>
      <c r="BR676" s="212"/>
      <c r="BS676" s="213"/>
      <c r="BT676" s="149"/>
      <c r="BU676" s="60"/>
      <c r="BV676" s="244"/>
      <c r="BW676" s="212"/>
      <c r="BX676" s="213"/>
      <c r="BY676" s="149"/>
      <c r="BZ676" s="60"/>
      <c r="CA676" s="244"/>
      <c r="CB676" s="277">
        <v>11172200</v>
      </c>
      <c r="CC676" s="277">
        <v>0</v>
      </c>
      <c r="CD676" s="149">
        <f t="shared" si="3372"/>
        <v>11172200</v>
      </c>
      <c r="CE676" s="60">
        <f t="shared" si="3382"/>
        <v>11172200</v>
      </c>
      <c r="CF676" s="244"/>
      <c r="CG676" s="212"/>
      <c r="CH676" s="213"/>
      <c r="CI676" s="149"/>
      <c r="CJ676" s="60"/>
      <c r="CK676" s="244"/>
      <c r="CL676" s="212"/>
      <c r="CM676" s="213"/>
      <c r="CN676" s="149"/>
      <c r="CO676" s="60"/>
      <c r="CP676" s="244"/>
      <c r="CQ676" s="212"/>
      <c r="CR676" s="213"/>
      <c r="CS676" s="149"/>
      <c r="CT676" s="60"/>
      <c r="CU676" s="244"/>
      <c r="CV676" s="212"/>
      <c r="CW676" s="213"/>
      <c r="CX676" s="149"/>
      <c r="CY676" s="60"/>
      <c r="CZ676" s="244"/>
      <c r="DA676" s="212"/>
      <c r="DB676" s="213"/>
      <c r="DC676" s="149"/>
      <c r="DD676" s="60"/>
      <c r="DE676" s="244"/>
      <c r="DF676" s="212"/>
      <c r="DG676" s="213"/>
      <c r="DH676" s="149"/>
      <c r="DI676" s="60"/>
      <c r="DJ676" s="244"/>
      <c r="DK676" s="212"/>
      <c r="DL676" s="213">
        <v>0</v>
      </c>
      <c r="DM676" s="149">
        <f t="shared" si="3417"/>
        <v>0</v>
      </c>
      <c r="DN676" s="60">
        <f t="shared" si="3418"/>
        <v>0</v>
      </c>
      <c r="DO676" s="244"/>
      <c r="DP676" s="212"/>
      <c r="DQ676" s="213"/>
      <c r="DR676" s="149">
        <f t="shared" si="3373"/>
        <v>0</v>
      </c>
      <c r="DS676" s="60">
        <f t="shared" si="3383"/>
        <v>0</v>
      </c>
      <c r="DT676" s="244"/>
      <c r="DU676" s="212">
        <v>0</v>
      </c>
      <c r="DV676" s="213">
        <v>0</v>
      </c>
      <c r="DW676" s="149">
        <f t="shared" si="3374"/>
        <v>0</v>
      </c>
      <c r="DX676" s="60">
        <f t="shared" si="3384"/>
        <v>0</v>
      </c>
      <c r="DY676" s="244"/>
      <c r="DZ676" s="212"/>
      <c r="EA676" s="213"/>
      <c r="EB676" s="149"/>
      <c r="EC676" s="60"/>
      <c r="ED676" s="247"/>
      <c r="EE676" s="212"/>
      <c r="EF676" s="213"/>
      <c r="EG676" s="149"/>
      <c r="EH676" s="60"/>
      <c r="EI676" s="244"/>
      <c r="EJ676" s="224">
        <f t="shared" ref="EJ676" si="3548">IFERROR(AVERAGEIFS(O676:EI676,O$12:EI$12,"Valor Total Unitario",O676:EI676,"&lt;&gt;0"),0)</f>
        <v>11172200</v>
      </c>
      <c r="EK676" s="221">
        <f t="shared" ref="EK676" si="3549">_xlfn.MINIFS(O676:EI676,O$12:EI$12,"Valor Total Unitario", O676:EI676, "&lt;&gt;0")</f>
        <v>11172200</v>
      </c>
      <c r="EL676" s="222" t="str">
        <f t="shared" ref="EL676" si="3550">IF(EK676=0,"",INDEX(O$9:EI$9,MATCH(EK676,O676:EI676,0)))</f>
        <v>LA INSTRUMENTADORA S.A.S.</v>
      </c>
      <c r="EM676" s="221"/>
      <c r="EN676" s="220">
        <f>IFERROR(EM676/#REF!,0)</f>
        <v>0</v>
      </c>
      <c r="EO676" s="31">
        <f t="shared" ref="EO676" si="3551">+EJ676</f>
        <v>11172200</v>
      </c>
      <c r="EP676" s="31">
        <f t="shared" si="3434"/>
        <v>11172200</v>
      </c>
      <c r="EQ676" s="225" t="str">
        <f t="shared" si="3361"/>
        <v/>
      </c>
    </row>
    <row r="677" spans="1:147" s="14" customFormat="1" ht="28.5">
      <c r="A677" s="263">
        <v>665</v>
      </c>
      <c r="B677" s="102"/>
      <c r="C677" s="248" t="s">
        <v>1392</v>
      </c>
      <c r="D677" s="273" t="s">
        <v>57</v>
      </c>
      <c r="E677" s="264" t="s">
        <v>37</v>
      </c>
      <c r="F677" s="273">
        <v>1</v>
      </c>
      <c r="G677" s="102"/>
      <c r="H677" s="103"/>
      <c r="I677" s="210" t="s">
        <v>1511</v>
      </c>
      <c r="J677" s="280">
        <v>10640200</v>
      </c>
      <c r="K677" s="206"/>
      <c r="L677" s="71">
        <f t="shared" ref="L677" si="3552">+J677+K677</f>
        <v>10640200</v>
      </c>
      <c r="M677" s="209">
        <f t="shared" si="3368"/>
        <v>10640200</v>
      </c>
      <c r="O677" s="276"/>
      <c r="P677" s="276"/>
      <c r="Q677" s="149"/>
      <c r="R677" s="60"/>
      <c r="S677" s="244"/>
      <c r="T677" s="275"/>
      <c r="U677" s="275"/>
      <c r="V677" s="149"/>
      <c r="W677" s="60"/>
      <c r="X677" s="244"/>
      <c r="Y677" s="275"/>
      <c r="Z677" s="275"/>
      <c r="AA677" s="149"/>
      <c r="AB677" s="60"/>
      <c r="AC677" s="244"/>
      <c r="AD677" s="275"/>
      <c r="AE677" s="275"/>
      <c r="AF677" s="149"/>
      <c r="AG677" s="60"/>
      <c r="AH677" s="244"/>
      <c r="AI677" s="275"/>
      <c r="AJ677" s="275"/>
      <c r="AK677" s="149"/>
      <c r="AL677" s="60"/>
      <c r="AM677" s="244"/>
      <c r="AN677" s="275"/>
      <c r="AO677" s="275"/>
      <c r="AP677" s="149">
        <f t="shared" si="3370"/>
        <v>0</v>
      </c>
      <c r="AQ677" s="60">
        <f t="shared" si="3429"/>
        <v>0</v>
      </c>
      <c r="AR677" s="244"/>
      <c r="AS677" s="275"/>
      <c r="AT677" s="275"/>
      <c r="AU677" s="149"/>
      <c r="AV677" s="60"/>
      <c r="AW677" s="244"/>
      <c r="AX677" s="212"/>
      <c r="AY677" s="213"/>
      <c r="AZ677" s="149"/>
      <c r="BA677" s="60"/>
      <c r="BB677" s="244"/>
      <c r="BC677" s="212"/>
      <c r="BD677" s="213"/>
      <c r="BE677" s="149"/>
      <c r="BF677" s="60"/>
      <c r="BG677" s="244"/>
      <c r="BH677" s="275"/>
      <c r="BI677" s="275"/>
      <c r="BJ677" s="149"/>
      <c r="BK677" s="60"/>
      <c r="BL677" s="244"/>
      <c r="BM677" s="212"/>
      <c r="BN677" s="213"/>
      <c r="BO677" s="149"/>
      <c r="BP677" s="60"/>
      <c r="BQ677" s="244"/>
      <c r="BR677" s="212"/>
      <c r="BS677" s="213"/>
      <c r="BT677" s="149"/>
      <c r="BU677" s="60"/>
      <c r="BV677" s="244"/>
      <c r="BW677" s="212"/>
      <c r="BX677" s="213"/>
      <c r="BY677" s="149"/>
      <c r="BZ677" s="60"/>
      <c r="CA677" s="244"/>
      <c r="CB677" s="277"/>
      <c r="CC677" s="277"/>
      <c r="CD677" s="149"/>
      <c r="CE677" s="60"/>
      <c r="CF677" s="244"/>
      <c r="CG677" s="212"/>
      <c r="CH677" s="213"/>
      <c r="CI677" s="149"/>
      <c r="CJ677" s="60"/>
      <c r="CK677" s="244"/>
      <c r="CL677" s="212"/>
      <c r="CM677" s="213"/>
      <c r="CN677" s="149"/>
      <c r="CO677" s="60"/>
      <c r="CP677" s="244"/>
      <c r="CQ677" s="212"/>
      <c r="CR677" s="213"/>
      <c r="CS677" s="149"/>
      <c r="CT677" s="60"/>
      <c r="CU677" s="244"/>
      <c r="CV677" s="212"/>
      <c r="CW677" s="213"/>
      <c r="CX677" s="149"/>
      <c r="CY677" s="60"/>
      <c r="CZ677" s="244"/>
      <c r="DA677" s="212"/>
      <c r="DB677" s="213"/>
      <c r="DC677" s="149"/>
      <c r="DD677" s="60"/>
      <c r="DE677" s="244"/>
      <c r="DF677" s="212"/>
      <c r="DG677" s="213"/>
      <c r="DH677" s="149"/>
      <c r="DI677" s="60"/>
      <c r="DJ677" s="244"/>
      <c r="DK677" s="212"/>
      <c r="DL677" s="213"/>
      <c r="DM677" s="149"/>
      <c r="DN677" s="60"/>
      <c r="DO677" s="244"/>
      <c r="DP677" s="212"/>
      <c r="DQ677" s="213"/>
      <c r="DR677" s="149">
        <f t="shared" si="3373"/>
        <v>0</v>
      </c>
      <c r="DS677" s="60">
        <f t="shared" si="3383"/>
        <v>0</v>
      </c>
      <c r="DT677" s="244"/>
      <c r="DU677" s="212">
        <v>0</v>
      </c>
      <c r="DV677" s="213">
        <v>0</v>
      </c>
      <c r="DW677" s="149">
        <f t="shared" si="3374"/>
        <v>0</v>
      </c>
      <c r="DX677" s="60">
        <f t="shared" si="3384"/>
        <v>0</v>
      </c>
      <c r="DY677" s="244"/>
      <c r="DZ677" s="212"/>
      <c r="EA677" s="213"/>
      <c r="EB677" s="149"/>
      <c r="EC677" s="60"/>
      <c r="ED677" s="247"/>
      <c r="EE677" s="212"/>
      <c r="EF677" s="213"/>
      <c r="EG677" s="149"/>
      <c r="EH677" s="60"/>
      <c r="EI677" s="244"/>
      <c r="EJ677" s="224">
        <f>L677</f>
        <v>10640200</v>
      </c>
      <c r="EK677" s="221">
        <f t="shared" ref="EK677" si="3553">_xlfn.MINIFS(O677:EI677,O$12:EI$12,"Valor Total Unitario", O677:EI677, "&lt;&gt;0")</f>
        <v>0</v>
      </c>
      <c r="EL677" s="222" t="s">
        <v>1513</v>
      </c>
      <c r="EM677" s="221"/>
      <c r="EN677" s="220">
        <f>IFERROR(EM677/#REF!,0)</f>
        <v>0</v>
      </c>
      <c r="EO677" s="31">
        <f t="shared" ref="EO677" si="3554">+EJ677</f>
        <v>10640200</v>
      </c>
      <c r="EP677" s="31">
        <f t="shared" si="3434"/>
        <v>10640200</v>
      </c>
      <c r="EQ677" s="281" t="s">
        <v>1513</v>
      </c>
    </row>
    <row r="678" spans="1:147" s="14" customFormat="1" ht="24">
      <c r="A678" s="263">
        <f t="shared" si="2595"/>
        <v>666</v>
      </c>
      <c r="B678" s="102"/>
      <c r="C678" s="254" t="s">
        <v>1393</v>
      </c>
      <c r="D678" s="273" t="s">
        <v>57</v>
      </c>
      <c r="E678" s="268" t="s">
        <v>37</v>
      </c>
      <c r="F678" s="273">
        <v>1</v>
      </c>
      <c r="G678" s="102"/>
      <c r="H678" s="103"/>
      <c r="I678" s="210"/>
      <c r="J678" s="280"/>
      <c r="K678" s="206"/>
      <c r="L678" s="71">
        <f t="shared" ref="L678" si="3555">+J678+K678</f>
        <v>0</v>
      </c>
      <c r="M678" s="209">
        <f t="shared" si="3368"/>
        <v>0</v>
      </c>
      <c r="O678" s="276"/>
      <c r="P678" s="276"/>
      <c r="Q678" s="149"/>
      <c r="R678" s="60"/>
      <c r="S678" s="244"/>
      <c r="T678" s="275"/>
      <c r="U678" s="275"/>
      <c r="V678" s="149"/>
      <c r="W678" s="60"/>
      <c r="X678" s="244"/>
      <c r="Y678" s="275"/>
      <c r="Z678" s="275"/>
      <c r="AA678" s="149"/>
      <c r="AB678" s="60"/>
      <c r="AC678" s="244"/>
      <c r="AD678" s="275"/>
      <c r="AE678" s="275"/>
      <c r="AF678" s="149"/>
      <c r="AG678" s="60"/>
      <c r="AH678" s="244"/>
      <c r="AI678" s="275"/>
      <c r="AJ678" s="275"/>
      <c r="AK678" s="149"/>
      <c r="AL678" s="60"/>
      <c r="AM678" s="244"/>
      <c r="AN678" s="275"/>
      <c r="AO678" s="275"/>
      <c r="AP678" s="149">
        <f t="shared" si="3370"/>
        <v>0</v>
      </c>
      <c r="AQ678" s="60">
        <f t="shared" si="3429"/>
        <v>0</v>
      </c>
      <c r="AR678" s="244"/>
      <c r="AS678" s="275"/>
      <c r="AT678" s="275"/>
      <c r="AU678" s="149"/>
      <c r="AV678" s="60"/>
      <c r="AW678" s="244"/>
      <c r="AX678" s="212"/>
      <c r="AY678" s="213"/>
      <c r="AZ678" s="149"/>
      <c r="BA678" s="60"/>
      <c r="BB678" s="244"/>
      <c r="BC678" s="212"/>
      <c r="BD678" s="213"/>
      <c r="BE678" s="149"/>
      <c r="BF678" s="60"/>
      <c r="BG678" s="244"/>
      <c r="BH678" s="275"/>
      <c r="BI678" s="275"/>
      <c r="BJ678" s="149"/>
      <c r="BK678" s="60"/>
      <c r="BL678" s="244"/>
      <c r="BM678" s="212"/>
      <c r="BN678" s="213"/>
      <c r="BO678" s="149"/>
      <c r="BP678" s="60"/>
      <c r="BQ678" s="244"/>
      <c r="BR678" s="212"/>
      <c r="BS678" s="213"/>
      <c r="BT678" s="149"/>
      <c r="BU678" s="60"/>
      <c r="BV678" s="244"/>
      <c r="BW678" s="212"/>
      <c r="BX678" s="213"/>
      <c r="BY678" s="149"/>
      <c r="BZ678" s="60"/>
      <c r="CA678" s="244"/>
      <c r="CB678" s="277">
        <v>16562200</v>
      </c>
      <c r="CC678" s="277">
        <v>0</v>
      </c>
      <c r="CD678" s="149">
        <f t="shared" si="3372"/>
        <v>16562200</v>
      </c>
      <c r="CE678" s="60">
        <f t="shared" si="3382"/>
        <v>16562200</v>
      </c>
      <c r="CF678" s="244"/>
      <c r="CG678" s="212"/>
      <c r="CH678" s="213"/>
      <c r="CI678" s="149"/>
      <c r="CJ678" s="60"/>
      <c r="CK678" s="244"/>
      <c r="CL678" s="212"/>
      <c r="CM678" s="213"/>
      <c r="CN678" s="149"/>
      <c r="CO678" s="60"/>
      <c r="CP678" s="244"/>
      <c r="CQ678" s="212"/>
      <c r="CR678" s="213"/>
      <c r="CS678" s="149"/>
      <c r="CT678" s="60"/>
      <c r="CU678" s="244"/>
      <c r="CV678" s="212"/>
      <c r="CW678" s="213"/>
      <c r="CX678" s="149"/>
      <c r="CY678" s="60"/>
      <c r="CZ678" s="244"/>
      <c r="DA678" s="212"/>
      <c r="DB678" s="213"/>
      <c r="DC678" s="149"/>
      <c r="DD678" s="60"/>
      <c r="DE678" s="244"/>
      <c r="DF678" s="212"/>
      <c r="DG678" s="213"/>
      <c r="DH678" s="149"/>
      <c r="DI678" s="60"/>
      <c r="DJ678" s="244"/>
      <c r="DK678" s="212"/>
      <c r="DL678" s="213"/>
      <c r="DM678" s="149"/>
      <c r="DN678" s="60"/>
      <c r="DO678" s="244"/>
      <c r="DP678" s="212"/>
      <c r="DQ678" s="213"/>
      <c r="DR678" s="149">
        <f t="shared" si="3373"/>
        <v>0</v>
      </c>
      <c r="DS678" s="60">
        <f t="shared" si="3383"/>
        <v>0</v>
      </c>
      <c r="DT678" s="244"/>
      <c r="DU678" s="212">
        <v>0</v>
      </c>
      <c r="DV678" s="213">
        <v>0</v>
      </c>
      <c r="DW678" s="149">
        <f t="shared" si="3374"/>
        <v>0</v>
      </c>
      <c r="DX678" s="60">
        <f t="shared" si="3384"/>
        <v>0</v>
      </c>
      <c r="DY678" s="244"/>
      <c r="DZ678" s="212"/>
      <c r="EA678" s="213"/>
      <c r="EB678" s="149"/>
      <c r="EC678" s="60"/>
      <c r="ED678" s="247"/>
      <c r="EE678" s="212"/>
      <c r="EF678" s="213"/>
      <c r="EG678" s="149"/>
      <c r="EH678" s="60"/>
      <c r="EI678" s="244"/>
      <c r="EJ678" s="224">
        <f t="shared" ref="EJ678" si="3556">IFERROR(AVERAGEIFS(O678:EI678,O$12:EI$12,"Valor Total Unitario",O678:EI678,"&lt;&gt;0"),0)</f>
        <v>16562200</v>
      </c>
      <c r="EK678" s="221">
        <f t="shared" ref="EK678" si="3557">_xlfn.MINIFS(O678:EI678,O$12:EI$12,"Valor Total Unitario", O678:EI678, "&lt;&gt;0")</f>
        <v>16562200</v>
      </c>
      <c r="EL678" s="222" t="str">
        <f t="shared" ref="EL678" si="3558">IF(EK678=0,"",INDEX(O$9:EI$9,MATCH(EK678,O678:EI678,0)))</f>
        <v>LA INSTRUMENTADORA S.A.S.</v>
      </c>
      <c r="EM678" s="221"/>
      <c r="EN678" s="220">
        <f>IFERROR(EM678/#REF!,0)</f>
        <v>0</v>
      </c>
      <c r="EO678" s="31">
        <f t="shared" ref="EO678" si="3559">+EJ678</f>
        <v>16562200</v>
      </c>
      <c r="EP678" s="31">
        <f t="shared" si="3434"/>
        <v>16562200</v>
      </c>
      <c r="EQ678" s="225" t="str">
        <f t="shared" ref="EQ678:EQ695" si="3560">IF(AND(C678="",SUM(O678:EI678)=0),"",IF(AND(C678&lt;&gt;"",SUM(O678:EI678)=0),"Ítem sin cotización",IF(COUNTIFS(O678:EI678,EK678,O$12:EI$12,"Valor Total Unitario")&gt;1,"Empate","")))</f>
        <v/>
      </c>
    </row>
    <row r="679" spans="1:147" s="14" customFormat="1" ht="24">
      <c r="A679" s="263">
        <f t="shared" si="2595"/>
        <v>667</v>
      </c>
      <c r="B679" s="102"/>
      <c r="C679" s="254" t="s">
        <v>1394</v>
      </c>
      <c r="D679" s="273" t="s">
        <v>57</v>
      </c>
      <c r="E679" s="268" t="s">
        <v>37</v>
      </c>
      <c r="F679" s="273">
        <v>1</v>
      </c>
      <c r="G679" s="102"/>
      <c r="H679" s="103"/>
      <c r="I679" s="210"/>
      <c r="J679" s="280"/>
      <c r="K679" s="206"/>
      <c r="L679" s="71">
        <f t="shared" ref="L679" si="3561">+J679+K679</f>
        <v>0</v>
      </c>
      <c r="M679" s="209">
        <f t="shared" si="3368"/>
        <v>0</v>
      </c>
      <c r="O679" s="276"/>
      <c r="P679" s="276"/>
      <c r="Q679" s="149"/>
      <c r="R679" s="60"/>
      <c r="S679" s="244"/>
      <c r="T679" s="275"/>
      <c r="U679" s="275"/>
      <c r="V679" s="149"/>
      <c r="W679" s="60"/>
      <c r="X679" s="244"/>
      <c r="Y679" s="275">
        <v>8000000</v>
      </c>
      <c r="Z679" s="275">
        <v>0</v>
      </c>
      <c r="AA679" s="149">
        <f t="shared" ref="AA679" si="3562">+Y679+Z679</f>
        <v>8000000</v>
      </c>
      <c r="AB679" s="60">
        <f t="shared" ref="AB679" si="3563">+AA679*$F679</f>
        <v>8000000</v>
      </c>
      <c r="AC679" s="244"/>
      <c r="AD679" s="275"/>
      <c r="AE679" s="275"/>
      <c r="AF679" s="149"/>
      <c r="AG679" s="60"/>
      <c r="AH679" s="244"/>
      <c r="AI679" s="275">
        <v>3667629.9</v>
      </c>
      <c r="AJ679" s="275">
        <v>0</v>
      </c>
      <c r="AK679" s="149">
        <f t="shared" si="3369"/>
        <v>3667629.9</v>
      </c>
      <c r="AL679" s="60">
        <f t="shared" si="3380"/>
        <v>3667629.9</v>
      </c>
      <c r="AM679" s="244"/>
      <c r="AN679" s="275"/>
      <c r="AO679" s="275"/>
      <c r="AP679" s="149">
        <f t="shared" si="3370"/>
        <v>0</v>
      </c>
      <c r="AQ679" s="60">
        <f t="shared" si="3429"/>
        <v>0</v>
      </c>
      <c r="AR679" s="244"/>
      <c r="AS679" s="275"/>
      <c r="AT679" s="275"/>
      <c r="AU679" s="149"/>
      <c r="AV679" s="60"/>
      <c r="AW679" s="244"/>
      <c r="AX679" s="212"/>
      <c r="AY679" s="213"/>
      <c r="AZ679" s="149"/>
      <c r="BA679" s="60"/>
      <c r="BB679" s="244"/>
      <c r="BC679" s="212"/>
      <c r="BD679" s="213"/>
      <c r="BE679" s="149"/>
      <c r="BF679" s="60"/>
      <c r="BG679" s="244"/>
      <c r="BH679" s="275"/>
      <c r="BI679" s="275"/>
      <c r="BJ679" s="149"/>
      <c r="BK679" s="60"/>
      <c r="BL679" s="244"/>
      <c r="BM679" s="212"/>
      <c r="BN679" s="213"/>
      <c r="BO679" s="149"/>
      <c r="BP679" s="60"/>
      <c r="BQ679" s="244"/>
      <c r="BR679" s="212"/>
      <c r="BS679" s="213"/>
      <c r="BT679" s="149"/>
      <c r="BU679" s="60"/>
      <c r="BV679" s="244"/>
      <c r="BW679" s="212"/>
      <c r="BX679" s="213"/>
      <c r="BY679" s="149"/>
      <c r="BZ679" s="60"/>
      <c r="CA679" s="244"/>
      <c r="CB679" s="277">
        <v>2835000</v>
      </c>
      <c r="CC679" s="277">
        <v>0</v>
      </c>
      <c r="CD679" s="149">
        <f t="shared" si="3372"/>
        <v>2835000</v>
      </c>
      <c r="CE679" s="60">
        <f t="shared" si="3382"/>
        <v>2835000</v>
      </c>
      <c r="CF679" s="244"/>
      <c r="CG679" s="212"/>
      <c r="CH679" s="213"/>
      <c r="CI679" s="149"/>
      <c r="CJ679" s="60"/>
      <c r="CK679" s="244"/>
      <c r="CL679" s="212"/>
      <c r="CM679" s="213"/>
      <c r="CN679" s="149"/>
      <c r="CO679" s="60"/>
      <c r="CP679" s="244"/>
      <c r="CQ679" s="212"/>
      <c r="CR679" s="213"/>
      <c r="CS679" s="149"/>
      <c r="CT679" s="60"/>
      <c r="CU679" s="244"/>
      <c r="CV679" s="212"/>
      <c r="CW679" s="213"/>
      <c r="CX679" s="149"/>
      <c r="CY679" s="60"/>
      <c r="CZ679" s="244"/>
      <c r="DA679" s="212"/>
      <c r="DB679" s="213"/>
      <c r="DC679" s="149"/>
      <c r="DD679" s="60"/>
      <c r="DE679" s="244"/>
      <c r="DF679" s="212"/>
      <c r="DG679" s="213"/>
      <c r="DH679" s="149"/>
      <c r="DI679" s="60"/>
      <c r="DJ679" s="244"/>
      <c r="DK679" s="212"/>
      <c r="DL679" s="213"/>
      <c r="DM679" s="149"/>
      <c r="DN679" s="60"/>
      <c r="DO679" s="244"/>
      <c r="DP679" s="212"/>
      <c r="DQ679" s="213"/>
      <c r="DR679" s="149">
        <f t="shared" si="3373"/>
        <v>0</v>
      </c>
      <c r="DS679" s="60">
        <f t="shared" si="3383"/>
        <v>0</v>
      </c>
      <c r="DT679" s="244"/>
      <c r="DU679" s="212">
        <v>0</v>
      </c>
      <c r="DV679" s="213">
        <v>0</v>
      </c>
      <c r="DW679" s="149">
        <f t="shared" si="3374"/>
        <v>0</v>
      </c>
      <c r="DX679" s="60">
        <f t="shared" si="3384"/>
        <v>0</v>
      </c>
      <c r="DY679" s="244"/>
      <c r="DZ679" s="212"/>
      <c r="EA679" s="213"/>
      <c r="EB679" s="149"/>
      <c r="EC679" s="60"/>
      <c r="ED679" s="247"/>
      <c r="EE679" s="212"/>
      <c r="EF679" s="213"/>
      <c r="EG679" s="149"/>
      <c r="EH679" s="60"/>
      <c r="EI679" s="244"/>
      <c r="EJ679" s="224">
        <f t="shared" ref="EJ679" si="3564">IFERROR(AVERAGEIFS(O679:EI679,O$12:EI$12,"Valor Total Unitario",O679:EI679,"&lt;&gt;0"),0)</f>
        <v>4834209.9666666668</v>
      </c>
      <c r="EK679" s="221">
        <f t="shared" ref="EK679" si="3565">_xlfn.MINIFS(O679:EI679,O$12:EI$12,"Valor Total Unitario", O679:EI679, "&lt;&gt;0")</f>
        <v>2835000</v>
      </c>
      <c r="EL679" s="222" t="str">
        <f t="shared" ref="EL679" si="3566">IF(EK679=0,"",INDEX(O$9:EI$9,MATCH(EK679,O679:EI679,0)))</f>
        <v>LA INSTRUMENTADORA S.A.S.</v>
      </c>
      <c r="EM679" s="221"/>
      <c r="EN679" s="220">
        <f>IFERROR(EM679/#REF!,0)</f>
        <v>0</v>
      </c>
      <c r="EO679" s="31">
        <f t="shared" ref="EO679" si="3567">+EJ679</f>
        <v>4834209.9666666668</v>
      </c>
      <c r="EP679" s="31">
        <f t="shared" si="3434"/>
        <v>4834209.9666666668</v>
      </c>
      <c r="EQ679" s="225" t="str">
        <f t="shared" si="3560"/>
        <v/>
      </c>
    </row>
    <row r="680" spans="1:147" s="14" customFormat="1" ht="24">
      <c r="A680" s="263">
        <f t="shared" si="2595"/>
        <v>668</v>
      </c>
      <c r="B680" s="102"/>
      <c r="C680" s="248" t="s">
        <v>1395</v>
      </c>
      <c r="D680" s="273" t="s">
        <v>57</v>
      </c>
      <c r="E680" s="264" t="s">
        <v>37</v>
      </c>
      <c r="F680" s="273">
        <v>1</v>
      </c>
      <c r="G680" s="102"/>
      <c r="H680" s="103"/>
      <c r="I680" s="210"/>
      <c r="J680" s="280"/>
      <c r="K680" s="206"/>
      <c r="L680" s="71">
        <f t="shared" ref="L680" si="3568">+J680+K680</f>
        <v>0</v>
      </c>
      <c r="M680" s="209">
        <f t="shared" si="3368"/>
        <v>0</v>
      </c>
      <c r="O680" s="276"/>
      <c r="P680" s="276"/>
      <c r="Q680" s="149"/>
      <c r="R680" s="60"/>
      <c r="S680" s="244"/>
      <c r="T680" s="275"/>
      <c r="U680" s="275"/>
      <c r="V680" s="149"/>
      <c r="W680" s="60"/>
      <c r="X680" s="244"/>
      <c r="Y680" s="275">
        <v>5000000</v>
      </c>
      <c r="Z680" s="275">
        <v>0</v>
      </c>
      <c r="AA680" s="149">
        <f t="shared" ref="AA680" si="3569">+Y680+Z680</f>
        <v>5000000</v>
      </c>
      <c r="AB680" s="60">
        <f t="shared" ref="AB680" si="3570">+AA680*$F680</f>
        <v>5000000</v>
      </c>
      <c r="AC680" s="244"/>
      <c r="AD680" s="275">
        <v>22032836.208910804</v>
      </c>
      <c r="AE680" s="275">
        <v>0</v>
      </c>
      <c r="AF680" s="149">
        <f t="shared" si="3466"/>
        <v>22032836.208910804</v>
      </c>
      <c r="AG680" s="60">
        <f t="shared" si="3467"/>
        <v>22032836.208910804</v>
      </c>
      <c r="AH680" s="244"/>
      <c r="AI680" s="275">
        <v>5123503</v>
      </c>
      <c r="AJ680" s="275">
        <v>0</v>
      </c>
      <c r="AK680" s="149">
        <f t="shared" si="3369"/>
        <v>5123503</v>
      </c>
      <c r="AL680" s="60">
        <f t="shared" si="3380"/>
        <v>5123503</v>
      </c>
      <c r="AM680" s="244"/>
      <c r="AN680" s="275"/>
      <c r="AO680" s="275"/>
      <c r="AP680" s="149">
        <f t="shared" si="3370"/>
        <v>0</v>
      </c>
      <c r="AQ680" s="60">
        <f t="shared" si="3429"/>
        <v>0</v>
      </c>
      <c r="AR680" s="244"/>
      <c r="AS680" s="275"/>
      <c r="AT680" s="275"/>
      <c r="AU680" s="149"/>
      <c r="AV680" s="60"/>
      <c r="AW680" s="244"/>
      <c r="AX680" s="212"/>
      <c r="AY680" s="213"/>
      <c r="AZ680" s="149"/>
      <c r="BA680" s="60"/>
      <c r="BB680" s="244"/>
      <c r="BC680" s="212"/>
      <c r="BD680" s="213"/>
      <c r="BE680" s="149"/>
      <c r="BF680" s="60"/>
      <c r="BG680" s="244"/>
      <c r="BH680" s="275"/>
      <c r="BI680" s="275"/>
      <c r="BJ680" s="149"/>
      <c r="BK680" s="60"/>
      <c r="BL680" s="244"/>
      <c r="BM680" s="212"/>
      <c r="BN680" s="213"/>
      <c r="BO680" s="149"/>
      <c r="BP680" s="60"/>
      <c r="BQ680" s="244"/>
      <c r="BR680" s="212"/>
      <c r="BS680" s="213"/>
      <c r="BT680" s="149"/>
      <c r="BU680" s="60"/>
      <c r="BV680" s="244"/>
      <c r="BW680" s="212"/>
      <c r="BX680" s="213"/>
      <c r="BY680" s="149"/>
      <c r="BZ680" s="60"/>
      <c r="CA680" s="244"/>
      <c r="CB680" s="277">
        <v>3858800</v>
      </c>
      <c r="CC680" s="277">
        <v>0</v>
      </c>
      <c r="CD680" s="149">
        <f t="shared" si="3372"/>
        <v>3858800</v>
      </c>
      <c r="CE680" s="60">
        <f t="shared" si="3382"/>
        <v>3858800</v>
      </c>
      <c r="CF680" s="244"/>
      <c r="CG680" s="212"/>
      <c r="CH680" s="213"/>
      <c r="CI680" s="149"/>
      <c r="CJ680" s="60"/>
      <c r="CK680" s="244"/>
      <c r="CL680" s="212"/>
      <c r="CM680" s="213"/>
      <c r="CN680" s="149"/>
      <c r="CO680" s="60"/>
      <c r="CP680" s="244"/>
      <c r="CQ680" s="212"/>
      <c r="CR680" s="213"/>
      <c r="CS680" s="149"/>
      <c r="CT680" s="60"/>
      <c r="CU680" s="244"/>
      <c r="CV680" s="212"/>
      <c r="CW680" s="213"/>
      <c r="CX680" s="149"/>
      <c r="CY680" s="60"/>
      <c r="CZ680" s="244"/>
      <c r="DA680" s="212"/>
      <c r="DB680" s="213"/>
      <c r="DC680" s="149"/>
      <c r="DD680" s="60"/>
      <c r="DE680" s="244"/>
      <c r="DF680" s="212"/>
      <c r="DG680" s="213"/>
      <c r="DH680" s="149"/>
      <c r="DI680" s="60"/>
      <c r="DJ680" s="244"/>
      <c r="DK680" s="212"/>
      <c r="DL680" s="213"/>
      <c r="DM680" s="149"/>
      <c r="DN680" s="60"/>
      <c r="DO680" s="244"/>
      <c r="DP680" s="212"/>
      <c r="DQ680" s="213"/>
      <c r="DR680" s="149">
        <f t="shared" si="3373"/>
        <v>0</v>
      </c>
      <c r="DS680" s="60">
        <f t="shared" si="3383"/>
        <v>0</v>
      </c>
      <c r="DT680" s="244"/>
      <c r="DU680" s="212">
        <v>0</v>
      </c>
      <c r="DV680" s="213">
        <v>0</v>
      </c>
      <c r="DW680" s="149">
        <f t="shared" si="3374"/>
        <v>0</v>
      </c>
      <c r="DX680" s="60">
        <f t="shared" si="3384"/>
        <v>0</v>
      </c>
      <c r="DY680" s="244"/>
      <c r="DZ680" s="212"/>
      <c r="EA680" s="213"/>
      <c r="EB680" s="149"/>
      <c r="EC680" s="60"/>
      <c r="ED680" s="247"/>
      <c r="EE680" s="212"/>
      <c r="EF680" s="213"/>
      <c r="EG680" s="149"/>
      <c r="EH680" s="60"/>
      <c r="EI680" s="244"/>
      <c r="EJ680" s="224">
        <f t="shared" ref="EJ680" si="3571">IFERROR(AVERAGEIFS(O680:EI680,O$12:EI$12,"Valor Total Unitario",O680:EI680,"&lt;&gt;0"),0)</f>
        <v>9003784.802227702</v>
      </c>
      <c r="EK680" s="221">
        <f t="shared" ref="EK680" si="3572">_xlfn.MINIFS(O680:EI680,O$12:EI$12,"Valor Total Unitario", O680:EI680, "&lt;&gt;0")</f>
        <v>3858800</v>
      </c>
      <c r="EL680" s="222" t="str">
        <f t="shared" ref="EL680" si="3573">IF(EK680=0,"",INDEX(O$9:EI$9,MATCH(EK680,O680:EI680,0)))</f>
        <v>LA INSTRUMENTADORA S.A.S.</v>
      </c>
      <c r="EM680" s="221"/>
      <c r="EN680" s="220">
        <f>IFERROR(EM680/#REF!,0)</f>
        <v>0</v>
      </c>
      <c r="EO680" s="31">
        <f t="shared" ref="EO680" si="3574">+EJ680</f>
        <v>9003784.802227702</v>
      </c>
      <c r="EP680" s="31">
        <f t="shared" si="3434"/>
        <v>9003784.802227702</v>
      </c>
      <c r="EQ680" s="225" t="str">
        <f t="shared" si="3560"/>
        <v/>
      </c>
    </row>
    <row r="681" spans="1:147" s="14" customFormat="1">
      <c r="A681" s="263">
        <f t="shared" si="2595"/>
        <v>669</v>
      </c>
      <c r="B681" s="102"/>
      <c r="C681" s="248" t="s">
        <v>1396</v>
      </c>
      <c r="D681" s="273" t="s">
        <v>57</v>
      </c>
      <c r="E681" s="264" t="s">
        <v>37</v>
      </c>
      <c r="F681" s="273">
        <v>1</v>
      </c>
      <c r="G681" s="102"/>
      <c r="H681" s="103"/>
      <c r="I681" s="210"/>
      <c r="J681" s="280"/>
      <c r="K681" s="206"/>
      <c r="L681" s="71">
        <f t="shared" ref="L681" si="3575">+J681+K681</f>
        <v>0</v>
      </c>
      <c r="M681" s="209">
        <f t="shared" si="3368"/>
        <v>0</v>
      </c>
      <c r="O681" s="276"/>
      <c r="P681" s="276"/>
      <c r="Q681" s="149"/>
      <c r="R681" s="60"/>
      <c r="S681" s="244"/>
      <c r="T681" s="275"/>
      <c r="U681" s="275"/>
      <c r="V681" s="149"/>
      <c r="W681" s="60"/>
      <c r="X681" s="244"/>
      <c r="Y681" s="275">
        <v>35000000</v>
      </c>
      <c r="Z681" s="275">
        <v>0</v>
      </c>
      <c r="AA681" s="149">
        <f t="shared" ref="AA681" si="3576">+Y681+Z681</f>
        <v>35000000</v>
      </c>
      <c r="AB681" s="60">
        <f t="shared" ref="AB681" si="3577">+AA681*$F681</f>
        <v>35000000</v>
      </c>
      <c r="AC681" s="244"/>
      <c r="AD681" s="275"/>
      <c r="AE681" s="275"/>
      <c r="AF681" s="149"/>
      <c r="AG681" s="60"/>
      <c r="AH681" s="244"/>
      <c r="AI681" s="275">
        <v>25458400</v>
      </c>
      <c r="AJ681" s="275">
        <v>0</v>
      </c>
      <c r="AK681" s="149">
        <f t="shared" si="3369"/>
        <v>25458400</v>
      </c>
      <c r="AL681" s="60">
        <f t="shared" si="3380"/>
        <v>25458400</v>
      </c>
      <c r="AM681" s="244"/>
      <c r="AN681" s="275"/>
      <c r="AO681" s="275"/>
      <c r="AP681" s="149">
        <f t="shared" si="3370"/>
        <v>0</v>
      </c>
      <c r="AQ681" s="60">
        <f t="shared" si="3429"/>
        <v>0</v>
      </c>
      <c r="AR681" s="244"/>
      <c r="AS681" s="275"/>
      <c r="AT681" s="275"/>
      <c r="AU681" s="149"/>
      <c r="AV681" s="60"/>
      <c r="AW681" s="244"/>
      <c r="AX681" s="212"/>
      <c r="AY681" s="213"/>
      <c r="AZ681" s="149"/>
      <c r="BA681" s="60"/>
      <c r="BB681" s="244"/>
      <c r="BC681" s="212"/>
      <c r="BD681" s="213"/>
      <c r="BE681" s="149"/>
      <c r="BF681" s="60"/>
      <c r="BG681" s="244"/>
      <c r="BH681" s="275"/>
      <c r="BI681" s="275"/>
      <c r="BJ681" s="149"/>
      <c r="BK681" s="60"/>
      <c r="BL681" s="244"/>
      <c r="BM681" s="212"/>
      <c r="BN681" s="213"/>
      <c r="BO681" s="149"/>
      <c r="BP681" s="60"/>
      <c r="BQ681" s="244"/>
      <c r="BR681" s="212"/>
      <c r="BS681" s="213"/>
      <c r="BT681" s="149"/>
      <c r="BU681" s="60"/>
      <c r="BV681" s="244"/>
      <c r="BW681" s="212"/>
      <c r="BX681" s="213"/>
      <c r="BY681" s="149"/>
      <c r="BZ681" s="60"/>
      <c r="CA681" s="244"/>
      <c r="CB681" s="277">
        <v>26894000</v>
      </c>
      <c r="CC681" s="277">
        <v>0</v>
      </c>
      <c r="CD681" s="149">
        <f t="shared" si="3372"/>
        <v>26894000</v>
      </c>
      <c r="CE681" s="60">
        <f t="shared" si="3382"/>
        <v>26894000</v>
      </c>
      <c r="CF681" s="244"/>
      <c r="CG681" s="212"/>
      <c r="CH681" s="213"/>
      <c r="CI681" s="149"/>
      <c r="CJ681" s="60"/>
      <c r="CK681" s="244"/>
      <c r="CL681" s="212"/>
      <c r="CM681" s="213"/>
      <c r="CN681" s="149"/>
      <c r="CO681" s="60"/>
      <c r="CP681" s="244"/>
      <c r="CQ681" s="212"/>
      <c r="CR681" s="213"/>
      <c r="CS681" s="149"/>
      <c r="CT681" s="60"/>
      <c r="CU681" s="244"/>
      <c r="CV681" s="212"/>
      <c r="CW681" s="213"/>
      <c r="CX681" s="149"/>
      <c r="CY681" s="60"/>
      <c r="CZ681" s="244"/>
      <c r="DA681" s="212"/>
      <c r="DB681" s="213"/>
      <c r="DC681" s="149"/>
      <c r="DD681" s="60"/>
      <c r="DE681" s="244"/>
      <c r="DF681" s="212"/>
      <c r="DG681" s="213"/>
      <c r="DH681" s="149"/>
      <c r="DI681" s="60"/>
      <c r="DJ681" s="244"/>
      <c r="DK681" s="212"/>
      <c r="DL681" s="213"/>
      <c r="DM681" s="149"/>
      <c r="DN681" s="60"/>
      <c r="DO681" s="244"/>
      <c r="DP681" s="212"/>
      <c r="DQ681" s="213"/>
      <c r="DR681" s="149">
        <f t="shared" si="3373"/>
        <v>0</v>
      </c>
      <c r="DS681" s="60">
        <f t="shared" si="3383"/>
        <v>0</v>
      </c>
      <c r="DT681" s="244"/>
      <c r="DU681" s="212">
        <v>0</v>
      </c>
      <c r="DV681" s="213">
        <v>0</v>
      </c>
      <c r="DW681" s="149">
        <f t="shared" si="3374"/>
        <v>0</v>
      </c>
      <c r="DX681" s="60">
        <f t="shared" si="3384"/>
        <v>0</v>
      </c>
      <c r="DY681" s="244"/>
      <c r="DZ681" s="212"/>
      <c r="EA681" s="213"/>
      <c r="EB681" s="149"/>
      <c r="EC681" s="60"/>
      <c r="ED681" s="247"/>
      <c r="EE681" s="212"/>
      <c r="EF681" s="213"/>
      <c r="EG681" s="149"/>
      <c r="EH681" s="60"/>
      <c r="EI681" s="244"/>
      <c r="EJ681" s="224">
        <f t="shared" ref="EJ681" si="3578">IFERROR(AVERAGEIFS(O681:EI681,O$12:EI$12,"Valor Total Unitario",O681:EI681,"&lt;&gt;0"),0)</f>
        <v>29117466.666666668</v>
      </c>
      <c r="EK681" s="221">
        <f t="shared" ref="EK681" si="3579">_xlfn.MINIFS(O681:EI681,O$12:EI$12,"Valor Total Unitario", O681:EI681, "&lt;&gt;0")</f>
        <v>25458400</v>
      </c>
      <c r="EL681" s="222" t="str">
        <f t="shared" ref="EL681" si="3580">IF(EK681=0,"",INDEX(O$9:EI$9,MATCH(EK681,O681:EI681,0)))</f>
        <v>W.LORENZ HOLDING S.A.S</v>
      </c>
      <c r="EM681" s="221"/>
      <c r="EN681" s="220">
        <f>IFERROR(EM681/#REF!,0)</f>
        <v>0</v>
      </c>
      <c r="EO681" s="31">
        <f t="shared" ref="EO681" si="3581">+EJ681</f>
        <v>29117466.666666668</v>
      </c>
      <c r="EP681" s="31">
        <f t="shared" si="3434"/>
        <v>29117466.666666668</v>
      </c>
      <c r="EQ681" s="225" t="str">
        <f t="shared" si="3560"/>
        <v/>
      </c>
    </row>
    <row r="682" spans="1:147" s="14" customFormat="1" ht="28.5">
      <c r="A682" s="263">
        <f t="shared" si="2595"/>
        <v>670</v>
      </c>
      <c r="B682" s="102"/>
      <c r="C682" s="248" t="s">
        <v>1397</v>
      </c>
      <c r="D682" s="273" t="s">
        <v>57</v>
      </c>
      <c r="E682" s="264" t="s">
        <v>37</v>
      </c>
      <c r="F682" s="273">
        <v>1</v>
      </c>
      <c r="G682" s="102"/>
      <c r="H682" s="103"/>
      <c r="I682" s="210"/>
      <c r="J682" s="280"/>
      <c r="K682" s="206"/>
      <c r="L682" s="71">
        <f t="shared" ref="L682" si="3582">+J682+K682</f>
        <v>0</v>
      </c>
      <c r="M682" s="209">
        <f t="shared" si="3368"/>
        <v>0</v>
      </c>
      <c r="O682" s="276"/>
      <c r="P682" s="276"/>
      <c r="Q682" s="149"/>
      <c r="R682" s="60"/>
      <c r="S682" s="244"/>
      <c r="T682" s="275"/>
      <c r="U682" s="275"/>
      <c r="V682" s="149"/>
      <c r="W682" s="60"/>
      <c r="X682" s="244"/>
      <c r="Y682" s="275">
        <v>90000000</v>
      </c>
      <c r="Z682" s="275">
        <v>0</v>
      </c>
      <c r="AA682" s="149">
        <f t="shared" ref="AA682" si="3583">+Y682+Z682</f>
        <v>90000000</v>
      </c>
      <c r="AB682" s="60">
        <f t="shared" ref="AB682" si="3584">+AA682*$F682</f>
        <v>90000000</v>
      </c>
      <c r="AC682" s="244"/>
      <c r="AD682" s="275"/>
      <c r="AE682" s="275"/>
      <c r="AF682" s="149"/>
      <c r="AG682" s="60"/>
      <c r="AH682" s="244"/>
      <c r="AI682" s="275">
        <v>60000000</v>
      </c>
      <c r="AJ682" s="275">
        <v>0</v>
      </c>
      <c r="AK682" s="149">
        <f t="shared" si="3369"/>
        <v>60000000</v>
      </c>
      <c r="AL682" s="60">
        <f t="shared" si="3380"/>
        <v>60000000</v>
      </c>
      <c r="AM682" s="244"/>
      <c r="AN682" s="275"/>
      <c r="AO682" s="275"/>
      <c r="AP682" s="149">
        <f t="shared" si="3370"/>
        <v>0</v>
      </c>
      <c r="AQ682" s="60">
        <f t="shared" si="3429"/>
        <v>0</v>
      </c>
      <c r="AR682" s="244"/>
      <c r="AS682" s="275"/>
      <c r="AT682" s="275"/>
      <c r="AU682" s="149"/>
      <c r="AV682" s="60"/>
      <c r="AW682" s="244"/>
      <c r="AX682" s="212">
        <v>141445215</v>
      </c>
      <c r="AY682" s="213">
        <v>0</v>
      </c>
      <c r="AZ682" s="149">
        <f t="shared" ref="AZ682:AZ689" si="3585">+AX682+AY682</f>
        <v>141445215</v>
      </c>
      <c r="BA682" s="60">
        <f t="shared" ref="BA682:BA689" si="3586">+AZ682*$F682</f>
        <v>141445215</v>
      </c>
      <c r="BB682" s="244"/>
      <c r="BC682" s="212"/>
      <c r="BD682" s="213"/>
      <c r="BE682" s="149"/>
      <c r="BF682" s="60"/>
      <c r="BG682" s="244"/>
      <c r="BH682" s="275"/>
      <c r="BI682" s="275"/>
      <c r="BJ682" s="149"/>
      <c r="BK682" s="60"/>
      <c r="BL682" s="244"/>
      <c r="BM682" s="212"/>
      <c r="BN682" s="213"/>
      <c r="BO682" s="149"/>
      <c r="BP682" s="60"/>
      <c r="BQ682" s="244"/>
      <c r="BR682" s="212"/>
      <c r="BS682" s="213"/>
      <c r="BT682" s="149"/>
      <c r="BU682" s="60"/>
      <c r="BV682" s="244"/>
      <c r="BW682" s="212"/>
      <c r="BX682" s="213"/>
      <c r="BY682" s="149"/>
      <c r="BZ682" s="60"/>
      <c r="CA682" s="244"/>
      <c r="CB682" s="277">
        <v>58800000</v>
      </c>
      <c r="CC682" s="277">
        <v>0</v>
      </c>
      <c r="CD682" s="149">
        <f t="shared" si="3372"/>
        <v>58800000</v>
      </c>
      <c r="CE682" s="60">
        <f t="shared" si="3382"/>
        <v>58800000</v>
      </c>
      <c r="CF682" s="244"/>
      <c r="CG682" s="212"/>
      <c r="CH682" s="213"/>
      <c r="CI682" s="149"/>
      <c r="CJ682" s="60"/>
      <c r="CK682" s="244"/>
      <c r="CL682" s="212"/>
      <c r="CM682" s="213"/>
      <c r="CN682" s="149"/>
      <c r="CO682" s="60"/>
      <c r="CP682" s="244"/>
      <c r="CQ682" s="212"/>
      <c r="CR682" s="213"/>
      <c r="CS682" s="149"/>
      <c r="CT682" s="60"/>
      <c r="CU682" s="244"/>
      <c r="CV682" s="212"/>
      <c r="CW682" s="213"/>
      <c r="CX682" s="149"/>
      <c r="CY682" s="60"/>
      <c r="CZ682" s="244"/>
      <c r="DA682" s="212"/>
      <c r="DB682" s="213"/>
      <c r="DC682" s="149"/>
      <c r="DD682" s="60"/>
      <c r="DE682" s="244"/>
      <c r="DF682" s="212"/>
      <c r="DG682" s="213"/>
      <c r="DH682" s="149"/>
      <c r="DI682" s="60"/>
      <c r="DJ682" s="244"/>
      <c r="DK682" s="212"/>
      <c r="DL682" s="213"/>
      <c r="DM682" s="149"/>
      <c r="DN682" s="60"/>
      <c r="DO682" s="244"/>
      <c r="DP682" s="212"/>
      <c r="DQ682" s="213"/>
      <c r="DR682" s="149">
        <f t="shared" si="3373"/>
        <v>0</v>
      </c>
      <c r="DS682" s="60">
        <f t="shared" si="3383"/>
        <v>0</v>
      </c>
      <c r="DT682" s="244"/>
      <c r="DU682" s="212">
        <v>0</v>
      </c>
      <c r="DV682" s="213">
        <v>0</v>
      </c>
      <c r="DW682" s="149">
        <f t="shared" si="3374"/>
        <v>0</v>
      </c>
      <c r="DX682" s="60">
        <f t="shared" si="3384"/>
        <v>0</v>
      </c>
      <c r="DY682" s="244"/>
      <c r="DZ682" s="212"/>
      <c r="EA682" s="213"/>
      <c r="EB682" s="149"/>
      <c r="EC682" s="60"/>
      <c r="ED682" s="247"/>
      <c r="EE682" s="212"/>
      <c r="EF682" s="213"/>
      <c r="EG682" s="149"/>
      <c r="EH682" s="60"/>
      <c r="EI682" s="244"/>
      <c r="EJ682" s="224">
        <f t="shared" ref="EJ682" si="3587">IFERROR(AVERAGEIFS(O682:EI682,O$12:EI$12,"Valor Total Unitario",O682:EI682,"&lt;&gt;0"),0)</f>
        <v>87561303.75</v>
      </c>
      <c r="EK682" s="221">
        <f t="shared" ref="EK682" si="3588">_xlfn.MINIFS(O682:EI682,O$12:EI$12,"Valor Total Unitario", O682:EI682, "&lt;&gt;0")</f>
        <v>58800000</v>
      </c>
      <c r="EL682" s="222" t="str">
        <f t="shared" ref="EL682" si="3589">IF(EK682=0,"",INDEX(O$9:EI$9,MATCH(EK682,O682:EI682,0)))</f>
        <v>LA INSTRUMENTADORA S.A.S.</v>
      </c>
      <c r="EM682" s="221"/>
      <c r="EN682" s="220">
        <f>IFERROR(EM682/#REF!,0)</f>
        <v>0</v>
      </c>
      <c r="EO682" s="31">
        <f t="shared" ref="EO682" si="3590">+EJ682</f>
        <v>87561303.75</v>
      </c>
      <c r="EP682" s="31">
        <f t="shared" si="3434"/>
        <v>87561303.75</v>
      </c>
      <c r="EQ682" s="225" t="str">
        <f t="shared" si="3560"/>
        <v/>
      </c>
    </row>
    <row r="683" spans="1:147" s="14" customFormat="1" ht="28.5">
      <c r="A683" s="263">
        <f t="shared" si="2595"/>
        <v>671</v>
      </c>
      <c r="B683" s="102"/>
      <c r="C683" s="248" t="s">
        <v>1398</v>
      </c>
      <c r="D683" s="273" t="s">
        <v>57</v>
      </c>
      <c r="E683" s="264" t="s">
        <v>37</v>
      </c>
      <c r="F683" s="273">
        <v>1</v>
      </c>
      <c r="G683" s="102"/>
      <c r="H683" s="103"/>
      <c r="I683" s="210"/>
      <c r="J683" s="280"/>
      <c r="K683" s="206"/>
      <c r="L683" s="71">
        <f t="shared" ref="L683" si="3591">+J683+K683</f>
        <v>0</v>
      </c>
      <c r="M683" s="209">
        <f t="shared" si="3368"/>
        <v>0</v>
      </c>
      <c r="O683" s="276"/>
      <c r="P683" s="276"/>
      <c r="Q683" s="149"/>
      <c r="R683" s="60"/>
      <c r="S683" s="244"/>
      <c r="T683" s="275"/>
      <c r="U683" s="275"/>
      <c r="V683" s="149"/>
      <c r="W683" s="60"/>
      <c r="X683" s="244"/>
      <c r="Y683" s="275">
        <v>50000000</v>
      </c>
      <c r="Z683" s="275">
        <v>0</v>
      </c>
      <c r="AA683" s="149">
        <f t="shared" ref="AA683" si="3592">+Y683+Z683</f>
        <v>50000000</v>
      </c>
      <c r="AB683" s="60">
        <f t="shared" ref="AB683" si="3593">+AA683*$F683</f>
        <v>50000000</v>
      </c>
      <c r="AC683" s="244"/>
      <c r="AD683" s="275"/>
      <c r="AE683" s="275"/>
      <c r="AF683" s="149"/>
      <c r="AG683" s="60"/>
      <c r="AH683" s="244"/>
      <c r="AI683" s="275">
        <v>32000000</v>
      </c>
      <c r="AJ683" s="275">
        <v>0</v>
      </c>
      <c r="AK683" s="149">
        <f t="shared" si="3369"/>
        <v>32000000</v>
      </c>
      <c r="AL683" s="60">
        <f t="shared" si="3380"/>
        <v>32000000</v>
      </c>
      <c r="AM683" s="244"/>
      <c r="AN683" s="275"/>
      <c r="AO683" s="275"/>
      <c r="AP683" s="149">
        <f t="shared" si="3370"/>
        <v>0</v>
      </c>
      <c r="AQ683" s="60">
        <f t="shared" si="3429"/>
        <v>0</v>
      </c>
      <c r="AR683" s="244"/>
      <c r="AS683" s="275"/>
      <c r="AT683" s="275"/>
      <c r="AU683" s="149"/>
      <c r="AV683" s="60"/>
      <c r="AW683" s="244"/>
      <c r="AX683" s="212">
        <v>73799890</v>
      </c>
      <c r="AY683" s="213">
        <v>0</v>
      </c>
      <c r="AZ683" s="149">
        <f t="shared" si="3585"/>
        <v>73799890</v>
      </c>
      <c r="BA683" s="60">
        <f t="shared" si="3586"/>
        <v>73799890</v>
      </c>
      <c r="BB683" s="244"/>
      <c r="BC683" s="212"/>
      <c r="BD683" s="213"/>
      <c r="BE683" s="149"/>
      <c r="BF683" s="60"/>
      <c r="BG683" s="244"/>
      <c r="BH683" s="275"/>
      <c r="BI683" s="275"/>
      <c r="BJ683" s="149"/>
      <c r="BK683" s="60"/>
      <c r="BL683" s="244"/>
      <c r="BM683" s="212" t="s">
        <v>1487</v>
      </c>
      <c r="BN683" s="213">
        <v>0</v>
      </c>
      <c r="BO683" s="149" t="str">
        <f>BM683</f>
        <v xml:space="preserve">$24.999.000
</v>
      </c>
      <c r="BP683" s="60" t="str">
        <f>BO683</f>
        <v xml:space="preserve">$24.999.000
</v>
      </c>
      <c r="BQ683" s="244"/>
      <c r="BR683" s="212"/>
      <c r="BS683" s="213"/>
      <c r="BT683" s="149"/>
      <c r="BU683" s="60"/>
      <c r="BV683" s="244"/>
      <c r="BW683" s="212"/>
      <c r="BX683" s="213"/>
      <c r="BY683" s="149"/>
      <c r="BZ683" s="60"/>
      <c r="CA683" s="244"/>
      <c r="CB683" s="277">
        <v>33600000</v>
      </c>
      <c r="CC683" s="277">
        <v>0</v>
      </c>
      <c r="CD683" s="149">
        <f t="shared" si="3372"/>
        <v>33600000</v>
      </c>
      <c r="CE683" s="60">
        <f t="shared" si="3382"/>
        <v>33600000</v>
      </c>
      <c r="CF683" s="244"/>
      <c r="CG683" s="212"/>
      <c r="CH683" s="213"/>
      <c r="CI683" s="149"/>
      <c r="CJ683" s="60"/>
      <c r="CK683" s="244"/>
      <c r="CL683" s="212"/>
      <c r="CM683" s="213"/>
      <c r="CN683" s="149"/>
      <c r="CO683" s="60"/>
      <c r="CP683" s="244"/>
      <c r="CQ683" s="212"/>
      <c r="CR683" s="213"/>
      <c r="CS683" s="149"/>
      <c r="CT683" s="60"/>
      <c r="CU683" s="244"/>
      <c r="CV683" s="212"/>
      <c r="CW683" s="213"/>
      <c r="CX683" s="149"/>
      <c r="CY683" s="60"/>
      <c r="CZ683" s="244"/>
      <c r="DA683" s="212"/>
      <c r="DB683" s="213"/>
      <c r="DC683" s="149"/>
      <c r="DD683" s="60"/>
      <c r="DE683" s="244"/>
      <c r="DF683" s="212"/>
      <c r="DG683" s="213"/>
      <c r="DH683" s="149"/>
      <c r="DI683" s="60"/>
      <c r="DJ683" s="244"/>
      <c r="DK683" s="212"/>
      <c r="DL683" s="213"/>
      <c r="DM683" s="149"/>
      <c r="DN683" s="60"/>
      <c r="DO683" s="244"/>
      <c r="DP683" s="212"/>
      <c r="DQ683" s="213"/>
      <c r="DR683" s="149">
        <f t="shared" si="3373"/>
        <v>0</v>
      </c>
      <c r="DS683" s="60">
        <f t="shared" si="3383"/>
        <v>0</v>
      </c>
      <c r="DT683" s="244"/>
      <c r="DU683" s="212">
        <v>0</v>
      </c>
      <c r="DV683" s="213">
        <v>0</v>
      </c>
      <c r="DW683" s="149">
        <f t="shared" si="3374"/>
        <v>0</v>
      </c>
      <c r="DX683" s="60">
        <f t="shared" si="3384"/>
        <v>0</v>
      </c>
      <c r="DY683" s="244"/>
      <c r="DZ683" s="212"/>
      <c r="EA683" s="213"/>
      <c r="EB683" s="149"/>
      <c r="EC683" s="60"/>
      <c r="ED683" s="247"/>
      <c r="EE683" s="212"/>
      <c r="EF683" s="213"/>
      <c r="EG683" s="149"/>
      <c r="EH683" s="60"/>
      <c r="EI683" s="244"/>
      <c r="EJ683" s="224">
        <f t="shared" ref="EJ683" si="3594">IFERROR(AVERAGEIFS(O683:EI683,O$12:EI$12,"Valor Total Unitario",O683:EI683,"&lt;&gt;0"),0)</f>
        <v>47349972.5</v>
      </c>
      <c r="EK683" s="221">
        <f t="shared" ref="EK683" si="3595">_xlfn.MINIFS(O683:EI683,O$12:EI$12,"Valor Total Unitario", O683:EI683, "&lt;&gt;0")</f>
        <v>32000000</v>
      </c>
      <c r="EL683" s="222" t="str">
        <f t="shared" ref="EL683" si="3596">IF(EK683=0,"",INDEX(O$9:EI$9,MATCH(EK683,O683:EI683,0)))</f>
        <v>W.LORENZ HOLDING S.A.S</v>
      </c>
      <c r="EM683" s="221"/>
      <c r="EN683" s="220">
        <f>IFERROR(EM683/#REF!,0)</f>
        <v>0</v>
      </c>
      <c r="EO683" s="31">
        <f t="shared" ref="EO683" si="3597">+EJ683</f>
        <v>47349972.5</v>
      </c>
      <c r="EP683" s="31">
        <f t="shared" si="3434"/>
        <v>47349972.5</v>
      </c>
      <c r="EQ683" s="225" t="str">
        <f t="shared" si="3560"/>
        <v/>
      </c>
    </row>
    <row r="684" spans="1:147" s="14" customFormat="1" ht="28.5">
      <c r="A684" s="263">
        <f t="shared" si="2595"/>
        <v>672</v>
      </c>
      <c r="B684" s="102"/>
      <c r="C684" s="248" t="s">
        <v>1399</v>
      </c>
      <c r="D684" s="273" t="s">
        <v>57</v>
      </c>
      <c r="E684" s="264" t="s">
        <v>37</v>
      </c>
      <c r="F684" s="273">
        <v>1</v>
      </c>
      <c r="G684" s="102"/>
      <c r="H684" s="103"/>
      <c r="I684" s="210"/>
      <c r="J684" s="280"/>
      <c r="K684" s="206"/>
      <c r="L684" s="71">
        <f t="shared" ref="L684" si="3598">+J684+K684</f>
        <v>0</v>
      </c>
      <c r="M684" s="209">
        <f t="shared" si="3368"/>
        <v>0</v>
      </c>
      <c r="O684" s="276"/>
      <c r="P684" s="276"/>
      <c r="Q684" s="149"/>
      <c r="R684" s="60"/>
      <c r="S684" s="244"/>
      <c r="T684" s="275"/>
      <c r="U684" s="275"/>
      <c r="V684" s="149"/>
      <c r="W684" s="60"/>
      <c r="X684" s="244"/>
      <c r="Y684" s="275"/>
      <c r="Z684" s="275"/>
      <c r="AA684" s="149"/>
      <c r="AB684" s="60"/>
      <c r="AC684" s="244"/>
      <c r="AD684" s="275"/>
      <c r="AE684" s="275"/>
      <c r="AF684" s="149"/>
      <c r="AG684" s="60"/>
      <c r="AH684" s="244"/>
      <c r="AI684" s="275">
        <v>70000000</v>
      </c>
      <c r="AJ684" s="275">
        <v>0</v>
      </c>
      <c r="AK684" s="149">
        <f t="shared" si="3369"/>
        <v>70000000</v>
      </c>
      <c r="AL684" s="60">
        <f t="shared" si="3380"/>
        <v>70000000</v>
      </c>
      <c r="AM684" s="244"/>
      <c r="AN684" s="275"/>
      <c r="AO684" s="275"/>
      <c r="AP684" s="149">
        <f t="shared" si="3370"/>
        <v>0</v>
      </c>
      <c r="AQ684" s="60">
        <f t="shared" si="3429"/>
        <v>0</v>
      </c>
      <c r="AR684" s="244"/>
      <c r="AS684" s="275"/>
      <c r="AT684" s="275"/>
      <c r="AU684" s="149"/>
      <c r="AV684" s="60"/>
      <c r="AW684" s="244"/>
      <c r="AX684" s="212">
        <v>95012879</v>
      </c>
      <c r="AY684" s="213">
        <v>0</v>
      </c>
      <c r="AZ684" s="149">
        <f t="shared" si="3585"/>
        <v>95012879</v>
      </c>
      <c r="BA684" s="60">
        <f t="shared" si="3586"/>
        <v>95012879</v>
      </c>
      <c r="BB684" s="244"/>
      <c r="BC684" s="212"/>
      <c r="BD684" s="213"/>
      <c r="BE684" s="149"/>
      <c r="BF684" s="60"/>
      <c r="BG684" s="244"/>
      <c r="BH684" s="275"/>
      <c r="BI684" s="275"/>
      <c r="BJ684" s="149"/>
      <c r="BK684" s="60"/>
      <c r="BL684" s="244"/>
      <c r="BM684" s="212" t="s">
        <v>1488</v>
      </c>
      <c r="BN684" s="213">
        <v>0</v>
      </c>
      <c r="BO684" s="149" t="str">
        <f>BM684</f>
        <v xml:space="preserve">$28.499.000
</v>
      </c>
      <c r="BP684" s="60" t="str">
        <f t="shared" ref="BP684:BP686" si="3599">BO684</f>
        <v xml:space="preserve">$28.499.000
</v>
      </c>
      <c r="BQ684" s="244"/>
      <c r="BR684" s="212"/>
      <c r="BS684" s="213"/>
      <c r="BT684" s="149"/>
      <c r="BU684" s="60"/>
      <c r="BV684" s="244"/>
      <c r="BW684" s="212"/>
      <c r="BX684" s="213"/>
      <c r="BY684" s="149"/>
      <c r="BZ684" s="60"/>
      <c r="CA684" s="244"/>
      <c r="CB684" s="277">
        <v>52500000</v>
      </c>
      <c r="CC684" s="277">
        <v>0</v>
      </c>
      <c r="CD684" s="149">
        <f t="shared" si="3372"/>
        <v>52500000</v>
      </c>
      <c r="CE684" s="60">
        <f t="shared" si="3382"/>
        <v>52500000</v>
      </c>
      <c r="CF684" s="244"/>
      <c r="CG684" s="212"/>
      <c r="CH684" s="213"/>
      <c r="CI684" s="149"/>
      <c r="CJ684" s="60"/>
      <c r="CK684" s="244"/>
      <c r="CL684" s="212"/>
      <c r="CM684" s="213"/>
      <c r="CN684" s="149"/>
      <c r="CO684" s="60"/>
      <c r="CP684" s="244"/>
      <c r="CQ684" s="212"/>
      <c r="CR684" s="213"/>
      <c r="CS684" s="149"/>
      <c r="CT684" s="60"/>
      <c r="CU684" s="244"/>
      <c r="CV684" s="212"/>
      <c r="CW684" s="213"/>
      <c r="CX684" s="149"/>
      <c r="CY684" s="60"/>
      <c r="CZ684" s="244"/>
      <c r="DA684" s="212"/>
      <c r="DB684" s="213"/>
      <c r="DC684" s="149"/>
      <c r="DD684" s="60"/>
      <c r="DE684" s="244"/>
      <c r="DF684" s="212"/>
      <c r="DG684" s="213"/>
      <c r="DH684" s="149"/>
      <c r="DI684" s="60"/>
      <c r="DJ684" s="244"/>
      <c r="DK684" s="212"/>
      <c r="DL684" s="213"/>
      <c r="DM684" s="149"/>
      <c r="DN684" s="60"/>
      <c r="DO684" s="244"/>
      <c r="DP684" s="212"/>
      <c r="DQ684" s="213"/>
      <c r="DR684" s="149">
        <f t="shared" si="3373"/>
        <v>0</v>
      </c>
      <c r="DS684" s="60">
        <f t="shared" si="3383"/>
        <v>0</v>
      </c>
      <c r="DT684" s="244"/>
      <c r="DU684" s="212">
        <v>0</v>
      </c>
      <c r="DV684" s="213">
        <v>0</v>
      </c>
      <c r="DW684" s="149">
        <f t="shared" si="3374"/>
        <v>0</v>
      </c>
      <c r="DX684" s="60">
        <f t="shared" si="3384"/>
        <v>0</v>
      </c>
      <c r="DY684" s="244"/>
      <c r="DZ684" s="212"/>
      <c r="EA684" s="213"/>
      <c r="EB684" s="149"/>
      <c r="EC684" s="60"/>
      <c r="ED684" s="247"/>
      <c r="EE684" s="212"/>
      <c r="EF684" s="213"/>
      <c r="EG684" s="149"/>
      <c r="EH684" s="60"/>
      <c r="EI684" s="244"/>
      <c r="EJ684" s="224">
        <f t="shared" ref="EJ684" si="3600">IFERROR(AVERAGEIFS(O684:EI684,O$12:EI$12,"Valor Total Unitario",O684:EI684,"&lt;&gt;0"),0)</f>
        <v>72504293</v>
      </c>
      <c r="EK684" s="221">
        <f t="shared" ref="EK684" si="3601">_xlfn.MINIFS(O684:EI684,O$12:EI$12,"Valor Total Unitario", O684:EI684, "&lt;&gt;0")</f>
        <v>52500000</v>
      </c>
      <c r="EL684" s="222" t="str">
        <f t="shared" ref="EL684" si="3602">IF(EK684=0,"",INDEX(O$9:EI$9,MATCH(EK684,O684:EI684,0)))</f>
        <v>LA INSTRUMENTADORA S.A.S.</v>
      </c>
      <c r="EM684" s="221"/>
      <c r="EN684" s="220">
        <f>IFERROR(EM684/#REF!,0)</f>
        <v>0</v>
      </c>
      <c r="EO684" s="31">
        <f t="shared" ref="EO684" si="3603">+EJ684</f>
        <v>72504293</v>
      </c>
      <c r="EP684" s="31">
        <f t="shared" si="3434"/>
        <v>72504293</v>
      </c>
      <c r="EQ684" s="225" t="str">
        <f t="shared" si="3560"/>
        <v/>
      </c>
    </row>
    <row r="685" spans="1:147" s="14" customFormat="1" ht="24">
      <c r="A685" s="263">
        <f t="shared" si="2595"/>
        <v>673</v>
      </c>
      <c r="B685" s="102"/>
      <c r="C685" s="248" t="s">
        <v>1400</v>
      </c>
      <c r="D685" s="273" t="s">
        <v>57</v>
      </c>
      <c r="E685" s="264" t="s">
        <v>37</v>
      </c>
      <c r="F685" s="273">
        <v>1</v>
      </c>
      <c r="G685" s="102"/>
      <c r="H685" s="103"/>
      <c r="I685" s="210"/>
      <c r="J685" s="280"/>
      <c r="K685" s="206"/>
      <c r="L685" s="71">
        <f t="shared" ref="L685" si="3604">+J685+K685</f>
        <v>0</v>
      </c>
      <c r="M685" s="209">
        <f t="shared" si="3368"/>
        <v>0</v>
      </c>
      <c r="O685" s="276"/>
      <c r="P685" s="276"/>
      <c r="Q685" s="149"/>
      <c r="R685" s="60"/>
      <c r="S685" s="244"/>
      <c r="T685" s="275"/>
      <c r="U685" s="275"/>
      <c r="V685" s="149"/>
      <c r="W685" s="60"/>
      <c r="X685" s="244"/>
      <c r="Y685" s="275">
        <v>30000000</v>
      </c>
      <c r="Z685" s="275">
        <v>0</v>
      </c>
      <c r="AA685" s="149">
        <f t="shared" ref="AA685" si="3605">+Y685+Z685</f>
        <v>30000000</v>
      </c>
      <c r="AB685" s="60">
        <f t="shared" ref="AB685" si="3606">+AA685*$F685</f>
        <v>30000000</v>
      </c>
      <c r="AC685" s="244"/>
      <c r="AD685" s="275"/>
      <c r="AE685" s="275"/>
      <c r="AF685" s="149"/>
      <c r="AG685" s="60"/>
      <c r="AH685" s="244"/>
      <c r="AI685" s="275">
        <v>25458400</v>
      </c>
      <c r="AJ685" s="275">
        <v>0</v>
      </c>
      <c r="AK685" s="149">
        <f t="shared" si="3369"/>
        <v>25458400</v>
      </c>
      <c r="AL685" s="60">
        <f t="shared" si="3380"/>
        <v>25458400</v>
      </c>
      <c r="AM685" s="244"/>
      <c r="AN685" s="275"/>
      <c r="AO685" s="275"/>
      <c r="AP685" s="149">
        <f t="shared" si="3370"/>
        <v>0</v>
      </c>
      <c r="AQ685" s="60">
        <f t="shared" si="3429"/>
        <v>0</v>
      </c>
      <c r="AR685" s="244"/>
      <c r="AS685" s="275"/>
      <c r="AT685" s="275"/>
      <c r="AU685" s="149"/>
      <c r="AV685" s="60"/>
      <c r="AW685" s="244"/>
      <c r="AX685" s="212">
        <v>40744195</v>
      </c>
      <c r="AY685" s="213">
        <v>0</v>
      </c>
      <c r="AZ685" s="149">
        <f t="shared" si="3585"/>
        <v>40744195</v>
      </c>
      <c r="BA685" s="60">
        <f t="shared" si="3586"/>
        <v>40744195</v>
      </c>
      <c r="BB685" s="244"/>
      <c r="BC685" s="212">
        <v>21285000</v>
      </c>
      <c r="BD685" s="213">
        <v>0</v>
      </c>
      <c r="BE685" s="149">
        <f t="shared" ref="BE685:BE692" si="3607">+BC685+BD685</f>
        <v>21285000</v>
      </c>
      <c r="BF685" s="60">
        <f t="shared" ref="BF685:BF692" si="3608">+BE685*$F685</f>
        <v>21285000</v>
      </c>
      <c r="BG685" s="244"/>
      <c r="BH685" s="275"/>
      <c r="BI685" s="275"/>
      <c r="BJ685" s="149"/>
      <c r="BK685" s="60"/>
      <c r="BL685" s="244"/>
      <c r="BM685" s="212" t="s">
        <v>1489</v>
      </c>
      <c r="BN685" s="213">
        <v>0</v>
      </c>
      <c r="BO685" s="149" t="str">
        <f t="shared" ref="BO685:BO686" si="3609">+BM685</f>
        <v xml:space="preserve">$33.499.000
</v>
      </c>
      <c r="BP685" s="60" t="str">
        <f t="shared" si="3599"/>
        <v xml:space="preserve">$33.499.000
</v>
      </c>
      <c r="BQ685" s="244"/>
      <c r="BR685" s="212"/>
      <c r="BS685" s="213"/>
      <c r="BT685" s="149"/>
      <c r="BU685" s="60"/>
      <c r="BV685" s="244"/>
      <c r="BW685" s="212"/>
      <c r="BX685" s="213"/>
      <c r="BY685" s="149"/>
      <c r="BZ685" s="60"/>
      <c r="CA685" s="244"/>
      <c r="CB685" s="277">
        <v>10500000</v>
      </c>
      <c r="CC685" s="277">
        <v>0</v>
      </c>
      <c r="CD685" s="149">
        <f t="shared" si="3372"/>
        <v>10500000</v>
      </c>
      <c r="CE685" s="60">
        <f t="shared" si="3382"/>
        <v>10500000</v>
      </c>
      <c r="CF685" s="244"/>
      <c r="CG685" s="212"/>
      <c r="CH685" s="213"/>
      <c r="CI685" s="149"/>
      <c r="CJ685" s="60"/>
      <c r="CK685" s="244"/>
      <c r="CL685" s="212"/>
      <c r="CM685" s="213"/>
      <c r="CN685" s="149"/>
      <c r="CO685" s="60"/>
      <c r="CP685" s="244"/>
      <c r="CQ685" s="212"/>
      <c r="CR685" s="213"/>
      <c r="CS685" s="149"/>
      <c r="CT685" s="60"/>
      <c r="CU685" s="244"/>
      <c r="CV685" s="212"/>
      <c r="CW685" s="213"/>
      <c r="CX685" s="149"/>
      <c r="CY685" s="60"/>
      <c r="CZ685" s="244"/>
      <c r="DA685" s="212"/>
      <c r="DB685" s="213"/>
      <c r="DC685" s="149"/>
      <c r="DD685" s="60"/>
      <c r="DE685" s="244"/>
      <c r="DF685" s="212"/>
      <c r="DG685" s="213"/>
      <c r="DH685" s="149"/>
      <c r="DI685" s="60"/>
      <c r="DJ685" s="244"/>
      <c r="DK685" s="212"/>
      <c r="DL685" s="213"/>
      <c r="DM685" s="149"/>
      <c r="DN685" s="60"/>
      <c r="DO685" s="244"/>
      <c r="DP685" s="212"/>
      <c r="DQ685" s="213"/>
      <c r="DR685" s="149">
        <f t="shared" si="3373"/>
        <v>0</v>
      </c>
      <c r="DS685" s="60">
        <f t="shared" si="3383"/>
        <v>0</v>
      </c>
      <c r="DT685" s="244"/>
      <c r="DU685" s="212">
        <v>0</v>
      </c>
      <c r="DV685" s="213">
        <v>0</v>
      </c>
      <c r="DW685" s="149">
        <f t="shared" si="3374"/>
        <v>0</v>
      </c>
      <c r="DX685" s="60">
        <f t="shared" si="3384"/>
        <v>0</v>
      </c>
      <c r="DY685" s="244"/>
      <c r="DZ685" s="212"/>
      <c r="EA685" s="213"/>
      <c r="EB685" s="149"/>
      <c r="EC685" s="60"/>
      <c r="ED685" s="247"/>
      <c r="EE685" s="212"/>
      <c r="EF685" s="213"/>
      <c r="EG685" s="149"/>
      <c r="EH685" s="60"/>
      <c r="EI685" s="244"/>
      <c r="EJ685" s="224">
        <f t="shared" ref="EJ685" si="3610">IFERROR(AVERAGEIFS(O685:EI685,O$12:EI$12,"Valor Total Unitario",O685:EI685,"&lt;&gt;0"),0)</f>
        <v>25597519</v>
      </c>
      <c r="EK685" s="221">
        <f t="shared" ref="EK685" si="3611">_xlfn.MINIFS(O685:EI685,O$12:EI$12,"Valor Total Unitario", O685:EI685, "&lt;&gt;0")</f>
        <v>10500000</v>
      </c>
      <c r="EL685" s="222" t="str">
        <f t="shared" ref="EL685" si="3612">IF(EK685=0,"",INDEX(O$9:EI$9,MATCH(EK685,O685:EI685,0)))</f>
        <v>LA INSTRUMENTADORA S.A.S.</v>
      </c>
      <c r="EM685" s="221"/>
      <c r="EN685" s="220">
        <f>IFERROR(EM685/#REF!,0)</f>
        <v>0</v>
      </c>
      <c r="EO685" s="31">
        <f t="shared" ref="EO685" si="3613">+EJ685</f>
        <v>25597519</v>
      </c>
      <c r="EP685" s="31">
        <f t="shared" si="3434"/>
        <v>25597519</v>
      </c>
      <c r="EQ685" s="225" t="str">
        <f t="shared" si="3560"/>
        <v/>
      </c>
    </row>
    <row r="686" spans="1:147" s="14" customFormat="1" ht="24">
      <c r="A686" s="263">
        <f t="shared" si="2595"/>
        <v>674</v>
      </c>
      <c r="B686" s="102"/>
      <c r="C686" s="248" t="s">
        <v>1401</v>
      </c>
      <c r="D686" s="273" t="s">
        <v>57</v>
      </c>
      <c r="E686" s="264" t="s">
        <v>37</v>
      </c>
      <c r="F686" s="273">
        <v>1</v>
      </c>
      <c r="G686" s="102"/>
      <c r="H686" s="103"/>
      <c r="I686" s="210"/>
      <c r="J686" s="280"/>
      <c r="K686" s="206"/>
      <c r="L686" s="71">
        <f t="shared" ref="L686" si="3614">+J686+K686</f>
        <v>0</v>
      </c>
      <c r="M686" s="209">
        <f t="shared" si="3368"/>
        <v>0</v>
      </c>
      <c r="O686" s="276"/>
      <c r="P686" s="276"/>
      <c r="Q686" s="149"/>
      <c r="R686" s="60"/>
      <c r="S686" s="244"/>
      <c r="T686" s="275"/>
      <c r="U686" s="275"/>
      <c r="V686" s="149"/>
      <c r="W686" s="60"/>
      <c r="X686" s="244"/>
      <c r="Y686" s="275"/>
      <c r="Z686" s="275"/>
      <c r="AA686" s="149"/>
      <c r="AB686" s="60"/>
      <c r="AC686" s="244"/>
      <c r="AD686" s="275">
        <v>39842711.010796443</v>
      </c>
      <c r="AE686" s="275">
        <v>0</v>
      </c>
      <c r="AF686" s="149">
        <f t="shared" si="3466"/>
        <v>39842711.010796443</v>
      </c>
      <c r="AG686" s="60">
        <f t="shared" si="3467"/>
        <v>39842711.010796443</v>
      </c>
      <c r="AH686" s="244"/>
      <c r="AI686" s="275">
        <v>25458400</v>
      </c>
      <c r="AJ686" s="275">
        <v>0</v>
      </c>
      <c r="AK686" s="149">
        <f t="shared" si="3369"/>
        <v>25458400</v>
      </c>
      <c r="AL686" s="60">
        <f t="shared" si="3380"/>
        <v>25458400</v>
      </c>
      <c r="AM686" s="244"/>
      <c r="AN686" s="275"/>
      <c r="AO686" s="275"/>
      <c r="AP686" s="149">
        <f t="shared" si="3370"/>
        <v>0</v>
      </c>
      <c r="AQ686" s="60">
        <f t="shared" si="3429"/>
        <v>0</v>
      </c>
      <c r="AR686" s="244"/>
      <c r="AS686" s="275"/>
      <c r="AT686" s="275"/>
      <c r="AU686" s="149"/>
      <c r="AV686" s="60"/>
      <c r="AW686" s="244"/>
      <c r="AX686" s="212"/>
      <c r="AY686" s="213"/>
      <c r="AZ686" s="149"/>
      <c r="BA686" s="60"/>
      <c r="BB686" s="244"/>
      <c r="BC686" s="212">
        <v>24970000</v>
      </c>
      <c r="BD686" s="213">
        <v>0</v>
      </c>
      <c r="BE686" s="149">
        <f t="shared" si="3607"/>
        <v>24970000</v>
      </c>
      <c r="BF686" s="60">
        <f t="shared" si="3608"/>
        <v>24970000</v>
      </c>
      <c r="BG686" s="244"/>
      <c r="BH686" s="275"/>
      <c r="BI686" s="275"/>
      <c r="BJ686" s="149"/>
      <c r="BK686" s="60"/>
      <c r="BL686" s="244"/>
      <c r="BM686" s="212" t="s">
        <v>1490</v>
      </c>
      <c r="BN686" s="213">
        <v>0</v>
      </c>
      <c r="BO686" s="149" t="str">
        <f t="shared" si="3609"/>
        <v xml:space="preserve">$22.999.000
</v>
      </c>
      <c r="BP686" s="60" t="str">
        <f t="shared" si="3599"/>
        <v xml:space="preserve">$22.999.000
</v>
      </c>
      <c r="BQ686" s="244"/>
      <c r="BR686" s="212"/>
      <c r="BS686" s="213"/>
      <c r="BT686" s="149"/>
      <c r="BU686" s="60"/>
      <c r="BV686" s="244"/>
      <c r="BW686" s="212"/>
      <c r="BX686" s="213"/>
      <c r="BY686" s="149"/>
      <c r="BZ686" s="60"/>
      <c r="CA686" s="244"/>
      <c r="CB686" s="277">
        <v>4536000</v>
      </c>
      <c r="CC686" s="277">
        <v>0</v>
      </c>
      <c r="CD686" s="149">
        <f t="shared" si="3372"/>
        <v>4536000</v>
      </c>
      <c r="CE686" s="60">
        <f t="shared" si="3382"/>
        <v>4536000</v>
      </c>
      <c r="CF686" s="244"/>
      <c r="CG686" s="212"/>
      <c r="CH686" s="213"/>
      <c r="CI686" s="149"/>
      <c r="CJ686" s="60"/>
      <c r="CK686" s="244"/>
      <c r="CL686" s="212"/>
      <c r="CM686" s="213"/>
      <c r="CN686" s="149"/>
      <c r="CO686" s="60"/>
      <c r="CP686" s="244"/>
      <c r="CQ686" s="212"/>
      <c r="CR686" s="213"/>
      <c r="CS686" s="149"/>
      <c r="CT686" s="60"/>
      <c r="CU686" s="244"/>
      <c r="CV686" s="212"/>
      <c r="CW686" s="213"/>
      <c r="CX686" s="149"/>
      <c r="CY686" s="60"/>
      <c r="CZ686" s="244"/>
      <c r="DA686" s="212"/>
      <c r="DB686" s="213"/>
      <c r="DC686" s="149"/>
      <c r="DD686" s="60"/>
      <c r="DE686" s="244"/>
      <c r="DF686" s="212"/>
      <c r="DG686" s="213"/>
      <c r="DH686" s="149"/>
      <c r="DI686" s="60"/>
      <c r="DJ686" s="244"/>
      <c r="DK686" s="212"/>
      <c r="DL686" s="213"/>
      <c r="DM686" s="149"/>
      <c r="DN686" s="60"/>
      <c r="DO686" s="244"/>
      <c r="DP686" s="212"/>
      <c r="DQ686" s="213"/>
      <c r="DR686" s="149">
        <f t="shared" si="3373"/>
        <v>0</v>
      </c>
      <c r="DS686" s="60">
        <f t="shared" si="3383"/>
        <v>0</v>
      </c>
      <c r="DT686" s="244"/>
      <c r="DU686" s="212">
        <v>0</v>
      </c>
      <c r="DV686" s="213">
        <v>0</v>
      </c>
      <c r="DW686" s="149">
        <f t="shared" si="3374"/>
        <v>0</v>
      </c>
      <c r="DX686" s="60">
        <f t="shared" si="3384"/>
        <v>0</v>
      </c>
      <c r="DY686" s="244"/>
      <c r="DZ686" s="212"/>
      <c r="EA686" s="213"/>
      <c r="EB686" s="149"/>
      <c r="EC686" s="60"/>
      <c r="ED686" s="247"/>
      <c r="EE686" s="212"/>
      <c r="EF686" s="213"/>
      <c r="EG686" s="149"/>
      <c r="EH686" s="60"/>
      <c r="EI686" s="244"/>
      <c r="EJ686" s="224">
        <f t="shared" ref="EJ686" si="3615">IFERROR(AVERAGEIFS(O686:EI686,O$12:EI$12,"Valor Total Unitario",O686:EI686,"&lt;&gt;0"),0)</f>
        <v>23701777.752699111</v>
      </c>
      <c r="EK686" s="221">
        <f t="shared" ref="EK686" si="3616">_xlfn.MINIFS(O686:EI686,O$12:EI$12,"Valor Total Unitario", O686:EI686, "&lt;&gt;0")</f>
        <v>4536000</v>
      </c>
      <c r="EL686" s="222" t="str">
        <f t="shared" ref="EL686" si="3617">IF(EK686=0,"",INDEX(O$9:EI$9,MATCH(EK686,O686:EI686,0)))</f>
        <v>LA INSTRUMENTADORA S.A.S.</v>
      </c>
      <c r="EM686" s="221"/>
      <c r="EN686" s="220">
        <f>IFERROR(EM686/#REF!,0)</f>
        <v>0</v>
      </c>
      <c r="EO686" s="31">
        <f t="shared" ref="EO686" si="3618">+EJ686</f>
        <v>23701777.752699111</v>
      </c>
      <c r="EP686" s="31">
        <f t="shared" si="3434"/>
        <v>23701777.752699111</v>
      </c>
      <c r="EQ686" s="225" t="str">
        <f t="shared" si="3560"/>
        <v/>
      </c>
    </row>
    <row r="687" spans="1:147" s="14" customFormat="1">
      <c r="A687" s="263">
        <f t="shared" si="2595"/>
        <v>675</v>
      </c>
      <c r="B687" s="102"/>
      <c r="C687" s="248" t="s">
        <v>1402</v>
      </c>
      <c r="D687" s="273" t="s">
        <v>57</v>
      </c>
      <c r="E687" s="264" t="s">
        <v>37</v>
      </c>
      <c r="F687" s="273">
        <v>1</v>
      </c>
      <c r="G687" s="102"/>
      <c r="H687" s="103"/>
      <c r="I687" s="210"/>
      <c r="J687" s="280"/>
      <c r="K687" s="206"/>
      <c r="L687" s="71">
        <f t="shared" ref="L687" si="3619">+J687+K687</f>
        <v>0</v>
      </c>
      <c r="M687" s="209">
        <f t="shared" si="3368"/>
        <v>0</v>
      </c>
      <c r="O687" s="276"/>
      <c r="P687" s="276"/>
      <c r="Q687" s="149"/>
      <c r="R687" s="60"/>
      <c r="S687" s="244"/>
      <c r="T687" s="275"/>
      <c r="U687" s="275"/>
      <c r="V687" s="149"/>
      <c r="W687" s="60"/>
      <c r="X687" s="244"/>
      <c r="Y687" s="275">
        <v>22000000</v>
      </c>
      <c r="Z687" s="275">
        <v>0</v>
      </c>
      <c r="AA687" s="149">
        <f t="shared" ref="AA687" si="3620">+Y687+Z687</f>
        <v>22000000</v>
      </c>
      <c r="AB687" s="60">
        <f t="shared" ref="AB687" si="3621">+AA687*$F687</f>
        <v>22000000</v>
      </c>
      <c r="AC687" s="244"/>
      <c r="AD687" s="275"/>
      <c r="AE687" s="275"/>
      <c r="AF687" s="149"/>
      <c r="AG687" s="60"/>
      <c r="AH687" s="244"/>
      <c r="AI687" s="275">
        <v>25458400</v>
      </c>
      <c r="AJ687" s="275">
        <v>0</v>
      </c>
      <c r="AK687" s="149">
        <f t="shared" si="3369"/>
        <v>25458400</v>
      </c>
      <c r="AL687" s="60">
        <f t="shared" si="3380"/>
        <v>25458400</v>
      </c>
      <c r="AM687" s="244"/>
      <c r="AN687" s="275"/>
      <c r="AO687" s="275"/>
      <c r="AP687" s="149">
        <f t="shared" si="3370"/>
        <v>0</v>
      </c>
      <c r="AQ687" s="60">
        <f t="shared" si="3429"/>
        <v>0</v>
      </c>
      <c r="AR687" s="244"/>
      <c r="AS687" s="275"/>
      <c r="AT687" s="275"/>
      <c r="AU687" s="149"/>
      <c r="AV687" s="60"/>
      <c r="AW687" s="244"/>
      <c r="AX687" s="212">
        <v>28614405</v>
      </c>
      <c r="AY687" s="213">
        <v>0</v>
      </c>
      <c r="AZ687" s="149">
        <f t="shared" si="3585"/>
        <v>28614405</v>
      </c>
      <c r="BA687" s="60">
        <f t="shared" si="3586"/>
        <v>28614405</v>
      </c>
      <c r="BB687" s="244"/>
      <c r="BC687" s="212">
        <v>17358000</v>
      </c>
      <c r="BD687" s="213">
        <v>0</v>
      </c>
      <c r="BE687" s="149">
        <f t="shared" si="3607"/>
        <v>17358000</v>
      </c>
      <c r="BF687" s="60">
        <f t="shared" si="3608"/>
        <v>17358000</v>
      </c>
      <c r="BG687" s="244"/>
      <c r="BH687" s="275"/>
      <c r="BI687" s="275"/>
      <c r="BJ687" s="149"/>
      <c r="BK687" s="60"/>
      <c r="BL687" s="244"/>
      <c r="BM687" s="212"/>
      <c r="BN687" s="213"/>
      <c r="BO687" s="149"/>
      <c r="BP687" s="60"/>
      <c r="BQ687" s="244"/>
      <c r="BR687" s="212"/>
      <c r="BS687" s="213"/>
      <c r="BT687" s="149"/>
      <c r="BU687" s="60"/>
      <c r="BV687" s="244"/>
      <c r="BW687" s="212"/>
      <c r="BX687" s="213"/>
      <c r="BY687" s="149"/>
      <c r="BZ687" s="60"/>
      <c r="CA687" s="244"/>
      <c r="CB687" s="277"/>
      <c r="CC687" s="277"/>
      <c r="CD687" s="149"/>
      <c r="CE687" s="60"/>
      <c r="CF687" s="244"/>
      <c r="CG687" s="212"/>
      <c r="CH687" s="213"/>
      <c r="CI687" s="149"/>
      <c r="CJ687" s="60"/>
      <c r="CK687" s="244"/>
      <c r="CL687" s="212"/>
      <c r="CM687" s="213"/>
      <c r="CN687" s="149"/>
      <c r="CO687" s="60"/>
      <c r="CP687" s="244"/>
      <c r="CQ687" s="212"/>
      <c r="CR687" s="213"/>
      <c r="CS687" s="149"/>
      <c r="CT687" s="60"/>
      <c r="CU687" s="244"/>
      <c r="CV687" s="212"/>
      <c r="CW687" s="213"/>
      <c r="CX687" s="149"/>
      <c r="CY687" s="60"/>
      <c r="CZ687" s="244"/>
      <c r="DA687" s="212"/>
      <c r="DB687" s="213"/>
      <c r="DC687" s="149"/>
      <c r="DD687" s="60"/>
      <c r="DE687" s="244"/>
      <c r="DF687" s="212"/>
      <c r="DG687" s="213"/>
      <c r="DH687" s="149"/>
      <c r="DI687" s="60"/>
      <c r="DJ687" s="244"/>
      <c r="DK687" s="212"/>
      <c r="DL687" s="213"/>
      <c r="DM687" s="149"/>
      <c r="DN687" s="60"/>
      <c r="DO687" s="244"/>
      <c r="DP687" s="212"/>
      <c r="DQ687" s="213"/>
      <c r="DR687" s="149">
        <f t="shared" si="3373"/>
        <v>0</v>
      </c>
      <c r="DS687" s="60">
        <f t="shared" si="3383"/>
        <v>0</v>
      </c>
      <c r="DT687" s="244"/>
      <c r="DU687" s="212">
        <v>0</v>
      </c>
      <c r="DV687" s="213">
        <v>0</v>
      </c>
      <c r="DW687" s="149">
        <f t="shared" si="3374"/>
        <v>0</v>
      </c>
      <c r="DX687" s="60">
        <f t="shared" si="3384"/>
        <v>0</v>
      </c>
      <c r="DY687" s="244"/>
      <c r="DZ687" s="212"/>
      <c r="EA687" s="213"/>
      <c r="EB687" s="149"/>
      <c r="EC687" s="60"/>
      <c r="ED687" s="247"/>
      <c r="EE687" s="212">
        <v>25000000</v>
      </c>
      <c r="EF687" s="213">
        <v>0</v>
      </c>
      <c r="EG687" s="149">
        <f t="shared" ref="EG687:EG689" si="3622">+EE687+EF687</f>
        <v>25000000</v>
      </c>
      <c r="EH687" s="60">
        <f t="shared" ref="EH687:EH689" si="3623">+EG687*$F687</f>
        <v>25000000</v>
      </c>
      <c r="EI687" s="244"/>
      <c r="EJ687" s="224">
        <f t="shared" ref="EJ687" si="3624">IFERROR(AVERAGEIFS(O687:EI687,O$12:EI$12,"Valor Total Unitario",O687:EI687,"&lt;&gt;0"),0)</f>
        <v>23686161</v>
      </c>
      <c r="EK687" s="221">
        <f t="shared" ref="EK687" si="3625">_xlfn.MINIFS(O687:EI687,O$12:EI$12,"Valor Total Unitario", O687:EI687, "&lt;&gt;0")</f>
        <v>17358000</v>
      </c>
      <c r="EL687" s="222" t="str">
        <f t="shared" ref="EL687" si="3626">IF(EK687=0,"",INDEX(O$9:EI$9,MATCH(EK687,O687:EI687,0)))</f>
        <v>MEDIREX BIC SAS</v>
      </c>
      <c r="EM687" s="221"/>
      <c r="EN687" s="220">
        <f>IFERROR(EM687/#REF!,0)</f>
        <v>0</v>
      </c>
      <c r="EO687" s="31">
        <f t="shared" ref="EO687" si="3627">+EJ687</f>
        <v>23686161</v>
      </c>
      <c r="EP687" s="31">
        <f t="shared" si="3434"/>
        <v>23686161</v>
      </c>
      <c r="EQ687" s="225" t="str">
        <f t="shared" si="3560"/>
        <v/>
      </c>
    </row>
    <row r="688" spans="1:147" s="14" customFormat="1">
      <c r="A688" s="263">
        <f t="shared" si="2595"/>
        <v>676</v>
      </c>
      <c r="B688" s="102"/>
      <c r="C688" s="248" t="s">
        <v>1403</v>
      </c>
      <c r="D688" s="273" t="s">
        <v>57</v>
      </c>
      <c r="E688" s="264" t="s">
        <v>37</v>
      </c>
      <c r="F688" s="273">
        <v>1</v>
      </c>
      <c r="G688" s="102"/>
      <c r="H688" s="103"/>
      <c r="I688" s="210"/>
      <c r="J688" s="280"/>
      <c r="K688" s="206"/>
      <c r="L688" s="71">
        <f t="shared" ref="L688" si="3628">+J688+K688</f>
        <v>0</v>
      </c>
      <c r="M688" s="209">
        <f t="shared" si="3368"/>
        <v>0</v>
      </c>
      <c r="O688" s="276"/>
      <c r="P688" s="276"/>
      <c r="Q688" s="149"/>
      <c r="R688" s="60"/>
      <c r="S688" s="244"/>
      <c r="T688" s="275"/>
      <c r="U688" s="275"/>
      <c r="V688" s="149"/>
      <c r="W688" s="60"/>
      <c r="X688" s="244"/>
      <c r="Y688" s="275">
        <v>30500000</v>
      </c>
      <c r="Z688" s="275">
        <v>0</v>
      </c>
      <c r="AA688" s="149">
        <f t="shared" ref="AA688" si="3629">+Y688+Z688</f>
        <v>30500000</v>
      </c>
      <c r="AB688" s="60">
        <f t="shared" ref="AB688" si="3630">+AA688*$F688</f>
        <v>30500000</v>
      </c>
      <c r="AC688" s="244"/>
      <c r="AD688" s="275"/>
      <c r="AE688" s="275"/>
      <c r="AF688" s="149"/>
      <c r="AG688" s="60"/>
      <c r="AH688" s="244"/>
      <c r="AI688" s="275">
        <v>27772800</v>
      </c>
      <c r="AJ688" s="275">
        <v>0</v>
      </c>
      <c r="AK688" s="149">
        <f t="shared" si="3369"/>
        <v>27772800</v>
      </c>
      <c r="AL688" s="60">
        <f t="shared" si="3380"/>
        <v>27772800</v>
      </c>
      <c r="AM688" s="244"/>
      <c r="AN688" s="275"/>
      <c r="AO688" s="275"/>
      <c r="AP688" s="149">
        <f t="shared" si="3370"/>
        <v>0</v>
      </c>
      <c r="AQ688" s="60">
        <f t="shared" si="3429"/>
        <v>0</v>
      </c>
      <c r="AR688" s="244"/>
      <c r="AS688" s="275"/>
      <c r="AT688" s="275"/>
      <c r="AU688" s="149"/>
      <c r="AV688" s="60"/>
      <c r="AW688" s="244"/>
      <c r="AX688" s="212">
        <v>26131877</v>
      </c>
      <c r="AY688" s="213">
        <v>0</v>
      </c>
      <c r="AZ688" s="149">
        <f t="shared" si="3585"/>
        <v>26131877</v>
      </c>
      <c r="BA688" s="60">
        <f t="shared" si="3586"/>
        <v>26131877</v>
      </c>
      <c r="BB688" s="244"/>
      <c r="BC688" s="212">
        <v>20713000</v>
      </c>
      <c r="BD688" s="213">
        <v>0</v>
      </c>
      <c r="BE688" s="149">
        <f t="shared" si="3607"/>
        <v>20713000</v>
      </c>
      <c r="BF688" s="60">
        <f t="shared" si="3608"/>
        <v>20713000</v>
      </c>
      <c r="BG688" s="244"/>
      <c r="BH688" s="275"/>
      <c r="BI688" s="275"/>
      <c r="BJ688" s="149"/>
      <c r="BK688" s="60"/>
      <c r="BL688" s="244"/>
      <c r="BM688" s="212"/>
      <c r="BN688" s="213"/>
      <c r="BO688" s="149"/>
      <c r="BP688" s="60"/>
      <c r="BQ688" s="244"/>
      <c r="BR688" s="212"/>
      <c r="BS688" s="213"/>
      <c r="BT688" s="149"/>
      <c r="BU688" s="60"/>
      <c r="BV688" s="244"/>
      <c r="BW688" s="212"/>
      <c r="BX688" s="213"/>
      <c r="BY688" s="149"/>
      <c r="BZ688" s="60"/>
      <c r="CA688" s="244"/>
      <c r="CB688" s="277"/>
      <c r="CC688" s="277"/>
      <c r="CD688" s="149"/>
      <c r="CE688" s="60"/>
      <c r="CF688" s="244"/>
      <c r="CG688" s="212"/>
      <c r="CH688" s="213"/>
      <c r="CI688" s="149"/>
      <c r="CJ688" s="60"/>
      <c r="CK688" s="244"/>
      <c r="CL688" s="212"/>
      <c r="CM688" s="213"/>
      <c r="CN688" s="149"/>
      <c r="CO688" s="60"/>
      <c r="CP688" s="244"/>
      <c r="CQ688" s="212"/>
      <c r="CR688" s="213"/>
      <c r="CS688" s="149"/>
      <c r="CT688" s="60"/>
      <c r="CU688" s="244"/>
      <c r="CV688" s="212"/>
      <c r="CW688" s="213"/>
      <c r="CX688" s="149"/>
      <c r="CY688" s="60"/>
      <c r="CZ688" s="244"/>
      <c r="DA688" s="212"/>
      <c r="DB688" s="213"/>
      <c r="DC688" s="149"/>
      <c r="DD688" s="60"/>
      <c r="DE688" s="244"/>
      <c r="DF688" s="212"/>
      <c r="DG688" s="213"/>
      <c r="DH688" s="149"/>
      <c r="DI688" s="60"/>
      <c r="DJ688" s="244"/>
      <c r="DK688" s="212"/>
      <c r="DL688" s="213"/>
      <c r="DM688" s="149"/>
      <c r="DN688" s="60"/>
      <c r="DO688" s="244"/>
      <c r="DP688" s="212"/>
      <c r="DQ688" s="213"/>
      <c r="DR688" s="149">
        <f t="shared" si="3373"/>
        <v>0</v>
      </c>
      <c r="DS688" s="60">
        <f t="shared" si="3383"/>
        <v>0</v>
      </c>
      <c r="DT688" s="244"/>
      <c r="DU688" s="212">
        <v>0</v>
      </c>
      <c r="DV688" s="213">
        <v>0</v>
      </c>
      <c r="DW688" s="149">
        <f t="shared" si="3374"/>
        <v>0</v>
      </c>
      <c r="DX688" s="60">
        <f t="shared" si="3384"/>
        <v>0</v>
      </c>
      <c r="DY688" s="244"/>
      <c r="DZ688" s="212"/>
      <c r="EA688" s="213"/>
      <c r="EB688" s="149"/>
      <c r="EC688" s="60"/>
      <c r="ED688" s="247"/>
      <c r="EE688" s="212">
        <v>30000000</v>
      </c>
      <c r="EF688" s="213">
        <v>0</v>
      </c>
      <c r="EG688" s="149">
        <f t="shared" si="3622"/>
        <v>30000000</v>
      </c>
      <c r="EH688" s="60">
        <f t="shared" si="3623"/>
        <v>30000000</v>
      </c>
      <c r="EI688" s="244"/>
      <c r="EJ688" s="224">
        <f t="shared" ref="EJ688" si="3631">IFERROR(AVERAGEIFS(O688:EI688,O$12:EI$12,"Valor Total Unitario",O688:EI688,"&lt;&gt;0"),0)</f>
        <v>27023535.399999999</v>
      </c>
      <c r="EK688" s="221">
        <f t="shared" ref="EK688" si="3632">_xlfn.MINIFS(O688:EI688,O$12:EI$12,"Valor Total Unitario", O688:EI688, "&lt;&gt;0")</f>
        <v>20713000</v>
      </c>
      <c r="EL688" s="222" t="str">
        <f t="shared" ref="EL688" si="3633">IF(EK688=0,"",INDEX(O$9:EI$9,MATCH(EK688,O688:EI688,0)))</f>
        <v>MEDIREX BIC SAS</v>
      </c>
      <c r="EM688" s="221"/>
      <c r="EN688" s="220">
        <f>IFERROR(EM688/#REF!,0)</f>
        <v>0</v>
      </c>
      <c r="EO688" s="31">
        <f t="shared" ref="EO688" si="3634">+EJ688</f>
        <v>27023535.399999999</v>
      </c>
      <c r="EP688" s="31">
        <f t="shared" si="3434"/>
        <v>27023535.399999999</v>
      </c>
      <c r="EQ688" s="225" t="str">
        <f t="shared" si="3560"/>
        <v/>
      </c>
    </row>
    <row r="689" spans="1:147" s="14" customFormat="1">
      <c r="A689" s="263">
        <f t="shared" si="2595"/>
        <v>677</v>
      </c>
      <c r="B689" s="102"/>
      <c r="C689" s="248" t="s">
        <v>1404</v>
      </c>
      <c r="D689" s="273" t="s">
        <v>57</v>
      </c>
      <c r="E689" s="264" t="s">
        <v>37</v>
      </c>
      <c r="F689" s="273">
        <v>1</v>
      </c>
      <c r="G689" s="102"/>
      <c r="H689" s="103"/>
      <c r="I689" s="210"/>
      <c r="J689" s="280"/>
      <c r="K689" s="206"/>
      <c r="L689" s="71">
        <f t="shared" ref="L689" si="3635">+J689+K689</f>
        <v>0</v>
      </c>
      <c r="M689" s="209">
        <f t="shared" si="3368"/>
        <v>0</v>
      </c>
      <c r="O689" s="276"/>
      <c r="P689" s="276"/>
      <c r="Q689" s="149"/>
      <c r="R689" s="60"/>
      <c r="S689" s="244"/>
      <c r="T689" s="275"/>
      <c r="U689" s="275"/>
      <c r="V689" s="149"/>
      <c r="W689" s="60"/>
      <c r="X689" s="244"/>
      <c r="Y689" s="275">
        <v>34000000</v>
      </c>
      <c r="Z689" s="275">
        <v>0</v>
      </c>
      <c r="AA689" s="149">
        <f t="shared" ref="AA689" si="3636">+Y689+Z689</f>
        <v>34000000</v>
      </c>
      <c r="AB689" s="60">
        <f t="shared" ref="AB689" si="3637">+AA689*$F689</f>
        <v>34000000</v>
      </c>
      <c r="AC689" s="244"/>
      <c r="AD689" s="275"/>
      <c r="AE689" s="275"/>
      <c r="AF689" s="149"/>
      <c r="AG689" s="60"/>
      <c r="AH689" s="244"/>
      <c r="AI689" s="275">
        <v>30087200</v>
      </c>
      <c r="AJ689" s="275">
        <v>0</v>
      </c>
      <c r="AK689" s="149">
        <f t="shared" si="3369"/>
        <v>30087200</v>
      </c>
      <c r="AL689" s="60">
        <f t="shared" si="3380"/>
        <v>30087200</v>
      </c>
      <c r="AM689" s="244"/>
      <c r="AN689" s="275"/>
      <c r="AO689" s="275"/>
      <c r="AP689" s="149">
        <f t="shared" si="3370"/>
        <v>0</v>
      </c>
      <c r="AQ689" s="60">
        <f t="shared" si="3429"/>
        <v>0</v>
      </c>
      <c r="AR689" s="244"/>
      <c r="AS689" s="275"/>
      <c r="AT689" s="275"/>
      <c r="AU689" s="149"/>
      <c r="AV689" s="60"/>
      <c r="AW689" s="244"/>
      <c r="AX689" s="212">
        <v>36985350</v>
      </c>
      <c r="AY689" s="213">
        <v>0</v>
      </c>
      <c r="AZ689" s="149">
        <f t="shared" si="3585"/>
        <v>36985350</v>
      </c>
      <c r="BA689" s="60">
        <f t="shared" si="3586"/>
        <v>36985350</v>
      </c>
      <c r="BB689" s="244"/>
      <c r="BC689" s="212">
        <v>28000500</v>
      </c>
      <c r="BD689" s="213">
        <v>0</v>
      </c>
      <c r="BE689" s="149">
        <f t="shared" si="3607"/>
        <v>28000500</v>
      </c>
      <c r="BF689" s="60">
        <f t="shared" si="3608"/>
        <v>28000500</v>
      </c>
      <c r="BG689" s="244"/>
      <c r="BH689" s="275"/>
      <c r="BI689" s="275"/>
      <c r="BJ689" s="149"/>
      <c r="BK689" s="60"/>
      <c r="BL689" s="244"/>
      <c r="BM689" s="212"/>
      <c r="BN689" s="213"/>
      <c r="BO689" s="149"/>
      <c r="BP689" s="60"/>
      <c r="BQ689" s="244"/>
      <c r="BR689" s="212"/>
      <c r="BS689" s="213"/>
      <c r="BT689" s="149"/>
      <c r="BU689" s="60"/>
      <c r="BV689" s="244"/>
      <c r="BW689" s="212"/>
      <c r="BX689" s="213"/>
      <c r="BY689" s="149"/>
      <c r="BZ689" s="60"/>
      <c r="CA689" s="244"/>
      <c r="CB689" s="277"/>
      <c r="CC689" s="277"/>
      <c r="CD689" s="149"/>
      <c r="CE689" s="60"/>
      <c r="CF689" s="244"/>
      <c r="CG689" s="212"/>
      <c r="CH689" s="213"/>
      <c r="CI689" s="149"/>
      <c r="CJ689" s="60"/>
      <c r="CK689" s="244"/>
      <c r="CL689" s="212"/>
      <c r="CM689" s="213"/>
      <c r="CN689" s="149"/>
      <c r="CO689" s="60"/>
      <c r="CP689" s="244"/>
      <c r="CQ689" s="212"/>
      <c r="CR689" s="213"/>
      <c r="CS689" s="149"/>
      <c r="CT689" s="60"/>
      <c r="CU689" s="244"/>
      <c r="CV689" s="212"/>
      <c r="CW689" s="213"/>
      <c r="CX689" s="149"/>
      <c r="CY689" s="60"/>
      <c r="CZ689" s="244"/>
      <c r="DA689" s="212"/>
      <c r="DB689" s="213"/>
      <c r="DC689" s="149"/>
      <c r="DD689" s="60"/>
      <c r="DE689" s="244"/>
      <c r="DF689" s="212"/>
      <c r="DG689" s="213"/>
      <c r="DH689" s="149"/>
      <c r="DI689" s="60"/>
      <c r="DJ689" s="244"/>
      <c r="DK689" s="212"/>
      <c r="DL689" s="213"/>
      <c r="DM689" s="149"/>
      <c r="DN689" s="60"/>
      <c r="DO689" s="244"/>
      <c r="DP689" s="212"/>
      <c r="DQ689" s="213"/>
      <c r="DR689" s="149">
        <f t="shared" si="3373"/>
        <v>0</v>
      </c>
      <c r="DS689" s="60">
        <f t="shared" si="3383"/>
        <v>0</v>
      </c>
      <c r="DT689" s="244"/>
      <c r="DU689" s="212">
        <v>0</v>
      </c>
      <c r="DV689" s="213">
        <v>0</v>
      </c>
      <c r="DW689" s="149">
        <f t="shared" si="3374"/>
        <v>0</v>
      </c>
      <c r="DX689" s="60">
        <f t="shared" si="3384"/>
        <v>0</v>
      </c>
      <c r="DY689" s="244"/>
      <c r="DZ689" s="212"/>
      <c r="EA689" s="213"/>
      <c r="EB689" s="149"/>
      <c r="EC689" s="60"/>
      <c r="ED689" s="247"/>
      <c r="EE689" s="212">
        <v>35000000</v>
      </c>
      <c r="EF689" s="213">
        <v>0</v>
      </c>
      <c r="EG689" s="149">
        <f t="shared" si="3622"/>
        <v>35000000</v>
      </c>
      <c r="EH689" s="60">
        <f t="shared" si="3623"/>
        <v>35000000</v>
      </c>
      <c r="EI689" s="244"/>
      <c r="EJ689" s="224">
        <f t="shared" ref="EJ689" si="3638">IFERROR(AVERAGEIFS(O689:EI689,O$12:EI$12,"Valor Total Unitario",O689:EI689,"&lt;&gt;0"),0)</f>
        <v>32814610</v>
      </c>
      <c r="EK689" s="221">
        <f t="shared" ref="EK689" si="3639">_xlfn.MINIFS(O689:EI689,O$12:EI$12,"Valor Total Unitario", O689:EI689, "&lt;&gt;0")</f>
        <v>28000500</v>
      </c>
      <c r="EL689" s="222" t="str">
        <f t="shared" ref="EL689" si="3640">IF(EK689=0,"",INDEX(O$9:EI$9,MATCH(EK689,O689:EI689,0)))</f>
        <v>MEDIREX BIC SAS</v>
      </c>
      <c r="EM689" s="221"/>
      <c r="EN689" s="220">
        <f>IFERROR(EM689/#REF!,0)</f>
        <v>0</v>
      </c>
      <c r="EO689" s="31">
        <f t="shared" ref="EO689" si="3641">+EJ689</f>
        <v>32814610</v>
      </c>
      <c r="EP689" s="31">
        <f t="shared" si="3434"/>
        <v>32814610</v>
      </c>
      <c r="EQ689" s="225" t="str">
        <f t="shared" si="3560"/>
        <v/>
      </c>
    </row>
    <row r="690" spans="1:147" s="14" customFormat="1">
      <c r="A690" s="263">
        <f t="shared" si="2595"/>
        <v>678</v>
      </c>
      <c r="B690" s="102"/>
      <c r="C690" s="248" t="s">
        <v>1405</v>
      </c>
      <c r="D690" s="273" t="s">
        <v>57</v>
      </c>
      <c r="E690" s="264" t="s">
        <v>37</v>
      </c>
      <c r="F690" s="273">
        <v>1</v>
      </c>
      <c r="G690" s="102"/>
      <c r="H690" s="103"/>
      <c r="I690" s="210"/>
      <c r="J690" s="280"/>
      <c r="K690" s="206"/>
      <c r="L690" s="71">
        <f t="shared" ref="L690" si="3642">+J690+K690</f>
        <v>0</v>
      </c>
      <c r="M690" s="209">
        <f t="shared" si="3368"/>
        <v>0</v>
      </c>
      <c r="O690" s="276"/>
      <c r="P690" s="276"/>
      <c r="Q690" s="149"/>
      <c r="R690" s="60"/>
      <c r="S690" s="244"/>
      <c r="T690" s="275"/>
      <c r="U690" s="275"/>
      <c r="V690" s="149"/>
      <c r="W690" s="60"/>
      <c r="X690" s="244"/>
      <c r="Y690" s="275">
        <v>16000000</v>
      </c>
      <c r="Z690" s="275">
        <v>0</v>
      </c>
      <c r="AA690" s="149">
        <f t="shared" ref="AA690" si="3643">+Y690+Z690</f>
        <v>16000000</v>
      </c>
      <c r="AB690" s="60">
        <f t="shared" ref="AB690" si="3644">+AA690*$F690</f>
        <v>16000000</v>
      </c>
      <c r="AC690" s="244"/>
      <c r="AD690" s="275"/>
      <c r="AE690" s="275"/>
      <c r="AF690" s="149"/>
      <c r="AG690" s="60"/>
      <c r="AH690" s="244"/>
      <c r="AI690" s="275">
        <v>25458400</v>
      </c>
      <c r="AJ690" s="275">
        <v>0</v>
      </c>
      <c r="AK690" s="149">
        <f t="shared" si="3369"/>
        <v>25458400</v>
      </c>
      <c r="AL690" s="60">
        <f t="shared" si="3380"/>
        <v>25458400</v>
      </c>
      <c r="AM690" s="244"/>
      <c r="AN690" s="275"/>
      <c r="AO690" s="275"/>
      <c r="AP690" s="149">
        <f t="shared" si="3370"/>
        <v>0</v>
      </c>
      <c r="AQ690" s="60">
        <f t="shared" si="3429"/>
        <v>0</v>
      </c>
      <c r="AR690" s="244"/>
      <c r="AS690" s="275"/>
      <c r="AT690" s="275"/>
      <c r="AU690" s="149"/>
      <c r="AV690" s="60"/>
      <c r="AW690" s="244"/>
      <c r="AX690" s="212"/>
      <c r="AY690" s="213"/>
      <c r="AZ690" s="149"/>
      <c r="BA690" s="60"/>
      <c r="BB690" s="244"/>
      <c r="BC690" s="212">
        <v>8703520</v>
      </c>
      <c r="BD690" s="213">
        <v>0</v>
      </c>
      <c r="BE690" s="149">
        <f t="shared" si="3607"/>
        <v>8703520</v>
      </c>
      <c r="BF690" s="60">
        <f t="shared" si="3608"/>
        <v>8703520</v>
      </c>
      <c r="BG690" s="244"/>
      <c r="BH690" s="275"/>
      <c r="BI690" s="275"/>
      <c r="BJ690" s="149"/>
      <c r="BK690" s="60"/>
      <c r="BL690" s="244"/>
      <c r="BM690" s="212"/>
      <c r="BN690" s="213"/>
      <c r="BO690" s="149"/>
      <c r="BP690" s="60"/>
      <c r="BQ690" s="244"/>
      <c r="BR690" s="212"/>
      <c r="BS690" s="213"/>
      <c r="BT690" s="149"/>
      <c r="BU690" s="60"/>
      <c r="BV690" s="244"/>
      <c r="BW690" s="212"/>
      <c r="BX690" s="213"/>
      <c r="BY690" s="149"/>
      <c r="BZ690" s="60"/>
      <c r="CA690" s="244"/>
      <c r="CB690" s="277"/>
      <c r="CC690" s="277"/>
      <c r="CD690" s="149"/>
      <c r="CE690" s="60"/>
      <c r="CF690" s="244"/>
      <c r="CG690" s="212"/>
      <c r="CH690" s="213"/>
      <c r="CI690" s="149"/>
      <c r="CJ690" s="60"/>
      <c r="CK690" s="244"/>
      <c r="CL690" s="212"/>
      <c r="CM690" s="213"/>
      <c r="CN690" s="149"/>
      <c r="CO690" s="60"/>
      <c r="CP690" s="244"/>
      <c r="CQ690" s="212"/>
      <c r="CR690" s="213"/>
      <c r="CS690" s="149"/>
      <c r="CT690" s="60"/>
      <c r="CU690" s="244"/>
      <c r="CV690" s="212"/>
      <c r="CW690" s="213"/>
      <c r="CX690" s="149"/>
      <c r="CY690" s="60"/>
      <c r="CZ690" s="244"/>
      <c r="DA690" s="212"/>
      <c r="DB690" s="213"/>
      <c r="DC690" s="149"/>
      <c r="DD690" s="60"/>
      <c r="DE690" s="244"/>
      <c r="DF690" s="212"/>
      <c r="DG690" s="213"/>
      <c r="DH690" s="149"/>
      <c r="DI690" s="60"/>
      <c r="DJ690" s="244"/>
      <c r="DK690" s="212"/>
      <c r="DL690" s="213"/>
      <c r="DM690" s="149"/>
      <c r="DN690" s="60"/>
      <c r="DO690" s="244"/>
      <c r="DP690" s="212"/>
      <c r="DQ690" s="213"/>
      <c r="DR690" s="149">
        <f t="shared" si="3373"/>
        <v>0</v>
      </c>
      <c r="DS690" s="60">
        <f t="shared" si="3383"/>
        <v>0</v>
      </c>
      <c r="DT690" s="244"/>
      <c r="DU690" s="212">
        <v>0</v>
      </c>
      <c r="DV690" s="213">
        <v>0</v>
      </c>
      <c r="DW690" s="149">
        <f t="shared" si="3374"/>
        <v>0</v>
      </c>
      <c r="DX690" s="60">
        <f t="shared" si="3384"/>
        <v>0</v>
      </c>
      <c r="DY690" s="244"/>
      <c r="DZ690" s="212"/>
      <c r="EA690" s="213"/>
      <c r="EB690" s="149"/>
      <c r="EC690" s="60"/>
      <c r="ED690" s="247"/>
      <c r="EE690" s="212"/>
      <c r="EF690" s="213"/>
      <c r="EG690" s="149"/>
      <c r="EH690" s="60"/>
      <c r="EI690" s="244"/>
      <c r="EJ690" s="224">
        <f t="shared" ref="EJ690" si="3645">IFERROR(AVERAGEIFS(O690:EI690,O$12:EI$12,"Valor Total Unitario",O690:EI690,"&lt;&gt;0"),0)</f>
        <v>16720640</v>
      </c>
      <c r="EK690" s="221">
        <f t="shared" ref="EK690" si="3646">_xlfn.MINIFS(O690:EI690,O$12:EI$12,"Valor Total Unitario", O690:EI690, "&lt;&gt;0")</f>
        <v>8703520</v>
      </c>
      <c r="EL690" s="222" t="str">
        <f t="shared" ref="EL690" si="3647">IF(EK690=0,"",INDEX(O$9:EI$9,MATCH(EK690,O690:EI690,0)))</f>
        <v>MEDIREX BIC SAS</v>
      </c>
      <c r="EM690" s="221"/>
      <c r="EN690" s="220">
        <f>IFERROR(EM690/#REF!,0)</f>
        <v>0</v>
      </c>
      <c r="EO690" s="31">
        <f t="shared" ref="EO690" si="3648">+EJ690</f>
        <v>16720640</v>
      </c>
      <c r="EP690" s="31">
        <f t="shared" si="3434"/>
        <v>16720640</v>
      </c>
      <c r="EQ690" s="225" t="str">
        <f t="shared" si="3560"/>
        <v/>
      </c>
    </row>
    <row r="691" spans="1:147" s="14" customFormat="1">
      <c r="A691" s="263">
        <f t="shared" si="2595"/>
        <v>679</v>
      </c>
      <c r="B691" s="102"/>
      <c r="C691" s="248" t="s">
        <v>1406</v>
      </c>
      <c r="D691" s="273" t="s">
        <v>57</v>
      </c>
      <c r="E691" s="264" t="s">
        <v>37</v>
      </c>
      <c r="F691" s="273">
        <v>1</v>
      </c>
      <c r="G691" s="102"/>
      <c r="H691" s="103"/>
      <c r="I691" s="210"/>
      <c r="J691" s="280"/>
      <c r="K691" s="206"/>
      <c r="L691" s="71">
        <f t="shared" ref="L691" si="3649">+J691+K691</f>
        <v>0</v>
      </c>
      <c r="M691" s="209">
        <f t="shared" si="3368"/>
        <v>0</v>
      </c>
      <c r="O691" s="276"/>
      <c r="P691" s="276"/>
      <c r="Q691" s="149"/>
      <c r="R691" s="60"/>
      <c r="S691" s="244"/>
      <c r="T691" s="275"/>
      <c r="U691" s="275"/>
      <c r="V691" s="149"/>
      <c r="W691" s="60"/>
      <c r="X691" s="244"/>
      <c r="Y691" s="275">
        <v>20000000</v>
      </c>
      <c r="Z691" s="275">
        <v>0</v>
      </c>
      <c r="AA691" s="149">
        <f t="shared" ref="AA691" si="3650">+Y691+Z691</f>
        <v>20000000</v>
      </c>
      <c r="AB691" s="60">
        <f t="shared" ref="AB691" si="3651">+AA691*$F691</f>
        <v>20000000</v>
      </c>
      <c r="AC691" s="244"/>
      <c r="AD691" s="275"/>
      <c r="AE691" s="275"/>
      <c r="AF691" s="149"/>
      <c r="AG691" s="60"/>
      <c r="AH691" s="244"/>
      <c r="AI691" s="275">
        <v>27772800</v>
      </c>
      <c r="AJ691" s="275">
        <v>0</v>
      </c>
      <c r="AK691" s="149">
        <f t="shared" si="3369"/>
        <v>27772800</v>
      </c>
      <c r="AL691" s="60">
        <f t="shared" si="3380"/>
        <v>27772800</v>
      </c>
      <c r="AM691" s="244"/>
      <c r="AN691" s="275"/>
      <c r="AO691" s="275"/>
      <c r="AP691" s="149">
        <f t="shared" si="3370"/>
        <v>0</v>
      </c>
      <c r="AQ691" s="60">
        <f t="shared" si="3429"/>
        <v>0</v>
      </c>
      <c r="AR691" s="244"/>
      <c r="AS691" s="275"/>
      <c r="AT691" s="275"/>
      <c r="AU691" s="149"/>
      <c r="AV691" s="60"/>
      <c r="AW691" s="244"/>
      <c r="AX691" s="212"/>
      <c r="AY691" s="213"/>
      <c r="AZ691" s="149"/>
      <c r="BA691" s="60"/>
      <c r="BB691" s="244"/>
      <c r="BC691" s="212">
        <v>8703520</v>
      </c>
      <c r="BD691" s="213">
        <v>0</v>
      </c>
      <c r="BE691" s="149">
        <f t="shared" si="3607"/>
        <v>8703520</v>
      </c>
      <c r="BF691" s="60">
        <f t="shared" si="3608"/>
        <v>8703520</v>
      </c>
      <c r="BG691" s="244"/>
      <c r="BH691" s="275"/>
      <c r="BI691" s="275"/>
      <c r="BJ691" s="149"/>
      <c r="BK691" s="60"/>
      <c r="BL691" s="244"/>
      <c r="BM691" s="212"/>
      <c r="BN691" s="213"/>
      <c r="BO691" s="149"/>
      <c r="BP691" s="60"/>
      <c r="BQ691" s="244"/>
      <c r="BR691" s="212"/>
      <c r="BS691" s="213"/>
      <c r="BT691" s="149"/>
      <c r="BU691" s="60"/>
      <c r="BV691" s="244"/>
      <c r="BW691" s="212"/>
      <c r="BX691" s="213"/>
      <c r="BY691" s="149"/>
      <c r="BZ691" s="60"/>
      <c r="CA691" s="244"/>
      <c r="CB691" s="277"/>
      <c r="CC691" s="277"/>
      <c r="CD691" s="149"/>
      <c r="CE691" s="60"/>
      <c r="CF691" s="244"/>
      <c r="CG691" s="212"/>
      <c r="CH691" s="213"/>
      <c r="CI691" s="149"/>
      <c r="CJ691" s="60"/>
      <c r="CK691" s="244"/>
      <c r="CL691" s="212"/>
      <c r="CM691" s="213"/>
      <c r="CN691" s="149"/>
      <c r="CO691" s="60"/>
      <c r="CP691" s="244"/>
      <c r="CQ691" s="212"/>
      <c r="CR691" s="213"/>
      <c r="CS691" s="149"/>
      <c r="CT691" s="60"/>
      <c r="CU691" s="244"/>
      <c r="CV691" s="212"/>
      <c r="CW691" s="213"/>
      <c r="CX691" s="149"/>
      <c r="CY691" s="60"/>
      <c r="CZ691" s="244"/>
      <c r="DA691" s="212"/>
      <c r="DB691" s="213"/>
      <c r="DC691" s="149"/>
      <c r="DD691" s="60"/>
      <c r="DE691" s="244"/>
      <c r="DF691" s="212"/>
      <c r="DG691" s="213"/>
      <c r="DH691" s="149"/>
      <c r="DI691" s="60"/>
      <c r="DJ691" s="244"/>
      <c r="DK691" s="212"/>
      <c r="DL691" s="213"/>
      <c r="DM691" s="149"/>
      <c r="DN691" s="60"/>
      <c r="DO691" s="244"/>
      <c r="DP691" s="212"/>
      <c r="DQ691" s="213"/>
      <c r="DR691" s="149">
        <f t="shared" si="3373"/>
        <v>0</v>
      </c>
      <c r="DS691" s="60">
        <f t="shared" si="3383"/>
        <v>0</v>
      </c>
      <c r="DT691" s="244"/>
      <c r="DU691" s="212">
        <v>0</v>
      </c>
      <c r="DV691" s="213">
        <v>0</v>
      </c>
      <c r="DW691" s="149">
        <f t="shared" si="3374"/>
        <v>0</v>
      </c>
      <c r="DX691" s="60">
        <f t="shared" si="3384"/>
        <v>0</v>
      </c>
      <c r="DY691" s="244"/>
      <c r="DZ691" s="212"/>
      <c r="EA691" s="213"/>
      <c r="EB691" s="149"/>
      <c r="EC691" s="60"/>
      <c r="ED691" s="247"/>
      <c r="EE691" s="212"/>
      <c r="EF691" s="213"/>
      <c r="EG691" s="149"/>
      <c r="EH691" s="60"/>
      <c r="EI691" s="244"/>
      <c r="EJ691" s="224">
        <f t="shared" ref="EJ691" si="3652">IFERROR(AVERAGEIFS(O691:EI691,O$12:EI$12,"Valor Total Unitario",O691:EI691,"&lt;&gt;0"),0)</f>
        <v>18825440</v>
      </c>
      <c r="EK691" s="221">
        <f t="shared" ref="EK691" si="3653">_xlfn.MINIFS(O691:EI691,O$12:EI$12,"Valor Total Unitario", O691:EI691, "&lt;&gt;0")</f>
        <v>8703520</v>
      </c>
      <c r="EL691" s="222" t="str">
        <f t="shared" ref="EL691" si="3654">IF(EK691=0,"",INDEX(O$9:EI$9,MATCH(EK691,O691:EI691,0)))</f>
        <v>MEDIREX BIC SAS</v>
      </c>
      <c r="EM691" s="221"/>
      <c r="EN691" s="220">
        <f>IFERROR(EM691/#REF!,0)</f>
        <v>0</v>
      </c>
      <c r="EO691" s="31">
        <f t="shared" ref="EO691" si="3655">+EJ691</f>
        <v>18825440</v>
      </c>
      <c r="EP691" s="31">
        <f t="shared" si="3434"/>
        <v>18825440</v>
      </c>
      <c r="EQ691" s="225" t="str">
        <f t="shared" si="3560"/>
        <v/>
      </c>
    </row>
    <row r="692" spans="1:147" s="14" customFormat="1">
      <c r="A692" s="263">
        <f t="shared" si="2595"/>
        <v>680</v>
      </c>
      <c r="B692" s="102"/>
      <c r="C692" s="248" t="s">
        <v>1407</v>
      </c>
      <c r="D692" s="273" t="s">
        <v>57</v>
      </c>
      <c r="E692" s="264" t="s">
        <v>37</v>
      </c>
      <c r="F692" s="273">
        <v>1</v>
      </c>
      <c r="G692" s="102"/>
      <c r="H692" s="103"/>
      <c r="I692" s="210"/>
      <c r="J692" s="280"/>
      <c r="K692" s="206"/>
      <c r="L692" s="71">
        <f t="shared" ref="L692" si="3656">+J692+K692</f>
        <v>0</v>
      </c>
      <c r="M692" s="209">
        <f t="shared" si="3368"/>
        <v>0</v>
      </c>
      <c r="O692" s="276"/>
      <c r="P692" s="276"/>
      <c r="Q692" s="149"/>
      <c r="R692" s="60"/>
      <c r="S692" s="244"/>
      <c r="T692" s="275"/>
      <c r="U692" s="275"/>
      <c r="V692" s="149"/>
      <c r="W692" s="60"/>
      <c r="X692" s="244"/>
      <c r="Y692" s="275">
        <v>23000000</v>
      </c>
      <c r="Z692" s="275">
        <v>0</v>
      </c>
      <c r="AA692" s="149">
        <f t="shared" ref="AA692" si="3657">+Y692+Z692</f>
        <v>23000000</v>
      </c>
      <c r="AB692" s="60">
        <f t="shared" ref="AB692" si="3658">+AA692*$F692</f>
        <v>23000000</v>
      </c>
      <c r="AC692" s="244"/>
      <c r="AD692" s="275"/>
      <c r="AE692" s="275"/>
      <c r="AF692" s="149"/>
      <c r="AG692" s="60"/>
      <c r="AH692" s="244"/>
      <c r="AI692" s="275">
        <v>30087200</v>
      </c>
      <c r="AJ692" s="275">
        <v>0</v>
      </c>
      <c r="AK692" s="149">
        <f t="shared" si="3369"/>
        <v>30087200</v>
      </c>
      <c r="AL692" s="60">
        <f t="shared" si="3380"/>
        <v>30087200</v>
      </c>
      <c r="AM692" s="244"/>
      <c r="AN692" s="275"/>
      <c r="AO692" s="275"/>
      <c r="AP692" s="149">
        <f t="shared" si="3370"/>
        <v>0</v>
      </c>
      <c r="AQ692" s="60">
        <f t="shared" si="3429"/>
        <v>0</v>
      </c>
      <c r="AR692" s="244"/>
      <c r="AS692" s="275"/>
      <c r="AT692" s="275"/>
      <c r="AU692" s="149"/>
      <c r="AV692" s="60"/>
      <c r="AW692" s="244"/>
      <c r="AX692" s="212"/>
      <c r="AY692" s="213"/>
      <c r="AZ692" s="149"/>
      <c r="BA692" s="60"/>
      <c r="BB692" s="244"/>
      <c r="BC692" s="212">
        <v>8703520</v>
      </c>
      <c r="BD692" s="213">
        <v>0</v>
      </c>
      <c r="BE692" s="149">
        <f t="shared" si="3607"/>
        <v>8703520</v>
      </c>
      <c r="BF692" s="60">
        <f t="shared" si="3608"/>
        <v>8703520</v>
      </c>
      <c r="BG692" s="244"/>
      <c r="BH692" s="275"/>
      <c r="BI692" s="275"/>
      <c r="BJ692" s="149"/>
      <c r="BK692" s="60"/>
      <c r="BL692" s="244"/>
      <c r="BM692" s="212"/>
      <c r="BN692" s="213"/>
      <c r="BO692" s="149"/>
      <c r="BP692" s="60"/>
      <c r="BQ692" s="244"/>
      <c r="BR692" s="212"/>
      <c r="BS692" s="213"/>
      <c r="BT692" s="149"/>
      <c r="BU692" s="60"/>
      <c r="BV692" s="244"/>
      <c r="BW692" s="212"/>
      <c r="BX692" s="213"/>
      <c r="BY692" s="149"/>
      <c r="BZ692" s="60"/>
      <c r="CA692" s="244"/>
      <c r="CB692" s="277"/>
      <c r="CC692" s="277"/>
      <c r="CD692" s="149"/>
      <c r="CE692" s="60"/>
      <c r="CF692" s="244"/>
      <c r="CG692" s="212"/>
      <c r="CH692" s="213"/>
      <c r="CI692" s="149"/>
      <c r="CJ692" s="60"/>
      <c r="CK692" s="244"/>
      <c r="CL692" s="212"/>
      <c r="CM692" s="213"/>
      <c r="CN692" s="149"/>
      <c r="CO692" s="60"/>
      <c r="CP692" s="244"/>
      <c r="CQ692" s="212"/>
      <c r="CR692" s="213"/>
      <c r="CS692" s="149"/>
      <c r="CT692" s="60"/>
      <c r="CU692" s="244"/>
      <c r="CV692" s="212"/>
      <c r="CW692" s="213"/>
      <c r="CX692" s="149"/>
      <c r="CY692" s="60"/>
      <c r="CZ692" s="244"/>
      <c r="DA692" s="212"/>
      <c r="DB692" s="213"/>
      <c r="DC692" s="149"/>
      <c r="DD692" s="60"/>
      <c r="DE692" s="244"/>
      <c r="DF692" s="212"/>
      <c r="DG692" s="213"/>
      <c r="DH692" s="149"/>
      <c r="DI692" s="60"/>
      <c r="DJ692" s="244"/>
      <c r="DK692" s="212"/>
      <c r="DL692" s="213"/>
      <c r="DM692" s="149"/>
      <c r="DN692" s="60"/>
      <c r="DO692" s="244"/>
      <c r="DP692" s="212"/>
      <c r="DQ692" s="213"/>
      <c r="DR692" s="149">
        <f t="shared" si="3373"/>
        <v>0</v>
      </c>
      <c r="DS692" s="60">
        <f t="shared" si="3383"/>
        <v>0</v>
      </c>
      <c r="DT692" s="244"/>
      <c r="DU692" s="212">
        <v>0</v>
      </c>
      <c r="DV692" s="213">
        <v>0</v>
      </c>
      <c r="DW692" s="149">
        <f t="shared" si="3374"/>
        <v>0</v>
      </c>
      <c r="DX692" s="60">
        <f t="shared" si="3384"/>
        <v>0</v>
      </c>
      <c r="DY692" s="244"/>
      <c r="DZ692" s="212"/>
      <c r="EA692" s="213"/>
      <c r="EB692" s="149"/>
      <c r="EC692" s="60"/>
      <c r="ED692" s="247"/>
      <c r="EE692" s="212"/>
      <c r="EF692" s="213"/>
      <c r="EG692" s="149"/>
      <c r="EH692" s="60"/>
      <c r="EI692" s="244"/>
      <c r="EJ692" s="224">
        <f t="shared" ref="EJ692" si="3659">IFERROR(AVERAGEIFS(O692:EI692,O$12:EI$12,"Valor Total Unitario",O692:EI692,"&lt;&gt;0"),0)</f>
        <v>20596906.666666668</v>
      </c>
      <c r="EK692" s="221">
        <f t="shared" ref="EK692" si="3660">_xlfn.MINIFS(O692:EI692,O$12:EI$12,"Valor Total Unitario", O692:EI692, "&lt;&gt;0")</f>
        <v>8703520</v>
      </c>
      <c r="EL692" s="222" t="str">
        <f t="shared" ref="EL692" si="3661">IF(EK692=0,"",INDEX(O$9:EI$9,MATCH(EK692,O692:EI692,0)))</f>
        <v>MEDIREX BIC SAS</v>
      </c>
      <c r="EM692" s="221"/>
      <c r="EN692" s="220">
        <f>IFERROR(EM692/#REF!,0)</f>
        <v>0</v>
      </c>
      <c r="EO692" s="31">
        <f t="shared" ref="EO692" si="3662">+EJ692</f>
        <v>20596906.666666668</v>
      </c>
      <c r="EP692" s="31">
        <f t="shared" si="3434"/>
        <v>20596906.666666668</v>
      </c>
      <c r="EQ692" s="225" t="str">
        <f t="shared" si="3560"/>
        <v/>
      </c>
    </row>
    <row r="693" spans="1:147" s="14" customFormat="1" ht="28.5">
      <c r="A693" s="263">
        <f t="shared" si="2595"/>
        <v>681</v>
      </c>
      <c r="B693" s="102"/>
      <c r="C693" s="248" t="s">
        <v>1408</v>
      </c>
      <c r="D693" s="273" t="s">
        <v>57</v>
      </c>
      <c r="E693" s="271" t="s">
        <v>37</v>
      </c>
      <c r="F693" s="273">
        <v>1</v>
      </c>
      <c r="G693" s="102"/>
      <c r="H693" s="103"/>
      <c r="I693" s="210"/>
      <c r="J693" s="280"/>
      <c r="K693" s="206"/>
      <c r="L693" s="71">
        <f t="shared" ref="L693" si="3663">+J693+K693</f>
        <v>0</v>
      </c>
      <c r="M693" s="209">
        <f t="shared" si="3368"/>
        <v>0</v>
      </c>
      <c r="O693" s="276"/>
      <c r="P693" s="276"/>
      <c r="Q693" s="149"/>
      <c r="R693" s="60"/>
      <c r="S693" s="244"/>
      <c r="T693" s="275"/>
      <c r="U693" s="275"/>
      <c r="V693" s="149"/>
      <c r="W693" s="60"/>
      <c r="X693" s="244"/>
      <c r="Y693" s="275"/>
      <c r="Z693" s="275"/>
      <c r="AA693" s="149"/>
      <c r="AB693" s="60"/>
      <c r="AC693" s="244"/>
      <c r="AD693" s="275"/>
      <c r="AE693" s="275"/>
      <c r="AF693" s="149"/>
      <c r="AG693" s="60"/>
      <c r="AH693" s="244"/>
      <c r="AI693" s="275"/>
      <c r="AJ693" s="275"/>
      <c r="AK693" s="149"/>
      <c r="AL693" s="60"/>
      <c r="AM693" s="244"/>
      <c r="AN693" s="275">
        <v>3500000</v>
      </c>
      <c r="AO693" s="275">
        <v>0</v>
      </c>
      <c r="AP693" s="149">
        <f t="shared" si="3370"/>
        <v>3500000</v>
      </c>
      <c r="AQ693" s="60">
        <f t="shared" si="3429"/>
        <v>3500000</v>
      </c>
      <c r="AR693" s="244"/>
      <c r="AS693" s="275"/>
      <c r="AT693" s="275"/>
      <c r="AU693" s="149"/>
      <c r="AV693" s="60"/>
      <c r="AW693" s="244"/>
      <c r="AX693" s="212"/>
      <c r="AY693" s="213"/>
      <c r="AZ693" s="149"/>
      <c r="BA693" s="60"/>
      <c r="BB693" s="244"/>
      <c r="BC693" s="212"/>
      <c r="BD693" s="213"/>
      <c r="BE693" s="149"/>
      <c r="BF693" s="60"/>
      <c r="BG693" s="244"/>
      <c r="BH693" s="275"/>
      <c r="BI693" s="275"/>
      <c r="BJ693" s="149"/>
      <c r="BK693" s="60"/>
      <c r="BL693" s="244"/>
      <c r="BM693" s="212"/>
      <c r="BN693" s="213"/>
      <c r="BO693" s="149"/>
      <c r="BP693" s="60"/>
      <c r="BQ693" s="244"/>
      <c r="BR693" s="212"/>
      <c r="BS693" s="213"/>
      <c r="BT693" s="149"/>
      <c r="BU693" s="60"/>
      <c r="BV693" s="244"/>
      <c r="BW693" s="212"/>
      <c r="BX693" s="213"/>
      <c r="BY693" s="149"/>
      <c r="BZ693" s="60"/>
      <c r="CA693" s="244"/>
      <c r="CB693" s="277"/>
      <c r="CC693" s="277"/>
      <c r="CD693" s="149"/>
      <c r="CE693" s="60"/>
      <c r="CF693" s="244"/>
      <c r="CG693" s="212"/>
      <c r="CH693" s="213"/>
      <c r="CI693" s="149"/>
      <c r="CJ693" s="60"/>
      <c r="CK693" s="244"/>
      <c r="CL693" s="212"/>
      <c r="CM693" s="213"/>
      <c r="CN693" s="149"/>
      <c r="CO693" s="60"/>
      <c r="CP693" s="244"/>
      <c r="CQ693" s="212"/>
      <c r="CR693" s="213"/>
      <c r="CS693" s="149"/>
      <c r="CT693" s="60"/>
      <c r="CU693" s="244"/>
      <c r="CV693" s="212"/>
      <c r="CW693" s="213"/>
      <c r="CX693" s="149"/>
      <c r="CY693" s="60"/>
      <c r="CZ693" s="244"/>
      <c r="DA693" s="212"/>
      <c r="DB693" s="213"/>
      <c r="DC693" s="149"/>
      <c r="DD693" s="60"/>
      <c r="DE693" s="244"/>
      <c r="DF693" s="212"/>
      <c r="DG693" s="213"/>
      <c r="DH693" s="149"/>
      <c r="DI693" s="60"/>
      <c r="DJ693" s="244"/>
      <c r="DK693" s="212"/>
      <c r="DL693" s="213"/>
      <c r="DM693" s="149"/>
      <c r="DN693" s="60"/>
      <c r="DO693" s="244"/>
      <c r="DP693" s="212"/>
      <c r="DQ693" s="213"/>
      <c r="DR693" s="149">
        <f t="shared" si="3373"/>
        <v>0</v>
      </c>
      <c r="DS693" s="60">
        <f t="shared" si="3383"/>
        <v>0</v>
      </c>
      <c r="DT693" s="244"/>
      <c r="DU693" s="212">
        <v>0</v>
      </c>
      <c r="DV693" s="213">
        <v>0</v>
      </c>
      <c r="DW693" s="149">
        <f t="shared" si="3374"/>
        <v>0</v>
      </c>
      <c r="DX693" s="60">
        <f t="shared" si="3384"/>
        <v>0</v>
      </c>
      <c r="DY693" s="244"/>
      <c r="DZ693" s="212"/>
      <c r="EA693" s="213"/>
      <c r="EB693" s="149"/>
      <c r="EC693" s="60"/>
      <c r="ED693" s="247"/>
      <c r="EE693" s="212"/>
      <c r="EF693" s="213"/>
      <c r="EG693" s="149"/>
      <c r="EH693" s="60"/>
      <c r="EI693" s="244"/>
      <c r="EJ693" s="224">
        <f t="shared" ref="EJ693" si="3664">IFERROR(AVERAGEIFS(O693:EI693,O$12:EI$12,"Valor Total Unitario",O693:EI693,"&lt;&gt;0"),0)</f>
        <v>3500000</v>
      </c>
      <c r="EK693" s="221">
        <f t="shared" ref="EK693" si="3665">_xlfn.MINIFS(O693:EI693,O$12:EI$12,"Valor Total Unitario", O693:EI693, "&lt;&gt;0")</f>
        <v>3500000</v>
      </c>
      <c r="EL693" s="222" t="str">
        <f t="shared" ref="EL693" si="3666">IF(EK693=0,"",INDEX(O$9:EI$9,MATCH(EK693,O693:EI693,0)))</f>
        <v>DISORTHO SAS</v>
      </c>
      <c r="EM693" s="221"/>
      <c r="EN693" s="220">
        <f>IFERROR(EM693/#REF!,0)</f>
        <v>0</v>
      </c>
      <c r="EO693" s="31">
        <f t="shared" ref="EO693" si="3667">+EJ693</f>
        <v>3500000</v>
      </c>
      <c r="EP693" s="31">
        <f t="shared" si="3434"/>
        <v>3500000</v>
      </c>
      <c r="EQ693" s="225" t="str">
        <f t="shared" si="3560"/>
        <v/>
      </c>
    </row>
    <row r="694" spans="1:147" s="14" customFormat="1" ht="28.5">
      <c r="A694" s="263">
        <f t="shared" si="2595"/>
        <v>682</v>
      </c>
      <c r="B694" s="102"/>
      <c r="C694" s="248" t="s">
        <v>1409</v>
      </c>
      <c r="D694" s="273" t="s">
        <v>57</v>
      </c>
      <c r="E694" s="271" t="s">
        <v>37</v>
      </c>
      <c r="F694" s="273">
        <v>1</v>
      </c>
      <c r="G694" s="102"/>
      <c r="H694" s="103"/>
      <c r="I694" s="210"/>
      <c r="J694" s="280"/>
      <c r="K694" s="206"/>
      <c r="L694" s="71">
        <f t="shared" ref="L694" si="3668">+J694+K694</f>
        <v>0</v>
      </c>
      <c r="M694" s="209">
        <f t="shared" si="3368"/>
        <v>0</v>
      </c>
      <c r="O694" s="276"/>
      <c r="P694" s="276"/>
      <c r="Q694" s="149"/>
      <c r="R694" s="60"/>
      <c r="S694" s="244"/>
      <c r="T694" s="275"/>
      <c r="U694" s="275"/>
      <c r="V694" s="149"/>
      <c r="W694" s="60"/>
      <c r="X694" s="244"/>
      <c r="Y694" s="275"/>
      <c r="Z694" s="275"/>
      <c r="AA694" s="149"/>
      <c r="AB694" s="60"/>
      <c r="AC694" s="244"/>
      <c r="AD694" s="275"/>
      <c r="AE694" s="275"/>
      <c r="AF694" s="149"/>
      <c r="AG694" s="60"/>
      <c r="AH694" s="244"/>
      <c r="AI694" s="275"/>
      <c r="AJ694" s="275"/>
      <c r="AK694" s="149"/>
      <c r="AL694" s="60"/>
      <c r="AM694" s="244"/>
      <c r="AN694" s="275">
        <v>3500000</v>
      </c>
      <c r="AO694" s="275">
        <v>0</v>
      </c>
      <c r="AP694" s="149">
        <f t="shared" si="3370"/>
        <v>3500000</v>
      </c>
      <c r="AQ694" s="60">
        <f t="shared" si="3429"/>
        <v>3500000</v>
      </c>
      <c r="AR694" s="244"/>
      <c r="AS694" s="275"/>
      <c r="AT694" s="275"/>
      <c r="AU694" s="149"/>
      <c r="AV694" s="60"/>
      <c r="AW694" s="244"/>
      <c r="AX694" s="212"/>
      <c r="AY694" s="213"/>
      <c r="AZ694" s="149"/>
      <c r="BA694" s="60"/>
      <c r="BB694" s="244"/>
      <c r="BC694" s="212"/>
      <c r="BD694" s="213"/>
      <c r="BE694" s="149"/>
      <c r="BF694" s="60"/>
      <c r="BG694" s="244"/>
      <c r="BH694" s="275"/>
      <c r="BI694" s="275"/>
      <c r="BJ694" s="149"/>
      <c r="BK694" s="60"/>
      <c r="BL694" s="244"/>
      <c r="BM694" s="212"/>
      <c r="BN694" s="213"/>
      <c r="BO694" s="149"/>
      <c r="BP694" s="60"/>
      <c r="BQ694" s="244"/>
      <c r="BR694" s="212"/>
      <c r="BS694" s="213"/>
      <c r="BT694" s="149"/>
      <c r="BU694" s="60"/>
      <c r="BV694" s="244"/>
      <c r="BW694" s="212"/>
      <c r="BX694" s="213"/>
      <c r="BY694" s="149"/>
      <c r="BZ694" s="60"/>
      <c r="CA694" s="244"/>
      <c r="CB694" s="277"/>
      <c r="CC694" s="277"/>
      <c r="CD694" s="149"/>
      <c r="CE694" s="60"/>
      <c r="CF694" s="244"/>
      <c r="CG694" s="212"/>
      <c r="CH694" s="213"/>
      <c r="CI694" s="149"/>
      <c r="CJ694" s="60"/>
      <c r="CK694" s="244"/>
      <c r="CL694" s="212"/>
      <c r="CM694" s="213"/>
      <c r="CN694" s="149"/>
      <c r="CO694" s="60"/>
      <c r="CP694" s="244"/>
      <c r="CQ694" s="212"/>
      <c r="CR694" s="213"/>
      <c r="CS694" s="149"/>
      <c r="CT694" s="60"/>
      <c r="CU694" s="244"/>
      <c r="CV694" s="212"/>
      <c r="CW694" s="213"/>
      <c r="CX694" s="149"/>
      <c r="CY694" s="60"/>
      <c r="CZ694" s="244"/>
      <c r="DA694" s="212"/>
      <c r="DB694" s="213"/>
      <c r="DC694" s="149"/>
      <c r="DD694" s="60"/>
      <c r="DE694" s="244"/>
      <c r="DF694" s="212"/>
      <c r="DG694" s="213"/>
      <c r="DH694" s="149"/>
      <c r="DI694" s="60"/>
      <c r="DJ694" s="244"/>
      <c r="DK694" s="212"/>
      <c r="DL694" s="213"/>
      <c r="DM694" s="149"/>
      <c r="DN694" s="60"/>
      <c r="DO694" s="244"/>
      <c r="DP694" s="212"/>
      <c r="DQ694" s="213"/>
      <c r="DR694" s="149">
        <f t="shared" si="3373"/>
        <v>0</v>
      </c>
      <c r="DS694" s="60">
        <f t="shared" si="3383"/>
        <v>0</v>
      </c>
      <c r="DT694" s="244"/>
      <c r="DU694" s="212">
        <v>0</v>
      </c>
      <c r="DV694" s="213">
        <v>0</v>
      </c>
      <c r="DW694" s="149">
        <f t="shared" si="3374"/>
        <v>0</v>
      </c>
      <c r="DX694" s="60">
        <f t="shared" si="3384"/>
        <v>0</v>
      </c>
      <c r="DY694" s="244"/>
      <c r="DZ694" s="212"/>
      <c r="EA694" s="213"/>
      <c r="EB694" s="149"/>
      <c r="EC694" s="60"/>
      <c r="ED694" s="247"/>
      <c r="EE694" s="212"/>
      <c r="EF694" s="213"/>
      <c r="EG694" s="149"/>
      <c r="EH694" s="60"/>
      <c r="EI694" s="244"/>
      <c r="EJ694" s="224">
        <f t="shared" ref="EJ694" si="3669">IFERROR(AVERAGEIFS(O694:EI694,O$12:EI$12,"Valor Total Unitario",O694:EI694,"&lt;&gt;0"),0)</f>
        <v>3500000</v>
      </c>
      <c r="EK694" s="221">
        <f t="shared" ref="EK694" si="3670">_xlfn.MINIFS(O694:EI694,O$12:EI$12,"Valor Total Unitario", O694:EI694, "&lt;&gt;0")</f>
        <v>3500000</v>
      </c>
      <c r="EL694" s="222" t="str">
        <f t="shared" ref="EL694" si="3671">IF(EK694=0,"",INDEX(O$9:EI$9,MATCH(EK694,O694:EI694,0)))</f>
        <v>DISORTHO SAS</v>
      </c>
      <c r="EM694" s="221"/>
      <c r="EN694" s="220">
        <f>IFERROR(EM694/#REF!,0)</f>
        <v>0</v>
      </c>
      <c r="EO694" s="31">
        <f t="shared" ref="EO694" si="3672">+EJ694</f>
        <v>3500000</v>
      </c>
      <c r="EP694" s="31">
        <f t="shared" si="3434"/>
        <v>3500000</v>
      </c>
      <c r="EQ694" s="225" t="str">
        <f t="shared" si="3560"/>
        <v/>
      </c>
    </row>
    <row r="695" spans="1:147" s="14" customFormat="1" ht="28.5">
      <c r="A695" s="263">
        <f t="shared" si="2595"/>
        <v>683</v>
      </c>
      <c r="B695" s="102"/>
      <c r="C695" s="248" t="s">
        <v>1410</v>
      </c>
      <c r="D695" s="273" t="s">
        <v>57</v>
      </c>
      <c r="E695" s="271" t="s">
        <v>37</v>
      </c>
      <c r="F695" s="273">
        <v>1</v>
      </c>
      <c r="G695" s="102"/>
      <c r="H695" s="103"/>
      <c r="I695" s="210"/>
      <c r="J695" s="280"/>
      <c r="K695" s="206"/>
      <c r="L695" s="71">
        <f t="shared" ref="L695" si="3673">+J695+K695</f>
        <v>0</v>
      </c>
      <c r="M695" s="209">
        <f t="shared" si="3368"/>
        <v>0</v>
      </c>
      <c r="O695" s="276"/>
      <c r="P695" s="276"/>
      <c r="Q695" s="149"/>
      <c r="R695" s="60"/>
      <c r="S695" s="244"/>
      <c r="T695" s="275"/>
      <c r="U695" s="275"/>
      <c r="V695" s="149"/>
      <c r="W695" s="60"/>
      <c r="X695" s="244"/>
      <c r="Y695" s="275"/>
      <c r="Z695" s="275"/>
      <c r="AA695" s="149"/>
      <c r="AB695" s="60"/>
      <c r="AC695" s="244"/>
      <c r="AD695" s="275"/>
      <c r="AE695" s="275"/>
      <c r="AF695" s="149"/>
      <c r="AG695" s="60"/>
      <c r="AH695" s="244"/>
      <c r="AI695" s="275"/>
      <c r="AJ695" s="275"/>
      <c r="AK695" s="149"/>
      <c r="AL695" s="60"/>
      <c r="AM695" s="244"/>
      <c r="AN695" s="275">
        <v>1800000</v>
      </c>
      <c r="AO695" s="275">
        <v>0</v>
      </c>
      <c r="AP695" s="149">
        <f t="shared" si="3370"/>
        <v>1800000</v>
      </c>
      <c r="AQ695" s="60">
        <f t="shared" si="3429"/>
        <v>1800000</v>
      </c>
      <c r="AR695" s="244"/>
      <c r="AS695" s="275"/>
      <c r="AT695" s="275"/>
      <c r="AU695" s="149"/>
      <c r="AV695" s="60"/>
      <c r="AW695" s="244"/>
      <c r="AX695" s="212"/>
      <c r="AY695" s="213"/>
      <c r="AZ695" s="149"/>
      <c r="BA695" s="60"/>
      <c r="BB695" s="244"/>
      <c r="BC695" s="212"/>
      <c r="BD695" s="213"/>
      <c r="BE695" s="149"/>
      <c r="BF695" s="60"/>
      <c r="BG695" s="244"/>
      <c r="BH695" s="275"/>
      <c r="BI695" s="275"/>
      <c r="BJ695" s="149"/>
      <c r="BK695" s="60"/>
      <c r="BL695" s="244"/>
      <c r="BM695" s="212"/>
      <c r="BN695" s="213"/>
      <c r="BO695" s="149"/>
      <c r="BP695" s="60"/>
      <c r="BQ695" s="244"/>
      <c r="BR695" s="212"/>
      <c r="BS695" s="213"/>
      <c r="BT695" s="149"/>
      <c r="BU695" s="60"/>
      <c r="BV695" s="244"/>
      <c r="BW695" s="212"/>
      <c r="BX695" s="213"/>
      <c r="BY695" s="149"/>
      <c r="BZ695" s="60"/>
      <c r="CA695" s="244"/>
      <c r="CB695" s="277"/>
      <c r="CC695" s="277"/>
      <c r="CD695" s="149"/>
      <c r="CE695" s="60"/>
      <c r="CF695" s="244"/>
      <c r="CG695" s="212"/>
      <c r="CH695" s="213"/>
      <c r="CI695" s="149"/>
      <c r="CJ695" s="60"/>
      <c r="CK695" s="244"/>
      <c r="CL695" s="212"/>
      <c r="CM695" s="213"/>
      <c r="CN695" s="149"/>
      <c r="CO695" s="60"/>
      <c r="CP695" s="244"/>
      <c r="CQ695" s="212"/>
      <c r="CR695" s="213"/>
      <c r="CS695" s="149"/>
      <c r="CT695" s="60"/>
      <c r="CU695" s="244"/>
      <c r="CV695" s="212"/>
      <c r="CW695" s="213"/>
      <c r="CX695" s="149"/>
      <c r="CY695" s="60"/>
      <c r="CZ695" s="244"/>
      <c r="DA695" s="212"/>
      <c r="DB695" s="213"/>
      <c r="DC695" s="149"/>
      <c r="DD695" s="60"/>
      <c r="DE695" s="244"/>
      <c r="DF695" s="212"/>
      <c r="DG695" s="213"/>
      <c r="DH695" s="149"/>
      <c r="DI695" s="60"/>
      <c r="DJ695" s="244"/>
      <c r="DK695" s="212"/>
      <c r="DL695" s="213"/>
      <c r="DM695" s="149"/>
      <c r="DN695" s="60"/>
      <c r="DO695" s="244"/>
      <c r="DP695" s="212"/>
      <c r="DQ695" s="213"/>
      <c r="DR695" s="149">
        <f t="shared" si="3373"/>
        <v>0</v>
      </c>
      <c r="DS695" s="60">
        <f t="shared" si="3383"/>
        <v>0</v>
      </c>
      <c r="DT695" s="244"/>
      <c r="DU695" s="212">
        <v>0</v>
      </c>
      <c r="DV695" s="213">
        <v>0</v>
      </c>
      <c r="DW695" s="149">
        <f t="shared" si="3374"/>
        <v>0</v>
      </c>
      <c r="DX695" s="60">
        <f t="shared" si="3384"/>
        <v>0</v>
      </c>
      <c r="DY695" s="244"/>
      <c r="DZ695" s="212"/>
      <c r="EA695" s="213"/>
      <c r="EB695" s="149"/>
      <c r="EC695" s="60"/>
      <c r="ED695" s="247"/>
      <c r="EE695" s="212"/>
      <c r="EF695" s="213"/>
      <c r="EG695" s="149"/>
      <c r="EH695" s="60"/>
      <c r="EI695" s="244"/>
      <c r="EJ695" s="224">
        <f t="shared" ref="EJ695" si="3674">IFERROR(AVERAGEIFS(O695:EI695,O$12:EI$12,"Valor Total Unitario",O695:EI695,"&lt;&gt;0"),0)</f>
        <v>1800000</v>
      </c>
      <c r="EK695" s="221">
        <f t="shared" ref="EK695" si="3675">_xlfn.MINIFS(O695:EI695,O$12:EI$12,"Valor Total Unitario", O695:EI695, "&lt;&gt;0")</f>
        <v>1800000</v>
      </c>
      <c r="EL695" s="222" t="str">
        <f t="shared" ref="EL695" si="3676">IF(EK695=0,"",INDEX(O$9:EI$9,MATCH(EK695,O695:EI695,0)))</f>
        <v>DISORTHO SAS</v>
      </c>
      <c r="EM695" s="221"/>
      <c r="EN695" s="220">
        <f>IFERROR(EM695/#REF!,0)</f>
        <v>0</v>
      </c>
      <c r="EO695" s="31">
        <f t="shared" ref="EO695" si="3677">+EJ695</f>
        <v>1800000</v>
      </c>
      <c r="EP695" s="31">
        <f t="shared" si="3434"/>
        <v>1800000</v>
      </c>
      <c r="EQ695" s="225" t="str">
        <f t="shared" si="3560"/>
        <v/>
      </c>
    </row>
    <row r="696" spans="1:147" s="14" customFormat="1">
      <c r="A696" s="263">
        <f t="shared" si="2595"/>
        <v>684</v>
      </c>
      <c r="B696" s="102"/>
      <c r="C696" s="248" t="s">
        <v>1411</v>
      </c>
      <c r="D696" s="273" t="s">
        <v>57</v>
      </c>
      <c r="E696" s="271" t="s">
        <v>37</v>
      </c>
      <c r="F696" s="273">
        <v>1</v>
      </c>
      <c r="G696" s="102"/>
      <c r="H696" s="103"/>
      <c r="I696" s="210" t="s">
        <v>1512</v>
      </c>
      <c r="J696" s="280">
        <v>2514410</v>
      </c>
      <c r="K696" s="206"/>
      <c r="L696" s="71">
        <f t="shared" ref="L696" si="3678">+J696+K696</f>
        <v>2514410</v>
      </c>
      <c r="M696" s="209">
        <f t="shared" si="3368"/>
        <v>2514410</v>
      </c>
      <c r="O696" s="276"/>
      <c r="P696" s="276"/>
      <c r="Q696" s="149"/>
      <c r="R696" s="60"/>
      <c r="S696" s="244"/>
      <c r="T696" s="275"/>
      <c r="U696" s="275"/>
      <c r="V696" s="149"/>
      <c r="W696" s="60"/>
      <c r="X696" s="244"/>
      <c r="Y696" s="275"/>
      <c r="Z696" s="275"/>
      <c r="AA696" s="149"/>
      <c r="AB696" s="60"/>
      <c r="AC696" s="244"/>
      <c r="AD696" s="275"/>
      <c r="AE696" s="275"/>
      <c r="AF696" s="149"/>
      <c r="AG696" s="60"/>
      <c r="AH696" s="244"/>
      <c r="AI696" s="275"/>
      <c r="AJ696" s="275"/>
      <c r="AK696" s="149"/>
      <c r="AL696" s="60"/>
      <c r="AM696" s="244"/>
      <c r="AN696" s="275"/>
      <c r="AO696" s="275"/>
      <c r="AP696" s="149">
        <f t="shared" si="3370"/>
        <v>0</v>
      </c>
      <c r="AQ696" s="60">
        <f t="shared" si="3429"/>
        <v>0</v>
      </c>
      <c r="AR696" s="244"/>
      <c r="AS696" s="275"/>
      <c r="AT696" s="275"/>
      <c r="AU696" s="149"/>
      <c r="AV696" s="60"/>
      <c r="AW696" s="244"/>
      <c r="AX696" s="212"/>
      <c r="AY696" s="213"/>
      <c r="AZ696" s="149"/>
      <c r="BA696" s="60"/>
      <c r="BB696" s="244"/>
      <c r="BC696" s="212"/>
      <c r="BD696" s="213"/>
      <c r="BE696" s="149"/>
      <c r="BF696" s="60"/>
      <c r="BG696" s="244"/>
      <c r="BH696" s="275"/>
      <c r="BI696" s="275"/>
      <c r="BJ696" s="149"/>
      <c r="BK696" s="60"/>
      <c r="BL696" s="244"/>
      <c r="BM696" s="212"/>
      <c r="BN696" s="213"/>
      <c r="BO696" s="149"/>
      <c r="BP696" s="60"/>
      <c r="BQ696" s="244"/>
      <c r="BR696" s="212"/>
      <c r="BS696" s="213"/>
      <c r="BT696" s="149"/>
      <c r="BU696" s="60"/>
      <c r="BV696" s="244"/>
      <c r="BW696" s="212"/>
      <c r="BX696" s="213"/>
      <c r="BY696" s="149"/>
      <c r="BZ696" s="60"/>
      <c r="CA696" s="244"/>
      <c r="CB696" s="277"/>
      <c r="CC696" s="277"/>
      <c r="CD696" s="149"/>
      <c r="CE696" s="60"/>
      <c r="CF696" s="244"/>
      <c r="CG696" s="212"/>
      <c r="CH696" s="213"/>
      <c r="CI696" s="149"/>
      <c r="CJ696" s="60"/>
      <c r="CK696" s="244"/>
      <c r="CL696" s="212"/>
      <c r="CM696" s="213"/>
      <c r="CN696" s="149"/>
      <c r="CO696" s="60"/>
      <c r="CP696" s="244"/>
      <c r="CQ696" s="212"/>
      <c r="CR696" s="213"/>
      <c r="CS696" s="149"/>
      <c r="CT696" s="60"/>
      <c r="CU696" s="244"/>
      <c r="CV696" s="212"/>
      <c r="CW696" s="213"/>
      <c r="CX696" s="149"/>
      <c r="CY696" s="60"/>
      <c r="CZ696" s="244"/>
      <c r="DA696" s="212"/>
      <c r="DB696" s="213"/>
      <c r="DC696" s="149"/>
      <c r="DD696" s="60"/>
      <c r="DE696" s="244"/>
      <c r="DF696" s="212"/>
      <c r="DG696" s="213"/>
      <c r="DH696" s="149"/>
      <c r="DI696" s="60"/>
      <c r="DJ696" s="244"/>
      <c r="DK696" s="212"/>
      <c r="DL696" s="213"/>
      <c r="DM696" s="149"/>
      <c r="DN696" s="60"/>
      <c r="DO696" s="244"/>
      <c r="DP696" s="212"/>
      <c r="DQ696" s="213"/>
      <c r="DR696" s="149">
        <f t="shared" si="3373"/>
        <v>0</v>
      </c>
      <c r="DS696" s="60">
        <f t="shared" si="3383"/>
        <v>0</v>
      </c>
      <c r="DT696" s="244"/>
      <c r="DU696" s="212">
        <v>0</v>
      </c>
      <c r="DV696" s="213">
        <v>0</v>
      </c>
      <c r="DW696" s="149">
        <f t="shared" si="3374"/>
        <v>0</v>
      </c>
      <c r="DX696" s="60">
        <f t="shared" si="3384"/>
        <v>0</v>
      </c>
      <c r="DY696" s="244"/>
      <c r="DZ696" s="212"/>
      <c r="EA696" s="213"/>
      <c r="EB696" s="149"/>
      <c r="EC696" s="60"/>
      <c r="ED696" s="247"/>
      <c r="EE696" s="212"/>
      <c r="EF696" s="213"/>
      <c r="EG696" s="149"/>
      <c r="EH696" s="60"/>
      <c r="EI696" s="244"/>
      <c r="EJ696" s="224">
        <f t="shared" ref="EJ696:EJ698" si="3679">L696</f>
        <v>2514410</v>
      </c>
      <c r="EK696" s="221">
        <f t="shared" ref="EK696" si="3680">_xlfn.MINIFS(O696:EI696,O$12:EI$12,"Valor Total Unitario", O696:EI696, "&lt;&gt;0")</f>
        <v>0</v>
      </c>
      <c r="EL696" s="222" t="s">
        <v>1513</v>
      </c>
      <c r="EM696" s="221"/>
      <c r="EN696" s="220">
        <f>IFERROR(EM696/#REF!,0)</f>
        <v>0</v>
      </c>
      <c r="EO696" s="31">
        <f t="shared" ref="EO696" si="3681">+EJ696</f>
        <v>2514410</v>
      </c>
      <c r="EP696" s="31">
        <f t="shared" si="3434"/>
        <v>2514410</v>
      </c>
      <c r="EQ696" s="281" t="s">
        <v>1513</v>
      </c>
    </row>
    <row r="697" spans="1:147" s="14" customFormat="1">
      <c r="A697" s="263">
        <f t="shared" si="2595"/>
        <v>685</v>
      </c>
      <c r="B697" s="102"/>
      <c r="C697" s="248" t="s">
        <v>1412</v>
      </c>
      <c r="D697" s="273" t="s">
        <v>57</v>
      </c>
      <c r="E697" s="271" t="s">
        <v>37</v>
      </c>
      <c r="F697" s="273">
        <v>1</v>
      </c>
      <c r="G697" s="102"/>
      <c r="H697" s="103"/>
      <c r="I697" s="210" t="s">
        <v>1512</v>
      </c>
      <c r="J697" s="280">
        <v>3771110</v>
      </c>
      <c r="K697" s="206"/>
      <c r="L697" s="71">
        <f t="shared" ref="L697" si="3682">+J697+K697</f>
        <v>3771110</v>
      </c>
      <c r="M697" s="209">
        <f t="shared" si="3368"/>
        <v>3771110</v>
      </c>
      <c r="O697" s="276"/>
      <c r="P697" s="276"/>
      <c r="Q697" s="149"/>
      <c r="R697" s="60"/>
      <c r="S697" s="244"/>
      <c r="T697" s="275"/>
      <c r="U697" s="275"/>
      <c r="V697" s="149"/>
      <c r="W697" s="60"/>
      <c r="X697" s="244"/>
      <c r="Y697" s="275"/>
      <c r="Z697" s="275"/>
      <c r="AA697" s="149"/>
      <c r="AB697" s="60"/>
      <c r="AC697" s="244"/>
      <c r="AD697" s="275"/>
      <c r="AE697" s="275"/>
      <c r="AF697" s="149"/>
      <c r="AG697" s="60"/>
      <c r="AH697" s="244"/>
      <c r="AI697" s="275"/>
      <c r="AJ697" s="275"/>
      <c r="AK697" s="149"/>
      <c r="AL697" s="60"/>
      <c r="AM697" s="244"/>
      <c r="AN697" s="275"/>
      <c r="AO697" s="275"/>
      <c r="AP697" s="149">
        <f t="shared" si="3370"/>
        <v>0</v>
      </c>
      <c r="AQ697" s="60">
        <f t="shared" si="3429"/>
        <v>0</v>
      </c>
      <c r="AR697" s="244"/>
      <c r="AS697" s="275"/>
      <c r="AT697" s="275"/>
      <c r="AU697" s="149"/>
      <c r="AV697" s="60"/>
      <c r="AW697" s="244"/>
      <c r="AX697" s="212"/>
      <c r="AY697" s="213"/>
      <c r="AZ697" s="149"/>
      <c r="BA697" s="60"/>
      <c r="BB697" s="244"/>
      <c r="BC697" s="212"/>
      <c r="BD697" s="213"/>
      <c r="BE697" s="149"/>
      <c r="BF697" s="60"/>
      <c r="BG697" s="244"/>
      <c r="BH697" s="275"/>
      <c r="BI697" s="275"/>
      <c r="BJ697" s="149"/>
      <c r="BK697" s="60"/>
      <c r="BL697" s="244"/>
      <c r="BM697" s="212"/>
      <c r="BN697" s="213"/>
      <c r="BO697" s="149"/>
      <c r="BP697" s="60"/>
      <c r="BQ697" s="244"/>
      <c r="BR697" s="212"/>
      <c r="BS697" s="213"/>
      <c r="BT697" s="149"/>
      <c r="BU697" s="60"/>
      <c r="BV697" s="244"/>
      <c r="BW697" s="212"/>
      <c r="BX697" s="213"/>
      <c r="BY697" s="149"/>
      <c r="BZ697" s="60"/>
      <c r="CA697" s="244"/>
      <c r="CB697" s="277"/>
      <c r="CC697" s="277"/>
      <c r="CD697" s="149"/>
      <c r="CE697" s="60"/>
      <c r="CF697" s="244"/>
      <c r="CG697" s="212"/>
      <c r="CH697" s="213"/>
      <c r="CI697" s="149"/>
      <c r="CJ697" s="60"/>
      <c r="CK697" s="244"/>
      <c r="CL697" s="212"/>
      <c r="CM697" s="213"/>
      <c r="CN697" s="149"/>
      <c r="CO697" s="60"/>
      <c r="CP697" s="244"/>
      <c r="CQ697" s="212"/>
      <c r="CR697" s="213"/>
      <c r="CS697" s="149"/>
      <c r="CT697" s="60"/>
      <c r="CU697" s="244"/>
      <c r="CV697" s="212"/>
      <c r="CW697" s="213"/>
      <c r="CX697" s="149"/>
      <c r="CY697" s="60"/>
      <c r="CZ697" s="244"/>
      <c r="DA697" s="212"/>
      <c r="DB697" s="213"/>
      <c r="DC697" s="149"/>
      <c r="DD697" s="60"/>
      <c r="DE697" s="244"/>
      <c r="DF697" s="212"/>
      <c r="DG697" s="213"/>
      <c r="DH697" s="149"/>
      <c r="DI697" s="60"/>
      <c r="DJ697" s="244"/>
      <c r="DK697" s="212"/>
      <c r="DL697" s="213"/>
      <c r="DM697" s="149"/>
      <c r="DN697" s="60"/>
      <c r="DO697" s="244"/>
      <c r="DP697" s="212"/>
      <c r="DQ697" s="213"/>
      <c r="DR697" s="149">
        <f t="shared" si="3373"/>
        <v>0</v>
      </c>
      <c r="DS697" s="60">
        <f t="shared" si="3383"/>
        <v>0</v>
      </c>
      <c r="DT697" s="244"/>
      <c r="DU697" s="212">
        <v>0</v>
      </c>
      <c r="DV697" s="213">
        <v>0</v>
      </c>
      <c r="DW697" s="149">
        <f t="shared" si="3374"/>
        <v>0</v>
      </c>
      <c r="DX697" s="60">
        <f t="shared" si="3384"/>
        <v>0</v>
      </c>
      <c r="DY697" s="244"/>
      <c r="DZ697" s="212"/>
      <c r="EA697" s="213"/>
      <c r="EB697" s="149"/>
      <c r="EC697" s="60"/>
      <c r="ED697" s="247"/>
      <c r="EE697" s="212"/>
      <c r="EF697" s="213"/>
      <c r="EG697" s="149"/>
      <c r="EH697" s="60"/>
      <c r="EI697" s="244"/>
      <c r="EJ697" s="224">
        <f t="shared" si="3679"/>
        <v>3771110</v>
      </c>
      <c r="EK697" s="221">
        <f t="shared" ref="EK697" si="3683">_xlfn.MINIFS(O697:EI697,O$12:EI$12,"Valor Total Unitario", O697:EI697, "&lt;&gt;0")</f>
        <v>0</v>
      </c>
      <c r="EL697" s="222" t="s">
        <v>1513</v>
      </c>
      <c r="EM697" s="221"/>
      <c r="EN697" s="220">
        <f>IFERROR(EM697/#REF!,0)</f>
        <v>0</v>
      </c>
      <c r="EO697" s="31">
        <f t="shared" ref="EO697" si="3684">+EJ697</f>
        <v>3771110</v>
      </c>
      <c r="EP697" s="31">
        <f t="shared" si="3434"/>
        <v>3771110</v>
      </c>
      <c r="EQ697" s="281" t="s">
        <v>1513</v>
      </c>
    </row>
    <row r="698" spans="1:147" s="14" customFormat="1" ht="28.5">
      <c r="A698" s="263">
        <f t="shared" si="2595"/>
        <v>686</v>
      </c>
      <c r="B698" s="102"/>
      <c r="C698" s="248" t="s">
        <v>1413</v>
      </c>
      <c r="D698" s="273" t="s">
        <v>57</v>
      </c>
      <c r="E698" s="271" t="s">
        <v>37</v>
      </c>
      <c r="F698" s="273">
        <v>1</v>
      </c>
      <c r="G698" s="102"/>
      <c r="H698" s="103"/>
      <c r="I698" s="210" t="s">
        <v>1512</v>
      </c>
      <c r="J698" s="280">
        <v>1445850</v>
      </c>
      <c r="K698" s="206"/>
      <c r="L698" s="71">
        <f t="shared" ref="L698" si="3685">+J698+K698</f>
        <v>1445850</v>
      </c>
      <c r="M698" s="209">
        <f t="shared" si="3368"/>
        <v>1445850</v>
      </c>
      <c r="O698" s="276"/>
      <c r="P698" s="276"/>
      <c r="Q698" s="149"/>
      <c r="R698" s="60"/>
      <c r="S698" s="244"/>
      <c r="T698" s="275"/>
      <c r="U698" s="275"/>
      <c r="V698" s="149"/>
      <c r="W698" s="60"/>
      <c r="X698" s="244"/>
      <c r="Y698" s="275"/>
      <c r="Z698" s="275"/>
      <c r="AA698" s="149"/>
      <c r="AB698" s="60"/>
      <c r="AC698" s="244"/>
      <c r="AD698" s="275"/>
      <c r="AE698" s="275"/>
      <c r="AF698" s="149"/>
      <c r="AG698" s="60"/>
      <c r="AH698" s="244"/>
      <c r="AI698" s="275"/>
      <c r="AJ698" s="275"/>
      <c r="AK698" s="149"/>
      <c r="AL698" s="60"/>
      <c r="AM698" s="244"/>
      <c r="AN698" s="275"/>
      <c r="AO698" s="275"/>
      <c r="AP698" s="149">
        <f t="shared" si="3370"/>
        <v>0</v>
      </c>
      <c r="AQ698" s="60">
        <f t="shared" si="3429"/>
        <v>0</v>
      </c>
      <c r="AR698" s="244"/>
      <c r="AS698" s="275"/>
      <c r="AT698" s="275"/>
      <c r="AU698" s="149"/>
      <c r="AV698" s="60"/>
      <c r="AW698" s="244"/>
      <c r="AX698" s="212"/>
      <c r="AY698" s="213"/>
      <c r="AZ698" s="149"/>
      <c r="BA698" s="60"/>
      <c r="BB698" s="244"/>
      <c r="BC698" s="212"/>
      <c r="BD698" s="213"/>
      <c r="BE698" s="149"/>
      <c r="BF698" s="60"/>
      <c r="BG698" s="244"/>
      <c r="BH698" s="275"/>
      <c r="BI698" s="275"/>
      <c r="BJ698" s="149"/>
      <c r="BK698" s="60"/>
      <c r="BL698" s="244"/>
      <c r="BM698" s="212"/>
      <c r="BN698" s="213"/>
      <c r="BO698" s="149"/>
      <c r="BP698" s="60"/>
      <c r="BQ698" s="244"/>
      <c r="BR698" s="212"/>
      <c r="BS698" s="213"/>
      <c r="BT698" s="149"/>
      <c r="BU698" s="60"/>
      <c r="BV698" s="244"/>
      <c r="BW698" s="212"/>
      <c r="BX698" s="213"/>
      <c r="BY698" s="149"/>
      <c r="BZ698" s="60"/>
      <c r="CA698" s="244"/>
      <c r="CB698" s="277"/>
      <c r="CC698" s="277"/>
      <c r="CD698" s="149"/>
      <c r="CE698" s="60"/>
      <c r="CF698" s="244"/>
      <c r="CG698" s="212"/>
      <c r="CH698" s="213"/>
      <c r="CI698" s="149"/>
      <c r="CJ698" s="60"/>
      <c r="CK698" s="244"/>
      <c r="CL698" s="212"/>
      <c r="CM698" s="213"/>
      <c r="CN698" s="149"/>
      <c r="CO698" s="60"/>
      <c r="CP698" s="244"/>
      <c r="CQ698" s="212"/>
      <c r="CR698" s="213"/>
      <c r="CS698" s="149"/>
      <c r="CT698" s="60"/>
      <c r="CU698" s="244"/>
      <c r="CV698" s="212"/>
      <c r="CW698" s="213"/>
      <c r="CX698" s="149"/>
      <c r="CY698" s="60"/>
      <c r="CZ698" s="244"/>
      <c r="DA698" s="212"/>
      <c r="DB698" s="213"/>
      <c r="DC698" s="149"/>
      <c r="DD698" s="60"/>
      <c r="DE698" s="244"/>
      <c r="DF698" s="212"/>
      <c r="DG698" s="213"/>
      <c r="DH698" s="149"/>
      <c r="DI698" s="60"/>
      <c r="DJ698" s="244"/>
      <c r="DK698" s="212"/>
      <c r="DL698" s="213"/>
      <c r="DM698" s="149"/>
      <c r="DN698" s="60"/>
      <c r="DO698" s="244"/>
      <c r="DP698" s="212"/>
      <c r="DQ698" s="213"/>
      <c r="DR698" s="149">
        <f t="shared" si="3373"/>
        <v>0</v>
      </c>
      <c r="DS698" s="60">
        <f t="shared" si="3383"/>
        <v>0</v>
      </c>
      <c r="DT698" s="244"/>
      <c r="DU698" s="212">
        <v>0</v>
      </c>
      <c r="DV698" s="213">
        <v>0</v>
      </c>
      <c r="DW698" s="149">
        <f t="shared" si="3374"/>
        <v>0</v>
      </c>
      <c r="DX698" s="60">
        <f t="shared" si="3384"/>
        <v>0</v>
      </c>
      <c r="DY698" s="244"/>
      <c r="DZ698" s="212"/>
      <c r="EA698" s="213"/>
      <c r="EB698" s="149"/>
      <c r="EC698" s="60"/>
      <c r="ED698" s="247"/>
      <c r="EE698" s="212"/>
      <c r="EF698" s="213"/>
      <c r="EG698" s="149"/>
      <c r="EH698" s="60"/>
      <c r="EI698" s="244"/>
      <c r="EJ698" s="224">
        <f t="shared" si="3679"/>
        <v>1445850</v>
      </c>
      <c r="EK698" s="221">
        <f t="shared" ref="EK698" si="3686">_xlfn.MINIFS(O698:EI698,O$12:EI$12,"Valor Total Unitario", O698:EI698, "&lt;&gt;0")</f>
        <v>0</v>
      </c>
      <c r="EL698" s="222" t="s">
        <v>1513</v>
      </c>
      <c r="EM698" s="221"/>
      <c r="EN698" s="220">
        <f>IFERROR(EM698/#REF!,0)</f>
        <v>0</v>
      </c>
      <c r="EO698" s="31">
        <f t="shared" ref="EO698" si="3687">+EJ698</f>
        <v>1445850</v>
      </c>
      <c r="EP698" s="31">
        <f t="shared" si="3434"/>
        <v>1445850</v>
      </c>
      <c r="EQ698" s="281" t="s">
        <v>1513</v>
      </c>
    </row>
    <row r="699" spans="1:147" s="14" customFormat="1" ht="28.5">
      <c r="A699" s="263">
        <f t="shared" si="2595"/>
        <v>687</v>
      </c>
      <c r="B699" s="102"/>
      <c r="C699" s="248" t="s">
        <v>1414</v>
      </c>
      <c r="D699" s="273" t="s">
        <v>57</v>
      </c>
      <c r="E699" s="271" t="s">
        <v>37</v>
      </c>
      <c r="F699" s="273">
        <v>1</v>
      </c>
      <c r="G699" s="102"/>
      <c r="H699" s="103"/>
      <c r="I699" s="210"/>
      <c r="J699" s="280"/>
      <c r="K699" s="206"/>
      <c r="L699" s="71">
        <f t="shared" ref="L699" si="3688">+J699+K699</f>
        <v>0</v>
      </c>
      <c r="M699" s="209">
        <f t="shared" si="3368"/>
        <v>0</v>
      </c>
      <c r="O699" s="276"/>
      <c r="P699" s="276"/>
      <c r="Q699" s="149"/>
      <c r="R699" s="60"/>
      <c r="S699" s="244"/>
      <c r="T699" s="275"/>
      <c r="U699" s="275"/>
      <c r="V699" s="149"/>
      <c r="W699" s="60"/>
      <c r="X699" s="244"/>
      <c r="Y699" s="275"/>
      <c r="Z699" s="275"/>
      <c r="AA699" s="149"/>
      <c r="AB699" s="60"/>
      <c r="AC699" s="244"/>
      <c r="AD699" s="275"/>
      <c r="AE699" s="275"/>
      <c r="AF699" s="149"/>
      <c r="AG699" s="60"/>
      <c r="AH699" s="244"/>
      <c r="AI699" s="275"/>
      <c r="AJ699" s="275"/>
      <c r="AK699" s="149"/>
      <c r="AL699" s="60"/>
      <c r="AM699" s="244"/>
      <c r="AN699" s="275"/>
      <c r="AO699" s="275"/>
      <c r="AP699" s="149">
        <f t="shared" si="3370"/>
        <v>0</v>
      </c>
      <c r="AQ699" s="60">
        <f t="shared" si="3429"/>
        <v>0</v>
      </c>
      <c r="AR699" s="244"/>
      <c r="AS699" s="275"/>
      <c r="AT699" s="275"/>
      <c r="AU699" s="149"/>
      <c r="AV699" s="60"/>
      <c r="AW699" s="244"/>
      <c r="AX699" s="212"/>
      <c r="AY699" s="213"/>
      <c r="AZ699" s="149"/>
      <c r="BA699" s="60"/>
      <c r="BB699" s="244"/>
      <c r="BC699" s="212"/>
      <c r="BD699" s="213"/>
      <c r="BE699" s="149"/>
      <c r="BF699" s="60"/>
      <c r="BG699" s="244"/>
      <c r="BH699" s="275">
        <v>5225067</v>
      </c>
      <c r="BI699" s="275">
        <v>992763</v>
      </c>
      <c r="BJ699" s="149">
        <f t="shared" ref="BJ699" si="3689">+BH699+BI699</f>
        <v>6217830</v>
      </c>
      <c r="BK699" s="60">
        <f t="shared" ref="BK699" si="3690">+BJ699*$F699</f>
        <v>6217830</v>
      </c>
      <c r="BL699" s="244"/>
      <c r="BM699" s="212"/>
      <c r="BN699" s="213"/>
      <c r="BO699" s="149"/>
      <c r="BP699" s="60"/>
      <c r="BQ699" s="244"/>
      <c r="BR699" s="212"/>
      <c r="BS699" s="213"/>
      <c r="BT699" s="149"/>
      <c r="BU699" s="60"/>
      <c r="BV699" s="244"/>
      <c r="BW699" s="212"/>
      <c r="BX699" s="213"/>
      <c r="BY699" s="149"/>
      <c r="BZ699" s="60"/>
      <c r="CA699" s="244"/>
      <c r="CB699" s="277"/>
      <c r="CC699" s="277"/>
      <c r="CD699" s="149"/>
      <c r="CE699" s="60"/>
      <c r="CF699" s="244"/>
      <c r="CG699" s="212"/>
      <c r="CH699" s="213"/>
      <c r="CI699" s="149"/>
      <c r="CJ699" s="60"/>
      <c r="CK699" s="244"/>
      <c r="CL699" s="212"/>
      <c r="CM699" s="213"/>
      <c r="CN699" s="149"/>
      <c r="CO699" s="60"/>
      <c r="CP699" s="244"/>
      <c r="CQ699" s="212"/>
      <c r="CR699" s="213"/>
      <c r="CS699" s="149"/>
      <c r="CT699" s="60"/>
      <c r="CU699" s="244"/>
      <c r="CV699" s="212"/>
      <c r="CW699" s="213"/>
      <c r="CX699" s="149"/>
      <c r="CY699" s="60"/>
      <c r="CZ699" s="244"/>
      <c r="DA699" s="212"/>
      <c r="DB699" s="213"/>
      <c r="DC699" s="149"/>
      <c r="DD699" s="60"/>
      <c r="DE699" s="244"/>
      <c r="DF699" s="212"/>
      <c r="DG699" s="213"/>
      <c r="DH699" s="149"/>
      <c r="DI699" s="60"/>
      <c r="DJ699" s="244"/>
      <c r="DK699" s="212"/>
      <c r="DL699" s="213"/>
      <c r="DM699" s="149"/>
      <c r="DN699" s="60"/>
      <c r="DO699" s="244"/>
      <c r="DP699" s="212"/>
      <c r="DQ699" s="213"/>
      <c r="DR699" s="149">
        <f t="shared" si="3373"/>
        <v>0</v>
      </c>
      <c r="DS699" s="60">
        <f t="shared" si="3383"/>
        <v>0</v>
      </c>
      <c r="DT699" s="244"/>
      <c r="DU699" s="212">
        <v>0</v>
      </c>
      <c r="DV699" s="213">
        <v>0</v>
      </c>
      <c r="DW699" s="149">
        <f t="shared" si="3374"/>
        <v>0</v>
      </c>
      <c r="DX699" s="60">
        <f t="shared" si="3384"/>
        <v>0</v>
      </c>
      <c r="DY699" s="244"/>
      <c r="DZ699" s="212"/>
      <c r="EA699" s="213"/>
      <c r="EB699" s="149"/>
      <c r="EC699" s="60"/>
      <c r="ED699" s="247"/>
      <c r="EE699" s="212"/>
      <c r="EF699" s="213"/>
      <c r="EG699" s="149"/>
      <c r="EH699" s="60"/>
      <c r="EI699" s="244"/>
      <c r="EJ699" s="224">
        <f t="shared" ref="EJ699" si="3691">IFERROR(AVERAGEIFS(O699:EI699,O$12:EI$12,"Valor Total Unitario",O699:EI699,"&lt;&gt;0"),0)</f>
        <v>6217830</v>
      </c>
      <c r="EK699" s="221">
        <f t="shared" ref="EK699" si="3692">_xlfn.MINIFS(O699:EI699,O$12:EI$12,"Valor Total Unitario", O699:EI699, "&lt;&gt;0")</f>
        <v>6217830</v>
      </c>
      <c r="EL699" s="222" t="str">
        <f t="shared" ref="EL699" si="3693">IF(EK699=0,"",INDEX(O$9:EI$9,MATCH(EK699,O699:EI699,0)))</f>
        <v>PIEMCA</v>
      </c>
      <c r="EM699" s="221"/>
      <c r="EN699" s="220">
        <f>IFERROR(EM699/#REF!,0)</f>
        <v>0</v>
      </c>
      <c r="EO699" s="31">
        <f t="shared" ref="EO699" si="3694">+EJ699</f>
        <v>6217830</v>
      </c>
      <c r="EP699" s="31">
        <f t="shared" si="3434"/>
        <v>6217830</v>
      </c>
      <c r="EQ699" s="225" t="str">
        <f>IF(AND(C699="",SUM(O699:EI699)=0),"",IF(AND(C699&lt;&gt;"",SUM(O699:EI699)=0),"Ítem sin cotización",IF(COUNTIFS(O699:EI699,EK699,O$12:EI$12,"Valor Total Unitario")&gt;1,"Empate","")))</f>
        <v/>
      </c>
    </row>
    <row r="700" spans="1:147" s="14" customFormat="1" ht="28.5">
      <c r="A700" s="263">
        <f t="shared" si="2595"/>
        <v>688</v>
      </c>
      <c r="B700" s="102"/>
      <c r="C700" s="248" t="s">
        <v>1415</v>
      </c>
      <c r="D700" s="273" t="s">
        <v>57</v>
      </c>
      <c r="E700" s="271" t="s">
        <v>37</v>
      </c>
      <c r="F700" s="273">
        <v>1</v>
      </c>
      <c r="G700" s="102"/>
      <c r="H700" s="103"/>
      <c r="I700" s="210" t="s">
        <v>1512</v>
      </c>
      <c r="J700" s="280">
        <v>1445850</v>
      </c>
      <c r="K700" s="206"/>
      <c r="L700" s="71">
        <f t="shared" ref="L700" si="3695">+J700+K700</f>
        <v>1445850</v>
      </c>
      <c r="M700" s="209">
        <f t="shared" si="3368"/>
        <v>1445850</v>
      </c>
      <c r="O700" s="276"/>
      <c r="P700" s="276"/>
      <c r="Q700" s="149"/>
      <c r="R700" s="60"/>
      <c r="S700" s="244"/>
      <c r="T700" s="275"/>
      <c r="U700" s="275"/>
      <c r="V700" s="149"/>
      <c r="W700" s="60"/>
      <c r="X700" s="244"/>
      <c r="Y700" s="275"/>
      <c r="Z700" s="275"/>
      <c r="AA700" s="149"/>
      <c r="AB700" s="60"/>
      <c r="AC700" s="244"/>
      <c r="AD700" s="275"/>
      <c r="AE700" s="275"/>
      <c r="AF700" s="149"/>
      <c r="AG700" s="60"/>
      <c r="AH700" s="244"/>
      <c r="AI700" s="275"/>
      <c r="AJ700" s="275"/>
      <c r="AK700" s="149"/>
      <c r="AL700" s="60"/>
      <c r="AM700" s="244"/>
      <c r="AN700" s="275"/>
      <c r="AO700" s="275"/>
      <c r="AP700" s="149">
        <f t="shared" si="3370"/>
        <v>0</v>
      </c>
      <c r="AQ700" s="60">
        <f t="shared" si="3429"/>
        <v>0</v>
      </c>
      <c r="AR700" s="244"/>
      <c r="AS700" s="275"/>
      <c r="AT700" s="275"/>
      <c r="AU700" s="149"/>
      <c r="AV700" s="60"/>
      <c r="AW700" s="244"/>
      <c r="AX700" s="212"/>
      <c r="AY700" s="213"/>
      <c r="AZ700" s="149"/>
      <c r="BA700" s="60"/>
      <c r="BB700" s="244"/>
      <c r="BC700" s="212"/>
      <c r="BD700" s="213"/>
      <c r="BE700" s="149"/>
      <c r="BF700" s="60"/>
      <c r="BG700" s="244"/>
      <c r="BH700" s="275"/>
      <c r="BI700" s="275"/>
      <c r="BJ700" s="149"/>
      <c r="BK700" s="60"/>
      <c r="BL700" s="244"/>
      <c r="BM700" s="212"/>
      <c r="BN700" s="213"/>
      <c r="BO700" s="149"/>
      <c r="BP700" s="60"/>
      <c r="BQ700" s="244"/>
      <c r="BR700" s="212"/>
      <c r="BS700" s="213"/>
      <c r="BT700" s="149"/>
      <c r="BU700" s="60"/>
      <c r="BV700" s="244"/>
      <c r="BW700" s="212"/>
      <c r="BX700" s="213"/>
      <c r="BY700" s="149"/>
      <c r="BZ700" s="60"/>
      <c r="CA700" s="244"/>
      <c r="CB700" s="277"/>
      <c r="CC700" s="277"/>
      <c r="CD700" s="149"/>
      <c r="CE700" s="60"/>
      <c r="CF700" s="244"/>
      <c r="CG700" s="212"/>
      <c r="CH700" s="213"/>
      <c r="CI700" s="149"/>
      <c r="CJ700" s="60"/>
      <c r="CK700" s="244"/>
      <c r="CL700" s="212"/>
      <c r="CM700" s="213"/>
      <c r="CN700" s="149"/>
      <c r="CO700" s="60"/>
      <c r="CP700" s="244"/>
      <c r="CQ700" s="212"/>
      <c r="CR700" s="213"/>
      <c r="CS700" s="149"/>
      <c r="CT700" s="60"/>
      <c r="CU700" s="244"/>
      <c r="CV700" s="212"/>
      <c r="CW700" s="213"/>
      <c r="CX700" s="149"/>
      <c r="CY700" s="60"/>
      <c r="CZ700" s="244"/>
      <c r="DA700" s="212"/>
      <c r="DB700" s="213"/>
      <c r="DC700" s="149"/>
      <c r="DD700" s="60"/>
      <c r="DE700" s="244"/>
      <c r="DF700" s="212"/>
      <c r="DG700" s="213"/>
      <c r="DH700" s="149"/>
      <c r="DI700" s="60"/>
      <c r="DJ700" s="244"/>
      <c r="DK700" s="212"/>
      <c r="DL700" s="213"/>
      <c r="DM700" s="149"/>
      <c r="DN700" s="60"/>
      <c r="DO700" s="244"/>
      <c r="DP700" s="212"/>
      <c r="DQ700" s="213"/>
      <c r="DR700" s="149">
        <f t="shared" si="3373"/>
        <v>0</v>
      </c>
      <c r="DS700" s="60">
        <f t="shared" si="3383"/>
        <v>0</v>
      </c>
      <c r="DT700" s="244"/>
      <c r="DU700" s="212">
        <v>0</v>
      </c>
      <c r="DV700" s="213">
        <v>0</v>
      </c>
      <c r="DW700" s="149">
        <f t="shared" si="3374"/>
        <v>0</v>
      </c>
      <c r="DX700" s="60">
        <f t="shared" si="3384"/>
        <v>0</v>
      </c>
      <c r="DY700" s="244"/>
      <c r="DZ700" s="212"/>
      <c r="EA700" s="213"/>
      <c r="EB700" s="149"/>
      <c r="EC700" s="60"/>
      <c r="ED700" s="247"/>
      <c r="EE700" s="212"/>
      <c r="EF700" s="213"/>
      <c r="EG700" s="149"/>
      <c r="EH700" s="60"/>
      <c r="EI700" s="244"/>
      <c r="EJ700" s="224">
        <f t="shared" ref="EJ700:EJ701" si="3696">L700</f>
        <v>1445850</v>
      </c>
      <c r="EK700" s="221">
        <f t="shared" ref="EK700" si="3697">_xlfn.MINIFS(O700:EI700,O$12:EI$12,"Valor Total Unitario", O700:EI700, "&lt;&gt;0")</f>
        <v>0</v>
      </c>
      <c r="EL700" s="222" t="s">
        <v>1513</v>
      </c>
      <c r="EM700" s="221"/>
      <c r="EN700" s="220">
        <f>IFERROR(EM700/#REF!,0)</f>
        <v>0</v>
      </c>
      <c r="EO700" s="31">
        <f t="shared" ref="EO700" si="3698">+EJ700</f>
        <v>1445850</v>
      </c>
      <c r="EP700" s="31">
        <f t="shared" si="3434"/>
        <v>1445850</v>
      </c>
      <c r="EQ700" s="281" t="s">
        <v>1513</v>
      </c>
    </row>
    <row r="701" spans="1:147" s="14" customFormat="1" ht="28.5">
      <c r="A701" s="263">
        <f t="shared" si="2595"/>
        <v>689</v>
      </c>
      <c r="B701" s="102"/>
      <c r="C701" s="248" t="s">
        <v>1416</v>
      </c>
      <c r="D701" s="273" t="s">
        <v>57</v>
      </c>
      <c r="E701" s="271" t="s">
        <v>37</v>
      </c>
      <c r="F701" s="273">
        <v>1</v>
      </c>
      <c r="G701" s="102"/>
      <c r="H701" s="103"/>
      <c r="I701" s="210" t="s">
        <v>1512</v>
      </c>
      <c r="J701" s="280">
        <v>1445850</v>
      </c>
      <c r="K701" s="206"/>
      <c r="L701" s="71">
        <f t="shared" ref="L701" si="3699">+J701+K701</f>
        <v>1445850</v>
      </c>
      <c r="M701" s="209">
        <f t="shared" si="3368"/>
        <v>1445850</v>
      </c>
      <c r="O701" s="276"/>
      <c r="P701" s="276"/>
      <c r="Q701" s="149"/>
      <c r="R701" s="60"/>
      <c r="S701" s="244"/>
      <c r="T701" s="275"/>
      <c r="U701" s="275"/>
      <c r="V701" s="149"/>
      <c r="W701" s="60"/>
      <c r="X701" s="244"/>
      <c r="Y701" s="275"/>
      <c r="Z701" s="275"/>
      <c r="AA701" s="149"/>
      <c r="AB701" s="60"/>
      <c r="AC701" s="244"/>
      <c r="AD701" s="275"/>
      <c r="AE701" s="275"/>
      <c r="AF701" s="149"/>
      <c r="AG701" s="60"/>
      <c r="AH701" s="244"/>
      <c r="AI701" s="275"/>
      <c r="AJ701" s="275"/>
      <c r="AK701" s="149"/>
      <c r="AL701" s="60"/>
      <c r="AM701" s="244"/>
      <c r="AN701" s="275"/>
      <c r="AO701" s="275"/>
      <c r="AP701" s="149">
        <f t="shared" si="3370"/>
        <v>0</v>
      </c>
      <c r="AQ701" s="60">
        <f t="shared" si="3429"/>
        <v>0</v>
      </c>
      <c r="AR701" s="244"/>
      <c r="AS701" s="275"/>
      <c r="AT701" s="275"/>
      <c r="AU701" s="149"/>
      <c r="AV701" s="60"/>
      <c r="AW701" s="244"/>
      <c r="AX701" s="212"/>
      <c r="AY701" s="213"/>
      <c r="AZ701" s="149"/>
      <c r="BA701" s="60"/>
      <c r="BB701" s="244"/>
      <c r="BC701" s="212"/>
      <c r="BD701" s="213"/>
      <c r="BE701" s="149"/>
      <c r="BF701" s="60"/>
      <c r="BG701" s="244"/>
      <c r="BH701" s="275"/>
      <c r="BI701" s="275"/>
      <c r="BJ701" s="149"/>
      <c r="BK701" s="60"/>
      <c r="BL701" s="244"/>
      <c r="BM701" s="212"/>
      <c r="BN701" s="213"/>
      <c r="BO701" s="149"/>
      <c r="BP701" s="60"/>
      <c r="BQ701" s="244"/>
      <c r="BR701" s="212"/>
      <c r="BS701" s="213"/>
      <c r="BT701" s="149"/>
      <c r="BU701" s="60"/>
      <c r="BV701" s="244"/>
      <c r="BW701" s="212"/>
      <c r="BX701" s="213"/>
      <c r="BY701" s="149"/>
      <c r="BZ701" s="60"/>
      <c r="CA701" s="244"/>
      <c r="CB701" s="277"/>
      <c r="CC701" s="277"/>
      <c r="CD701" s="149"/>
      <c r="CE701" s="60"/>
      <c r="CF701" s="244"/>
      <c r="CG701" s="212"/>
      <c r="CH701" s="213"/>
      <c r="CI701" s="149"/>
      <c r="CJ701" s="60"/>
      <c r="CK701" s="244"/>
      <c r="CL701" s="212"/>
      <c r="CM701" s="213"/>
      <c r="CN701" s="149"/>
      <c r="CO701" s="60"/>
      <c r="CP701" s="244"/>
      <c r="CQ701" s="212"/>
      <c r="CR701" s="213"/>
      <c r="CS701" s="149"/>
      <c r="CT701" s="60"/>
      <c r="CU701" s="244"/>
      <c r="CV701" s="212"/>
      <c r="CW701" s="213"/>
      <c r="CX701" s="149"/>
      <c r="CY701" s="60"/>
      <c r="CZ701" s="244"/>
      <c r="DA701" s="212"/>
      <c r="DB701" s="213"/>
      <c r="DC701" s="149"/>
      <c r="DD701" s="60"/>
      <c r="DE701" s="244"/>
      <c r="DF701" s="212"/>
      <c r="DG701" s="213"/>
      <c r="DH701" s="149"/>
      <c r="DI701" s="60"/>
      <c r="DJ701" s="244"/>
      <c r="DK701" s="212"/>
      <c r="DL701" s="213"/>
      <c r="DM701" s="149"/>
      <c r="DN701" s="60"/>
      <c r="DO701" s="244"/>
      <c r="DP701" s="212"/>
      <c r="DQ701" s="213"/>
      <c r="DR701" s="149">
        <f t="shared" si="3373"/>
        <v>0</v>
      </c>
      <c r="DS701" s="60">
        <f t="shared" si="3383"/>
        <v>0</v>
      </c>
      <c r="DT701" s="244"/>
      <c r="DU701" s="212">
        <v>0</v>
      </c>
      <c r="DV701" s="213">
        <v>0</v>
      </c>
      <c r="DW701" s="149">
        <f t="shared" si="3374"/>
        <v>0</v>
      </c>
      <c r="DX701" s="60">
        <f t="shared" si="3384"/>
        <v>0</v>
      </c>
      <c r="DY701" s="244"/>
      <c r="DZ701" s="212"/>
      <c r="EA701" s="213"/>
      <c r="EB701" s="149"/>
      <c r="EC701" s="60"/>
      <c r="ED701" s="247"/>
      <c r="EE701" s="212"/>
      <c r="EF701" s="213"/>
      <c r="EG701" s="149"/>
      <c r="EH701" s="60"/>
      <c r="EI701" s="244"/>
      <c r="EJ701" s="224">
        <f t="shared" si="3696"/>
        <v>1445850</v>
      </c>
      <c r="EK701" s="221">
        <f t="shared" ref="EK701" si="3700">_xlfn.MINIFS(O701:EI701,O$12:EI$12,"Valor Total Unitario", O701:EI701, "&lt;&gt;0")</f>
        <v>0</v>
      </c>
      <c r="EL701" s="222" t="s">
        <v>1513</v>
      </c>
      <c r="EM701" s="221"/>
      <c r="EN701" s="220">
        <f>IFERROR(EM701/#REF!,0)</f>
        <v>0</v>
      </c>
      <c r="EO701" s="31">
        <f t="shared" ref="EO701" si="3701">+EJ701</f>
        <v>1445850</v>
      </c>
      <c r="EP701" s="31">
        <f t="shared" si="3434"/>
        <v>1445850</v>
      </c>
      <c r="EQ701" s="281" t="s">
        <v>1513</v>
      </c>
    </row>
    <row r="702" spans="1:147" s="14" customFormat="1" ht="85.5">
      <c r="A702" s="263">
        <v>690</v>
      </c>
      <c r="B702" s="102"/>
      <c r="C702" s="261" t="s">
        <v>1417</v>
      </c>
      <c r="D702" s="273" t="s">
        <v>57</v>
      </c>
      <c r="E702" s="271" t="s">
        <v>37</v>
      </c>
      <c r="F702" s="273">
        <v>1</v>
      </c>
      <c r="G702" s="102"/>
      <c r="H702" s="103"/>
      <c r="I702" s="210"/>
      <c r="J702" s="280"/>
      <c r="K702" s="206"/>
      <c r="L702" s="71">
        <f t="shared" ref="L702" si="3702">+J702+K702</f>
        <v>0</v>
      </c>
      <c r="M702" s="209">
        <f t="shared" si="3368"/>
        <v>0</v>
      </c>
      <c r="O702" s="276"/>
      <c r="P702" s="276"/>
      <c r="Q702" s="149"/>
      <c r="R702" s="60"/>
      <c r="S702" s="244"/>
      <c r="T702" s="275"/>
      <c r="U702" s="275"/>
      <c r="V702" s="149"/>
      <c r="W702" s="60"/>
      <c r="X702" s="244"/>
      <c r="Y702" s="275"/>
      <c r="Z702" s="275"/>
      <c r="AA702" s="149"/>
      <c r="AB702" s="60"/>
      <c r="AC702" s="244"/>
      <c r="AD702" s="275"/>
      <c r="AE702" s="275"/>
      <c r="AF702" s="149"/>
      <c r="AG702" s="60"/>
      <c r="AH702" s="244"/>
      <c r="AI702" s="275"/>
      <c r="AJ702" s="275"/>
      <c r="AK702" s="149"/>
      <c r="AL702" s="60"/>
      <c r="AM702" s="244"/>
      <c r="AN702" s="275">
        <v>66000000</v>
      </c>
      <c r="AO702" s="275">
        <v>0</v>
      </c>
      <c r="AP702" s="149">
        <f t="shared" si="3370"/>
        <v>66000000</v>
      </c>
      <c r="AQ702" s="60">
        <f t="shared" si="3429"/>
        <v>66000000</v>
      </c>
      <c r="AR702" s="244"/>
      <c r="AS702" s="275"/>
      <c r="AT702" s="275"/>
      <c r="AU702" s="149"/>
      <c r="AV702" s="60"/>
      <c r="AW702" s="244"/>
      <c r="AX702" s="212"/>
      <c r="AY702" s="213"/>
      <c r="AZ702" s="149"/>
      <c r="BA702" s="60"/>
      <c r="BB702" s="244"/>
      <c r="BC702" s="212"/>
      <c r="BD702" s="213"/>
      <c r="BE702" s="149"/>
      <c r="BF702" s="60"/>
      <c r="BG702" s="244"/>
      <c r="BH702" s="275"/>
      <c r="BI702" s="275"/>
      <c r="BJ702" s="149"/>
      <c r="BK702" s="60"/>
      <c r="BL702" s="244"/>
      <c r="BM702" s="212"/>
      <c r="BN702" s="213"/>
      <c r="BO702" s="149"/>
      <c r="BP702" s="60"/>
      <c r="BQ702" s="244"/>
      <c r="BR702" s="212"/>
      <c r="BS702" s="213"/>
      <c r="BT702" s="149"/>
      <c r="BU702" s="60"/>
      <c r="BV702" s="244"/>
      <c r="BW702" s="212"/>
      <c r="BX702" s="213"/>
      <c r="BY702" s="149"/>
      <c r="BZ702" s="60"/>
      <c r="CA702" s="244"/>
      <c r="CB702" s="277"/>
      <c r="CC702" s="277"/>
      <c r="CD702" s="149"/>
      <c r="CE702" s="60"/>
      <c r="CF702" s="244"/>
      <c r="CG702" s="212"/>
      <c r="CH702" s="213"/>
      <c r="CI702" s="149"/>
      <c r="CJ702" s="60"/>
      <c r="CK702" s="244"/>
      <c r="CL702" s="212"/>
      <c r="CM702" s="213"/>
      <c r="CN702" s="149"/>
      <c r="CO702" s="60"/>
      <c r="CP702" s="244"/>
      <c r="CQ702" s="212"/>
      <c r="CR702" s="213"/>
      <c r="CS702" s="149"/>
      <c r="CT702" s="60"/>
      <c r="CU702" s="244"/>
      <c r="CV702" s="212"/>
      <c r="CW702" s="213"/>
      <c r="CX702" s="149"/>
      <c r="CY702" s="60"/>
      <c r="CZ702" s="244"/>
      <c r="DA702" s="212"/>
      <c r="DB702" s="213"/>
      <c r="DC702" s="149"/>
      <c r="DD702" s="60"/>
      <c r="DE702" s="244"/>
      <c r="DF702" s="212"/>
      <c r="DG702" s="213"/>
      <c r="DH702" s="149"/>
      <c r="DI702" s="60"/>
      <c r="DJ702" s="244"/>
      <c r="DK702" s="212"/>
      <c r="DL702" s="213"/>
      <c r="DM702" s="149"/>
      <c r="DN702" s="60"/>
      <c r="DO702" s="244"/>
      <c r="DP702" s="212"/>
      <c r="DQ702" s="213"/>
      <c r="DR702" s="149">
        <f t="shared" si="3373"/>
        <v>0</v>
      </c>
      <c r="DS702" s="60">
        <f t="shared" si="3383"/>
        <v>0</v>
      </c>
      <c r="DT702" s="244"/>
      <c r="DU702" s="212">
        <v>0</v>
      </c>
      <c r="DV702" s="213">
        <v>0</v>
      </c>
      <c r="DW702" s="149">
        <f t="shared" si="3374"/>
        <v>0</v>
      </c>
      <c r="DX702" s="60">
        <f t="shared" si="3384"/>
        <v>0</v>
      </c>
      <c r="DY702" s="244"/>
      <c r="DZ702" s="212"/>
      <c r="EA702" s="213"/>
      <c r="EB702" s="149"/>
      <c r="EC702" s="60"/>
      <c r="ED702" s="247"/>
      <c r="EE702" s="212"/>
      <c r="EF702" s="213"/>
      <c r="EG702" s="149"/>
      <c r="EH702" s="60"/>
      <c r="EI702" s="244"/>
      <c r="EJ702" s="224">
        <f t="shared" ref="EJ702" si="3703">IFERROR(AVERAGEIFS(O702:EI702,O$12:EI$12,"Valor Total Unitario",O702:EI702,"&lt;&gt;0"),0)</f>
        <v>66000000</v>
      </c>
      <c r="EK702" s="221">
        <f t="shared" ref="EK702" si="3704">_xlfn.MINIFS(O702:EI702,O$12:EI$12,"Valor Total Unitario", O702:EI702, "&lt;&gt;0")</f>
        <v>66000000</v>
      </c>
      <c r="EL702" s="222" t="str">
        <f t="shared" ref="EL702" si="3705">IF(EK702=0,"",INDEX(O$9:EI$9,MATCH(EK702,O702:EI702,0)))</f>
        <v>DISORTHO SAS</v>
      </c>
      <c r="EM702" s="221"/>
      <c r="EN702" s="220">
        <f>IFERROR(EM702/#REF!,0)</f>
        <v>0</v>
      </c>
      <c r="EO702" s="31">
        <f t="shared" ref="EO702" si="3706">+EJ702</f>
        <v>66000000</v>
      </c>
      <c r="EP702" s="31">
        <f t="shared" si="3434"/>
        <v>66000000</v>
      </c>
      <c r="EQ702" s="225" t="str">
        <f>IF(AND(C702="",SUM(O702:EI702)=0),"",IF(AND(C702&lt;&gt;"",SUM(O702:EI702)=0),"Ítem sin cotización",IF(COUNTIFS(O702:EI702,EK702,O$12:EI$12,"Valor Total Unitario")&gt;1,"Empate","")))</f>
        <v/>
      </c>
    </row>
    <row r="703" spans="1:147" s="14" customFormat="1" ht="71.25">
      <c r="A703" s="263">
        <f t="shared" si="2595"/>
        <v>691</v>
      </c>
      <c r="B703" s="102"/>
      <c r="C703" s="261" t="s">
        <v>1418</v>
      </c>
      <c r="D703" s="273" t="s">
        <v>57</v>
      </c>
      <c r="E703" s="271" t="s">
        <v>37</v>
      </c>
      <c r="F703" s="273">
        <v>1</v>
      </c>
      <c r="G703" s="102"/>
      <c r="H703" s="103"/>
      <c r="I703" s="210"/>
      <c r="J703" s="280"/>
      <c r="K703" s="206"/>
      <c r="L703" s="71">
        <f t="shared" ref="L703" si="3707">+J703+K703</f>
        <v>0</v>
      </c>
      <c r="M703" s="209">
        <f t="shared" ref="M703:M729" si="3708">L703*F703</f>
        <v>0</v>
      </c>
      <c r="O703" s="276"/>
      <c r="P703" s="276"/>
      <c r="Q703" s="149"/>
      <c r="R703" s="60"/>
      <c r="S703" s="244"/>
      <c r="T703" s="275"/>
      <c r="U703" s="275"/>
      <c r="V703" s="149"/>
      <c r="W703" s="60"/>
      <c r="X703" s="244"/>
      <c r="Y703" s="275"/>
      <c r="Z703" s="275"/>
      <c r="AA703" s="149"/>
      <c r="AB703" s="60"/>
      <c r="AC703" s="244"/>
      <c r="AD703" s="275"/>
      <c r="AE703" s="275"/>
      <c r="AF703" s="149"/>
      <c r="AG703" s="60"/>
      <c r="AH703" s="244"/>
      <c r="AI703" s="275"/>
      <c r="AJ703" s="275"/>
      <c r="AK703" s="149"/>
      <c r="AL703" s="60"/>
      <c r="AM703" s="244"/>
      <c r="AN703" s="275">
        <v>66000000</v>
      </c>
      <c r="AO703" s="275">
        <v>0</v>
      </c>
      <c r="AP703" s="149">
        <f t="shared" ref="AP703:AP729" si="3709">AN703+AO703</f>
        <v>66000000</v>
      </c>
      <c r="AQ703" s="60">
        <f t="shared" si="3429"/>
        <v>66000000</v>
      </c>
      <c r="AR703" s="244"/>
      <c r="AS703" s="275"/>
      <c r="AT703" s="275"/>
      <c r="AU703" s="149"/>
      <c r="AV703" s="60"/>
      <c r="AW703" s="244"/>
      <c r="AX703" s="212"/>
      <c r="AY703" s="213"/>
      <c r="AZ703" s="149"/>
      <c r="BA703" s="60"/>
      <c r="BB703" s="244"/>
      <c r="BC703" s="212"/>
      <c r="BD703" s="213"/>
      <c r="BE703" s="149"/>
      <c r="BF703" s="60"/>
      <c r="BG703" s="244"/>
      <c r="BH703" s="275"/>
      <c r="BI703" s="275"/>
      <c r="BJ703" s="149"/>
      <c r="BK703" s="60"/>
      <c r="BL703" s="244"/>
      <c r="BM703" s="212"/>
      <c r="BN703" s="213"/>
      <c r="BO703" s="149"/>
      <c r="BP703" s="60"/>
      <c r="BQ703" s="244"/>
      <c r="BR703" s="212"/>
      <c r="BS703" s="213"/>
      <c r="BT703" s="149"/>
      <c r="BU703" s="60"/>
      <c r="BV703" s="244"/>
      <c r="BW703" s="212"/>
      <c r="BX703" s="213"/>
      <c r="BY703" s="149"/>
      <c r="BZ703" s="60"/>
      <c r="CA703" s="244"/>
      <c r="CB703" s="277"/>
      <c r="CC703" s="277"/>
      <c r="CD703" s="149"/>
      <c r="CE703" s="60"/>
      <c r="CF703" s="244"/>
      <c r="CG703" s="212"/>
      <c r="CH703" s="213"/>
      <c r="CI703" s="149"/>
      <c r="CJ703" s="60"/>
      <c r="CK703" s="244"/>
      <c r="CL703" s="212"/>
      <c r="CM703" s="213"/>
      <c r="CN703" s="149"/>
      <c r="CO703" s="60"/>
      <c r="CP703" s="244"/>
      <c r="CQ703" s="212"/>
      <c r="CR703" s="213"/>
      <c r="CS703" s="149"/>
      <c r="CT703" s="60"/>
      <c r="CU703" s="244"/>
      <c r="CV703" s="212"/>
      <c r="CW703" s="213"/>
      <c r="CX703" s="149"/>
      <c r="CY703" s="60"/>
      <c r="CZ703" s="244"/>
      <c r="DA703" s="212"/>
      <c r="DB703" s="213"/>
      <c r="DC703" s="149"/>
      <c r="DD703" s="60"/>
      <c r="DE703" s="244"/>
      <c r="DF703" s="212"/>
      <c r="DG703" s="213"/>
      <c r="DH703" s="149"/>
      <c r="DI703" s="60"/>
      <c r="DJ703" s="244"/>
      <c r="DK703" s="212"/>
      <c r="DL703" s="213"/>
      <c r="DM703" s="149"/>
      <c r="DN703" s="60"/>
      <c r="DO703" s="244"/>
      <c r="DP703" s="212"/>
      <c r="DQ703" s="213"/>
      <c r="DR703" s="149">
        <f t="shared" ref="DR703:DR729" si="3710">+DP703+DQ703</f>
        <v>0</v>
      </c>
      <c r="DS703" s="60">
        <f t="shared" si="3383"/>
        <v>0</v>
      </c>
      <c r="DT703" s="244"/>
      <c r="DU703" s="212">
        <v>0</v>
      </c>
      <c r="DV703" s="213">
        <v>0</v>
      </c>
      <c r="DW703" s="149">
        <f t="shared" ref="DW703:DW729" si="3711">+DU703+DV703</f>
        <v>0</v>
      </c>
      <c r="DX703" s="60">
        <f t="shared" si="3384"/>
        <v>0</v>
      </c>
      <c r="DY703" s="244"/>
      <c r="DZ703" s="212"/>
      <c r="EA703" s="213"/>
      <c r="EB703" s="149"/>
      <c r="EC703" s="60"/>
      <c r="ED703" s="247"/>
      <c r="EE703" s="212"/>
      <c r="EF703" s="213"/>
      <c r="EG703" s="149"/>
      <c r="EH703" s="60"/>
      <c r="EI703" s="244"/>
      <c r="EJ703" s="224">
        <f t="shared" ref="EJ703" si="3712">IFERROR(AVERAGEIFS(O703:EI703,O$12:EI$12,"Valor Total Unitario",O703:EI703,"&lt;&gt;0"),0)</f>
        <v>66000000</v>
      </c>
      <c r="EK703" s="221">
        <f t="shared" ref="EK703" si="3713">_xlfn.MINIFS(O703:EI703,O$12:EI$12,"Valor Total Unitario", O703:EI703, "&lt;&gt;0")</f>
        <v>66000000</v>
      </c>
      <c r="EL703" s="222" t="str">
        <f t="shared" ref="EL703" si="3714">IF(EK703=0,"",INDEX(O$9:EI$9,MATCH(EK703,O703:EI703,0)))</f>
        <v>DISORTHO SAS</v>
      </c>
      <c r="EM703" s="221"/>
      <c r="EN703" s="220">
        <f>IFERROR(EM703/#REF!,0)</f>
        <v>0</v>
      </c>
      <c r="EO703" s="31">
        <f t="shared" ref="EO703" si="3715">+EJ703</f>
        <v>66000000</v>
      </c>
      <c r="EP703" s="31">
        <f t="shared" si="3434"/>
        <v>66000000</v>
      </c>
      <c r="EQ703" s="225" t="str">
        <f>IF(AND(C703="",SUM(O703:EI703)=0),"",IF(AND(C703&lt;&gt;"",SUM(O703:EI703)=0),"Ítem sin cotización",IF(COUNTIFS(O703:EI703,EK703,O$12:EI$12,"Valor Total Unitario")&gt;1,"Empate","")))</f>
        <v/>
      </c>
    </row>
    <row r="704" spans="1:147" s="14" customFormat="1" ht="28.5">
      <c r="A704" s="263">
        <f t="shared" si="2595"/>
        <v>692</v>
      </c>
      <c r="B704" s="102"/>
      <c r="C704" s="248" t="s">
        <v>1419</v>
      </c>
      <c r="D704" s="273" t="s">
        <v>57</v>
      </c>
      <c r="E704" s="271" t="s">
        <v>37</v>
      </c>
      <c r="F704" s="273">
        <v>1</v>
      </c>
      <c r="G704" s="102"/>
      <c r="H704" s="103"/>
      <c r="I704" s="210" t="s">
        <v>1512</v>
      </c>
      <c r="J704" s="280">
        <v>5000000</v>
      </c>
      <c r="K704" s="206"/>
      <c r="L704" s="71">
        <f t="shared" ref="L704" si="3716">+J704+K704</f>
        <v>5000000</v>
      </c>
      <c r="M704" s="209">
        <f t="shared" si="3708"/>
        <v>5000000</v>
      </c>
      <c r="O704" s="276"/>
      <c r="P704" s="276"/>
      <c r="Q704" s="149"/>
      <c r="R704" s="60"/>
      <c r="S704" s="244"/>
      <c r="T704" s="275"/>
      <c r="U704" s="275"/>
      <c r="V704" s="149"/>
      <c r="W704" s="60"/>
      <c r="X704" s="244"/>
      <c r="Y704" s="275"/>
      <c r="Z704" s="275"/>
      <c r="AA704" s="149"/>
      <c r="AB704" s="60"/>
      <c r="AC704" s="244"/>
      <c r="AD704" s="275"/>
      <c r="AE704" s="275"/>
      <c r="AF704" s="149"/>
      <c r="AG704" s="60"/>
      <c r="AH704" s="244"/>
      <c r="AI704" s="275"/>
      <c r="AJ704" s="275"/>
      <c r="AK704" s="149"/>
      <c r="AL704" s="60"/>
      <c r="AM704" s="244"/>
      <c r="AN704" s="275"/>
      <c r="AO704" s="275"/>
      <c r="AP704" s="149">
        <f t="shared" si="3709"/>
        <v>0</v>
      </c>
      <c r="AQ704" s="60">
        <f t="shared" si="3429"/>
        <v>0</v>
      </c>
      <c r="AR704" s="244"/>
      <c r="AS704" s="275"/>
      <c r="AT704" s="275"/>
      <c r="AU704" s="149"/>
      <c r="AV704" s="60"/>
      <c r="AW704" s="244"/>
      <c r="AX704" s="212"/>
      <c r="AY704" s="213"/>
      <c r="AZ704" s="149"/>
      <c r="BA704" s="60"/>
      <c r="BB704" s="244"/>
      <c r="BC704" s="212"/>
      <c r="BD704" s="213"/>
      <c r="BE704" s="149"/>
      <c r="BF704" s="60"/>
      <c r="BG704" s="244"/>
      <c r="BH704" s="275"/>
      <c r="BI704" s="275"/>
      <c r="BJ704" s="149"/>
      <c r="BK704" s="60"/>
      <c r="BL704" s="244"/>
      <c r="BM704" s="212"/>
      <c r="BN704" s="213"/>
      <c r="BO704" s="149"/>
      <c r="BP704" s="60"/>
      <c r="BQ704" s="244"/>
      <c r="BR704" s="212"/>
      <c r="BS704" s="213"/>
      <c r="BT704" s="149"/>
      <c r="BU704" s="60"/>
      <c r="BV704" s="244"/>
      <c r="BW704" s="212"/>
      <c r="BX704" s="213"/>
      <c r="BY704" s="149"/>
      <c r="BZ704" s="60"/>
      <c r="CA704" s="244"/>
      <c r="CB704" s="277"/>
      <c r="CC704" s="277"/>
      <c r="CD704" s="149"/>
      <c r="CE704" s="60"/>
      <c r="CF704" s="244"/>
      <c r="CG704" s="212"/>
      <c r="CH704" s="213"/>
      <c r="CI704" s="149"/>
      <c r="CJ704" s="60"/>
      <c r="CK704" s="244"/>
      <c r="CL704" s="212"/>
      <c r="CM704" s="213"/>
      <c r="CN704" s="149"/>
      <c r="CO704" s="60"/>
      <c r="CP704" s="244"/>
      <c r="CQ704" s="212"/>
      <c r="CR704" s="213"/>
      <c r="CS704" s="149"/>
      <c r="CT704" s="60"/>
      <c r="CU704" s="244"/>
      <c r="CV704" s="212"/>
      <c r="CW704" s="213"/>
      <c r="CX704" s="149"/>
      <c r="CY704" s="60"/>
      <c r="CZ704" s="244"/>
      <c r="DA704" s="212"/>
      <c r="DB704" s="213"/>
      <c r="DC704" s="149"/>
      <c r="DD704" s="60"/>
      <c r="DE704" s="244"/>
      <c r="DF704" s="212"/>
      <c r="DG704" s="213"/>
      <c r="DH704" s="149"/>
      <c r="DI704" s="60"/>
      <c r="DJ704" s="244"/>
      <c r="DK704" s="212"/>
      <c r="DL704" s="213"/>
      <c r="DM704" s="149"/>
      <c r="DN704" s="60"/>
      <c r="DO704" s="244"/>
      <c r="DP704" s="212"/>
      <c r="DQ704" s="213"/>
      <c r="DR704" s="149">
        <f t="shared" si="3710"/>
        <v>0</v>
      </c>
      <c r="DS704" s="60">
        <f t="shared" ref="DS704:DS729" si="3717">+DR704*$F704</f>
        <v>0</v>
      </c>
      <c r="DT704" s="244"/>
      <c r="DU704" s="212">
        <v>0</v>
      </c>
      <c r="DV704" s="213">
        <v>0</v>
      </c>
      <c r="DW704" s="149">
        <f t="shared" si="3711"/>
        <v>0</v>
      </c>
      <c r="DX704" s="60">
        <f t="shared" ref="DX704:DX729" si="3718">+DW704*$F704</f>
        <v>0</v>
      </c>
      <c r="DY704" s="244"/>
      <c r="DZ704" s="212"/>
      <c r="EA704" s="213"/>
      <c r="EB704" s="149"/>
      <c r="EC704" s="60"/>
      <c r="ED704" s="247"/>
      <c r="EE704" s="212"/>
      <c r="EF704" s="213"/>
      <c r="EG704" s="149"/>
      <c r="EH704" s="60"/>
      <c r="EI704" s="244"/>
      <c r="EJ704" s="224">
        <f>L704</f>
        <v>5000000</v>
      </c>
      <c r="EK704" s="221">
        <f t="shared" ref="EK704" si="3719">_xlfn.MINIFS(O704:EI704,O$12:EI$12,"Valor Total Unitario", O704:EI704, "&lt;&gt;0")</f>
        <v>0</v>
      </c>
      <c r="EL704" s="222" t="s">
        <v>1513</v>
      </c>
      <c r="EM704" s="221"/>
      <c r="EN704" s="220">
        <f>IFERROR(EM704/#REF!,0)</f>
        <v>0</v>
      </c>
      <c r="EO704" s="31">
        <f t="shared" ref="EO704" si="3720">+EJ704</f>
        <v>5000000</v>
      </c>
      <c r="EP704" s="31">
        <f t="shared" si="3434"/>
        <v>5000000</v>
      </c>
      <c r="EQ704" s="281" t="s">
        <v>1513</v>
      </c>
    </row>
    <row r="705" spans="1:147" s="14" customFormat="1" ht="42.75">
      <c r="A705" s="263">
        <f t="shared" si="2595"/>
        <v>693</v>
      </c>
      <c r="B705" s="102"/>
      <c r="C705" s="248" t="s">
        <v>1420</v>
      </c>
      <c r="D705" s="273" t="s">
        <v>57</v>
      </c>
      <c r="E705" s="264" t="s">
        <v>37</v>
      </c>
      <c r="F705" s="273">
        <v>1</v>
      </c>
      <c r="G705" s="102"/>
      <c r="H705" s="103"/>
      <c r="I705" s="210"/>
      <c r="J705" s="280"/>
      <c r="K705" s="206"/>
      <c r="L705" s="71">
        <f t="shared" ref="L705" si="3721">+J705+K705</f>
        <v>0</v>
      </c>
      <c r="M705" s="209">
        <f t="shared" si="3708"/>
        <v>0</v>
      </c>
      <c r="O705" s="276"/>
      <c r="P705" s="276"/>
      <c r="Q705" s="149"/>
      <c r="R705" s="60"/>
      <c r="S705" s="244"/>
      <c r="T705" s="275"/>
      <c r="U705" s="275"/>
      <c r="V705" s="149"/>
      <c r="W705" s="60"/>
      <c r="X705" s="244"/>
      <c r="Y705" s="275"/>
      <c r="Z705" s="275"/>
      <c r="AA705" s="149"/>
      <c r="AB705" s="60"/>
      <c r="AC705" s="244"/>
      <c r="AD705" s="275"/>
      <c r="AE705" s="275"/>
      <c r="AF705" s="149"/>
      <c r="AG705" s="60"/>
      <c r="AH705" s="244"/>
      <c r="AI705" s="275"/>
      <c r="AJ705" s="275"/>
      <c r="AK705" s="149"/>
      <c r="AL705" s="60"/>
      <c r="AM705" s="244"/>
      <c r="AN705" s="275"/>
      <c r="AO705" s="275"/>
      <c r="AP705" s="149">
        <f t="shared" si="3709"/>
        <v>0</v>
      </c>
      <c r="AQ705" s="60">
        <f t="shared" si="3429"/>
        <v>0</v>
      </c>
      <c r="AR705" s="244"/>
      <c r="AS705" s="275"/>
      <c r="AT705" s="275"/>
      <c r="AU705" s="149"/>
      <c r="AV705" s="60"/>
      <c r="AW705" s="244"/>
      <c r="AX705" s="212"/>
      <c r="AY705" s="213"/>
      <c r="AZ705" s="149"/>
      <c r="BA705" s="60"/>
      <c r="BB705" s="244"/>
      <c r="BC705" s="212"/>
      <c r="BD705" s="213"/>
      <c r="BE705" s="149"/>
      <c r="BF705" s="60"/>
      <c r="BG705" s="244"/>
      <c r="BH705" s="275"/>
      <c r="BI705" s="275"/>
      <c r="BJ705" s="149"/>
      <c r="BK705" s="60"/>
      <c r="BL705" s="244"/>
      <c r="BM705" s="212"/>
      <c r="BN705" s="213"/>
      <c r="BO705" s="149"/>
      <c r="BP705" s="60"/>
      <c r="BQ705" s="244"/>
      <c r="BR705" s="212"/>
      <c r="BS705" s="213"/>
      <c r="BT705" s="149"/>
      <c r="BU705" s="60"/>
      <c r="BV705" s="244"/>
      <c r="BW705" s="212"/>
      <c r="BX705" s="213"/>
      <c r="BY705" s="149"/>
      <c r="BZ705" s="60"/>
      <c r="CA705" s="244"/>
      <c r="CB705" s="277">
        <v>171900</v>
      </c>
      <c r="CC705" s="277">
        <v>0</v>
      </c>
      <c r="CD705" s="149">
        <f t="shared" ref="CD705:CD727" si="3722">+CB705+CC705</f>
        <v>171900</v>
      </c>
      <c r="CE705" s="60">
        <f t="shared" ref="CE705:CE727" si="3723">+CD705*$F705</f>
        <v>171900</v>
      </c>
      <c r="CF705" s="244"/>
      <c r="CG705" s="212"/>
      <c r="CH705" s="213"/>
      <c r="CI705" s="149"/>
      <c r="CJ705" s="60"/>
      <c r="CK705" s="244"/>
      <c r="CL705" s="212"/>
      <c r="CM705" s="213"/>
      <c r="CN705" s="149"/>
      <c r="CO705" s="60"/>
      <c r="CP705" s="244"/>
      <c r="CQ705" s="212"/>
      <c r="CR705" s="213"/>
      <c r="CS705" s="149"/>
      <c r="CT705" s="60"/>
      <c r="CU705" s="244"/>
      <c r="CV705" s="212"/>
      <c r="CW705" s="213"/>
      <c r="CX705" s="149"/>
      <c r="CY705" s="60"/>
      <c r="CZ705" s="244"/>
      <c r="DA705" s="212"/>
      <c r="DB705" s="213"/>
      <c r="DC705" s="149"/>
      <c r="DD705" s="60"/>
      <c r="DE705" s="244"/>
      <c r="DF705" s="212"/>
      <c r="DG705" s="213"/>
      <c r="DH705" s="149"/>
      <c r="DI705" s="60"/>
      <c r="DJ705" s="244"/>
      <c r="DK705" s="212"/>
      <c r="DL705" s="213"/>
      <c r="DM705" s="149"/>
      <c r="DN705" s="60"/>
      <c r="DO705" s="244"/>
      <c r="DP705" s="212"/>
      <c r="DQ705" s="213"/>
      <c r="DR705" s="149">
        <f t="shared" si="3710"/>
        <v>0</v>
      </c>
      <c r="DS705" s="60">
        <f t="shared" si="3717"/>
        <v>0</v>
      </c>
      <c r="DT705" s="244"/>
      <c r="DU705" s="212">
        <v>0</v>
      </c>
      <c r="DV705" s="213">
        <v>0</v>
      </c>
      <c r="DW705" s="149">
        <f t="shared" si="3711"/>
        <v>0</v>
      </c>
      <c r="DX705" s="60">
        <f t="shared" si="3718"/>
        <v>0</v>
      </c>
      <c r="DY705" s="244"/>
      <c r="DZ705" s="212"/>
      <c r="EA705" s="213"/>
      <c r="EB705" s="149"/>
      <c r="EC705" s="60"/>
      <c r="ED705" s="247"/>
      <c r="EE705" s="212"/>
      <c r="EF705" s="213"/>
      <c r="EG705" s="149"/>
      <c r="EH705" s="60"/>
      <c r="EI705" s="244"/>
      <c r="EJ705" s="224">
        <f t="shared" ref="EJ705" si="3724">IFERROR(AVERAGEIFS(O705:EI705,O$12:EI$12,"Valor Total Unitario",O705:EI705,"&lt;&gt;0"),0)</f>
        <v>171900</v>
      </c>
      <c r="EK705" s="221">
        <f t="shared" ref="EK705" si="3725">_xlfn.MINIFS(O705:EI705,O$12:EI$12,"Valor Total Unitario", O705:EI705, "&lt;&gt;0")</f>
        <v>171900</v>
      </c>
      <c r="EL705" s="222" t="str">
        <f t="shared" ref="EL705" si="3726">IF(EK705=0,"",INDEX(O$9:EI$9,MATCH(EK705,O705:EI705,0)))</f>
        <v>LA INSTRUMENTADORA S.A.S.</v>
      </c>
      <c r="EM705" s="221"/>
      <c r="EN705" s="220">
        <f>IFERROR(EM705/#REF!,0)</f>
        <v>0</v>
      </c>
      <c r="EO705" s="31">
        <f t="shared" ref="EO705" si="3727">+EJ705</f>
        <v>171900</v>
      </c>
      <c r="EP705" s="31">
        <f t="shared" si="3434"/>
        <v>171900</v>
      </c>
      <c r="EQ705" s="225" t="str">
        <f t="shared" ref="EQ705:EQ717" si="3728">IF(AND(C705="",SUM(O705:EI705)=0),"",IF(AND(C705&lt;&gt;"",SUM(O705:EI705)=0),"Ítem sin cotización",IF(COUNTIFS(O705:EI705,EK705,O$12:EI$12,"Valor Total Unitario")&gt;1,"Empate","")))</f>
        <v/>
      </c>
    </row>
    <row r="706" spans="1:147" s="14" customFormat="1" ht="42.75">
      <c r="A706" s="263">
        <f t="shared" si="2595"/>
        <v>694</v>
      </c>
      <c r="B706" s="102"/>
      <c r="C706" s="248" t="s">
        <v>1421</v>
      </c>
      <c r="D706" s="273" t="s">
        <v>57</v>
      </c>
      <c r="E706" s="264" t="s">
        <v>37</v>
      </c>
      <c r="F706" s="273">
        <v>1</v>
      </c>
      <c r="G706" s="102"/>
      <c r="H706" s="103"/>
      <c r="I706" s="210"/>
      <c r="J706" s="280"/>
      <c r="K706" s="206"/>
      <c r="L706" s="71">
        <f t="shared" ref="L706" si="3729">+J706+K706</f>
        <v>0</v>
      </c>
      <c r="M706" s="209">
        <f t="shared" si="3708"/>
        <v>0</v>
      </c>
      <c r="O706" s="276"/>
      <c r="P706" s="276"/>
      <c r="Q706" s="149"/>
      <c r="R706" s="60"/>
      <c r="S706" s="244"/>
      <c r="T706" s="275"/>
      <c r="U706" s="275"/>
      <c r="V706" s="149"/>
      <c r="W706" s="60"/>
      <c r="X706" s="244"/>
      <c r="Y706" s="275"/>
      <c r="Z706" s="275"/>
      <c r="AA706" s="149"/>
      <c r="AB706" s="60"/>
      <c r="AC706" s="244"/>
      <c r="AD706" s="275"/>
      <c r="AE706" s="275"/>
      <c r="AF706" s="149"/>
      <c r="AG706" s="60"/>
      <c r="AH706" s="244"/>
      <c r="AI706" s="275"/>
      <c r="AJ706" s="275"/>
      <c r="AK706" s="149"/>
      <c r="AL706" s="60"/>
      <c r="AM706" s="244"/>
      <c r="AN706" s="275"/>
      <c r="AO706" s="275"/>
      <c r="AP706" s="149">
        <f t="shared" si="3709"/>
        <v>0</v>
      </c>
      <c r="AQ706" s="60">
        <f t="shared" si="3429"/>
        <v>0</v>
      </c>
      <c r="AR706" s="244"/>
      <c r="AS706" s="275"/>
      <c r="AT706" s="275"/>
      <c r="AU706" s="149"/>
      <c r="AV706" s="60"/>
      <c r="AW706" s="244"/>
      <c r="AX706" s="212"/>
      <c r="AY706" s="213"/>
      <c r="AZ706" s="149"/>
      <c r="BA706" s="60"/>
      <c r="BB706" s="244"/>
      <c r="BC706" s="212"/>
      <c r="BD706" s="213"/>
      <c r="BE706" s="149"/>
      <c r="BF706" s="60"/>
      <c r="BG706" s="244"/>
      <c r="BH706" s="275"/>
      <c r="BI706" s="275"/>
      <c r="BJ706" s="149"/>
      <c r="BK706" s="60"/>
      <c r="BL706" s="244"/>
      <c r="BM706" s="212"/>
      <c r="BN706" s="213"/>
      <c r="BO706" s="149"/>
      <c r="BP706" s="60"/>
      <c r="BQ706" s="244"/>
      <c r="BR706" s="212"/>
      <c r="BS706" s="213"/>
      <c r="BT706" s="149"/>
      <c r="BU706" s="60"/>
      <c r="BV706" s="244"/>
      <c r="BW706" s="212"/>
      <c r="BX706" s="213"/>
      <c r="BY706" s="149"/>
      <c r="BZ706" s="60"/>
      <c r="CA706" s="244"/>
      <c r="CB706" s="277">
        <v>131500</v>
      </c>
      <c r="CC706" s="277">
        <v>0</v>
      </c>
      <c r="CD706" s="149">
        <f t="shared" si="3722"/>
        <v>131500</v>
      </c>
      <c r="CE706" s="60">
        <f t="shared" si="3723"/>
        <v>131500</v>
      </c>
      <c r="CF706" s="244"/>
      <c r="CG706" s="212"/>
      <c r="CH706" s="213"/>
      <c r="CI706" s="149"/>
      <c r="CJ706" s="60"/>
      <c r="CK706" s="244"/>
      <c r="CL706" s="212"/>
      <c r="CM706" s="213"/>
      <c r="CN706" s="149"/>
      <c r="CO706" s="60"/>
      <c r="CP706" s="244"/>
      <c r="CQ706" s="212"/>
      <c r="CR706" s="213"/>
      <c r="CS706" s="149"/>
      <c r="CT706" s="60"/>
      <c r="CU706" s="244"/>
      <c r="CV706" s="212"/>
      <c r="CW706" s="213"/>
      <c r="CX706" s="149"/>
      <c r="CY706" s="60"/>
      <c r="CZ706" s="244"/>
      <c r="DA706" s="212"/>
      <c r="DB706" s="213"/>
      <c r="DC706" s="149"/>
      <c r="DD706" s="60"/>
      <c r="DE706" s="244"/>
      <c r="DF706" s="212"/>
      <c r="DG706" s="213"/>
      <c r="DH706" s="149"/>
      <c r="DI706" s="60"/>
      <c r="DJ706" s="244"/>
      <c r="DK706" s="212"/>
      <c r="DL706" s="213"/>
      <c r="DM706" s="149"/>
      <c r="DN706" s="60"/>
      <c r="DO706" s="244"/>
      <c r="DP706" s="212"/>
      <c r="DQ706" s="213"/>
      <c r="DR706" s="149">
        <f t="shared" si="3710"/>
        <v>0</v>
      </c>
      <c r="DS706" s="60">
        <f t="shared" si="3717"/>
        <v>0</v>
      </c>
      <c r="DT706" s="244"/>
      <c r="DU706" s="212">
        <v>0</v>
      </c>
      <c r="DV706" s="213">
        <v>0</v>
      </c>
      <c r="DW706" s="149">
        <f t="shared" si="3711"/>
        <v>0</v>
      </c>
      <c r="DX706" s="60">
        <f t="shared" si="3718"/>
        <v>0</v>
      </c>
      <c r="DY706" s="244"/>
      <c r="DZ706" s="212"/>
      <c r="EA706" s="213"/>
      <c r="EB706" s="149"/>
      <c r="EC706" s="60"/>
      <c r="ED706" s="247"/>
      <c r="EE706" s="212"/>
      <c r="EF706" s="213"/>
      <c r="EG706" s="149"/>
      <c r="EH706" s="60"/>
      <c r="EI706" s="244"/>
      <c r="EJ706" s="224">
        <f t="shared" ref="EJ706" si="3730">IFERROR(AVERAGEIFS(O706:EI706,O$12:EI$12,"Valor Total Unitario",O706:EI706,"&lt;&gt;0"),0)</f>
        <v>131500</v>
      </c>
      <c r="EK706" s="221">
        <f t="shared" ref="EK706" si="3731">_xlfn.MINIFS(O706:EI706,O$12:EI$12,"Valor Total Unitario", O706:EI706, "&lt;&gt;0")</f>
        <v>131500</v>
      </c>
      <c r="EL706" s="222" t="str">
        <f t="shared" ref="EL706" si="3732">IF(EK706=0,"",INDEX(O$9:EI$9,MATCH(EK706,O706:EI706,0)))</f>
        <v>LA INSTRUMENTADORA S.A.S.</v>
      </c>
      <c r="EM706" s="221"/>
      <c r="EN706" s="220">
        <f>IFERROR(EM706/#REF!,0)</f>
        <v>0</v>
      </c>
      <c r="EO706" s="31">
        <f t="shared" ref="EO706" si="3733">+EJ706</f>
        <v>131500</v>
      </c>
      <c r="EP706" s="31">
        <f t="shared" si="3434"/>
        <v>131500</v>
      </c>
      <c r="EQ706" s="225" t="str">
        <f t="shared" si="3728"/>
        <v/>
      </c>
    </row>
    <row r="707" spans="1:147" s="14" customFormat="1" ht="42.75">
      <c r="A707" s="263">
        <f t="shared" si="2595"/>
        <v>695</v>
      </c>
      <c r="B707" s="102"/>
      <c r="C707" s="248" t="s">
        <v>1422</v>
      </c>
      <c r="D707" s="273" t="s">
        <v>57</v>
      </c>
      <c r="E707" s="264" t="s">
        <v>37</v>
      </c>
      <c r="F707" s="273">
        <v>1</v>
      </c>
      <c r="G707" s="102"/>
      <c r="H707" s="103"/>
      <c r="I707" s="210"/>
      <c r="J707" s="280"/>
      <c r="K707" s="206"/>
      <c r="L707" s="71">
        <f t="shared" ref="L707" si="3734">+J707+K707</f>
        <v>0</v>
      </c>
      <c r="M707" s="209">
        <f t="shared" si="3708"/>
        <v>0</v>
      </c>
      <c r="O707" s="276"/>
      <c r="P707" s="276"/>
      <c r="Q707" s="149"/>
      <c r="R707" s="60"/>
      <c r="S707" s="244"/>
      <c r="T707" s="275"/>
      <c r="U707" s="275"/>
      <c r="V707" s="149"/>
      <c r="W707" s="60"/>
      <c r="X707" s="244"/>
      <c r="Y707" s="275"/>
      <c r="Z707" s="275"/>
      <c r="AA707" s="149"/>
      <c r="AB707" s="60"/>
      <c r="AC707" s="244"/>
      <c r="AD707" s="275"/>
      <c r="AE707" s="275"/>
      <c r="AF707" s="149"/>
      <c r="AG707" s="60"/>
      <c r="AH707" s="244"/>
      <c r="AI707" s="275"/>
      <c r="AJ707" s="275"/>
      <c r="AK707" s="149"/>
      <c r="AL707" s="60"/>
      <c r="AM707" s="244"/>
      <c r="AN707" s="275"/>
      <c r="AO707" s="275"/>
      <c r="AP707" s="149">
        <f t="shared" si="3709"/>
        <v>0</v>
      </c>
      <c r="AQ707" s="60">
        <f t="shared" si="3429"/>
        <v>0</v>
      </c>
      <c r="AR707" s="244"/>
      <c r="AS707" s="275"/>
      <c r="AT707" s="275"/>
      <c r="AU707" s="149"/>
      <c r="AV707" s="60"/>
      <c r="AW707" s="244"/>
      <c r="AX707" s="212"/>
      <c r="AY707" s="213"/>
      <c r="AZ707" s="149"/>
      <c r="BA707" s="60"/>
      <c r="BB707" s="244"/>
      <c r="BC707" s="212"/>
      <c r="BD707" s="213"/>
      <c r="BE707" s="149"/>
      <c r="BF707" s="60"/>
      <c r="BG707" s="244"/>
      <c r="BH707" s="275"/>
      <c r="BI707" s="275"/>
      <c r="BJ707" s="149"/>
      <c r="BK707" s="60"/>
      <c r="BL707" s="244"/>
      <c r="BM707" s="212"/>
      <c r="BN707" s="213"/>
      <c r="BO707" s="149"/>
      <c r="BP707" s="60"/>
      <c r="BQ707" s="244"/>
      <c r="BR707" s="212"/>
      <c r="BS707" s="213"/>
      <c r="BT707" s="149"/>
      <c r="BU707" s="60"/>
      <c r="BV707" s="244"/>
      <c r="BW707" s="212"/>
      <c r="BX707" s="213"/>
      <c r="BY707" s="149"/>
      <c r="BZ707" s="60"/>
      <c r="CA707" s="244"/>
      <c r="CB707" s="277">
        <v>131500</v>
      </c>
      <c r="CC707" s="277">
        <v>0</v>
      </c>
      <c r="CD707" s="149">
        <f t="shared" si="3722"/>
        <v>131500</v>
      </c>
      <c r="CE707" s="60">
        <f t="shared" si="3723"/>
        <v>131500</v>
      </c>
      <c r="CF707" s="244"/>
      <c r="CG707" s="212"/>
      <c r="CH707" s="213"/>
      <c r="CI707" s="149"/>
      <c r="CJ707" s="60"/>
      <c r="CK707" s="244"/>
      <c r="CL707" s="212"/>
      <c r="CM707" s="213"/>
      <c r="CN707" s="149"/>
      <c r="CO707" s="60"/>
      <c r="CP707" s="244"/>
      <c r="CQ707" s="212"/>
      <c r="CR707" s="213"/>
      <c r="CS707" s="149"/>
      <c r="CT707" s="60"/>
      <c r="CU707" s="244"/>
      <c r="CV707" s="212"/>
      <c r="CW707" s="213"/>
      <c r="CX707" s="149"/>
      <c r="CY707" s="60"/>
      <c r="CZ707" s="244"/>
      <c r="DA707" s="212"/>
      <c r="DB707" s="213"/>
      <c r="DC707" s="149"/>
      <c r="DD707" s="60"/>
      <c r="DE707" s="244"/>
      <c r="DF707" s="212"/>
      <c r="DG707" s="213"/>
      <c r="DH707" s="149"/>
      <c r="DI707" s="60"/>
      <c r="DJ707" s="244"/>
      <c r="DK707" s="212"/>
      <c r="DL707" s="213"/>
      <c r="DM707" s="149"/>
      <c r="DN707" s="60"/>
      <c r="DO707" s="244"/>
      <c r="DP707" s="212"/>
      <c r="DQ707" s="213"/>
      <c r="DR707" s="149">
        <f t="shared" si="3710"/>
        <v>0</v>
      </c>
      <c r="DS707" s="60">
        <f t="shared" si="3717"/>
        <v>0</v>
      </c>
      <c r="DT707" s="244"/>
      <c r="DU707" s="212">
        <v>0</v>
      </c>
      <c r="DV707" s="213">
        <v>0</v>
      </c>
      <c r="DW707" s="149">
        <f t="shared" si="3711"/>
        <v>0</v>
      </c>
      <c r="DX707" s="60">
        <f t="shared" si="3718"/>
        <v>0</v>
      </c>
      <c r="DY707" s="244"/>
      <c r="DZ707" s="212"/>
      <c r="EA707" s="213"/>
      <c r="EB707" s="149"/>
      <c r="EC707" s="60"/>
      <c r="ED707" s="247"/>
      <c r="EE707" s="212"/>
      <c r="EF707" s="213"/>
      <c r="EG707" s="149"/>
      <c r="EH707" s="60"/>
      <c r="EI707" s="244"/>
      <c r="EJ707" s="224">
        <f t="shared" ref="EJ707" si="3735">IFERROR(AVERAGEIFS(O707:EI707,O$12:EI$12,"Valor Total Unitario",O707:EI707,"&lt;&gt;0"),0)</f>
        <v>131500</v>
      </c>
      <c r="EK707" s="221">
        <f t="shared" ref="EK707" si="3736">_xlfn.MINIFS(O707:EI707,O$12:EI$12,"Valor Total Unitario", O707:EI707, "&lt;&gt;0")</f>
        <v>131500</v>
      </c>
      <c r="EL707" s="222" t="str">
        <f t="shared" ref="EL707" si="3737">IF(EK707=0,"",INDEX(O$9:EI$9,MATCH(EK707,O707:EI707,0)))</f>
        <v>LA INSTRUMENTADORA S.A.S.</v>
      </c>
      <c r="EM707" s="221"/>
      <c r="EN707" s="220">
        <f>IFERROR(EM707/#REF!,0)</f>
        <v>0</v>
      </c>
      <c r="EO707" s="31">
        <f t="shared" ref="EO707" si="3738">+EJ707</f>
        <v>131500</v>
      </c>
      <c r="EP707" s="31">
        <f t="shared" si="3434"/>
        <v>131500</v>
      </c>
      <c r="EQ707" s="225" t="str">
        <f t="shared" si="3728"/>
        <v/>
      </c>
    </row>
    <row r="708" spans="1:147" s="14" customFormat="1" ht="28.5">
      <c r="A708" s="263">
        <f t="shared" si="2595"/>
        <v>696</v>
      </c>
      <c r="B708" s="102"/>
      <c r="C708" s="248" t="s">
        <v>1423</v>
      </c>
      <c r="D708" s="273" t="s">
        <v>57</v>
      </c>
      <c r="E708" s="264" t="s">
        <v>37</v>
      </c>
      <c r="F708" s="273">
        <v>1</v>
      </c>
      <c r="G708" s="102"/>
      <c r="H708" s="103"/>
      <c r="I708" s="210"/>
      <c r="J708" s="280"/>
      <c r="K708" s="206"/>
      <c r="L708" s="71">
        <f t="shared" ref="L708" si="3739">+J708+K708</f>
        <v>0</v>
      </c>
      <c r="M708" s="209">
        <f t="shared" si="3708"/>
        <v>0</v>
      </c>
      <c r="O708" s="276"/>
      <c r="P708" s="276"/>
      <c r="Q708" s="149"/>
      <c r="R708" s="60"/>
      <c r="S708" s="244"/>
      <c r="T708" s="275"/>
      <c r="U708" s="275"/>
      <c r="V708" s="149"/>
      <c r="W708" s="60"/>
      <c r="X708" s="244"/>
      <c r="Y708" s="275"/>
      <c r="Z708" s="275"/>
      <c r="AA708" s="149"/>
      <c r="AB708" s="60"/>
      <c r="AC708" s="244"/>
      <c r="AD708" s="275"/>
      <c r="AE708" s="275"/>
      <c r="AF708" s="149"/>
      <c r="AG708" s="60"/>
      <c r="AH708" s="244"/>
      <c r="AI708" s="275"/>
      <c r="AJ708" s="275"/>
      <c r="AK708" s="149"/>
      <c r="AL708" s="60"/>
      <c r="AM708" s="244"/>
      <c r="AN708" s="275"/>
      <c r="AO708" s="275"/>
      <c r="AP708" s="149">
        <f t="shared" si="3709"/>
        <v>0</v>
      </c>
      <c r="AQ708" s="60">
        <f t="shared" si="3429"/>
        <v>0</v>
      </c>
      <c r="AR708" s="244"/>
      <c r="AS708" s="275"/>
      <c r="AT708" s="275"/>
      <c r="AU708" s="149"/>
      <c r="AV708" s="60"/>
      <c r="AW708" s="244"/>
      <c r="AX708" s="212"/>
      <c r="AY708" s="213"/>
      <c r="AZ708" s="149"/>
      <c r="BA708" s="60"/>
      <c r="BB708" s="244"/>
      <c r="BC708" s="212"/>
      <c r="BD708" s="213"/>
      <c r="BE708" s="149"/>
      <c r="BF708" s="60"/>
      <c r="BG708" s="244"/>
      <c r="BH708" s="275"/>
      <c r="BI708" s="275"/>
      <c r="BJ708" s="149"/>
      <c r="BK708" s="60"/>
      <c r="BL708" s="244"/>
      <c r="BM708" s="212"/>
      <c r="BN708" s="213"/>
      <c r="BO708" s="149"/>
      <c r="BP708" s="60"/>
      <c r="BQ708" s="244"/>
      <c r="BR708" s="212"/>
      <c r="BS708" s="213"/>
      <c r="BT708" s="149"/>
      <c r="BU708" s="60"/>
      <c r="BV708" s="244"/>
      <c r="BW708" s="212"/>
      <c r="BX708" s="213"/>
      <c r="BY708" s="149"/>
      <c r="BZ708" s="60"/>
      <c r="CA708" s="244"/>
      <c r="CB708" s="277">
        <v>131500</v>
      </c>
      <c r="CC708" s="277">
        <v>0</v>
      </c>
      <c r="CD708" s="149">
        <f t="shared" si="3722"/>
        <v>131500</v>
      </c>
      <c r="CE708" s="60">
        <f t="shared" si="3723"/>
        <v>131500</v>
      </c>
      <c r="CF708" s="244"/>
      <c r="CG708" s="212"/>
      <c r="CH708" s="213"/>
      <c r="CI708" s="149"/>
      <c r="CJ708" s="60"/>
      <c r="CK708" s="244"/>
      <c r="CL708" s="212"/>
      <c r="CM708" s="213"/>
      <c r="CN708" s="149"/>
      <c r="CO708" s="60"/>
      <c r="CP708" s="244"/>
      <c r="CQ708" s="212"/>
      <c r="CR708" s="213"/>
      <c r="CS708" s="149"/>
      <c r="CT708" s="60"/>
      <c r="CU708" s="244"/>
      <c r="CV708" s="212"/>
      <c r="CW708" s="213"/>
      <c r="CX708" s="149"/>
      <c r="CY708" s="60"/>
      <c r="CZ708" s="244"/>
      <c r="DA708" s="212"/>
      <c r="DB708" s="213"/>
      <c r="DC708" s="149"/>
      <c r="DD708" s="60"/>
      <c r="DE708" s="244"/>
      <c r="DF708" s="212"/>
      <c r="DG708" s="213"/>
      <c r="DH708" s="149"/>
      <c r="DI708" s="60"/>
      <c r="DJ708" s="244"/>
      <c r="DK708" s="212"/>
      <c r="DL708" s="213"/>
      <c r="DM708" s="149"/>
      <c r="DN708" s="60"/>
      <c r="DO708" s="244"/>
      <c r="DP708" s="212"/>
      <c r="DQ708" s="213"/>
      <c r="DR708" s="149">
        <f t="shared" si="3710"/>
        <v>0</v>
      </c>
      <c r="DS708" s="60">
        <f t="shared" si="3717"/>
        <v>0</v>
      </c>
      <c r="DT708" s="244"/>
      <c r="DU708" s="212">
        <v>0</v>
      </c>
      <c r="DV708" s="213">
        <v>0</v>
      </c>
      <c r="DW708" s="149">
        <f t="shared" si="3711"/>
        <v>0</v>
      </c>
      <c r="DX708" s="60">
        <f t="shared" si="3718"/>
        <v>0</v>
      </c>
      <c r="DY708" s="244"/>
      <c r="DZ708" s="212"/>
      <c r="EA708" s="213"/>
      <c r="EB708" s="149"/>
      <c r="EC708" s="60"/>
      <c r="ED708" s="247"/>
      <c r="EE708" s="212"/>
      <c r="EF708" s="213"/>
      <c r="EG708" s="149"/>
      <c r="EH708" s="60"/>
      <c r="EI708" s="244"/>
      <c r="EJ708" s="224">
        <f t="shared" ref="EJ708" si="3740">IFERROR(AVERAGEIFS(O708:EI708,O$12:EI$12,"Valor Total Unitario",O708:EI708,"&lt;&gt;0"),0)</f>
        <v>131500</v>
      </c>
      <c r="EK708" s="221">
        <f t="shared" ref="EK708" si="3741">_xlfn.MINIFS(O708:EI708,O$12:EI$12,"Valor Total Unitario", O708:EI708, "&lt;&gt;0")</f>
        <v>131500</v>
      </c>
      <c r="EL708" s="222" t="str">
        <f t="shared" ref="EL708" si="3742">IF(EK708=0,"",INDEX(O$9:EI$9,MATCH(EK708,O708:EI708,0)))</f>
        <v>LA INSTRUMENTADORA S.A.S.</v>
      </c>
      <c r="EM708" s="221"/>
      <c r="EN708" s="220">
        <f>IFERROR(EM708/#REF!,0)</f>
        <v>0</v>
      </c>
      <c r="EO708" s="31">
        <f t="shared" ref="EO708" si="3743">+EJ708</f>
        <v>131500</v>
      </c>
      <c r="EP708" s="31">
        <f t="shared" si="3434"/>
        <v>131500</v>
      </c>
      <c r="EQ708" s="225" t="str">
        <f t="shared" si="3728"/>
        <v/>
      </c>
    </row>
    <row r="709" spans="1:147" s="14" customFormat="1" ht="42.75">
      <c r="A709" s="263">
        <f t="shared" si="2595"/>
        <v>697</v>
      </c>
      <c r="B709" s="102"/>
      <c r="C709" s="248" t="s">
        <v>1424</v>
      </c>
      <c r="D709" s="273" t="s">
        <v>57</v>
      </c>
      <c r="E709" s="264" t="s">
        <v>37</v>
      </c>
      <c r="F709" s="273">
        <v>4</v>
      </c>
      <c r="G709" s="102"/>
      <c r="H709" s="103"/>
      <c r="I709" s="210"/>
      <c r="J709" s="280"/>
      <c r="K709" s="206"/>
      <c r="L709" s="71">
        <f t="shared" ref="L709" si="3744">+J709+K709</f>
        <v>0</v>
      </c>
      <c r="M709" s="209">
        <f t="shared" si="3708"/>
        <v>0</v>
      </c>
      <c r="O709" s="276"/>
      <c r="P709" s="276"/>
      <c r="Q709" s="149"/>
      <c r="R709" s="60"/>
      <c r="S709" s="244"/>
      <c r="T709" s="275"/>
      <c r="U709" s="275"/>
      <c r="V709" s="149"/>
      <c r="W709" s="60"/>
      <c r="X709" s="244"/>
      <c r="Y709" s="275"/>
      <c r="Z709" s="275"/>
      <c r="AA709" s="149"/>
      <c r="AB709" s="60"/>
      <c r="AC709" s="244"/>
      <c r="AD709" s="275"/>
      <c r="AE709" s="275"/>
      <c r="AF709" s="149"/>
      <c r="AG709" s="60"/>
      <c r="AH709" s="244"/>
      <c r="AI709" s="275"/>
      <c r="AJ709" s="275"/>
      <c r="AK709" s="149"/>
      <c r="AL709" s="60"/>
      <c r="AM709" s="244"/>
      <c r="AN709" s="275"/>
      <c r="AO709" s="275"/>
      <c r="AP709" s="149">
        <f t="shared" si="3709"/>
        <v>0</v>
      </c>
      <c r="AQ709" s="60">
        <f t="shared" si="3429"/>
        <v>0</v>
      </c>
      <c r="AR709" s="244"/>
      <c r="AS709" s="275"/>
      <c r="AT709" s="275"/>
      <c r="AU709" s="149"/>
      <c r="AV709" s="60"/>
      <c r="AW709" s="244"/>
      <c r="AX709" s="212"/>
      <c r="AY709" s="213"/>
      <c r="AZ709" s="149"/>
      <c r="BA709" s="60"/>
      <c r="BB709" s="244"/>
      <c r="BC709" s="212"/>
      <c r="BD709" s="213"/>
      <c r="BE709" s="149"/>
      <c r="BF709" s="60"/>
      <c r="BG709" s="244"/>
      <c r="BH709" s="275"/>
      <c r="BI709" s="275"/>
      <c r="BJ709" s="149"/>
      <c r="BK709" s="60"/>
      <c r="BL709" s="244"/>
      <c r="BM709" s="212"/>
      <c r="BN709" s="213"/>
      <c r="BO709" s="149"/>
      <c r="BP709" s="60"/>
      <c r="BQ709" s="244"/>
      <c r="BR709" s="212"/>
      <c r="BS709" s="213"/>
      <c r="BT709" s="149"/>
      <c r="BU709" s="60"/>
      <c r="BV709" s="244"/>
      <c r="BW709" s="212"/>
      <c r="BX709" s="213"/>
      <c r="BY709" s="149"/>
      <c r="BZ709" s="60"/>
      <c r="CA709" s="244"/>
      <c r="CB709" s="277">
        <v>131500</v>
      </c>
      <c r="CC709" s="277">
        <v>0</v>
      </c>
      <c r="CD709" s="149">
        <f t="shared" si="3722"/>
        <v>131500</v>
      </c>
      <c r="CE709" s="60">
        <f t="shared" si="3723"/>
        <v>526000</v>
      </c>
      <c r="CF709" s="244"/>
      <c r="CG709" s="212"/>
      <c r="CH709" s="213"/>
      <c r="CI709" s="149"/>
      <c r="CJ709" s="60"/>
      <c r="CK709" s="244"/>
      <c r="CL709" s="212"/>
      <c r="CM709" s="213"/>
      <c r="CN709" s="149"/>
      <c r="CO709" s="60"/>
      <c r="CP709" s="244"/>
      <c r="CQ709" s="212"/>
      <c r="CR709" s="213"/>
      <c r="CS709" s="149"/>
      <c r="CT709" s="60"/>
      <c r="CU709" s="244"/>
      <c r="CV709" s="212"/>
      <c r="CW709" s="213"/>
      <c r="CX709" s="149"/>
      <c r="CY709" s="60"/>
      <c r="CZ709" s="244"/>
      <c r="DA709" s="212"/>
      <c r="DB709" s="213"/>
      <c r="DC709" s="149"/>
      <c r="DD709" s="60"/>
      <c r="DE709" s="244"/>
      <c r="DF709" s="212"/>
      <c r="DG709" s="213"/>
      <c r="DH709" s="149"/>
      <c r="DI709" s="60"/>
      <c r="DJ709" s="244"/>
      <c r="DK709" s="212"/>
      <c r="DL709" s="213"/>
      <c r="DM709" s="149"/>
      <c r="DN709" s="60"/>
      <c r="DO709" s="244"/>
      <c r="DP709" s="212"/>
      <c r="DQ709" s="213"/>
      <c r="DR709" s="149">
        <f t="shared" si="3710"/>
        <v>0</v>
      </c>
      <c r="DS709" s="60">
        <f t="shared" si="3717"/>
        <v>0</v>
      </c>
      <c r="DT709" s="244"/>
      <c r="DU709" s="212">
        <v>0</v>
      </c>
      <c r="DV709" s="213">
        <v>0</v>
      </c>
      <c r="DW709" s="149">
        <f t="shared" si="3711"/>
        <v>0</v>
      </c>
      <c r="DX709" s="60">
        <f t="shared" si="3718"/>
        <v>0</v>
      </c>
      <c r="DY709" s="244"/>
      <c r="DZ709" s="212"/>
      <c r="EA709" s="213"/>
      <c r="EB709" s="149"/>
      <c r="EC709" s="60"/>
      <c r="ED709" s="247"/>
      <c r="EE709" s="212"/>
      <c r="EF709" s="213"/>
      <c r="EG709" s="149"/>
      <c r="EH709" s="60"/>
      <c r="EI709" s="244"/>
      <c r="EJ709" s="224">
        <f t="shared" ref="EJ709" si="3745">IFERROR(AVERAGEIFS(O709:EI709,O$12:EI$12,"Valor Total Unitario",O709:EI709,"&lt;&gt;0"),0)</f>
        <v>131500</v>
      </c>
      <c r="EK709" s="221">
        <f t="shared" ref="EK709" si="3746">_xlfn.MINIFS(O709:EI709,O$12:EI$12,"Valor Total Unitario", O709:EI709, "&lt;&gt;0")</f>
        <v>131500</v>
      </c>
      <c r="EL709" s="222" t="str">
        <f t="shared" ref="EL709" si="3747">IF(EK709=0,"",INDEX(O$9:EI$9,MATCH(EK709,O709:EI709,0)))</f>
        <v>LA INSTRUMENTADORA S.A.S.</v>
      </c>
      <c r="EM709" s="221"/>
      <c r="EN709" s="220">
        <f>IFERROR(EM709/#REF!,0)</f>
        <v>0</v>
      </c>
      <c r="EO709" s="31">
        <f t="shared" ref="EO709" si="3748">+EJ709</f>
        <v>131500</v>
      </c>
      <c r="EP709" s="31">
        <f t="shared" si="3434"/>
        <v>526000</v>
      </c>
      <c r="EQ709" s="225" t="str">
        <f t="shared" si="3728"/>
        <v/>
      </c>
    </row>
    <row r="710" spans="1:147" s="14" customFormat="1" ht="28.5">
      <c r="A710" s="263">
        <f t="shared" si="2595"/>
        <v>698</v>
      </c>
      <c r="B710" s="102"/>
      <c r="C710" s="248" t="s">
        <v>1425</v>
      </c>
      <c r="D710" s="273" t="s">
        <v>57</v>
      </c>
      <c r="E710" s="264" t="s">
        <v>37</v>
      </c>
      <c r="F710" s="273">
        <v>1</v>
      </c>
      <c r="G710" s="102"/>
      <c r="H710" s="103"/>
      <c r="I710" s="210"/>
      <c r="J710" s="280"/>
      <c r="K710" s="206"/>
      <c r="L710" s="71">
        <f t="shared" ref="L710" si="3749">+J710+K710</f>
        <v>0</v>
      </c>
      <c r="M710" s="209">
        <f t="shared" si="3708"/>
        <v>0</v>
      </c>
      <c r="O710" s="276"/>
      <c r="P710" s="276"/>
      <c r="Q710" s="149"/>
      <c r="R710" s="60"/>
      <c r="S710" s="244"/>
      <c r="T710" s="275"/>
      <c r="U710" s="275"/>
      <c r="V710" s="149"/>
      <c r="W710" s="60"/>
      <c r="X710" s="244"/>
      <c r="Y710" s="275"/>
      <c r="Z710" s="275"/>
      <c r="AA710" s="149"/>
      <c r="AB710" s="60"/>
      <c r="AC710" s="244"/>
      <c r="AD710" s="275"/>
      <c r="AE710" s="275"/>
      <c r="AF710" s="149"/>
      <c r="AG710" s="60"/>
      <c r="AH710" s="244"/>
      <c r="AI710" s="275"/>
      <c r="AJ710" s="275"/>
      <c r="AK710" s="149"/>
      <c r="AL710" s="60"/>
      <c r="AM710" s="244"/>
      <c r="AN710" s="275"/>
      <c r="AO710" s="275"/>
      <c r="AP710" s="149">
        <f t="shared" si="3709"/>
        <v>0</v>
      </c>
      <c r="AQ710" s="60">
        <f t="shared" si="3429"/>
        <v>0</v>
      </c>
      <c r="AR710" s="244"/>
      <c r="AS710" s="275"/>
      <c r="AT710" s="275"/>
      <c r="AU710" s="149"/>
      <c r="AV710" s="60"/>
      <c r="AW710" s="244"/>
      <c r="AX710" s="212"/>
      <c r="AY710" s="213"/>
      <c r="AZ710" s="149"/>
      <c r="BA710" s="60"/>
      <c r="BB710" s="244"/>
      <c r="BC710" s="212"/>
      <c r="BD710" s="213"/>
      <c r="BE710" s="149"/>
      <c r="BF710" s="60"/>
      <c r="BG710" s="244"/>
      <c r="BH710" s="275"/>
      <c r="BI710" s="275"/>
      <c r="BJ710" s="149"/>
      <c r="BK710" s="60"/>
      <c r="BL710" s="244"/>
      <c r="BM710" s="212"/>
      <c r="BN710" s="213"/>
      <c r="BO710" s="149"/>
      <c r="BP710" s="60"/>
      <c r="BQ710" s="244"/>
      <c r="BR710" s="212"/>
      <c r="BS710" s="213"/>
      <c r="BT710" s="149"/>
      <c r="BU710" s="60"/>
      <c r="BV710" s="244"/>
      <c r="BW710" s="212"/>
      <c r="BX710" s="213"/>
      <c r="BY710" s="149"/>
      <c r="BZ710" s="60"/>
      <c r="CA710" s="244"/>
      <c r="CB710" s="277">
        <v>131500</v>
      </c>
      <c r="CC710" s="277">
        <v>0</v>
      </c>
      <c r="CD710" s="149">
        <f t="shared" si="3722"/>
        <v>131500</v>
      </c>
      <c r="CE710" s="60">
        <f t="shared" si="3723"/>
        <v>131500</v>
      </c>
      <c r="CF710" s="244"/>
      <c r="CG710" s="212"/>
      <c r="CH710" s="213"/>
      <c r="CI710" s="149"/>
      <c r="CJ710" s="60"/>
      <c r="CK710" s="244"/>
      <c r="CL710" s="212"/>
      <c r="CM710" s="213"/>
      <c r="CN710" s="149"/>
      <c r="CO710" s="60"/>
      <c r="CP710" s="244"/>
      <c r="CQ710" s="212"/>
      <c r="CR710" s="213"/>
      <c r="CS710" s="149"/>
      <c r="CT710" s="60"/>
      <c r="CU710" s="244"/>
      <c r="CV710" s="212"/>
      <c r="CW710" s="213"/>
      <c r="CX710" s="149"/>
      <c r="CY710" s="60"/>
      <c r="CZ710" s="244"/>
      <c r="DA710" s="212"/>
      <c r="DB710" s="213"/>
      <c r="DC710" s="149"/>
      <c r="DD710" s="60"/>
      <c r="DE710" s="244"/>
      <c r="DF710" s="212"/>
      <c r="DG710" s="213"/>
      <c r="DH710" s="149"/>
      <c r="DI710" s="60"/>
      <c r="DJ710" s="244"/>
      <c r="DK710" s="212"/>
      <c r="DL710" s="213"/>
      <c r="DM710" s="149"/>
      <c r="DN710" s="60"/>
      <c r="DO710" s="244"/>
      <c r="DP710" s="212"/>
      <c r="DQ710" s="213"/>
      <c r="DR710" s="149">
        <f t="shared" si="3710"/>
        <v>0</v>
      </c>
      <c r="DS710" s="60">
        <f t="shared" si="3717"/>
        <v>0</v>
      </c>
      <c r="DT710" s="244"/>
      <c r="DU710" s="212">
        <v>0</v>
      </c>
      <c r="DV710" s="213">
        <v>0</v>
      </c>
      <c r="DW710" s="149">
        <f t="shared" si="3711"/>
        <v>0</v>
      </c>
      <c r="DX710" s="60">
        <f t="shared" si="3718"/>
        <v>0</v>
      </c>
      <c r="DY710" s="244"/>
      <c r="DZ710" s="212"/>
      <c r="EA710" s="213"/>
      <c r="EB710" s="149"/>
      <c r="EC710" s="60"/>
      <c r="ED710" s="247"/>
      <c r="EE710" s="212"/>
      <c r="EF710" s="213"/>
      <c r="EG710" s="149"/>
      <c r="EH710" s="60"/>
      <c r="EI710" s="244"/>
      <c r="EJ710" s="224">
        <f t="shared" ref="EJ710" si="3750">IFERROR(AVERAGEIFS(O710:EI710,O$12:EI$12,"Valor Total Unitario",O710:EI710,"&lt;&gt;0"),0)</f>
        <v>131500</v>
      </c>
      <c r="EK710" s="221">
        <f t="shared" ref="EK710" si="3751">_xlfn.MINIFS(O710:EI710,O$12:EI$12,"Valor Total Unitario", O710:EI710, "&lt;&gt;0")</f>
        <v>131500</v>
      </c>
      <c r="EL710" s="222" t="str">
        <f t="shared" ref="EL710" si="3752">IF(EK710=0,"",INDEX(O$9:EI$9,MATCH(EK710,O710:EI710,0)))</f>
        <v>LA INSTRUMENTADORA S.A.S.</v>
      </c>
      <c r="EM710" s="221"/>
      <c r="EN710" s="220">
        <f>IFERROR(EM710/#REF!,0)</f>
        <v>0</v>
      </c>
      <c r="EO710" s="31">
        <f t="shared" ref="EO710" si="3753">+EJ710</f>
        <v>131500</v>
      </c>
      <c r="EP710" s="31">
        <f t="shared" si="3434"/>
        <v>131500</v>
      </c>
      <c r="EQ710" s="225" t="str">
        <f t="shared" si="3728"/>
        <v/>
      </c>
    </row>
    <row r="711" spans="1:147" s="14" customFormat="1" ht="28.5">
      <c r="A711" s="263">
        <f t="shared" si="2595"/>
        <v>699</v>
      </c>
      <c r="B711" s="102"/>
      <c r="C711" s="249" t="s">
        <v>1426</v>
      </c>
      <c r="D711" s="273" t="s">
        <v>57</v>
      </c>
      <c r="E711" s="272" t="s">
        <v>1445</v>
      </c>
      <c r="F711" s="273">
        <v>1</v>
      </c>
      <c r="G711" s="102"/>
      <c r="H711" s="103"/>
      <c r="I711" s="210"/>
      <c r="J711" s="280"/>
      <c r="K711" s="206"/>
      <c r="L711" s="71">
        <f t="shared" ref="L711" si="3754">+J711+K711</f>
        <v>0</v>
      </c>
      <c r="M711" s="209">
        <f t="shared" si="3708"/>
        <v>0</v>
      </c>
      <c r="O711" s="276"/>
      <c r="P711" s="276"/>
      <c r="Q711" s="149"/>
      <c r="R711" s="60"/>
      <c r="S711" s="244"/>
      <c r="T711" s="275"/>
      <c r="U711" s="275"/>
      <c r="V711" s="149"/>
      <c r="W711" s="60"/>
      <c r="X711" s="244"/>
      <c r="Y711" s="275"/>
      <c r="Z711" s="275"/>
      <c r="AA711" s="149"/>
      <c r="AB711" s="60"/>
      <c r="AC711" s="244"/>
      <c r="AD711" s="275">
        <v>11727000</v>
      </c>
      <c r="AE711" s="275">
        <v>0</v>
      </c>
      <c r="AF711" s="149">
        <f t="shared" ref="AF711:AF728" si="3755">+AD711+AE711</f>
        <v>11727000</v>
      </c>
      <c r="AG711" s="60">
        <f t="shared" ref="AG711:AG728" si="3756">+AF711*$F711</f>
        <v>11727000</v>
      </c>
      <c r="AH711" s="244"/>
      <c r="AI711" s="275">
        <v>9711123.4000000004</v>
      </c>
      <c r="AJ711" s="275">
        <v>0</v>
      </c>
      <c r="AK711" s="149">
        <f t="shared" ref="AK711:AK716" si="3757">+AI711+AJ711</f>
        <v>9711123.4000000004</v>
      </c>
      <c r="AL711" s="60">
        <f t="shared" ref="AL711:AL716" si="3758">+AK711*$F711</f>
        <v>9711123.4000000004</v>
      </c>
      <c r="AM711" s="244"/>
      <c r="AN711" s="275"/>
      <c r="AO711" s="275"/>
      <c r="AP711" s="149">
        <f t="shared" si="3709"/>
        <v>0</v>
      </c>
      <c r="AQ711" s="60">
        <f t="shared" si="3429"/>
        <v>0</v>
      </c>
      <c r="AR711" s="244"/>
      <c r="AS711" s="275"/>
      <c r="AT711" s="275"/>
      <c r="AU711" s="149"/>
      <c r="AV711" s="60"/>
      <c r="AW711" s="244"/>
      <c r="AX711" s="212"/>
      <c r="AY711" s="213"/>
      <c r="AZ711" s="149"/>
      <c r="BA711" s="60"/>
      <c r="BB711" s="244"/>
      <c r="BC711" s="212"/>
      <c r="BD711" s="213"/>
      <c r="BE711" s="149"/>
      <c r="BF711" s="60"/>
      <c r="BG711" s="244"/>
      <c r="BH711" s="275"/>
      <c r="BI711" s="275"/>
      <c r="BJ711" s="149"/>
      <c r="BK711" s="60"/>
      <c r="BL711" s="244"/>
      <c r="BM711" s="212"/>
      <c r="BN711" s="213"/>
      <c r="BO711" s="149"/>
      <c r="BP711" s="60"/>
      <c r="BQ711" s="244"/>
      <c r="BR711" s="212"/>
      <c r="BS711" s="213"/>
      <c r="BT711" s="149"/>
      <c r="BU711" s="60"/>
      <c r="BV711" s="244"/>
      <c r="BW711" s="212"/>
      <c r="BX711" s="213"/>
      <c r="BY711" s="149"/>
      <c r="BZ711" s="60"/>
      <c r="CA711" s="244"/>
      <c r="CB711" s="277"/>
      <c r="CC711" s="277"/>
      <c r="CD711" s="149"/>
      <c r="CE711" s="60"/>
      <c r="CF711" s="244"/>
      <c r="CG711" s="212"/>
      <c r="CH711" s="213"/>
      <c r="CI711" s="149"/>
      <c r="CJ711" s="60"/>
      <c r="CK711" s="244"/>
      <c r="CL711" s="212"/>
      <c r="CM711" s="213"/>
      <c r="CN711" s="149"/>
      <c r="CO711" s="60"/>
      <c r="CP711" s="244"/>
      <c r="CQ711" s="212"/>
      <c r="CR711" s="213"/>
      <c r="CS711" s="149"/>
      <c r="CT711" s="60"/>
      <c r="CU711" s="244"/>
      <c r="CV711" s="212"/>
      <c r="CW711" s="213"/>
      <c r="CX711" s="149"/>
      <c r="CY711" s="60"/>
      <c r="CZ711" s="244"/>
      <c r="DA711" s="212"/>
      <c r="DB711" s="213"/>
      <c r="DC711" s="149"/>
      <c r="DD711" s="60"/>
      <c r="DE711" s="244"/>
      <c r="DF711" s="212"/>
      <c r="DG711" s="213"/>
      <c r="DH711" s="149"/>
      <c r="DI711" s="60"/>
      <c r="DJ711" s="244"/>
      <c r="DK711" s="212"/>
      <c r="DL711" s="213"/>
      <c r="DM711" s="149"/>
      <c r="DN711" s="60"/>
      <c r="DO711" s="244"/>
      <c r="DP711" s="212"/>
      <c r="DQ711" s="213"/>
      <c r="DR711" s="149">
        <f t="shared" si="3710"/>
        <v>0</v>
      </c>
      <c r="DS711" s="60">
        <f t="shared" si="3717"/>
        <v>0</v>
      </c>
      <c r="DT711" s="244"/>
      <c r="DU711" s="212">
        <v>0</v>
      </c>
      <c r="DV711" s="213">
        <v>0</v>
      </c>
      <c r="DW711" s="149">
        <f t="shared" si="3711"/>
        <v>0</v>
      </c>
      <c r="DX711" s="60">
        <f t="shared" si="3718"/>
        <v>0</v>
      </c>
      <c r="DY711" s="244"/>
      <c r="DZ711" s="212"/>
      <c r="EA711" s="213"/>
      <c r="EB711" s="149"/>
      <c r="EC711" s="60"/>
      <c r="ED711" s="247"/>
      <c r="EE711" s="212"/>
      <c r="EF711" s="213"/>
      <c r="EG711" s="149"/>
      <c r="EH711" s="60"/>
      <c r="EI711" s="244"/>
      <c r="EJ711" s="224">
        <f t="shared" ref="EJ711" si="3759">IFERROR(AVERAGEIFS(O711:EI711,O$12:EI$12,"Valor Total Unitario",O711:EI711,"&lt;&gt;0"),0)</f>
        <v>10719061.699999999</v>
      </c>
      <c r="EK711" s="221">
        <f t="shared" ref="EK711" si="3760">_xlfn.MINIFS(O711:EI711,O$12:EI$12,"Valor Total Unitario", O711:EI711, "&lt;&gt;0")</f>
        <v>9711123.4000000004</v>
      </c>
      <c r="EL711" s="222" t="str">
        <f t="shared" ref="EL711" si="3761">IF(EK711=0,"",INDEX(O$9:EI$9,MATCH(EK711,O711:EI711,0)))</f>
        <v>W.LORENZ HOLDING S.A.S</v>
      </c>
      <c r="EM711" s="221"/>
      <c r="EN711" s="220">
        <f>IFERROR(EM711/#REF!,0)</f>
        <v>0</v>
      </c>
      <c r="EO711" s="31">
        <f t="shared" ref="EO711" si="3762">+EJ711</f>
        <v>10719061.699999999</v>
      </c>
      <c r="EP711" s="31">
        <f t="shared" si="3434"/>
        <v>10719061.699999999</v>
      </c>
      <c r="EQ711" s="225" t="str">
        <f t="shared" si="3728"/>
        <v/>
      </c>
    </row>
    <row r="712" spans="1:147" s="14" customFormat="1" ht="28.5">
      <c r="A712" s="263">
        <f t="shared" si="2595"/>
        <v>700</v>
      </c>
      <c r="B712" s="102"/>
      <c r="C712" s="249" t="s">
        <v>1427</v>
      </c>
      <c r="D712" s="273" t="s">
        <v>57</v>
      </c>
      <c r="E712" s="272" t="s">
        <v>1445</v>
      </c>
      <c r="F712" s="273">
        <v>1</v>
      </c>
      <c r="G712" s="102"/>
      <c r="H712" s="103"/>
      <c r="I712" s="210"/>
      <c r="J712" s="280"/>
      <c r="K712" s="206"/>
      <c r="L712" s="71">
        <f t="shared" ref="L712" si="3763">+J712+K712</f>
        <v>0</v>
      </c>
      <c r="M712" s="209">
        <f t="shared" si="3708"/>
        <v>0</v>
      </c>
      <c r="O712" s="276"/>
      <c r="P712" s="276"/>
      <c r="Q712" s="149"/>
      <c r="R712" s="60"/>
      <c r="S712" s="244"/>
      <c r="T712" s="275"/>
      <c r="U712" s="275"/>
      <c r="V712" s="149"/>
      <c r="W712" s="60"/>
      <c r="X712" s="244"/>
      <c r="Y712" s="275"/>
      <c r="Z712" s="275"/>
      <c r="AA712" s="149"/>
      <c r="AB712" s="60"/>
      <c r="AC712" s="244"/>
      <c r="AD712" s="275">
        <v>6642000</v>
      </c>
      <c r="AE712" s="275">
        <v>0</v>
      </c>
      <c r="AF712" s="149">
        <f t="shared" si="3755"/>
        <v>6642000</v>
      </c>
      <c r="AG712" s="60">
        <f t="shared" si="3756"/>
        <v>6642000</v>
      </c>
      <c r="AH712" s="244"/>
      <c r="AI712" s="275">
        <v>3127275.8</v>
      </c>
      <c r="AJ712" s="275">
        <v>0</v>
      </c>
      <c r="AK712" s="149">
        <f t="shared" si="3757"/>
        <v>3127275.8</v>
      </c>
      <c r="AL712" s="60">
        <f t="shared" si="3758"/>
        <v>3127275.8</v>
      </c>
      <c r="AM712" s="244"/>
      <c r="AN712" s="275"/>
      <c r="AO712" s="275"/>
      <c r="AP712" s="149">
        <f t="shared" si="3709"/>
        <v>0</v>
      </c>
      <c r="AQ712" s="60">
        <f t="shared" si="3429"/>
        <v>0</v>
      </c>
      <c r="AR712" s="244"/>
      <c r="AS712" s="275"/>
      <c r="AT712" s="275"/>
      <c r="AU712" s="149"/>
      <c r="AV712" s="60"/>
      <c r="AW712" s="244"/>
      <c r="AX712" s="212"/>
      <c r="AY712" s="213"/>
      <c r="AZ712" s="149"/>
      <c r="BA712" s="60"/>
      <c r="BB712" s="244"/>
      <c r="BC712" s="212"/>
      <c r="BD712" s="213"/>
      <c r="BE712" s="149"/>
      <c r="BF712" s="60"/>
      <c r="BG712" s="244"/>
      <c r="BH712" s="275"/>
      <c r="BI712" s="275"/>
      <c r="BJ712" s="149"/>
      <c r="BK712" s="60"/>
      <c r="BL712" s="244"/>
      <c r="BM712" s="212"/>
      <c r="BN712" s="213"/>
      <c r="BO712" s="149"/>
      <c r="BP712" s="60"/>
      <c r="BQ712" s="244"/>
      <c r="BR712" s="212"/>
      <c r="BS712" s="213"/>
      <c r="BT712" s="149"/>
      <c r="BU712" s="60"/>
      <c r="BV712" s="244"/>
      <c r="BW712" s="212"/>
      <c r="BX712" s="213"/>
      <c r="BY712" s="149"/>
      <c r="BZ712" s="60"/>
      <c r="CA712" s="244"/>
      <c r="CB712" s="277"/>
      <c r="CC712" s="277"/>
      <c r="CD712" s="149"/>
      <c r="CE712" s="60"/>
      <c r="CF712" s="244"/>
      <c r="CG712" s="212"/>
      <c r="CH712" s="213"/>
      <c r="CI712" s="149"/>
      <c r="CJ712" s="60"/>
      <c r="CK712" s="244"/>
      <c r="CL712" s="212"/>
      <c r="CM712" s="213"/>
      <c r="CN712" s="149"/>
      <c r="CO712" s="60"/>
      <c r="CP712" s="244"/>
      <c r="CQ712" s="212"/>
      <c r="CR712" s="213"/>
      <c r="CS712" s="149"/>
      <c r="CT712" s="60"/>
      <c r="CU712" s="244"/>
      <c r="CV712" s="212"/>
      <c r="CW712" s="213"/>
      <c r="CX712" s="149"/>
      <c r="CY712" s="60"/>
      <c r="CZ712" s="244"/>
      <c r="DA712" s="212"/>
      <c r="DB712" s="213"/>
      <c r="DC712" s="149"/>
      <c r="DD712" s="60"/>
      <c r="DE712" s="244"/>
      <c r="DF712" s="212"/>
      <c r="DG712" s="213"/>
      <c r="DH712" s="149"/>
      <c r="DI712" s="60"/>
      <c r="DJ712" s="244"/>
      <c r="DK712" s="212"/>
      <c r="DL712" s="213"/>
      <c r="DM712" s="149"/>
      <c r="DN712" s="60"/>
      <c r="DO712" s="244"/>
      <c r="DP712" s="212"/>
      <c r="DQ712" s="213"/>
      <c r="DR712" s="149">
        <f t="shared" si="3710"/>
        <v>0</v>
      </c>
      <c r="DS712" s="60">
        <f t="shared" si="3717"/>
        <v>0</v>
      </c>
      <c r="DT712" s="244"/>
      <c r="DU712" s="212">
        <v>0</v>
      </c>
      <c r="DV712" s="213">
        <v>0</v>
      </c>
      <c r="DW712" s="149">
        <f t="shared" si="3711"/>
        <v>0</v>
      </c>
      <c r="DX712" s="60">
        <f t="shared" si="3718"/>
        <v>0</v>
      </c>
      <c r="DY712" s="244"/>
      <c r="DZ712" s="212"/>
      <c r="EA712" s="213"/>
      <c r="EB712" s="149"/>
      <c r="EC712" s="60"/>
      <c r="ED712" s="247"/>
      <c r="EE712" s="212"/>
      <c r="EF712" s="213"/>
      <c r="EG712" s="149"/>
      <c r="EH712" s="60"/>
      <c r="EI712" s="244"/>
      <c r="EJ712" s="224">
        <f t="shared" ref="EJ712" si="3764">IFERROR(AVERAGEIFS(O712:EI712,O$12:EI$12,"Valor Total Unitario",O712:EI712,"&lt;&gt;0"),0)</f>
        <v>4884637.9000000004</v>
      </c>
      <c r="EK712" s="221">
        <f t="shared" ref="EK712" si="3765">_xlfn.MINIFS(O712:EI712,O$12:EI$12,"Valor Total Unitario", O712:EI712, "&lt;&gt;0")</f>
        <v>3127275.8</v>
      </c>
      <c r="EL712" s="222" t="str">
        <f t="shared" ref="EL712" si="3766">IF(EK712=0,"",INDEX(O$9:EI$9,MATCH(EK712,O712:EI712,0)))</f>
        <v>W.LORENZ HOLDING S.A.S</v>
      </c>
      <c r="EM712" s="221"/>
      <c r="EN712" s="220">
        <f>IFERROR(EM712/#REF!,0)</f>
        <v>0</v>
      </c>
      <c r="EO712" s="31">
        <f t="shared" ref="EO712" si="3767">+EJ712</f>
        <v>4884637.9000000004</v>
      </c>
      <c r="EP712" s="31">
        <f t="shared" si="3434"/>
        <v>4884637.9000000004</v>
      </c>
      <c r="EQ712" s="225" t="str">
        <f t="shared" si="3728"/>
        <v/>
      </c>
    </row>
    <row r="713" spans="1:147" s="14" customFormat="1" ht="28.5">
      <c r="A713" s="263">
        <f t="shared" si="2595"/>
        <v>701</v>
      </c>
      <c r="B713" s="102"/>
      <c r="C713" s="249" t="s">
        <v>1428</v>
      </c>
      <c r="D713" s="273" t="s">
        <v>57</v>
      </c>
      <c r="E713" s="272" t="s">
        <v>1445</v>
      </c>
      <c r="F713" s="273">
        <v>1</v>
      </c>
      <c r="G713" s="102"/>
      <c r="H713" s="103"/>
      <c r="I713" s="210"/>
      <c r="J713" s="280"/>
      <c r="K713" s="206"/>
      <c r="L713" s="71">
        <f t="shared" ref="L713" si="3768">+J713+K713</f>
        <v>0</v>
      </c>
      <c r="M713" s="209">
        <f t="shared" si="3708"/>
        <v>0</v>
      </c>
      <c r="O713" s="276"/>
      <c r="P713" s="276"/>
      <c r="Q713" s="149"/>
      <c r="R713" s="60"/>
      <c r="S713" s="244"/>
      <c r="T713" s="275"/>
      <c r="U713" s="275"/>
      <c r="V713" s="149"/>
      <c r="W713" s="60"/>
      <c r="X713" s="244"/>
      <c r="Y713" s="275"/>
      <c r="Z713" s="275"/>
      <c r="AA713" s="149"/>
      <c r="AB713" s="60"/>
      <c r="AC713" s="244"/>
      <c r="AD713" s="275">
        <v>5632393.9687822182</v>
      </c>
      <c r="AE713" s="275">
        <v>0</v>
      </c>
      <c r="AF713" s="149">
        <f t="shared" si="3755"/>
        <v>5632393.9687822182</v>
      </c>
      <c r="AG713" s="60">
        <f t="shared" si="3756"/>
        <v>5632393.9687822182</v>
      </c>
      <c r="AH713" s="244"/>
      <c r="AI713" s="275">
        <v>11724662.4</v>
      </c>
      <c r="AJ713" s="275">
        <v>0</v>
      </c>
      <c r="AK713" s="149">
        <f t="shared" si="3757"/>
        <v>11724662.4</v>
      </c>
      <c r="AL713" s="60">
        <f t="shared" si="3758"/>
        <v>11724662.4</v>
      </c>
      <c r="AM713" s="244"/>
      <c r="AN713" s="275"/>
      <c r="AO713" s="275"/>
      <c r="AP713" s="149">
        <f t="shared" si="3709"/>
        <v>0</v>
      </c>
      <c r="AQ713" s="60">
        <f t="shared" si="3429"/>
        <v>0</v>
      </c>
      <c r="AR713" s="244"/>
      <c r="AS713" s="275"/>
      <c r="AT713" s="275"/>
      <c r="AU713" s="149"/>
      <c r="AV713" s="60"/>
      <c r="AW713" s="244"/>
      <c r="AX713" s="212"/>
      <c r="AY713" s="213"/>
      <c r="AZ713" s="149"/>
      <c r="BA713" s="60"/>
      <c r="BB713" s="244"/>
      <c r="BC713" s="212"/>
      <c r="BD713" s="213"/>
      <c r="BE713" s="149"/>
      <c r="BF713" s="60"/>
      <c r="BG713" s="244"/>
      <c r="BH713" s="275"/>
      <c r="BI713" s="275"/>
      <c r="BJ713" s="149"/>
      <c r="BK713" s="60"/>
      <c r="BL713" s="244"/>
      <c r="BM713" s="212"/>
      <c r="BN713" s="213"/>
      <c r="BO713" s="149"/>
      <c r="BP713" s="60"/>
      <c r="BQ713" s="244"/>
      <c r="BR713" s="212"/>
      <c r="BS713" s="213"/>
      <c r="BT713" s="149"/>
      <c r="BU713" s="60"/>
      <c r="BV713" s="244"/>
      <c r="BW713" s="212"/>
      <c r="BX713" s="213"/>
      <c r="BY713" s="149"/>
      <c r="BZ713" s="60"/>
      <c r="CA713" s="244"/>
      <c r="CB713" s="277"/>
      <c r="CC713" s="277"/>
      <c r="CD713" s="149"/>
      <c r="CE713" s="60"/>
      <c r="CF713" s="244"/>
      <c r="CG713" s="212"/>
      <c r="CH713" s="213"/>
      <c r="CI713" s="149"/>
      <c r="CJ713" s="60"/>
      <c r="CK713" s="244"/>
      <c r="CL713" s="212"/>
      <c r="CM713" s="213"/>
      <c r="CN713" s="149"/>
      <c r="CO713" s="60"/>
      <c r="CP713" s="244"/>
      <c r="CQ713" s="212"/>
      <c r="CR713" s="213"/>
      <c r="CS713" s="149"/>
      <c r="CT713" s="60"/>
      <c r="CU713" s="244"/>
      <c r="CV713" s="212"/>
      <c r="CW713" s="213"/>
      <c r="CX713" s="149"/>
      <c r="CY713" s="60"/>
      <c r="CZ713" s="244"/>
      <c r="DA713" s="212"/>
      <c r="DB713" s="213"/>
      <c r="DC713" s="149"/>
      <c r="DD713" s="60"/>
      <c r="DE713" s="244"/>
      <c r="DF713" s="212"/>
      <c r="DG713" s="213"/>
      <c r="DH713" s="149"/>
      <c r="DI713" s="60"/>
      <c r="DJ713" s="244"/>
      <c r="DK713" s="212"/>
      <c r="DL713" s="213"/>
      <c r="DM713" s="149"/>
      <c r="DN713" s="60"/>
      <c r="DO713" s="244"/>
      <c r="DP713" s="212"/>
      <c r="DQ713" s="213"/>
      <c r="DR713" s="149">
        <f t="shared" si="3710"/>
        <v>0</v>
      </c>
      <c r="DS713" s="60">
        <f t="shared" si="3717"/>
        <v>0</v>
      </c>
      <c r="DT713" s="244"/>
      <c r="DU713" s="212">
        <v>0</v>
      </c>
      <c r="DV713" s="213">
        <v>0</v>
      </c>
      <c r="DW713" s="149">
        <f t="shared" si="3711"/>
        <v>0</v>
      </c>
      <c r="DX713" s="60">
        <f t="shared" si="3718"/>
        <v>0</v>
      </c>
      <c r="DY713" s="244"/>
      <c r="DZ713" s="212"/>
      <c r="EA713" s="213"/>
      <c r="EB713" s="149"/>
      <c r="EC713" s="60"/>
      <c r="ED713" s="247"/>
      <c r="EE713" s="212"/>
      <c r="EF713" s="213"/>
      <c r="EG713" s="149"/>
      <c r="EH713" s="60"/>
      <c r="EI713" s="244"/>
      <c r="EJ713" s="224">
        <f t="shared" ref="EJ713" si="3769">IFERROR(AVERAGEIFS(O713:EI713,O$12:EI$12,"Valor Total Unitario",O713:EI713,"&lt;&gt;0"),0)</f>
        <v>8678528.1843911093</v>
      </c>
      <c r="EK713" s="221">
        <f t="shared" ref="EK713" si="3770">_xlfn.MINIFS(O713:EI713,O$12:EI$12,"Valor Total Unitario", O713:EI713, "&lt;&gt;0")</f>
        <v>5632393.9687822182</v>
      </c>
      <c r="EL713" s="222" t="str">
        <f t="shared" ref="EL713" si="3771">IF(EK713=0,"",INDEX(O$9:EI$9,MATCH(EK713,O713:EI713,0)))</f>
        <v>FIXMEDICAL SAS BIC</v>
      </c>
      <c r="EM713" s="221"/>
      <c r="EN713" s="220">
        <f>IFERROR(EM713/#REF!,0)</f>
        <v>0</v>
      </c>
      <c r="EO713" s="31">
        <f t="shared" ref="EO713" si="3772">+EJ713</f>
        <v>8678528.1843911093</v>
      </c>
      <c r="EP713" s="31">
        <f t="shared" si="3434"/>
        <v>8678528.1843911093</v>
      </c>
      <c r="EQ713" s="225" t="str">
        <f t="shared" si="3728"/>
        <v/>
      </c>
    </row>
    <row r="714" spans="1:147" s="14" customFormat="1">
      <c r="A714" s="263">
        <f t="shared" si="2595"/>
        <v>702</v>
      </c>
      <c r="B714" s="102"/>
      <c r="C714" s="249" t="s">
        <v>1429</v>
      </c>
      <c r="D714" s="273" t="s">
        <v>57</v>
      </c>
      <c r="E714" s="272" t="s">
        <v>1445</v>
      </c>
      <c r="F714" s="273">
        <v>1</v>
      </c>
      <c r="G714" s="102"/>
      <c r="H714" s="103"/>
      <c r="I714" s="210"/>
      <c r="J714" s="280"/>
      <c r="K714" s="206"/>
      <c r="L714" s="71">
        <f t="shared" ref="L714" si="3773">+J714+K714</f>
        <v>0</v>
      </c>
      <c r="M714" s="209">
        <f t="shared" si="3708"/>
        <v>0</v>
      </c>
      <c r="O714" s="276"/>
      <c r="P714" s="276"/>
      <c r="Q714" s="149"/>
      <c r="R714" s="60"/>
      <c r="S714" s="244"/>
      <c r="T714" s="275"/>
      <c r="U714" s="275"/>
      <c r="V714" s="149"/>
      <c r="W714" s="60"/>
      <c r="X714" s="244"/>
      <c r="Y714" s="275"/>
      <c r="Z714" s="275"/>
      <c r="AA714" s="149"/>
      <c r="AB714" s="60"/>
      <c r="AC714" s="244"/>
      <c r="AD714" s="275">
        <v>2335440.7218442503</v>
      </c>
      <c r="AE714" s="275">
        <v>0</v>
      </c>
      <c r="AF714" s="149">
        <f t="shared" si="3755"/>
        <v>2335440.7218442503</v>
      </c>
      <c r="AG714" s="60">
        <f t="shared" si="3756"/>
        <v>2335440.7218442503</v>
      </c>
      <c r="AH714" s="244"/>
      <c r="AI714" s="275">
        <v>4770406.3</v>
      </c>
      <c r="AJ714" s="275">
        <v>0</v>
      </c>
      <c r="AK714" s="149">
        <f t="shared" si="3757"/>
        <v>4770406.3</v>
      </c>
      <c r="AL714" s="60">
        <f t="shared" si="3758"/>
        <v>4770406.3</v>
      </c>
      <c r="AM714" s="244"/>
      <c r="AN714" s="275"/>
      <c r="AO714" s="275"/>
      <c r="AP714" s="149">
        <f t="shared" si="3709"/>
        <v>0</v>
      </c>
      <c r="AQ714" s="60">
        <f t="shared" si="3429"/>
        <v>0</v>
      </c>
      <c r="AR714" s="244"/>
      <c r="AS714" s="275"/>
      <c r="AT714" s="275"/>
      <c r="AU714" s="149"/>
      <c r="AV714" s="60"/>
      <c r="AW714" s="244"/>
      <c r="AX714" s="212"/>
      <c r="AY714" s="213"/>
      <c r="AZ714" s="149"/>
      <c r="BA714" s="60"/>
      <c r="BB714" s="244"/>
      <c r="BC714" s="212"/>
      <c r="BD714" s="213"/>
      <c r="BE714" s="149"/>
      <c r="BF714" s="60"/>
      <c r="BG714" s="244"/>
      <c r="BH714" s="275"/>
      <c r="BI714" s="275"/>
      <c r="BJ714" s="149"/>
      <c r="BK714" s="60"/>
      <c r="BL714" s="244"/>
      <c r="BM714" s="212"/>
      <c r="BN714" s="213"/>
      <c r="BO714" s="149"/>
      <c r="BP714" s="60"/>
      <c r="BQ714" s="244"/>
      <c r="BR714" s="212"/>
      <c r="BS714" s="213"/>
      <c r="BT714" s="149"/>
      <c r="BU714" s="60"/>
      <c r="BV714" s="244"/>
      <c r="BW714" s="212"/>
      <c r="BX714" s="213"/>
      <c r="BY714" s="149"/>
      <c r="BZ714" s="60"/>
      <c r="CA714" s="244"/>
      <c r="CB714" s="277"/>
      <c r="CC714" s="277"/>
      <c r="CD714" s="149"/>
      <c r="CE714" s="60"/>
      <c r="CF714" s="244"/>
      <c r="CG714" s="212"/>
      <c r="CH714" s="213"/>
      <c r="CI714" s="149"/>
      <c r="CJ714" s="60"/>
      <c r="CK714" s="244"/>
      <c r="CL714" s="212"/>
      <c r="CM714" s="213"/>
      <c r="CN714" s="149"/>
      <c r="CO714" s="60"/>
      <c r="CP714" s="244"/>
      <c r="CQ714" s="212"/>
      <c r="CR714" s="213"/>
      <c r="CS714" s="149"/>
      <c r="CT714" s="60"/>
      <c r="CU714" s="244"/>
      <c r="CV714" s="212"/>
      <c r="CW714" s="213"/>
      <c r="CX714" s="149"/>
      <c r="CY714" s="60"/>
      <c r="CZ714" s="244"/>
      <c r="DA714" s="212"/>
      <c r="DB714" s="213"/>
      <c r="DC714" s="149"/>
      <c r="DD714" s="60"/>
      <c r="DE714" s="244"/>
      <c r="DF714" s="212"/>
      <c r="DG714" s="213"/>
      <c r="DH714" s="149"/>
      <c r="DI714" s="60"/>
      <c r="DJ714" s="244"/>
      <c r="DK714" s="212"/>
      <c r="DL714" s="213"/>
      <c r="DM714" s="149"/>
      <c r="DN714" s="60"/>
      <c r="DO714" s="244"/>
      <c r="DP714" s="212"/>
      <c r="DQ714" s="213"/>
      <c r="DR714" s="149">
        <f t="shared" si="3710"/>
        <v>0</v>
      </c>
      <c r="DS714" s="60">
        <f t="shared" si="3717"/>
        <v>0</v>
      </c>
      <c r="DT714" s="244"/>
      <c r="DU714" s="212">
        <v>0</v>
      </c>
      <c r="DV714" s="213">
        <v>0</v>
      </c>
      <c r="DW714" s="149">
        <f t="shared" si="3711"/>
        <v>0</v>
      </c>
      <c r="DX714" s="60">
        <f t="shared" si="3718"/>
        <v>0</v>
      </c>
      <c r="DY714" s="244"/>
      <c r="DZ714" s="212"/>
      <c r="EA714" s="213"/>
      <c r="EB714" s="149"/>
      <c r="EC714" s="60"/>
      <c r="ED714" s="247"/>
      <c r="EE714" s="212"/>
      <c r="EF714" s="213"/>
      <c r="EG714" s="149"/>
      <c r="EH714" s="60"/>
      <c r="EI714" s="244"/>
      <c r="EJ714" s="224">
        <f t="shared" ref="EJ714" si="3774">IFERROR(AVERAGEIFS(O714:EI714,O$12:EI$12,"Valor Total Unitario",O714:EI714,"&lt;&gt;0"),0)</f>
        <v>3552923.5109221251</v>
      </c>
      <c r="EK714" s="221">
        <f t="shared" ref="EK714" si="3775">_xlfn.MINIFS(O714:EI714,O$12:EI$12,"Valor Total Unitario", O714:EI714, "&lt;&gt;0")</f>
        <v>2335440.7218442503</v>
      </c>
      <c r="EL714" s="222" t="str">
        <f t="shared" ref="EL714" si="3776">IF(EK714=0,"",INDEX(O$9:EI$9,MATCH(EK714,O714:EI714,0)))</f>
        <v>FIXMEDICAL SAS BIC</v>
      </c>
      <c r="EM714" s="221"/>
      <c r="EN714" s="220">
        <f>IFERROR(EM714/#REF!,0)</f>
        <v>0</v>
      </c>
      <c r="EO714" s="31">
        <f t="shared" ref="EO714" si="3777">+EJ714</f>
        <v>3552923.5109221251</v>
      </c>
      <c r="EP714" s="31">
        <f t="shared" si="3434"/>
        <v>3552923.5109221251</v>
      </c>
      <c r="EQ714" s="225" t="str">
        <f t="shared" si="3728"/>
        <v/>
      </c>
    </row>
    <row r="715" spans="1:147" s="14" customFormat="1">
      <c r="A715" s="263">
        <f t="shared" si="2595"/>
        <v>703</v>
      </c>
      <c r="B715" s="102"/>
      <c r="C715" s="249" t="s">
        <v>1430</v>
      </c>
      <c r="D715" s="273" t="s">
        <v>57</v>
      </c>
      <c r="E715" s="272" t="s">
        <v>1445</v>
      </c>
      <c r="F715" s="273">
        <v>1</v>
      </c>
      <c r="G715" s="102"/>
      <c r="H715" s="103"/>
      <c r="I715" s="210"/>
      <c r="J715" s="280"/>
      <c r="K715" s="206"/>
      <c r="L715" s="71">
        <f t="shared" ref="L715" si="3778">+J715+K715</f>
        <v>0</v>
      </c>
      <c r="M715" s="209">
        <f t="shared" si="3708"/>
        <v>0</v>
      </c>
      <c r="O715" s="276"/>
      <c r="P715" s="276"/>
      <c r="Q715" s="149"/>
      <c r="R715" s="60"/>
      <c r="S715" s="244"/>
      <c r="T715" s="275"/>
      <c r="U715" s="275"/>
      <c r="V715" s="149"/>
      <c r="W715" s="60"/>
      <c r="X715" s="244"/>
      <c r="Y715" s="275"/>
      <c r="Z715" s="275"/>
      <c r="AA715" s="149"/>
      <c r="AB715" s="60"/>
      <c r="AC715" s="244"/>
      <c r="AD715" s="275">
        <v>15069000</v>
      </c>
      <c r="AE715" s="275">
        <v>0</v>
      </c>
      <c r="AF715" s="149">
        <f t="shared" si="3755"/>
        <v>15069000</v>
      </c>
      <c r="AG715" s="60">
        <f t="shared" si="3756"/>
        <v>15069000</v>
      </c>
      <c r="AH715" s="244"/>
      <c r="AI715" s="275">
        <v>15965675</v>
      </c>
      <c r="AJ715" s="275">
        <v>0</v>
      </c>
      <c r="AK715" s="149">
        <f t="shared" si="3757"/>
        <v>15965675</v>
      </c>
      <c r="AL715" s="60">
        <f t="shared" si="3758"/>
        <v>15965675</v>
      </c>
      <c r="AM715" s="244"/>
      <c r="AN715" s="275"/>
      <c r="AO715" s="275"/>
      <c r="AP715" s="149">
        <f t="shared" si="3709"/>
        <v>0</v>
      </c>
      <c r="AQ715" s="60">
        <f t="shared" si="3429"/>
        <v>0</v>
      </c>
      <c r="AR715" s="244"/>
      <c r="AS715" s="275"/>
      <c r="AT715" s="275"/>
      <c r="AU715" s="149"/>
      <c r="AV715" s="60"/>
      <c r="AW715" s="244"/>
      <c r="AX715" s="212"/>
      <c r="AY715" s="213"/>
      <c r="AZ715" s="149"/>
      <c r="BA715" s="60"/>
      <c r="BB715" s="244"/>
      <c r="BC715" s="212"/>
      <c r="BD715" s="213"/>
      <c r="BE715" s="149"/>
      <c r="BF715" s="60"/>
      <c r="BG715" s="244"/>
      <c r="BH715" s="275"/>
      <c r="BI715" s="275"/>
      <c r="BJ715" s="149"/>
      <c r="BK715" s="60"/>
      <c r="BL715" s="244"/>
      <c r="BM715" s="212"/>
      <c r="BN715" s="213"/>
      <c r="BO715" s="149"/>
      <c r="BP715" s="60"/>
      <c r="BQ715" s="244"/>
      <c r="BR715" s="212"/>
      <c r="BS715" s="213"/>
      <c r="BT715" s="149"/>
      <c r="BU715" s="60"/>
      <c r="BV715" s="244"/>
      <c r="BW715" s="212"/>
      <c r="BX715" s="213"/>
      <c r="BY715" s="149"/>
      <c r="BZ715" s="60"/>
      <c r="CA715" s="244"/>
      <c r="CB715" s="277"/>
      <c r="CC715" s="277"/>
      <c r="CD715" s="149"/>
      <c r="CE715" s="60"/>
      <c r="CF715" s="244"/>
      <c r="CG715" s="212"/>
      <c r="CH715" s="213"/>
      <c r="CI715" s="149"/>
      <c r="CJ715" s="60"/>
      <c r="CK715" s="244"/>
      <c r="CL715" s="212"/>
      <c r="CM715" s="213"/>
      <c r="CN715" s="149"/>
      <c r="CO715" s="60"/>
      <c r="CP715" s="244"/>
      <c r="CQ715" s="212"/>
      <c r="CR715" s="213"/>
      <c r="CS715" s="149"/>
      <c r="CT715" s="60"/>
      <c r="CU715" s="244"/>
      <c r="CV715" s="212"/>
      <c r="CW715" s="213"/>
      <c r="CX715" s="149"/>
      <c r="CY715" s="60"/>
      <c r="CZ715" s="244"/>
      <c r="DA715" s="212"/>
      <c r="DB715" s="213"/>
      <c r="DC715" s="149"/>
      <c r="DD715" s="60"/>
      <c r="DE715" s="244"/>
      <c r="DF715" s="212"/>
      <c r="DG715" s="213"/>
      <c r="DH715" s="149"/>
      <c r="DI715" s="60"/>
      <c r="DJ715" s="244"/>
      <c r="DK715" s="212"/>
      <c r="DL715" s="213"/>
      <c r="DM715" s="149"/>
      <c r="DN715" s="60"/>
      <c r="DO715" s="244"/>
      <c r="DP715" s="212"/>
      <c r="DQ715" s="213"/>
      <c r="DR715" s="149">
        <f t="shared" si="3710"/>
        <v>0</v>
      </c>
      <c r="DS715" s="60">
        <f t="shared" si="3717"/>
        <v>0</v>
      </c>
      <c r="DT715" s="244"/>
      <c r="DU715" s="212">
        <v>0</v>
      </c>
      <c r="DV715" s="213">
        <v>0</v>
      </c>
      <c r="DW715" s="149">
        <f t="shared" si="3711"/>
        <v>0</v>
      </c>
      <c r="DX715" s="60">
        <f t="shared" si="3718"/>
        <v>0</v>
      </c>
      <c r="DY715" s="244"/>
      <c r="DZ715" s="212"/>
      <c r="EA715" s="213"/>
      <c r="EB715" s="149"/>
      <c r="EC715" s="60"/>
      <c r="ED715" s="247"/>
      <c r="EE715" s="212"/>
      <c r="EF715" s="213"/>
      <c r="EG715" s="149"/>
      <c r="EH715" s="60"/>
      <c r="EI715" s="244"/>
      <c r="EJ715" s="224">
        <f t="shared" ref="EJ715" si="3779">IFERROR(AVERAGEIFS(O715:EI715,O$12:EI$12,"Valor Total Unitario",O715:EI715,"&lt;&gt;0"),0)</f>
        <v>15517337.5</v>
      </c>
      <c r="EK715" s="221">
        <f t="shared" ref="EK715" si="3780">_xlfn.MINIFS(O715:EI715,O$12:EI$12,"Valor Total Unitario", O715:EI715, "&lt;&gt;0")</f>
        <v>15069000</v>
      </c>
      <c r="EL715" s="222" t="str">
        <f t="shared" ref="EL715" si="3781">IF(EK715=0,"",INDEX(O$9:EI$9,MATCH(EK715,O715:EI715,0)))</f>
        <v>FIXMEDICAL SAS BIC</v>
      </c>
      <c r="EM715" s="221"/>
      <c r="EN715" s="220">
        <f>IFERROR(EM715/#REF!,0)</f>
        <v>0</v>
      </c>
      <c r="EO715" s="31">
        <f t="shared" ref="EO715" si="3782">+EJ715</f>
        <v>15517337.5</v>
      </c>
      <c r="EP715" s="31">
        <f t="shared" si="3434"/>
        <v>15517337.5</v>
      </c>
      <c r="EQ715" s="225" t="str">
        <f t="shared" si="3728"/>
        <v/>
      </c>
    </row>
    <row r="716" spans="1:147" s="14" customFormat="1" ht="28.5">
      <c r="A716" s="263">
        <f t="shared" si="2595"/>
        <v>704</v>
      </c>
      <c r="B716" s="102"/>
      <c r="C716" s="249" t="s">
        <v>1431</v>
      </c>
      <c r="D716" s="273" t="s">
        <v>57</v>
      </c>
      <c r="E716" s="272" t="s">
        <v>1445</v>
      </c>
      <c r="F716" s="273">
        <v>1</v>
      </c>
      <c r="G716" s="102"/>
      <c r="H716" s="103"/>
      <c r="I716" s="210"/>
      <c r="J716" s="280"/>
      <c r="K716" s="206"/>
      <c r="L716" s="71">
        <f t="shared" ref="L716" si="3783">+J716+K716</f>
        <v>0</v>
      </c>
      <c r="M716" s="209">
        <f t="shared" si="3708"/>
        <v>0</v>
      </c>
      <c r="O716" s="276"/>
      <c r="P716" s="276"/>
      <c r="Q716" s="149"/>
      <c r="R716" s="60"/>
      <c r="S716" s="244"/>
      <c r="T716" s="275"/>
      <c r="U716" s="275"/>
      <c r="V716" s="149"/>
      <c r="W716" s="60"/>
      <c r="X716" s="244"/>
      <c r="Y716" s="275"/>
      <c r="Z716" s="275"/>
      <c r="AA716" s="149"/>
      <c r="AB716" s="60"/>
      <c r="AC716" s="244"/>
      <c r="AD716" s="275"/>
      <c r="AE716" s="275"/>
      <c r="AF716" s="149"/>
      <c r="AG716" s="60"/>
      <c r="AH716" s="244"/>
      <c r="AI716" s="275">
        <v>9711123.4000000004</v>
      </c>
      <c r="AJ716" s="275">
        <v>0</v>
      </c>
      <c r="AK716" s="149">
        <f t="shared" si="3757"/>
        <v>9711123.4000000004</v>
      </c>
      <c r="AL716" s="60">
        <f t="shared" si="3758"/>
        <v>9711123.4000000004</v>
      </c>
      <c r="AM716" s="244"/>
      <c r="AN716" s="275"/>
      <c r="AO716" s="275"/>
      <c r="AP716" s="149">
        <f t="shared" si="3709"/>
        <v>0</v>
      </c>
      <c r="AQ716" s="60">
        <f t="shared" si="3429"/>
        <v>0</v>
      </c>
      <c r="AR716" s="244"/>
      <c r="AS716" s="275"/>
      <c r="AT716" s="275"/>
      <c r="AU716" s="149"/>
      <c r="AV716" s="60"/>
      <c r="AW716" s="244"/>
      <c r="AX716" s="212"/>
      <c r="AY716" s="213"/>
      <c r="AZ716" s="149"/>
      <c r="BA716" s="60"/>
      <c r="BB716" s="244"/>
      <c r="BC716" s="212"/>
      <c r="BD716" s="213"/>
      <c r="BE716" s="149"/>
      <c r="BF716" s="60"/>
      <c r="BG716" s="244"/>
      <c r="BH716" s="275"/>
      <c r="BI716" s="275"/>
      <c r="BJ716" s="149"/>
      <c r="BK716" s="60"/>
      <c r="BL716" s="244"/>
      <c r="BM716" s="212"/>
      <c r="BN716" s="213"/>
      <c r="BO716" s="149"/>
      <c r="BP716" s="60"/>
      <c r="BQ716" s="244"/>
      <c r="BR716" s="212"/>
      <c r="BS716" s="213"/>
      <c r="BT716" s="149"/>
      <c r="BU716" s="60"/>
      <c r="BV716" s="244"/>
      <c r="BW716" s="212"/>
      <c r="BX716" s="213"/>
      <c r="BY716" s="149"/>
      <c r="BZ716" s="60"/>
      <c r="CA716" s="244"/>
      <c r="CB716" s="277"/>
      <c r="CC716" s="277"/>
      <c r="CD716" s="149"/>
      <c r="CE716" s="60"/>
      <c r="CF716" s="244"/>
      <c r="CG716" s="212"/>
      <c r="CH716" s="213"/>
      <c r="CI716" s="149"/>
      <c r="CJ716" s="60"/>
      <c r="CK716" s="244"/>
      <c r="CL716" s="212"/>
      <c r="CM716" s="213"/>
      <c r="CN716" s="149"/>
      <c r="CO716" s="60"/>
      <c r="CP716" s="244"/>
      <c r="CQ716" s="212"/>
      <c r="CR716" s="213"/>
      <c r="CS716" s="149"/>
      <c r="CT716" s="60"/>
      <c r="CU716" s="244"/>
      <c r="CV716" s="212"/>
      <c r="CW716" s="213"/>
      <c r="CX716" s="149"/>
      <c r="CY716" s="60"/>
      <c r="CZ716" s="244"/>
      <c r="DA716" s="212"/>
      <c r="DB716" s="213"/>
      <c r="DC716" s="149"/>
      <c r="DD716" s="60"/>
      <c r="DE716" s="244"/>
      <c r="DF716" s="212"/>
      <c r="DG716" s="213"/>
      <c r="DH716" s="149"/>
      <c r="DI716" s="60"/>
      <c r="DJ716" s="244"/>
      <c r="DK716" s="212"/>
      <c r="DL716" s="213"/>
      <c r="DM716" s="149"/>
      <c r="DN716" s="60"/>
      <c r="DO716" s="244"/>
      <c r="DP716" s="212"/>
      <c r="DQ716" s="213"/>
      <c r="DR716" s="149">
        <f t="shared" si="3710"/>
        <v>0</v>
      </c>
      <c r="DS716" s="60">
        <f t="shared" si="3717"/>
        <v>0</v>
      </c>
      <c r="DT716" s="244"/>
      <c r="DU716" s="212">
        <v>0</v>
      </c>
      <c r="DV716" s="213">
        <v>0</v>
      </c>
      <c r="DW716" s="149">
        <f t="shared" si="3711"/>
        <v>0</v>
      </c>
      <c r="DX716" s="60">
        <f t="shared" si="3718"/>
        <v>0</v>
      </c>
      <c r="DY716" s="244"/>
      <c r="DZ716" s="212"/>
      <c r="EA716" s="213"/>
      <c r="EB716" s="149"/>
      <c r="EC716" s="60"/>
      <c r="ED716" s="247"/>
      <c r="EE716" s="212"/>
      <c r="EF716" s="213"/>
      <c r="EG716" s="149"/>
      <c r="EH716" s="60"/>
      <c r="EI716" s="244"/>
      <c r="EJ716" s="224">
        <f t="shared" ref="EJ716" si="3784">IFERROR(AVERAGEIFS(O716:EI716,O$12:EI$12,"Valor Total Unitario",O716:EI716,"&lt;&gt;0"),0)</f>
        <v>9711123.4000000004</v>
      </c>
      <c r="EK716" s="221">
        <f t="shared" ref="EK716" si="3785">_xlfn.MINIFS(O716:EI716,O$12:EI$12,"Valor Total Unitario", O716:EI716, "&lt;&gt;0")</f>
        <v>9711123.4000000004</v>
      </c>
      <c r="EL716" s="222" t="str">
        <f t="shared" ref="EL716" si="3786">IF(EK716=0,"",INDEX(O$9:EI$9,MATCH(EK716,O716:EI716,0)))</f>
        <v>W.LORENZ HOLDING S.A.S</v>
      </c>
      <c r="EM716" s="221"/>
      <c r="EN716" s="220">
        <f>IFERROR(EM716/#REF!,0)</f>
        <v>0</v>
      </c>
      <c r="EO716" s="31">
        <f t="shared" ref="EO716" si="3787">+EJ716</f>
        <v>9711123.4000000004</v>
      </c>
      <c r="EP716" s="31">
        <f t="shared" si="3434"/>
        <v>9711123.4000000004</v>
      </c>
      <c r="EQ716" s="225" t="str">
        <f t="shared" si="3728"/>
        <v/>
      </c>
    </row>
    <row r="717" spans="1:147" s="14" customFormat="1">
      <c r="A717" s="263">
        <f t="shared" si="2595"/>
        <v>705</v>
      </c>
      <c r="B717" s="102"/>
      <c r="C717" s="248" t="s">
        <v>1432</v>
      </c>
      <c r="D717" s="273" t="s">
        <v>57</v>
      </c>
      <c r="E717" s="271" t="s">
        <v>37</v>
      </c>
      <c r="F717" s="273">
        <v>1</v>
      </c>
      <c r="G717" s="102"/>
      <c r="H717" s="103"/>
      <c r="I717" s="210"/>
      <c r="J717" s="280"/>
      <c r="K717" s="206"/>
      <c r="L717" s="71">
        <f t="shared" ref="L717" si="3788">+J717+K717</f>
        <v>0</v>
      </c>
      <c r="M717" s="209">
        <f t="shared" si="3708"/>
        <v>0</v>
      </c>
      <c r="O717" s="276"/>
      <c r="P717" s="276"/>
      <c r="Q717" s="149"/>
      <c r="R717" s="60"/>
      <c r="S717" s="244"/>
      <c r="T717" s="275"/>
      <c r="U717" s="275"/>
      <c r="V717" s="149"/>
      <c r="W717" s="60"/>
      <c r="X717" s="244"/>
      <c r="Y717" s="275"/>
      <c r="Z717" s="275"/>
      <c r="AA717" s="149"/>
      <c r="AB717" s="60"/>
      <c r="AC717" s="244"/>
      <c r="AD717" s="275"/>
      <c r="AE717" s="275"/>
      <c r="AF717" s="149"/>
      <c r="AG717" s="60"/>
      <c r="AH717" s="244"/>
      <c r="AI717" s="275"/>
      <c r="AJ717" s="275"/>
      <c r="AK717" s="149"/>
      <c r="AL717" s="60"/>
      <c r="AM717" s="244"/>
      <c r="AN717" s="275"/>
      <c r="AO717" s="275"/>
      <c r="AP717" s="149">
        <f t="shared" si="3709"/>
        <v>0</v>
      </c>
      <c r="AQ717" s="60">
        <f t="shared" ref="AQ717:AQ729" si="3789">AP717*F717</f>
        <v>0</v>
      </c>
      <c r="AR717" s="244"/>
      <c r="AS717" s="275"/>
      <c r="AT717" s="275"/>
      <c r="AU717" s="149"/>
      <c r="AV717" s="60"/>
      <c r="AW717" s="244"/>
      <c r="AX717" s="212"/>
      <c r="AY717" s="213"/>
      <c r="AZ717" s="149"/>
      <c r="BA717" s="60"/>
      <c r="BB717" s="244"/>
      <c r="BC717" s="212"/>
      <c r="BD717" s="213"/>
      <c r="BE717" s="149"/>
      <c r="BF717" s="60"/>
      <c r="BG717" s="244"/>
      <c r="BH717" s="275"/>
      <c r="BI717" s="275"/>
      <c r="BJ717" s="149"/>
      <c r="BK717" s="60"/>
      <c r="BL717" s="244"/>
      <c r="BM717" s="212"/>
      <c r="BN717" s="213"/>
      <c r="BO717" s="149"/>
      <c r="BP717" s="60"/>
      <c r="BQ717" s="244"/>
      <c r="BR717" s="212"/>
      <c r="BS717" s="213"/>
      <c r="BT717" s="149"/>
      <c r="BU717" s="60"/>
      <c r="BV717" s="244"/>
      <c r="BW717" s="212"/>
      <c r="BX717" s="213"/>
      <c r="BY717" s="149"/>
      <c r="BZ717" s="60"/>
      <c r="CA717" s="244"/>
      <c r="CB717" s="277"/>
      <c r="CC717" s="277"/>
      <c r="CD717" s="149"/>
      <c r="CE717" s="60"/>
      <c r="CF717" s="244"/>
      <c r="CG717" s="212"/>
      <c r="CH717" s="213"/>
      <c r="CI717" s="149"/>
      <c r="CJ717" s="60"/>
      <c r="CK717" s="244"/>
      <c r="CL717" s="212"/>
      <c r="CM717" s="213"/>
      <c r="CN717" s="149"/>
      <c r="CO717" s="60"/>
      <c r="CP717" s="244"/>
      <c r="CQ717" s="212"/>
      <c r="CR717" s="213"/>
      <c r="CS717" s="149"/>
      <c r="CT717" s="60"/>
      <c r="CU717" s="244"/>
      <c r="CV717" s="212"/>
      <c r="CW717" s="213"/>
      <c r="CX717" s="149"/>
      <c r="CY717" s="60"/>
      <c r="CZ717" s="244"/>
      <c r="DA717" s="212"/>
      <c r="DB717" s="213"/>
      <c r="DC717" s="149"/>
      <c r="DD717" s="60"/>
      <c r="DE717" s="244"/>
      <c r="DF717" s="212"/>
      <c r="DG717" s="213"/>
      <c r="DH717" s="149"/>
      <c r="DI717" s="60"/>
      <c r="DJ717" s="244"/>
      <c r="DK717" s="212"/>
      <c r="DL717" s="213"/>
      <c r="DM717" s="149"/>
      <c r="DN717" s="60"/>
      <c r="DO717" s="244"/>
      <c r="DP717" s="212"/>
      <c r="DQ717" s="213"/>
      <c r="DR717" s="149">
        <f t="shared" si="3710"/>
        <v>0</v>
      </c>
      <c r="DS717" s="60">
        <f t="shared" si="3717"/>
        <v>0</v>
      </c>
      <c r="DT717" s="244"/>
      <c r="DU717" s="212">
        <v>0</v>
      </c>
      <c r="DV717" s="213">
        <v>0</v>
      </c>
      <c r="DW717" s="149">
        <f t="shared" si="3711"/>
        <v>0</v>
      </c>
      <c r="DX717" s="60">
        <f t="shared" si="3718"/>
        <v>0</v>
      </c>
      <c r="DY717" s="244"/>
      <c r="DZ717" s="212"/>
      <c r="EA717" s="213"/>
      <c r="EB717" s="149"/>
      <c r="EC717" s="60"/>
      <c r="ED717" s="247"/>
      <c r="EE717" s="212">
        <v>2000000</v>
      </c>
      <c r="EF717" s="213">
        <v>0</v>
      </c>
      <c r="EG717" s="149">
        <f t="shared" ref="EG717" si="3790">+EE717+EF717</f>
        <v>2000000</v>
      </c>
      <c r="EH717" s="60">
        <f t="shared" ref="EH717" si="3791">+EG717*$F717</f>
        <v>2000000</v>
      </c>
      <c r="EI717" s="244"/>
      <c r="EJ717" s="224">
        <f t="shared" ref="EJ717" si="3792">IFERROR(AVERAGEIFS(O717:EI717,O$12:EI$12,"Valor Total Unitario",O717:EI717,"&lt;&gt;0"),0)</f>
        <v>2000000</v>
      </c>
      <c r="EK717" s="221">
        <f t="shared" ref="EK717" si="3793">_xlfn.MINIFS(O717:EI717,O$12:EI$12,"Valor Total Unitario", O717:EI717, "&lt;&gt;0")</f>
        <v>2000000</v>
      </c>
      <c r="EL717" s="222" t="str">
        <f t="shared" ref="EL717" si="3794">IF(EK717=0,"",INDEX(O$9:EI$9,MATCH(EK717,O717:EI717,0)))</f>
        <v>ENFISA</v>
      </c>
      <c r="EM717" s="221"/>
      <c r="EN717" s="220">
        <f>IFERROR(EM717/#REF!,0)</f>
        <v>0</v>
      </c>
      <c r="EO717" s="31">
        <f t="shared" ref="EO717" si="3795">+EJ717</f>
        <v>2000000</v>
      </c>
      <c r="EP717" s="31">
        <f t="shared" ref="EP717:EP729" si="3796">EJ717*F717</f>
        <v>2000000</v>
      </c>
      <c r="EQ717" s="225" t="str">
        <f t="shared" si="3728"/>
        <v/>
      </c>
    </row>
    <row r="718" spans="1:147" s="14" customFormat="1" ht="28.5">
      <c r="A718" s="263">
        <f t="shared" si="2595"/>
        <v>706</v>
      </c>
      <c r="B718" s="102"/>
      <c r="C718" s="248" t="s">
        <v>1433</v>
      </c>
      <c r="D718" s="273" t="s">
        <v>57</v>
      </c>
      <c r="E718" s="271" t="s">
        <v>37</v>
      </c>
      <c r="F718" s="273">
        <v>1</v>
      </c>
      <c r="G718" s="102"/>
      <c r="H718" s="103"/>
      <c r="I718" s="210" t="s">
        <v>1512</v>
      </c>
      <c r="J718" s="280">
        <v>3500000</v>
      </c>
      <c r="K718" s="206"/>
      <c r="L718" s="71">
        <f t="shared" ref="L718" si="3797">+J718+K718</f>
        <v>3500000</v>
      </c>
      <c r="M718" s="209">
        <f t="shared" si="3708"/>
        <v>3500000</v>
      </c>
      <c r="O718" s="276"/>
      <c r="P718" s="276"/>
      <c r="Q718" s="149"/>
      <c r="R718" s="60"/>
      <c r="S718" s="244"/>
      <c r="T718" s="275"/>
      <c r="U718" s="275"/>
      <c r="V718" s="149"/>
      <c r="W718" s="60"/>
      <c r="X718" s="244"/>
      <c r="Y718" s="275"/>
      <c r="Z718" s="275"/>
      <c r="AA718" s="149"/>
      <c r="AB718" s="60"/>
      <c r="AC718" s="244"/>
      <c r="AD718" s="275"/>
      <c r="AE718" s="275"/>
      <c r="AF718" s="149"/>
      <c r="AG718" s="60"/>
      <c r="AH718" s="244"/>
      <c r="AI718" s="275"/>
      <c r="AJ718" s="275"/>
      <c r="AK718" s="149"/>
      <c r="AL718" s="60"/>
      <c r="AM718" s="244"/>
      <c r="AN718" s="275"/>
      <c r="AO718" s="275"/>
      <c r="AP718" s="149">
        <f t="shared" si="3709"/>
        <v>0</v>
      </c>
      <c r="AQ718" s="60">
        <f t="shared" si="3789"/>
        <v>0</v>
      </c>
      <c r="AR718" s="244"/>
      <c r="AS718" s="275"/>
      <c r="AT718" s="275"/>
      <c r="AU718" s="149"/>
      <c r="AV718" s="60"/>
      <c r="AW718" s="244"/>
      <c r="AX718" s="212"/>
      <c r="AY718" s="213"/>
      <c r="AZ718" s="149"/>
      <c r="BA718" s="60"/>
      <c r="BB718" s="244"/>
      <c r="BC718" s="212"/>
      <c r="BD718" s="213"/>
      <c r="BE718" s="149"/>
      <c r="BF718" s="60"/>
      <c r="BG718" s="244"/>
      <c r="BH718" s="275"/>
      <c r="BI718" s="275"/>
      <c r="BJ718" s="149"/>
      <c r="BK718" s="60"/>
      <c r="BL718" s="244"/>
      <c r="BM718" s="212"/>
      <c r="BN718" s="213"/>
      <c r="BO718" s="149"/>
      <c r="BP718" s="60"/>
      <c r="BQ718" s="244"/>
      <c r="BR718" s="212"/>
      <c r="BS718" s="213"/>
      <c r="BT718" s="149"/>
      <c r="BU718" s="60"/>
      <c r="BV718" s="244"/>
      <c r="BW718" s="212"/>
      <c r="BX718" s="213"/>
      <c r="BY718" s="149"/>
      <c r="BZ718" s="60"/>
      <c r="CA718" s="244"/>
      <c r="CB718" s="277"/>
      <c r="CC718" s="277"/>
      <c r="CD718" s="149"/>
      <c r="CE718" s="60"/>
      <c r="CF718" s="244"/>
      <c r="CG718" s="212"/>
      <c r="CH718" s="213"/>
      <c r="CI718" s="149"/>
      <c r="CJ718" s="60"/>
      <c r="CK718" s="244"/>
      <c r="CL718" s="212"/>
      <c r="CM718" s="213"/>
      <c r="CN718" s="149"/>
      <c r="CO718" s="60"/>
      <c r="CP718" s="244"/>
      <c r="CQ718" s="212"/>
      <c r="CR718" s="213"/>
      <c r="CS718" s="149"/>
      <c r="CT718" s="60"/>
      <c r="CU718" s="244"/>
      <c r="CV718" s="212"/>
      <c r="CW718" s="213"/>
      <c r="CX718" s="149"/>
      <c r="CY718" s="60"/>
      <c r="CZ718" s="244"/>
      <c r="DA718" s="212"/>
      <c r="DB718" s="213"/>
      <c r="DC718" s="149"/>
      <c r="DD718" s="60"/>
      <c r="DE718" s="244"/>
      <c r="DF718" s="212"/>
      <c r="DG718" s="213"/>
      <c r="DH718" s="149"/>
      <c r="DI718" s="60"/>
      <c r="DJ718" s="244"/>
      <c r="DK718" s="212"/>
      <c r="DL718" s="213"/>
      <c r="DM718" s="149"/>
      <c r="DN718" s="60"/>
      <c r="DO718" s="244"/>
      <c r="DP718" s="212"/>
      <c r="DQ718" s="213"/>
      <c r="DR718" s="149">
        <f t="shared" si="3710"/>
        <v>0</v>
      </c>
      <c r="DS718" s="60">
        <f t="shared" si="3717"/>
        <v>0</v>
      </c>
      <c r="DT718" s="244"/>
      <c r="DU718" s="212">
        <v>0</v>
      </c>
      <c r="DV718" s="213">
        <v>0</v>
      </c>
      <c r="DW718" s="149">
        <f t="shared" si="3711"/>
        <v>0</v>
      </c>
      <c r="DX718" s="60">
        <f t="shared" si="3718"/>
        <v>0</v>
      </c>
      <c r="DY718" s="244"/>
      <c r="DZ718" s="212"/>
      <c r="EA718" s="213"/>
      <c r="EB718" s="149"/>
      <c r="EC718" s="60"/>
      <c r="ED718" s="247"/>
      <c r="EE718" s="212"/>
      <c r="EF718" s="213"/>
      <c r="EG718" s="149"/>
      <c r="EH718" s="60"/>
      <c r="EI718" s="244"/>
      <c r="EJ718" s="224">
        <f>L718</f>
        <v>3500000</v>
      </c>
      <c r="EK718" s="221">
        <f t="shared" ref="EK718" si="3798">_xlfn.MINIFS(O718:EI718,O$12:EI$12,"Valor Total Unitario", O718:EI718, "&lt;&gt;0")</f>
        <v>0</v>
      </c>
      <c r="EL718" s="222" t="s">
        <v>1513</v>
      </c>
      <c r="EM718" s="221"/>
      <c r="EN718" s="220">
        <f>IFERROR(EM718/#REF!,0)</f>
        <v>0</v>
      </c>
      <c r="EO718" s="31">
        <f t="shared" ref="EO718" si="3799">+EJ718</f>
        <v>3500000</v>
      </c>
      <c r="EP718" s="31">
        <f t="shared" si="3796"/>
        <v>3500000</v>
      </c>
      <c r="EQ718" s="281" t="s">
        <v>1513</v>
      </c>
    </row>
    <row r="719" spans="1:147" s="14" customFormat="1" ht="28.5">
      <c r="A719" s="263">
        <f t="shared" si="2595"/>
        <v>707</v>
      </c>
      <c r="B719" s="102"/>
      <c r="C719" s="248" t="s">
        <v>1434</v>
      </c>
      <c r="D719" s="273" t="s">
        <v>57</v>
      </c>
      <c r="E719" s="271" t="s">
        <v>37</v>
      </c>
      <c r="F719" s="273">
        <v>1</v>
      </c>
      <c r="G719" s="102"/>
      <c r="H719" s="103"/>
      <c r="I719" s="210"/>
      <c r="J719" s="280"/>
      <c r="K719" s="206"/>
      <c r="L719" s="71">
        <f t="shared" ref="L719" si="3800">+J719+K719</f>
        <v>0</v>
      </c>
      <c r="M719" s="209">
        <f t="shared" si="3708"/>
        <v>0</v>
      </c>
      <c r="O719" s="276"/>
      <c r="P719" s="276"/>
      <c r="Q719" s="149"/>
      <c r="R719" s="60"/>
      <c r="S719" s="244"/>
      <c r="T719" s="275"/>
      <c r="U719" s="275"/>
      <c r="V719" s="149"/>
      <c r="W719" s="60"/>
      <c r="X719" s="244"/>
      <c r="Y719" s="275"/>
      <c r="Z719" s="275"/>
      <c r="AA719" s="149"/>
      <c r="AB719" s="60"/>
      <c r="AC719" s="244"/>
      <c r="AD719" s="275"/>
      <c r="AE719" s="275"/>
      <c r="AF719" s="149"/>
      <c r="AG719" s="60"/>
      <c r="AH719" s="244"/>
      <c r="AI719" s="275"/>
      <c r="AJ719" s="275"/>
      <c r="AK719" s="149"/>
      <c r="AL719" s="60"/>
      <c r="AM719" s="244"/>
      <c r="AN719" s="275">
        <v>9116000</v>
      </c>
      <c r="AO719" s="275">
        <v>0</v>
      </c>
      <c r="AP719" s="149">
        <f t="shared" si="3709"/>
        <v>9116000</v>
      </c>
      <c r="AQ719" s="60">
        <f t="shared" si="3789"/>
        <v>9116000</v>
      </c>
      <c r="AR719" s="244"/>
      <c r="AS719" s="275"/>
      <c r="AT719" s="275"/>
      <c r="AU719" s="149"/>
      <c r="AV719" s="60"/>
      <c r="AW719" s="244"/>
      <c r="AX719" s="212"/>
      <c r="AY719" s="213"/>
      <c r="AZ719" s="149"/>
      <c r="BA719" s="60"/>
      <c r="BB719" s="244"/>
      <c r="BC719" s="212"/>
      <c r="BD719" s="213"/>
      <c r="BE719" s="149"/>
      <c r="BF719" s="60"/>
      <c r="BG719" s="244"/>
      <c r="BH719" s="275"/>
      <c r="BI719" s="275"/>
      <c r="BJ719" s="149"/>
      <c r="BK719" s="60"/>
      <c r="BL719" s="244"/>
      <c r="BM719" s="212"/>
      <c r="BN719" s="213"/>
      <c r="BO719" s="149"/>
      <c r="BP719" s="60"/>
      <c r="BQ719" s="244"/>
      <c r="BR719" s="212"/>
      <c r="BS719" s="213"/>
      <c r="BT719" s="149"/>
      <c r="BU719" s="60"/>
      <c r="BV719" s="244"/>
      <c r="BW719" s="212"/>
      <c r="BX719" s="213"/>
      <c r="BY719" s="149"/>
      <c r="BZ719" s="60"/>
      <c r="CA719" s="244"/>
      <c r="CB719" s="277">
        <v>1840000</v>
      </c>
      <c r="CC719" s="277">
        <v>349600</v>
      </c>
      <c r="CD719" s="149">
        <f t="shared" si="3722"/>
        <v>2189600</v>
      </c>
      <c r="CE719" s="60">
        <f t="shared" si="3723"/>
        <v>2189600</v>
      </c>
      <c r="CF719" s="244"/>
      <c r="CG719" s="212"/>
      <c r="CH719" s="213"/>
      <c r="CI719" s="149"/>
      <c r="CJ719" s="60"/>
      <c r="CK719" s="244"/>
      <c r="CL719" s="212"/>
      <c r="CM719" s="213"/>
      <c r="CN719" s="149"/>
      <c r="CO719" s="60"/>
      <c r="CP719" s="244"/>
      <c r="CQ719" s="212"/>
      <c r="CR719" s="213"/>
      <c r="CS719" s="149"/>
      <c r="CT719" s="60"/>
      <c r="CU719" s="244"/>
      <c r="CV719" s="212"/>
      <c r="CW719" s="213"/>
      <c r="CX719" s="149"/>
      <c r="CY719" s="60"/>
      <c r="CZ719" s="244"/>
      <c r="DA719" s="212"/>
      <c r="DB719" s="213"/>
      <c r="DC719" s="149"/>
      <c r="DD719" s="60"/>
      <c r="DE719" s="244"/>
      <c r="DF719" s="212"/>
      <c r="DG719" s="213"/>
      <c r="DH719" s="149"/>
      <c r="DI719" s="60"/>
      <c r="DJ719" s="244"/>
      <c r="DK719" s="212"/>
      <c r="DL719" s="213"/>
      <c r="DM719" s="149"/>
      <c r="DN719" s="60"/>
      <c r="DO719" s="244"/>
      <c r="DP719" s="212"/>
      <c r="DQ719" s="213"/>
      <c r="DR719" s="149">
        <f t="shared" si="3710"/>
        <v>0</v>
      </c>
      <c r="DS719" s="60">
        <f t="shared" si="3717"/>
        <v>0</v>
      </c>
      <c r="DT719" s="244"/>
      <c r="DU719" s="212">
        <v>0</v>
      </c>
      <c r="DV719" s="213">
        <v>0</v>
      </c>
      <c r="DW719" s="149">
        <f t="shared" si="3711"/>
        <v>0</v>
      </c>
      <c r="DX719" s="60">
        <f t="shared" si="3718"/>
        <v>0</v>
      </c>
      <c r="DY719" s="244"/>
      <c r="DZ719" s="212"/>
      <c r="EA719" s="213"/>
      <c r="EB719" s="149"/>
      <c r="EC719" s="60"/>
      <c r="ED719" s="247"/>
      <c r="EE719" s="212"/>
      <c r="EF719" s="213"/>
      <c r="EG719" s="149"/>
      <c r="EH719" s="60"/>
      <c r="EI719" s="244"/>
      <c r="EJ719" s="224">
        <f t="shared" ref="EJ719" si="3801">IFERROR(AVERAGEIFS(O719:EI719,O$12:EI$12,"Valor Total Unitario",O719:EI719,"&lt;&gt;0"),0)</f>
        <v>5652800</v>
      </c>
      <c r="EK719" s="221">
        <f t="shared" ref="EK719" si="3802">_xlfn.MINIFS(O719:EI719,O$12:EI$12,"Valor Total Unitario", O719:EI719, "&lt;&gt;0")</f>
        <v>2189600</v>
      </c>
      <c r="EL719" s="222" t="str">
        <f t="shared" ref="EL719" si="3803">IF(EK719=0,"",INDEX(O$9:EI$9,MATCH(EK719,O719:EI719,0)))</f>
        <v>LA INSTRUMENTADORA S.A.S.</v>
      </c>
      <c r="EM719" s="221"/>
      <c r="EN719" s="220">
        <f>IFERROR(EM719/#REF!,0)</f>
        <v>0</v>
      </c>
      <c r="EO719" s="31">
        <f t="shared" ref="EO719" si="3804">+EJ719</f>
        <v>5652800</v>
      </c>
      <c r="EP719" s="31">
        <f t="shared" si="3796"/>
        <v>5652800</v>
      </c>
      <c r="EQ719" s="225" t="str">
        <f t="shared" ref="EQ719:EQ729" si="3805">IF(AND(C719="",SUM(O719:EI719)=0),"",IF(AND(C719&lt;&gt;"",SUM(O719:EI719)=0),"Ítem sin cotización",IF(COUNTIFS(O719:EI719,EK719,O$12:EI$12,"Valor Total Unitario")&gt;1,"Empate","")))</f>
        <v/>
      </c>
    </row>
    <row r="720" spans="1:147" s="14" customFormat="1" ht="71.25">
      <c r="A720" s="263">
        <f t="shared" si="2595"/>
        <v>708</v>
      </c>
      <c r="B720" s="102"/>
      <c r="C720" s="248" t="s">
        <v>1435</v>
      </c>
      <c r="D720" s="273" t="s">
        <v>57</v>
      </c>
      <c r="E720" s="271" t="s">
        <v>37</v>
      </c>
      <c r="F720" s="273">
        <v>1</v>
      </c>
      <c r="G720" s="102"/>
      <c r="H720" s="103"/>
      <c r="I720" s="210"/>
      <c r="J720" s="280"/>
      <c r="K720" s="206"/>
      <c r="L720" s="71">
        <f t="shared" ref="L720" si="3806">+J720+K720</f>
        <v>0</v>
      </c>
      <c r="M720" s="209">
        <f t="shared" si="3708"/>
        <v>0</v>
      </c>
      <c r="O720" s="276"/>
      <c r="P720" s="276"/>
      <c r="Q720" s="149"/>
      <c r="R720" s="60"/>
      <c r="S720" s="244"/>
      <c r="T720" s="275"/>
      <c r="U720" s="275"/>
      <c r="V720" s="149"/>
      <c r="W720" s="60"/>
      <c r="X720" s="244"/>
      <c r="Y720" s="275"/>
      <c r="Z720" s="275"/>
      <c r="AA720" s="149"/>
      <c r="AB720" s="60"/>
      <c r="AC720" s="244"/>
      <c r="AD720" s="275"/>
      <c r="AE720" s="275"/>
      <c r="AF720" s="149"/>
      <c r="AG720" s="60"/>
      <c r="AH720" s="244"/>
      <c r="AI720" s="275"/>
      <c r="AJ720" s="275"/>
      <c r="AK720" s="149"/>
      <c r="AL720" s="60"/>
      <c r="AM720" s="244"/>
      <c r="AN720" s="275">
        <v>9116000</v>
      </c>
      <c r="AO720" s="275">
        <v>0</v>
      </c>
      <c r="AP720" s="149">
        <f t="shared" si="3709"/>
        <v>9116000</v>
      </c>
      <c r="AQ720" s="60">
        <f t="shared" si="3789"/>
        <v>9116000</v>
      </c>
      <c r="AR720" s="244"/>
      <c r="AS720" s="275"/>
      <c r="AT720" s="275"/>
      <c r="AU720" s="149"/>
      <c r="AV720" s="60"/>
      <c r="AW720" s="244"/>
      <c r="AX720" s="212"/>
      <c r="AY720" s="213"/>
      <c r="AZ720" s="149"/>
      <c r="BA720" s="60"/>
      <c r="BB720" s="244"/>
      <c r="BC720" s="212"/>
      <c r="BD720" s="213"/>
      <c r="BE720" s="149"/>
      <c r="BF720" s="60"/>
      <c r="BG720" s="244"/>
      <c r="BH720" s="275"/>
      <c r="BI720" s="275"/>
      <c r="BJ720" s="149"/>
      <c r="BK720" s="60"/>
      <c r="BL720" s="244"/>
      <c r="BM720" s="212"/>
      <c r="BN720" s="213"/>
      <c r="BO720" s="149"/>
      <c r="BP720" s="60"/>
      <c r="BQ720" s="244"/>
      <c r="BR720" s="212"/>
      <c r="BS720" s="213"/>
      <c r="BT720" s="149"/>
      <c r="BU720" s="60"/>
      <c r="BV720" s="244"/>
      <c r="BW720" s="212"/>
      <c r="BX720" s="213"/>
      <c r="BY720" s="149"/>
      <c r="BZ720" s="60"/>
      <c r="CA720" s="244"/>
      <c r="CB720" s="277">
        <v>6890000</v>
      </c>
      <c r="CC720" s="277"/>
      <c r="CD720" s="149">
        <f t="shared" si="3722"/>
        <v>6890000</v>
      </c>
      <c r="CE720" s="60">
        <f t="shared" si="3723"/>
        <v>6890000</v>
      </c>
      <c r="CF720" s="244"/>
      <c r="CG720" s="212"/>
      <c r="CH720" s="213"/>
      <c r="CI720" s="149"/>
      <c r="CJ720" s="60"/>
      <c r="CK720" s="244"/>
      <c r="CL720" s="212"/>
      <c r="CM720" s="213"/>
      <c r="CN720" s="149"/>
      <c r="CO720" s="60"/>
      <c r="CP720" s="244"/>
      <c r="CQ720" s="212"/>
      <c r="CR720" s="213"/>
      <c r="CS720" s="149"/>
      <c r="CT720" s="60"/>
      <c r="CU720" s="244"/>
      <c r="CV720" s="212"/>
      <c r="CW720" s="213"/>
      <c r="CX720" s="149"/>
      <c r="CY720" s="60"/>
      <c r="CZ720" s="244"/>
      <c r="DA720" s="212"/>
      <c r="DB720" s="213"/>
      <c r="DC720" s="149"/>
      <c r="DD720" s="60"/>
      <c r="DE720" s="244"/>
      <c r="DF720" s="212"/>
      <c r="DG720" s="213"/>
      <c r="DH720" s="149"/>
      <c r="DI720" s="60"/>
      <c r="DJ720" s="244"/>
      <c r="DK720" s="212"/>
      <c r="DL720" s="213"/>
      <c r="DM720" s="149"/>
      <c r="DN720" s="60"/>
      <c r="DO720" s="244"/>
      <c r="DP720" s="212"/>
      <c r="DQ720" s="213"/>
      <c r="DR720" s="149">
        <f t="shared" si="3710"/>
        <v>0</v>
      </c>
      <c r="DS720" s="60">
        <f t="shared" si="3717"/>
        <v>0</v>
      </c>
      <c r="DT720" s="244"/>
      <c r="DU720" s="212">
        <v>0</v>
      </c>
      <c r="DV720" s="213">
        <v>0</v>
      </c>
      <c r="DW720" s="149">
        <f t="shared" si="3711"/>
        <v>0</v>
      </c>
      <c r="DX720" s="60">
        <f t="shared" si="3718"/>
        <v>0</v>
      </c>
      <c r="DY720" s="244"/>
      <c r="DZ720" s="212"/>
      <c r="EA720" s="213"/>
      <c r="EB720" s="149"/>
      <c r="EC720" s="60"/>
      <c r="ED720" s="247"/>
      <c r="EE720" s="212"/>
      <c r="EF720" s="213"/>
      <c r="EG720" s="149"/>
      <c r="EH720" s="60"/>
      <c r="EI720" s="244"/>
      <c r="EJ720" s="224">
        <f t="shared" ref="EJ720" si="3807">IFERROR(AVERAGEIFS(O720:EI720,O$12:EI$12,"Valor Total Unitario",O720:EI720,"&lt;&gt;0"),0)</f>
        <v>8003000</v>
      </c>
      <c r="EK720" s="221">
        <f t="shared" ref="EK720" si="3808">_xlfn.MINIFS(O720:EI720,O$12:EI$12,"Valor Total Unitario", O720:EI720, "&lt;&gt;0")</f>
        <v>6890000</v>
      </c>
      <c r="EL720" s="222" t="str">
        <f t="shared" ref="EL720" si="3809">IF(EK720=0,"",INDEX(O$9:EI$9,MATCH(EK720,O720:EI720,0)))</f>
        <v>LA INSTRUMENTADORA S.A.S.</v>
      </c>
      <c r="EM720" s="221"/>
      <c r="EN720" s="220">
        <f>IFERROR(EM720/#REF!,0)</f>
        <v>0</v>
      </c>
      <c r="EO720" s="31">
        <f t="shared" ref="EO720" si="3810">+EJ720</f>
        <v>8003000</v>
      </c>
      <c r="EP720" s="31">
        <f t="shared" si="3796"/>
        <v>8003000</v>
      </c>
      <c r="EQ720" s="225" t="str">
        <f t="shared" si="3805"/>
        <v/>
      </c>
    </row>
    <row r="721" spans="1:152" s="14" customFormat="1" ht="24">
      <c r="A721" s="263">
        <f t="shared" si="2595"/>
        <v>709</v>
      </c>
      <c r="B721" s="102"/>
      <c r="C721" s="248" t="s">
        <v>1436</v>
      </c>
      <c r="D721" s="273" t="s">
        <v>57</v>
      </c>
      <c r="E721" s="264" t="s">
        <v>37</v>
      </c>
      <c r="F721" s="273">
        <v>1</v>
      </c>
      <c r="G721" s="102"/>
      <c r="H721" s="103"/>
      <c r="I721" s="210"/>
      <c r="J721" s="280"/>
      <c r="K721" s="206"/>
      <c r="L721" s="71">
        <f t="shared" ref="L721" si="3811">+J721+K721</f>
        <v>0</v>
      </c>
      <c r="M721" s="209">
        <f t="shared" si="3708"/>
        <v>0</v>
      </c>
      <c r="O721" s="276"/>
      <c r="P721" s="276"/>
      <c r="Q721" s="149"/>
      <c r="R721" s="60"/>
      <c r="S721" s="244"/>
      <c r="T721" s="275"/>
      <c r="U721" s="275"/>
      <c r="V721" s="149"/>
      <c r="W721" s="60"/>
      <c r="X721" s="244"/>
      <c r="Y721" s="275"/>
      <c r="Z721" s="275"/>
      <c r="AA721" s="149"/>
      <c r="AB721" s="60"/>
      <c r="AC721" s="244"/>
      <c r="AD721" s="275"/>
      <c r="AE721" s="275"/>
      <c r="AF721" s="149"/>
      <c r="AG721" s="60"/>
      <c r="AH721" s="244"/>
      <c r="AI721" s="275"/>
      <c r="AJ721" s="275"/>
      <c r="AK721" s="149"/>
      <c r="AL721" s="60"/>
      <c r="AM721" s="244"/>
      <c r="AN721" s="275"/>
      <c r="AO721" s="275"/>
      <c r="AP721" s="149">
        <f t="shared" si="3709"/>
        <v>0</v>
      </c>
      <c r="AQ721" s="60">
        <f t="shared" si="3789"/>
        <v>0</v>
      </c>
      <c r="AR721" s="244"/>
      <c r="AS721" s="275"/>
      <c r="AT721" s="275"/>
      <c r="AU721" s="149"/>
      <c r="AV721" s="60"/>
      <c r="AW721" s="244"/>
      <c r="AX721" s="212"/>
      <c r="AY721" s="213"/>
      <c r="AZ721" s="149"/>
      <c r="BA721" s="60"/>
      <c r="BB721" s="244"/>
      <c r="BC721" s="212"/>
      <c r="BD721" s="213"/>
      <c r="BE721" s="149"/>
      <c r="BF721" s="60"/>
      <c r="BG721" s="244"/>
      <c r="BH721" s="275"/>
      <c r="BI721" s="275"/>
      <c r="BJ721" s="149"/>
      <c r="BK721" s="60"/>
      <c r="BL721" s="244"/>
      <c r="BM721" s="212"/>
      <c r="BN721" s="213"/>
      <c r="BO721" s="149"/>
      <c r="BP721" s="60"/>
      <c r="BQ721" s="244"/>
      <c r="BR721" s="212"/>
      <c r="BS721" s="213"/>
      <c r="BT721" s="149"/>
      <c r="BU721" s="60"/>
      <c r="BV721" s="244"/>
      <c r="BW721" s="212"/>
      <c r="BX721" s="213"/>
      <c r="BY721" s="149"/>
      <c r="BZ721" s="60"/>
      <c r="CA721" s="244"/>
      <c r="CB721" s="277">
        <v>2670000</v>
      </c>
      <c r="CC721" s="277">
        <v>0</v>
      </c>
      <c r="CD721" s="149">
        <f t="shared" si="3722"/>
        <v>2670000</v>
      </c>
      <c r="CE721" s="60">
        <f t="shared" si="3723"/>
        <v>2670000</v>
      </c>
      <c r="CF721" s="244"/>
      <c r="CG721" s="212"/>
      <c r="CH721" s="213"/>
      <c r="CI721" s="149"/>
      <c r="CJ721" s="60"/>
      <c r="CK721" s="244"/>
      <c r="CL721" s="212"/>
      <c r="CM721" s="213"/>
      <c r="CN721" s="149"/>
      <c r="CO721" s="60"/>
      <c r="CP721" s="244"/>
      <c r="CQ721" s="212"/>
      <c r="CR721" s="213"/>
      <c r="CS721" s="149"/>
      <c r="CT721" s="60"/>
      <c r="CU721" s="244"/>
      <c r="CV721" s="212"/>
      <c r="CW721" s="213"/>
      <c r="CX721" s="149"/>
      <c r="CY721" s="60"/>
      <c r="CZ721" s="244"/>
      <c r="DA721" s="212"/>
      <c r="DB721" s="213"/>
      <c r="DC721" s="149"/>
      <c r="DD721" s="60"/>
      <c r="DE721" s="244"/>
      <c r="DF721" s="212"/>
      <c r="DG721" s="213"/>
      <c r="DH721" s="149"/>
      <c r="DI721" s="60"/>
      <c r="DJ721" s="244"/>
      <c r="DK721" s="212"/>
      <c r="DL721" s="213"/>
      <c r="DM721" s="149"/>
      <c r="DN721" s="60"/>
      <c r="DO721" s="244"/>
      <c r="DP721" s="212"/>
      <c r="DQ721" s="213"/>
      <c r="DR721" s="149">
        <f t="shared" si="3710"/>
        <v>0</v>
      </c>
      <c r="DS721" s="60">
        <f t="shared" si="3717"/>
        <v>0</v>
      </c>
      <c r="DT721" s="244"/>
      <c r="DU721" s="212">
        <v>0</v>
      </c>
      <c r="DV721" s="213">
        <v>0</v>
      </c>
      <c r="DW721" s="149">
        <f t="shared" si="3711"/>
        <v>0</v>
      </c>
      <c r="DX721" s="60">
        <f t="shared" si="3718"/>
        <v>0</v>
      </c>
      <c r="DY721" s="244"/>
      <c r="DZ721" s="212"/>
      <c r="EA721" s="213"/>
      <c r="EB721" s="149"/>
      <c r="EC721" s="60"/>
      <c r="ED721" s="247"/>
      <c r="EE721" s="212"/>
      <c r="EF721" s="213"/>
      <c r="EG721" s="149"/>
      <c r="EH721" s="60"/>
      <c r="EI721" s="244"/>
      <c r="EJ721" s="224">
        <f t="shared" ref="EJ721" si="3812">IFERROR(AVERAGEIFS(O721:EI721,O$12:EI$12,"Valor Total Unitario",O721:EI721,"&lt;&gt;0"),0)</f>
        <v>2670000</v>
      </c>
      <c r="EK721" s="221">
        <f t="shared" ref="EK721" si="3813">_xlfn.MINIFS(O721:EI721,O$12:EI$12,"Valor Total Unitario", O721:EI721, "&lt;&gt;0")</f>
        <v>2670000</v>
      </c>
      <c r="EL721" s="222" t="str">
        <f t="shared" ref="EL721" si="3814">IF(EK721=0,"",INDEX(O$9:EI$9,MATCH(EK721,O721:EI721,0)))</f>
        <v>LA INSTRUMENTADORA S.A.S.</v>
      </c>
      <c r="EM721" s="221"/>
      <c r="EN721" s="220">
        <f>IFERROR(EM721/#REF!,0)</f>
        <v>0</v>
      </c>
      <c r="EO721" s="31">
        <f t="shared" ref="EO721" si="3815">+EJ721</f>
        <v>2670000</v>
      </c>
      <c r="EP721" s="31">
        <f t="shared" si="3796"/>
        <v>2670000</v>
      </c>
      <c r="EQ721" s="225" t="str">
        <f t="shared" si="3805"/>
        <v/>
      </c>
    </row>
    <row r="722" spans="1:152" s="14" customFormat="1" ht="28.5">
      <c r="A722" s="263">
        <f t="shared" si="2595"/>
        <v>710</v>
      </c>
      <c r="B722" s="102"/>
      <c r="C722" s="248" t="s">
        <v>1437</v>
      </c>
      <c r="D722" s="273" t="s">
        <v>57</v>
      </c>
      <c r="E722" s="264" t="s">
        <v>37</v>
      </c>
      <c r="F722" s="273">
        <v>1</v>
      </c>
      <c r="G722" s="102"/>
      <c r="H722" s="103"/>
      <c r="I722" s="210"/>
      <c r="J722" s="280"/>
      <c r="K722" s="206"/>
      <c r="L722" s="71">
        <f t="shared" ref="L722" si="3816">+J722+K722</f>
        <v>0</v>
      </c>
      <c r="M722" s="209">
        <f t="shared" si="3708"/>
        <v>0</v>
      </c>
      <c r="O722" s="276"/>
      <c r="P722" s="276"/>
      <c r="Q722" s="149"/>
      <c r="R722" s="60"/>
      <c r="S722" s="244"/>
      <c r="T722" s="275"/>
      <c r="U722" s="275"/>
      <c r="V722" s="149"/>
      <c r="W722" s="60"/>
      <c r="X722" s="244"/>
      <c r="Y722" s="275"/>
      <c r="Z722" s="275"/>
      <c r="AA722" s="149"/>
      <c r="AB722" s="60"/>
      <c r="AC722" s="244"/>
      <c r="AD722" s="275"/>
      <c r="AE722" s="275"/>
      <c r="AF722" s="149"/>
      <c r="AG722" s="60"/>
      <c r="AH722" s="244"/>
      <c r="AI722" s="275"/>
      <c r="AJ722" s="275"/>
      <c r="AK722" s="149"/>
      <c r="AL722" s="60"/>
      <c r="AM722" s="244"/>
      <c r="AN722" s="275"/>
      <c r="AO722" s="275"/>
      <c r="AP722" s="149">
        <f t="shared" si="3709"/>
        <v>0</v>
      </c>
      <c r="AQ722" s="60">
        <f t="shared" si="3789"/>
        <v>0</v>
      </c>
      <c r="AR722" s="244"/>
      <c r="AS722" s="275"/>
      <c r="AT722" s="275"/>
      <c r="AU722" s="149"/>
      <c r="AV722" s="60"/>
      <c r="AW722" s="244"/>
      <c r="AX722" s="212"/>
      <c r="AY722" s="213"/>
      <c r="AZ722" s="149"/>
      <c r="BA722" s="60"/>
      <c r="BB722" s="244"/>
      <c r="BC722" s="212"/>
      <c r="BD722" s="213"/>
      <c r="BE722" s="149"/>
      <c r="BF722" s="60"/>
      <c r="BG722" s="244"/>
      <c r="BH722" s="275"/>
      <c r="BI722" s="275"/>
      <c r="BJ722" s="149"/>
      <c r="BK722" s="60"/>
      <c r="BL722" s="244"/>
      <c r="BM722" s="212"/>
      <c r="BN722" s="213"/>
      <c r="BO722" s="149"/>
      <c r="BP722" s="60"/>
      <c r="BQ722" s="244"/>
      <c r="BR722" s="212"/>
      <c r="BS722" s="213"/>
      <c r="BT722" s="149"/>
      <c r="BU722" s="60"/>
      <c r="BV722" s="244"/>
      <c r="BW722" s="212"/>
      <c r="BX722" s="213"/>
      <c r="BY722" s="149"/>
      <c r="BZ722" s="60"/>
      <c r="CA722" s="244"/>
      <c r="CB722" s="277">
        <v>1670000</v>
      </c>
      <c r="CC722" s="277">
        <v>317300</v>
      </c>
      <c r="CD722" s="149">
        <f t="shared" si="3722"/>
        <v>1987300</v>
      </c>
      <c r="CE722" s="60">
        <f t="shared" si="3723"/>
        <v>1987300</v>
      </c>
      <c r="CF722" s="244"/>
      <c r="CG722" s="212"/>
      <c r="CH722" s="213"/>
      <c r="CI722" s="149"/>
      <c r="CJ722" s="60"/>
      <c r="CK722" s="244"/>
      <c r="CL722" s="212"/>
      <c r="CM722" s="213"/>
      <c r="CN722" s="149"/>
      <c r="CO722" s="60"/>
      <c r="CP722" s="244"/>
      <c r="CQ722" s="212"/>
      <c r="CR722" s="213"/>
      <c r="CS722" s="149"/>
      <c r="CT722" s="60"/>
      <c r="CU722" s="244"/>
      <c r="CV722" s="212"/>
      <c r="CW722" s="213"/>
      <c r="CX722" s="149"/>
      <c r="CY722" s="60"/>
      <c r="CZ722" s="244"/>
      <c r="DA722" s="212"/>
      <c r="DB722" s="213"/>
      <c r="DC722" s="149"/>
      <c r="DD722" s="60"/>
      <c r="DE722" s="244"/>
      <c r="DF722" s="212"/>
      <c r="DG722" s="213"/>
      <c r="DH722" s="149"/>
      <c r="DI722" s="60"/>
      <c r="DJ722" s="244"/>
      <c r="DK722" s="212"/>
      <c r="DL722" s="213"/>
      <c r="DM722" s="149"/>
      <c r="DN722" s="60"/>
      <c r="DO722" s="244"/>
      <c r="DP722" s="212"/>
      <c r="DQ722" s="213"/>
      <c r="DR722" s="149">
        <f t="shared" si="3710"/>
        <v>0</v>
      </c>
      <c r="DS722" s="60">
        <f t="shared" si="3717"/>
        <v>0</v>
      </c>
      <c r="DT722" s="244"/>
      <c r="DU722" s="212">
        <v>0</v>
      </c>
      <c r="DV722" s="213">
        <v>0</v>
      </c>
      <c r="DW722" s="149">
        <f t="shared" si="3711"/>
        <v>0</v>
      </c>
      <c r="DX722" s="60">
        <f t="shared" si="3718"/>
        <v>0</v>
      </c>
      <c r="DY722" s="244"/>
      <c r="DZ722" s="212">
        <v>4000000</v>
      </c>
      <c r="EA722" s="213">
        <v>760000</v>
      </c>
      <c r="EB722" s="149">
        <f t="shared" ref="EB722" si="3817">+DZ722+EA722</f>
        <v>4760000</v>
      </c>
      <c r="EC722" s="60">
        <f t="shared" ref="EC722" si="3818">+EB722*$F722</f>
        <v>4760000</v>
      </c>
      <c r="ED722" s="247"/>
      <c r="EE722" s="212"/>
      <c r="EF722" s="213"/>
      <c r="EG722" s="149"/>
      <c r="EH722" s="60"/>
      <c r="EI722" s="244"/>
      <c r="EJ722" s="224">
        <f t="shared" ref="EJ722" si="3819">IFERROR(AVERAGEIFS(O722:EI722,O$12:EI$12,"Valor Total Unitario",O722:EI722,"&lt;&gt;0"),0)</f>
        <v>3373650</v>
      </c>
      <c r="EK722" s="221">
        <f t="shared" ref="EK722" si="3820">_xlfn.MINIFS(O722:EI722,O$12:EI$12,"Valor Total Unitario", O722:EI722, "&lt;&gt;0")</f>
        <v>1987300</v>
      </c>
      <c r="EL722" s="222" t="str">
        <f t="shared" ref="EL722" si="3821">IF(EK722=0,"",INDEX(O$9:EI$9,MATCH(EK722,O722:EI722,0)))</f>
        <v>LA INSTRUMENTADORA S.A.S.</v>
      </c>
      <c r="EM722" s="221"/>
      <c r="EN722" s="220">
        <f>IFERROR(EM722/#REF!,0)</f>
        <v>0</v>
      </c>
      <c r="EO722" s="31">
        <f t="shared" ref="EO722" si="3822">+EJ722</f>
        <v>3373650</v>
      </c>
      <c r="EP722" s="31">
        <f t="shared" si="3796"/>
        <v>3373650</v>
      </c>
      <c r="EQ722" s="225" t="str">
        <f t="shared" si="3805"/>
        <v/>
      </c>
    </row>
    <row r="723" spans="1:152" s="14" customFormat="1" ht="24">
      <c r="A723" s="263">
        <f t="shared" si="2595"/>
        <v>711</v>
      </c>
      <c r="B723" s="102"/>
      <c r="C723" s="248" t="s">
        <v>1438</v>
      </c>
      <c r="D723" s="273" t="s">
        <v>57</v>
      </c>
      <c r="E723" s="264" t="s">
        <v>37</v>
      </c>
      <c r="F723" s="273">
        <v>1</v>
      </c>
      <c r="G723" s="102"/>
      <c r="H723" s="103"/>
      <c r="I723" s="210"/>
      <c r="J723" s="280"/>
      <c r="K723" s="206"/>
      <c r="L723" s="71">
        <f t="shared" ref="L723" si="3823">+J723+K723</f>
        <v>0</v>
      </c>
      <c r="M723" s="209">
        <f t="shared" si="3708"/>
        <v>0</v>
      </c>
      <c r="O723" s="276"/>
      <c r="P723" s="276"/>
      <c r="Q723" s="149"/>
      <c r="R723" s="60"/>
      <c r="S723" s="244"/>
      <c r="T723" s="275"/>
      <c r="U723" s="275"/>
      <c r="V723" s="149"/>
      <c r="W723" s="60"/>
      <c r="X723" s="244"/>
      <c r="Y723" s="275"/>
      <c r="Z723" s="275"/>
      <c r="AA723" s="149"/>
      <c r="AB723" s="60"/>
      <c r="AC723" s="244"/>
      <c r="AD723" s="275"/>
      <c r="AE723" s="275"/>
      <c r="AF723" s="149"/>
      <c r="AG723" s="60"/>
      <c r="AH723" s="244"/>
      <c r="AI723" s="275"/>
      <c r="AJ723" s="275"/>
      <c r="AK723" s="149"/>
      <c r="AL723" s="60"/>
      <c r="AM723" s="244"/>
      <c r="AN723" s="275"/>
      <c r="AO723" s="275"/>
      <c r="AP723" s="149">
        <f t="shared" si="3709"/>
        <v>0</v>
      </c>
      <c r="AQ723" s="60">
        <f t="shared" si="3789"/>
        <v>0</v>
      </c>
      <c r="AR723" s="244"/>
      <c r="AS723" s="275"/>
      <c r="AT723" s="275"/>
      <c r="AU723" s="149"/>
      <c r="AV723" s="60"/>
      <c r="AW723" s="244"/>
      <c r="AX723" s="212"/>
      <c r="AY723" s="213"/>
      <c r="AZ723" s="149"/>
      <c r="BA723" s="60"/>
      <c r="BB723" s="244"/>
      <c r="BC723" s="212"/>
      <c r="BD723" s="213"/>
      <c r="BE723" s="149"/>
      <c r="BF723" s="60"/>
      <c r="BG723" s="244"/>
      <c r="BH723" s="275"/>
      <c r="BI723" s="275"/>
      <c r="BJ723" s="149"/>
      <c r="BK723" s="60"/>
      <c r="BL723" s="244"/>
      <c r="BM723" s="212"/>
      <c r="BN723" s="213"/>
      <c r="BO723" s="149"/>
      <c r="BP723" s="60"/>
      <c r="BQ723" s="244"/>
      <c r="BR723" s="212"/>
      <c r="BS723" s="213"/>
      <c r="BT723" s="149"/>
      <c r="BU723" s="60"/>
      <c r="BV723" s="244"/>
      <c r="BW723" s="212"/>
      <c r="BX723" s="213"/>
      <c r="BY723" s="149"/>
      <c r="BZ723" s="60"/>
      <c r="CA723" s="244"/>
      <c r="CB723" s="277">
        <v>6890000</v>
      </c>
      <c r="CC723" s="277"/>
      <c r="CD723" s="149">
        <f t="shared" si="3722"/>
        <v>6890000</v>
      </c>
      <c r="CE723" s="60">
        <f t="shared" si="3723"/>
        <v>6890000</v>
      </c>
      <c r="CF723" s="244"/>
      <c r="CG723" s="212"/>
      <c r="CH723" s="213"/>
      <c r="CI723" s="149"/>
      <c r="CJ723" s="60"/>
      <c r="CK723" s="244"/>
      <c r="CL723" s="212"/>
      <c r="CM723" s="213"/>
      <c r="CN723" s="149"/>
      <c r="CO723" s="60"/>
      <c r="CP723" s="244"/>
      <c r="CQ723" s="212"/>
      <c r="CR723" s="213"/>
      <c r="CS723" s="149"/>
      <c r="CT723" s="60"/>
      <c r="CU723" s="244"/>
      <c r="CV723" s="212"/>
      <c r="CW723" s="213"/>
      <c r="CX723" s="149"/>
      <c r="CY723" s="60"/>
      <c r="CZ723" s="244"/>
      <c r="DA723" s="212"/>
      <c r="DB723" s="213"/>
      <c r="DC723" s="149"/>
      <c r="DD723" s="60"/>
      <c r="DE723" s="244"/>
      <c r="DF723" s="212"/>
      <c r="DG723" s="213"/>
      <c r="DH723" s="149"/>
      <c r="DI723" s="60"/>
      <c r="DJ723" s="244"/>
      <c r="DK723" s="212"/>
      <c r="DL723" s="213"/>
      <c r="DM723" s="149"/>
      <c r="DN723" s="60"/>
      <c r="DO723" s="244"/>
      <c r="DP723" s="212"/>
      <c r="DQ723" s="213"/>
      <c r="DR723" s="149">
        <f t="shared" si="3710"/>
        <v>0</v>
      </c>
      <c r="DS723" s="60">
        <f t="shared" si="3717"/>
        <v>0</v>
      </c>
      <c r="DT723" s="244"/>
      <c r="DU723" s="212">
        <v>0</v>
      </c>
      <c r="DV723" s="213">
        <v>0</v>
      </c>
      <c r="DW723" s="149">
        <f t="shared" si="3711"/>
        <v>0</v>
      </c>
      <c r="DX723" s="60">
        <f t="shared" si="3718"/>
        <v>0</v>
      </c>
      <c r="DY723" s="244"/>
      <c r="DZ723" s="212"/>
      <c r="EA723" s="213"/>
      <c r="EB723" s="149"/>
      <c r="EC723" s="60"/>
      <c r="ED723" s="247"/>
      <c r="EE723" s="212"/>
      <c r="EF723" s="213"/>
      <c r="EG723" s="149"/>
      <c r="EH723" s="60"/>
      <c r="EI723" s="244"/>
      <c r="EJ723" s="224">
        <f t="shared" ref="EJ723" si="3824">IFERROR(AVERAGEIFS(O723:EI723,O$12:EI$12,"Valor Total Unitario",O723:EI723,"&lt;&gt;0"),0)</f>
        <v>6890000</v>
      </c>
      <c r="EK723" s="221">
        <f t="shared" ref="EK723" si="3825">_xlfn.MINIFS(O723:EI723,O$12:EI$12,"Valor Total Unitario", O723:EI723, "&lt;&gt;0")</f>
        <v>6890000</v>
      </c>
      <c r="EL723" s="222" t="str">
        <f t="shared" ref="EL723" si="3826">IF(EK723=0,"",INDEX(O$9:EI$9,MATCH(EK723,O723:EI723,0)))</f>
        <v>LA INSTRUMENTADORA S.A.S.</v>
      </c>
      <c r="EM723" s="221"/>
      <c r="EN723" s="220">
        <f>IFERROR(EM723/#REF!,0)</f>
        <v>0</v>
      </c>
      <c r="EO723" s="31">
        <f t="shared" ref="EO723" si="3827">+EJ723</f>
        <v>6890000</v>
      </c>
      <c r="EP723" s="31">
        <f t="shared" si="3796"/>
        <v>6890000</v>
      </c>
      <c r="EQ723" s="225" t="str">
        <f t="shared" si="3805"/>
        <v/>
      </c>
    </row>
    <row r="724" spans="1:152" s="14" customFormat="1" ht="28.5">
      <c r="A724" s="263">
        <f t="shared" si="2595"/>
        <v>712</v>
      </c>
      <c r="B724" s="102"/>
      <c r="C724" s="254" t="s">
        <v>1439</v>
      </c>
      <c r="D724" s="273" t="s">
        <v>57</v>
      </c>
      <c r="E724" s="268" t="s">
        <v>1446</v>
      </c>
      <c r="F724" s="273">
        <v>1</v>
      </c>
      <c r="G724" s="102"/>
      <c r="H724" s="103"/>
      <c r="I724" s="210"/>
      <c r="J724" s="280"/>
      <c r="K724" s="206"/>
      <c r="L724" s="71">
        <f t="shared" ref="L724" si="3828">+J724+K724</f>
        <v>0</v>
      </c>
      <c r="M724" s="209">
        <f t="shared" si="3708"/>
        <v>0</v>
      </c>
      <c r="O724" s="276"/>
      <c r="P724" s="276"/>
      <c r="Q724" s="149"/>
      <c r="R724" s="60"/>
      <c r="S724" s="244"/>
      <c r="T724" s="275"/>
      <c r="U724" s="275"/>
      <c r="V724" s="149"/>
      <c r="W724" s="60"/>
      <c r="X724" s="244"/>
      <c r="Y724" s="275"/>
      <c r="Z724" s="275"/>
      <c r="AA724" s="149"/>
      <c r="AB724" s="60"/>
      <c r="AC724" s="244"/>
      <c r="AD724" s="275"/>
      <c r="AE724" s="275"/>
      <c r="AF724" s="149"/>
      <c r="AG724" s="60"/>
      <c r="AH724" s="244"/>
      <c r="AI724" s="275"/>
      <c r="AJ724" s="275"/>
      <c r="AK724" s="149"/>
      <c r="AL724" s="60"/>
      <c r="AM724" s="244"/>
      <c r="AN724" s="275"/>
      <c r="AO724" s="275"/>
      <c r="AP724" s="149">
        <f t="shared" si="3709"/>
        <v>0</v>
      </c>
      <c r="AQ724" s="60">
        <f t="shared" si="3789"/>
        <v>0</v>
      </c>
      <c r="AR724" s="244"/>
      <c r="AS724" s="275"/>
      <c r="AT724" s="275"/>
      <c r="AU724" s="149"/>
      <c r="AV724" s="60"/>
      <c r="AW724" s="244"/>
      <c r="AX724" s="212"/>
      <c r="AY724" s="213"/>
      <c r="AZ724" s="149"/>
      <c r="BA724" s="60"/>
      <c r="BB724" s="244"/>
      <c r="BC724" s="212"/>
      <c r="BD724" s="213"/>
      <c r="BE724" s="149"/>
      <c r="BF724" s="60"/>
      <c r="BG724" s="244"/>
      <c r="BH724" s="275"/>
      <c r="BI724" s="275"/>
      <c r="BJ724" s="149"/>
      <c r="BK724" s="60"/>
      <c r="BL724" s="244"/>
      <c r="BM724" s="212"/>
      <c r="BN724" s="213"/>
      <c r="BO724" s="149"/>
      <c r="BP724" s="60"/>
      <c r="BQ724" s="244"/>
      <c r="BR724" s="212"/>
      <c r="BS724" s="213"/>
      <c r="BT724" s="149"/>
      <c r="BU724" s="60"/>
      <c r="BV724" s="244"/>
      <c r="BW724" s="212"/>
      <c r="BX724" s="213"/>
      <c r="BY724" s="149"/>
      <c r="BZ724" s="60"/>
      <c r="CA724" s="244"/>
      <c r="CB724" s="277">
        <v>530000</v>
      </c>
      <c r="CC724" s="277">
        <v>100700</v>
      </c>
      <c r="CD724" s="149">
        <f t="shared" si="3722"/>
        <v>630700</v>
      </c>
      <c r="CE724" s="60">
        <f t="shared" si="3723"/>
        <v>630700</v>
      </c>
      <c r="CF724" s="244"/>
      <c r="CG724" s="212"/>
      <c r="CH724" s="213"/>
      <c r="CI724" s="149"/>
      <c r="CJ724" s="60"/>
      <c r="CK724" s="244"/>
      <c r="CL724" s="212"/>
      <c r="CM724" s="213"/>
      <c r="CN724" s="149"/>
      <c r="CO724" s="60"/>
      <c r="CP724" s="244"/>
      <c r="CQ724" s="212"/>
      <c r="CR724" s="213"/>
      <c r="CS724" s="149"/>
      <c r="CT724" s="60"/>
      <c r="CU724" s="244"/>
      <c r="CV724" s="212"/>
      <c r="CW724" s="213"/>
      <c r="CX724" s="149"/>
      <c r="CY724" s="60"/>
      <c r="CZ724" s="244"/>
      <c r="DA724" s="212"/>
      <c r="DB724" s="213"/>
      <c r="DC724" s="149"/>
      <c r="DD724" s="60"/>
      <c r="DE724" s="244"/>
      <c r="DF724" s="212"/>
      <c r="DG724" s="213"/>
      <c r="DH724" s="149"/>
      <c r="DI724" s="60"/>
      <c r="DJ724" s="244"/>
      <c r="DK724" s="212"/>
      <c r="DL724" s="213"/>
      <c r="DM724" s="149"/>
      <c r="DN724" s="60"/>
      <c r="DO724" s="244"/>
      <c r="DP724" s="212"/>
      <c r="DQ724" s="213"/>
      <c r="DR724" s="149">
        <f t="shared" si="3710"/>
        <v>0</v>
      </c>
      <c r="DS724" s="60">
        <f t="shared" si="3717"/>
        <v>0</v>
      </c>
      <c r="DT724" s="244"/>
      <c r="DU724" s="212">
        <v>0</v>
      </c>
      <c r="DV724" s="213">
        <v>0</v>
      </c>
      <c r="DW724" s="149">
        <f t="shared" si="3711"/>
        <v>0</v>
      </c>
      <c r="DX724" s="60">
        <f t="shared" si="3718"/>
        <v>0</v>
      </c>
      <c r="DY724" s="244"/>
      <c r="DZ724" s="212"/>
      <c r="EA724" s="213"/>
      <c r="EB724" s="149"/>
      <c r="EC724" s="60"/>
      <c r="ED724" s="247"/>
      <c r="EE724" s="212"/>
      <c r="EF724" s="213"/>
      <c r="EG724" s="149"/>
      <c r="EH724" s="60"/>
      <c r="EI724" s="244"/>
      <c r="EJ724" s="224">
        <f t="shared" ref="EJ724" si="3829">IFERROR(AVERAGEIFS(O724:EI724,O$12:EI$12,"Valor Total Unitario",O724:EI724,"&lt;&gt;0"),0)</f>
        <v>630700</v>
      </c>
      <c r="EK724" s="221">
        <f t="shared" ref="EK724" si="3830">_xlfn.MINIFS(O724:EI724,O$12:EI$12,"Valor Total Unitario", O724:EI724, "&lt;&gt;0")</f>
        <v>630700</v>
      </c>
      <c r="EL724" s="222" t="str">
        <f t="shared" ref="EL724" si="3831">IF(EK724=0,"",INDEX(O$9:EI$9,MATCH(EK724,O724:EI724,0)))</f>
        <v>LA INSTRUMENTADORA S.A.S.</v>
      </c>
      <c r="EM724" s="221"/>
      <c r="EN724" s="220">
        <f>IFERROR(EM724/#REF!,0)</f>
        <v>0</v>
      </c>
      <c r="EO724" s="31">
        <f t="shared" ref="EO724" si="3832">+EJ724</f>
        <v>630700</v>
      </c>
      <c r="EP724" s="31">
        <f t="shared" si="3796"/>
        <v>630700</v>
      </c>
      <c r="EQ724" s="225" t="str">
        <f t="shared" si="3805"/>
        <v/>
      </c>
    </row>
    <row r="725" spans="1:152" s="14" customFormat="1" ht="24">
      <c r="A725" s="263">
        <f t="shared" si="2595"/>
        <v>713</v>
      </c>
      <c r="B725" s="102"/>
      <c r="C725" s="254" t="s">
        <v>1440</v>
      </c>
      <c r="D725" s="273" t="s">
        <v>57</v>
      </c>
      <c r="E725" s="268" t="s">
        <v>1447</v>
      </c>
      <c r="F725" s="273">
        <v>1</v>
      </c>
      <c r="G725" s="102"/>
      <c r="H725" s="103"/>
      <c r="I725" s="210"/>
      <c r="J725" s="280"/>
      <c r="K725" s="206"/>
      <c r="L725" s="71">
        <f t="shared" ref="L725" si="3833">+J725+K725</f>
        <v>0</v>
      </c>
      <c r="M725" s="209">
        <f t="shared" si="3708"/>
        <v>0</v>
      </c>
      <c r="O725" s="276"/>
      <c r="P725" s="276"/>
      <c r="Q725" s="149"/>
      <c r="R725" s="60"/>
      <c r="S725" s="244"/>
      <c r="T725" s="275"/>
      <c r="U725" s="275"/>
      <c r="V725" s="149"/>
      <c r="W725" s="60"/>
      <c r="X725" s="244"/>
      <c r="Y725" s="275"/>
      <c r="Z725" s="275"/>
      <c r="AA725" s="149"/>
      <c r="AB725" s="60"/>
      <c r="AC725" s="244"/>
      <c r="AD725" s="275"/>
      <c r="AE725" s="275"/>
      <c r="AF725" s="149"/>
      <c r="AG725" s="60"/>
      <c r="AH725" s="244"/>
      <c r="AI725" s="275"/>
      <c r="AJ725" s="275"/>
      <c r="AK725" s="149"/>
      <c r="AL725" s="60"/>
      <c r="AM725" s="244"/>
      <c r="AN725" s="275"/>
      <c r="AO725" s="275"/>
      <c r="AP725" s="149">
        <f t="shared" si="3709"/>
        <v>0</v>
      </c>
      <c r="AQ725" s="60">
        <f t="shared" si="3789"/>
        <v>0</v>
      </c>
      <c r="AR725" s="244"/>
      <c r="AS725" s="275"/>
      <c r="AT725" s="275"/>
      <c r="AU725" s="149"/>
      <c r="AV725" s="60"/>
      <c r="AW725" s="244"/>
      <c r="AX725" s="212"/>
      <c r="AY725" s="213"/>
      <c r="AZ725" s="149"/>
      <c r="BA725" s="60"/>
      <c r="BB725" s="244"/>
      <c r="BC725" s="212"/>
      <c r="BD725" s="213"/>
      <c r="BE725" s="149"/>
      <c r="BF725" s="60"/>
      <c r="BG725" s="244"/>
      <c r="BH725" s="275"/>
      <c r="BI725" s="275"/>
      <c r="BJ725" s="149"/>
      <c r="BK725" s="60"/>
      <c r="BL725" s="244"/>
      <c r="BM725" s="212"/>
      <c r="BN725" s="213"/>
      <c r="BO725" s="149"/>
      <c r="BP725" s="60"/>
      <c r="BQ725" s="244"/>
      <c r="BR725" s="212"/>
      <c r="BS725" s="213"/>
      <c r="BT725" s="149"/>
      <c r="BU725" s="60"/>
      <c r="BV725" s="244"/>
      <c r="BW725" s="212"/>
      <c r="BX725" s="213"/>
      <c r="BY725" s="149"/>
      <c r="BZ725" s="60"/>
      <c r="CA725" s="244"/>
      <c r="CB725" s="277">
        <v>1850000</v>
      </c>
      <c r="CC725" s="277">
        <v>351500</v>
      </c>
      <c r="CD725" s="149">
        <f t="shared" si="3722"/>
        <v>2201500</v>
      </c>
      <c r="CE725" s="60">
        <f t="shared" si="3723"/>
        <v>2201500</v>
      </c>
      <c r="CF725" s="244"/>
      <c r="CG725" s="212"/>
      <c r="CH725" s="213"/>
      <c r="CI725" s="149"/>
      <c r="CJ725" s="60"/>
      <c r="CK725" s="244"/>
      <c r="CL725" s="212"/>
      <c r="CM725" s="213"/>
      <c r="CN725" s="149"/>
      <c r="CO725" s="60"/>
      <c r="CP725" s="244"/>
      <c r="CQ725" s="212"/>
      <c r="CR725" s="213"/>
      <c r="CS725" s="149"/>
      <c r="CT725" s="60"/>
      <c r="CU725" s="244"/>
      <c r="CV725" s="212"/>
      <c r="CW725" s="213"/>
      <c r="CX725" s="149"/>
      <c r="CY725" s="60"/>
      <c r="CZ725" s="244"/>
      <c r="DA725" s="212"/>
      <c r="DB725" s="213"/>
      <c r="DC725" s="149"/>
      <c r="DD725" s="60"/>
      <c r="DE725" s="244"/>
      <c r="DF725" s="212"/>
      <c r="DG725" s="213"/>
      <c r="DH725" s="149"/>
      <c r="DI725" s="60"/>
      <c r="DJ725" s="244"/>
      <c r="DK725" s="212"/>
      <c r="DL725" s="213"/>
      <c r="DM725" s="149"/>
      <c r="DN725" s="60"/>
      <c r="DO725" s="244"/>
      <c r="DP725" s="212"/>
      <c r="DQ725" s="213"/>
      <c r="DR725" s="149">
        <f t="shared" si="3710"/>
        <v>0</v>
      </c>
      <c r="DS725" s="60">
        <f t="shared" si="3717"/>
        <v>0</v>
      </c>
      <c r="DT725" s="244"/>
      <c r="DU725" s="212">
        <v>0</v>
      </c>
      <c r="DV725" s="213">
        <v>0</v>
      </c>
      <c r="DW725" s="149">
        <f t="shared" si="3711"/>
        <v>0</v>
      </c>
      <c r="DX725" s="60">
        <f t="shared" si="3718"/>
        <v>0</v>
      </c>
      <c r="DY725" s="244"/>
      <c r="DZ725" s="212"/>
      <c r="EA725" s="213"/>
      <c r="EB725" s="149"/>
      <c r="EC725" s="60"/>
      <c r="ED725" s="247"/>
      <c r="EE725" s="212"/>
      <c r="EF725" s="213"/>
      <c r="EG725" s="149"/>
      <c r="EH725" s="60"/>
      <c r="EI725" s="244"/>
      <c r="EJ725" s="224">
        <f t="shared" ref="EJ725" si="3834">IFERROR(AVERAGEIFS(O725:EI725,O$12:EI$12,"Valor Total Unitario",O725:EI725,"&lt;&gt;0"),0)</f>
        <v>2201500</v>
      </c>
      <c r="EK725" s="221">
        <f t="shared" ref="EK725" si="3835">_xlfn.MINIFS(O725:EI725,O$12:EI$12,"Valor Total Unitario", O725:EI725, "&lt;&gt;0")</f>
        <v>2201500</v>
      </c>
      <c r="EL725" s="222" t="str">
        <f t="shared" ref="EL725" si="3836">IF(EK725=0,"",INDEX(O$9:EI$9,MATCH(EK725,O725:EI725,0)))</f>
        <v>LA INSTRUMENTADORA S.A.S.</v>
      </c>
      <c r="EM725" s="221"/>
      <c r="EN725" s="220">
        <f>IFERROR(EM725/#REF!,0)</f>
        <v>0</v>
      </c>
      <c r="EO725" s="31">
        <f t="shared" ref="EO725" si="3837">+EJ725</f>
        <v>2201500</v>
      </c>
      <c r="EP725" s="31">
        <f t="shared" si="3796"/>
        <v>2201500</v>
      </c>
      <c r="EQ725" s="225" t="str">
        <f t="shared" si="3805"/>
        <v/>
      </c>
    </row>
    <row r="726" spans="1:152" s="14" customFormat="1" ht="85.5">
      <c r="A726" s="263">
        <f t="shared" si="2595"/>
        <v>714</v>
      </c>
      <c r="B726" s="102"/>
      <c r="C726" s="249" t="s">
        <v>1441</v>
      </c>
      <c r="D726" s="273" t="s">
        <v>57</v>
      </c>
      <c r="E726" s="265" t="s">
        <v>1445</v>
      </c>
      <c r="F726" s="273">
        <v>1</v>
      </c>
      <c r="G726" s="102"/>
      <c r="H726" s="103"/>
      <c r="I726" s="210"/>
      <c r="J726" s="280"/>
      <c r="K726" s="206"/>
      <c r="L726" s="71">
        <f t="shared" ref="L726" si="3838">+J726+K726</f>
        <v>0</v>
      </c>
      <c r="M726" s="209">
        <f t="shared" si="3708"/>
        <v>0</v>
      </c>
      <c r="O726" s="276"/>
      <c r="P726" s="276"/>
      <c r="Q726" s="149"/>
      <c r="R726" s="60"/>
      <c r="S726" s="244"/>
      <c r="T726" s="275"/>
      <c r="U726" s="275"/>
      <c r="V726" s="149"/>
      <c r="W726" s="60"/>
      <c r="X726" s="244"/>
      <c r="Y726" s="275"/>
      <c r="Z726" s="275"/>
      <c r="AA726" s="149"/>
      <c r="AB726" s="60"/>
      <c r="AC726" s="244"/>
      <c r="AD726" s="275"/>
      <c r="AE726" s="275"/>
      <c r="AF726" s="149"/>
      <c r="AG726" s="60"/>
      <c r="AH726" s="244"/>
      <c r="AI726" s="275"/>
      <c r="AJ726" s="275"/>
      <c r="AK726" s="149"/>
      <c r="AL726" s="60"/>
      <c r="AM726" s="244"/>
      <c r="AN726" s="275"/>
      <c r="AO726" s="275"/>
      <c r="AP726" s="149">
        <f t="shared" si="3709"/>
        <v>0</v>
      </c>
      <c r="AQ726" s="60">
        <f t="shared" si="3789"/>
        <v>0</v>
      </c>
      <c r="AR726" s="244"/>
      <c r="AS726" s="275"/>
      <c r="AT726" s="275"/>
      <c r="AU726" s="149"/>
      <c r="AV726" s="60"/>
      <c r="AW726" s="244"/>
      <c r="AX726" s="212"/>
      <c r="AY726" s="213"/>
      <c r="AZ726" s="149"/>
      <c r="BA726" s="60"/>
      <c r="BB726" s="244"/>
      <c r="BC726" s="212"/>
      <c r="BD726" s="213"/>
      <c r="BE726" s="149"/>
      <c r="BF726" s="60"/>
      <c r="BG726" s="244"/>
      <c r="BH726" s="275"/>
      <c r="BI726" s="275"/>
      <c r="BJ726" s="149"/>
      <c r="BK726" s="60"/>
      <c r="BL726" s="244"/>
      <c r="BM726" s="212"/>
      <c r="BN726" s="213"/>
      <c r="BO726" s="149">
        <f t="shared" ref="BO726:BO729" si="3839">+BM726+BN726</f>
        <v>0</v>
      </c>
      <c r="BP726" s="60">
        <f t="shared" ref="BP726:BP729" si="3840">+BO726*$F726</f>
        <v>0</v>
      </c>
      <c r="BQ726" s="244"/>
      <c r="BR726" s="212"/>
      <c r="BS726" s="213"/>
      <c r="BT726" s="149"/>
      <c r="BU726" s="60"/>
      <c r="BV726" s="244"/>
      <c r="BW726" s="212"/>
      <c r="BX726" s="213"/>
      <c r="BY726" s="149"/>
      <c r="BZ726" s="60"/>
      <c r="CA726" s="244"/>
      <c r="CB726" s="277">
        <v>6890000</v>
      </c>
      <c r="CC726" s="277"/>
      <c r="CD726" s="149">
        <f t="shared" si="3722"/>
        <v>6890000</v>
      </c>
      <c r="CE726" s="60">
        <f t="shared" si="3723"/>
        <v>6890000</v>
      </c>
      <c r="CF726" s="244"/>
      <c r="CG726" s="212"/>
      <c r="CH726" s="213"/>
      <c r="CI726" s="149"/>
      <c r="CJ726" s="60"/>
      <c r="CK726" s="244"/>
      <c r="CL726" s="212"/>
      <c r="CM726" s="213"/>
      <c r="CN726" s="149"/>
      <c r="CO726" s="60"/>
      <c r="CP726" s="244"/>
      <c r="CQ726" s="212"/>
      <c r="CR726" s="213"/>
      <c r="CS726" s="149"/>
      <c r="CT726" s="60"/>
      <c r="CU726" s="244"/>
      <c r="CV726" s="212"/>
      <c r="CW726" s="213"/>
      <c r="CX726" s="149"/>
      <c r="CY726" s="60"/>
      <c r="CZ726" s="244"/>
      <c r="DA726" s="212"/>
      <c r="DB726" s="213"/>
      <c r="DC726" s="149"/>
      <c r="DD726" s="60"/>
      <c r="DE726" s="244"/>
      <c r="DF726" s="212"/>
      <c r="DG726" s="213"/>
      <c r="DH726" s="149"/>
      <c r="DI726" s="60"/>
      <c r="DJ726" s="244"/>
      <c r="DK726" s="212"/>
      <c r="DL726" s="213"/>
      <c r="DM726" s="149"/>
      <c r="DN726" s="60"/>
      <c r="DO726" s="244"/>
      <c r="DP726" s="212"/>
      <c r="DQ726" s="213"/>
      <c r="DR726" s="149">
        <f t="shared" si="3710"/>
        <v>0</v>
      </c>
      <c r="DS726" s="60">
        <f t="shared" si="3717"/>
        <v>0</v>
      </c>
      <c r="DT726" s="244"/>
      <c r="DU726" s="212">
        <v>0</v>
      </c>
      <c r="DV726" s="213">
        <v>0</v>
      </c>
      <c r="DW726" s="149">
        <f t="shared" si="3711"/>
        <v>0</v>
      </c>
      <c r="DX726" s="60">
        <f t="shared" si="3718"/>
        <v>0</v>
      </c>
      <c r="DY726" s="244"/>
      <c r="DZ726" s="212"/>
      <c r="EA726" s="213"/>
      <c r="EB726" s="149"/>
      <c r="EC726" s="60"/>
      <c r="ED726" s="247"/>
      <c r="EE726" s="212"/>
      <c r="EF726" s="213"/>
      <c r="EG726" s="149"/>
      <c r="EH726" s="60"/>
      <c r="EI726" s="244"/>
      <c r="EJ726" s="224">
        <f t="shared" ref="EJ726" si="3841">IFERROR(AVERAGEIFS(O726:EI726,O$12:EI$12,"Valor Total Unitario",O726:EI726,"&lt;&gt;0"),0)</f>
        <v>6890000</v>
      </c>
      <c r="EK726" s="221">
        <f t="shared" ref="EK726" si="3842">_xlfn.MINIFS(O726:EI726,O$12:EI$12,"Valor Total Unitario", O726:EI726, "&lt;&gt;0")</f>
        <v>6890000</v>
      </c>
      <c r="EL726" s="222" t="str">
        <f t="shared" ref="EL726" si="3843">IF(EK726=0,"",INDEX(O$9:EI$9,MATCH(EK726,O726:EI726,0)))</f>
        <v>LA INSTRUMENTADORA S.A.S.</v>
      </c>
      <c r="EM726" s="221"/>
      <c r="EN726" s="220">
        <f>IFERROR(EM726/#REF!,0)</f>
        <v>0</v>
      </c>
      <c r="EO726" s="31">
        <f t="shared" ref="EO726" si="3844">+EJ726</f>
        <v>6890000</v>
      </c>
      <c r="EP726" s="31">
        <f t="shared" si="3796"/>
        <v>6890000</v>
      </c>
      <c r="EQ726" s="225" t="str">
        <f t="shared" si="3805"/>
        <v/>
      </c>
    </row>
    <row r="727" spans="1:152" s="14" customFormat="1" ht="57">
      <c r="A727" s="263">
        <f t="shared" si="2595"/>
        <v>715</v>
      </c>
      <c r="B727" s="102"/>
      <c r="C727" s="248" t="s">
        <v>1442</v>
      </c>
      <c r="D727" s="273" t="s">
        <v>57</v>
      </c>
      <c r="E727" s="271" t="s">
        <v>37</v>
      </c>
      <c r="F727" s="273">
        <v>1</v>
      </c>
      <c r="G727" s="102"/>
      <c r="H727" s="103"/>
      <c r="I727" s="210"/>
      <c r="J727" s="280"/>
      <c r="K727" s="206"/>
      <c r="L727" s="71">
        <f t="shared" ref="L727" si="3845">+J727+K727</f>
        <v>0</v>
      </c>
      <c r="M727" s="209">
        <f t="shared" si="3708"/>
        <v>0</v>
      </c>
      <c r="O727" s="276"/>
      <c r="P727" s="276"/>
      <c r="Q727" s="149"/>
      <c r="R727" s="60"/>
      <c r="S727" s="244"/>
      <c r="T727" s="275"/>
      <c r="U727" s="275"/>
      <c r="V727" s="149"/>
      <c r="W727" s="60"/>
      <c r="X727" s="244"/>
      <c r="Y727" s="275"/>
      <c r="Z727" s="275"/>
      <c r="AA727" s="149"/>
      <c r="AB727" s="60"/>
      <c r="AC727" s="244"/>
      <c r="AD727" s="275"/>
      <c r="AE727" s="275"/>
      <c r="AF727" s="149"/>
      <c r="AG727" s="60"/>
      <c r="AH727" s="244"/>
      <c r="AI727" s="275"/>
      <c r="AJ727" s="275"/>
      <c r="AK727" s="149"/>
      <c r="AL727" s="60"/>
      <c r="AM727" s="244"/>
      <c r="AN727" s="275">
        <v>5088000</v>
      </c>
      <c r="AO727" s="275">
        <v>0</v>
      </c>
      <c r="AP727" s="149">
        <f t="shared" si="3709"/>
        <v>5088000</v>
      </c>
      <c r="AQ727" s="60">
        <f t="shared" si="3789"/>
        <v>5088000</v>
      </c>
      <c r="AR727" s="244"/>
      <c r="AS727" s="275"/>
      <c r="AT727" s="275"/>
      <c r="AU727" s="149"/>
      <c r="AV727" s="60"/>
      <c r="AW727" s="244"/>
      <c r="AX727" s="212"/>
      <c r="AY727" s="213"/>
      <c r="AZ727" s="149"/>
      <c r="BA727" s="60"/>
      <c r="BB727" s="244"/>
      <c r="BC727" s="212"/>
      <c r="BD727" s="213"/>
      <c r="BE727" s="149"/>
      <c r="BF727" s="60"/>
      <c r="BG727" s="244"/>
      <c r="BH727" s="275"/>
      <c r="BI727" s="275"/>
      <c r="BJ727" s="149"/>
      <c r="BK727" s="60"/>
      <c r="BL727" s="244"/>
      <c r="BM727" s="212"/>
      <c r="BN727" s="213"/>
      <c r="BO727" s="149">
        <f t="shared" si="3839"/>
        <v>0</v>
      </c>
      <c r="BP727" s="60">
        <f t="shared" si="3840"/>
        <v>0</v>
      </c>
      <c r="BQ727" s="244"/>
      <c r="BR727" s="212"/>
      <c r="BS727" s="213"/>
      <c r="BT727" s="149"/>
      <c r="BU727" s="60"/>
      <c r="BV727" s="244"/>
      <c r="BW727" s="212"/>
      <c r="BX727" s="213"/>
      <c r="BY727" s="149"/>
      <c r="BZ727" s="60"/>
      <c r="CA727" s="244"/>
      <c r="CB727" s="277">
        <v>1840000</v>
      </c>
      <c r="CC727" s="277">
        <v>349600</v>
      </c>
      <c r="CD727" s="149">
        <f t="shared" si="3722"/>
        <v>2189600</v>
      </c>
      <c r="CE727" s="60">
        <f t="shared" si="3723"/>
        <v>2189600</v>
      </c>
      <c r="CF727" s="244"/>
      <c r="CG727" s="212"/>
      <c r="CH727" s="213"/>
      <c r="CI727" s="149"/>
      <c r="CJ727" s="60"/>
      <c r="CK727" s="244"/>
      <c r="CL727" s="212"/>
      <c r="CM727" s="213"/>
      <c r="CN727" s="149"/>
      <c r="CO727" s="60"/>
      <c r="CP727" s="244"/>
      <c r="CQ727" s="212"/>
      <c r="CR727" s="213"/>
      <c r="CS727" s="149"/>
      <c r="CT727" s="60"/>
      <c r="CU727" s="244"/>
      <c r="CV727" s="212"/>
      <c r="CW727" s="213"/>
      <c r="CX727" s="149"/>
      <c r="CY727" s="60"/>
      <c r="CZ727" s="244"/>
      <c r="DA727" s="212"/>
      <c r="DB727" s="213"/>
      <c r="DC727" s="149"/>
      <c r="DD727" s="60"/>
      <c r="DE727" s="244"/>
      <c r="DF727" s="212"/>
      <c r="DG727" s="213"/>
      <c r="DH727" s="149"/>
      <c r="DI727" s="60"/>
      <c r="DJ727" s="244"/>
      <c r="DK727" s="212"/>
      <c r="DL727" s="213"/>
      <c r="DM727" s="149"/>
      <c r="DN727" s="60"/>
      <c r="DO727" s="244"/>
      <c r="DP727" s="212"/>
      <c r="DQ727" s="213"/>
      <c r="DR727" s="149">
        <f t="shared" si="3710"/>
        <v>0</v>
      </c>
      <c r="DS727" s="60">
        <f t="shared" si="3717"/>
        <v>0</v>
      </c>
      <c r="DT727" s="244"/>
      <c r="DU727" s="212">
        <v>0</v>
      </c>
      <c r="DV727" s="213">
        <v>0</v>
      </c>
      <c r="DW727" s="149">
        <f t="shared" si="3711"/>
        <v>0</v>
      </c>
      <c r="DX727" s="60">
        <f t="shared" si="3718"/>
        <v>0</v>
      </c>
      <c r="DY727" s="244"/>
      <c r="DZ727" s="212"/>
      <c r="EA727" s="213"/>
      <c r="EB727" s="149"/>
      <c r="EC727" s="60"/>
      <c r="ED727" s="247"/>
      <c r="EE727" s="212"/>
      <c r="EF727" s="213"/>
      <c r="EG727" s="149"/>
      <c r="EH727" s="60"/>
      <c r="EI727" s="244"/>
      <c r="EJ727" s="224">
        <f t="shared" ref="EJ727" si="3846">IFERROR(AVERAGEIFS(O727:EI727,O$12:EI$12,"Valor Total Unitario",O727:EI727,"&lt;&gt;0"),0)</f>
        <v>3638800</v>
      </c>
      <c r="EK727" s="221">
        <f t="shared" ref="EK727" si="3847">_xlfn.MINIFS(O727:EI727,O$12:EI$12,"Valor Total Unitario", O727:EI727, "&lt;&gt;0")</f>
        <v>2189600</v>
      </c>
      <c r="EL727" s="222" t="str">
        <f t="shared" ref="EL727" si="3848">IF(EK727=0,"",INDEX(O$9:EI$9,MATCH(EK727,O727:EI727,0)))</f>
        <v>LA INSTRUMENTADORA S.A.S.</v>
      </c>
      <c r="EM727" s="221"/>
      <c r="EN727" s="220">
        <f>IFERROR(EM727/#REF!,0)</f>
        <v>0</v>
      </c>
      <c r="EO727" s="31">
        <f t="shared" ref="EO727" si="3849">+EJ727</f>
        <v>3638800</v>
      </c>
      <c r="EP727" s="31">
        <f t="shared" si="3796"/>
        <v>3638800</v>
      </c>
      <c r="EQ727" s="225" t="str">
        <f t="shared" si="3805"/>
        <v/>
      </c>
    </row>
    <row r="728" spans="1:152" s="14" customFormat="1" ht="28.5">
      <c r="A728" s="263">
        <f t="shared" si="2595"/>
        <v>716</v>
      </c>
      <c r="B728" s="102"/>
      <c r="C728" s="248" t="s">
        <v>1443</v>
      </c>
      <c r="D728" s="273" t="s">
        <v>57</v>
      </c>
      <c r="E728" s="271" t="s">
        <v>37</v>
      </c>
      <c r="F728" s="273">
        <v>1</v>
      </c>
      <c r="G728" s="102"/>
      <c r="H728" s="103"/>
      <c r="I728" s="210"/>
      <c r="J728" s="280"/>
      <c r="K728" s="206"/>
      <c r="L728" s="71">
        <f t="shared" ref="L728" si="3850">+J728+K728</f>
        <v>0</v>
      </c>
      <c r="M728" s="209">
        <f t="shared" si="3708"/>
        <v>0</v>
      </c>
      <c r="O728" s="276"/>
      <c r="P728" s="276"/>
      <c r="Q728" s="149"/>
      <c r="R728" s="60"/>
      <c r="S728" s="244"/>
      <c r="T728" s="275"/>
      <c r="U728" s="275"/>
      <c r="V728" s="149"/>
      <c r="W728" s="60"/>
      <c r="X728" s="244"/>
      <c r="Y728" s="275"/>
      <c r="Z728" s="275"/>
      <c r="AA728" s="149"/>
      <c r="AB728" s="60"/>
      <c r="AC728" s="244"/>
      <c r="AD728" s="275">
        <v>2341889.5728654563</v>
      </c>
      <c r="AE728" s="275">
        <v>0</v>
      </c>
      <c r="AF728" s="149">
        <f t="shared" si="3755"/>
        <v>2341889.5728654563</v>
      </c>
      <c r="AG728" s="60">
        <f t="shared" si="3756"/>
        <v>2341889.5728654563</v>
      </c>
      <c r="AH728" s="244"/>
      <c r="AI728" s="275"/>
      <c r="AJ728" s="275"/>
      <c r="AK728" s="149"/>
      <c r="AL728" s="60"/>
      <c r="AM728" s="244"/>
      <c r="AN728" s="275"/>
      <c r="AO728" s="275"/>
      <c r="AP728" s="149">
        <f t="shared" si="3709"/>
        <v>0</v>
      </c>
      <c r="AQ728" s="60">
        <f t="shared" si="3789"/>
        <v>0</v>
      </c>
      <c r="AR728" s="244"/>
      <c r="AS728" s="275"/>
      <c r="AT728" s="275"/>
      <c r="AU728" s="149"/>
      <c r="AV728" s="60"/>
      <c r="AW728" s="244"/>
      <c r="AX728" s="212"/>
      <c r="AY728" s="213"/>
      <c r="AZ728" s="149"/>
      <c r="BA728" s="60"/>
      <c r="BB728" s="244"/>
      <c r="BC728" s="212"/>
      <c r="BD728" s="213"/>
      <c r="BE728" s="149"/>
      <c r="BF728" s="60"/>
      <c r="BG728" s="244"/>
      <c r="BH728" s="275"/>
      <c r="BI728" s="275"/>
      <c r="BJ728" s="149"/>
      <c r="BK728" s="60"/>
      <c r="BL728" s="244"/>
      <c r="BM728" s="212"/>
      <c r="BN728" s="213"/>
      <c r="BO728" s="149">
        <f t="shared" si="3839"/>
        <v>0</v>
      </c>
      <c r="BP728" s="60">
        <f t="shared" si="3840"/>
        <v>0</v>
      </c>
      <c r="BQ728" s="244"/>
      <c r="BR728" s="212"/>
      <c r="BS728" s="213"/>
      <c r="BT728" s="149"/>
      <c r="BU728" s="60"/>
      <c r="BV728" s="244"/>
      <c r="BW728" s="212"/>
      <c r="BX728" s="213"/>
      <c r="BY728" s="149"/>
      <c r="BZ728" s="60"/>
      <c r="CA728" s="244"/>
      <c r="CB728" s="277"/>
      <c r="CC728" s="277"/>
      <c r="CD728" s="149"/>
      <c r="CE728" s="60"/>
      <c r="CF728" s="244"/>
      <c r="CG728" s="212"/>
      <c r="CH728" s="213"/>
      <c r="CI728" s="149"/>
      <c r="CJ728" s="60"/>
      <c r="CK728" s="244"/>
      <c r="CL728" s="212"/>
      <c r="CM728" s="213"/>
      <c r="CN728" s="149"/>
      <c r="CO728" s="60"/>
      <c r="CP728" s="244"/>
      <c r="CQ728" s="212"/>
      <c r="CR728" s="213"/>
      <c r="CS728" s="149"/>
      <c r="CT728" s="60"/>
      <c r="CU728" s="244"/>
      <c r="CV728" s="212"/>
      <c r="CW728" s="213"/>
      <c r="CX728" s="149"/>
      <c r="CY728" s="60"/>
      <c r="CZ728" s="244"/>
      <c r="DA728" s="212"/>
      <c r="DB728" s="213"/>
      <c r="DC728" s="149"/>
      <c r="DD728" s="60"/>
      <c r="DE728" s="244"/>
      <c r="DF728" s="212"/>
      <c r="DG728" s="213"/>
      <c r="DH728" s="149"/>
      <c r="DI728" s="60"/>
      <c r="DJ728" s="244"/>
      <c r="DK728" s="212"/>
      <c r="DL728" s="213"/>
      <c r="DM728" s="149"/>
      <c r="DN728" s="60"/>
      <c r="DO728" s="244"/>
      <c r="DP728" s="212"/>
      <c r="DQ728" s="213"/>
      <c r="DR728" s="149">
        <f t="shared" si="3710"/>
        <v>0</v>
      </c>
      <c r="DS728" s="60">
        <f t="shared" si="3717"/>
        <v>0</v>
      </c>
      <c r="DT728" s="244"/>
      <c r="DU728" s="212">
        <v>3331667</v>
      </c>
      <c r="DV728" s="213">
        <v>0.19</v>
      </c>
      <c r="DW728" s="149">
        <f t="shared" si="3711"/>
        <v>3331667.19</v>
      </c>
      <c r="DX728" s="60">
        <f t="shared" si="3718"/>
        <v>3331667.19</v>
      </c>
      <c r="DY728" s="244"/>
      <c r="DZ728" s="212"/>
      <c r="EA728" s="213"/>
      <c r="EB728" s="149"/>
      <c r="EC728" s="60"/>
      <c r="ED728" s="247"/>
      <c r="EE728" s="212"/>
      <c r="EF728" s="213"/>
      <c r="EG728" s="149"/>
      <c r="EH728" s="60"/>
      <c r="EI728" s="244"/>
      <c r="EJ728" s="224">
        <f t="shared" ref="EJ728" si="3851">IFERROR(AVERAGEIFS(O728:EI728,O$12:EI$12,"Valor Total Unitario",O728:EI728,"&lt;&gt;0"),0)</f>
        <v>2836778.3814327279</v>
      </c>
      <c r="EK728" s="221">
        <f t="shared" ref="EK728" si="3852">_xlfn.MINIFS(O728:EI728,O$12:EI$12,"Valor Total Unitario", O728:EI728, "&lt;&gt;0")</f>
        <v>2341889.5728654563</v>
      </c>
      <c r="EL728" s="222" t="str">
        <f t="shared" ref="EL728" si="3853">IF(EK728=0,"",INDEX(O$9:EI$9,MATCH(EK728,O728:EI728,0)))</f>
        <v>FIXMEDICAL SAS BIC</v>
      </c>
      <c r="EM728" s="221"/>
      <c r="EN728" s="220">
        <f>IFERROR(EM728/#REF!,0)</f>
        <v>0</v>
      </c>
      <c r="EO728" s="31">
        <f t="shared" ref="EO728" si="3854">+EJ728</f>
        <v>2836778.3814327279</v>
      </c>
      <c r="EP728" s="31">
        <f t="shared" si="3796"/>
        <v>2836778.3814327279</v>
      </c>
      <c r="EQ728" s="225" t="str">
        <f t="shared" si="3805"/>
        <v/>
      </c>
    </row>
    <row r="729" spans="1:152" s="14" customFormat="1" ht="57.75" thickBot="1">
      <c r="A729" s="263">
        <f t="shared" si="2595"/>
        <v>717</v>
      </c>
      <c r="B729" s="102"/>
      <c r="C729" s="262" t="s">
        <v>1444</v>
      </c>
      <c r="D729" s="273" t="s">
        <v>57</v>
      </c>
      <c r="E729" s="268" t="s">
        <v>37</v>
      </c>
      <c r="F729" s="273">
        <v>1</v>
      </c>
      <c r="G729" s="102"/>
      <c r="H729" s="103"/>
      <c r="I729" s="210"/>
      <c r="J729" s="280"/>
      <c r="K729" s="206"/>
      <c r="L729" s="71">
        <f t="shared" ref="L729" si="3855">+J729+K729</f>
        <v>0</v>
      </c>
      <c r="M729" s="209">
        <f t="shared" si="3708"/>
        <v>0</v>
      </c>
      <c r="O729" s="276"/>
      <c r="P729" s="276"/>
      <c r="Q729" s="149"/>
      <c r="R729" s="60"/>
      <c r="S729" s="244"/>
      <c r="T729" s="275"/>
      <c r="U729" s="275"/>
      <c r="V729" s="149"/>
      <c r="W729" s="60"/>
      <c r="X729" s="244"/>
      <c r="Y729" s="275">
        <v>2492460002</v>
      </c>
      <c r="Z729" s="275">
        <v>0</v>
      </c>
      <c r="AA729" s="149">
        <f t="shared" ref="AA729" si="3856">+Y729+Z729</f>
        <v>2492460002</v>
      </c>
      <c r="AB729" s="60">
        <f t="shared" ref="AB729" si="3857">+AA729*$F729</f>
        <v>2492460002</v>
      </c>
      <c r="AC729" s="244"/>
      <c r="AD729" s="275"/>
      <c r="AE729" s="275"/>
      <c r="AF729" s="149"/>
      <c r="AG729" s="60"/>
      <c r="AH729" s="244"/>
      <c r="AI729" s="275"/>
      <c r="AJ729" s="275"/>
      <c r="AK729" s="149"/>
      <c r="AL729" s="60"/>
      <c r="AM729" s="244"/>
      <c r="AN729" s="275">
        <v>102000000</v>
      </c>
      <c r="AO729" s="275">
        <v>0</v>
      </c>
      <c r="AP729" s="149">
        <f t="shared" si="3709"/>
        <v>102000000</v>
      </c>
      <c r="AQ729" s="60">
        <f t="shared" si="3789"/>
        <v>102000000</v>
      </c>
      <c r="AR729" s="244"/>
      <c r="AS729" s="275"/>
      <c r="AT729" s="275"/>
      <c r="AU729" s="149"/>
      <c r="AV729" s="60"/>
      <c r="AW729" s="244"/>
      <c r="AX729" s="212"/>
      <c r="AY729" s="213"/>
      <c r="AZ729" s="149"/>
      <c r="BA729" s="60"/>
      <c r="BB729" s="244"/>
      <c r="BC729" s="212"/>
      <c r="BD729" s="213"/>
      <c r="BE729" s="149"/>
      <c r="BF729" s="60"/>
      <c r="BG729" s="244"/>
      <c r="BH729" s="275"/>
      <c r="BI729" s="275"/>
      <c r="BJ729" s="149"/>
      <c r="BK729" s="60"/>
      <c r="BL729" s="244"/>
      <c r="BM729" s="212"/>
      <c r="BN729" s="213"/>
      <c r="BO729" s="149">
        <f t="shared" si="3839"/>
        <v>0</v>
      </c>
      <c r="BP729" s="60">
        <f t="shared" si="3840"/>
        <v>0</v>
      </c>
      <c r="BQ729" s="244"/>
      <c r="BR729" s="212"/>
      <c r="BS729" s="213"/>
      <c r="BT729" s="149"/>
      <c r="BU729" s="60"/>
      <c r="BV729" s="244"/>
      <c r="BW729" s="212"/>
      <c r="BX729" s="213"/>
      <c r="BY729" s="149"/>
      <c r="BZ729" s="60"/>
      <c r="CA729" s="244"/>
      <c r="CB729" s="277"/>
      <c r="CC729" s="277"/>
      <c r="CD729" s="149"/>
      <c r="CE729" s="60"/>
      <c r="CF729" s="244"/>
      <c r="CG729" s="212"/>
      <c r="CH729" s="213"/>
      <c r="CI729" s="149"/>
      <c r="CJ729" s="60"/>
      <c r="CK729" s="244"/>
      <c r="CL729" s="212"/>
      <c r="CM729" s="213"/>
      <c r="CN729" s="149"/>
      <c r="CO729" s="60"/>
      <c r="CP729" s="244"/>
      <c r="CQ729" s="212"/>
      <c r="CR729" s="213"/>
      <c r="CS729" s="149"/>
      <c r="CT729" s="60"/>
      <c r="CU729" s="244"/>
      <c r="CV729" s="212"/>
      <c r="CW729" s="213"/>
      <c r="CX729" s="149"/>
      <c r="CY729" s="60"/>
      <c r="CZ729" s="244"/>
      <c r="DA729" s="212"/>
      <c r="DB729" s="213"/>
      <c r="DC729" s="149"/>
      <c r="DD729" s="60"/>
      <c r="DE729" s="244"/>
      <c r="DF729" s="212"/>
      <c r="DG729" s="213"/>
      <c r="DH729" s="149"/>
      <c r="DI729" s="60"/>
      <c r="DJ729" s="244"/>
      <c r="DK729" s="212"/>
      <c r="DL729" s="213"/>
      <c r="DM729" s="149"/>
      <c r="DN729" s="60"/>
      <c r="DO729" s="244"/>
      <c r="DP729" s="212"/>
      <c r="DQ729" s="213"/>
      <c r="DR729" s="149">
        <f t="shared" si="3710"/>
        <v>0</v>
      </c>
      <c r="DS729" s="60">
        <f t="shared" si="3717"/>
        <v>0</v>
      </c>
      <c r="DT729" s="244"/>
      <c r="DU729" s="212">
        <v>0</v>
      </c>
      <c r="DV729" s="213">
        <v>0</v>
      </c>
      <c r="DW729" s="149">
        <f t="shared" si="3711"/>
        <v>0</v>
      </c>
      <c r="DX729" s="60">
        <f t="shared" si="3718"/>
        <v>0</v>
      </c>
      <c r="DY729" s="244"/>
      <c r="DZ729" s="212"/>
      <c r="EA729" s="213"/>
      <c r="EB729" s="149"/>
      <c r="EC729" s="60"/>
      <c r="ED729" s="247"/>
      <c r="EE729" s="212"/>
      <c r="EF729" s="213"/>
      <c r="EG729" s="149"/>
      <c r="EH729" s="60"/>
      <c r="EI729" s="244"/>
      <c r="EJ729" s="224">
        <f t="shared" ref="EJ729" si="3858">IFERROR(AVERAGEIFS(O729:EI729,O$12:EI$12,"Valor Total Unitario",O729:EI729,"&lt;&gt;0"),0)</f>
        <v>1297230001</v>
      </c>
      <c r="EK729" s="221">
        <f t="shared" ref="EK729" si="3859">_xlfn.MINIFS(O729:EI729,O$12:EI$12,"Valor Total Unitario", O729:EI729, "&lt;&gt;0")</f>
        <v>102000000</v>
      </c>
      <c r="EL729" s="222" t="str">
        <f t="shared" ref="EL729" si="3860">IF(EK729=0,"",INDEX(O$9:EI$9,MATCH(EK729,O729:EI729,0)))</f>
        <v>DISORTHO SAS</v>
      </c>
      <c r="EM729" s="221"/>
      <c r="EN729" s="220">
        <f>IFERROR(EM729/#REF!,0)</f>
        <v>0</v>
      </c>
      <c r="EO729" s="31">
        <f t="shared" ref="EO729" si="3861">+EJ729</f>
        <v>1297230001</v>
      </c>
      <c r="EP729" s="31">
        <f t="shared" si="3796"/>
        <v>1297230001</v>
      </c>
      <c r="EQ729" s="225" t="str">
        <f t="shared" si="3805"/>
        <v/>
      </c>
    </row>
    <row r="730" spans="1:152" ht="25.9" customHeight="1" thickBot="1">
      <c r="A730" s="228" t="s">
        <v>718</v>
      </c>
      <c r="B730" s="227"/>
      <c r="C730" s="227"/>
      <c r="D730" s="227"/>
      <c r="E730" s="227"/>
      <c r="F730" s="92"/>
      <c r="G730" s="108"/>
      <c r="H730" s="108"/>
      <c r="I730" s="291" t="s">
        <v>35</v>
      </c>
      <c r="J730" s="292"/>
      <c r="K730" s="292"/>
      <c r="L730" s="292"/>
      <c r="M730" s="207">
        <f>SUM(M13:M729)</f>
        <v>207313557</v>
      </c>
      <c r="N730" s="11"/>
      <c r="O730" s="291" t="s">
        <v>33</v>
      </c>
      <c r="P730" s="292"/>
      <c r="Q730" s="293"/>
      <c r="R730" s="214">
        <f>SUM(R13:R729)</f>
        <v>253230464.5668</v>
      </c>
      <c r="S730" s="182"/>
      <c r="T730" s="291" t="str">
        <f>CONCATENATE("TOTAL PRECIO No. ",W9)</f>
        <v>TOTAL PRECIO No. 2</v>
      </c>
      <c r="U730" s="292"/>
      <c r="V730" s="293"/>
      <c r="W730" s="214">
        <f>SUM(W13:W729)</f>
        <v>72630400.5</v>
      </c>
      <c r="X730" s="182"/>
      <c r="Y730" s="291" t="str">
        <f>CONCATENATE("TOTAL PRECIO No. ",AB9)</f>
        <v>TOTAL PRECIO No. 3</v>
      </c>
      <c r="Z730" s="292"/>
      <c r="AA730" s="293"/>
      <c r="AB730" s="214">
        <f>SUM(AB13:AB729)</f>
        <v>4153461544</v>
      </c>
      <c r="AC730" s="244"/>
      <c r="AD730" s="291" t="str">
        <f>CONCATENATE("TOTAL PRECIO No. ",AG9)</f>
        <v>TOTAL PRECIO No. 4</v>
      </c>
      <c r="AE730" s="292"/>
      <c r="AF730" s="293"/>
      <c r="AG730" s="214">
        <f>SUM(AG13:AG729)</f>
        <v>1060796202.932148</v>
      </c>
      <c r="AH730" s="244"/>
      <c r="AI730" s="291" t="str">
        <f>CONCATENATE("TOTAL PRECIO No. ",AL9)</f>
        <v>TOTAL PRECIO No. 5</v>
      </c>
      <c r="AJ730" s="292"/>
      <c r="AK730" s="293"/>
      <c r="AL730" s="214">
        <f>SUM(AL13:AL729)</f>
        <v>724858500.59999979</v>
      </c>
      <c r="AM730" s="244"/>
      <c r="AN730" s="291" t="str">
        <f>CONCATENATE("TOTAL PRECIO No. ",AQ9)</f>
        <v>TOTAL PRECIO No. 6</v>
      </c>
      <c r="AO730" s="292"/>
      <c r="AP730" s="293"/>
      <c r="AQ730" s="214">
        <f>SUM(AQ13:AQ729)</f>
        <v>6328088264.1919975</v>
      </c>
      <c r="AR730" s="244"/>
      <c r="AS730" s="291" t="str">
        <f>CONCATENATE("TOTAL PRECIO No. ",AV9)</f>
        <v>TOTAL PRECIO No. 7</v>
      </c>
      <c r="AT730" s="292"/>
      <c r="AU730" s="293"/>
      <c r="AV730" s="214">
        <f>SUM(AV13:AV729)</f>
        <v>3099053102.4000015</v>
      </c>
      <c r="AW730" s="244"/>
      <c r="AX730" s="291" t="str">
        <f>CONCATENATE("TOTAL PRECIO No. ",BA9)</f>
        <v>TOTAL PRECIO No. 8</v>
      </c>
      <c r="AY730" s="292"/>
      <c r="AZ730" s="293"/>
      <c r="BA730" s="214">
        <f>SUM(BA13:BA729)</f>
        <v>1658892771</v>
      </c>
      <c r="BB730" s="244"/>
      <c r="BC730" s="291" t="str">
        <f>CONCATENATE("TOTAL PRECIO No. ",BF9)</f>
        <v>TOTAL PRECIO No. 9</v>
      </c>
      <c r="BD730" s="292"/>
      <c r="BE730" s="293"/>
      <c r="BF730" s="214">
        <f>SUM(BF13:BF729)</f>
        <v>4250971260</v>
      </c>
      <c r="BG730" s="244"/>
      <c r="BH730" s="291" t="str">
        <f>CONCATENATE("TOTAL PRECIO No. ",BK9)</f>
        <v>TOTAL PRECIO No. 10</v>
      </c>
      <c r="BI730" s="292"/>
      <c r="BJ730" s="293"/>
      <c r="BK730" s="214">
        <f>SUM(BK13:BK729)</f>
        <v>463083665.37777776</v>
      </c>
      <c r="BL730" s="244"/>
      <c r="BM730" s="291" t="str">
        <f>CONCATENATE("TOTAL PRECIO No. ",BP9)</f>
        <v>TOTAL PRECIO No. 11</v>
      </c>
      <c r="BN730" s="292"/>
      <c r="BO730" s="293"/>
      <c r="BP730" s="214">
        <f>SUM(BP13:BP729)</f>
        <v>1948062730</v>
      </c>
      <c r="BQ730" s="244"/>
      <c r="BR730" s="291" t="str">
        <f>CONCATENATE("TOTAL PRECIO No. ",BU9)</f>
        <v>TOTAL PRECIO No. 12</v>
      </c>
      <c r="BS730" s="292"/>
      <c r="BT730" s="293"/>
      <c r="BU730" s="214">
        <f>SUM(BU13:BU729)</f>
        <v>2244573856.5819998</v>
      </c>
      <c r="BV730" s="244"/>
      <c r="BW730" s="291" t="str">
        <f>CONCATENATE("TOTAL PRECIO No. ",BZ9)</f>
        <v>TOTAL PRECIO No. 13</v>
      </c>
      <c r="BX730" s="292"/>
      <c r="BY730" s="293"/>
      <c r="BZ730" s="214">
        <f>SUM(BZ13:BZ729)</f>
        <v>750553946.10000002</v>
      </c>
      <c r="CA730" s="244"/>
      <c r="CB730" s="291" t="str">
        <f>CONCATENATE("TOTAL PRECIO No. ",CE9)</f>
        <v>TOTAL PRECIO No. 14</v>
      </c>
      <c r="CC730" s="292"/>
      <c r="CD730" s="293"/>
      <c r="CE730" s="214">
        <f>SUM(CE13:CE729)</f>
        <v>1100098821</v>
      </c>
      <c r="CF730" s="244"/>
      <c r="CG730" s="291" t="str">
        <f>CONCATENATE("TOTAL PRECIO No. ",CJ9)</f>
        <v>TOTAL PRECIO No. 15</v>
      </c>
      <c r="CH730" s="292"/>
      <c r="CI730" s="293"/>
      <c r="CJ730" s="214">
        <f>SUM(CJ13:CJ729)</f>
        <v>1061675735.67</v>
      </c>
      <c r="CK730" s="244"/>
      <c r="CL730" s="291" t="str">
        <f>CONCATENATE("TOTAL PRECIO No. ",CO9)</f>
        <v>TOTAL PRECIO No. 16</v>
      </c>
      <c r="CM730" s="292"/>
      <c r="CN730" s="293"/>
      <c r="CO730" s="214">
        <f>SUM(CO13:CO729)</f>
        <v>895764084</v>
      </c>
      <c r="CP730" s="244"/>
      <c r="CQ730" s="291" t="str">
        <f>CONCATENATE("TOTAL PRECIO No. ",CT9)</f>
        <v>TOTAL PRECIO No. 17</v>
      </c>
      <c r="CR730" s="292"/>
      <c r="CS730" s="293"/>
      <c r="CT730" s="214">
        <f>SUM(CT13:CT729)</f>
        <v>460148762</v>
      </c>
      <c r="CU730" s="244"/>
      <c r="CV730" s="291" t="str">
        <f>CONCATENATE("TOTAL PRECIO No. ",CY9)</f>
        <v>TOTAL PRECIO No. 18</v>
      </c>
      <c r="CW730" s="292"/>
      <c r="CX730" s="293"/>
      <c r="CY730" s="214">
        <f>SUM(CY13:CY729)</f>
        <v>942731000</v>
      </c>
      <c r="CZ730" s="244"/>
      <c r="DA730" s="291" t="str">
        <f>CONCATENATE("TOTAL PRECIO No. ",DD9)</f>
        <v>TOTAL PRECIO No. 19</v>
      </c>
      <c r="DB730" s="292"/>
      <c r="DC730" s="293"/>
      <c r="DD730" s="214">
        <f>SUM(DD13:DD729)</f>
        <v>116261000</v>
      </c>
      <c r="DE730" s="244"/>
      <c r="DF730" s="291" t="str">
        <f>CONCATENATE("TOTAL PRECIO No. ",DI9)</f>
        <v>TOTAL PRECIO No. 20</v>
      </c>
      <c r="DG730" s="292"/>
      <c r="DH730" s="293"/>
      <c r="DI730" s="214">
        <f>SUM(DI13:DI729)</f>
        <v>127725400</v>
      </c>
      <c r="DJ730" s="244"/>
      <c r="DK730" s="291" t="str">
        <f>CONCATENATE("TOTAL PRECIO No. ",DN9)</f>
        <v>TOTAL PRECIO No. 21</v>
      </c>
      <c r="DL730" s="292"/>
      <c r="DM730" s="293"/>
      <c r="DN730" s="214">
        <f>SUM(DN13:DN729)</f>
        <v>2474718500</v>
      </c>
      <c r="DO730" s="244"/>
      <c r="DP730" s="291" t="str">
        <f>CONCATENATE("TOTAL PRECIO No. ",DS9)</f>
        <v>TOTAL PRECIO No. 22</v>
      </c>
      <c r="DQ730" s="292"/>
      <c r="DR730" s="293"/>
      <c r="DS730" s="214">
        <f>SUM(DS13:DS729)</f>
        <v>2972966405</v>
      </c>
      <c r="DT730" s="244"/>
      <c r="DU730" s="291" t="str">
        <f>CONCATENATE("TOTAL PRECIO No. ",DX9)</f>
        <v>TOTAL PRECIO No. 23</v>
      </c>
      <c r="DV730" s="292"/>
      <c r="DW730" s="293"/>
      <c r="DX730" s="214">
        <f>SUM(DX13:DX729)</f>
        <v>335860861.56999999</v>
      </c>
      <c r="DY730" s="244"/>
      <c r="DZ730" s="291" t="str">
        <f>CONCATENATE("TOTAL PRECIO No. ",EC9)</f>
        <v>TOTAL PRECIO No. 24</v>
      </c>
      <c r="EA730" s="292"/>
      <c r="EB730" s="293"/>
      <c r="EC730" s="214">
        <f>SUM(EC13:EC729)</f>
        <v>283140200</v>
      </c>
      <c r="ED730" s="247"/>
      <c r="EE730" s="291" t="str">
        <f>CONCATENATE("TOTAL PRECIO No. ",EH9)</f>
        <v>TOTAL PRECIO No. 25</v>
      </c>
      <c r="EF730" s="292"/>
      <c r="EG730" s="293"/>
      <c r="EH730" s="214">
        <f>SUM(EH13:EH729)</f>
        <v>322727000</v>
      </c>
      <c r="EI730" s="182"/>
      <c r="EJ730" s="215">
        <f>SUM(EJ13:EJ729)</f>
        <v>6814093049.0468845</v>
      </c>
      <c r="EK730" s="216">
        <f>SUM(EK13:EK729)</f>
        <v>3206548379.5080614</v>
      </c>
      <c r="EL730" s="216"/>
      <c r="EM730" s="216"/>
      <c r="EN730" s="217"/>
      <c r="EO730" s="218">
        <f>SUM(EO13:EO729)</f>
        <v>6814093049.0468845</v>
      </c>
      <c r="EP730" s="218">
        <f>SUM(EP13:EP729)</f>
        <v>11924182814.257851</v>
      </c>
      <c r="EQ730" s="219">
        <f>SUM(EQ13:EQ14)</f>
        <v>0</v>
      </c>
    </row>
    <row r="731" spans="1:152" ht="36" customHeight="1">
      <c r="A731" s="326"/>
      <c r="B731" s="327"/>
      <c r="C731" s="327"/>
      <c r="D731" s="327"/>
      <c r="E731" s="327"/>
      <c r="F731" s="183"/>
      <c r="G731" s="13"/>
      <c r="H731" s="13"/>
      <c r="I731" s="200"/>
      <c r="J731" s="200"/>
      <c r="K731" s="200"/>
      <c r="L731" s="200"/>
      <c r="M731" s="200"/>
      <c r="N731" s="200"/>
      <c r="O731" s="200"/>
      <c r="P731" s="200"/>
      <c r="Q731" s="200"/>
      <c r="R731" s="200"/>
      <c r="S731" s="200"/>
      <c r="T731" s="200"/>
      <c r="U731" s="200"/>
      <c r="V731" s="200"/>
      <c r="W731" s="200"/>
      <c r="X731" s="200"/>
      <c r="Y731" s="200"/>
      <c r="Z731" s="200"/>
      <c r="AA731" s="200"/>
      <c r="AB731" s="200"/>
      <c r="AC731" s="200"/>
      <c r="AD731" s="200"/>
      <c r="AE731" s="200"/>
      <c r="AF731" s="200"/>
      <c r="AG731" s="200"/>
      <c r="AH731" s="200"/>
      <c r="AI731" s="200"/>
      <c r="AJ731" s="200"/>
      <c r="AK731" s="200"/>
      <c r="AL731" s="200"/>
      <c r="AM731" s="200"/>
      <c r="AN731" s="200"/>
      <c r="AO731" s="200"/>
      <c r="AP731" s="200"/>
      <c r="AQ731" s="200"/>
      <c r="AR731" s="200"/>
      <c r="AS731" s="200"/>
      <c r="AT731" s="200"/>
      <c r="AU731" s="200"/>
      <c r="AV731" s="200"/>
      <c r="AW731" s="200"/>
      <c r="AX731" s="200"/>
      <c r="AY731" s="200"/>
      <c r="AZ731" s="200"/>
      <c r="BA731" s="200"/>
      <c r="BB731" s="200"/>
      <c r="BC731" s="200"/>
      <c r="BD731" s="200"/>
      <c r="BE731" s="200"/>
      <c r="BF731" s="200"/>
      <c r="BG731" s="200"/>
      <c r="BH731" s="200"/>
      <c r="BI731" s="200"/>
      <c r="BJ731" s="200"/>
      <c r="BK731" s="200"/>
      <c r="BL731" s="200"/>
      <c r="BM731" s="200"/>
      <c r="BN731" s="200"/>
      <c r="BO731" s="200"/>
      <c r="BP731" s="200"/>
      <c r="BQ731" s="200"/>
      <c r="BR731" s="200"/>
      <c r="BS731" s="200"/>
      <c r="BT731" s="200"/>
      <c r="BU731" s="200"/>
      <c r="BV731" s="200"/>
      <c r="BW731" s="200"/>
      <c r="BX731" s="200"/>
      <c r="BY731" s="200"/>
      <c r="BZ731" s="200"/>
      <c r="CA731" s="200"/>
      <c r="CB731" s="200"/>
      <c r="CC731" s="200"/>
      <c r="CD731" s="200"/>
      <c r="CE731" s="200"/>
      <c r="CF731" s="200"/>
      <c r="CG731" s="200"/>
      <c r="CH731" s="200"/>
      <c r="CI731" s="200"/>
      <c r="CJ731" s="200"/>
      <c r="CK731" s="200"/>
      <c r="CL731" s="200"/>
      <c r="CM731" s="200"/>
      <c r="CN731" s="200"/>
      <c r="CO731" s="200"/>
      <c r="CP731" s="200"/>
      <c r="CQ731" s="200"/>
      <c r="CR731" s="200"/>
      <c r="CS731" s="200"/>
      <c r="CT731" s="200"/>
      <c r="CU731" s="200"/>
      <c r="CV731" s="200"/>
      <c r="CW731" s="200"/>
      <c r="CX731" s="200"/>
      <c r="CY731" s="200"/>
      <c r="CZ731" s="200"/>
      <c r="DA731" s="200"/>
      <c r="DB731" s="200"/>
      <c r="DC731" s="200"/>
      <c r="DD731" s="200"/>
      <c r="DE731" s="200"/>
      <c r="DF731" s="200"/>
      <c r="DG731" s="200"/>
      <c r="DH731" s="200"/>
      <c r="DI731" s="200"/>
      <c r="DJ731" s="200"/>
      <c r="DK731" s="200"/>
      <c r="DL731" s="200"/>
      <c r="DM731" s="200"/>
      <c r="DN731" s="200"/>
      <c r="DO731" s="200"/>
      <c r="DP731" s="200"/>
      <c r="DQ731" s="200"/>
      <c r="DR731" s="200"/>
      <c r="DS731" s="200"/>
      <c r="DT731" s="200"/>
      <c r="DU731" s="200"/>
      <c r="DV731" s="200"/>
      <c r="DW731" s="200"/>
      <c r="DX731" s="200"/>
      <c r="DY731" s="200"/>
      <c r="DZ731" s="200"/>
      <c r="EA731" s="200"/>
      <c r="EB731" s="200"/>
      <c r="EC731" s="200"/>
      <c r="ED731" s="200"/>
      <c r="EE731" s="200"/>
      <c r="EF731" s="200"/>
      <c r="EG731" s="200"/>
      <c r="EH731" s="200"/>
      <c r="EI731" s="182"/>
      <c r="EJ731" s="13"/>
      <c r="EK731" s="13"/>
      <c r="EL731" s="13"/>
      <c r="EM731" s="13"/>
      <c r="EN731" s="13"/>
      <c r="EO731" s="13"/>
      <c r="EP731" s="202"/>
      <c r="EQ731" s="202"/>
      <c r="ER731" s="13"/>
      <c r="ES731" s="13"/>
      <c r="ET731" s="13"/>
      <c r="EU731" s="13"/>
      <c r="EV731" s="13"/>
    </row>
    <row r="732" spans="1:152" ht="21.75" customHeight="1">
      <c r="A732" s="184"/>
      <c r="B732" s="182"/>
      <c r="C732" s="35"/>
      <c r="D732" s="182"/>
      <c r="I732" s="18"/>
      <c r="J732" s="182"/>
      <c r="K732" s="182"/>
      <c r="L732" s="182"/>
      <c r="M732" s="182"/>
      <c r="N732" s="182"/>
      <c r="O732" s="182"/>
      <c r="P732" s="182"/>
      <c r="Q732" s="200"/>
      <c r="R732" s="200"/>
      <c r="S732" s="200"/>
      <c r="T732" s="200"/>
      <c r="U732" s="200"/>
      <c r="V732" s="200"/>
      <c r="W732" s="200"/>
      <c r="X732" s="200"/>
      <c r="Y732" s="200"/>
      <c r="Z732" s="200"/>
      <c r="AA732" s="200"/>
      <c r="AB732" s="200"/>
      <c r="AC732" s="200"/>
      <c r="AD732" s="200"/>
      <c r="AE732" s="200"/>
      <c r="AF732" s="200"/>
      <c r="AG732" s="200"/>
      <c r="AH732" s="200"/>
      <c r="AI732" s="200"/>
      <c r="AJ732" s="200"/>
      <c r="AK732" s="200"/>
      <c r="AL732" s="200"/>
      <c r="AM732" s="200"/>
      <c r="AN732" s="200"/>
      <c r="AO732" s="200"/>
      <c r="AP732" s="200"/>
      <c r="AQ732" s="200"/>
      <c r="AR732" s="200"/>
      <c r="AS732" s="200"/>
      <c r="AT732" s="200"/>
      <c r="AU732" s="200"/>
      <c r="AV732" s="200"/>
      <c r="AW732" s="200"/>
      <c r="AX732" s="200"/>
      <c r="AY732" s="200"/>
      <c r="AZ732" s="200"/>
      <c r="BA732" s="200"/>
      <c r="BB732" s="200"/>
      <c r="BC732" s="200"/>
      <c r="BD732" s="200"/>
      <c r="BE732" s="200"/>
      <c r="BF732" s="200"/>
      <c r="BG732" s="200"/>
      <c r="BH732" s="200"/>
      <c r="BI732" s="200"/>
      <c r="BJ732" s="200"/>
      <c r="BK732" s="200"/>
      <c r="BL732" s="200"/>
      <c r="BM732" s="200"/>
      <c r="BN732" s="200"/>
      <c r="BO732" s="200"/>
      <c r="BP732" s="200"/>
      <c r="BQ732" s="200"/>
      <c r="BR732" s="200"/>
      <c r="BS732" s="200"/>
      <c r="BT732" s="200"/>
      <c r="BU732" s="200"/>
      <c r="BV732" s="200"/>
      <c r="BW732" s="200"/>
      <c r="BX732" s="200"/>
      <c r="BY732" s="200"/>
      <c r="BZ732" s="200"/>
      <c r="CA732" s="200"/>
      <c r="CB732" s="200"/>
      <c r="CC732" s="200"/>
      <c r="CD732" s="200"/>
      <c r="CE732" s="200"/>
      <c r="CF732" s="200"/>
      <c r="CG732" s="200"/>
      <c r="CH732" s="200"/>
      <c r="CI732" s="200"/>
      <c r="CJ732" s="200"/>
      <c r="CK732" s="200"/>
      <c r="CL732" s="200"/>
      <c r="CM732" s="200"/>
      <c r="CN732" s="200"/>
      <c r="CO732" s="200"/>
      <c r="CP732" s="200"/>
      <c r="CQ732" s="200"/>
      <c r="CR732" s="200"/>
      <c r="CS732" s="200"/>
      <c r="CT732" s="200"/>
      <c r="CU732" s="200"/>
      <c r="CV732" s="200"/>
      <c r="CW732" s="200"/>
      <c r="CX732" s="200"/>
      <c r="CY732" s="200"/>
      <c r="CZ732" s="200"/>
      <c r="DA732" s="200"/>
      <c r="DB732" s="200"/>
      <c r="DC732" s="200"/>
      <c r="DD732" s="200"/>
      <c r="DE732" s="200"/>
      <c r="DF732" s="200"/>
      <c r="DG732" s="200"/>
      <c r="DH732" s="200"/>
      <c r="DI732" s="200"/>
      <c r="DJ732" s="200"/>
      <c r="DK732" s="200"/>
      <c r="DL732" s="200"/>
      <c r="DM732" s="200"/>
      <c r="DN732" s="200"/>
      <c r="DO732" s="200"/>
      <c r="DP732" s="200"/>
      <c r="DQ732" s="200"/>
      <c r="DR732" s="200"/>
      <c r="DS732" s="200"/>
      <c r="DT732" s="200"/>
      <c r="DU732" s="200"/>
      <c r="DV732" s="200"/>
      <c r="DW732" s="200"/>
      <c r="DX732" s="200"/>
      <c r="DY732" s="200"/>
      <c r="DZ732" s="200"/>
      <c r="EA732" s="200"/>
      <c r="EB732" s="200"/>
      <c r="EC732" s="200"/>
      <c r="ED732" s="200"/>
      <c r="EE732" s="200"/>
      <c r="EF732" s="200"/>
      <c r="EG732" s="200"/>
      <c r="EH732" s="200"/>
      <c r="EI732" s="200"/>
      <c r="EP732" s="203"/>
      <c r="EQ732" s="203"/>
      <c r="ER732" s="4"/>
      <c r="ES732" s="4"/>
      <c r="ET732" s="4"/>
      <c r="EU732" s="4"/>
      <c r="EV732" s="4"/>
    </row>
    <row r="733" spans="1:152" ht="18.75" customHeight="1" thickBot="1">
      <c r="A733" s="333" t="s">
        <v>723</v>
      </c>
      <c r="B733" s="334"/>
      <c r="C733" s="335"/>
      <c r="D733" s="237"/>
      <c r="I733" s="18"/>
      <c r="Q733" s="200"/>
      <c r="R733" s="200"/>
      <c r="S733" s="200"/>
      <c r="T733" s="200"/>
      <c r="U733" s="200"/>
      <c r="V733" s="200"/>
      <c r="W733" s="200"/>
      <c r="X733" s="200"/>
      <c r="Y733" s="200"/>
      <c r="Z733" s="200"/>
      <c r="AA733" s="200"/>
      <c r="AB733" s="200"/>
      <c r="AC733" s="200"/>
      <c r="AD733" s="200"/>
      <c r="AE733" s="200"/>
      <c r="AF733" s="200"/>
      <c r="AG733" s="200"/>
      <c r="AH733" s="200"/>
      <c r="AI733" s="200"/>
      <c r="AJ733" s="200"/>
      <c r="AK733" s="200"/>
      <c r="AL733" s="200"/>
      <c r="AM733" s="200"/>
      <c r="AN733" s="200"/>
      <c r="AO733" s="200"/>
      <c r="AP733" s="200"/>
      <c r="AQ733" s="200"/>
      <c r="AR733" s="200"/>
      <c r="AS733" s="200"/>
      <c r="AT733" s="200"/>
      <c r="AU733" s="200"/>
      <c r="AV733" s="200"/>
      <c r="AW733" s="200"/>
      <c r="AX733" s="200"/>
      <c r="AY733" s="200"/>
      <c r="AZ733" s="200"/>
      <c r="BA733" s="200"/>
      <c r="BB733" s="200"/>
      <c r="BC733" s="200"/>
      <c r="BD733" s="200"/>
      <c r="BE733" s="200"/>
      <c r="BF733" s="200"/>
      <c r="BG733" s="200"/>
      <c r="BH733" s="200"/>
      <c r="BI733" s="200"/>
      <c r="BJ733" s="200"/>
      <c r="BK733" s="200"/>
      <c r="BL733" s="200"/>
      <c r="BM733" s="200"/>
      <c r="BN733" s="200"/>
      <c r="BO733" s="200"/>
      <c r="BP733" s="200"/>
      <c r="BQ733" s="200"/>
      <c r="BR733" s="200"/>
      <c r="BS733" s="200"/>
      <c r="BT733" s="200"/>
      <c r="BU733" s="200"/>
      <c r="BV733" s="200"/>
      <c r="BW733" s="200"/>
      <c r="BX733" s="200"/>
      <c r="BY733" s="200"/>
      <c r="BZ733" s="200"/>
      <c r="CA733" s="200"/>
      <c r="CB733" s="200"/>
      <c r="CC733" s="200"/>
      <c r="CD733" s="200"/>
      <c r="CE733" s="200"/>
      <c r="CF733" s="200"/>
      <c r="CG733" s="200"/>
      <c r="CH733" s="200"/>
      <c r="CI733" s="200"/>
      <c r="CJ733" s="200"/>
      <c r="CK733" s="200"/>
      <c r="CL733" s="200"/>
      <c r="CM733" s="200"/>
      <c r="CN733" s="200"/>
      <c r="CO733" s="200"/>
      <c r="CP733" s="200"/>
      <c r="CQ733" s="200"/>
      <c r="CR733" s="200"/>
      <c r="CS733" s="200"/>
      <c r="CT733" s="200"/>
      <c r="CU733" s="200"/>
      <c r="CV733" s="200"/>
      <c r="CW733" s="200"/>
      <c r="CX733" s="200"/>
      <c r="CY733" s="200"/>
      <c r="CZ733" s="200"/>
      <c r="DA733" s="200"/>
      <c r="DB733" s="200"/>
      <c r="DC733" s="200"/>
      <c r="DD733" s="200"/>
      <c r="DE733" s="200"/>
      <c r="DF733" s="200"/>
      <c r="DG733" s="200"/>
      <c r="DH733" s="200"/>
      <c r="DI733" s="200"/>
      <c r="DJ733" s="200"/>
      <c r="DK733" s="200"/>
      <c r="DL733" s="200"/>
      <c r="DM733" s="200"/>
      <c r="DN733" s="200"/>
      <c r="DO733" s="200"/>
      <c r="DP733" s="200"/>
      <c r="DQ733" s="200"/>
      <c r="DR733" s="200"/>
      <c r="DS733" s="200"/>
      <c r="DT733" s="200"/>
      <c r="DU733" s="200"/>
      <c r="DV733" s="200"/>
      <c r="DW733" s="200"/>
      <c r="DX733" s="200"/>
      <c r="DY733" s="200"/>
      <c r="DZ733" s="200"/>
      <c r="EA733" s="200"/>
      <c r="EB733" s="200"/>
      <c r="EC733" s="200"/>
      <c r="ED733" s="200"/>
      <c r="EE733" s="200"/>
      <c r="EF733" s="200"/>
      <c r="EG733" s="200"/>
      <c r="EH733" s="200"/>
      <c r="EI733" s="200"/>
      <c r="EP733" s="203"/>
      <c r="EQ733" s="203"/>
      <c r="ER733" s="4"/>
      <c r="ES733" s="4"/>
      <c r="ET733" s="4"/>
      <c r="EU733" s="4"/>
      <c r="EV733" s="4"/>
    </row>
    <row r="734" spans="1:152" ht="38.25" customHeight="1">
      <c r="A734" s="233" t="s">
        <v>26</v>
      </c>
      <c r="B734" s="234" t="s">
        <v>724</v>
      </c>
      <c r="C734" s="235" t="s">
        <v>725</v>
      </c>
      <c r="D734" s="238" t="s">
        <v>50</v>
      </c>
      <c r="I734" s="18"/>
      <c r="Q734" s="200"/>
      <c r="R734" s="200"/>
      <c r="S734" s="200"/>
      <c r="T734" s="200"/>
      <c r="U734" s="200"/>
      <c r="V734" s="200"/>
      <c r="W734" s="200"/>
      <c r="X734" s="200"/>
      <c r="Y734" s="200"/>
      <c r="Z734" s="200"/>
      <c r="AA734" s="200"/>
      <c r="AB734" s="200"/>
      <c r="AC734" s="200"/>
      <c r="AD734" s="200"/>
      <c r="AE734" s="200"/>
      <c r="AF734" s="200"/>
      <c r="AG734" s="200"/>
      <c r="AH734" s="200"/>
      <c r="AI734" s="200"/>
      <c r="AJ734" s="200"/>
      <c r="AK734" s="200"/>
      <c r="AL734" s="200"/>
      <c r="AM734" s="200"/>
      <c r="AN734" s="200"/>
      <c r="AO734" s="200"/>
      <c r="AP734" s="200"/>
      <c r="AQ734" s="200"/>
      <c r="AR734" s="200"/>
      <c r="AS734" s="200"/>
      <c r="AT734" s="200"/>
      <c r="AU734" s="200"/>
      <c r="AV734" s="200"/>
      <c r="AW734" s="200"/>
      <c r="AX734" s="200"/>
      <c r="AY734" s="200"/>
      <c r="AZ734" s="200"/>
      <c r="BA734" s="200"/>
      <c r="BB734" s="200"/>
      <c r="BC734" s="200"/>
      <c r="BD734" s="200"/>
      <c r="BE734" s="200"/>
      <c r="BF734" s="200"/>
      <c r="BG734" s="200"/>
      <c r="BH734" s="200"/>
      <c r="BI734" s="200"/>
      <c r="BJ734" s="200"/>
      <c r="BK734" s="200"/>
      <c r="BL734" s="200"/>
      <c r="BM734" s="200"/>
      <c r="BN734" s="200"/>
      <c r="BO734" s="200"/>
      <c r="BP734" s="200"/>
      <c r="BQ734" s="200"/>
      <c r="BR734" s="200"/>
      <c r="BS734" s="200"/>
      <c r="BT734" s="200"/>
      <c r="BU734" s="200"/>
      <c r="BV734" s="200"/>
      <c r="BW734" s="200"/>
      <c r="BX734" s="200"/>
      <c r="BY734" s="200"/>
      <c r="BZ734" s="200"/>
      <c r="CA734" s="200"/>
      <c r="CB734" s="200"/>
      <c r="CC734" s="200"/>
      <c r="CD734" s="200"/>
      <c r="CE734" s="200"/>
      <c r="CF734" s="200"/>
      <c r="CG734" s="200"/>
      <c r="CH734" s="200"/>
      <c r="CI734" s="200"/>
      <c r="CJ734" s="200"/>
      <c r="CK734" s="200"/>
      <c r="CL734" s="200"/>
      <c r="CM734" s="200"/>
      <c r="CN734" s="200"/>
      <c r="CO734" s="200"/>
      <c r="CP734" s="200"/>
      <c r="CQ734" s="200"/>
      <c r="CR734" s="200"/>
      <c r="CS734" s="200"/>
      <c r="CT734" s="200"/>
      <c r="CU734" s="200"/>
      <c r="CV734" s="200"/>
      <c r="CW734" s="200"/>
      <c r="CX734" s="200"/>
      <c r="CY734" s="200"/>
      <c r="CZ734" s="200"/>
      <c r="DA734" s="200"/>
      <c r="DB734" s="200"/>
      <c r="DC734" s="200"/>
      <c r="DD734" s="200"/>
      <c r="DE734" s="200"/>
      <c r="DF734" s="200"/>
      <c r="DG734" s="200"/>
      <c r="DH734" s="200"/>
      <c r="DI734" s="200"/>
      <c r="DJ734" s="200"/>
      <c r="DK734" s="200"/>
      <c r="DL734" s="200"/>
      <c r="DM734" s="200"/>
      <c r="DN734" s="200"/>
      <c r="DO734" s="200"/>
      <c r="DP734" s="200"/>
      <c r="DQ734" s="200"/>
      <c r="DR734" s="200"/>
      <c r="DS734" s="200"/>
      <c r="DT734" s="200"/>
      <c r="DU734" s="200"/>
      <c r="DV734" s="200"/>
      <c r="DW734" s="200"/>
      <c r="DX734" s="200"/>
      <c r="DY734" s="200"/>
      <c r="DZ734" s="200"/>
      <c r="EA734" s="200"/>
      <c r="EB734" s="200"/>
      <c r="EC734" s="200"/>
      <c r="ED734" s="200"/>
      <c r="EE734" s="200"/>
      <c r="EF734" s="200"/>
      <c r="EG734" s="200"/>
      <c r="EH734" s="200"/>
      <c r="EI734" s="200"/>
      <c r="EP734" s="203"/>
      <c r="EQ734" s="203"/>
      <c r="ER734" s="4"/>
      <c r="ES734" s="4"/>
      <c r="ET734" s="4"/>
      <c r="EU734" s="4"/>
      <c r="EV734" s="4"/>
    </row>
    <row r="735" spans="1:152" ht="43.5" customHeight="1">
      <c r="A735" s="88">
        <v>1</v>
      </c>
      <c r="B735" s="236"/>
      <c r="C735" s="88" t="str">
        <f>O11</f>
        <v>CEIMED SAS</v>
      </c>
      <c r="D735" s="88">
        <f>R730</f>
        <v>253230464.5668</v>
      </c>
      <c r="E735" s="231"/>
      <c r="F735" s="232"/>
      <c r="G735" s="232"/>
      <c r="H735" s="93"/>
      <c r="I735" s="18"/>
      <c r="Q735" s="200"/>
      <c r="R735" s="200"/>
      <c r="S735" s="200"/>
      <c r="T735" s="200"/>
      <c r="U735" s="200"/>
      <c r="V735" s="200"/>
      <c r="W735" s="200"/>
      <c r="X735" s="200"/>
      <c r="Y735" s="200"/>
      <c r="Z735" s="200"/>
      <c r="AA735" s="200"/>
      <c r="AB735" s="200"/>
      <c r="AC735" s="200"/>
      <c r="AD735" s="200"/>
      <c r="AE735" s="200"/>
      <c r="AF735" s="200"/>
      <c r="AG735" s="200"/>
      <c r="AH735" s="200"/>
      <c r="AI735" s="200"/>
      <c r="AJ735" s="200"/>
      <c r="AK735" s="200"/>
      <c r="AL735" s="200"/>
      <c r="AM735" s="200"/>
      <c r="AN735" s="200"/>
      <c r="AO735" s="200"/>
      <c r="AP735" s="200"/>
      <c r="AQ735" s="200"/>
      <c r="AR735" s="200"/>
      <c r="AS735" s="200"/>
      <c r="AT735" s="200"/>
      <c r="AU735" s="200"/>
      <c r="AV735" s="200"/>
      <c r="AW735" s="200"/>
      <c r="AX735" s="200"/>
      <c r="AY735" s="200"/>
      <c r="AZ735" s="200"/>
      <c r="BA735" s="200"/>
      <c r="BB735" s="200"/>
      <c r="BC735" s="200"/>
      <c r="BD735" s="200"/>
      <c r="BE735" s="200"/>
      <c r="BF735" s="200"/>
      <c r="BG735" s="200"/>
      <c r="BH735" s="200"/>
      <c r="BI735" s="200"/>
      <c r="BJ735" s="200"/>
      <c r="BK735" s="200"/>
      <c r="BL735" s="200"/>
      <c r="BM735" s="200"/>
      <c r="BN735" s="200"/>
      <c r="BO735" s="200"/>
      <c r="BP735" s="200"/>
      <c r="BQ735" s="200"/>
      <c r="BR735" s="200"/>
      <c r="BS735" s="200"/>
      <c r="BT735" s="200"/>
      <c r="BU735" s="200"/>
      <c r="BV735" s="200"/>
      <c r="BW735" s="200"/>
      <c r="BX735" s="200"/>
      <c r="BY735" s="200"/>
      <c r="BZ735" s="200"/>
      <c r="CA735" s="200"/>
      <c r="CB735" s="200"/>
      <c r="CC735" s="200"/>
      <c r="CD735" s="200"/>
      <c r="CE735" s="200"/>
      <c r="CF735" s="200"/>
      <c r="CG735" s="200"/>
      <c r="CH735" s="200"/>
      <c r="CI735" s="200"/>
      <c r="CJ735" s="200"/>
      <c r="CK735" s="200"/>
      <c r="CL735" s="200"/>
      <c r="CM735" s="200"/>
      <c r="CN735" s="200"/>
      <c r="CO735" s="200"/>
      <c r="CP735" s="200"/>
      <c r="CQ735" s="200"/>
      <c r="CR735" s="200"/>
      <c r="CS735" s="200"/>
      <c r="CT735" s="200"/>
      <c r="CU735" s="200"/>
      <c r="CV735" s="200"/>
      <c r="CW735" s="200"/>
      <c r="CX735" s="200"/>
      <c r="CY735" s="200"/>
      <c r="CZ735" s="200"/>
      <c r="DA735" s="200"/>
      <c r="DB735" s="200"/>
      <c r="DC735" s="200"/>
      <c r="DD735" s="200"/>
      <c r="DE735" s="200"/>
      <c r="DF735" s="200"/>
      <c r="DG735" s="200"/>
      <c r="DH735" s="200"/>
      <c r="DI735" s="200"/>
      <c r="DJ735" s="200"/>
      <c r="DK735" s="200"/>
      <c r="DL735" s="200"/>
      <c r="DM735" s="200"/>
      <c r="DN735" s="200"/>
      <c r="DO735" s="200"/>
      <c r="DP735" s="200"/>
      <c r="DQ735" s="200"/>
      <c r="DR735" s="200"/>
      <c r="DS735" s="200"/>
      <c r="DT735" s="200"/>
      <c r="DU735" s="200"/>
      <c r="DV735" s="200"/>
      <c r="DW735" s="200"/>
      <c r="DX735" s="200"/>
      <c r="DY735" s="200"/>
      <c r="DZ735" s="200"/>
      <c r="EA735" s="200"/>
      <c r="EB735" s="200"/>
      <c r="EC735" s="200"/>
      <c r="ED735" s="200"/>
      <c r="EE735" s="200"/>
      <c r="EF735" s="200"/>
      <c r="EG735" s="200"/>
      <c r="EH735" s="200"/>
      <c r="EI735" s="200"/>
      <c r="EM735" s="67"/>
      <c r="EN735" s="67"/>
      <c r="EO735" s="67"/>
      <c r="EP735" s="68"/>
      <c r="EQ735" s="68"/>
      <c r="ER735" s="67"/>
      <c r="ES735" s="67"/>
      <c r="ET735" s="67"/>
      <c r="EU735" s="67"/>
      <c r="EV735" s="67"/>
    </row>
    <row r="736" spans="1:152" ht="39.75" customHeight="1">
      <c r="A736" s="88">
        <v>2</v>
      </c>
      <c r="B736" s="236"/>
      <c r="C736" s="88" t="str">
        <f>T11</f>
        <v>MEDITEC SA</v>
      </c>
      <c r="D736" s="88">
        <f>W730</f>
        <v>72630400.5</v>
      </c>
      <c r="E736" s="93"/>
      <c r="F736" s="93"/>
      <c r="G736" s="93"/>
      <c r="H736" s="93"/>
      <c r="I736" s="93"/>
      <c r="J736" s="137"/>
      <c r="Q736" s="200"/>
      <c r="R736" s="200"/>
      <c r="S736" s="200"/>
      <c r="T736" s="200"/>
      <c r="U736" s="200"/>
      <c r="V736" s="200"/>
      <c r="W736" s="200"/>
      <c r="X736" s="200"/>
      <c r="Y736" s="200"/>
      <c r="Z736" s="200"/>
      <c r="AA736" s="200"/>
      <c r="AB736" s="200"/>
      <c r="AC736" s="200"/>
      <c r="AD736" s="200"/>
      <c r="AE736" s="200"/>
      <c r="AF736" s="200"/>
      <c r="AG736" s="200"/>
      <c r="AH736" s="200"/>
      <c r="AI736" s="200"/>
      <c r="AJ736" s="200"/>
      <c r="AK736" s="200"/>
      <c r="AL736" s="200"/>
      <c r="AM736" s="200"/>
      <c r="AN736" s="200"/>
      <c r="AO736" s="200"/>
      <c r="AP736" s="200"/>
      <c r="AQ736" s="200"/>
      <c r="AR736" s="200"/>
      <c r="AS736" s="200"/>
      <c r="AT736" s="200"/>
      <c r="AU736" s="200"/>
      <c r="AV736" s="200"/>
      <c r="AW736" s="200"/>
      <c r="AX736" s="200"/>
      <c r="AY736" s="200"/>
      <c r="AZ736" s="200"/>
      <c r="BA736" s="200"/>
      <c r="BB736" s="200"/>
      <c r="BC736" s="200"/>
      <c r="BD736" s="200"/>
      <c r="BE736" s="200"/>
      <c r="BF736" s="200"/>
      <c r="BG736" s="200"/>
      <c r="BH736" s="200"/>
      <c r="BI736" s="200"/>
      <c r="BJ736" s="200"/>
      <c r="BK736" s="200"/>
      <c r="BL736" s="200"/>
      <c r="BM736" s="200"/>
      <c r="BN736" s="200"/>
      <c r="BO736" s="200"/>
      <c r="BP736" s="200"/>
      <c r="BQ736" s="200"/>
      <c r="BR736" s="200"/>
      <c r="BS736" s="200"/>
      <c r="BT736" s="200"/>
      <c r="BU736" s="200"/>
      <c r="BV736" s="200"/>
      <c r="BW736" s="200"/>
      <c r="BX736" s="200"/>
      <c r="BY736" s="200"/>
      <c r="BZ736" s="200"/>
      <c r="CA736" s="200"/>
      <c r="CB736" s="200"/>
      <c r="CC736" s="200"/>
      <c r="CD736" s="200"/>
      <c r="CE736" s="200"/>
      <c r="CF736" s="200"/>
      <c r="CG736" s="200"/>
      <c r="CH736" s="200"/>
      <c r="CI736" s="200"/>
      <c r="CJ736" s="200"/>
      <c r="CK736" s="200"/>
      <c r="CL736" s="200"/>
      <c r="CM736" s="200"/>
      <c r="CN736" s="200"/>
      <c r="CO736" s="200"/>
      <c r="CP736" s="200"/>
      <c r="CQ736" s="200"/>
      <c r="CR736" s="200"/>
      <c r="CS736" s="200"/>
      <c r="CT736" s="200"/>
      <c r="CU736" s="200"/>
      <c r="CV736" s="200"/>
      <c r="CW736" s="200"/>
      <c r="CX736" s="200"/>
      <c r="CY736" s="200"/>
      <c r="CZ736" s="200"/>
      <c r="DA736" s="200"/>
      <c r="DB736" s="200"/>
      <c r="DC736" s="200"/>
      <c r="DD736" s="200"/>
      <c r="DE736" s="200"/>
      <c r="DF736" s="200"/>
      <c r="DG736" s="200"/>
      <c r="DH736" s="200"/>
      <c r="DI736" s="200"/>
      <c r="DJ736" s="200"/>
      <c r="DK736" s="200"/>
      <c r="DL736" s="200"/>
      <c r="DM736" s="200"/>
      <c r="DN736" s="200"/>
      <c r="DO736" s="200"/>
      <c r="DP736" s="200"/>
      <c r="DQ736" s="200"/>
      <c r="DR736" s="200"/>
      <c r="DS736" s="200"/>
      <c r="DT736" s="200"/>
      <c r="DU736" s="200"/>
      <c r="DV736" s="200"/>
      <c r="DW736" s="200"/>
      <c r="DX736" s="200"/>
      <c r="DY736" s="200"/>
      <c r="DZ736" s="200"/>
      <c r="EA736" s="200"/>
      <c r="EB736" s="200"/>
      <c r="EC736" s="200"/>
      <c r="ED736" s="200"/>
      <c r="EE736" s="200"/>
      <c r="EF736" s="200"/>
      <c r="EG736" s="200"/>
      <c r="EH736" s="200"/>
      <c r="EI736" s="200"/>
      <c r="EM736" s="67"/>
      <c r="EN736" s="67"/>
      <c r="EO736" s="67"/>
      <c r="EP736" s="68"/>
      <c r="EQ736" s="68"/>
      <c r="ER736" s="67"/>
      <c r="ES736" s="67"/>
      <c r="ET736" s="67"/>
      <c r="EU736" s="67"/>
      <c r="EV736" s="67"/>
    </row>
    <row r="737" spans="1:152" ht="47.25" customHeight="1">
      <c r="A737" s="88">
        <v>3</v>
      </c>
      <c r="B737" s="236"/>
      <c r="C737" s="88" t="str">
        <f>Y11</f>
        <v>Sampedro</v>
      </c>
      <c r="D737" s="88">
        <f>AB730</f>
        <v>4153461544</v>
      </c>
      <c r="E737" s="93"/>
      <c r="F737" s="93"/>
      <c r="G737" s="93"/>
      <c r="H737" s="93"/>
      <c r="I737" s="18"/>
      <c r="J737" s="137"/>
      <c r="Q737" s="200"/>
      <c r="R737" s="200"/>
      <c r="S737" s="200"/>
      <c r="T737" s="200"/>
      <c r="U737" s="200"/>
      <c r="V737" s="200"/>
      <c r="W737" s="200"/>
      <c r="X737" s="200"/>
      <c r="Y737" s="200"/>
      <c r="Z737" s="200"/>
      <c r="AA737" s="200"/>
      <c r="AB737" s="200"/>
      <c r="AC737" s="200"/>
      <c r="AD737" s="200"/>
      <c r="AE737" s="200"/>
      <c r="AF737" s="200"/>
      <c r="AG737" s="200"/>
      <c r="AH737" s="200"/>
      <c r="AI737" s="200"/>
      <c r="AJ737" s="200"/>
      <c r="AK737" s="200"/>
      <c r="AL737" s="200"/>
      <c r="AM737" s="200"/>
      <c r="AN737" s="200"/>
      <c r="AO737" s="200"/>
      <c r="AP737" s="200"/>
      <c r="AQ737" s="200"/>
      <c r="AR737" s="200"/>
      <c r="AS737" s="200"/>
      <c r="AT737" s="200"/>
      <c r="AU737" s="200"/>
      <c r="AV737" s="200"/>
      <c r="AW737" s="200"/>
      <c r="AX737" s="200"/>
      <c r="AY737" s="200"/>
      <c r="AZ737" s="200"/>
      <c r="BA737" s="200"/>
      <c r="BB737" s="200"/>
      <c r="BC737" s="200"/>
      <c r="BD737" s="200"/>
      <c r="BE737" s="200"/>
      <c r="BF737" s="200"/>
      <c r="BG737" s="200"/>
      <c r="BH737" s="200"/>
      <c r="BI737" s="200"/>
      <c r="BJ737" s="200"/>
      <c r="BK737" s="200"/>
      <c r="BL737" s="200"/>
      <c r="BM737" s="200"/>
      <c r="BN737" s="200"/>
      <c r="BO737" s="200"/>
      <c r="BP737" s="200"/>
      <c r="BQ737" s="200"/>
      <c r="BR737" s="200"/>
      <c r="BS737" s="200"/>
      <c r="BT737" s="200"/>
      <c r="BU737" s="200"/>
      <c r="BV737" s="200"/>
      <c r="BW737" s="200"/>
      <c r="BX737" s="200"/>
      <c r="BY737" s="200"/>
      <c r="BZ737" s="200"/>
      <c r="CA737" s="200"/>
      <c r="CB737" s="200"/>
      <c r="CC737" s="200"/>
      <c r="CD737" s="200"/>
      <c r="CE737" s="200"/>
      <c r="CF737" s="200"/>
      <c r="CG737" s="200"/>
      <c r="CH737" s="200"/>
      <c r="CI737" s="200"/>
      <c r="CJ737" s="200"/>
      <c r="CK737" s="200"/>
      <c r="CL737" s="200"/>
      <c r="CM737" s="200"/>
      <c r="CN737" s="200"/>
      <c r="CO737" s="200"/>
      <c r="CP737" s="200"/>
      <c r="CQ737" s="200"/>
      <c r="CR737" s="200"/>
      <c r="CS737" s="200"/>
      <c r="CT737" s="200"/>
      <c r="CU737" s="200"/>
      <c r="CV737" s="200"/>
      <c r="CW737" s="200"/>
      <c r="CX737" s="200"/>
      <c r="CY737" s="200"/>
      <c r="CZ737" s="200"/>
      <c r="DA737" s="200"/>
      <c r="DB737" s="200"/>
      <c r="DC737" s="200"/>
      <c r="DD737" s="200"/>
      <c r="DE737" s="200"/>
      <c r="DF737" s="200"/>
      <c r="DG737" s="200"/>
      <c r="DH737" s="200"/>
      <c r="DI737" s="200"/>
      <c r="DJ737" s="200"/>
      <c r="DK737" s="200"/>
      <c r="DL737" s="200"/>
      <c r="DM737" s="200"/>
      <c r="DN737" s="200"/>
      <c r="DO737" s="200"/>
      <c r="DP737" s="200"/>
      <c r="DQ737" s="200"/>
      <c r="DR737" s="200"/>
      <c r="DS737" s="200"/>
      <c r="DT737" s="200"/>
      <c r="DU737" s="200"/>
      <c r="DV737" s="200"/>
      <c r="DW737" s="200"/>
      <c r="DX737" s="200"/>
      <c r="DY737" s="200"/>
      <c r="DZ737" s="200"/>
      <c r="EA737" s="200"/>
      <c r="EB737" s="200"/>
      <c r="EC737" s="200"/>
      <c r="ED737" s="200"/>
      <c r="EE737" s="200"/>
      <c r="EF737" s="200"/>
      <c r="EG737" s="200"/>
      <c r="EH737" s="200"/>
      <c r="EI737" s="200"/>
      <c r="EM737" s="67"/>
      <c r="EN737" s="67"/>
      <c r="EO737" s="67"/>
      <c r="EP737" s="68"/>
      <c r="EQ737" s="68"/>
      <c r="ER737" s="67"/>
      <c r="ES737" s="67"/>
      <c r="ET737" s="67"/>
      <c r="EU737" s="67"/>
      <c r="EV737" s="67"/>
    </row>
    <row r="738" spans="1:152" ht="47.25" customHeight="1">
      <c r="A738" s="88">
        <v>4</v>
      </c>
      <c r="B738" s="236"/>
      <c r="C738" s="88" t="str">
        <f>AD11</f>
        <v>FIXMEDICAL SAS BIC</v>
      </c>
      <c r="D738" s="88">
        <f>AG730</f>
        <v>1060796202.932148</v>
      </c>
      <c r="E738" s="93"/>
      <c r="F738" s="93"/>
      <c r="G738" s="93"/>
      <c r="H738" s="93"/>
      <c r="I738" s="18"/>
      <c r="J738" s="137"/>
      <c r="Q738" s="200"/>
      <c r="R738" s="200"/>
      <c r="S738" s="200"/>
      <c r="T738" s="200"/>
      <c r="U738" s="200"/>
      <c r="V738" s="200"/>
      <c r="W738" s="200"/>
      <c r="X738" s="200"/>
      <c r="Y738" s="200"/>
      <c r="Z738" s="200"/>
      <c r="AA738" s="200"/>
      <c r="AB738" s="200"/>
      <c r="AC738" s="200"/>
      <c r="AD738" s="200"/>
      <c r="AE738" s="200"/>
      <c r="AF738" s="200"/>
      <c r="AG738" s="200"/>
      <c r="AH738" s="200"/>
      <c r="AI738" s="200"/>
      <c r="AJ738" s="200"/>
      <c r="AK738" s="200"/>
      <c r="AL738" s="200"/>
      <c r="AM738" s="200"/>
      <c r="AN738" s="200"/>
      <c r="AO738" s="200"/>
      <c r="AP738" s="200"/>
      <c r="AQ738" s="200"/>
      <c r="AR738" s="200"/>
      <c r="AS738" s="200"/>
      <c r="AT738" s="200"/>
      <c r="AU738" s="200"/>
      <c r="AV738" s="200"/>
      <c r="AW738" s="200"/>
      <c r="AX738" s="200"/>
      <c r="AY738" s="200"/>
      <c r="AZ738" s="200"/>
      <c r="BA738" s="200"/>
      <c r="BB738" s="200"/>
      <c r="BC738" s="200"/>
      <c r="BD738" s="200"/>
      <c r="BE738" s="200"/>
      <c r="BF738" s="200"/>
      <c r="BG738" s="200"/>
      <c r="BH738" s="200"/>
      <c r="BI738" s="200"/>
      <c r="BJ738" s="200"/>
      <c r="BK738" s="200"/>
      <c r="BL738" s="200"/>
      <c r="BM738" s="200"/>
      <c r="BN738" s="200"/>
      <c r="BO738" s="200"/>
      <c r="BP738" s="200"/>
      <c r="BQ738" s="200"/>
      <c r="BR738" s="200"/>
      <c r="BS738" s="200"/>
      <c r="BT738" s="200"/>
      <c r="BU738" s="200"/>
      <c r="BV738" s="200"/>
      <c r="BW738" s="200"/>
      <c r="BX738" s="200"/>
      <c r="BY738" s="200"/>
      <c r="BZ738" s="200"/>
      <c r="CA738" s="200"/>
      <c r="CB738" s="200"/>
      <c r="CC738" s="200"/>
      <c r="CD738" s="200"/>
      <c r="CE738" s="200"/>
      <c r="CF738" s="200"/>
      <c r="CG738" s="200"/>
      <c r="CH738" s="200"/>
      <c r="CI738" s="200"/>
      <c r="CJ738" s="200"/>
      <c r="CK738" s="200"/>
      <c r="CL738" s="200"/>
      <c r="CM738" s="200"/>
      <c r="CN738" s="200"/>
      <c r="CO738" s="200"/>
      <c r="CP738" s="200"/>
      <c r="CQ738" s="200"/>
      <c r="CR738" s="200"/>
      <c r="CS738" s="200"/>
      <c r="CT738" s="200"/>
      <c r="CU738" s="200"/>
      <c r="CV738" s="200"/>
      <c r="CW738" s="200"/>
      <c r="CX738" s="200"/>
      <c r="CY738" s="200"/>
      <c r="CZ738" s="200"/>
      <c r="DA738" s="200"/>
      <c r="DB738" s="200"/>
      <c r="DC738" s="200"/>
      <c r="DD738" s="200"/>
      <c r="DE738" s="200"/>
      <c r="DF738" s="200"/>
      <c r="DG738" s="200"/>
      <c r="DH738" s="200"/>
      <c r="DI738" s="200"/>
      <c r="DJ738" s="200"/>
      <c r="DK738" s="200"/>
      <c r="DL738" s="200"/>
      <c r="DM738" s="200"/>
      <c r="DN738" s="200"/>
      <c r="DO738" s="200"/>
      <c r="DP738" s="200"/>
      <c r="DQ738" s="200"/>
      <c r="DR738" s="200"/>
      <c r="DS738" s="200"/>
      <c r="DT738" s="200"/>
      <c r="DU738" s="200"/>
      <c r="DV738" s="200"/>
      <c r="DW738" s="200"/>
      <c r="DX738" s="200"/>
      <c r="DY738" s="200"/>
      <c r="DZ738" s="200"/>
      <c r="EA738" s="200"/>
      <c r="EB738" s="200"/>
      <c r="EC738" s="200"/>
      <c r="ED738" s="200"/>
      <c r="EE738" s="200"/>
      <c r="EF738" s="200"/>
      <c r="EG738" s="200"/>
      <c r="EH738" s="200"/>
      <c r="EI738" s="200"/>
      <c r="EM738" s="67"/>
      <c r="EN738" s="67"/>
      <c r="EO738" s="67"/>
      <c r="EP738" s="68"/>
      <c r="EQ738" s="68"/>
      <c r="ER738" s="67"/>
      <c r="ES738" s="67"/>
      <c r="ET738" s="67"/>
      <c r="EU738" s="67"/>
      <c r="EV738" s="67"/>
    </row>
    <row r="739" spans="1:152" ht="47.25" customHeight="1">
      <c r="A739" s="88">
        <v>5</v>
      </c>
      <c r="B739" s="236"/>
      <c r="C739" s="88" t="str">
        <f>AI11</f>
        <v>W.LORENZ HOLDING S.A.S</v>
      </c>
      <c r="D739" s="88">
        <f>AL730</f>
        <v>724858500.59999979</v>
      </c>
      <c r="E739" s="93"/>
      <c r="F739" s="93"/>
      <c r="G739" s="93"/>
      <c r="H739" s="93"/>
      <c r="I739" s="18"/>
      <c r="J739" s="137"/>
      <c r="Q739" s="200"/>
      <c r="R739" s="200"/>
      <c r="S739" s="200"/>
      <c r="T739" s="200"/>
      <c r="U739" s="200"/>
      <c r="V739" s="200"/>
      <c r="W739" s="200"/>
      <c r="X739" s="200"/>
      <c r="Y739" s="200"/>
      <c r="Z739" s="200"/>
      <c r="AA739" s="200"/>
      <c r="AB739" s="200"/>
      <c r="AC739" s="200"/>
      <c r="AD739" s="200"/>
      <c r="AE739" s="200"/>
      <c r="AF739" s="200"/>
      <c r="AG739" s="200"/>
      <c r="AH739" s="200"/>
      <c r="AI739" s="200"/>
      <c r="AJ739" s="200"/>
      <c r="AK739" s="200"/>
      <c r="AL739" s="200"/>
      <c r="AM739" s="200"/>
      <c r="AN739" s="200"/>
      <c r="AO739" s="200"/>
      <c r="AP739" s="200"/>
      <c r="AQ739" s="200"/>
      <c r="AR739" s="200"/>
      <c r="AS739" s="200"/>
      <c r="AT739" s="200"/>
      <c r="AU739" s="200"/>
      <c r="AV739" s="200"/>
      <c r="AW739" s="200"/>
      <c r="AX739" s="200"/>
      <c r="AY739" s="200"/>
      <c r="AZ739" s="200"/>
      <c r="BA739" s="200"/>
      <c r="BB739" s="200"/>
      <c r="BC739" s="200"/>
      <c r="BD739" s="200"/>
      <c r="BE739" s="200"/>
      <c r="BF739" s="200"/>
      <c r="BG739" s="200"/>
      <c r="BH739" s="200"/>
      <c r="BI739" s="200"/>
      <c r="BJ739" s="200"/>
      <c r="BK739" s="200"/>
      <c r="BL739" s="200"/>
      <c r="BM739" s="200"/>
      <c r="BN739" s="200"/>
      <c r="BO739" s="200"/>
      <c r="BP739" s="200"/>
      <c r="BQ739" s="200"/>
      <c r="BR739" s="200"/>
      <c r="BS739" s="200"/>
      <c r="BT739" s="200"/>
      <c r="BU739" s="200"/>
      <c r="BV739" s="200"/>
      <c r="BW739" s="200"/>
      <c r="BX739" s="200"/>
      <c r="BY739" s="200"/>
      <c r="BZ739" s="200"/>
      <c r="CA739" s="200"/>
      <c r="CB739" s="200"/>
      <c r="CC739" s="200"/>
      <c r="CD739" s="200"/>
      <c r="CE739" s="200"/>
      <c r="CF739" s="200"/>
      <c r="CG739" s="200"/>
      <c r="CH739" s="200"/>
      <c r="CI739" s="200"/>
      <c r="CJ739" s="200"/>
      <c r="CK739" s="200"/>
      <c r="CL739" s="200"/>
      <c r="CM739" s="200"/>
      <c r="CN739" s="200"/>
      <c r="CO739" s="200"/>
      <c r="CP739" s="200"/>
      <c r="CQ739" s="200"/>
      <c r="CR739" s="200"/>
      <c r="CS739" s="200"/>
      <c r="CT739" s="200"/>
      <c r="CU739" s="200"/>
      <c r="CV739" s="200"/>
      <c r="CW739" s="200"/>
      <c r="CX739" s="200"/>
      <c r="CY739" s="200"/>
      <c r="CZ739" s="200"/>
      <c r="DA739" s="200"/>
      <c r="DB739" s="200"/>
      <c r="DC739" s="200"/>
      <c r="DD739" s="200"/>
      <c r="DE739" s="200"/>
      <c r="DF739" s="200"/>
      <c r="DG739" s="200"/>
      <c r="DH739" s="200"/>
      <c r="DI739" s="200"/>
      <c r="DJ739" s="200"/>
      <c r="DK739" s="200"/>
      <c r="DL739" s="200"/>
      <c r="DM739" s="200"/>
      <c r="DN739" s="200"/>
      <c r="DO739" s="200"/>
      <c r="DP739" s="200"/>
      <c r="DQ739" s="200"/>
      <c r="DR739" s="200"/>
      <c r="DS739" s="200"/>
      <c r="DT739" s="200"/>
      <c r="DU739" s="200"/>
      <c r="DV739" s="200"/>
      <c r="DW739" s="200"/>
      <c r="DX739" s="200"/>
      <c r="DY739" s="200"/>
      <c r="DZ739" s="200"/>
      <c r="EA739" s="200"/>
      <c r="EB739" s="200"/>
      <c r="EC739" s="200"/>
      <c r="ED739" s="200"/>
      <c r="EE739" s="200"/>
      <c r="EF739" s="200"/>
      <c r="EG739" s="200"/>
      <c r="EH739" s="200"/>
      <c r="EI739" s="200"/>
      <c r="EM739" s="67"/>
      <c r="EN739" s="67"/>
      <c r="EO739" s="67"/>
      <c r="EP739" s="68"/>
      <c r="EQ739" s="68"/>
      <c r="ER739" s="67"/>
      <c r="ES739" s="67"/>
      <c r="ET739" s="67"/>
      <c r="EU739" s="67"/>
      <c r="EV739" s="67"/>
    </row>
    <row r="740" spans="1:152" ht="47.25" customHeight="1">
      <c r="A740" s="88">
        <v>6</v>
      </c>
      <c r="B740" s="236"/>
      <c r="C740" s="88" t="str">
        <f>AN11</f>
        <v>DISORTHO SAS</v>
      </c>
      <c r="D740" s="88">
        <f>AQ730</f>
        <v>6328088264.1919975</v>
      </c>
      <c r="E740" s="93"/>
      <c r="F740" s="93"/>
      <c r="G740" s="93"/>
      <c r="H740" s="93"/>
      <c r="I740" s="18"/>
      <c r="J740" s="137"/>
      <c r="Q740" s="200"/>
      <c r="R740" s="200"/>
      <c r="S740" s="200"/>
      <c r="T740" s="200"/>
      <c r="U740" s="200"/>
      <c r="V740" s="200"/>
      <c r="W740" s="200"/>
      <c r="X740" s="200"/>
      <c r="Y740" s="200"/>
      <c r="Z740" s="200"/>
      <c r="AA740" s="200"/>
      <c r="AB740" s="200"/>
      <c r="AC740" s="200"/>
      <c r="AD740" s="200"/>
      <c r="AE740" s="200"/>
      <c r="AF740" s="200"/>
      <c r="AG740" s="200"/>
      <c r="AH740" s="200"/>
      <c r="AI740" s="200"/>
      <c r="AJ740" s="200"/>
      <c r="AK740" s="200"/>
      <c r="AL740" s="200"/>
      <c r="AM740" s="200"/>
      <c r="AN740" s="200"/>
      <c r="AO740" s="200"/>
      <c r="AP740" s="200"/>
      <c r="AQ740" s="200"/>
      <c r="AR740" s="200"/>
      <c r="AS740" s="200"/>
      <c r="AT740" s="200"/>
      <c r="AU740" s="200"/>
      <c r="AV740" s="200"/>
      <c r="AW740" s="200"/>
      <c r="AX740" s="200"/>
      <c r="AY740" s="200"/>
      <c r="AZ740" s="200"/>
      <c r="BA740" s="200"/>
      <c r="BB740" s="200"/>
      <c r="BC740" s="200"/>
      <c r="BD740" s="200"/>
      <c r="BE740" s="200"/>
      <c r="BF740" s="200"/>
      <c r="BG740" s="200"/>
      <c r="BH740" s="200"/>
      <c r="BI740" s="200"/>
      <c r="BJ740" s="200"/>
      <c r="BK740" s="200"/>
      <c r="BL740" s="200"/>
      <c r="BM740" s="200"/>
      <c r="BN740" s="200"/>
      <c r="BO740" s="200"/>
      <c r="BP740" s="200"/>
      <c r="BQ740" s="200"/>
      <c r="BR740" s="200"/>
      <c r="BS740" s="200"/>
      <c r="BT740" s="200"/>
      <c r="BU740" s="200"/>
      <c r="BV740" s="200"/>
      <c r="BW740" s="200"/>
      <c r="BX740" s="200"/>
      <c r="BY740" s="200"/>
      <c r="BZ740" s="200"/>
      <c r="CA740" s="200"/>
      <c r="CB740" s="200"/>
      <c r="CC740" s="200"/>
      <c r="CD740" s="200"/>
      <c r="CE740" s="200"/>
      <c r="CF740" s="200"/>
      <c r="CG740" s="200"/>
      <c r="CH740" s="200"/>
      <c r="CI740" s="200"/>
      <c r="CJ740" s="200"/>
      <c r="CK740" s="200"/>
      <c r="CL740" s="200"/>
      <c r="CM740" s="200"/>
      <c r="CN740" s="200"/>
      <c r="CO740" s="200"/>
      <c r="CP740" s="200"/>
      <c r="CQ740" s="200"/>
      <c r="CR740" s="200"/>
      <c r="CS740" s="200"/>
      <c r="CT740" s="200"/>
      <c r="CU740" s="200"/>
      <c r="CV740" s="200"/>
      <c r="CW740" s="200"/>
      <c r="CX740" s="200"/>
      <c r="CY740" s="200"/>
      <c r="CZ740" s="200"/>
      <c r="DA740" s="200"/>
      <c r="DB740" s="200"/>
      <c r="DC740" s="200"/>
      <c r="DD740" s="200"/>
      <c r="DE740" s="200"/>
      <c r="DF740" s="200"/>
      <c r="DG740" s="200"/>
      <c r="DH740" s="200"/>
      <c r="DI740" s="200"/>
      <c r="DJ740" s="200"/>
      <c r="DK740" s="200"/>
      <c r="DL740" s="200"/>
      <c r="DM740" s="200"/>
      <c r="DN740" s="200"/>
      <c r="DO740" s="200"/>
      <c r="DP740" s="200"/>
      <c r="DQ740" s="200"/>
      <c r="DR740" s="200"/>
      <c r="DS740" s="200"/>
      <c r="DT740" s="200"/>
      <c r="DU740" s="200"/>
      <c r="DV740" s="200"/>
      <c r="DW740" s="200"/>
      <c r="DX740" s="200"/>
      <c r="DY740" s="200"/>
      <c r="DZ740" s="200"/>
      <c r="EA740" s="200"/>
      <c r="EB740" s="200"/>
      <c r="EC740" s="200"/>
      <c r="ED740" s="200"/>
      <c r="EE740" s="200"/>
      <c r="EF740" s="200"/>
      <c r="EG740" s="200"/>
      <c r="EH740" s="200"/>
      <c r="EI740" s="200"/>
      <c r="EM740" s="67"/>
      <c r="EN740" s="67"/>
      <c r="EO740" s="67"/>
      <c r="EP740" s="68"/>
      <c r="EQ740" s="68"/>
      <c r="ER740" s="67"/>
      <c r="ES740" s="67"/>
      <c r="ET740" s="67"/>
      <c r="EU740" s="67"/>
      <c r="EV740" s="67"/>
    </row>
    <row r="741" spans="1:152" ht="47.25" customHeight="1">
      <c r="A741" s="88">
        <v>7</v>
      </c>
      <c r="B741" s="236"/>
      <c r="C741" s="88" t="str">
        <f>AS11</f>
        <v>FIJACION EXTERNA SAS</v>
      </c>
      <c r="D741" s="88">
        <f>AV730</f>
        <v>3099053102.4000015</v>
      </c>
      <c r="E741" s="93"/>
      <c r="F741" s="93"/>
      <c r="G741" s="93"/>
      <c r="H741" s="93"/>
      <c r="I741" s="18"/>
      <c r="J741" s="137"/>
      <c r="Q741" s="200"/>
      <c r="R741" s="200"/>
      <c r="S741" s="200"/>
      <c r="T741" s="200"/>
      <c r="U741" s="200"/>
      <c r="V741" s="200"/>
      <c r="W741" s="200"/>
      <c r="X741" s="200"/>
      <c r="Y741" s="200"/>
      <c r="Z741" s="200"/>
      <c r="AA741" s="200"/>
      <c r="AB741" s="200"/>
      <c r="AC741" s="200"/>
      <c r="AD741" s="200"/>
      <c r="AE741" s="200"/>
      <c r="AF741" s="200"/>
      <c r="AG741" s="200"/>
      <c r="AH741" s="200"/>
      <c r="AI741" s="200"/>
      <c r="AJ741" s="200"/>
      <c r="AK741" s="200"/>
      <c r="AL741" s="200"/>
      <c r="AM741" s="200"/>
      <c r="AN741" s="200"/>
      <c r="AO741" s="200"/>
      <c r="AP741" s="200"/>
      <c r="AQ741" s="200"/>
      <c r="AR741" s="200"/>
      <c r="AS741" s="200"/>
      <c r="AT741" s="200"/>
      <c r="AU741" s="200"/>
      <c r="AV741" s="200"/>
      <c r="AW741" s="200"/>
      <c r="AX741" s="200"/>
      <c r="AY741" s="200"/>
      <c r="AZ741" s="200"/>
      <c r="BA741" s="200"/>
      <c r="BB741" s="200"/>
      <c r="BC741" s="200"/>
      <c r="BD741" s="200"/>
      <c r="BE741" s="200"/>
      <c r="BF741" s="200"/>
      <c r="BG741" s="200"/>
      <c r="BH741" s="200"/>
      <c r="BI741" s="200"/>
      <c r="BJ741" s="200"/>
      <c r="BK741" s="200"/>
      <c r="BL741" s="200"/>
      <c r="BM741" s="200"/>
      <c r="BN741" s="200"/>
      <c r="BO741" s="200"/>
      <c r="BP741" s="200"/>
      <c r="BQ741" s="200"/>
      <c r="BR741" s="200"/>
      <c r="BS741" s="200"/>
      <c r="BT741" s="200"/>
      <c r="BU741" s="200"/>
      <c r="BV741" s="200"/>
      <c r="BW741" s="200"/>
      <c r="BX741" s="200"/>
      <c r="BY741" s="200"/>
      <c r="BZ741" s="200"/>
      <c r="CA741" s="200"/>
      <c r="CB741" s="200"/>
      <c r="CC741" s="200"/>
      <c r="CD741" s="200"/>
      <c r="CE741" s="200"/>
      <c r="CF741" s="200"/>
      <c r="CG741" s="200"/>
      <c r="CH741" s="200"/>
      <c r="CI741" s="200"/>
      <c r="CJ741" s="200"/>
      <c r="CK741" s="200"/>
      <c r="CL741" s="200"/>
      <c r="CM741" s="200"/>
      <c r="CN741" s="200"/>
      <c r="CO741" s="200"/>
      <c r="CP741" s="200"/>
      <c r="CQ741" s="200"/>
      <c r="CR741" s="200"/>
      <c r="CS741" s="200"/>
      <c r="CT741" s="200"/>
      <c r="CU741" s="200"/>
      <c r="CV741" s="200"/>
      <c r="CW741" s="200"/>
      <c r="CX741" s="200"/>
      <c r="CY741" s="200"/>
      <c r="CZ741" s="200"/>
      <c r="DA741" s="200"/>
      <c r="DB741" s="200"/>
      <c r="DC741" s="200"/>
      <c r="DD741" s="200"/>
      <c r="DE741" s="200"/>
      <c r="DF741" s="200"/>
      <c r="DG741" s="200"/>
      <c r="DH741" s="200"/>
      <c r="DI741" s="200"/>
      <c r="DJ741" s="200"/>
      <c r="DK741" s="200"/>
      <c r="DL741" s="200"/>
      <c r="DM741" s="200"/>
      <c r="DN741" s="200"/>
      <c r="DO741" s="200"/>
      <c r="DP741" s="200"/>
      <c r="DQ741" s="200"/>
      <c r="DR741" s="200"/>
      <c r="DS741" s="200"/>
      <c r="DT741" s="200"/>
      <c r="DU741" s="200"/>
      <c r="DV741" s="200"/>
      <c r="DW741" s="200"/>
      <c r="DX741" s="200"/>
      <c r="DY741" s="200"/>
      <c r="DZ741" s="200"/>
      <c r="EA741" s="200"/>
      <c r="EB741" s="200"/>
      <c r="EC741" s="200"/>
      <c r="ED741" s="200"/>
      <c r="EE741" s="200"/>
      <c r="EF741" s="200"/>
      <c r="EG741" s="200"/>
      <c r="EH741" s="200"/>
      <c r="EI741" s="200"/>
      <c r="EM741" s="67"/>
      <c r="EN741" s="67"/>
      <c r="EO741" s="67"/>
      <c r="EP741" s="68"/>
      <c r="EQ741" s="68"/>
      <c r="ER741" s="67"/>
      <c r="ES741" s="67"/>
      <c r="ET741" s="67"/>
      <c r="EU741" s="67"/>
      <c r="EV741" s="67"/>
    </row>
    <row r="742" spans="1:152" ht="47.25" customHeight="1">
      <c r="A742" s="88">
        <v>8</v>
      </c>
      <c r="B742" s="236"/>
      <c r="C742" s="88" t="str">
        <f>AX11</f>
        <v>PROMED QUIRURGICOS</v>
      </c>
      <c r="D742" s="88">
        <f>BA730</f>
        <v>1658892771</v>
      </c>
      <c r="E742" s="93"/>
      <c r="F742" s="93"/>
      <c r="G742" s="93"/>
      <c r="H742" s="93"/>
      <c r="I742" s="18"/>
      <c r="J742" s="137"/>
      <c r="Q742" s="200"/>
      <c r="R742" s="200"/>
      <c r="S742" s="200"/>
      <c r="T742" s="200"/>
      <c r="U742" s="200"/>
      <c r="V742" s="200"/>
      <c r="W742" s="200"/>
      <c r="X742" s="200"/>
      <c r="Y742" s="200"/>
      <c r="Z742" s="200"/>
      <c r="AA742" s="200"/>
      <c r="AB742" s="200"/>
      <c r="AC742" s="200"/>
      <c r="AD742" s="200"/>
      <c r="AE742" s="200"/>
      <c r="AF742" s="200"/>
      <c r="AG742" s="200"/>
      <c r="AH742" s="200"/>
      <c r="AI742" s="200"/>
      <c r="AJ742" s="200"/>
      <c r="AK742" s="200"/>
      <c r="AL742" s="200"/>
      <c r="AM742" s="200"/>
      <c r="AN742" s="200"/>
      <c r="AO742" s="200"/>
      <c r="AP742" s="200"/>
      <c r="AQ742" s="200"/>
      <c r="AR742" s="200"/>
      <c r="AS742" s="200"/>
      <c r="AT742" s="200"/>
      <c r="AU742" s="200"/>
      <c r="AV742" s="200"/>
      <c r="AW742" s="200"/>
      <c r="AX742" s="200"/>
      <c r="AY742" s="200"/>
      <c r="AZ742" s="200"/>
      <c r="BA742" s="200"/>
      <c r="BB742" s="200"/>
      <c r="BC742" s="200"/>
      <c r="BD742" s="200"/>
      <c r="BE742" s="200"/>
      <c r="BF742" s="200"/>
      <c r="BG742" s="200"/>
      <c r="BH742" s="200"/>
      <c r="BI742" s="200"/>
      <c r="BJ742" s="200"/>
      <c r="BK742" s="200"/>
      <c r="BL742" s="200"/>
      <c r="BM742" s="200"/>
      <c r="BN742" s="200"/>
      <c r="BO742" s="200"/>
      <c r="BP742" s="200"/>
      <c r="BQ742" s="200"/>
      <c r="BR742" s="200"/>
      <c r="BS742" s="200"/>
      <c r="BT742" s="200"/>
      <c r="BU742" s="200"/>
      <c r="BV742" s="200"/>
      <c r="BW742" s="200"/>
      <c r="BX742" s="200"/>
      <c r="BY742" s="200"/>
      <c r="BZ742" s="200"/>
      <c r="CA742" s="200"/>
      <c r="CB742" s="200"/>
      <c r="CC742" s="200"/>
      <c r="CD742" s="200"/>
      <c r="CE742" s="200"/>
      <c r="CF742" s="200"/>
      <c r="CG742" s="200"/>
      <c r="CH742" s="200"/>
      <c r="CI742" s="200"/>
      <c r="CJ742" s="200"/>
      <c r="CK742" s="200"/>
      <c r="CL742" s="200"/>
      <c r="CM742" s="200"/>
      <c r="CN742" s="200"/>
      <c r="CO742" s="200"/>
      <c r="CP742" s="200"/>
      <c r="CQ742" s="200"/>
      <c r="CR742" s="200"/>
      <c r="CS742" s="200"/>
      <c r="CT742" s="200"/>
      <c r="CU742" s="200"/>
      <c r="CV742" s="200"/>
      <c r="CW742" s="200"/>
      <c r="CX742" s="200"/>
      <c r="CY742" s="200"/>
      <c r="CZ742" s="200"/>
      <c r="DA742" s="200"/>
      <c r="DB742" s="200"/>
      <c r="DC742" s="200"/>
      <c r="DD742" s="200"/>
      <c r="DE742" s="200"/>
      <c r="DF742" s="200"/>
      <c r="DG742" s="200"/>
      <c r="DH742" s="200"/>
      <c r="DI742" s="200"/>
      <c r="DJ742" s="200"/>
      <c r="DK742" s="200"/>
      <c r="DL742" s="200"/>
      <c r="DM742" s="200"/>
      <c r="DN742" s="200"/>
      <c r="DO742" s="200"/>
      <c r="DP742" s="200"/>
      <c r="DQ742" s="200"/>
      <c r="DR742" s="200"/>
      <c r="DS742" s="200"/>
      <c r="DT742" s="200"/>
      <c r="DU742" s="200"/>
      <c r="DV742" s="200"/>
      <c r="DW742" s="200"/>
      <c r="DX742" s="200"/>
      <c r="DY742" s="200"/>
      <c r="DZ742" s="200"/>
      <c r="EA742" s="200"/>
      <c r="EB742" s="200"/>
      <c r="EC742" s="200"/>
      <c r="ED742" s="200"/>
      <c r="EE742" s="200"/>
      <c r="EF742" s="200"/>
      <c r="EG742" s="200"/>
      <c r="EH742" s="200"/>
      <c r="EI742" s="200"/>
      <c r="EM742" s="67"/>
      <c r="EN742" s="67"/>
      <c r="EO742" s="67"/>
      <c r="EP742" s="68"/>
      <c r="EQ742" s="68"/>
      <c r="ER742" s="67"/>
      <c r="ES742" s="67"/>
      <c r="ET742" s="67"/>
      <c r="EU742" s="67"/>
      <c r="EV742" s="67"/>
    </row>
    <row r="743" spans="1:152" ht="47.25" customHeight="1">
      <c r="A743" s="88">
        <v>9</v>
      </c>
      <c r="B743" s="236"/>
      <c r="C743" s="88" t="str">
        <f>BC11</f>
        <v>MEDIREX BIC SAS</v>
      </c>
      <c r="D743" s="88">
        <f>BF730</f>
        <v>4250971260</v>
      </c>
      <c r="E743" s="93"/>
      <c r="F743" s="93"/>
      <c r="G743" s="93"/>
      <c r="H743" s="93"/>
      <c r="I743" s="18"/>
      <c r="J743" s="137"/>
      <c r="Q743" s="200"/>
      <c r="R743" s="200"/>
      <c r="S743" s="200"/>
      <c r="T743" s="200"/>
      <c r="U743" s="200"/>
      <c r="V743" s="200"/>
      <c r="W743" s="200"/>
      <c r="X743" s="200"/>
      <c r="Y743" s="200"/>
      <c r="Z743" s="200"/>
      <c r="AA743" s="200"/>
      <c r="AB743" s="200"/>
      <c r="AC743" s="200"/>
      <c r="AD743" s="200"/>
      <c r="AE743" s="200"/>
      <c r="AF743" s="200"/>
      <c r="AG743" s="200"/>
      <c r="AH743" s="200"/>
      <c r="AI743" s="200"/>
      <c r="AJ743" s="200"/>
      <c r="AK743" s="200"/>
      <c r="AL743" s="200"/>
      <c r="AM743" s="200"/>
      <c r="AN743" s="200"/>
      <c r="AO743" s="200"/>
      <c r="AP743" s="200"/>
      <c r="AQ743" s="200"/>
      <c r="AR743" s="200"/>
      <c r="AS743" s="200"/>
      <c r="AT743" s="200"/>
      <c r="AU743" s="200"/>
      <c r="AV743" s="200"/>
      <c r="AW743" s="200"/>
      <c r="AX743" s="200"/>
      <c r="AY743" s="200"/>
      <c r="AZ743" s="200"/>
      <c r="BA743" s="200"/>
      <c r="BB743" s="200"/>
      <c r="BC743" s="200"/>
      <c r="BD743" s="200"/>
      <c r="BE743" s="200"/>
      <c r="BF743" s="200"/>
      <c r="BG743" s="200"/>
      <c r="BH743" s="200"/>
      <c r="BI743" s="200"/>
      <c r="BJ743" s="200"/>
      <c r="BK743" s="200"/>
      <c r="BL743" s="200"/>
      <c r="BM743" s="200"/>
      <c r="BN743" s="200"/>
      <c r="BO743" s="200"/>
      <c r="BP743" s="200"/>
      <c r="BQ743" s="200"/>
      <c r="BR743" s="200"/>
      <c r="BS743" s="200"/>
      <c r="BT743" s="200"/>
      <c r="BU743" s="200"/>
      <c r="BV743" s="200"/>
      <c r="BW743" s="200"/>
      <c r="BX743" s="200"/>
      <c r="BY743" s="200"/>
      <c r="BZ743" s="200"/>
      <c r="CA743" s="200"/>
      <c r="CB743" s="200"/>
      <c r="CC743" s="200"/>
      <c r="CD743" s="200"/>
      <c r="CE743" s="200"/>
      <c r="CF743" s="200"/>
      <c r="CG743" s="200"/>
      <c r="CH743" s="200"/>
      <c r="CI743" s="200"/>
      <c r="CJ743" s="200"/>
      <c r="CK743" s="200"/>
      <c r="CL743" s="200"/>
      <c r="CM743" s="200"/>
      <c r="CN743" s="200"/>
      <c r="CO743" s="200"/>
      <c r="CP743" s="200"/>
      <c r="CQ743" s="200"/>
      <c r="CR743" s="200"/>
      <c r="CS743" s="200"/>
      <c r="CT743" s="200"/>
      <c r="CU743" s="200"/>
      <c r="CV743" s="200"/>
      <c r="CW743" s="200"/>
      <c r="CX743" s="200"/>
      <c r="CY743" s="200"/>
      <c r="CZ743" s="200"/>
      <c r="DA743" s="200"/>
      <c r="DB743" s="200"/>
      <c r="DC743" s="200"/>
      <c r="DD743" s="200"/>
      <c r="DE743" s="200"/>
      <c r="DF743" s="200"/>
      <c r="DG743" s="200"/>
      <c r="DH743" s="200"/>
      <c r="DI743" s="200"/>
      <c r="DJ743" s="200"/>
      <c r="DK743" s="200"/>
      <c r="DL743" s="200"/>
      <c r="DM743" s="200"/>
      <c r="DN743" s="200"/>
      <c r="DO743" s="200"/>
      <c r="DP743" s="200"/>
      <c r="DQ743" s="200"/>
      <c r="DR743" s="200"/>
      <c r="DS743" s="200"/>
      <c r="DT743" s="200"/>
      <c r="DU743" s="200"/>
      <c r="DV743" s="200"/>
      <c r="DW743" s="200"/>
      <c r="DX743" s="200"/>
      <c r="DY743" s="200"/>
      <c r="DZ743" s="200"/>
      <c r="EA743" s="200"/>
      <c r="EB743" s="200"/>
      <c r="EC743" s="200"/>
      <c r="ED743" s="200"/>
      <c r="EE743" s="200"/>
      <c r="EF743" s="200"/>
      <c r="EG743" s="200"/>
      <c r="EH743" s="200"/>
      <c r="EI743" s="200"/>
      <c r="EM743" s="67"/>
      <c r="EN743" s="67"/>
      <c r="EO743" s="67"/>
      <c r="EP743" s="68"/>
      <c r="EQ743" s="68"/>
      <c r="ER743" s="67"/>
      <c r="ES743" s="67"/>
      <c r="ET743" s="67"/>
      <c r="EU743" s="67"/>
      <c r="EV743" s="67"/>
    </row>
    <row r="744" spans="1:152" ht="47.25" customHeight="1">
      <c r="A744" s="88">
        <v>10</v>
      </c>
      <c r="B744" s="236"/>
      <c r="C744" s="88" t="str">
        <f>BH11</f>
        <v>PIEMCA</v>
      </c>
      <c r="D744" s="88">
        <f>BK730</f>
        <v>463083665.37777776</v>
      </c>
      <c r="E744" s="93"/>
      <c r="F744" s="93"/>
      <c r="G744" s="93"/>
      <c r="H744" s="93"/>
      <c r="I744" s="18"/>
      <c r="J744" s="137"/>
      <c r="Q744" s="200"/>
      <c r="R744" s="200"/>
      <c r="S744" s="200"/>
      <c r="T744" s="200"/>
      <c r="U744" s="200"/>
      <c r="V744" s="200"/>
      <c r="W744" s="200"/>
      <c r="X744" s="200"/>
      <c r="Y744" s="200"/>
      <c r="Z744" s="200"/>
      <c r="AA744" s="200"/>
      <c r="AB744" s="200"/>
      <c r="AC744" s="200"/>
      <c r="AD744" s="200"/>
      <c r="AE744" s="200"/>
      <c r="AF744" s="200"/>
      <c r="AG744" s="200"/>
      <c r="AH744" s="200"/>
      <c r="AI744" s="200"/>
      <c r="AJ744" s="200"/>
      <c r="AK744" s="200"/>
      <c r="AL744" s="200"/>
      <c r="AM744" s="200"/>
      <c r="AN744" s="200"/>
      <c r="AO744" s="200"/>
      <c r="AP744" s="200"/>
      <c r="AQ744" s="200"/>
      <c r="AR744" s="200"/>
      <c r="AS744" s="200"/>
      <c r="AT744" s="200"/>
      <c r="AU744" s="200"/>
      <c r="AV744" s="200"/>
      <c r="AW744" s="200"/>
      <c r="AX744" s="200"/>
      <c r="AY744" s="200"/>
      <c r="AZ744" s="200"/>
      <c r="BA744" s="200"/>
      <c r="BB744" s="200"/>
      <c r="BC744" s="200"/>
      <c r="BD744" s="200"/>
      <c r="BE744" s="200"/>
      <c r="BF744" s="200"/>
      <c r="BG744" s="200"/>
      <c r="BH744" s="200"/>
      <c r="BI744" s="200"/>
      <c r="BJ744" s="200"/>
      <c r="BK744" s="200"/>
      <c r="BL744" s="200"/>
      <c r="BM744" s="200"/>
      <c r="BN744" s="200"/>
      <c r="BO744" s="200"/>
      <c r="BP744" s="200"/>
      <c r="BQ744" s="200"/>
      <c r="BR744" s="200"/>
      <c r="BS744" s="200"/>
      <c r="BT744" s="200"/>
      <c r="BU744" s="200"/>
      <c r="BV744" s="200"/>
      <c r="BW744" s="200"/>
      <c r="BX744" s="200"/>
      <c r="BY744" s="200"/>
      <c r="BZ744" s="200"/>
      <c r="CA744" s="200"/>
      <c r="CB744" s="200"/>
      <c r="CC744" s="200"/>
      <c r="CD744" s="200"/>
      <c r="CE744" s="200"/>
      <c r="CF744" s="200"/>
      <c r="CG744" s="200"/>
      <c r="CH744" s="200"/>
      <c r="CI744" s="200"/>
      <c r="CJ744" s="200"/>
      <c r="CK744" s="200"/>
      <c r="CL744" s="200"/>
      <c r="CM744" s="200"/>
      <c r="CN744" s="200"/>
      <c r="CO744" s="200"/>
      <c r="CP744" s="200"/>
      <c r="CQ744" s="200"/>
      <c r="CR744" s="200"/>
      <c r="CS744" s="200"/>
      <c r="CT744" s="200"/>
      <c r="CU744" s="200"/>
      <c r="CV744" s="200"/>
      <c r="CW744" s="200"/>
      <c r="CX744" s="200"/>
      <c r="CY744" s="200"/>
      <c r="CZ744" s="200"/>
      <c r="DA744" s="200"/>
      <c r="DB744" s="200"/>
      <c r="DC744" s="200"/>
      <c r="DD744" s="200"/>
      <c r="DE744" s="200"/>
      <c r="DF744" s="200"/>
      <c r="DG744" s="200"/>
      <c r="DH744" s="200"/>
      <c r="DI744" s="200"/>
      <c r="DJ744" s="200"/>
      <c r="DK744" s="200"/>
      <c r="DL744" s="200"/>
      <c r="DM744" s="200"/>
      <c r="DN744" s="200"/>
      <c r="DO744" s="200"/>
      <c r="DP744" s="200"/>
      <c r="DQ744" s="200"/>
      <c r="DR744" s="200"/>
      <c r="DS744" s="200"/>
      <c r="DT744" s="200"/>
      <c r="DU744" s="200"/>
      <c r="DV744" s="200"/>
      <c r="DW744" s="200"/>
      <c r="DX744" s="200"/>
      <c r="DY744" s="200"/>
      <c r="DZ744" s="200"/>
      <c r="EA744" s="200"/>
      <c r="EB744" s="200"/>
      <c r="EC744" s="200"/>
      <c r="ED744" s="200"/>
      <c r="EE744" s="200"/>
      <c r="EF744" s="200"/>
      <c r="EG744" s="200"/>
      <c r="EH744" s="200"/>
      <c r="EI744" s="200"/>
      <c r="EM744" s="67"/>
      <c r="EN744" s="67"/>
      <c r="EO744" s="67"/>
      <c r="EP744" s="68"/>
      <c r="EQ744" s="68"/>
      <c r="ER744" s="67"/>
      <c r="ES744" s="67"/>
      <c r="ET744" s="67"/>
      <c r="EU744" s="67"/>
      <c r="EV744" s="67"/>
    </row>
    <row r="745" spans="1:152" ht="47.25" customHeight="1">
      <c r="A745" s="88">
        <v>11</v>
      </c>
      <c r="B745" s="236"/>
      <c r="C745" s="88" t="str">
        <f>BM11</f>
        <v>LH S.A.S</v>
      </c>
      <c r="D745" s="88">
        <f>BP730</f>
        <v>1948062730</v>
      </c>
      <c r="E745" s="93"/>
      <c r="F745" s="93"/>
      <c r="G745" s="93"/>
      <c r="H745" s="93"/>
      <c r="I745" s="18"/>
      <c r="J745" s="137"/>
      <c r="Q745" s="200"/>
      <c r="R745" s="200"/>
      <c r="S745" s="200"/>
      <c r="T745" s="200"/>
      <c r="U745" s="200"/>
      <c r="V745" s="200"/>
      <c r="W745" s="200"/>
      <c r="X745" s="200"/>
      <c r="Y745" s="200"/>
      <c r="Z745" s="200"/>
      <c r="AA745" s="200"/>
      <c r="AB745" s="200"/>
      <c r="AC745" s="200"/>
      <c r="AD745" s="200"/>
      <c r="AE745" s="200"/>
      <c r="AF745" s="200"/>
      <c r="AG745" s="200"/>
      <c r="AH745" s="200"/>
      <c r="AI745" s="200"/>
      <c r="AJ745" s="200"/>
      <c r="AK745" s="200"/>
      <c r="AL745" s="200"/>
      <c r="AM745" s="200"/>
      <c r="AN745" s="200"/>
      <c r="AO745" s="200"/>
      <c r="AP745" s="200"/>
      <c r="AQ745" s="200"/>
      <c r="AR745" s="200"/>
      <c r="AS745" s="200"/>
      <c r="AT745" s="200"/>
      <c r="AU745" s="200"/>
      <c r="AV745" s="200"/>
      <c r="AW745" s="200"/>
      <c r="AX745" s="200"/>
      <c r="AY745" s="200"/>
      <c r="AZ745" s="200"/>
      <c r="BA745" s="200"/>
      <c r="BB745" s="200"/>
      <c r="BC745" s="200"/>
      <c r="BD745" s="200"/>
      <c r="BE745" s="200"/>
      <c r="BF745" s="200"/>
      <c r="BG745" s="200"/>
      <c r="BH745" s="200"/>
      <c r="BI745" s="200"/>
      <c r="BJ745" s="200"/>
      <c r="BK745" s="200"/>
      <c r="BL745" s="200"/>
      <c r="BM745" s="200"/>
      <c r="BN745" s="200"/>
      <c r="BO745" s="200"/>
      <c r="BP745" s="200"/>
      <c r="BQ745" s="200"/>
      <c r="BR745" s="200"/>
      <c r="BS745" s="200"/>
      <c r="BT745" s="200"/>
      <c r="BU745" s="200"/>
      <c r="BV745" s="200"/>
      <c r="BW745" s="200"/>
      <c r="BX745" s="200"/>
      <c r="BY745" s="200"/>
      <c r="BZ745" s="200"/>
      <c r="CA745" s="200"/>
      <c r="CB745" s="200"/>
      <c r="CC745" s="200"/>
      <c r="CD745" s="200"/>
      <c r="CE745" s="200"/>
      <c r="CF745" s="200"/>
      <c r="CG745" s="200"/>
      <c r="CH745" s="200"/>
      <c r="CI745" s="200"/>
      <c r="CJ745" s="200"/>
      <c r="CK745" s="200"/>
      <c r="CL745" s="200"/>
      <c r="CM745" s="200"/>
      <c r="CN745" s="200"/>
      <c r="CO745" s="200"/>
      <c r="CP745" s="200"/>
      <c r="CQ745" s="200"/>
      <c r="CR745" s="200"/>
      <c r="CS745" s="200"/>
      <c r="CT745" s="200"/>
      <c r="CU745" s="200"/>
      <c r="CV745" s="200"/>
      <c r="CW745" s="200"/>
      <c r="CX745" s="200"/>
      <c r="CY745" s="200"/>
      <c r="CZ745" s="200"/>
      <c r="DA745" s="200"/>
      <c r="DB745" s="200"/>
      <c r="DC745" s="200"/>
      <c r="DD745" s="200"/>
      <c r="DE745" s="200"/>
      <c r="DF745" s="200"/>
      <c r="DG745" s="200"/>
      <c r="DH745" s="200"/>
      <c r="DI745" s="200"/>
      <c r="DJ745" s="200"/>
      <c r="DK745" s="200"/>
      <c r="DL745" s="200"/>
      <c r="DM745" s="200"/>
      <c r="DN745" s="200"/>
      <c r="DO745" s="200"/>
      <c r="DP745" s="200"/>
      <c r="DQ745" s="200"/>
      <c r="DR745" s="200"/>
      <c r="DS745" s="200"/>
      <c r="DT745" s="200"/>
      <c r="DU745" s="200"/>
      <c r="DV745" s="200"/>
      <c r="DW745" s="200"/>
      <c r="DX745" s="200"/>
      <c r="DY745" s="200"/>
      <c r="DZ745" s="200"/>
      <c r="EA745" s="200"/>
      <c r="EB745" s="200"/>
      <c r="EC745" s="200"/>
      <c r="ED745" s="200"/>
      <c r="EE745" s="200"/>
      <c r="EF745" s="200"/>
      <c r="EG745" s="200"/>
      <c r="EH745" s="200"/>
      <c r="EI745" s="200"/>
      <c r="EM745" s="67"/>
      <c r="EN745" s="67"/>
      <c r="EO745" s="67"/>
      <c r="EP745" s="68"/>
      <c r="EQ745" s="68"/>
      <c r="ER745" s="67"/>
      <c r="ES745" s="67"/>
      <c r="ET745" s="67"/>
      <c r="EU745" s="67"/>
      <c r="EV745" s="67"/>
    </row>
    <row r="746" spans="1:152" ht="47.25" customHeight="1">
      <c r="A746" s="88">
        <v>12</v>
      </c>
      <c r="B746" s="236"/>
      <c r="C746" s="88" t="str">
        <f>BR11</f>
        <v>J&amp;J MEDTECH</v>
      </c>
      <c r="D746" s="88">
        <f>BU730</f>
        <v>2244573856.5819998</v>
      </c>
      <c r="E746" s="93"/>
      <c r="F746" s="93"/>
      <c r="G746" s="93"/>
      <c r="H746" s="93"/>
      <c r="I746" s="18"/>
      <c r="J746" s="137"/>
      <c r="Q746" s="200"/>
      <c r="R746" s="200"/>
      <c r="S746" s="200"/>
      <c r="T746" s="200"/>
      <c r="U746" s="200"/>
      <c r="V746" s="200"/>
      <c r="W746" s="200"/>
      <c r="X746" s="200"/>
      <c r="Y746" s="200"/>
      <c r="Z746" s="200"/>
      <c r="AA746" s="200"/>
      <c r="AB746" s="200"/>
      <c r="AC746" s="200"/>
      <c r="AD746" s="200"/>
      <c r="AE746" s="200"/>
      <c r="AF746" s="200"/>
      <c r="AG746" s="200"/>
      <c r="AH746" s="200"/>
      <c r="AI746" s="200"/>
      <c r="AJ746" s="200"/>
      <c r="AK746" s="200"/>
      <c r="AL746" s="200"/>
      <c r="AM746" s="200"/>
      <c r="AN746" s="200"/>
      <c r="AO746" s="200"/>
      <c r="AP746" s="200"/>
      <c r="AQ746" s="200"/>
      <c r="AR746" s="200"/>
      <c r="AS746" s="200"/>
      <c r="AT746" s="200"/>
      <c r="AU746" s="200"/>
      <c r="AV746" s="200"/>
      <c r="AW746" s="200"/>
      <c r="AX746" s="200"/>
      <c r="AY746" s="200"/>
      <c r="AZ746" s="200"/>
      <c r="BA746" s="200"/>
      <c r="BB746" s="200"/>
      <c r="BC746" s="200"/>
      <c r="BD746" s="200"/>
      <c r="BE746" s="200"/>
      <c r="BF746" s="200"/>
      <c r="BG746" s="200"/>
      <c r="BH746" s="200"/>
      <c r="BI746" s="200"/>
      <c r="BJ746" s="200"/>
      <c r="BK746" s="200"/>
      <c r="BL746" s="200"/>
      <c r="BM746" s="200"/>
      <c r="BN746" s="200"/>
      <c r="BO746" s="200"/>
      <c r="BP746" s="200"/>
      <c r="BQ746" s="200"/>
      <c r="BR746" s="200"/>
      <c r="BS746" s="200"/>
      <c r="BT746" s="200"/>
      <c r="BU746" s="200"/>
      <c r="BV746" s="200"/>
      <c r="BW746" s="200"/>
      <c r="BX746" s="200"/>
      <c r="BY746" s="200"/>
      <c r="BZ746" s="200"/>
      <c r="CA746" s="200"/>
      <c r="CB746" s="200"/>
      <c r="CC746" s="200"/>
      <c r="CD746" s="200"/>
      <c r="CE746" s="200"/>
      <c r="CF746" s="200"/>
      <c r="CG746" s="200"/>
      <c r="CH746" s="200"/>
      <c r="CI746" s="200"/>
      <c r="CJ746" s="200"/>
      <c r="CK746" s="200"/>
      <c r="CL746" s="200"/>
      <c r="CM746" s="200"/>
      <c r="CN746" s="200"/>
      <c r="CO746" s="200"/>
      <c r="CP746" s="200"/>
      <c r="CQ746" s="200"/>
      <c r="CR746" s="200"/>
      <c r="CS746" s="200"/>
      <c r="CT746" s="200"/>
      <c r="CU746" s="200"/>
      <c r="CV746" s="200"/>
      <c r="CW746" s="200"/>
      <c r="CX746" s="200"/>
      <c r="CY746" s="200"/>
      <c r="CZ746" s="200"/>
      <c r="DA746" s="200"/>
      <c r="DB746" s="200"/>
      <c r="DC746" s="200"/>
      <c r="DD746" s="200"/>
      <c r="DE746" s="200"/>
      <c r="DF746" s="200"/>
      <c r="DG746" s="200"/>
      <c r="DH746" s="200"/>
      <c r="DI746" s="200"/>
      <c r="DJ746" s="200"/>
      <c r="DK746" s="200"/>
      <c r="DL746" s="200"/>
      <c r="DM746" s="200"/>
      <c r="DN746" s="200"/>
      <c r="DO746" s="200"/>
      <c r="DP746" s="200"/>
      <c r="DQ746" s="200"/>
      <c r="DR746" s="200"/>
      <c r="DS746" s="200"/>
      <c r="DT746" s="200"/>
      <c r="DU746" s="200"/>
      <c r="DV746" s="200"/>
      <c r="DW746" s="200"/>
      <c r="DX746" s="200"/>
      <c r="DY746" s="200"/>
      <c r="DZ746" s="200"/>
      <c r="EA746" s="200"/>
      <c r="EB746" s="200"/>
      <c r="EC746" s="200"/>
      <c r="ED746" s="200"/>
      <c r="EE746" s="200"/>
      <c r="EF746" s="200"/>
      <c r="EG746" s="200"/>
      <c r="EH746" s="200"/>
      <c r="EI746" s="200"/>
      <c r="EM746" s="67"/>
      <c r="EN746" s="67"/>
      <c r="EO746" s="67"/>
      <c r="EP746" s="68"/>
      <c r="EQ746" s="68"/>
      <c r="ER746" s="67"/>
      <c r="ES746" s="67"/>
      <c r="ET746" s="67"/>
      <c r="EU746" s="67"/>
      <c r="EV746" s="67"/>
    </row>
    <row r="747" spans="1:152" ht="47.25" customHeight="1">
      <c r="A747" s="88">
        <v>13</v>
      </c>
      <c r="B747" s="236"/>
      <c r="C747" s="88" t="str">
        <f>BW11</f>
        <v>DIPROMEDICOS SAS</v>
      </c>
      <c r="D747" s="88">
        <f>BZ730</f>
        <v>750553946.10000002</v>
      </c>
      <c r="E747" s="93"/>
      <c r="F747" s="93"/>
      <c r="G747" s="93"/>
      <c r="H747" s="93"/>
      <c r="I747" s="18"/>
      <c r="J747" s="137"/>
      <c r="Q747" s="200"/>
      <c r="R747" s="200"/>
      <c r="S747" s="200"/>
      <c r="T747" s="200"/>
      <c r="U747" s="200"/>
      <c r="V747" s="200"/>
      <c r="W747" s="200"/>
      <c r="X747" s="200"/>
      <c r="Y747" s="200"/>
      <c r="Z747" s="200"/>
      <c r="AA747" s="200"/>
      <c r="AB747" s="200"/>
      <c r="AC747" s="200"/>
      <c r="AD747" s="200"/>
      <c r="AE747" s="200"/>
      <c r="AF747" s="200"/>
      <c r="AG747" s="200"/>
      <c r="AH747" s="200"/>
      <c r="AI747" s="200"/>
      <c r="AJ747" s="200"/>
      <c r="AK747" s="200"/>
      <c r="AL747" s="200"/>
      <c r="AM747" s="200"/>
      <c r="AN747" s="200"/>
      <c r="AO747" s="200"/>
      <c r="AP747" s="200"/>
      <c r="AQ747" s="200"/>
      <c r="AR747" s="200"/>
      <c r="AS747" s="200"/>
      <c r="AT747" s="200"/>
      <c r="AU747" s="200"/>
      <c r="AV747" s="200"/>
      <c r="AW747" s="200"/>
      <c r="AX747" s="200"/>
      <c r="AY747" s="200"/>
      <c r="AZ747" s="200"/>
      <c r="BA747" s="200"/>
      <c r="BB747" s="200"/>
      <c r="BC747" s="200"/>
      <c r="BD747" s="200"/>
      <c r="BE747" s="200"/>
      <c r="BF747" s="200"/>
      <c r="BG747" s="200"/>
      <c r="BH747" s="200"/>
      <c r="BI747" s="200"/>
      <c r="BJ747" s="200"/>
      <c r="BK747" s="200"/>
      <c r="BL747" s="200"/>
      <c r="BM747" s="200"/>
      <c r="BN747" s="200"/>
      <c r="BO747" s="200"/>
      <c r="BP747" s="200"/>
      <c r="BQ747" s="200"/>
      <c r="BR747" s="200"/>
      <c r="BS747" s="200"/>
      <c r="BT747" s="200"/>
      <c r="BU747" s="200"/>
      <c r="BV747" s="200"/>
      <c r="BW747" s="200"/>
      <c r="BX747" s="200"/>
      <c r="BY747" s="200"/>
      <c r="BZ747" s="200"/>
      <c r="CA747" s="200"/>
      <c r="CB747" s="200"/>
      <c r="CC747" s="200"/>
      <c r="CD747" s="200"/>
      <c r="CE747" s="200"/>
      <c r="CF747" s="200"/>
      <c r="CG747" s="200"/>
      <c r="CH747" s="200"/>
      <c r="CI747" s="200"/>
      <c r="CJ747" s="200"/>
      <c r="CK747" s="200"/>
      <c r="CL747" s="200"/>
      <c r="CM747" s="200"/>
      <c r="CN747" s="200"/>
      <c r="CO747" s="200"/>
      <c r="CP747" s="200"/>
      <c r="CQ747" s="200"/>
      <c r="CR747" s="200"/>
      <c r="CS747" s="200"/>
      <c r="CT747" s="200"/>
      <c r="CU747" s="200"/>
      <c r="CV747" s="200"/>
      <c r="CW747" s="200"/>
      <c r="CX747" s="200"/>
      <c r="CY747" s="200"/>
      <c r="CZ747" s="200"/>
      <c r="DA747" s="200"/>
      <c r="DB747" s="200"/>
      <c r="DC747" s="200"/>
      <c r="DD747" s="200"/>
      <c r="DE747" s="200"/>
      <c r="DF747" s="200"/>
      <c r="DG747" s="200"/>
      <c r="DH747" s="200"/>
      <c r="DI747" s="200"/>
      <c r="DJ747" s="200"/>
      <c r="DK747" s="200"/>
      <c r="DL747" s="200"/>
      <c r="DM747" s="200"/>
      <c r="DN747" s="200"/>
      <c r="DO747" s="200"/>
      <c r="DP747" s="200"/>
      <c r="DQ747" s="200"/>
      <c r="DR747" s="200"/>
      <c r="DS747" s="200"/>
      <c r="DT747" s="200"/>
      <c r="DU747" s="200"/>
      <c r="DV747" s="200"/>
      <c r="DW747" s="200"/>
      <c r="DX747" s="200"/>
      <c r="DY747" s="200"/>
      <c r="DZ747" s="200"/>
      <c r="EA747" s="200"/>
      <c r="EB747" s="200"/>
      <c r="EC747" s="200"/>
      <c r="ED747" s="200"/>
      <c r="EE747" s="200"/>
      <c r="EF747" s="200"/>
      <c r="EG747" s="200"/>
      <c r="EH747" s="200"/>
      <c r="EI747" s="200"/>
      <c r="EM747" s="67"/>
      <c r="EN747" s="67"/>
      <c r="EO747" s="67"/>
      <c r="EP747" s="68"/>
      <c r="EQ747" s="68"/>
      <c r="ER747" s="67"/>
      <c r="ES747" s="67"/>
      <c r="ET747" s="67"/>
      <c r="EU747" s="67"/>
      <c r="EV747" s="67"/>
    </row>
    <row r="748" spans="1:152" ht="47.25" customHeight="1">
      <c r="A748" s="88">
        <v>14</v>
      </c>
      <c r="B748" s="236"/>
      <c r="C748" s="88" t="str">
        <f>CB11</f>
        <v>LA INSTRUMENTADORA S.A.S.</v>
      </c>
      <c r="D748" s="88">
        <f>BZ730</f>
        <v>750553946.10000002</v>
      </c>
      <c r="E748" s="93"/>
      <c r="F748" s="93"/>
      <c r="G748" s="93"/>
      <c r="H748" s="93"/>
      <c r="I748" s="18"/>
      <c r="J748" s="137"/>
      <c r="Q748" s="200"/>
      <c r="R748" s="200"/>
      <c r="S748" s="200"/>
      <c r="T748" s="200"/>
      <c r="U748" s="200"/>
      <c r="V748" s="200"/>
      <c r="W748" s="200"/>
      <c r="X748" s="200"/>
      <c r="Y748" s="200"/>
      <c r="Z748" s="200"/>
      <c r="AA748" s="200"/>
      <c r="AB748" s="200"/>
      <c r="AC748" s="200"/>
      <c r="AD748" s="200"/>
      <c r="AE748" s="200"/>
      <c r="AF748" s="200"/>
      <c r="AG748" s="200"/>
      <c r="AH748" s="200"/>
      <c r="AI748" s="200"/>
      <c r="AJ748" s="200"/>
      <c r="AK748" s="200"/>
      <c r="AL748" s="200"/>
      <c r="AM748" s="200"/>
      <c r="AN748" s="200"/>
      <c r="AO748" s="200"/>
      <c r="AP748" s="200"/>
      <c r="AQ748" s="200"/>
      <c r="AR748" s="200"/>
      <c r="AS748" s="200"/>
      <c r="AT748" s="200"/>
      <c r="AU748" s="200"/>
      <c r="AV748" s="200"/>
      <c r="AW748" s="200"/>
      <c r="AX748" s="200"/>
      <c r="AY748" s="200"/>
      <c r="AZ748" s="200"/>
      <c r="BA748" s="200"/>
      <c r="BB748" s="200"/>
      <c r="BC748" s="200"/>
      <c r="BD748" s="200"/>
      <c r="BE748" s="200"/>
      <c r="BF748" s="200"/>
      <c r="BG748" s="200"/>
      <c r="BH748" s="200"/>
      <c r="BI748" s="200"/>
      <c r="BJ748" s="200"/>
      <c r="BK748" s="200"/>
      <c r="BL748" s="200"/>
      <c r="BM748" s="200"/>
      <c r="BN748" s="200"/>
      <c r="BO748" s="200"/>
      <c r="BP748" s="200"/>
      <c r="BQ748" s="200"/>
      <c r="BR748" s="200"/>
      <c r="BS748" s="200"/>
      <c r="BT748" s="200"/>
      <c r="BU748" s="200"/>
      <c r="BV748" s="200"/>
      <c r="BW748" s="200"/>
      <c r="BX748" s="200"/>
      <c r="BY748" s="200"/>
      <c r="BZ748" s="200"/>
      <c r="CA748" s="200"/>
      <c r="CB748" s="200"/>
      <c r="CC748" s="200"/>
      <c r="CD748" s="200"/>
      <c r="CE748" s="200"/>
      <c r="CF748" s="200"/>
      <c r="CG748" s="200"/>
      <c r="CH748" s="200"/>
      <c r="CI748" s="200"/>
      <c r="CJ748" s="200"/>
      <c r="CK748" s="200"/>
      <c r="CL748" s="200"/>
      <c r="CM748" s="200"/>
      <c r="CN748" s="200"/>
      <c r="CO748" s="200"/>
      <c r="CP748" s="200"/>
      <c r="CQ748" s="200"/>
      <c r="CR748" s="200"/>
      <c r="CS748" s="200"/>
      <c r="CT748" s="200"/>
      <c r="CU748" s="200"/>
      <c r="CV748" s="200"/>
      <c r="CW748" s="200"/>
      <c r="CX748" s="200"/>
      <c r="CY748" s="200"/>
      <c r="CZ748" s="200"/>
      <c r="DA748" s="200"/>
      <c r="DB748" s="200"/>
      <c r="DC748" s="200"/>
      <c r="DD748" s="200"/>
      <c r="DE748" s="200"/>
      <c r="DF748" s="200"/>
      <c r="DG748" s="200"/>
      <c r="DH748" s="200"/>
      <c r="DI748" s="200"/>
      <c r="DJ748" s="200"/>
      <c r="DK748" s="200"/>
      <c r="DL748" s="200"/>
      <c r="DM748" s="200"/>
      <c r="DN748" s="200"/>
      <c r="DO748" s="200"/>
      <c r="DP748" s="200"/>
      <c r="DQ748" s="200"/>
      <c r="DR748" s="200"/>
      <c r="DS748" s="200"/>
      <c r="DT748" s="200"/>
      <c r="DU748" s="200"/>
      <c r="DV748" s="200"/>
      <c r="DW748" s="200"/>
      <c r="DX748" s="200"/>
      <c r="DY748" s="200"/>
      <c r="DZ748" s="200"/>
      <c r="EA748" s="200"/>
      <c r="EB748" s="200"/>
      <c r="EC748" s="200"/>
      <c r="ED748" s="200"/>
      <c r="EE748" s="200"/>
      <c r="EF748" s="200"/>
      <c r="EG748" s="200"/>
      <c r="EH748" s="200"/>
      <c r="EI748" s="200"/>
      <c r="EM748" s="67"/>
      <c r="EN748" s="67"/>
      <c r="EO748" s="67"/>
      <c r="EP748" s="68"/>
      <c r="EQ748" s="68"/>
      <c r="ER748" s="67"/>
      <c r="ES748" s="67"/>
      <c r="ET748" s="67"/>
      <c r="EU748" s="67"/>
      <c r="EV748" s="67"/>
    </row>
    <row r="749" spans="1:152" ht="47.25" customHeight="1">
      <c r="A749" s="88">
        <v>15</v>
      </c>
      <c r="B749" s="236"/>
      <c r="C749" s="88" t="str">
        <f>CG11</f>
        <v>EDM EQUIPOS Y DISPOSITIVOS MEDICOS SAS</v>
      </c>
      <c r="D749" s="88">
        <f>CJ730</f>
        <v>1061675735.67</v>
      </c>
      <c r="E749" s="93"/>
      <c r="F749" s="93"/>
      <c r="G749" s="93"/>
      <c r="H749" s="93"/>
      <c r="I749" s="18"/>
      <c r="J749" s="137"/>
      <c r="Q749" s="200"/>
      <c r="R749" s="200"/>
      <c r="S749" s="200"/>
      <c r="T749" s="200"/>
      <c r="U749" s="200"/>
      <c r="V749" s="200"/>
      <c r="W749" s="200"/>
      <c r="X749" s="200"/>
      <c r="Y749" s="200"/>
      <c r="Z749" s="200"/>
      <c r="AA749" s="200"/>
      <c r="AB749" s="200"/>
      <c r="AC749" s="200"/>
      <c r="AD749" s="200"/>
      <c r="AE749" s="200"/>
      <c r="AF749" s="200"/>
      <c r="AG749" s="200"/>
      <c r="AH749" s="200"/>
      <c r="AI749" s="200"/>
      <c r="AJ749" s="200"/>
      <c r="AK749" s="200"/>
      <c r="AL749" s="200"/>
      <c r="AM749" s="200"/>
      <c r="AN749" s="200"/>
      <c r="AO749" s="200"/>
      <c r="AP749" s="200"/>
      <c r="AQ749" s="200"/>
      <c r="AR749" s="200"/>
      <c r="AS749" s="200"/>
      <c r="AT749" s="200"/>
      <c r="AU749" s="200"/>
      <c r="AV749" s="200"/>
      <c r="AW749" s="200"/>
      <c r="AX749" s="200"/>
      <c r="AY749" s="200"/>
      <c r="AZ749" s="200"/>
      <c r="BA749" s="200"/>
      <c r="BB749" s="200"/>
      <c r="BC749" s="200"/>
      <c r="BD749" s="200"/>
      <c r="BE749" s="200"/>
      <c r="BF749" s="200"/>
      <c r="BG749" s="200"/>
      <c r="BH749" s="200"/>
      <c r="BI749" s="200"/>
      <c r="BJ749" s="200"/>
      <c r="BK749" s="200"/>
      <c r="BL749" s="200"/>
      <c r="BM749" s="200"/>
      <c r="BN749" s="200"/>
      <c r="BO749" s="200"/>
      <c r="BP749" s="200"/>
      <c r="BQ749" s="200"/>
      <c r="BR749" s="200"/>
      <c r="BS749" s="200"/>
      <c r="BT749" s="200"/>
      <c r="BU749" s="200"/>
      <c r="BV749" s="200"/>
      <c r="BW749" s="200"/>
      <c r="BX749" s="200"/>
      <c r="BY749" s="200"/>
      <c r="BZ749" s="200"/>
      <c r="CA749" s="200"/>
      <c r="CB749" s="200"/>
      <c r="CC749" s="200"/>
      <c r="CD749" s="200"/>
      <c r="CE749" s="200"/>
      <c r="CF749" s="200"/>
      <c r="CG749" s="200"/>
      <c r="CH749" s="200"/>
      <c r="CI749" s="200"/>
      <c r="CJ749" s="200"/>
      <c r="CK749" s="200"/>
      <c r="CL749" s="200"/>
      <c r="CM749" s="200"/>
      <c r="CN749" s="200"/>
      <c r="CO749" s="200"/>
      <c r="CP749" s="200"/>
      <c r="CQ749" s="200"/>
      <c r="CR749" s="200"/>
      <c r="CS749" s="200"/>
      <c r="CT749" s="200"/>
      <c r="CU749" s="200"/>
      <c r="CV749" s="200"/>
      <c r="CW749" s="200"/>
      <c r="CX749" s="200"/>
      <c r="CY749" s="200"/>
      <c r="CZ749" s="200"/>
      <c r="DA749" s="200"/>
      <c r="DB749" s="200"/>
      <c r="DC749" s="200"/>
      <c r="DD749" s="200"/>
      <c r="DE749" s="200"/>
      <c r="DF749" s="200"/>
      <c r="DG749" s="200"/>
      <c r="DH749" s="200"/>
      <c r="DI749" s="200"/>
      <c r="DJ749" s="200"/>
      <c r="DK749" s="200"/>
      <c r="DL749" s="200"/>
      <c r="DM749" s="200"/>
      <c r="DN749" s="200"/>
      <c r="DO749" s="200"/>
      <c r="DP749" s="200"/>
      <c r="DQ749" s="200"/>
      <c r="DR749" s="200"/>
      <c r="DS749" s="200"/>
      <c r="DT749" s="200"/>
      <c r="DU749" s="200"/>
      <c r="DV749" s="200"/>
      <c r="DW749" s="200"/>
      <c r="DX749" s="200"/>
      <c r="DY749" s="200"/>
      <c r="DZ749" s="200"/>
      <c r="EA749" s="200"/>
      <c r="EB749" s="200"/>
      <c r="EC749" s="200"/>
      <c r="ED749" s="200"/>
      <c r="EE749" s="200"/>
      <c r="EF749" s="200"/>
      <c r="EG749" s="200"/>
      <c r="EH749" s="200"/>
      <c r="EI749" s="200"/>
      <c r="EM749" s="67"/>
      <c r="EN749" s="67"/>
      <c r="EO749" s="67"/>
      <c r="EP749" s="68"/>
      <c r="EQ749" s="68"/>
      <c r="ER749" s="67"/>
      <c r="ES749" s="67"/>
      <c r="ET749" s="67"/>
      <c r="EU749" s="67"/>
      <c r="EV749" s="67"/>
    </row>
    <row r="750" spans="1:152" ht="47.25" customHeight="1">
      <c r="A750" s="88">
        <v>16</v>
      </c>
      <c r="B750" s="236"/>
      <c r="C750" s="88" t="str">
        <f>CL11</f>
        <v>TIENDA MEDICA VIRTUAL CO</v>
      </c>
      <c r="D750" s="88">
        <f>CO730</f>
        <v>895764084</v>
      </c>
      <c r="E750" s="93"/>
      <c r="F750" s="93"/>
      <c r="G750" s="93"/>
      <c r="H750" s="93"/>
      <c r="I750" s="18"/>
      <c r="J750" s="137"/>
      <c r="Q750" s="200"/>
      <c r="R750" s="200"/>
      <c r="S750" s="200"/>
      <c r="T750" s="200"/>
      <c r="U750" s="200"/>
      <c r="V750" s="200"/>
      <c r="W750" s="200"/>
      <c r="X750" s="200"/>
      <c r="Y750" s="200"/>
      <c r="Z750" s="200"/>
      <c r="AA750" s="200"/>
      <c r="AB750" s="200"/>
      <c r="AC750" s="200"/>
      <c r="AD750" s="200"/>
      <c r="AE750" s="200"/>
      <c r="AF750" s="200"/>
      <c r="AG750" s="200"/>
      <c r="AH750" s="200"/>
      <c r="AI750" s="200"/>
      <c r="AJ750" s="200"/>
      <c r="AK750" s="200"/>
      <c r="AL750" s="200"/>
      <c r="AM750" s="200"/>
      <c r="AN750" s="200"/>
      <c r="AO750" s="200"/>
      <c r="AP750" s="200"/>
      <c r="AQ750" s="200"/>
      <c r="AR750" s="200"/>
      <c r="AS750" s="200"/>
      <c r="AT750" s="200"/>
      <c r="AU750" s="200"/>
      <c r="AV750" s="200"/>
      <c r="AW750" s="200"/>
      <c r="AX750" s="200"/>
      <c r="AY750" s="200"/>
      <c r="AZ750" s="200"/>
      <c r="BA750" s="200"/>
      <c r="BB750" s="200"/>
      <c r="BC750" s="200"/>
      <c r="BD750" s="200"/>
      <c r="BE750" s="200"/>
      <c r="BF750" s="200"/>
      <c r="BG750" s="200"/>
      <c r="BH750" s="200"/>
      <c r="BI750" s="200"/>
      <c r="BJ750" s="200"/>
      <c r="BK750" s="200"/>
      <c r="BL750" s="200"/>
      <c r="BM750" s="200"/>
      <c r="BN750" s="200"/>
      <c r="BO750" s="200"/>
      <c r="BP750" s="200"/>
      <c r="BQ750" s="200"/>
      <c r="BR750" s="200"/>
      <c r="BS750" s="200"/>
      <c r="BT750" s="200"/>
      <c r="BU750" s="200"/>
      <c r="BV750" s="200"/>
      <c r="BW750" s="200"/>
      <c r="BX750" s="200"/>
      <c r="BY750" s="200"/>
      <c r="BZ750" s="200"/>
      <c r="CA750" s="200"/>
      <c r="CB750" s="200"/>
      <c r="CC750" s="200"/>
      <c r="CD750" s="200"/>
      <c r="CE750" s="200"/>
      <c r="CF750" s="200"/>
      <c r="CG750" s="200"/>
      <c r="CH750" s="200"/>
      <c r="CI750" s="200"/>
      <c r="CJ750" s="200"/>
      <c r="CK750" s="200"/>
      <c r="CL750" s="200"/>
      <c r="CM750" s="200"/>
      <c r="CN750" s="200"/>
      <c r="CO750" s="200"/>
      <c r="CP750" s="200"/>
      <c r="CQ750" s="200"/>
      <c r="CR750" s="200"/>
      <c r="CS750" s="200"/>
      <c r="CT750" s="200"/>
      <c r="CU750" s="200"/>
      <c r="CV750" s="200"/>
      <c r="CW750" s="200"/>
      <c r="CX750" s="200"/>
      <c r="CY750" s="200"/>
      <c r="CZ750" s="200"/>
      <c r="DA750" s="200"/>
      <c r="DB750" s="200"/>
      <c r="DC750" s="200"/>
      <c r="DD750" s="200"/>
      <c r="DE750" s="200"/>
      <c r="DF750" s="200"/>
      <c r="DG750" s="200"/>
      <c r="DH750" s="200"/>
      <c r="DI750" s="200"/>
      <c r="DJ750" s="200"/>
      <c r="DK750" s="200"/>
      <c r="DL750" s="200"/>
      <c r="DM750" s="200"/>
      <c r="DN750" s="200"/>
      <c r="DO750" s="200"/>
      <c r="DP750" s="200"/>
      <c r="DQ750" s="200"/>
      <c r="DR750" s="200"/>
      <c r="DS750" s="200"/>
      <c r="DT750" s="200"/>
      <c r="DU750" s="200"/>
      <c r="DV750" s="200"/>
      <c r="DW750" s="200"/>
      <c r="DX750" s="200"/>
      <c r="DY750" s="200"/>
      <c r="DZ750" s="200"/>
      <c r="EA750" s="200"/>
      <c r="EB750" s="200"/>
      <c r="EC750" s="200"/>
      <c r="ED750" s="200"/>
      <c r="EE750" s="200"/>
      <c r="EF750" s="200"/>
      <c r="EG750" s="200"/>
      <c r="EH750" s="200"/>
      <c r="EI750" s="200"/>
      <c r="EM750" s="67"/>
      <c r="EN750" s="67"/>
      <c r="EO750" s="67"/>
      <c r="EP750" s="68"/>
      <c r="EQ750" s="68"/>
      <c r="ER750" s="67"/>
      <c r="ES750" s="67"/>
      <c r="ET750" s="67"/>
      <c r="EU750" s="67"/>
      <c r="EV750" s="67"/>
    </row>
    <row r="751" spans="1:152" ht="47.25" customHeight="1">
      <c r="A751" s="88">
        <v>17</v>
      </c>
      <c r="B751" s="236"/>
      <c r="C751" s="88" t="str">
        <f>CQ11</f>
        <v>IMPLAMEQ SAS</v>
      </c>
      <c r="D751" s="88">
        <f>CT730</f>
        <v>460148762</v>
      </c>
      <c r="E751" s="93"/>
      <c r="F751" s="93"/>
      <c r="G751" s="93"/>
      <c r="H751" s="93"/>
      <c r="I751" s="18"/>
      <c r="J751" s="137"/>
      <c r="Q751" s="200"/>
      <c r="R751" s="200"/>
      <c r="S751" s="200"/>
      <c r="T751" s="200"/>
      <c r="U751" s="200"/>
      <c r="V751" s="200"/>
      <c r="W751" s="200"/>
      <c r="X751" s="200"/>
      <c r="Y751" s="200"/>
      <c r="Z751" s="200"/>
      <c r="AA751" s="200"/>
      <c r="AB751" s="200"/>
      <c r="AC751" s="200"/>
      <c r="AD751" s="200"/>
      <c r="AE751" s="200"/>
      <c r="AF751" s="200"/>
      <c r="AG751" s="200"/>
      <c r="AH751" s="200"/>
      <c r="AI751" s="200"/>
      <c r="AJ751" s="200"/>
      <c r="AK751" s="200"/>
      <c r="AL751" s="200"/>
      <c r="AM751" s="200"/>
      <c r="AN751" s="200"/>
      <c r="AO751" s="200"/>
      <c r="AP751" s="200"/>
      <c r="AQ751" s="200"/>
      <c r="AR751" s="200"/>
      <c r="AS751" s="200"/>
      <c r="AT751" s="200"/>
      <c r="AU751" s="200"/>
      <c r="AV751" s="200"/>
      <c r="AW751" s="200"/>
      <c r="AX751" s="200"/>
      <c r="AY751" s="200"/>
      <c r="AZ751" s="200"/>
      <c r="BA751" s="200"/>
      <c r="BB751" s="200"/>
      <c r="BC751" s="200"/>
      <c r="BD751" s="200"/>
      <c r="BE751" s="200"/>
      <c r="BF751" s="200"/>
      <c r="BG751" s="200"/>
      <c r="BH751" s="200"/>
      <c r="BI751" s="200"/>
      <c r="BJ751" s="200"/>
      <c r="BK751" s="200"/>
      <c r="BL751" s="200"/>
      <c r="BM751" s="200"/>
      <c r="BN751" s="200"/>
      <c r="BO751" s="200"/>
      <c r="BP751" s="200"/>
      <c r="BQ751" s="200"/>
      <c r="BR751" s="200"/>
      <c r="BS751" s="200"/>
      <c r="BT751" s="200"/>
      <c r="BU751" s="200"/>
      <c r="BV751" s="200"/>
      <c r="BW751" s="200"/>
      <c r="BX751" s="200"/>
      <c r="BY751" s="200"/>
      <c r="BZ751" s="200"/>
      <c r="CA751" s="200"/>
      <c r="CB751" s="200"/>
      <c r="CC751" s="200"/>
      <c r="CD751" s="200"/>
      <c r="CE751" s="200"/>
      <c r="CF751" s="200"/>
      <c r="CG751" s="200"/>
      <c r="CH751" s="200"/>
      <c r="CI751" s="200"/>
      <c r="CJ751" s="200"/>
      <c r="CK751" s="200"/>
      <c r="CL751" s="200"/>
      <c r="CM751" s="200"/>
      <c r="CN751" s="200"/>
      <c r="CO751" s="200"/>
      <c r="CP751" s="200"/>
      <c r="CQ751" s="200"/>
      <c r="CR751" s="200"/>
      <c r="CS751" s="200"/>
      <c r="CT751" s="200"/>
      <c r="CU751" s="200"/>
      <c r="CV751" s="200"/>
      <c r="CW751" s="200"/>
      <c r="CX751" s="200"/>
      <c r="CY751" s="200"/>
      <c r="CZ751" s="200"/>
      <c r="DA751" s="200"/>
      <c r="DB751" s="200"/>
      <c r="DC751" s="200"/>
      <c r="DD751" s="200"/>
      <c r="DE751" s="200"/>
      <c r="DF751" s="200"/>
      <c r="DG751" s="200"/>
      <c r="DH751" s="200"/>
      <c r="DI751" s="200"/>
      <c r="DJ751" s="200"/>
      <c r="DK751" s="200"/>
      <c r="DL751" s="200"/>
      <c r="DM751" s="200"/>
      <c r="DN751" s="200"/>
      <c r="DO751" s="200"/>
      <c r="DP751" s="200"/>
      <c r="DQ751" s="200"/>
      <c r="DR751" s="200"/>
      <c r="DS751" s="200"/>
      <c r="DT751" s="200"/>
      <c r="DU751" s="200"/>
      <c r="DV751" s="200"/>
      <c r="DW751" s="200"/>
      <c r="DX751" s="200"/>
      <c r="DY751" s="200"/>
      <c r="DZ751" s="200"/>
      <c r="EA751" s="200"/>
      <c r="EB751" s="200"/>
      <c r="EC751" s="200"/>
      <c r="ED751" s="200"/>
      <c r="EE751" s="200"/>
      <c r="EF751" s="200"/>
      <c r="EG751" s="200"/>
      <c r="EH751" s="200"/>
      <c r="EI751" s="200"/>
      <c r="EM751" s="67"/>
      <c r="EN751" s="67"/>
      <c r="EO751" s="67"/>
      <c r="EP751" s="68"/>
      <c r="EQ751" s="68"/>
      <c r="ER751" s="67"/>
      <c r="ES751" s="67"/>
      <c r="ET751" s="67"/>
      <c r="EU751" s="67"/>
      <c r="EV751" s="67"/>
    </row>
    <row r="752" spans="1:152" ht="47.25" customHeight="1">
      <c r="A752" s="88">
        <v>18</v>
      </c>
      <c r="B752" s="236"/>
      <c r="C752" s="88" t="str">
        <f>CV11</f>
        <v>LOGYSMED</v>
      </c>
      <c r="D752" s="88">
        <f>CY730</f>
        <v>942731000</v>
      </c>
      <c r="E752" s="93"/>
      <c r="F752" s="93"/>
      <c r="G752" s="93"/>
      <c r="H752" s="93"/>
      <c r="I752" s="18"/>
      <c r="J752" s="137"/>
      <c r="Q752" s="200"/>
      <c r="R752" s="200"/>
      <c r="S752" s="200"/>
      <c r="T752" s="200"/>
      <c r="U752" s="200"/>
      <c r="V752" s="200"/>
      <c r="W752" s="200"/>
      <c r="X752" s="200"/>
      <c r="Y752" s="200"/>
      <c r="Z752" s="200"/>
      <c r="AA752" s="200"/>
      <c r="AB752" s="200"/>
      <c r="AC752" s="200"/>
      <c r="AD752" s="200"/>
      <c r="AE752" s="200"/>
      <c r="AF752" s="200"/>
      <c r="AG752" s="200"/>
      <c r="AH752" s="200"/>
      <c r="AI752" s="200"/>
      <c r="AJ752" s="200"/>
      <c r="AK752" s="200"/>
      <c r="AL752" s="200"/>
      <c r="AM752" s="200"/>
      <c r="AN752" s="200"/>
      <c r="AO752" s="200"/>
      <c r="AP752" s="200"/>
      <c r="AQ752" s="200"/>
      <c r="AR752" s="200"/>
      <c r="AS752" s="200"/>
      <c r="AT752" s="200"/>
      <c r="AU752" s="200"/>
      <c r="AV752" s="200"/>
      <c r="AW752" s="200"/>
      <c r="AX752" s="200"/>
      <c r="AY752" s="200"/>
      <c r="AZ752" s="200"/>
      <c r="BA752" s="200"/>
      <c r="BB752" s="200"/>
      <c r="BC752" s="200"/>
      <c r="BD752" s="200"/>
      <c r="BE752" s="200"/>
      <c r="BF752" s="200"/>
      <c r="BG752" s="200"/>
      <c r="BH752" s="200"/>
      <c r="BI752" s="200"/>
      <c r="BJ752" s="200"/>
      <c r="BK752" s="200"/>
      <c r="BL752" s="200"/>
      <c r="BM752" s="200"/>
      <c r="BN752" s="200"/>
      <c r="BO752" s="200"/>
      <c r="BP752" s="200"/>
      <c r="BQ752" s="200"/>
      <c r="BR752" s="200"/>
      <c r="BS752" s="200"/>
      <c r="BT752" s="200"/>
      <c r="BU752" s="200"/>
      <c r="BV752" s="200"/>
      <c r="BW752" s="200"/>
      <c r="BX752" s="200"/>
      <c r="BY752" s="200"/>
      <c r="BZ752" s="200"/>
      <c r="CA752" s="200"/>
      <c r="CB752" s="200"/>
      <c r="CC752" s="200"/>
      <c r="CD752" s="200"/>
      <c r="CE752" s="200"/>
      <c r="CF752" s="200"/>
      <c r="CG752" s="200"/>
      <c r="CH752" s="200"/>
      <c r="CI752" s="200"/>
      <c r="CJ752" s="200"/>
      <c r="CK752" s="200"/>
      <c r="CL752" s="200"/>
      <c r="CM752" s="200"/>
      <c r="CN752" s="200"/>
      <c r="CO752" s="200"/>
      <c r="CP752" s="200"/>
      <c r="CQ752" s="200"/>
      <c r="CR752" s="200"/>
      <c r="CS752" s="200"/>
      <c r="CT752" s="200"/>
      <c r="CU752" s="200"/>
      <c r="CV752" s="200"/>
      <c r="CW752" s="200"/>
      <c r="CX752" s="200"/>
      <c r="CY752" s="200"/>
      <c r="CZ752" s="200"/>
      <c r="DA752" s="200"/>
      <c r="DB752" s="200"/>
      <c r="DC752" s="200"/>
      <c r="DD752" s="200"/>
      <c r="DE752" s="200"/>
      <c r="DF752" s="200"/>
      <c r="DG752" s="200"/>
      <c r="DH752" s="200"/>
      <c r="DI752" s="200"/>
      <c r="DJ752" s="200"/>
      <c r="DK752" s="200"/>
      <c r="DL752" s="200"/>
      <c r="DM752" s="200"/>
      <c r="DN752" s="200"/>
      <c r="DO752" s="200"/>
      <c r="DP752" s="200"/>
      <c r="DQ752" s="200"/>
      <c r="DR752" s="200"/>
      <c r="DS752" s="200"/>
      <c r="DT752" s="200"/>
      <c r="DU752" s="200"/>
      <c r="DV752" s="200"/>
      <c r="DW752" s="200"/>
      <c r="DX752" s="200"/>
      <c r="DY752" s="200"/>
      <c r="DZ752" s="200"/>
      <c r="EA752" s="200"/>
      <c r="EB752" s="200"/>
      <c r="EC752" s="200"/>
      <c r="ED752" s="200"/>
      <c r="EE752" s="200"/>
      <c r="EF752" s="200"/>
      <c r="EG752" s="200"/>
      <c r="EH752" s="200"/>
      <c r="EI752" s="200"/>
      <c r="EM752" s="67"/>
      <c r="EN752" s="67"/>
      <c r="EO752" s="67"/>
      <c r="EP752" s="68"/>
      <c r="EQ752" s="68"/>
      <c r="ER752" s="67"/>
      <c r="ES752" s="67"/>
      <c r="ET752" s="67"/>
      <c r="EU752" s="67"/>
      <c r="EV752" s="67"/>
    </row>
    <row r="753" spans="1:152" ht="47.25" customHeight="1">
      <c r="A753" s="88">
        <v>19</v>
      </c>
      <c r="B753" s="236"/>
      <c r="C753" s="88" t="str">
        <f>DA11</f>
        <v>INNOMED S.A.</v>
      </c>
      <c r="D753" s="88">
        <f>DD730</f>
        <v>116261000</v>
      </c>
      <c r="E753" s="93"/>
      <c r="F753" s="93"/>
      <c r="G753" s="93"/>
      <c r="H753" s="93"/>
      <c r="I753" s="18"/>
      <c r="J753" s="137"/>
      <c r="Q753" s="200"/>
      <c r="R753" s="200"/>
      <c r="S753" s="200"/>
      <c r="T753" s="200"/>
      <c r="U753" s="200"/>
      <c r="V753" s="200"/>
      <c r="W753" s="200"/>
      <c r="X753" s="200"/>
      <c r="Y753" s="200"/>
      <c r="Z753" s="200"/>
      <c r="AA753" s="200"/>
      <c r="AB753" s="200"/>
      <c r="AC753" s="200"/>
      <c r="AD753" s="200"/>
      <c r="AE753" s="200"/>
      <c r="AF753" s="200"/>
      <c r="AG753" s="200"/>
      <c r="AH753" s="200"/>
      <c r="AI753" s="200"/>
      <c r="AJ753" s="200"/>
      <c r="AK753" s="200"/>
      <c r="AL753" s="200"/>
      <c r="AM753" s="200"/>
      <c r="AN753" s="200"/>
      <c r="AO753" s="200"/>
      <c r="AP753" s="200"/>
      <c r="AQ753" s="200"/>
      <c r="AR753" s="200"/>
      <c r="AS753" s="200"/>
      <c r="AT753" s="200"/>
      <c r="AU753" s="200"/>
      <c r="AV753" s="200"/>
      <c r="AW753" s="200"/>
      <c r="AX753" s="200"/>
      <c r="AY753" s="200"/>
      <c r="AZ753" s="200"/>
      <c r="BA753" s="200"/>
      <c r="BB753" s="200"/>
      <c r="BC753" s="200"/>
      <c r="BD753" s="200"/>
      <c r="BE753" s="200"/>
      <c r="BF753" s="200"/>
      <c r="BG753" s="200"/>
      <c r="BH753" s="200"/>
      <c r="BI753" s="200"/>
      <c r="BJ753" s="200"/>
      <c r="BK753" s="200"/>
      <c r="BL753" s="200"/>
      <c r="BM753" s="200"/>
      <c r="BN753" s="200"/>
      <c r="BO753" s="200"/>
      <c r="BP753" s="200"/>
      <c r="BQ753" s="200"/>
      <c r="BR753" s="200"/>
      <c r="BS753" s="200"/>
      <c r="BT753" s="200"/>
      <c r="BU753" s="200"/>
      <c r="BV753" s="200"/>
      <c r="BW753" s="200"/>
      <c r="BX753" s="200"/>
      <c r="BY753" s="200"/>
      <c r="BZ753" s="200"/>
      <c r="CA753" s="200"/>
      <c r="CB753" s="200"/>
      <c r="CC753" s="200"/>
      <c r="CD753" s="200"/>
      <c r="CE753" s="200"/>
      <c r="CF753" s="200"/>
      <c r="CG753" s="200"/>
      <c r="CH753" s="200"/>
      <c r="CI753" s="200"/>
      <c r="CJ753" s="200"/>
      <c r="CK753" s="200"/>
      <c r="CL753" s="200"/>
      <c r="CM753" s="200"/>
      <c r="CN753" s="200"/>
      <c r="CO753" s="200"/>
      <c r="CP753" s="200"/>
      <c r="CQ753" s="200"/>
      <c r="CR753" s="200"/>
      <c r="CS753" s="200"/>
      <c r="CT753" s="200"/>
      <c r="CU753" s="200"/>
      <c r="CV753" s="200"/>
      <c r="CW753" s="200"/>
      <c r="CX753" s="200"/>
      <c r="CY753" s="200"/>
      <c r="CZ753" s="200"/>
      <c r="DA753" s="200"/>
      <c r="DB753" s="200"/>
      <c r="DC753" s="200"/>
      <c r="DD753" s="200"/>
      <c r="DE753" s="200"/>
      <c r="DF753" s="200"/>
      <c r="DG753" s="200"/>
      <c r="DH753" s="200"/>
      <c r="DI753" s="200"/>
      <c r="DJ753" s="200"/>
      <c r="DK753" s="200"/>
      <c r="DL753" s="200"/>
      <c r="DM753" s="200"/>
      <c r="DN753" s="200"/>
      <c r="DO753" s="200"/>
      <c r="DP753" s="200"/>
      <c r="DQ753" s="200"/>
      <c r="DR753" s="200"/>
      <c r="DS753" s="200"/>
      <c r="DT753" s="200"/>
      <c r="DU753" s="200"/>
      <c r="DV753" s="200"/>
      <c r="DW753" s="200"/>
      <c r="DX753" s="200"/>
      <c r="DY753" s="200"/>
      <c r="DZ753" s="200"/>
      <c r="EA753" s="200"/>
      <c r="EB753" s="200"/>
      <c r="EC753" s="200"/>
      <c r="ED753" s="200"/>
      <c r="EE753" s="200"/>
      <c r="EF753" s="200"/>
      <c r="EG753" s="200"/>
      <c r="EH753" s="200"/>
      <c r="EI753" s="200"/>
      <c r="EM753" s="67"/>
      <c r="EN753" s="67"/>
      <c r="EO753" s="67"/>
      <c r="EP753" s="68"/>
      <c r="EQ753" s="68"/>
      <c r="ER753" s="67"/>
      <c r="ES753" s="67"/>
      <c r="ET753" s="67"/>
      <c r="EU753" s="67"/>
      <c r="EV753" s="67"/>
    </row>
    <row r="754" spans="1:152" ht="47.25" customHeight="1">
      <c r="A754" s="88">
        <v>20</v>
      </c>
      <c r="B754" s="236"/>
      <c r="C754" s="88" t="str">
        <f>DF11</f>
        <v>IFC COLOMBIA S.A.S</v>
      </c>
      <c r="D754" s="88">
        <f>DI730</f>
        <v>127725400</v>
      </c>
      <c r="E754" s="93"/>
      <c r="F754" s="93"/>
      <c r="G754" s="93"/>
      <c r="H754" s="93"/>
      <c r="I754" s="18"/>
      <c r="J754" s="137"/>
      <c r="Q754" s="200"/>
      <c r="R754" s="200"/>
      <c r="S754" s="200"/>
      <c r="T754" s="200"/>
      <c r="U754" s="200"/>
      <c r="V754" s="200"/>
      <c r="W754" s="200"/>
      <c r="X754" s="200"/>
      <c r="Y754" s="200"/>
      <c r="Z754" s="200"/>
      <c r="AA754" s="200"/>
      <c r="AB754" s="200"/>
      <c r="AC754" s="200"/>
      <c r="AD754" s="200"/>
      <c r="AE754" s="200"/>
      <c r="AF754" s="200"/>
      <c r="AG754" s="200"/>
      <c r="AH754" s="200"/>
      <c r="AI754" s="200"/>
      <c r="AJ754" s="200"/>
      <c r="AK754" s="200"/>
      <c r="AL754" s="200"/>
      <c r="AM754" s="200"/>
      <c r="AN754" s="200"/>
      <c r="AO754" s="200"/>
      <c r="AP754" s="200"/>
      <c r="AQ754" s="200"/>
      <c r="AR754" s="200"/>
      <c r="AS754" s="200"/>
      <c r="AT754" s="200"/>
      <c r="AU754" s="200"/>
      <c r="AV754" s="200"/>
      <c r="AW754" s="200"/>
      <c r="AX754" s="200"/>
      <c r="AY754" s="200"/>
      <c r="AZ754" s="200"/>
      <c r="BA754" s="200"/>
      <c r="BB754" s="200"/>
      <c r="BC754" s="200"/>
      <c r="BD754" s="200"/>
      <c r="BE754" s="200"/>
      <c r="BF754" s="200"/>
      <c r="BG754" s="200"/>
      <c r="BH754" s="200"/>
      <c r="BI754" s="200"/>
      <c r="BJ754" s="200"/>
      <c r="BK754" s="200"/>
      <c r="BL754" s="200"/>
      <c r="BM754" s="200"/>
      <c r="BN754" s="200"/>
      <c r="BO754" s="200"/>
      <c r="BP754" s="200"/>
      <c r="BQ754" s="200"/>
      <c r="BR754" s="200"/>
      <c r="BS754" s="200"/>
      <c r="BT754" s="200"/>
      <c r="BU754" s="200"/>
      <c r="BV754" s="200"/>
      <c r="BW754" s="200"/>
      <c r="BX754" s="200"/>
      <c r="BY754" s="200"/>
      <c r="BZ754" s="200"/>
      <c r="CA754" s="200"/>
      <c r="CB754" s="200"/>
      <c r="CC754" s="200"/>
      <c r="CD754" s="200"/>
      <c r="CE754" s="200"/>
      <c r="CF754" s="200"/>
      <c r="CG754" s="200"/>
      <c r="CH754" s="200"/>
      <c r="CI754" s="200"/>
      <c r="CJ754" s="200"/>
      <c r="CK754" s="200"/>
      <c r="CL754" s="200"/>
      <c r="CM754" s="200"/>
      <c r="CN754" s="200"/>
      <c r="CO754" s="200"/>
      <c r="CP754" s="200"/>
      <c r="CQ754" s="200"/>
      <c r="CR754" s="200"/>
      <c r="CS754" s="200"/>
      <c r="CT754" s="200"/>
      <c r="CU754" s="200"/>
      <c r="CV754" s="200"/>
      <c r="CW754" s="200"/>
      <c r="CX754" s="200"/>
      <c r="CY754" s="200"/>
      <c r="CZ754" s="200"/>
      <c r="DA754" s="200"/>
      <c r="DB754" s="200"/>
      <c r="DC754" s="200"/>
      <c r="DD754" s="200"/>
      <c r="DE754" s="200"/>
      <c r="DF754" s="200"/>
      <c r="DG754" s="200"/>
      <c r="DH754" s="200"/>
      <c r="DI754" s="200"/>
      <c r="DJ754" s="200"/>
      <c r="DK754" s="200"/>
      <c r="DL754" s="200"/>
      <c r="DM754" s="200"/>
      <c r="DN754" s="200"/>
      <c r="DO754" s="200"/>
      <c r="DP754" s="200"/>
      <c r="DQ754" s="200"/>
      <c r="DR754" s="200"/>
      <c r="DS754" s="200"/>
      <c r="DT754" s="200"/>
      <c r="DU754" s="200"/>
      <c r="DV754" s="200"/>
      <c r="DW754" s="200"/>
      <c r="DX754" s="200"/>
      <c r="DY754" s="200"/>
      <c r="DZ754" s="200"/>
      <c r="EA754" s="200"/>
      <c r="EB754" s="200"/>
      <c r="EC754" s="200"/>
      <c r="ED754" s="200"/>
      <c r="EE754" s="200"/>
      <c r="EF754" s="200"/>
      <c r="EG754" s="200"/>
      <c r="EH754" s="200"/>
      <c r="EI754" s="200"/>
      <c r="EM754" s="67"/>
      <c r="EN754" s="67"/>
      <c r="EO754" s="67"/>
      <c r="EP754" s="68"/>
      <c r="EQ754" s="68"/>
      <c r="ER754" s="67"/>
      <c r="ES754" s="67"/>
      <c r="ET754" s="67"/>
      <c r="EU754" s="67"/>
      <c r="EV754" s="67"/>
    </row>
    <row r="755" spans="1:152" ht="47.25" customHeight="1">
      <c r="A755" s="88">
        <v>21</v>
      </c>
      <c r="B755" s="236"/>
      <c r="C755" s="88" t="str">
        <f>DK11</f>
        <v>AMAREY NOVA MEDICAL S.A.</v>
      </c>
      <c r="D755" s="88">
        <f>DN730</f>
        <v>2474718500</v>
      </c>
      <c r="E755" s="93"/>
      <c r="F755" s="93"/>
      <c r="G755" s="93"/>
      <c r="H755" s="93"/>
      <c r="I755" s="18"/>
      <c r="J755" s="137"/>
      <c r="Q755" s="200"/>
      <c r="R755" s="200"/>
      <c r="S755" s="200"/>
      <c r="T755" s="200"/>
      <c r="U755" s="200"/>
      <c r="V755" s="200"/>
      <c r="W755" s="200"/>
      <c r="X755" s="200"/>
      <c r="Y755" s="200"/>
      <c r="Z755" s="200"/>
      <c r="AA755" s="200"/>
      <c r="AB755" s="200"/>
      <c r="AC755" s="200"/>
      <c r="AD755" s="200"/>
      <c r="AE755" s="200"/>
      <c r="AF755" s="200"/>
      <c r="AG755" s="200"/>
      <c r="AH755" s="200"/>
      <c r="AI755" s="200"/>
      <c r="AJ755" s="200"/>
      <c r="AK755" s="200"/>
      <c r="AL755" s="200"/>
      <c r="AM755" s="200"/>
      <c r="AN755" s="200"/>
      <c r="AO755" s="200"/>
      <c r="AP755" s="200"/>
      <c r="AQ755" s="200"/>
      <c r="AR755" s="200"/>
      <c r="AS755" s="200"/>
      <c r="AT755" s="200"/>
      <c r="AU755" s="200"/>
      <c r="AV755" s="200"/>
      <c r="AW755" s="200"/>
      <c r="AX755" s="200"/>
      <c r="AY755" s="200"/>
      <c r="AZ755" s="200"/>
      <c r="BA755" s="200"/>
      <c r="BB755" s="200"/>
      <c r="BC755" s="200"/>
      <c r="BD755" s="200"/>
      <c r="BE755" s="200"/>
      <c r="BF755" s="200"/>
      <c r="BG755" s="200"/>
      <c r="BH755" s="200"/>
      <c r="BI755" s="200"/>
      <c r="BJ755" s="200"/>
      <c r="BK755" s="200"/>
      <c r="BL755" s="200"/>
      <c r="BM755" s="200"/>
      <c r="BN755" s="200"/>
      <c r="BO755" s="200"/>
      <c r="BP755" s="200"/>
      <c r="BQ755" s="200"/>
      <c r="BR755" s="200"/>
      <c r="BS755" s="200"/>
      <c r="BT755" s="200"/>
      <c r="BU755" s="200"/>
      <c r="BV755" s="200"/>
      <c r="BW755" s="200"/>
      <c r="BX755" s="200"/>
      <c r="BY755" s="200"/>
      <c r="BZ755" s="200"/>
      <c r="CA755" s="200"/>
      <c r="CB755" s="200"/>
      <c r="CC755" s="200"/>
      <c r="CD755" s="200"/>
      <c r="CE755" s="200"/>
      <c r="CF755" s="200"/>
      <c r="CG755" s="200"/>
      <c r="CH755" s="200"/>
      <c r="CI755" s="200"/>
      <c r="CJ755" s="200"/>
      <c r="CK755" s="200"/>
      <c r="CL755" s="200"/>
      <c r="CM755" s="200"/>
      <c r="CN755" s="200"/>
      <c r="CO755" s="200"/>
      <c r="CP755" s="200"/>
      <c r="CQ755" s="200"/>
      <c r="CR755" s="200"/>
      <c r="CS755" s="200"/>
      <c r="CT755" s="200"/>
      <c r="CU755" s="200"/>
      <c r="CV755" s="200"/>
      <c r="CW755" s="200"/>
      <c r="CX755" s="200"/>
      <c r="CY755" s="200"/>
      <c r="CZ755" s="200"/>
      <c r="DA755" s="200"/>
      <c r="DB755" s="200"/>
      <c r="DC755" s="200"/>
      <c r="DD755" s="200"/>
      <c r="DE755" s="200"/>
      <c r="DF755" s="200"/>
      <c r="DG755" s="200"/>
      <c r="DH755" s="200"/>
      <c r="DI755" s="200"/>
      <c r="DJ755" s="200"/>
      <c r="DK755" s="200"/>
      <c r="DL755" s="200"/>
      <c r="DM755" s="200"/>
      <c r="DN755" s="200"/>
      <c r="DO755" s="200"/>
      <c r="DP755" s="200"/>
      <c r="DQ755" s="200"/>
      <c r="DR755" s="200"/>
      <c r="DS755" s="200"/>
      <c r="DT755" s="200"/>
      <c r="DU755" s="200"/>
      <c r="DV755" s="200"/>
      <c r="DW755" s="200"/>
      <c r="DX755" s="200"/>
      <c r="DY755" s="200"/>
      <c r="DZ755" s="200"/>
      <c r="EA755" s="200"/>
      <c r="EB755" s="200"/>
      <c r="EC755" s="200"/>
      <c r="ED755" s="200"/>
      <c r="EE755" s="200"/>
      <c r="EF755" s="200"/>
      <c r="EG755" s="200"/>
      <c r="EH755" s="200"/>
      <c r="EI755" s="200"/>
      <c r="EM755" s="67"/>
      <c r="EN755" s="67"/>
      <c r="EO755" s="67"/>
      <c r="EP755" s="68"/>
      <c r="EQ755" s="68"/>
      <c r="ER755" s="67"/>
      <c r="ES755" s="67"/>
      <c r="ET755" s="67"/>
      <c r="EU755" s="67"/>
      <c r="EV755" s="67"/>
    </row>
    <row r="756" spans="1:152" ht="47.25" customHeight="1">
      <c r="A756" s="88">
        <v>22</v>
      </c>
      <c r="B756" s="236"/>
      <c r="C756" s="88" t="str">
        <f>DP11</f>
        <v>SMITH &amp; NEPHEW</v>
      </c>
      <c r="D756" s="88">
        <f>DS730</f>
        <v>2972966405</v>
      </c>
      <c r="E756" s="93"/>
      <c r="F756" s="93"/>
      <c r="G756" s="93"/>
      <c r="H756" s="93"/>
      <c r="I756" s="18"/>
      <c r="J756" s="137"/>
      <c r="Q756" s="200"/>
      <c r="R756" s="200"/>
      <c r="S756" s="200"/>
      <c r="T756" s="200"/>
      <c r="U756" s="200"/>
      <c r="V756" s="200"/>
      <c r="W756" s="200"/>
      <c r="X756" s="200"/>
      <c r="Y756" s="200"/>
      <c r="Z756" s="200"/>
      <c r="AA756" s="200"/>
      <c r="AB756" s="200"/>
      <c r="AC756" s="200"/>
      <c r="AD756" s="200"/>
      <c r="AE756" s="200"/>
      <c r="AF756" s="200"/>
      <c r="AG756" s="200"/>
      <c r="AH756" s="200"/>
      <c r="AI756" s="200"/>
      <c r="AJ756" s="200"/>
      <c r="AK756" s="200"/>
      <c r="AL756" s="200"/>
      <c r="AM756" s="200"/>
      <c r="AN756" s="200"/>
      <c r="AO756" s="200"/>
      <c r="AP756" s="200"/>
      <c r="AQ756" s="200"/>
      <c r="AR756" s="200"/>
      <c r="AS756" s="200"/>
      <c r="AT756" s="200"/>
      <c r="AU756" s="200"/>
      <c r="AV756" s="200"/>
      <c r="AW756" s="200"/>
      <c r="AX756" s="200"/>
      <c r="AY756" s="200"/>
      <c r="AZ756" s="200"/>
      <c r="BA756" s="200"/>
      <c r="BB756" s="200"/>
      <c r="BC756" s="200"/>
      <c r="BD756" s="200"/>
      <c r="BE756" s="200"/>
      <c r="BF756" s="200"/>
      <c r="BG756" s="200"/>
      <c r="BH756" s="200"/>
      <c r="BI756" s="200"/>
      <c r="BJ756" s="200"/>
      <c r="BK756" s="200"/>
      <c r="BL756" s="200"/>
      <c r="BM756" s="200"/>
      <c r="BN756" s="200"/>
      <c r="BO756" s="200"/>
      <c r="BP756" s="200"/>
      <c r="BQ756" s="200"/>
      <c r="BR756" s="200"/>
      <c r="BS756" s="200"/>
      <c r="BT756" s="200"/>
      <c r="BU756" s="200"/>
      <c r="BV756" s="200"/>
      <c r="BW756" s="200"/>
      <c r="BX756" s="200"/>
      <c r="BY756" s="200"/>
      <c r="BZ756" s="200"/>
      <c r="CA756" s="200"/>
      <c r="CB756" s="200"/>
      <c r="CC756" s="200"/>
      <c r="CD756" s="200"/>
      <c r="CE756" s="200"/>
      <c r="CF756" s="200"/>
      <c r="CG756" s="200"/>
      <c r="CH756" s="200"/>
      <c r="CI756" s="200"/>
      <c r="CJ756" s="200"/>
      <c r="CK756" s="200"/>
      <c r="CL756" s="200"/>
      <c r="CM756" s="200"/>
      <c r="CN756" s="200"/>
      <c r="CO756" s="200"/>
      <c r="CP756" s="200"/>
      <c r="CQ756" s="200"/>
      <c r="CR756" s="200"/>
      <c r="CS756" s="200"/>
      <c r="CT756" s="200"/>
      <c r="CU756" s="200"/>
      <c r="CV756" s="200"/>
      <c r="CW756" s="200"/>
      <c r="CX756" s="200"/>
      <c r="CY756" s="200"/>
      <c r="CZ756" s="200"/>
      <c r="DA756" s="200"/>
      <c r="DB756" s="200"/>
      <c r="DC756" s="200"/>
      <c r="DD756" s="200"/>
      <c r="DE756" s="200"/>
      <c r="DF756" s="200"/>
      <c r="DG756" s="200"/>
      <c r="DH756" s="200"/>
      <c r="DI756" s="200"/>
      <c r="DJ756" s="200"/>
      <c r="DK756" s="200"/>
      <c r="DL756" s="200"/>
      <c r="DM756" s="200"/>
      <c r="DN756" s="200"/>
      <c r="DO756" s="200"/>
      <c r="DP756" s="200"/>
      <c r="DQ756" s="200"/>
      <c r="DR756" s="200"/>
      <c r="DS756" s="200"/>
      <c r="DT756" s="200"/>
      <c r="DU756" s="200"/>
      <c r="DV756" s="200"/>
      <c r="DW756" s="200"/>
      <c r="DX756" s="200"/>
      <c r="DY756" s="200"/>
      <c r="DZ756" s="200"/>
      <c r="EA756" s="200"/>
      <c r="EB756" s="200"/>
      <c r="EC756" s="200"/>
      <c r="ED756" s="200"/>
      <c r="EE756" s="200"/>
      <c r="EF756" s="200"/>
      <c r="EG756" s="200"/>
      <c r="EH756" s="200"/>
      <c r="EI756" s="200"/>
      <c r="EM756" s="67"/>
      <c r="EN756" s="67"/>
      <c r="EO756" s="67"/>
      <c r="EP756" s="68"/>
      <c r="EQ756" s="68"/>
      <c r="ER756" s="67"/>
      <c r="ES756" s="67"/>
      <c r="ET756" s="67"/>
      <c r="EU756" s="67"/>
      <c r="EV756" s="67"/>
    </row>
    <row r="757" spans="1:152" ht="47.25" customHeight="1">
      <c r="A757" s="88">
        <v>23</v>
      </c>
      <c r="B757" s="236"/>
      <c r="C757" s="88" t="str">
        <f>DU11</f>
        <v>IMPLANTECH LTDA</v>
      </c>
      <c r="D757" s="88">
        <f>DX730</f>
        <v>335860861.56999999</v>
      </c>
      <c r="E757" s="93"/>
      <c r="F757" s="93"/>
      <c r="G757" s="93"/>
      <c r="H757" s="93"/>
      <c r="I757" s="18"/>
      <c r="J757" s="137"/>
      <c r="Q757" s="200"/>
      <c r="R757" s="200"/>
      <c r="S757" s="200"/>
      <c r="T757" s="200"/>
      <c r="U757" s="200"/>
      <c r="V757" s="200"/>
      <c r="W757" s="200"/>
      <c r="X757" s="200"/>
      <c r="Y757" s="200"/>
      <c r="Z757" s="200"/>
      <c r="AA757" s="200"/>
      <c r="AB757" s="200"/>
      <c r="AC757" s="200"/>
      <c r="AD757" s="200"/>
      <c r="AE757" s="200"/>
      <c r="AF757" s="200"/>
      <c r="AG757" s="200"/>
      <c r="AH757" s="200"/>
      <c r="AI757" s="200"/>
      <c r="AJ757" s="200"/>
      <c r="AK757" s="200"/>
      <c r="AL757" s="200"/>
      <c r="AM757" s="200"/>
      <c r="AN757" s="200"/>
      <c r="AO757" s="200"/>
      <c r="AP757" s="200"/>
      <c r="AQ757" s="200"/>
      <c r="AR757" s="200"/>
      <c r="AS757" s="200"/>
      <c r="AT757" s="200"/>
      <c r="AU757" s="200"/>
      <c r="AV757" s="200"/>
      <c r="AW757" s="200"/>
      <c r="AX757" s="200"/>
      <c r="AY757" s="200"/>
      <c r="AZ757" s="200"/>
      <c r="BA757" s="200"/>
      <c r="BB757" s="200"/>
      <c r="BC757" s="200"/>
      <c r="BD757" s="200"/>
      <c r="BE757" s="200"/>
      <c r="BF757" s="200"/>
      <c r="BG757" s="200"/>
      <c r="BH757" s="200"/>
      <c r="BI757" s="200"/>
      <c r="BJ757" s="200"/>
      <c r="BK757" s="200"/>
      <c r="BL757" s="200"/>
      <c r="BM757" s="200"/>
      <c r="BN757" s="200"/>
      <c r="BO757" s="200"/>
      <c r="BP757" s="200"/>
      <c r="BQ757" s="200"/>
      <c r="BR757" s="200"/>
      <c r="BS757" s="200"/>
      <c r="BT757" s="200"/>
      <c r="BU757" s="200"/>
      <c r="BV757" s="200"/>
      <c r="BW757" s="200"/>
      <c r="BX757" s="200"/>
      <c r="BY757" s="200"/>
      <c r="BZ757" s="200"/>
      <c r="CA757" s="200"/>
      <c r="CB757" s="200"/>
      <c r="CC757" s="200"/>
      <c r="CD757" s="200"/>
      <c r="CE757" s="200"/>
      <c r="CF757" s="200"/>
      <c r="CG757" s="200"/>
      <c r="CH757" s="200"/>
      <c r="CI757" s="200"/>
      <c r="CJ757" s="200"/>
      <c r="CK757" s="200"/>
      <c r="CL757" s="200"/>
      <c r="CM757" s="200"/>
      <c r="CN757" s="200"/>
      <c r="CO757" s="200"/>
      <c r="CP757" s="200"/>
      <c r="CQ757" s="200"/>
      <c r="CR757" s="200"/>
      <c r="CS757" s="200"/>
      <c r="CT757" s="200"/>
      <c r="CU757" s="200"/>
      <c r="CV757" s="200"/>
      <c r="CW757" s="200"/>
      <c r="CX757" s="200"/>
      <c r="CY757" s="200"/>
      <c r="CZ757" s="200"/>
      <c r="DA757" s="200"/>
      <c r="DB757" s="200"/>
      <c r="DC757" s="200"/>
      <c r="DD757" s="200"/>
      <c r="DE757" s="200"/>
      <c r="DF757" s="200"/>
      <c r="DG757" s="200"/>
      <c r="DH757" s="200"/>
      <c r="DI757" s="200"/>
      <c r="DJ757" s="200"/>
      <c r="DK757" s="200"/>
      <c r="DL757" s="200"/>
      <c r="DM757" s="200"/>
      <c r="DN757" s="200"/>
      <c r="DO757" s="200"/>
      <c r="DP757" s="200"/>
      <c r="DQ757" s="200"/>
      <c r="DR757" s="200"/>
      <c r="DS757" s="200"/>
      <c r="DT757" s="200"/>
      <c r="DU757" s="200"/>
      <c r="DV757" s="200"/>
      <c r="DW757" s="200"/>
      <c r="DX757" s="200"/>
      <c r="DY757" s="200"/>
      <c r="DZ757" s="200"/>
      <c r="EA757" s="200"/>
      <c r="EB757" s="200"/>
      <c r="EC757" s="200"/>
      <c r="ED757" s="200"/>
      <c r="EE757" s="200"/>
      <c r="EF757" s="200"/>
      <c r="EG757" s="200"/>
      <c r="EH757" s="200"/>
      <c r="EI757" s="200"/>
      <c r="EM757" s="67"/>
      <c r="EN757" s="67"/>
      <c r="EO757" s="67"/>
      <c r="EP757" s="68"/>
      <c r="EQ757" s="68"/>
      <c r="ER757" s="67"/>
      <c r="ES757" s="67"/>
      <c r="ET757" s="67"/>
      <c r="EU757" s="67"/>
      <c r="EV757" s="67"/>
    </row>
    <row r="758" spans="1:152" ht="47.25" customHeight="1">
      <c r="A758" s="88">
        <v>24</v>
      </c>
      <c r="B758" s="236"/>
      <c r="C758" s="88" t="str">
        <f>DZ11</f>
        <v>Exel Medical</v>
      </c>
      <c r="D758" s="88">
        <f>EC730</f>
        <v>283140200</v>
      </c>
      <c r="E758" s="93"/>
      <c r="F758" s="93"/>
      <c r="G758" s="93"/>
      <c r="H758" s="93"/>
      <c r="I758" s="18"/>
      <c r="J758" s="137"/>
      <c r="Q758" s="200"/>
      <c r="R758" s="200"/>
      <c r="S758" s="200"/>
      <c r="T758" s="200"/>
      <c r="U758" s="200"/>
      <c r="V758" s="200"/>
      <c r="W758" s="200"/>
      <c r="X758" s="200"/>
      <c r="Y758" s="200"/>
      <c r="Z758" s="200"/>
      <c r="AA758" s="200"/>
      <c r="AB758" s="200"/>
      <c r="AC758" s="200"/>
      <c r="AD758" s="200"/>
      <c r="AE758" s="200"/>
      <c r="AF758" s="200"/>
      <c r="AG758" s="200"/>
      <c r="AH758" s="200"/>
      <c r="AI758" s="200"/>
      <c r="AJ758" s="200"/>
      <c r="AK758" s="200"/>
      <c r="AL758" s="200"/>
      <c r="AM758" s="200"/>
      <c r="AN758" s="200"/>
      <c r="AO758" s="200"/>
      <c r="AP758" s="200"/>
      <c r="AQ758" s="200"/>
      <c r="AR758" s="200"/>
      <c r="AS758" s="200"/>
      <c r="AT758" s="200"/>
      <c r="AU758" s="200"/>
      <c r="AV758" s="200"/>
      <c r="AW758" s="200"/>
      <c r="AX758" s="200"/>
      <c r="AY758" s="200"/>
      <c r="AZ758" s="200"/>
      <c r="BA758" s="200"/>
      <c r="BB758" s="200"/>
      <c r="BC758" s="200"/>
      <c r="BD758" s="200"/>
      <c r="BE758" s="200"/>
      <c r="BF758" s="200"/>
      <c r="BG758" s="200"/>
      <c r="BH758" s="200"/>
      <c r="BI758" s="200"/>
      <c r="BJ758" s="200"/>
      <c r="BK758" s="200"/>
      <c r="BL758" s="200"/>
      <c r="BM758" s="200"/>
      <c r="BN758" s="200"/>
      <c r="BO758" s="200"/>
      <c r="BP758" s="200"/>
      <c r="BQ758" s="200"/>
      <c r="BR758" s="200"/>
      <c r="BS758" s="200"/>
      <c r="BT758" s="200"/>
      <c r="BU758" s="200"/>
      <c r="BV758" s="200"/>
      <c r="BW758" s="200"/>
      <c r="BX758" s="200"/>
      <c r="BY758" s="200"/>
      <c r="BZ758" s="200"/>
      <c r="CA758" s="200"/>
      <c r="CB758" s="200"/>
      <c r="CC758" s="200"/>
      <c r="CD758" s="200"/>
      <c r="CE758" s="200"/>
      <c r="CF758" s="200"/>
      <c r="CG758" s="200"/>
      <c r="CH758" s="200"/>
      <c r="CI758" s="200"/>
      <c r="CJ758" s="200"/>
      <c r="CK758" s="200"/>
      <c r="CL758" s="200"/>
      <c r="CM758" s="200"/>
      <c r="CN758" s="200"/>
      <c r="CO758" s="200"/>
      <c r="CP758" s="200"/>
      <c r="CQ758" s="200"/>
      <c r="CR758" s="200"/>
      <c r="CS758" s="200"/>
      <c r="CT758" s="200"/>
      <c r="CU758" s="200"/>
      <c r="CV758" s="200"/>
      <c r="CW758" s="200"/>
      <c r="CX758" s="200"/>
      <c r="CY758" s="200"/>
      <c r="CZ758" s="200"/>
      <c r="DA758" s="200"/>
      <c r="DB758" s="200"/>
      <c r="DC758" s="200"/>
      <c r="DD758" s="200"/>
      <c r="DE758" s="200"/>
      <c r="DF758" s="200"/>
      <c r="DG758" s="200"/>
      <c r="DH758" s="200"/>
      <c r="DI758" s="200"/>
      <c r="DJ758" s="200"/>
      <c r="DK758" s="200"/>
      <c r="DL758" s="200"/>
      <c r="DM758" s="200"/>
      <c r="DN758" s="200"/>
      <c r="DO758" s="200"/>
      <c r="DP758" s="200"/>
      <c r="DQ758" s="200"/>
      <c r="DR758" s="200"/>
      <c r="DS758" s="200"/>
      <c r="DT758" s="200"/>
      <c r="DU758" s="200"/>
      <c r="DV758" s="200"/>
      <c r="DW758" s="200"/>
      <c r="DX758" s="200"/>
      <c r="DY758" s="200"/>
      <c r="DZ758" s="200"/>
      <c r="EA758" s="200"/>
      <c r="EB758" s="200"/>
      <c r="EC758" s="200"/>
      <c r="ED758" s="200"/>
      <c r="EE758" s="200"/>
      <c r="EF758" s="200"/>
      <c r="EG758" s="200"/>
      <c r="EH758" s="200"/>
      <c r="EI758" s="200"/>
      <c r="EM758" s="67"/>
      <c r="EN758" s="67"/>
      <c r="EO758" s="67"/>
      <c r="EP758" s="68"/>
      <c r="EQ758" s="68"/>
      <c r="ER758" s="67"/>
      <c r="ES758" s="67"/>
      <c r="ET758" s="67"/>
      <c r="EU758" s="67"/>
      <c r="EV758" s="67"/>
    </row>
    <row r="759" spans="1:152" ht="47.25" customHeight="1">
      <c r="A759" s="88">
        <v>25</v>
      </c>
      <c r="B759" s="236"/>
      <c r="C759" s="88" t="str">
        <f>EE11</f>
        <v>ENFISA</v>
      </c>
      <c r="D759" s="88">
        <f>EH730</f>
        <v>322727000</v>
      </c>
      <c r="E759" s="93"/>
      <c r="F759" s="93"/>
      <c r="G759" s="93"/>
      <c r="H759" s="93"/>
      <c r="I759" s="18"/>
      <c r="J759" s="137"/>
      <c r="Q759" s="200"/>
      <c r="R759" s="200"/>
      <c r="S759" s="200"/>
      <c r="T759" s="200"/>
      <c r="U759" s="200"/>
      <c r="V759" s="200"/>
      <c r="W759" s="200"/>
      <c r="X759" s="200"/>
      <c r="Y759" s="200"/>
      <c r="Z759" s="200"/>
      <c r="AA759" s="200"/>
      <c r="AB759" s="200"/>
      <c r="AC759" s="200"/>
      <c r="AD759" s="200"/>
      <c r="AE759" s="200"/>
      <c r="AF759" s="200"/>
      <c r="AG759" s="200"/>
      <c r="AH759" s="200"/>
      <c r="AI759" s="200"/>
      <c r="AJ759" s="200"/>
      <c r="AK759" s="200"/>
      <c r="AL759" s="200"/>
      <c r="AM759" s="200"/>
      <c r="AN759" s="200"/>
      <c r="AO759" s="200"/>
      <c r="AP759" s="200"/>
      <c r="AQ759" s="200"/>
      <c r="AR759" s="200"/>
      <c r="AS759" s="200"/>
      <c r="AT759" s="200"/>
      <c r="AU759" s="200"/>
      <c r="AV759" s="200"/>
      <c r="AW759" s="200"/>
      <c r="AX759" s="200"/>
      <c r="AY759" s="200"/>
      <c r="AZ759" s="200"/>
      <c r="BA759" s="200"/>
      <c r="BB759" s="200"/>
      <c r="BC759" s="200"/>
      <c r="BD759" s="200"/>
      <c r="BE759" s="200"/>
      <c r="BF759" s="200"/>
      <c r="BG759" s="200"/>
      <c r="BH759" s="200"/>
      <c r="BI759" s="200"/>
      <c r="BJ759" s="200"/>
      <c r="BK759" s="200"/>
      <c r="BL759" s="200"/>
      <c r="BM759" s="200"/>
      <c r="BN759" s="200"/>
      <c r="BO759" s="200"/>
      <c r="BP759" s="200"/>
      <c r="BQ759" s="200"/>
      <c r="BR759" s="200"/>
      <c r="BS759" s="200"/>
      <c r="BT759" s="200"/>
      <c r="BU759" s="200"/>
      <c r="BV759" s="200"/>
      <c r="BW759" s="200"/>
      <c r="BX759" s="200"/>
      <c r="BY759" s="200"/>
      <c r="BZ759" s="200"/>
      <c r="CA759" s="200"/>
      <c r="CB759" s="200"/>
      <c r="CC759" s="200"/>
      <c r="CD759" s="200"/>
      <c r="CE759" s="200"/>
      <c r="CF759" s="200"/>
      <c r="CG759" s="200"/>
      <c r="CH759" s="200"/>
      <c r="CI759" s="200"/>
      <c r="CJ759" s="200"/>
      <c r="CK759" s="200"/>
      <c r="CL759" s="200"/>
      <c r="CM759" s="200"/>
      <c r="CN759" s="200"/>
      <c r="CO759" s="200"/>
      <c r="CP759" s="200"/>
      <c r="CQ759" s="200"/>
      <c r="CR759" s="200"/>
      <c r="CS759" s="200"/>
      <c r="CT759" s="200"/>
      <c r="CU759" s="200"/>
      <c r="CV759" s="200"/>
      <c r="CW759" s="200"/>
      <c r="CX759" s="200"/>
      <c r="CY759" s="200"/>
      <c r="CZ759" s="200"/>
      <c r="DA759" s="200"/>
      <c r="DB759" s="200"/>
      <c r="DC759" s="200"/>
      <c r="DD759" s="200"/>
      <c r="DE759" s="200"/>
      <c r="DF759" s="200"/>
      <c r="DG759" s="200"/>
      <c r="DH759" s="200"/>
      <c r="DI759" s="200"/>
      <c r="DJ759" s="200"/>
      <c r="DK759" s="200"/>
      <c r="DL759" s="200"/>
      <c r="DM759" s="200"/>
      <c r="DN759" s="200"/>
      <c r="DO759" s="200"/>
      <c r="DP759" s="200"/>
      <c r="DQ759" s="200"/>
      <c r="DR759" s="200"/>
      <c r="DS759" s="200"/>
      <c r="DT759" s="200"/>
      <c r="DU759" s="200"/>
      <c r="DV759" s="200"/>
      <c r="DW759" s="200"/>
      <c r="DX759" s="200"/>
      <c r="DY759" s="200"/>
      <c r="DZ759" s="200"/>
      <c r="EA759" s="200"/>
      <c r="EB759" s="200"/>
      <c r="EC759" s="200"/>
      <c r="ED759" s="200"/>
      <c r="EE759" s="200"/>
      <c r="EF759" s="200"/>
      <c r="EG759" s="200"/>
      <c r="EH759" s="200"/>
      <c r="EI759" s="200"/>
      <c r="EM759" s="67"/>
      <c r="EN759" s="67"/>
      <c r="EO759" s="67"/>
      <c r="EP759" s="68"/>
      <c r="EQ759" s="68"/>
      <c r="ER759" s="67"/>
      <c r="ES759" s="67"/>
      <c r="ET759" s="67"/>
      <c r="EU759" s="67"/>
      <c r="EV759" s="67"/>
    </row>
    <row r="760" spans="1:152" ht="47.25" customHeight="1">
      <c r="A760" s="88">
        <v>26</v>
      </c>
      <c r="B760" s="236"/>
      <c r="C760" s="88" t="str">
        <f>EJ12</f>
        <v>Valor Promedio</v>
      </c>
      <c r="D760" s="88">
        <f>EJ730</f>
        <v>6814093049.0468845</v>
      </c>
      <c r="E760" s="93"/>
      <c r="F760" s="93"/>
      <c r="G760" s="93"/>
      <c r="H760" s="93"/>
      <c r="I760" s="18"/>
      <c r="J760" s="137"/>
      <c r="Q760" s="200"/>
      <c r="R760" s="200"/>
      <c r="S760" s="200"/>
      <c r="T760" s="200"/>
      <c r="U760" s="200"/>
      <c r="V760" s="200"/>
      <c r="W760" s="200"/>
      <c r="X760" s="200"/>
      <c r="Y760" s="200"/>
      <c r="Z760" s="200"/>
      <c r="AA760" s="200"/>
      <c r="AB760" s="200"/>
      <c r="AC760" s="200"/>
      <c r="AD760" s="200"/>
      <c r="AE760" s="200"/>
      <c r="AF760" s="200"/>
      <c r="AG760" s="200"/>
      <c r="AH760" s="200"/>
      <c r="AI760" s="200"/>
      <c r="AJ760" s="200"/>
      <c r="AK760" s="200"/>
      <c r="AL760" s="200"/>
      <c r="AM760" s="200"/>
      <c r="AN760" s="200"/>
      <c r="AO760" s="200"/>
      <c r="AP760" s="200"/>
      <c r="AQ760" s="200"/>
      <c r="AR760" s="200"/>
      <c r="AS760" s="200"/>
      <c r="AT760" s="200"/>
      <c r="AU760" s="200"/>
      <c r="AV760" s="200"/>
      <c r="AW760" s="200"/>
      <c r="AX760" s="200"/>
      <c r="AY760" s="200"/>
      <c r="AZ760" s="200"/>
      <c r="BA760" s="200"/>
      <c r="BB760" s="200"/>
      <c r="BC760" s="200"/>
      <c r="BD760" s="200"/>
      <c r="BE760" s="200"/>
      <c r="BF760" s="200"/>
      <c r="BG760" s="200"/>
      <c r="BH760" s="200"/>
      <c r="BI760" s="200"/>
      <c r="BJ760" s="200"/>
      <c r="BK760" s="200"/>
      <c r="BL760" s="200"/>
      <c r="BM760" s="200"/>
      <c r="BN760" s="200"/>
      <c r="BO760" s="200"/>
      <c r="BP760" s="200"/>
      <c r="BQ760" s="200"/>
      <c r="BR760" s="200"/>
      <c r="BS760" s="200"/>
      <c r="BT760" s="200"/>
      <c r="BU760" s="200"/>
      <c r="BV760" s="200"/>
      <c r="BW760" s="200"/>
      <c r="BX760" s="200"/>
      <c r="BY760" s="200"/>
      <c r="BZ760" s="200"/>
      <c r="CA760" s="200"/>
      <c r="CB760" s="200"/>
      <c r="CC760" s="200"/>
      <c r="CD760" s="200"/>
      <c r="CE760" s="200"/>
      <c r="CF760" s="200"/>
      <c r="CG760" s="200"/>
      <c r="CH760" s="200"/>
      <c r="CI760" s="200"/>
      <c r="CJ760" s="200"/>
      <c r="CK760" s="200"/>
      <c r="CL760" s="200"/>
      <c r="CM760" s="200"/>
      <c r="CN760" s="200"/>
      <c r="CO760" s="200"/>
      <c r="CP760" s="200"/>
      <c r="CQ760" s="200"/>
      <c r="CR760" s="200"/>
      <c r="CS760" s="200"/>
      <c r="CT760" s="200"/>
      <c r="CU760" s="200"/>
      <c r="CV760" s="200"/>
      <c r="CW760" s="200"/>
      <c r="CX760" s="200"/>
      <c r="CY760" s="200"/>
      <c r="CZ760" s="200"/>
      <c r="DA760" s="200"/>
      <c r="DB760" s="200"/>
      <c r="DC760" s="200"/>
      <c r="DD760" s="200"/>
      <c r="DE760" s="200"/>
      <c r="DF760" s="200"/>
      <c r="DG760" s="200"/>
      <c r="DH760" s="200"/>
      <c r="DI760" s="200"/>
      <c r="DJ760" s="200"/>
      <c r="DK760" s="200"/>
      <c r="DL760" s="200"/>
      <c r="DM760" s="200"/>
      <c r="DN760" s="200"/>
      <c r="DO760" s="200"/>
      <c r="DP760" s="200"/>
      <c r="DQ760" s="200"/>
      <c r="DR760" s="200"/>
      <c r="DS760" s="200"/>
      <c r="DT760" s="200"/>
      <c r="DU760" s="200"/>
      <c r="DV760" s="200"/>
      <c r="DW760" s="200"/>
      <c r="DX760" s="200"/>
      <c r="DY760" s="200"/>
      <c r="DZ760" s="200"/>
      <c r="EA760" s="200"/>
      <c r="EB760" s="200"/>
      <c r="EC760" s="200"/>
      <c r="ED760" s="200"/>
      <c r="EE760" s="200"/>
      <c r="EF760" s="200"/>
      <c r="EG760" s="200"/>
      <c r="EH760" s="200"/>
      <c r="EI760" s="200"/>
      <c r="EM760" s="67"/>
      <c r="EN760" s="67"/>
      <c r="EO760" s="67"/>
      <c r="EP760" s="68"/>
      <c r="EQ760" s="68"/>
      <c r="ER760" s="67"/>
      <c r="ES760" s="67"/>
      <c r="ET760" s="67"/>
      <c r="EU760" s="67"/>
      <c r="EV760" s="67"/>
    </row>
    <row r="761" spans="1:152" ht="47.25" customHeight="1">
      <c r="A761" s="88">
        <v>27</v>
      </c>
      <c r="B761" s="236"/>
      <c r="C761" s="88" t="str">
        <f>EP12</f>
        <v>Valor Total</v>
      </c>
      <c r="D761" s="88">
        <f>EP730</f>
        <v>11924182814.257851</v>
      </c>
      <c r="E761" s="93"/>
      <c r="F761" s="93"/>
      <c r="G761" s="93"/>
      <c r="H761" s="93"/>
      <c r="I761" s="18"/>
      <c r="J761" s="137"/>
      <c r="Q761" s="200"/>
      <c r="R761" s="200"/>
      <c r="S761" s="200"/>
      <c r="T761" s="200"/>
      <c r="U761" s="200"/>
      <c r="V761" s="200"/>
      <c r="W761" s="200"/>
      <c r="X761" s="200"/>
      <c r="Y761" s="200"/>
      <c r="Z761" s="200"/>
      <c r="AA761" s="200"/>
      <c r="AB761" s="200"/>
      <c r="AC761" s="200"/>
      <c r="AD761" s="200"/>
      <c r="AE761" s="200"/>
      <c r="AF761" s="200"/>
      <c r="AG761" s="200"/>
      <c r="AH761" s="200"/>
      <c r="AI761" s="200"/>
      <c r="AJ761" s="200"/>
      <c r="AK761" s="200"/>
      <c r="AL761" s="200"/>
      <c r="AM761" s="200"/>
      <c r="AN761" s="200"/>
      <c r="AO761" s="200"/>
      <c r="AP761" s="200"/>
      <c r="AQ761" s="200"/>
      <c r="AR761" s="200"/>
      <c r="AS761" s="200"/>
      <c r="AT761" s="200"/>
      <c r="AU761" s="200"/>
      <c r="AV761" s="200"/>
      <c r="AW761" s="200"/>
      <c r="AX761" s="200"/>
      <c r="AY761" s="200"/>
      <c r="AZ761" s="200"/>
      <c r="BA761" s="200"/>
      <c r="BB761" s="200"/>
      <c r="BC761" s="200"/>
      <c r="BD761" s="200"/>
      <c r="BE761" s="200"/>
      <c r="BF761" s="200"/>
      <c r="BG761" s="200"/>
      <c r="BH761" s="200"/>
      <c r="BI761" s="200"/>
      <c r="BJ761" s="200"/>
      <c r="BK761" s="200"/>
      <c r="BL761" s="200"/>
      <c r="BM761" s="200"/>
      <c r="BN761" s="200"/>
      <c r="BO761" s="200"/>
      <c r="BP761" s="200"/>
      <c r="BQ761" s="200"/>
      <c r="BR761" s="200"/>
      <c r="BS761" s="200"/>
      <c r="BT761" s="200"/>
      <c r="BU761" s="200"/>
      <c r="BV761" s="200"/>
      <c r="BW761" s="200"/>
      <c r="BX761" s="200"/>
      <c r="BY761" s="200"/>
      <c r="BZ761" s="200"/>
      <c r="CA761" s="200"/>
      <c r="CB761" s="200"/>
      <c r="CC761" s="200"/>
      <c r="CD761" s="200"/>
      <c r="CE761" s="200"/>
      <c r="CF761" s="200"/>
      <c r="CG761" s="200"/>
      <c r="CH761" s="200"/>
      <c r="CI761" s="200"/>
      <c r="CJ761" s="200"/>
      <c r="CK761" s="200"/>
      <c r="CL761" s="200"/>
      <c r="CM761" s="200"/>
      <c r="CN761" s="200"/>
      <c r="CO761" s="200"/>
      <c r="CP761" s="200"/>
      <c r="CQ761" s="200"/>
      <c r="CR761" s="200"/>
      <c r="CS761" s="200"/>
      <c r="CT761" s="200"/>
      <c r="CU761" s="200"/>
      <c r="CV761" s="200"/>
      <c r="CW761" s="200"/>
      <c r="CX761" s="200"/>
      <c r="CY761" s="200"/>
      <c r="CZ761" s="200"/>
      <c r="DA761" s="200"/>
      <c r="DB761" s="200"/>
      <c r="DC761" s="200"/>
      <c r="DD761" s="200"/>
      <c r="DE761" s="200"/>
      <c r="DF761" s="200"/>
      <c r="DG761" s="200"/>
      <c r="DH761" s="200"/>
      <c r="DI761" s="200"/>
      <c r="DJ761" s="200"/>
      <c r="DK761" s="200"/>
      <c r="DL761" s="200"/>
      <c r="DM761" s="200"/>
      <c r="DN761" s="200"/>
      <c r="DO761" s="200"/>
      <c r="DP761" s="200"/>
      <c r="DQ761" s="200"/>
      <c r="DR761" s="200"/>
      <c r="DS761" s="200"/>
      <c r="DT761" s="200"/>
      <c r="DU761" s="200"/>
      <c r="DV761" s="200"/>
      <c r="DW761" s="200"/>
      <c r="DX761" s="200"/>
      <c r="DY761" s="200"/>
      <c r="DZ761" s="200"/>
      <c r="EA761" s="200"/>
      <c r="EB761" s="200"/>
      <c r="EC761" s="200"/>
      <c r="ED761" s="200"/>
      <c r="EE761" s="200"/>
      <c r="EF761" s="200"/>
      <c r="EG761" s="200"/>
      <c r="EH761" s="200"/>
      <c r="EI761" s="200"/>
      <c r="EM761" s="67"/>
      <c r="EN761" s="67"/>
      <c r="EO761" s="67"/>
      <c r="EP761" s="68"/>
      <c r="EQ761" s="68"/>
      <c r="ER761" s="67"/>
      <c r="ES761" s="67"/>
      <c r="ET761" s="67"/>
      <c r="EU761" s="67"/>
      <c r="EV761" s="67"/>
    </row>
    <row r="762" spans="1:152" ht="47.25" customHeight="1">
      <c r="A762" s="88">
        <v>28</v>
      </c>
      <c r="B762" s="236"/>
      <c r="C762" s="88" t="s">
        <v>1514</v>
      </c>
      <c r="D762" s="88">
        <v>1110000000</v>
      </c>
      <c r="E762" s="93"/>
      <c r="F762" s="93"/>
      <c r="G762" s="93"/>
      <c r="H762" s="93"/>
      <c r="I762" s="18"/>
      <c r="J762" s="137"/>
      <c r="Q762" s="200"/>
      <c r="R762" s="200"/>
      <c r="S762" s="200"/>
      <c r="T762" s="200"/>
      <c r="U762" s="200"/>
      <c r="V762" s="200"/>
      <c r="W762" s="200"/>
      <c r="X762" s="200"/>
      <c r="Y762" s="200"/>
      <c r="Z762" s="200"/>
      <c r="AA762" s="200"/>
      <c r="AB762" s="200"/>
      <c r="AC762" s="200"/>
      <c r="AD762" s="200"/>
      <c r="AE762" s="200"/>
      <c r="AF762" s="200"/>
      <c r="AG762" s="200"/>
      <c r="AH762" s="200"/>
      <c r="AI762" s="200"/>
      <c r="AJ762" s="200"/>
      <c r="AK762" s="200"/>
      <c r="AL762" s="200"/>
      <c r="AM762" s="200"/>
      <c r="AN762" s="200"/>
      <c r="AO762" s="200"/>
      <c r="AP762" s="200"/>
      <c r="AQ762" s="200"/>
      <c r="AR762" s="200"/>
      <c r="AS762" s="200"/>
      <c r="AT762" s="200"/>
      <c r="AU762" s="200"/>
      <c r="AV762" s="200"/>
      <c r="AW762" s="200"/>
      <c r="AX762" s="200"/>
      <c r="AY762" s="200"/>
      <c r="AZ762" s="200"/>
      <c r="BA762" s="200"/>
      <c r="BB762" s="200"/>
      <c r="BC762" s="200"/>
      <c r="BD762" s="200"/>
      <c r="BE762" s="200"/>
      <c r="BF762" s="200"/>
      <c r="BG762" s="200"/>
      <c r="BH762" s="200"/>
      <c r="BI762" s="200"/>
      <c r="BJ762" s="200"/>
      <c r="BK762" s="200"/>
      <c r="BL762" s="200"/>
      <c r="BM762" s="200"/>
      <c r="BN762" s="200"/>
      <c r="BO762" s="200"/>
      <c r="BP762" s="200"/>
      <c r="BQ762" s="200"/>
      <c r="BR762" s="200"/>
      <c r="BS762" s="200"/>
      <c r="BT762" s="200"/>
      <c r="BU762" s="200"/>
      <c r="BV762" s="200"/>
      <c r="BW762" s="200"/>
      <c r="BX762" s="200"/>
      <c r="BY762" s="200"/>
      <c r="BZ762" s="200"/>
      <c r="CA762" s="200"/>
      <c r="CB762" s="200"/>
      <c r="CC762" s="200"/>
      <c r="CD762" s="200"/>
      <c r="CE762" s="200"/>
      <c r="CF762" s="200"/>
      <c r="CG762" s="200"/>
      <c r="CH762" s="200"/>
      <c r="CI762" s="200"/>
      <c r="CJ762" s="200"/>
      <c r="CK762" s="200"/>
      <c r="CL762" s="200"/>
      <c r="CM762" s="200"/>
      <c r="CN762" s="200"/>
      <c r="CO762" s="200"/>
      <c r="CP762" s="200"/>
      <c r="CQ762" s="200"/>
      <c r="CR762" s="200"/>
      <c r="CS762" s="200"/>
      <c r="CT762" s="200"/>
      <c r="CU762" s="200"/>
      <c r="CV762" s="200"/>
      <c r="CW762" s="200"/>
      <c r="CX762" s="200"/>
      <c r="CY762" s="200"/>
      <c r="CZ762" s="200"/>
      <c r="DA762" s="200"/>
      <c r="DB762" s="200"/>
      <c r="DC762" s="200"/>
      <c r="DD762" s="200"/>
      <c r="DE762" s="200"/>
      <c r="DF762" s="200"/>
      <c r="DG762" s="200"/>
      <c r="DH762" s="200"/>
      <c r="DI762" s="200"/>
      <c r="DJ762" s="200"/>
      <c r="DK762" s="200"/>
      <c r="DL762" s="200"/>
      <c r="DM762" s="200"/>
      <c r="DN762" s="200"/>
      <c r="DO762" s="200"/>
      <c r="DP762" s="200"/>
      <c r="DQ762" s="200"/>
      <c r="DR762" s="200"/>
      <c r="DS762" s="200"/>
      <c r="DT762" s="200"/>
      <c r="DU762" s="200"/>
      <c r="DV762" s="200"/>
      <c r="DW762" s="200"/>
      <c r="DX762" s="200"/>
      <c r="DY762" s="200"/>
      <c r="DZ762" s="200"/>
      <c r="EA762" s="200"/>
      <c r="EB762" s="200"/>
      <c r="EC762" s="200"/>
      <c r="ED762" s="200"/>
      <c r="EE762" s="200"/>
      <c r="EF762" s="200"/>
      <c r="EG762" s="200"/>
      <c r="EH762" s="200"/>
      <c r="EI762" s="200"/>
      <c r="EM762" s="67"/>
      <c r="EN762" s="67"/>
      <c r="EO762" s="67"/>
      <c r="EP762" s="68"/>
      <c r="EQ762" s="68"/>
      <c r="ER762" s="67"/>
      <c r="ES762" s="67"/>
      <c r="ET762" s="67"/>
      <c r="EU762" s="67"/>
      <c r="EV762" s="67"/>
    </row>
    <row r="763" spans="1:152" ht="47.25" customHeight="1">
      <c r="A763" s="239"/>
      <c r="B763" s="239"/>
      <c r="C763" s="240"/>
      <c r="D763" s="239"/>
      <c r="E763" s="93"/>
      <c r="F763" s="93"/>
      <c r="G763" s="93"/>
      <c r="H763" s="93"/>
      <c r="I763" s="18"/>
      <c r="J763" s="137"/>
      <c r="Q763" s="200"/>
      <c r="R763" s="200"/>
      <c r="S763" s="200"/>
      <c r="T763" s="200"/>
      <c r="U763" s="200"/>
      <c r="V763" s="200"/>
      <c r="W763" s="200"/>
      <c r="X763" s="200"/>
      <c r="Y763" s="200"/>
      <c r="Z763" s="200"/>
      <c r="AA763" s="200"/>
      <c r="AB763" s="200"/>
      <c r="AC763" s="200"/>
      <c r="AD763" s="200"/>
      <c r="AE763" s="200"/>
      <c r="AF763" s="200"/>
      <c r="AG763" s="200"/>
      <c r="AH763" s="200"/>
      <c r="AI763" s="200"/>
      <c r="AJ763" s="200"/>
      <c r="AK763" s="200"/>
      <c r="AL763" s="200"/>
      <c r="AM763" s="200"/>
      <c r="AN763" s="200"/>
      <c r="AO763" s="200"/>
      <c r="AP763" s="200"/>
      <c r="AQ763" s="200"/>
      <c r="AR763" s="200"/>
      <c r="AS763" s="200"/>
      <c r="AT763" s="200"/>
      <c r="AU763" s="200"/>
      <c r="AV763" s="200"/>
      <c r="AW763" s="200"/>
      <c r="AX763" s="200"/>
      <c r="AY763" s="200"/>
      <c r="AZ763" s="200"/>
      <c r="BA763" s="200"/>
      <c r="BB763" s="200"/>
      <c r="BC763" s="200"/>
      <c r="BD763" s="200"/>
      <c r="BE763" s="200"/>
      <c r="BF763" s="200"/>
      <c r="BG763" s="200"/>
      <c r="BH763" s="200"/>
      <c r="BI763" s="200"/>
      <c r="BJ763" s="200"/>
      <c r="BK763" s="200"/>
      <c r="BL763" s="200"/>
      <c r="BM763" s="200"/>
      <c r="BN763" s="200"/>
      <c r="BO763" s="200"/>
      <c r="BP763" s="200"/>
      <c r="BQ763" s="200"/>
      <c r="BR763" s="200"/>
      <c r="BS763" s="200"/>
      <c r="BT763" s="200"/>
      <c r="BU763" s="200"/>
      <c r="BV763" s="200"/>
      <c r="BW763" s="200"/>
      <c r="BX763" s="200"/>
      <c r="BY763" s="200"/>
      <c r="BZ763" s="200"/>
      <c r="CA763" s="200"/>
      <c r="CB763" s="200"/>
      <c r="CC763" s="200"/>
      <c r="CD763" s="200"/>
      <c r="CE763" s="200"/>
      <c r="CF763" s="200"/>
      <c r="CG763" s="200"/>
      <c r="CH763" s="200"/>
      <c r="CI763" s="200"/>
      <c r="CJ763" s="200"/>
      <c r="CK763" s="200"/>
      <c r="CL763" s="200"/>
      <c r="CM763" s="200"/>
      <c r="CN763" s="200"/>
      <c r="CO763" s="200"/>
      <c r="CP763" s="200"/>
      <c r="CQ763" s="200"/>
      <c r="CR763" s="200"/>
      <c r="CS763" s="200"/>
      <c r="CT763" s="200"/>
      <c r="CU763" s="200"/>
      <c r="CV763" s="200"/>
      <c r="CW763" s="200"/>
      <c r="CX763" s="200"/>
      <c r="CY763" s="200"/>
      <c r="CZ763" s="200"/>
      <c r="DA763" s="200"/>
      <c r="DB763" s="200"/>
      <c r="DC763" s="200"/>
      <c r="DD763" s="200"/>
      <c r="DE763" s="200"/>
      <c r="DF763" s="200"/>
      <c r="DG763" s="200"/>
      <c r="DH763" s="200"/>
      <c r="DI763" s="200"/>
      <c r="DJ763" s="200"/>
      <c r="DK763" s="200"/>
      <c r="DL763" s="200"/>
      <c r="DM763" s="200"/>
      <c r="DN763" s="200"/>
      <c r="DO763" s="200"/>
      <c r="DP763" s="200"/>
      <c r="DQ763" s="200"/>
      <c r="DR763" s="200"/>
      <c r="DS763" s="200"/>
      <c r="DT763" s="200"/>
      <c r="DU763" s="200"/>
      <c r="DV763" s="200"/>
      <c r="DW763" s="200"/>
      <c r="DX763" s="200"/>
      <c r="DY763" s="200"/>
      <c r="DZ763" s="200"/>
      <c r="EA763" s="200"/>
      <c r="EB763" s="200"/>
      <c r="EC763" s="200"/>
      <c r="ED763" s="200"/>
      <c r="EE763" s="200"/>
      <c r="EF763" s="200"/>
      <c r="EG763" s="200"/>
      <c r="EH763" s="200"/>
      <c r="EI763" s="200"/>
      <c r="EM763" s="67"/>
      <c r="EN763" s="67"/>
      <c r="EO763" s="67"/>
      <c r="EP763" s="68"/>
      <c r="EQ763" s="68"/>
      <c r="ER763" s="67"/>
      <c r="ES763" s="67"/>
      <c r="ET763" s="67"/>
      <c r="EU763" s="67"/>
      <c r="EV763" s="67"/>
    </row>
    <row r="764" spans="1:152" ht="408.75" customHeight="1">
      <c r="A764" s="336" t="s">
        <v>1516</v>
      </c>
      <c r="B764" s="337"/>
      <c r="C764" s="337"/>
      <c r="D764" s="337"/>
      <c r="E764" s="337"/>
      <c r="F764" s="337"/>
      <c r="G764" s="337"/>
      <c r="H764" s="338"/>
      <c r="I764" s="18"/>
      <c r="J764" s="137"/>
      <c r="Q764" s="200"/>
      <c r="R764" s="200"/>
      <c r="S764" s="200"/>
      <c r="T764" s="200"/>
      <c r="U764" s="200"/>
      <c r="V764" s="200"/>
      <c r="W764" s="200"/>
      <c r="X764" s="200"/>
      <c r="Y764" s="200"/>
      <c r="Z764" s="200"/>
      <c r="AA764" s="200"/>
      <c r="AB764" s="200"/>
      <c r="AC764" s="200"/>
      <c r="AD764" s="200"/>
      <c r="AE764" s="200"/>
      <c r="AF764" s="200"/>
      <c r="AG764" s="200"/>
      <c r="AH764" s="200"/>
      <c r="AI764" s="200"/>
      <c r="AJ764" s="200"/>
      <c r="AK764" s="200"/>
      <c r="AL764" s="200"/>
      <c r="AM764" s="200"/>
      <c r="AN764" s="200"/>
      <c r="AO764" s="200"/>
      <c r="AP764" s="200"/>
      <c r="AQ764" s="200"/>
      <c r="AR764" s="200"/>
      <c r="AS764" s="200"/>
      <c r="AT764" s="200"/>
      <c r="AU764" s="200"/>
      <c r="AV764" s="200"/>
      <c r="AW764" s="200"/>
      <c r="AX764" s="200"/>
      <c r="AY764" s="200"/>
      <c r="AZ764" s="200"/>
      <c r="BA764" s="200"/>
      <c r="BB764" s="200"/>
      <c r="BC764" s="200"/>
      <c r="BD764" s="200"/>
      <c r="BE764" s="200"/>
      <c r="BF764" s="200"/>
      <c r="BG764" s="200"/>
      <c r="BH764" s="200"/>
      <c r="BI764" s="200"/>
      <c r="BJ764" s="200"/>
      <c r="BK764" s="200"/>
      <c r="BL764" s="200"/>
      <c r="BM764" s="200"/>
      <c r="BN764" s="200"/>
      <c r="BO764" s="200"/>
      <c r="BP764" s="200"/>
      <c r="BQ764" s="200"/>
      <c r="BR764" s="200"/>
      <c r="BS764" s="200"/>
      <c r="BT764" s="200"/>
      <c r="BU764" s="200"/>
      <c r="BV764" s="200"/>
      <c r="BW764" s="200"/>
      <c r="BX764" s="200"/>
      <c r="BY764" s="200"/>
      <c r="BZ764" s="200"/>
      <c r="CA764" s="200"/>
      <c r="CB764" s="200"/>
      <c r="CC764" s="200"/>
      <c r="CD764" s="200"/>
      <c r="CE764" s="200"/>
      <c r="CF764" s="200"/>
      <c r="CG764" s="200"/>
      <c r="CH764" s="200"/>
      <c r="CI764" s="200"/>
      <c r="CJ764" s="200"/>
      <c r="CK764" s="200"/>
      <c r="CL764" s="200"/>
      <c r="CM764" s="200"/>
      <c r="CN764" s="200"/>
      <c r="CO764" s="200"/>
      <c r="CP764" s="200"/>
      <c r="CQ764" s="200"/>
      <c r="CR764" s="200"/>
      <c r="CS764" s="200"/>
      <c r="CT764" s="200"/>
      <c r="CU764" s="200"/>
      <c r="CV764" s="200"/>
      <c r="CW764" s="200"/>
      <c r="CX764" s="200"/>
      <c r="CY764" s="200"/>
      <c r="CZ764" s="200"/>
      <c r="DA764" s="200"/>
      <c r="DB764" s="200"/>
      <c r="DC764" s="200"/>
      <c r="DD764" s="200"/>
      <c r="DE764" s="200"/>
      <c r="DF764" s="200"/>
      <c r="DG764" s="200"/>
      <c r="DH764" s="200"/>
      <c r="DI764" s="200"/>
      <c r="DJ764" s="200"/>
      <c r="DK764" s="200"/>
      <c r="DL764" s="200"/>
      <c r="DM764" s="200"/>
      <c r="DN764" s="200"/>
      <c r="DO764" s="200"/>
      <c r="DP764" s="200"/>
      <c r="DQ764" s="200"/>
      <c r="DR764" s="200"/>
      <c r="DS764" s="200"/>
      <c r="DT764" s="200"/>
      <c r="DU764" s="200"/>
      <c r="DV764" s="200"/>
      <c r="DW764" s="200"/>
      <c r="DX764" s="200"/>
      <c r="DY764" s="200"/>
      <c r="DZ764" s="200"/>
      <c r="EA764" s="200"/>
      <c r="EB764" s="200"/>
      <c r="EC764" s="200"/>
      <c r="ED764" s="200"/>
      <c r="EE764" s="200"/>
      <c r="EF764" s="200"/>
      <c r="EG764" s="200"/>
      <c r="EH764" s="200"/>
      <c r="EI764" s="200"/>
      <c r="EM764" s="67"/>
      <c r="EN764" s="67"/>
      <c r="EO764" s="67"/>
      <c r="EP764" s="68"/>
      <c r="EQ764" s="68"/>
      <c r="ER764" s="67"/>
      <c r="ES764" s="67"/>
      <c r="ET764" s="67"/>
      <c r="EU764" s="67"/>
      <c r="EV764" s="67"/>
    </row>
    <row r="765" spans="1:152" ht="300" customHeight="1">
      <c r="A765" s="339"/>
      <c r="B765" s="340"/>
      <c r="C765" s="340"/>
      <c r="D765" s="340"/>
      <c r="E765" s="340"/>
      <c r="F765" s="340"/>
      <c r="G765" s="340"/>
      <c r="H765" s="341"/>
      <c r="I765" s="18"/>
      <c r="J765" s="137"/>
      <c r="Q765" s="200"/>
      <c r="R765" s="200"/>
      <c r="S765" s="200"/>
      <c r="T765" s="200"/>
      <c r="U765" s="200"/>
      <c r="V765" s="200"/>
      <c r="W765" s="200"/>
      <c r="X765" s="200"/>
      <c r="Y765" s="200"/>
      <c r="Z765" s="200"/>
      <c r="AA765" s="200"/>
      <c r="AB765" s="200"/>
      <c r="AC765" s="200"/>
      <c r="AD765" s="200"/>
      <c r="AE765" s="200"/>
      <c r="AF765" s="200"/>
      <c r="AG765" s="200"/>
      <c r="AH765" s="200"/>
      <c r="AI765" s="200"/>
      <c r="AJ765" s="200"/>
      <c r="AK765" s="200"/>
      <c r="AL765" s="200"/>
      <c r="AM765" s="200"/>
      <c r="AN765" s="200"/>
      <c r="AO765" s="200"/>
      <c r="AP765" s="200"/>
      <c r="AQ765" s="200"/>
      <c r="AR765" s="200"/>
      <c r="AS765" s="200"/>
      <c r="AT765" s="200"/>
      <c r="AU765" s="200"/>
      <c r="AV765" s="200"/>
      <c r="AW765" s="200"/>
      <c r="AX765" s="200"/>
      <c r="AY765" s="200"/>
      <c r="AZ765" s="200"/>
      <c r="BA765" s="200"/>
      <c r="BB765" s="200"/>
      <c r="BC765" s="200"/>
      <c r="BD765" s="200"/>
      <c r="BE765" s="200"/>
      <c r="BF765" s="200"/>
      <c r="BG765" s="200"/>
      <c r="BH765" s="200"/>
      <c r="BI765" s="200"/>
      <c r="BJ765" s="200"/>
      <c r="BK765" s="200"/>
      <c r="BL765" s="200"/>
      <c r="BM765" s="200"/>
      <c r="BN765" s="200"/>
      <c r="BO765" s="200"/>
      <c r="BP765" s="200"/>
      <c r="BQ765" s="200"/>
      <c r="BR765" s="200"/>
      <c r="BS765" s="200"/>
      <c r="BT765" s="200"/>
      <c r="BU765" s="200"/>
      <c r="BV765" s="200"/>
      <c r="BW765" s="200"/>
      <c r="BX765" s="200"/>
      <c r="BY765" s="200"/>
      <c r="BZ765" s="200"/>
      <c r="CA765" s="200"/>
      <c r="CB765" s="200"/>
      <c r="CC765" s="200"/>
      <c r="CD765" s="200"/>
      <c r="CE765" s="200"/>
      <c r="CF765" s="200"/>
      <c r="CG765" s="200"/>
      <c r="CH765" s="200"/>
      <c r="CI765" s="200"/>
      <c r="CJ765" s="200"/>
      <c r="CK765" s="200"/>
      <c r="CL765" s="200"/>
      <c r="CM765" s="200"/>
      <c r="CN765" s="200"/>
      <c r="CO765" s="200"/>
      <c r="CP765" s="200"/>
      <c r="CQ765" s="200"/>
      <c r="CR765" s="200"/>
      <c r="CS765" s="200"/>
      <c r="CT765" s="200"/>
      <c r="CU765" s="200"/>
      <c r="CV765" s="200"/>
      <c r="CW765" s="200"/>
      <c r="CX765" s="200"/>
      <c r="CY765" s="200"/>
      <c r="CZ765" s="200"/>
      <c r="DA765" s="200"/>
      <c r="DB765" s="200"/>
      <c r="DC765" s="200"/>
      <c r="DD765" s="200"/>
      <c r="DE765" s="200"/>
      <c r="DF765" s="200"/>
      <c r="DG765" s="200"/>
      <c r="DH765" s="200"/>
      <c r="DI765" s="200"/>
      <c r="DJ765" s="200"/>
      <c r="DK765" s="200"/>
      <c r="DL765" s="200"/>
      <c r="DM765" s="200"/>
      <c r="DN765" s="200"/>
      <c r="DO765" s="200"/>
      <c r="DP765" s="200"/>
      <c r="DQ765" s="200"/>
      <c r="DR765" s="200"/>
      <c r="DS765" s="200"/>
      <c r="DT765" s="200"/>
      <c r="DU765" s="200"/>
      <c r="DV765" s="200"/>
      <c r="DW765" s="200"/>
      <c r="DX765" s="200"/>
      <c r="DY765" s="200"/>
      <c r="DZ765" s="200"/>
      <c r="EA765" s="200"/>
      <c r="EB765" s="200"/>
      <c r="EC765" s="200"/>
      <c r="ED765" s="200"/>
      <c r="EE765" s="200"/>
      <c r="EF765" s="200"/>
      <c r="EG765" s="200"/>
      <c r="EH765" s="200"/>
      <c r="EI765" s="200"/>
      <c r="EM765" s="67"/>
      <c r="EN765" s="67"/>
      <c r="EO765" s="67"/>
      <c r="EP765" s="68"/>
      <c r="EQ765" s="68"/>
      <c r="ER765" s="67"/>
      <c r="ES765" s="67"/>
      <c r="ET765" s="67"/>
      <c r="EU765" s="67"/>
      <c r="EV765" s="67"/>
    </row>
    <row r="766" spans="1:152" ht="30" customHeight="1">
      <c r="A766" s="184"/>
      <c r="B766" s="182"/>
      <c r="C766" s="35"/>
      <c r="D766" s="35"/>
      <c r="H766" s="93"/>
      <c r="I766" s="18"/>
      <c r="J766" s="137"/>
      <c r="Q766" s="200"/>
      <c r="R766" s="200"/>
      <c r="S766" s="200"/>
      <c r="T766" s="200"/>
      <c r="U766" s="200"/>
      <c r="V766" s="200"/>
      <c r="W766" s="200"/>
      <c r="X766" s="200"/>
      <c r="Y766" s="200"/>
      <c r="Z766" s="200"/>
      <c r="AA766" s="200"/>
      <c r="AB766" s="200"/>
      <c r="AC766" s="200"/>
      <c r="AD766" s="200"/>
      <c r="AE766" s="200"/>
      <c r="AF766" s="200"/>
      <c r="AG766" s="200"/>
      <c r="AH766" s="200"/>
      <c r="AI766" s="200"/>
      <c r="AJ766" s="200"/>
      <c r="AK766" s="200"/>
      <c r="AL766" s="200"/>
      <c r="AM766" s="200"/>
      <c r="AN766" s="200"/>
      <c r="AO766" s="200"/>
      <c r="AP766" s="200"/>
      <c r="AQ766" s="200"/>
      <c r="AR766" s="200"/>
      <c r="AS766" s="200"/>
      <c r="AT766" s="200"/>
      <c r="AU766" s="200"/>
      <c r="AV766" s="200"/>
      <c r="AW766" s="200"/>
      <c r="AX766" s="200"/>
      <c r="AY766" s="200"/>
      <c r="AZ766" s="200"/>
      <c r="BA766" s="200"/>
      <c r="BB766" s="200"/>
      <c r="BC766" s="200"/>
      <c r="BD766" s="200"/>
      <c r="BE766" s="200"/>
      <c r="BF766" s="200"/>
      <c r="BG766" s="200"/>
      <c r="BH766" s="200"/>
      <c r="BI766" s="200"/>
      <c r="BJ766" s="200"/>
      <c r="BK766" s="200"/>
      <c r="BL766" s="200"/>
      <c r="BM766" s="200"/>
      <c r="BN766" s="200"/>
      <c r="BO766" s="200"/>
      <c r="BP766" s="200"/>
      <c r="BQ766" s="200"/>
      <c r="BR766" s="200"/>
      <c r="BS766" s="200"/>
      <c r="BT766" s="200"/>
      <c r="BU766" s="200"/>
      <c r="BV766" s="200"/>
      <c r="BW766" s="200"/>
      <c r="BX766" s="200"/>
      <c r="BY766" s="200"/>
      <c r="BZ766" s="200"/>
      <c r="CA766" s="200"/>
      <c r="CB766" s="200"/>
      <c r="CC766" s="200"/>
      <c r="CD766" s="200"/>
      <c r="CE766" s="200"/>
      <c r="CF766" s="200"/>
      <c r="CG766" s="200"/>
      <c r="CH766" s="200"/>
      <c r="CI766" s="200"/>
      <c r="CJ766" s="200"/>
      <c r="CK766" s="200"/>
      <c r="CL766" s="200"/>
      <c r="CM766" s="200"/>
      <c r="CN766" s="200"/>
      <c r="CO766" s="200"/>
      <c r="CP766" s="200"/>
      <c r="CQ766" s="200"/>
      <c r="CR766" s="200"/>
      <c r="CS766" s="200"/>
      <c r="CT766" s="200"/>
      <c r="CU766" s="200"/>
      <c r="CV766" s="200"/>
      <c r="CW766" s="200"/>
      <c r="CX766" s="200"/>
      <c r="CY766" s="200"/>
      <c r="CZ766" s="200"/>
      <c r="DA766" s="200"/>
      <c r="DB766" s="200"/>
      <c r="DC766" s="200"/>
      <c r="DD766" s="200"/>
      <c r="DE766" s="200"/>
      <c r="DF766" s="200"/>
      <c r="DG766" s="200"/>
      <c r="DH766" s="200"/>
      <c r="DI766" s="200"/>
      <c r="DJ766" s="200"/>
      <c r="DK766" s="200"/>
      <c r="DL766" s="200"/>
      <c r="DM766" s="200"/>
      <c r="DN766" s="200"/>
      <c r="DO766" s="200"/>
      <c r="DP766" s="200"/>
      <c r="DQ766" s="200"/>
      <c r="DR766" s="200"/>
      <c r="DS766" s="200"/>
      <c r="DT766" s="200"/>
      <c r="DU766" s="200"/>
      <c r="DV766" s="200"/>
      <c r="DW766" s="200"/>
      <c r="DX766" s="200"/>
      <c r="DY766" s="200"/>
      <c r="DZ766" s="200"/>
      <c r="EA766" s="200"/>
      <c r="EB766" s="200"/>
      <c r="EC766" s="200"/>
      <c r="ED766" s="200"/>
      <c r="EE766" s="200"/>
      <c r="EF766" s="200"/>
      <c r="EG766" s="200"/>
      <c r="EH766" s="200"/>
      <c r="EI766" s="200"/>
      <c r="EM766" s="67"/>
      <c r="EN766" s="67"/>
      <c r="EO766" s="67"/>
      <c r="EP766" s="68"/>
      <c r="EQ766" s="68"/>
      <c r="ER766" s="67"/>
      <c r="ES766" s="67"/>
      <c r="ET766" s="67"/>
      <c r="EU766" s="67"/>
      <c r="EV766" s="67"/>
    </row>
    <row r="767" spans="1:152" ht="30" customHeight="1">
      <c r="A767" s="342" t="s">
        <v>1</v>
      </c>
      <c r="B767" s="343"/>
      <c r="C767" s="344"/>
      <c r="D767" s="345" t="s">
        <v>1517</v>
      </c>
      <c r="E767" s="345"/>
      <c r="F767" s="345"/>
      <c r="G767" s="345"/>
      <c r="H767" s="345"/>
      <c r="I767" s="18"/>
      <c r="J767" s="182"/>
      <c r="K767" s="182"/>
      <c r="L767" s="182"/>
      <c r="M767" s="182"/>
      <c r="N767" s="182"/>
      <c r="O767" s="182"/>
      <c r="P767" s="182"/>
      <c r="Q767" s="200"/>
      <c r="R767" s="200"/>
      <c r="S767" s="200"/>
      <c r="T767" s="200"/>
      <c r="U767" s="200"/>
      <c r="V767" s="200"/>
      <c r="W767" s="200"/>
      <c r="X767" s="200"/>
      <c r="Y767" s="200"/>
      <c r="Z767" s="200"/>
      <c r="AA767" s="200"/>
      <c r="AB767" s="200"/>
      <c r="AC767" s="200"/>
      <c r="AD767" s="200"/>
      <c r="AE767" s="200"/>
      <c r="AF767" s="200"/>
      <c r="AG767" s="200"/>
      <c r="AH767" s="200"/>
      <c r="AI767" s="200"/>
      <c r="AJ767" s="200"/>
      <c r="AK767" s="200"/>
      <c r="AL767" s="200"/>
      <c r="AM767" s="200"/>
      <c r="AN767" s="200"/>
      <c r="AO767" s="200"/>
      <c r="AP767" s="200"/>
      <c r="AQ767" s="200"/>
      <c r="AR767" s="200"/>
      <c r="AS767" s="200"/>
      <c r="AT767" s="200"/>
      <c r="AU767" s="200"/>
      <c r="AV767" s="200"/>
      <c r="AW767" s="200"/>
      <c r="AX767" s="200"/>
      <c r="AY767" s="200"/>
      <c r="AZ767" s="200"/>
      <c r="BA767" s="200"/>
      <c r="BB767" s="200"/>
      <c r="BC767" s="200"/>
      <c r="BD767" s="200"/>
      <c r="BE767" s="200"/>
      <c r="BF767" s="200"/>
      <c r="BG767" s="200"/>
      <c r="BH767" s="200"/>
      <c r="BI767" s="200"/>
      <c r="BJ767" s="200"/>
      <c r="BK767" s="200"/>
      <c r="BL767" s="200"/>
      <c r="BM767" s="200"/>
      <c r="BN767" s="200"/>
      <c r="BO767" s="200"/>
      <c r="BP767" s="200"/>
      <c r="BQ767" s="200"/>
      <c r="BR767" s="200"/>
      <c r="BS767" s="200"/>
      <c r="BT767" s="200"/>
      <c r="BU767" s="200"/>
      <c r="BV767" s="200"/>
      <c r="BW767" s="200"/>
      <c r="BX767" s="200"/>
      <c r="BY767" s="200"/>
      <c r="BZ767" s="200"/>
      <c r="CA767" s="200"/>
      <c r="CB767" s="200"/>
      <c r="CC767" s="200"/>
      <c r="CD767" s="200"/>
      <c r="CE767" s="200"/>
      <c r="CF767" s="200"/>
      <c r="CG767" s="200"/>
      <c r="CH767" s="200"/>
      <c r="CI767" s="200"/>
      <c r="CJ767" s="200"/>
      <c r="CK767" s="200"/>
      <c r="CL767" s="200"/>
      <c r="CM767" s="200"/>
      <c r="CN767" s="200"/>
      <c r="CO767" s="200"/>
      <c r="CP767" s="200"/>
      <c r="CQ767" s="200"/>
      <c r="CR767" s="200"/>
      <c r="CS767" s="200"/>
      <c r="CT767" s="200"/>
      <c r="CU767" s="200"/>
      <c r="CV767" s="200"/>
      <c r="CW767" s="200"/>
      <c r="CX767" s="200"/>
      <c r="CY767" s="200"/>
      <c r="CZ767" s="200"/>
      <c r="DA767" s="200"/>
      <c r="DB767" s="200"/>
      <c r="DC767" s="200"/>
      <c r="DD767" s="200"/>
      <c r="DE767" s="200"/>
      <c r="DF767" s="200"/>
      <c r="DG767" s="200"/>
      <c r="DH767" s="200"/>
      <c r="DI767" s="200"/>
      <c r="DJ767" s="200"/>
      <c r="DK767" s="200"/>
      <c r="DL767" s="200"/>
      <c r="DM767" s="200"/>
      <c r="DN767" s="200"/>
      <c r="DO767" s="200"/>
      <c r="DP767" s="200"/>
      <c r="DQ767" s="200"/>
      <c r="DR767" s="200"/>
      <c r="DS767" s="200"/>
      <c r="DT767" s="200"/>
      <c r="DU767" s="200"/>
      <c r="DV767" s="200"/>
      <c r="DW767" s="200"/>
      <c r="DX767" s="200"/>
      <c r="DY767" s="200"/>
      <c r="DZ767" s="200"/>
      <c r="EA767" s="200"/>
      <c r="EB767" s="200"/>
      <c r="EC767" s="200"/>
      <c r="ED767" s="200"/>
      <c r="EE767" s="200"/>
      <c r="EF767" s="200"/>
      <c r="EG767" s="200"/>
      <c r="EH767" s="200"/>
      <c r="EI767" s="200"/>
      <c r="EJ767" s="11"/>
      <c r="EK767" s="11"/>
      <c r="EL767" s="11"/>
      <c r="EM767" s="11"/>
      <c r="EN767" s="11"/>
      <c r="EO767" s="11"/>
      <c r="EP767" s="26"/>
      <c r="EQ767" s="26"/>
    </row>
    <row r="768" spans="1:152" ht="8.1" customHeight="1">
      <c r="A768" s="7"/>
      <c r="B768" s="28"/>
      <c r="C768" s="241"/>
      <c r="D768" s="242"/>
      <c r="E768" s="242"/>
      <c r="F768" s="242"/>
      <c r="G768" s="242"/>
      <c r="H768" s="242"/>
      <c r="I768" s="18"/>
      <c r="Q768" s="200"/>
      <c r="R768" s="200"/>
      <c r="S768" s="200"/>
      <c r="T768" s="200"/>
      <c r="U768" s="200"/>
      <c r="V768" s="200"/>
      <c r="W768" s="200"/>
      <c r="X768" s="200"/>
      <c r="Y768" s="200"/>
      <c r="Z768" s="200"/>
      <c r="AA768" s="200"/>
      <c r="AB768" s="200"/>
      <c r="AC768" s="200"/>
      <c r="AD768" s="200"/>
      <c r="AE768" s="200"/>
      <c r="AF768" s="200"/>
      <c r="AG768" s="200"/>
      <c r="AH768" s="200"/>
      <c r="AI768" s="200"/>
      <c r="AJ768" s="200"/>
      <c r="AK768" s="200"/>
      <c r="AL768" s="200"/>
      <c r="AM768" s="200"/>
      <c r="AN768" s="200"/>
      <c r="AO768" s="200"/>
      <c r="AP768" s="200"/>
      <c r="AQ768" s="200"/>
      <c r="AR768" s="200"/>
      <c r="AS768" s="200"/>
      <c r="AT768" s="200"/>
      <c r="AU768" s="200"/>
      <c r="AV768" s="200"/>
      <c r="AW768" s="200"/>
      <c r="AX768" s="200"/>
      <c r="AY768" s="200"/>
      <c r="AZ768" s="200"/>
      <c r="BA768" s="200"/>
      <c r="BB768" s="200"/>
      <c r="BC768" s="200"/>
      <c r="BD768" s="200"/>
      <c r="BE768" s="200"/>
      <c r="BF768" s="200"/>
      <c r="BG768" s="200"/>
      <c r="BH768" s="200"/>
      <c r="BI768" s="200"/>
      <c r="BJ768" s="200"/>
      <c r="BK768" s="200"/>
      <c r="BL768" s="200"/>
      <c r="BM768" s="200"/>
      <c r="BN768" s="200"/>
      <c r="BO768" s="200"/>
      <c r="BP768" s="200"/>
      <c r="BQ768" s="200"/>
      <c r="BR768" s="200"/>
      <c r="BS768" s="200"/>
      <c r="BT768" s="200"/>
      <c r="BU768" s="200"/>
      <c r="BV768" s="200"/>
      <c r="BW768" s="200"/>
      <c r="BX768" s="200"/>
      <c r="BY768" s="200"/>
      <c r="BZ768" s="200"/>
      <c r="CA768" s="200"/>
      <c r="CB768" s="200"/>
      <c r="CC768" s="200"/>
      <c r="CD768" s="200"/>
      <c r="CE768" s="200"/>
      <c r="CF768" s="200"/>
      <c r="CG768" s="200"/>
      <c r="CH768" s="200"/>
      <c r="CI768" s="200"/>
      <c r="CJ768" s="200"/>
      <c r="CK768" s="200"/>
      <c r="CL768" s="200"/>
      <c r="CM768" s="200"/>
      <c r="CN768" s="200"/>
      <c r="CO768" s="200"/>
      <c r="CP768" s="200"/>
      <c r="CQ768" s="200"/>
      <c r="CR768" s="200"/>
      <c r="CS768" s="200"/>
      <c r="CT768" s="200"/>
      <c r="CU768" s="200"/>
      <c r="CV768" s="200"/>
      <c r="CW768" s="200"/>
      <c r="CX768" s="200"/>
      <c r="CY768" s="200"/>
      <c r="CZ768" s="200"/>
      <c r="DA768" s="200"/>
      <c r="DB768" s="200"/>
      <c r="DC768" s="200"/>
      <c r="DD768" s="200"/>
      <c r="DE768" s="200"/>
      <c r="DF768" s="200"/>
      <c r="DG768" s="200"/>
      <c r="DH768" s="200"/>
      <c r="DI768" s="200"/>
      <c r="DJ768" s="200"/>
      <c r="DK768" s="200"/>
      <c r="DL768" s="200"/>
      <c r="DM768" s="200"/>
      <c r="DN768" s="200"/>
      <c r="DO768" s="200"/>
      <c r="DP768" s="200"/>
      <c r="DQ768" s="200"/>
      <c r="DR768" s="200"/>
      <c r="DS768" s="200"/>
      <c r="DT768" s="200"/>
      <c r="DU768" s="200"/>
      <c r="DV768" s="200"/>
      <c r="DW768" s="200"/>
      <c r="DX768" s="200"/>
      <c r="DY768" s="200"/>
      <c r="DZ768" s="200"/>
      <c r="EA768" s="200"/>
      <c r="EB768" s="200"/>
      <c r="EC768" s="200"/>
      <c r="ED768" s="200"/>
      <c r="EE768" s="200"/>
      <c r="EF768" s="200"/>
      <c r="EG768" s="200"/>
      <c r="EH768" s="200"/>
      <c r="EI768" s="200"/>
      <c r="EJ768" s="11"/>
      <c r="EK768" s="11"/>
      <c r="EL768" s="11"/>
      <c r="EM768" s="11"/>
      <c r="EN768" s="11"/>
      <c r="EO768" s="11"/>
      <c r="EP768" s="26"/>
      <c r="EQ768" s="26"/>
    </row>
    <row r="769" spans="1:152" ht="198.75" customHeight="1">
      <c r="A769" s="328" t="s">
        <v>726</v>
      </c>
      <c r="B769" s="329"/>
      <c r="C769" s="330"/>
      <c r="D769" s="321"/>
      <c r="E769" s="322"/>
      <c r="F769" s="322"/>
      <c r="G769" s="322"/>
      <c r="H769" s="332"/>
      <c r="I769" s="18"/>
      <c r="J769" s="182"/>
      <c r="K769" s="182"/>
      <c r="L769" s="182"/>
      <c r="M769" s="182"/>
      <c r="N769" s="182"/>
      <c r="O769" s="182"/>
      <c r="P769" s="182"/>
      <c r="Q769" s="200"/>
      <c r="R769" s="200"/>
      <c r="S769" s="200"/>
      <c r="T769" s="200"/>
      <c r="U769" s="200"/>
      <c r="V769" s="200"/>
      <c r="W769" s="200"/>
      <c r="X769" s="200"/>
      <c r="Y769" s="200"/>
      <c r="Z769" s="200"/>
      <c r="AA769" s="200"/>
      <c r="AB769" s="200"/>
      <c r="AC769" s="200"/>
      <c r="AD769" s="200"/>
      <c r="AE769" s="200"/>
      <c r="AF769" s="200"/>
      <c r="AG769" s="200"/>
      <c r="AH769" s="200"/>
      <c r="AI769" s="200"/>
      <c r="AJ769" s="200"/>
      <c r="AK769" s="200"/>
      <c r="AL769" s="200"/>
      <c r="AM769" s="200"/>
      <c r="AN769" s="200"/>
      <c r="AO769" s="200"/>
      <c r="AP769" s="200"/>
      <c r="AQ769" s="200"/>
      <c r="AR769" s="200"/>
      <c r="AS769" s="200"/>
      <c r="AT769" s="200"/>
      <c r="AU769" s="200"/>
      <c r="AV769" s="200"/>
      <c r="AW769" s="200"/>
      <c r="AX769" s="200"/>
      <c r="AY769" s="200"/>
      <c r="AZ769" s="200"/>
      <c r="BA769" s="200"/>
      <c r="BB769" s="200"/>
      <c r="BC769" s="200"/>
      <c r="BD769" s="200"/>
      <c r="BE769" s="200"/>
      <c r="BF769" s="200"/>
      <c r="BG769" s="200"/>
      <c r="BH769" s="200"/>
      <c r="BI769" s="200"/>
      <c r="BJ769" s="200"/>
      <c r="BK769" s="200"/>
      <c r="BL769" s="200"/>
      <c r="BM769" s="200"/>
      <c r="BN769" s="200"/>
      <c r="BO769" s="200"/>
      <c r="BP769" s="200"/>
      <c r="BQ769" s="200"/>
      <c r="BR769" s="200"/>
      <c r="BS769" s="200"/>
      <c r="BT769" s="200"/>
      <c r="BU769" s="200"/>
      <c r="BV769" s="200"/>
      <c r="BW769" s="200"/>
      <c r="BX769" s="200"/>
      <c r="BY769" s="200"/>
      <c r="BZ769" s="200"/>
      <c r="CA769" s="200"/>
      <c r="CB769" s="200"/>
      <c r="CC769" s="200"/>
      <c r="CD769" s="200"/>
      <c r="CE769" s="200"/>
      <c r="CF769" s="200"/>
      <c r="CG769" s="200"/>
      <c r="CH769" s="200"/>
      <c r="CI769" s="200"/>
      <c r="CJ769" s="200"/>
      <c r="CK769" s="200"/>
      <c r="CL769" s="200"/>
      <c r="CM769" s="200"/>
      <c r="CN769" s="200"/>
      <c r="CO769" s="200"/>
      <c r="CP769" s="200"/>
      <c r="CQ769" s="200"/>
      <c r="CR769" s="200"/>
      <c r="CS769" s="200"/>
      <c r="CT769" s="200"/>
      <c r="CU769" s="200"/>
      <c r="CV769" s="200"/>
      <c r="CW769" s="200"/>
      <c r="CX769" s="200"/>
      <c r="CY769" s="200"/>
      <c r="CZ769" s="200"/>
      <c r="DA769" s="200"/>
      <c r="DB769" s="200"/>
      <c r="DC769" s="200"/>
      <c r="DD769" s="200"/>
      <c r="DE769" s="200"/>
      <c r="DF769" s="200"/>
      <c r="DG769" s="200"/>
      <c r="DH769" s="200"/>
      <c r="DI769" s="200"/>
      <c r="DJ769" s="200"/>
      <c r="DK769" s="200"/>
      <c r="DL769" s="200"/>
      <c r="DM769" s="200"/>
      <c r="DN769" s="200"/>
      <c r="DO769" s="200"/>
      <c r="DP769" s="200"/>
      <c r="DQ769" s="200"/>
      <c r="DR769" s="200"/>
      <c r="DS769" s="200"/>
      <c r="DT769" s="200"/>
      <c r="DU769" s="200"/>
      <c r="DV769" s="200"/>
      <c r="DW769" s="200"/>
      <c r="DX769" s="200"/>
      <c r="DY769" s="200"/>
      <c r="DZ769" s="200"/>
      <c r="EA769" s="200"/>
      <c r="EB769" s="200"/>
      <c r="EC769" s="200"/>
      <c r="ED769" s="200"/>
      <c r="EE769" s="200"/>
      <c r="EF769" s="200"/>
      <c r="EG769" s="200"/>
      <c r="EH769" s="200"/>
      <c r="EI769" s="200"/>
      <c r="EJ769" s="11"/>
      <c r="EK769" s="11"/>
      <c r="EL769" s="11"/>
      <c r="EM769" s="11"/>
      <c r="EN769" s="11"/>
      <c r="EO769" s="11"/>
      <c r="EP769" s="26"/>
      <c r="EQ769" s="26"/>
    </row>
    <row r="770" spans="1:152" ht="8.1" customHeight="1">
      <c r="A770" s="8"/>
      <c r="B770" s="3"/>
      <c r="D770" s="16"/>
      <c r="I770" s="18"/>
      <c r="Q770" s="200"/>
      <c r="R770" s="200"/>
      <c r="S770" s="200"/>
      <c r="T770" s="200"/>
      <c r="U770" s="200"/>
      <c r="V770" s="200"/>
      <c r="W770" s="200"/>
      <c r="X770" s="200"/>
      <c r="Y770" s="200"/>
      <c r="Z770" s="200"/>
      <c r="AA770" s="200"/>
      <c r="AB770" s="200"/>
      <c r="AC770" s="200"/>
      <c r="AD770" s="200"/>
      <c r="AE770" s="200"/>
      <c r="AF770" s="200"/>
      <c r="AG770" s="200"/>
      <c r="AH770" s="200"/>
      <c r="AI770" s="200"/>
      <c r="AJ770" s="200"/>
      <c r="AK770" s="200"/>
      <c r="AL770" s="200"/>
      <c r="AM770" s="200"/>
      <c r="AN770" s="200"/>
      <c r="AO770" s="200"/>
      <c r="AP770" s="200"/>
      <c r="AQ770" s="200"/>
      <c r="AR770" s="200"/>
      <c r="AS770" s="200"/>
      <c r="AT770" s="200"/>
      <c r="AU770" s="200"/>
      <c r="AV770" s="200"/>
      <c r="AW770" s="200"/>
      <c r="AX770" s="200"/>
      <c r="AY770" s="200"/>
      <c r="AZ770" s="200"/>
      <c r="BA770" s="200"/>
      <c r="BB770" s="200"/>
      <c r="BC770" s="200"/>
      <c r="BD770" s="200"/>
      <c r="BE770" s="200"/>
      <c r="BF770" s="200"/>
      <c r="BG770" s="200"/>
      <c r="BH770" s="200"/>
      <c r="BI770" s="200"/>
      <c r="BJ770" s="200"/>
      <c r="BK770" s="200"/>
      <c r="BL770" s="200"/>
      <c r="BM770" s="200"/>
      <c r="BN770" s="200"/>
      <c r="BO770" s="200"/>
      <c r="BP770" s="200"/>
      <c r="BQ770" s="200"/>
      <c r="BR770" s="200"/>
      <c r="BS770" s="200"/>
      <c r="BT770" s="200"/>
      <c r="BU770" s="200"/>
      <c r="BV770" s="200"/>
      <c r="BW770" s="200"/>
      <c r="BX770" s="200"/>
      <c r="BY770" s="200"/>
      <c r="BZ770" s="200"/>
      <c r="CA770" s="200"/>
      <c r="CB770" s="200"/>
      <c r="CC770" s="200"/>
      <c r="CD770" s="200"/>
      <c r="CE770" s="200"/>
      <c r="CF770" s="200"/>
      <c r="CG770" s="200"/>
      <c r="CH770" s="200"/>
      <c r="CI770" s="200"/>
      <c r="CJ770" s="200"/>
      <c r="CK770" s="200"/>
      <c r="CL770" s="200"/>
      <c r="CM770" s="200"/>
      <c r="CN770" s="200"/>
      <c r="CO770" s="200"/>
      <c r="CP770" s="200"/>
      <c r="CQ770" s="200"/>
      <c r="CR770" s="200"/>
      <c r="CS770" s="200"/>
      <c r="CT770" s="200"/>
      <c r="CU770" s="200"/>
      <c r="CV770" s="200"/>
      <c r="CW770" s="200"/>
      <c r="CX770" s="200"/>
      <c r="CY770" s="200"/>
      <c r="CZ770" s="200"/>
      <c r="DA770" s="200"/>
      <c r="DB770" s="200"/>
      <c r="DC770" s="200"/>
      <c r="DD770" s="200"/>
      <c r="DE770" s="200"/>
      <c r="DF770" s="200"/>
      <c r="DG770" s="200"/>
      <c r="DH770" s="200"/>
      <c r="DI770" s="200"/>
      <c r="DJ770" s="200"/>
      <c r="DK770" s="200"/>
      <c r="DL770" s="200"/>
      <c r="DM770" s="200"/>
      <c r="DN770" s="200"/>
      <c r="DO770" s="200"/>
      <c r="DP770" s="200"/>
      <c r="DQ770" s="200"/>
      <c r="DR770" s="200"/>
      <c r="DS770" s="200"/>
      <c r="DT770" s="200"/>
      <c r="DU770" s="200"/>
      <c r="DV770" s="200"/>
      <c r="DW770" s="200"/>
      <c r="DX770" s="200"/>
      <c r="DY770" s="200"/>
      <c r="DZ770" s="200"/>
      <c r="EA770" s="200"/>
      <c r="EB770" s="200"/>
      <c r="EC770" s="200"/>
      <c r="ED770" s="200"/>
      <c r="EE770" s="200"/>
      <c r="EF770" s="200"/>
      <c r="EG770" s="200"/>
      <c r="EH770" s="200"/>
      <c r="EI770" s="200"/>
      <c r="EJ770" s="11"/>
      <c r="EK770" s="11"/>
      <c r="EL770" s="11"/>
      <c r="EM770" s="11"/>
      <c r="EN770" s="11"/>
      <c r="EO770" s="11"/>
      <c r="EP770" s="26"/>
      <c r="EQ770" s="26"/>
    </row>
    <row r="771" spans="1:152" ht="37.5" customHeight="1">
      <c r="A771" s="328" t="s">
        <v>1518</v>
      </c>
      <c r="B771" s="329"/>
      <c r="C771" s="330"/>
      <c r="D771" s="321" t="s">
        <v>1519</v>
      </c>
      <c r="E771" s="322"/>
      <c r="F771" s="322"/>
      <c r="G771" s="322"/>
      <c r="H771" s="332"/>
      <c r="I771" s="18"/>
      <c r="Q771" s="200"/>
      <c r="R771" s="200"/>
      <c r="S771" s="200"/>
      <c r="T771" s="200"/>
      <c r="U771" s="200"/>
      <c r="V771" s="200"/>
      <c r="W771" s="200"/>
      <c r="X771" s="200"/>
      <c r="Y771" s="200"/>
      <c r="Z771" s="200"/>
      <c r="AA771" s="200"/>
      <c r="AB771" s="200"/>
      <c r="AC771" s="200"/>
      <c r="AD771" s="200"/>
      <c r="AE771" s="200"/>
      <c r="AF771" s="200"/>
      <c r="AG771" s="200"/>
      <c r="AH771" s="200"/>
      <c r="AI771" s="200"/>
      <c r="AJ771" s="200"/>
      <c r="AK771" s="200"/>
      <c r="AL771" s="200"/>
      <c r="AM771" s="200"/>
      <c r="AN771" s="200"/>
      <c r="AO771" s="200"/>
      <c r="AP771" s="200"/>
      <c r="AQ771" s="200"/>
      <c r="AR771" s="200"/>
      <c r="AS771" s="200"/>
      <c r="AT771" s="200"/>
      <c r="AU771" s="200"/>
      <c r="AV771" s="200"/>
      <c r="AW771" s="200"/>
      <c r="AX771" s="200"/>
      <c r="AY771" s="200"/>
      <c r="AZ771" s="200"/>
      <c r="BA771" s="200"/>
      <c r="BB771" s="200"/>
      <c r="BC771" s="200"/>
      <c r="BD771" s="200"/>
      <c r="BE771" s="200"/>
      <c r="BF771" s="200"/>
      <c r="BG771" s="200"/>
      <c r="BH771" s="200"/>
      <c r="BI771" s="200"/>
      <c r="BJ771" s="200"/>
      <c r="BK771" s="200"/>
      <c r="BL771" s="200"/>
      <c r="BM771" s="200"/>
      <c r="BN771" s="200"/>
      <c r="BO771" s="200"/>
      <c r="BP771" s="200"/>
      <c r="BQ771" s="200"/>
      <c r="BR771" s="200"/>
      <c r="BS771" s="200"/>
      <c r="BT771" s="200"/>
      <c r="BU771" s="200"/>
      <c r="BV771" s="200"/>
      <c r="BW771" s="200"/>
      <c r="BX771" s="200"/>
      <c r="BY771" s="200"/>
      <c r="BZ771" s="200"/>
      <c r="CA771" s="200"/>
      <c r="CB771" s="200"/>
      <c r="CC771" s="200"/>
      <c r="CD771" s="200"/>
      <c r="CE771" s="200"/>
      <c r="CF771" s="200"/>
      <c r="CG771" s="200"/>
      <c r="CH771" s="200"/>
      <c r="CI771" s="200"/>
      <c r="CJ771" s="200"/>
      <c r="CK771" s="200"/>
      <c r="CL771" s="200"/>
      <c r="CM771" s="200"/>
      <c r="CN771" s="200"/>
      <c r="CO771" s="200"/>
      <c r="CP771" s="200"/>
      <c r="CQ771" s="200"/>
      <c r="CR771" s="200"/>
      <c r="CS771" s="200"/>
      <c r="CT771" s="200"/>
      <c r="CU771" s="200"/>
      <c r="CV771" s="200"/>
      <c r="CW771" s="200"/>
      <c r="CX771" s="200"/>
      <c r="CY771" s="200"/>
      <c r="CZ771" s="200"/>
      <c r="DA771" s="200"/>
      <c r="DB771" s="200"/>
      <c r="DC771" s="200"/>
      <c r="DD771" s="200"/>
      <c r="DE771" s="200"/>
      <c r="DF771" s="200"/>
      <c r="DG771" s="200"/>
      <c r="DH771" s="200"/>
      <c r="DI771" s="200"/>
      <c r="DJ771" s="200"/>
      <c r="DK771" s="200"/>
      <c r="DL771" s="200"/>
      <c r="DM771" s="200"/>
      <c r="DN771" s="200"/>
      <c r="DO771" s="200"/>
      <c r="DP771" s="200"/>
      <c r="DQ771" s="200"/>
      <c r="DR771" s="200"/>
      <c r="DS771" s="200"/>
      <c r="DT771" s="200"/>
      <c r="DU771" s="200"/>
      <c r="DV771" s="200"/>
      <c r="DW771" s="200"/>
      <c r="DX771" s="200"/>
      <c r="DY771" s="200"/>
      <c r="DZ771" s="200"/>
      <c r="EA771" s="200"/>
      <c r="EB771" s="200"/>
      <c r="EC771" s="200"/>
      <c r="ED771" s="200"/>
      <c r="EE771" s="200"/>
      <c r="EF771" s="200"/>
      <c r="EG771" s="200"/>
      <c r="EH771" s="200"/>
      <c r="EI771" s="200"/>
      <c r="EJ771" s="11"/>
      <c r="EK771" s="11"/>
      <c r="EL771" s="11"/>
      <c r="EM771" s="11"/>
      <c r="EN771" s="11"/>
      <c r="EO771" s="11"/>
      <c r="EP771" s="26"/>
      <c r="EQ771" s="26"/>
    </row>
    <row r="772" spans="1:152" ht="8.1" customHeight="1">
      <c r="A772" s="8"/>
      <c r="B772" s="3"/>
      <c r="D772" s="16"/>
      <c r="I772" s="18"/>
      <c r="Q772" s="200"/>
      <c r="R772" s="200"/>
      <c r="S772" s="200"/>
      <c r="T772" s="200"/>
      <c r="U772" s="200"/>
      <c r="V772" s="200"/>
      <c r="W772" s="200"/>
      <c r="X772" s="200"/>
      <c r="Y772" s="200"/>
      <c r="Z772" s="200"/>
      <c r="AA772" s="200"/>
      <c r="AB772" s="200"/>
      <c r="AC772" s="200"/>
      <c r="AD772" s="200"/>
      <c r="AE772" s="200"/>
      <c r="AF772" s="200"/>
      <c r="AG772" s="200"/>
      <c r="AH772" s="200"/>
      <c r="AI772" s="200"/>
      <c r="AJ772" s="200"/>
      <c r="AK772" s="200"/>
      <c r="AL772" s="200"/>
      <c r="AM772" s="200"/>
      <c r="AN772" s="200"/>
      <c r="AO772" s="200"/>
      <c r="AP772" s="200"/>
      <c r="AQ772" s="200"/>
      <c r="AR772" s="200"/>
      <c r="AS772" s="200"/>
      <c r="AT772" s="200"/>
      <c r="AU772" s="200"/>
      <c r="AV772" s="200"/>
      <c r="AW772" s="200"/>
      <c r="AX772" s="200"/>
      <c r="AY772" s="200"/>
      <c r="AZ772" s="200"/>
      <c r="BA772" s="200"/>
      <c r="BB772" s="200"/>
      <c r="BC772" s="200"/>
      <c r="BD772" s="200"/>
      <c r="BE772" s="200"/>
      <c r="BF772" s="200"/>
      <c r="BG772" s="200"/>
      <c r="BH772" s="200"/>
      <c r="BI772" s="200"/>
      <c r="BJ772" s="200"/>
      <c r="BK772" s="200"/>
      <c r="BL772" s="200"/>
      <c r="BM772" s="200"/>
      <c r="BN772" s="200"/>
      <c r="BO772" s="200"/>
      <c r="BP772" s="200"/>
      <c r="BQ772" s="200"/>
      <c r="BR772" s="200"/>
      <c r="BS772" s="200"/>
      <c r="BT772" s="200"/>
      <c r="BU772" s="200"/>
      <c r="BV772" s="200"/>
      <c r="BW772" s="200"/>
      <c r="BX772" s="200"/>
      <c r="BY772" s="200"/>
      <c r="BZ772" s="200"/>
      <c r="CA772" s="200"/>
      <c r="CB772" s="200"/>
      <c r="CC772" s="200"/>
      <c r="CD772" s="200"/>
      <c r="CE772" s="200"/>
      <c r="CF772" s="200"/>
      <c r="CG772" s="200"/>
      <c r="CH772" s="200"/>
      <c r="CI772" s="200"/>
      <c r="CJ772" s="200"/>
      <c r="CK772" s="200"/>
      <c r="CL772" s="200"/>
      <c r="CM772" s="200"/>
      <c r="CN772" s="200"/>
      <c r="CO772" s="200"/>
      <c r="CP772" s="200"/>
      <c r="CQ772" s="200"/>
      <c r="CR772" s="200"/>
      <c r="CS772" s="200"/>
      <c r="CT772" s="200"/>
      <c r="CU772" s="200"/>
      <c r="CV772" s="200"/>
      <c r="CW772" s="200"/>
      <c r="CX772" s="200"/>
      <c r="CY772" s="200"/>
      <c r="CZ772" s="200"/>
      <c r="DA772" s="200"/>
      <c r="DB772" s="200"/>
      <c r="DC772" s="200"/>
      <c r="DD772" s="200"/>
      <c r="DE772" s="200"/>
      <c r="DF772" s="200"/>
      <c r="DG772" s="200"/>
      <c r="DH772" s="200"/>
      <c r="DI772" s="200"/>
      <c r="DJ772" s="200"/>
      <c r="DK772" s="200"/>
      <c r="DL772" s="200"/>
      <c r="DM772" s="200"/>
      <c r="DN772" s="200"/>
      <c r="DO772" s="200"/>
      <c r="DP772" s="200"/>
      <c r="DQ772" s="200"/>
      <c r="DR772" s="200"/>
      <c r="DS772" s="200"/>
      <c r="DT772" s="200"/>
      <c r="DU772" s="200"/>
      <c r="DV772" s="200"/>
      <c r="DW772" s="200"/>
      <c r="DX772" s="200"/>
      <c r="DY772" s="200"/>
      <c r="DZ772" s="200"/>
      <c r="EA772" s="200"/>
      <c r="EB772" s="200"/>
      <c r="EC772" s="200"/>
      <c r="ED772" s="200"/>
      <c r="EE772" s="200"/>
      <c r="EF772" s="200"/>
      <c r="EG772" s="200"/>
      <c r="EH772" s="200"/>
      <c r="EI772" s="200"/>
      <c r="EJ772" s="11"/>
      <c r="EK772" s="11"/>
      <c r="EL772" s="11"/>
      <c r="EM772" s="11"/>
      <c r="EN772" s="11"/>
      <c r="EO772" s="11"/>
      <c r="EP772" s="26"/>
      <c r="EQ772" s="26"/>
    </row>
    <row r="773" spans="1:152" ht="112.5" customHeight="1">
      <c r="A773" s="328" t="s">
        <v>1520</v>
      </c>
      <c r="B773" s="329"/>
      <c r="C773" s="330"/>
      <c r="D773" s="321"/>
      <c r="E773" s="322"/>
      <c r="F773" s="322"/>
      <c r="G773" s="322"/>
      <c r="H773" s="332"/>
      <c r="I773" s="18"/>
      <c r="Q773" s="200"/>
      <c r="R773" s="200"/>
      <c r="S773" s="200"/>
      <c r="T773" s="200"/>
      <c r="U773" s="200"/>
      <c r="V773" s="200"/>
      <c r="W773" s="200"/>
      <c r="X773" s="200"/>
      <c r="Y773" s="200"/>
      <c r="Z773" s="200"/>
      <c r="AA773" s="200"/>
      <c r="AB773" s="200"/>
      <c r="AC773" s="200"/>
      <c r="AD773" s="200"/>
      <c r="AE773" s="200"/>
      <c r="AF773" s="200"/>
      <c r="AG773" s="200"/>
      <c r="AH773" s="200"/>
      <c r="AI773" s="200"/>
      <c r="AJ773" s="200"/>
      <c r="AK773" s="200"/>
      <c r="AL773" s="200"/>
      <c r="AM773" s="200"/>
      <c r="AN773" s="200"/>
      <c r="AO773" s="200"/>
      <c r="AP773" s="200"/>
      <c r="AQ773" s="200"/>
      <c r="AR773" s="200"/>
      <c r="AS773" s="200"/>
      <c r="AT773" s="200"/>
      <c r="AU773" s="200"/>
      <c r="AV773" s="200"/>
      <c r="AW773" s="200"/>
      <c r="AX773" s="200"/>
      <c r="AY773" s="200"/>
      <c r="AZ773" s="200"/>
      <c r="BA773" s="200"/>
      <c r="BB773" s="200"/>
      <c r="BC773" s="200"/>
      <c r="BD773" s="200"/>
      <c r="BE773" s="200"/>
      <c r="BF773" s="200"/>
      <c r="BG773" s="200"/>
      <c r="BH773" s="200"/>
      <c r="BI773" s="200"/>
      <c r="BJ773" s="200"/>
      <c r="BK773" s="200"/>
      <c r="BL773" s="200"/>
      <c r="BM773" s="200"/>
      <c r="BN773" s="200"/>
      <c r="BO773" s="200"/>
      <c r="BP773" s="200"/>
      <c r="BQ773" s="200"/>
      <c r="BR773" s="200"/>
      <c r="BS773" s="200"/>
      <c r="BT773" s="200"/>
      <c r="BU773" s="200"/>
      <c r="BV773" s="200"/>
      <c r="BW773" s="200"/>
      <c r="BX773" s="200"/>
      <c r="BY773" s="200"/>
      <c r="BZ773" s="200"/>
      <c r="CA773" s="200"/>
      <c r="CB773" s="200"/>
      <c r="CC773" s="200"/>
      <c r="CD773" s="200"/>
      <c r="CE773" s="200"/>
      <c r="CF773" s="200"/>
      <c r="CG773" s="200"/>
      <c r="CH773" s="200"/>
      <c r="CI773" s="200"/>
      <c r="CJ773" s="200"/>
      <c r="CK773" s="200"/>
      <c r="CL773" s="200"/>
      <c r="CM773" s="200"/>
      <c r="CN773" s="200"/>
      <c r="CO773" s="200"/>
      <c r="CP773" s="200"/>
      <c r="CQ773" s="200"/>
      <c r="CR773" s="200"/>
      <c r="CS773" s="200"/>
      <c r="CT773" s="200"/>
      <c r="CU773" s="200"/>
      <c r="CV773" s="200"/>
      <c r="CW773" s="200"/>
      <c r="CX773" s="200"/>
      <c r="CY773" s="200"/>
      <c r="CZ773" s="200"/>
      <c r="DA773" s="200"/>
      <c r="DB773" s="200"/>
      <c r="DC773" s="200"/>
      <c r="DD773" s="200"/>
      <c r="DE773" s="200"/>
      <c r="DF773" s="200"/>
      <c r="DG773" s="200"/>
      <c r="DH773" s="200"/>
      <c r="DI773" s="200"/>
      <c r="DJ773" s="200"/>
      <c r="DK773" s="200"/>
      <c r="DL773" s="200"/>
      <c r="DM773" s="200"/>
      <c r="DN773" s="200"/>
      <c r="DO773" s="200"/>
      <c r="DP773" s="200"/>
      <c r="DQ773" s="200"/>
      <c r="DR773" s="200"/>
      <c r="DS773" s="200"/>
      <c r="DT773" s="200"/>
      <c r="DU773" s="200"/>
      <c r="DV773" s="200"/>
      <c r="DW773" s="200"/>
      <c r="DX773" s="200"/>
      <c r="DY773" s="200"/>
      <c r="DZ773" s="200"/>
      <c r="EA773" s="200"/>
      <c r="EB773" s="200"/>
      <c r="EC773" s="200"/>
      <c r="ED773" s="200"/>
      <c r="EE773" s="200"/>
      <c r="EF773" s="200"/>
      <c r="EG773" s="200"/>
      <c r="EH773" s="200"/>
      <c r="EI773" s="200"/>
      <c r="EJ773" s="11"/>
      <c r="EK773" s="11"/>
      <c r="EL773" s="11"/>
      <c r="EM773" s="11"/>
      <c r="EN773" s="11"/>
      <c r="EO773" s="11"/>
      <c r="EP773" s="26"/>
      <c r="EQ773" s="26"/>
    </row>
    <row r="774" spans="1:152" ht="8.1" customHeight="1">
      <c r="A774" s="8"/>
      <c r="B774" s="3"/>
      <c r="D774" s="16"/>
      <c r="I774" s="18"/>
      <c r="Q774" s="200"/>
      <c r="R774" s="200"/>
      <c r="S774" s="200"/>
      <c r="T774" s="200"/>
      <c r="U774" s="200"/>
      <c r="V774" s="200"/>
      <c r="W774" s="200"/>
      <c r="X774" s="200"/>
      <c r="Y774" s="200"/>
      <c r="Z774" s="200"/>
      <c r="AA774" s="200"/>
      <c r="AB774" s="200"/>
      <c r="AC774" s="200"/>
      <c r="AD774" s="200"/>
      <c r="AE774" s="200"/>
      <c r="AF774" s="200"/>
      <c r="AG774" s="200"/>
      <c r="AH774" s="200"/>
      <c r="AI774" s="200"/>
      <c r="AJ774" s="200"/>
      <c r="AK774" s="200"/>
      <c r="AL774" s="200"/>
      <c r="AM774" s="200"/>
      <c r="AN774" s="200"/>
      <c r="AO774" s="200"/>
      <c r="AP774" s="200"/>
      <c r="AQ774" s="200"/>
      <c r="AR774" s="200"/>
      <c r="AS774" s="200"/>
      <c r="AT774" s="200"/>
      <c r="AU774" s="200"/>
      <c r="AV774" s="200"/>
      <c r="AW774" s="200"/>
      <c r="AX774" s="200"/>
      <c r="AY774" s="200"/>
      <c r="AZ774" s="200"/>
      <c r="BA774" s="200"/>
      <c r="BB774" s="200"/>
      <c r="BC774" s="200"/>
      <c r="BD774" s="200"/>
      <c r="BE774" s="200"/>
      <c r="BF774" s="200"/>
      <c r="BG774" s="200"/>
      <c r="BH774" s="200"/>
      <c r="BI774" s="200"/>
      <c r="BJ774" s="200"/>
      <c r="BK774" s="200"/>
      <c r="BL774" s="200"/>
      <c r="BM774" s="200"/>
      <c r="BN774" s="200"/>
      <c r="BO774" s="200"/>
      <c r="BP774" s="200"/>
      <c r="BQ774" s="200"/>
      <c r="BR774" s="200"/>
      <c r="BS774" s="200"/>
      <c r="BT774" s="200"/>
      <c r="BU774" s="200"/>
      <c r="BV774" s="200"/>
      <c r="BW774" s="200"/>
      <c r="BX774" s="200"/>
      <c r="BY774" s="200"/>
      <c r="BZ774" s="200"/>
      <c r="CA774" s="200"/>
      <c r="CB774" s="200"/>
      <c r="CC774" s="200"/>
      <c r="CD774" s="200"/>
      <c r="CE774" s="200"/>
      <c r="CF774" s="200"/>
      <c r="CG774" s="200"/>
      <c r="CH774" s="200"/>
      <c r="CI774" s="200"/>
      <c r="CJ774" s="200"/>
      <c r="CK774" s="200"/>
      <c r="CL774" s="200"/>
      <c r="CM774" s="200"/>
      <c r="CN774" s="200"/>
      <c r="CO774" s="200"/>
      <c r="CP774" s="200"/>
      <c r="CQ774" s="200"/>
      <c r="CR774" s="200"/>
      <c r="CS774" s="200"/>
      <c r="CT774" s="200"/>
      <c r="CU774" s="200"/>
      <c r="CV774" s="200"/>
      <c r="CW774" s="200"/>
      <c r="CX774" s="200"/>
      <c r="CY774" s="200"/>
      <c r="CZ774" s="200"/>
      <c r="DA774" s="200"/>
      <c r="DB774" s="200"/>
      <c r="DC774" s="200"/>
      <c r="DD774" s="200"/>
      <c r="DE774" s="200"/>
      <c r="DF774" s="200"/>
      <c r="DG774" s="200"/>
      <c r="DH774" s="200"/>
      <c r="DI774" s="200"/>
      <c r="DJ774" s="200"/>
      <c r="DK774" s="200"/>
      <c r="DL774" s="200"/>
      <c r="DM774" s="200"/>
      <c r="DN774" s="200"/>
      <c r="DO774" s="200"/>
      <c r="DP774" s="200"/>
      <c r="DQ774" s="200"/>
      <c r="DR774" s="200"/>
      <c r="DS774" s="200"/>
      <c r="DT774" s="200"/>
      <c r="DU774" s="200"/>
      <c r="DV774" s="200"/>
      <c r="DW774" s="200"/>
      <c r="DX774" s="200"/>
      <c r="DY774" s="200"/>
      <c r="DZ774" s="200"/>
      <c r="EA774" s="200"/>
      <c r="EB774" s="200"/>
      <c r="EC774" s="200"/>
      <c r="ED774" s="200"/>
      <c r="EE774" s="200"/>
      <c r="EF774" s="200"/>
      <c r="EG774" s="200"/>
      <c r="EH774" s="200"/>
      <c r="EI774" s="200"/>
      <c r="EJ774" s="11"/>
      <c r="EK774" s="11"/>
      <c r="EL774" s="11"/>
      <c r="EM774" s="11"/>
      <c r="EN774" s="11"/>
      <c r="EO774" s="11"/>
      <c r="EP774" s="26"/>
      <c r="EQ774" s="26"/>
    </row>
    <row r="775" spans="1:152" ht="42.75" customHeight="1">
      <c r="A775" s="328" t="s">
        <v>1521</v>
      </c>
      <c r="B775" s="329"/>
      <c r="C775" s="330"/>
      <c r="D775" s="321" t="s">
        <v>1522</v>
      </c>
      <c r="E775" s="322"/>
      <c r="F775" s="322"/>
      <c r="G775" s="322"/>
      <c r="H775" s="332"/>
      <c r="I775" s="18"/>
      <c r="Q775" s="200"/>
      <c r="R775" s="200"/>
      <c r="S775" s="200"/>
      <c r="T775" s="200"/>
      <c r="U775" s="200"/>
      <c r="V775" s="200"/>
      <c r="W775" s="200"/>
      <c r="X775" s="200"/>
      <c r="Y775" s="200"/>
      <c r="Z775" s="200"/>
      <c r="AA775" s="200"/>
      <c r="AB775" s="200"/>
      <c r="AC775" s="200"/>
      <c r="AD775" s="200"/>
      <c r="AE775" s="200"/>
      <c r="AF775" s="200"/>
      <c r="AG775" s="200"/>
      <c r="AH775" s="200"/>
      <c r="AI775" s="200"/>
      <c r="AJ775" s="200"/>
      <c r="AK775" s="200"/>
      <c r="AL775" s="200"/>
      <c r="AM775" s="200"/>
      <c r="AN775" s="200"/>
      <c r="AO775" s="200"/>
      <c r="AP775" s="200"/>
      <c r="AQ775" s="200"/>
      <c r="AR775" s="200"/>
      <c r="AS775" s="200"/>
      <c r="AT775" s="200"/>
      <c r="AU775" s="200"/>
      <c r="AV775" s="200"/>
      <c r="AW775" s="200"/>
      <c r="AX775" s="200"/>
      <c r="AY775" s="200"/>
      <c r="AZ775" s="200"/>
      <c r="BA775" s="200"/>
      <c r="BB775" s="200"/>
      <c r="BC775" s="200"/>
      <c r="BD775" s="200"/>
      <c r="BE775" s="200"/>
      <c r="BF775" s="200"/>
      <c r="BG775" s="200"/>
      <c r="BH775" s="200"/>
      <c r="BI775" s="200"/>
      <c r="BJ775" s="200"/>
      <c r="BK775" s="200"/>
      <c r="BL775" s="200"/>
      <c r="BM775" s="200"/>
      <c r="BN775" s="200"/>
      <c r="BO775" s="200"/>
      <c r="BP775" s="200"/>
      <c r="BQ775" s="200"/>
      <c r="BR775" s="200"/>
      <c r="BS775" s="200"/>
      <c r="BT775" s="200"/>
      <c r="BU775" s="200"/>
      <c r="BV775" s="200"/>
      <c r="BW775" s="200"/>
      <c r="BX775" s="200"/>
      <c r="BY775" s="200"/>
      <c r="BZ775" s="200"/>
      <c r="CA775" s="200"/>
      <c r="CB775" s="200"/>
      <c r="CC775" s="200"/>
      <c r="CD775" s="200"/>
      <c r="CE775" s="200"/>
      <c r="CF775" s="200"/>
      <c r="CG775" s="200"/>
      <c r="CH775" s="200"/>
      <c r="CI775" s="200"/>
      <c r="CJ775" s="200"/>
      <c r="CK775" s="200"/>
      <c r="CL775" s="200"/>
      <c r="CM775" s="200"/>
      <c r="CN775" s="200"/>
      <c r="CO775" s="200"/>
      <c r="CP775" s="200"/>
      <c r="CQ775" s="200"/>
      <c r="CR775" s="200"/>
      <c r="CS775" s="200"/>
      <c r="CT775" s="200"/>
      <c r="CU775" s="200"/>
      <c r="CV775" s="200"/>
      <c r="CW775" s="200"/>
      <c r="CX775" s="200"/>
      <c r="CY775" s="200"/>
      <c r="CZ775" s="200"/>
      <c r="DA775" s="200"/>
      <c r="DB775" s="200"/>
      <c r="DC775" s="200"/>
      <c r="DD775" s="200"/>
      <c r="DE775" s="200"/>
      <c r="DF775" s="200"/>
      <c r="DG775" s="200"/>
      <c r="DH775" s="200"/>
      <c r="DI775" s="200"/>
      <c r="DJ775" s="200"/>
      <c r="DK775" s="200"/>
      <c r="DL775" s="200"/>
      <c r="DM775" s="200"/>
      <c r="DN775" s="200"/>
      <c r="DO775" s="200"/>
      <c r="DP775" s="200"/>
      <c r="DQ775" s="200"/>
      <c r="DR775" s="200"/>
      <c r="DS775" s="200"/>
      <c r="DT775" s="200"/>
      <c r="DU775" s="200"/>
      <c r="DV775" s="200"/>
      <c r="DW775" s="200"/>
      <c r="DX775" s="200"/>
      <c r="DY775" s="200"/>
      <c r="DZ775" s="200"/>
      <c r="EA775" s="200"/>
      <c r="EB775" s="200"/>
      <c r="EC775" s="200"/>
      <c r="ED775" s="200"/>
      <c r="EE775" s="200"/>
      <c r="EF775" s="200"/>
      <c r="EG775" s="200"/>
      <c r="EH775" s="200"/>
      <c r="EI775" s="200"/>
      <c r="EJ775" s="11"/>
      <c r="EK775" s="11"/>
      <c r="EL775" s="11"/>
      <c r="EM775" s="11"/>
      <c r="EN775" s="11"/>
      <c r="EO775" s="11"/>
      <c r="EP775" s="26"/>
      <c r="EQ775" s="26"/>
    </row>
    <row r="776" spans="1:152" ht="8.1" customHeight="1">
      <c r="A776" s="8"/>
      <c r="B776" s="3"/>
      <c r="D776" s="16"/>
      <c r="I776" s="18"/>
      <c r="Q776" s="200"/>
      <c r="R776" s="200"/>
      <c r="S776" s="200"/>
      <c r="T776" s="200"/>
      <c r="U776" s="200"/>
      <c r="V776" s="200"/>
      <c r="W776" s="200"/>
      <c r="X776" s="200"/>
      <c r="Y776" s="200"/>
      <c r="Z776" s="200"/>
      <c r="AA776" s="200"/>
      <c r="AB776" s="200"/>
      <c r="AC776" s="200"/>
      <c r="AD776" s="200"/>
      <c r="AE776" s="200"/>
      <c r="AF776" s="200"/>
      <c r="AG776" s="200"/>
      <c r="AH776" s="200"/>
      <c r="AI776" s="200"/>
      <c r="AJ776" s="200"/>
      <c r="AK776" s="200"/>
      <c r="AL776" s="200"/>
      <c r="AM776" s="200"/>
      <c r="AN776" s="200"/>
      <c r="AO776" s="200"/>
      <c r="AP776" s="200"/>
      <c r="AQ776" s="200"/>
      <c r="AR776" s="200"/>
      <c r="AS776" s="200"/>
      <c r="AT776" s="200"/>
      <c r="AU776" s="200"/>
      <c r="AV776" s="200"/>
      <c r="AW776" s="200"/>
      <c r="AX776" s="200"/>
      <c r="AY776" s="200"/>
      <c r="AZ776" s="200"/>
      <c r="BA776" s="200"/>
      <c r="BB776" s="200"/>
      <c r="BC776" s="200"/>
      <c r="BD776" s="200"/>
      <c r="BE776" s="200"/>
      <c r="BF776" s="200"/>
      <c r="BG776" s="200"/>
      <c r="BH776" s="200"/>
      <c r="BI776" s="200"/>
      <c r="BJ776" s="200"/>
      <c r="BK776" s="200"/>
      <c r="BL776" s="200"/>
      <c r="BM776" s="200"/>
      <c r="BN776" s="200"/>
      <c r="BO776" s="200"/>
      <c r="BP776" s="200"/>
      <c r="BQ776" s="200"/>
      <c r="BR776" s="200"/>
      <c r="BS776" s="200"/>
      <c r="BT776" s="200"/>
      <c r="BU776" s="200"/>
      <c r="BV776" s="200"/>
      <c r="BW776" s="200"/>
      <c r="BX776" s="200"/>
      <c r="BY776" s="200"/>
      <c r="BZ776" s="200"/>
      <c r="CA776" s="200"/>
      <c r="CB776" s="200"/>
      <c r="CC776" s="200"/>
      <c r="CD776" s="200"/>
      <c r="CE776" s="200"/>
      <c r="CF776" s="200"/>
      <c r="CG776" s="200"/>
      <c r="CH776" s="200"/>
      <c r="CI776" s="200"/>
      <c r="CJ776" s="200"/>
      <c r="CK776" s="200"/>
      <c r="CL776" s="200"/>
      <c r="CM776" s="200"/>
      <c r="CN776" s="200"/>
      <c r="CO776" s="200"/>
      <c r="CP776" s="200"/>
      <c r="CQ776" s="200"/>
      <c r="CR776" s="200"/>
      <c r="CS776" s="200"/>
      <c r="CT776" s="200"/>
      <c r="CU776" s="200"/>
      <c r="CV776" s="200"/>
      <c r="CW776" s="200"/>
      <c r="CX776" s="200"/>
      <c r="CY776" s="200"/>
      <c r="CZ776" s="200"/>
      <c r="DA776" s="200"/>
      <c r="DB776" s="200"/>
      <c r="DC776" s="200"/>
      <c r="DD776" s="200"/>
      <c r="DE776" s="200"/>
      <c r="DF776" s="200"/>
      <c r="DG776" s="200"/>
      <c r="DH776" s="200"/>
      <c r="DI776" s="200"/>
      <c r="DJ776" s="200"/>
      <c r="DK776" s="200"/>
      <c r="DL776" s="200"/>
      <c r="DM776" s="200"/>
      <c r="DN776" s="200"/>
      <c r="DO776" s="200"/>
      <c r="DP776" s="200"/>
      <c r="DQ776" s="200"/>
      <c r="DR776" s="200"/>
      <c r="DS776" s="200"/>
      <c r="DT776" s="200"/>
      <c r="DU776" s="200"/>
      <c r="DV776" s="200"/>
      <c r="DW776" s="200"/>
      <c r="DX776" s="200"/>
      <c r="DY776" s="200"/>
      <c r="DZ776" s="200"/>
      <c r="EA776" s="200"/>
      <c r="EB776" s="200"/>
      <c r="EC776" s="200"/>
      <c r="ED776" s="200"/>
      <c r="EE776" s="200"/>
      <c r="EF776" s="200"/>
      <c r="EG776" s="200"/>
      <c r="EH776" s="200"/>
      <c r="EI776" s="200"/>
      <c r="EJ776" s="11"/>
      <c r="EK776" s="11"/>
      <c r="EL776" s="11"/>
      <c r="EM776" s="11"/>
      <c r="EN776" s="11"/>
      <c r="EO776" s="11"/>
      <c r="EP776" s="26"/>
      <c r="EQ776" s="26"/>
    </row>
    <row r="777" spans="1:152" ht="186" customHeight="1">
      <c r="A777" s="328" t="s">
        <v>1520</v>
      </c>
      <c r="B777" s="329"/>
      <c r="C777" s="330"/>
      <c r="D777" s="321"/>
      <c r="E777" s="322"/>
      <c r="F777" s="322"/>
      <c r="G777" s="322"/>
      <c r="H777" s="332"/>
      <c r="I777" s="18"/>
      <c r="Q777" s="200"/>
      <c r="R777" s="200"/>
      <c r="S777" s="200"/>
      <c r="T777" s="200"/>
      <c r="U777" s="200"/>
      <c r="V777" s="200"/>
      <c r="W777" s="200"/>
      <c r="X777" s="200"/>
      <c r="Y777" s="200"/>
      <c r="Z777" s="200"/>
      <c r="AA777" s="200"/>
      <c r="AB777" s="200"/>
      <c r="AC777" s="200"/>
      <c r="AD777" s="200"/>
      <c r="AE777" s="200"/>
      <c r="AF777" s="200"/>
      <c r="AG777" s="200"/>
      <c r="AH777" s="200"/>
      <c r="AI777" s="200"/>
      <c r="AJ777" s="200"/>
      <c r="AK777" s="200"/>
      <c r="AL777" s="200"/>
      <c r="AM777" s="200"/>
      <c r="AN777" s="200"/>
      <c r="AO777" s="200"/>
      <c r="AP777" s="200"/>
      <c r="AQ777" s="200"/>
      <c r="AR777" s="200"/>
      <c r="AS777" s="200"/>
      <c r="AT777" s="200"/>
      <c r="AU777" s="200"/>
      <c r="AV777" s="200"/>
      <c r="AW777" s="200"/>
      <c r="AX777" s="200"/>
      <c r="AY777" s="200"/>
      <c r="AZ777" s="200"/>
      <c r="BA777" s="200"/>
      <c r="BB777" s="200"/>
      <c r="BC777" s="200"/>
      <c r="BD777" s="200"/>
      <c r="BE777" s="200"/>
      <c r="BF777" s="200"/>
      <c r="BG777" s="200"/>
      <c r="BH777" s="200"/>
      <c r="BI777" s="200"/>
      <c r="BJ777" s="200"/>
      <c r="BK777" s="200"/>
      <c r="BL777" s="200"/>
      <c r="BM777" s="200"/>
      <c r="BN777" s="200"/>
      <c r="BO777" s="200"/>
      <c r="BP777" s="200"/>
      <c r="BQ777" s="200"/>
      <c r="BR777" s="200"/>
      <c r="BS777" s="200"/>
      <c r="BT777" s="200"/>
      <c r="BU777" s="200"/>
      <c r="BV777" s="200"/>
      <c r="BW777" s="200"/>
      <c r="BX777" s="200"/>
      <c r="BY777" s="200"/>
      <c r="BZ777" s="200"/>
      <c r="CA777" s="200"/>
      <c r="CB777" s="200"/>
      <c r="CC777" s="200"/>
      <c r="CD777" s="200"/>
      <c r="CE777" s="200"/>
      <c r="CF777" s="200"/>
      <c r="CG777" s="200"/>
      <c r="CH777" s="200"/>
      <c r="CI777" s="200"/>
      <c r="CJ777" s="200"/>
      <c r="CK777" s="200"/>
      <c r="CL777" s="200"/>
      <c r="CM777" s="200"/>
      <c r="CN777" s="200"/>
      <c r="CO777" s="200"/>
      <c r="CP777" s="200"/>
      <c r="CQ777" s="200"/>
      <c r="CR777" s="200"/>
      <c r="CS777" s="200"/>
      <c r="CT777" s="200"/>
      <c r="CU777" s="200"/>
      <c r="CV777" s="200"/>
      <c r="CW777" s="200"/>
      <c r="CX777" s="200"/>
      <c r="CY777" s="200"/>
      <c r="CZ777" s="200"/>
      <c r="DA777" s="200"/>
      <c r="DB777" s="200"/>
      <c r="DC777" s="200"/>
      <c r="DD777" s="200"/>
      <c r="DE777" s="200"/>
      <c r="DF777" s="200"/>
      <c r="DG777" s="200"/>
      <c r="DH777" s="200"/>
      <c r="DI777" s="200"/>
      <c r="DJ777" s="200"/>
      <c r="DK777" s="200"/>
      <c r="DL777" s="200"/>
      <c r="DM777" s="200"/>
      <c r="DN777" s="200"/>
      <c r="DO777" s="200"/>
      <c r="DP777" s="200"/>
      <c r="DQ777" s="200"/>
      <c r="DR777" s="200"/>
      <c r="DS777" s="200"/>
      <c r="DT777" s="200"/>
      <c r="DU777" s="200"/>
      <c r="DV777" s="200"/>
      <c r="DW777" s="200"/>
      <c r="DX777" s="200"/>
      <c r="DY777" s="200"/>
      <c r="DZ777" s="200"/>
      <c r="EA777" s="200"/>
      <c r="EB777" s="200"/>
      <c r="EC777" s="200"/>
      <c r="ED777" s="200"/>
      <c r="EE777" s="200"/>
      <c r="EF777" s="200"/>
      <c r="EG777" s="200"/>
      <c r="EH777" s="200"/>
      <c r="EI777" s="200"/>
      <c r="EJ777" s="11"/>
      <c r="EK777" s="11"/>
      <c r="EL777" s="11"/>
      <c r="EM777" s="11"/>
      <c r="EN777" s="11"/>
      <c r="EO777" s="11"/>
      <c r="EP777" s="26"/>
      <c r="EQ777" s="26"/>
    </row>
    <row r="778" spans="1:152" ht="8.1" customHeight="1">
      <c r="A778" s="8"/>
      <c r="B778" s="3"/>
      <c r="D778" s="16"/>
      <c r="I778" s="18"/>
      <c r="Q778" s="200"/>
      <c r="R778" s="200"/>
      <c r="S778" s="200"/>
      <c r="T778" s="200"/>
      <c r="U778" s="200"/>
      <c r="V778" s="200"/>
      <c r="W778" s="200"/>
      <c r="X778" s="200"/>
      <c r="Y778" s="200"/>
      <c r="Z778" s="200"/>
      <c r="AA778" s="200"/>
      <c r="AB778" s="200"/>
      <c r="AC778" s="200"/>
      <c r="AD778" s="200"/>
      <c r="AE778" s="200"/>
      <c r="AF778" s="200"/>
      <c r="AG778" s="200"/>
      <c r="AH778" s="200"/>
      <c r="AI778" s="200"/>
      <c r="AJ778" s="200"/>
      <c r="AK778" s="200"/>
      <c r="AL778" s="200"/>
      <c r="AM778" s="200"/>
      <c r="AN778" s="200"/>
      <c r="AO778" s="200"/>
      <c r="AP778" s="200"/>
      <c r="AQ778" s="200"/>
      <c r="AR778" s="200"/>
      <c r="AS778" s="200"/>
      <c r="AT778" s="200"/>
      <c r="AU778" s="200"/>
      <c r="AV778" s="200"/>
      <c r="AW778" s="200"/>
      <c r="AX778" s="200"/>
      <c r="AY778" s="200"/>
      <c r="AZ778" s="200"/>
      <c r="BA778" s="200"/>
      <c r="BB778" s="200"/>
      <c r="BC778" s="200"/>
      <c r="BD778" s="200"/>
      <c r="BE778" s="200"/>
      <c r="BF778" s="200"/>
      <c r="BG778" s="200"/>
      <c r="BH778" s="200"/>
      <c r="BI778" s="200"/>
      <c r="BJ778" s="200"/>
      <c r="BK778" s="200"/>
      <c r="BL778" s="200"/>
      <c r="BM778" s="200"/>
      <c r="BN778" s="200"/>
      <c r="BO778" s="200"/>
      <c r="BP778" s="200"/>
      <c r="BQ778" s="200"/>
      <c r="BR778" s="200"/>
      <c r="BS778" s="200"/>
      <c r="BT778" s="200"/>
      <c r="BU778" s="200"/>
      <c r="BV778" s="200"/>
      <c r="BW778" s="200"/>
      <c r="BX778" s="200"/>
      <c r="BY778" s="200"/>
      <c r="BZ778" s="200"/>
      <c r="CA778" s="200"/>
      <c r="CB778" s="200"/>
      <c r="CC778" s="200"/>
      <c r="CD778" s="200"/>
      <c r="CE778" s="200"/>
      <c r="CF778" s="200"/>
      <c r="CG778" s="200"/>
      <c r="CH778" s="200"/>
      <c r="CI778" s="200"/>
      <c r="CJ778" s="200"/>
      <c r="CK778" s="200"/>
      <c r="CL778" s="200"/>
      <c r="CM778" s="200"/>
      <c r="CN778" s="200"/>
      <c r="CO778" s="200"/>
      <c r="CP778" s="200"/>
      <c r="CQ778" s="200"/>
      <c r="CR778" s="200"/>
      <c r="CS778" s="200"/>
      <c r="CT778" s="200"/>
      <c r="CU778" s="200"/>
      <c r="CV778" s="200"/>
      <c r="CW778" s="200"/>
      <c r="CX778" s="200"/>
      <c r="CY778" s="200"/>
      <c r="CZ778" s="200"/>
      <c r="DA778" s="200"/>
      <c r="DB778" s="200"/>
      <c r="DC778" s="200"/>
      <c r="DD778" s="200"/>
      <c r="DE778" s="200"/>
      <c r="DF778" s="200"/>
      <c r="DG778" s="200"/>
      <c r="DH778" s="200"/>
      <c r="DI778" s="200"/>
      <c r="DJ778" s="200"/>
      <c r="DK778" s="200"/>
      <c r="DL778" s="200"/>
      <c r="DM778" s="200"/>
      <c r="DN778" s="200"/>
      <c r="DO778" s="200"/>
      <c r="DP778" s="200"/>
      <c r="DQ778" s="200"/>
      <c r="DR778" s="200"/>
      <c r="DS778" s="200"/>
      <c r="DT778" s="200"/>
      <c r="DU778" s="200"/>
      <c r="DV778" s="200"/>
      <c r="DW778" s="200"/>
      <c r="DX778" s="200"/>
      <c r="DY778" s="200"/>
      <c r="DZ778" s="200"/>
      <c r="EA778" s="200"/>
      <c r="EB778" s="200"/>
      <c r="EC778" s="200"/>
      <c r="ED778" s="200"/>
      <c r="EE778" s="200"/>
      <c r="EF778" s="200"/>
      <c r="EG778" s="200"/>
      <c r="EH778" s="200"/>
      <c r="EI778" s="200"/>
      <c r="EJ778" s="11"/>
      <c r="EK778" s="11"/>
      <c r="EL778" s="11"/>
      <c r="EM778" s="11"/>
      <c r="EN778" s="11"/>
      <c r="EO778" s="11"/>
      <c r="EP778" s="26"/>
      <c r="EQ778" s="26"/>
    </row>
    <row r="779" spans="1:152" ht="8.1" customHeight="1">
      <c r="A779" s="8"/>
      <c r="B779" s="3"/>
      <c r="D779" s="16"/>
      <c r="I779" s="18"/>
      <c r="Q779" s="200"/>
      <c r="R779" s="200"/>
      <c r="S779" s="200"/>
      <c r="T779" s="200"/>
      <c r="U779" s="200"/>
      <c r="V779" s="200"/>
      <c r="W779" s="200"/>
      <c r="X779" s="200"/>
      <c r="Y779" s="200"/>
      <c r="Z779" s="200"/>
      <c r="AA779" s="200"/>
      <c r="AB779" s="200"/>
      <c r="AC779" s="200"/>
      <c r="AD779" s="200"/>
      <c r="AE779" s="200"/>
      <c r="AF779" s="200"/>
      <c r="AG779" s="200"/>
      <c r="AH779" s="200"/>
      <c r="AI779" s="200"/>
      <c r="AJ779" s="200"/>
      <c r="AK779" s="200"/>
      <c r="AL779" s="200"/>
      <c r="AM779" s="200"/>
      <c r="AN779" s="200"/>
      <c r="AO779" s="200"/>
      <c r="AP779" s="200"/>
      <c r="AQ779" s="200"/>
      <c r="AR779" s="200"/>
      <c r="AS779" s="200"/>
      <c r="AT779" s="200"/>
      <c r="AU779" s="200"/>
      <c r="AV779" s="200"/>
      <c r="AW779" s="200"/>
      <c r="AX779" s="200"/>
      <c r="AY779" s="200"/>
      <c r="AZ779" s="200"/>
      <c r="BA779" s="200"/>
      <c r="BB779" s="200"/>
      <c r="BC779" s="200"/>
      <c r="BD779" s="200"/>
      <c r="BE779" s="200"/>
      <c r="BF779" s="200"/>
      <c r="BG779" s="200"/>
      <c r="BH779" s="200"/>
      <c r="BI779" s="200"/>
      <c r="BJ779" s="200"/>
      <c r="BK779" s="200"/>
      <c r="BL779" s="200"/>
      <c r="BM779" s="200"/>
      <c r="BN779" s="200"/>
      <c r="BO779" s="200"/>
      <c r="BP779" s="200"/>
      <c r="BQ779" s="200"/>
      <c r="BR779" s="200"/>
      <c r="BS779" s="200"/>
      <c r="BT779" s="200"/>
      <c r="BU779" s="200"/>
      <c r="BV779" s="200"/>
      <c r="BW779" s="200"/>
      <c r="BX779" s="200"/>
      <c r="BY779" s="200"/>
      <c r="BZ779" s="200"/>
      <c r="CA779" s="200"/>
      <c r="CB779" s="200"/>
      <c r="CC779" s="200"/>
      <c r="CD779" s="200"/>
      <c r="CE779" s="200"/>
      <c r="CF779" s="200"/>
      <c r="CG779" s="200"/>
      <c r="CH779" s="200"/>
      <c r="CI779" s="200"/>
      <c r="CJ779" s="200"/>
      <c r="CK779" s="200"/>
      <c r="CL779" s="200"/>
      <c r="CM779" s="200"/>
      <c r="CN779" s="200"/>
      <c r="CO779" s="200"/>
      <c r="CP779" s="200"/>
      <c r="CQ779" s="200"/>
      <c r="CR779" s="200"/>
      <c r="CS779" s="200"/>
      <c r="CT779" s="200"/>
      <c r="CU779" s="200"/>
      <c r="CV779" s="200"/>
      <c r="CW779" s="200"/>
      <c r="CX779" s="200"/>
      <c r="CY779" s="200"/>
      <c r="CZ779" s="200"/>
      <c r="DA779" s="200"/>
      <c r="DB779" s="200"/>
      <c r="DC779" s="200"/>
      <c r="DD779" s="200"/>
      <c r="DE779" s="200"/>
      <c r="DF779" s="200"/>
      <c r="DG779" s="200"/>
      <c r="DH779" s="200"/>
      <c r="DI779" s="200"/>
      <c r="DJ779" s="200"/>
      <c r="DK779" s="200"/>
      <c r="DL779" s="200"/>
      <c r="DM779" s="200"/>
      <c r="DN779" s="200"/>
      <c r="DO779" s="200"/>
      <c r="DP779" s="200"/>
      <c r="DQ779" s="200"/>
      <c r="DR779" s="200"/>
      <c r="DS779" s="200"/>
      <c r="DT779" s="200"/>
      <c r="DU779" s="200"/>
      <c r="DV779" s="200"/>
      <c r="DW779" s="200"/>
      <c r="DX779" s="200"/>
      <c r="DY779" s="200"/>
      <c r="DZ779" s="200"/>
      <c r="EA779" s="200"/>
      <c r="EB779" s="200"/>
      <c r="EC779" s="200"/>
      <c r="ED779" s="200"/>
      <c r="EE779" s="200"/>
      <c r="EF779" s="200"/>
      <c r="EG779" s="200"/>
      <c r="EH779" s="200"/>
      <c r="EI779" s="200"/>
      <c r="EJ779" s="11"/>
      <c r="EK779" s="11"/>
      <c r="EL779" s="11"/>
      <c r="EM779" s="11"/>
      <c r="EN779" s="11"/>
      <c r="EO779" s="11"/>
      <c r="EP779" s="26"/>
      <c r="EQ779" s="26"/>
    </row>
    <row r="780" spans="1:152" ht="30" customHeight="1" thickBot="1">
      <c r="A780" s="323" t="s">
        <v>13</v>
      </c>
      <c r="B780" s="324"/>
      <c r="C780" s="325"/>
      <c r="D780" s="331">
        <v>45853</v>
      </c>
      <c r="E780" s="331"/>
      <c r="F780" s="331"/>
      <c r="G780" s="331"/>
      <c r="H780" s="331"/>
      <c r="I780" s="20"/>
      <c r="J780" s="9"/>
      <c r="K780" s="9"/>
      <c r="L780" s="9"/>
      <c r="M780" s="9"/>
      <c r="N780" s="9"/>
      <c r="O780" s="9"/>
      <c r="P780" s="9"/>
      <c r="Q780" s="204"/>
      <c r="R780" s="204"/>
      <c r="S780" s="204"/>
      <c r="T780" s="204"/>
      <c r="U780" s="204"/>
      <c r="V780" s="204"/>
      <c r="W780" s="204"/>
      <c r="X780" s="204"/>
      <c r="Y780" s="204"/>
      <c r="Z780" s="204"/>
      <c r="AA780" s="204"/>
      <c r="AB780" s="204"/>
      <c r="AC780" s="204"/>
      <c r="AD780" s="204"/>
      <c r="AE780" s="204"/>
      <c r="AF780" s="204"/>
      <c r="AG780" s="204"/>
      <c r="AH780" s="204"/>
      <c r="AI780" s="204"/>
      <c r="AJ780" s="204"/>
      <c r="AK780" s="204"/>
      <c r="AL780" s="204"/>
      <c r="AM780" s="204"/>
      <c r="AN780" s="204"/>
      <c r="AO780" s="204"/>
      <c r="AP780" s="204"/>
      <c r="AQ780" s="204"/>
      <c r="AR780" s="204"/>
      <c r="AS780" s="204"/>
      <c r="AT780" s="204"/>
      <c r="AU780" s="204"/>
      <c r="AV780" s="204"/>
      <c r="AW780" s="204"/>
      <c r="AX780" s="204"/>
      <c r="AY780" s="204"/>
      <c r="AZ780" s="204"/>
      <c r="BA780" s="204"/>
      <c r="BB780" s="204"/>
      <c r="BC780" s="204"/>
      <c r="BD780" s="204"/>
      <c r="BE780" s="204"/>
      <c r="BF780" s="204"/>
      <c r="BG780" s="204"/>
      <c r="BH780" s="204"/>
      <c r="BI780" s="204"/>
      <c r="BJ780" s="204"/>
      <c r="BK780" s="204"/>
      <c r="BL780" s="204"/>
      <c r="BM780" s="204"/>
      <c r="BN780" s="204"/>
      <c r="BO780" s="204"/>
      <c r="BP780" s="204"/>
      <c r="BQ780" s="204"/>
      <c r="BR780" s="204"/>
      <c r="BS780" s="204"/>
      <c r="BT780" s="204"/>
      <c r="BU780" s="204"/>
      <c r="BV780" s="204"/>
      <c r="BW780" s="204"/>
      <c r="BX780" s="204"/>
      <c r="BY780" s="204"/>
      <c r="BZ780" s="204"/>
      <c r="CA780" s="204"/>
      <c r="CB780" s="204"/>
      <c r="CC780" s="204"/>
      <c r="CD780" s="204"/>
      <c r="CE780" s="204"/>
      <c r="CF780" s="204"/>
      <c r="CG780" s="204"/>
      <c r="CH780" s="204"/>
      <c r="CI780" s="204"/>
      <c r="CJ780" s="204"/>
      <c r="CK780" s="204"/>
      <c r="CL780" s="204"/>
      <c r="CM780" s="204"/>
      <c r="CN780" s="204"/>
      <c r="CO780" s="204"/>
      <c r="CP780" s="204"/>
      <c r="CQ780" s="204"/>
      <c r="CR780" s="204"/>
      <c r="CS780" s="204"/>
      <c r="CT780" s="204"/>
      <c r="CU780" s="204"/>
      <c r="CV780" s="204"/>
      <c r="CW780" s="204"/>
      <c r="CX780" s="204"/>
      <c r="CY780" s="204"/>
      <c r="CZ780" s="204"/>
      <c r="DA780" s="204"/>
      <c r="DB780" s="204"/>
      <c r="DC780" s="204"/>
      <c r="DD780" s="204"/>
      <c r="DE780" s="204"/>
      <c r="DF780" s="204"/>
      <c r="DG780" s="204"/>
      <c r="DH780" s="204"/>
      <c r="DI780" s="204"/>
      <c r="DJ780" s="204"/>
      <c r="DK780" s="204"/>
      <c r="DL780" s="204"/>
      <c r="DM780" s="204"/>
      <c r="DN780" s="204"/>
      <c r="DO780" s="204"/>
      <c r="DP780" s="204"/>
      <c r="DQ780" s="204"/>
      <c r="DR780" s="204"/>
      <c r="DS780" s="204"/>
      <c r="DT780" s="204"/>
      <c r="DU780" s="204"/>
      <c r="DV780" s="204"/>
      <c r="DW780" s="204"/>
      <c r="DX780" s="204"/>
      <c r="DY780" s="204"/>
      <c r="DZ780" s="204"/>
      <c r="EA780" s="204"/>
      <c r="EB780" s="204"/>
      <c r="EC780" s="204"/>
      <c r="ED780" s="204"/>
      <c r="EE780" s="204"/>
      <c r="EF780" s="204"/>
      <c r="EG780" s="204"/>
      <c r="EH780" s="204"/>
      <c r="EI780" s="204"/>
      <c r="EJ780" s="12"/>
      <c r="EK780" s="12"/>
      <c r="EL780" s="12"/>
      <c r="EM780" s="12"/>
      <c r="EN780" s="12"/>
      <c r="EO780" s="12"/>
      <c r="EP780" s="205"/>
      <c r="EQ780" s="205"/>
      <c r="ER780" s="12"/>
      <c r="ES780" s="12"/>
      <c r="ET780" s="12"/>
      <c r="EU780" s="12"/>
      <c r="EV780" s="12"/>
    </row>
    <row r="781" spans="1:152">
      <c r="AA781" s="146"/>
      <c r="AF781" s="146"/>
      <c r="AK781" s="146"/>
      <c r="AP781" s="146"/>
      <c r="AU781" s="146"/>
      <c r="AZ781" s="146"/>
      <c r="BE781" s="146"/>
      <c r="BJ781" s="146"/>
      <c r="BO781" s="146"/>
      <c r="BT781" s="146"/>
      <c r="BY781" s="146"/>
      <c r="CD781" s="146"/>
      <c r="CI781" s="146"/>
      <c r="CN781" s="146"/>
      <c r="CS781" s="146"/>
      <c r="CX781" s="146"/>
      <c r="DC781" s="146"/>
      <c r="DH781" s="146"/>
      <c r="DM781" s="146"/>
      <c r="DR781" s="146"/>
      <c r="DW781" s="146"/>
      <c r="EB781" s="146"/>
      <c r="EG781" s="146"/>
      <c r="EN781" s="15"/>
    </row>
    <row r="782" spans="1:152">
      <c r="AA782" s="146"/>
      <c r="AF782" s="146"/>
      <c r="AK782" s="146"/>
      <c r="AP782" s="146"/>
      <c r="AU782" s="146"/>
      <c r="AZ782" s="146"/>
      <c r="BE782" s="146"/>
      <c r="BJ782" s="146"/>
      <c r="BO782" s="146"/>
      <c r="BT782" s="146"/>
      <c r="BY782" s="146"/>
      <c r="CD782" s="146"/>
      <c r="CI782" s="146"/>
      <c r="CN782" s="146"/>
      <c r="CS782" s="146"/>
      <c r="CX782" s="146"/>
      <c r="DC782" s="146"/>
      <c r="DH782" s="146"/>
      <c r="DM782" s="146"/>
      <c r="DR782" s="146"/>
      <c r="DW782" s="146"/>
      <c r="EB782" s="146"/>
      <c r="EG782" s="146"/>
      <c r="EN782" s="15"/>
    </row>
    <row r="783" spans="1:152">
      <c r="AA783" s="146"/>
      <c r="AF783" s="146"/>
      <c r="AK783" s="146"/>
      <c r="AP783" s="146"/>
      <c r="AU783" s="146"/>
      <c r="AZ783" s="146"/>
      <c r="BE783" s="146"/>
      <c r="BJ783" s="146"/>
      <c r="BO783" s="146"/>
      <c r="BT783" s="146"/>
      <c r="BY783" s="146"/>
      <c r="CD783" s="146"/>
      <c r="CI783" s="146"/>
      <c r="CN783" s="146"/>
      <c r="CS783" s="146"/>
      <c r="CX783" s="146"/>
      <c r="DC783" s="146"/>
      <c r="DH783" s="146"/>
      <c r="DM783" s="146"/>
      <c r="DR783" s="146"/>
      <c r="DW783" s="146"/>
      <c r="EB783" s="146"/>
      <c r="EG783" s="146"/>
      <c r="EN783" s="15"/>
    </row>
    <row r="784" spans="1:152">
      <c r="AA784" s="146"/>
      <c r="AF784" s="146"/>
      <c r="AK784" s="146"/>
      <c r="AP784" s="146"/>
      <c r="AU784" s="146"/>
      <c r="AZ784" s="146"/>
      <c r="BE784" s="146"/>
      <c r="BJ784" s="146"/>
      <c r="BO784" s="146"/>
      <c r="BT784" s="146"/>
      <c r="BY784" s="146"/>
      <c r="CD784" s="146"/>
      <c r="CI784" s="146"/>
      <c r="CN784" s="146"/>
      <c r="CS784" s="146"/>
      <c r="CX784" s="146"/>
      <c r="DC784" s="146"/>
      <c r="DH784" s="146"/>
      <c r="DM784" s="146"/>
      <c r="DR784" s="146"/>
      <c r="DW784" s="146"/>
      <c r="EB784" s="146"/>
      <c r="EG784" s="146"/>
      <c r="EN784" s="15"/>
    </row>
    <row r="785" spans="27:144">
      <c r="AA785" s="146"/>
      <c r="AF785" s="146"/>
      <c r="AK785" s="146"/>
      <c r="AP785" s="146"/>
      <c r="AU785" s="146"/>
      <c r="AZ785" s="146"/>
      <c r="BE785" s="146"/>
      <c r="BJ785" s="146"/>
      <c r="BO785" s="146"/>
      <c r="BT785" s="146"/>
      <c r="BY785" s="146"/>
      <c r="CD785" s="146"/>
      <c r="CI785" s="146"/>
      <c r="CN785" s="146"/>
      <c r="CS785" s="146"/>
      <c r="CX785" s="146"/>
      <c r="DC785" s="146"/>
      <c r="DH785" s="146"/>
      <c r="DM785" s="146"/>
      <c r="DR785" s="146"/>
      <c r="DW785" s="146"/>
      <c r="EB785" s="146"/>
      <c r="EG785" s="146"/>
      <c r="EN785" s="15"/>
    </row>
    <row r="786" spans="27:144">
      <c r="AA786" s="146"/>
      <c r="AF786" s="146"/>
      <c r="AK786" s="146"/>
      <c r="AP786" s="146"/>
      <c r="AU786" s="146"/>
      <c r="AZ786" s="146"/>
      <c r="BE786" s="146"/>
      <c r="BJ786" s="146"/>
      <c r="BO786" s="146"/>
      <c r="BT786" s="146"/>
      <c r="BY786" s="146"/>
      <c r="CD786" s="146"/>
      <c r="CI786" s="146"/>
      <c r="CN786" s="146"/>
      <c r="CS786" s="146"/>
      <c r="CX786" s="146"/>
      <c r="DC786" s="146"/>
      <c r="DH786" s="146"/>
      <c r="DM786" s="146"/>
      <c r="DR786" s="146"/>
      <c r="DW786" s="146"/>
      <c r="EB786" s="146"/>
      <c r="EG786" s="146"/>
      <c r="EN786" s="15"/>
    </row>
    <row r="787" spans="27:144">
      <c r="AA787" s="146"/>
      <c r="AF787" s="146"/>
      <c r="AK787" s="146"/>
      <c r="AP787" s="146"/>
      <c r="AU787" s="146"/>
      <c r="AZ787" s="146"/>
      <c r="BE787" s="146"/>
      <c r="BJ787" s="146"/>
      <c r="BO787" s="146"/>
      <c r="BT787" s="146"/>
      <c r="BY787" s="146"/>
      <c r="CD787" s="146"/>
      <c r="CI787" s="146"/>
      <c r="CN787" s="146"/>
      <c r="CS787" s="146"/>
      <c r="CX787" s="146"/>
      <c r="DC787" s="146"/>
      <c r="DH787" s="146"/>
      <c r="DM787" s="146"/>
      <c r="DR787" s="146"/>
      <c r="DW787" s="146"/>
      <c r="EB787" s="146"/>
      <c r="EG787" s="146"/>
      <c r="EN787" s="15"/>
    </row>
    <row r="788" spans="27:144">
      <c r="AA788" s="146"/>
      <c r="AF788" s="146"/>
      <c r="AK788" s="146"/>
      <c r="AP788" s="146"/>
      <c r="AU788" s="146"/>
      <c r="AZ788" s="146"/>
      <c r="BE788" s="146"/>
      <c r="BJ788" s="146"/>
      <c r="BO788" s="146"/>
      <c r="BT788" s="146"/>
      <c r="BY788" s="146"/>
      <c r="CD788" s="146"/>
      <c r="CI788" s="146"/>
      <c r="CN788" s="146"/>
      <c r="CS788" s="146"/>
      <c r="CX788" s="146"/>
      <c r="DC788" s="146"/>
      <c r="DH788" s="146"/>
      <c r="DM788" s="146"/>
      <c r="DR788" s="146"/>
      <c r="DW788" s="146"/>
      <c r="EB788" s="146"/>
      <c r="EG788" s="146"/>
      <c r="EN788" s="15"/>
    </row>
    <row r="789" spans="27:144">
      <c r="AA789" s="146"/>
      <c r="AF789" s="146"/>
      <c r="AK789" s="146"/>
      <c r="AP789" s="146"/>
      <c r="AU789" s="146"/>
      <c r="AZ789" s="146"/>
      <c r="BE789" s="146"/>
      <c r="BJ789" s="146"/>
      <c r="BO789" s="146"/>
      <c r="BT789" s="146"/>
      <c r="BY789" s="146"/>
      <c r="CD789" s="146"/>
      <c r="CI789" s="146"/>
      <c r="CN789" s="146"/>
      <c r="CS789" s="146"/>
      <c r="CX789" s="146"/>
      <c r="DC789" s="146"/>
      <c r="DH789" s="146"/>
      <c r="DM789" s="146"/>
      <c r="DR789" s="146"/>
      <c r="DW789" s="146"/>
      <c r="EB789" s="146"/>
      <c r="EG789" s="146"/>
      <c r="EN789" s="15"/>
    </row>
    <row r="790" spans="27:144">
      <c r="AA790" s="146"/>
      <c r="AF790" s="146"/>
      <c r="AK790" s="146"/>
      <c r="AP790" s="146"/>
      <c r="AU790" s="146"/>
      <c r="AZ790" s="146"/>
      <c r="BE790" s="146"/>
      <c r="BJ790" s="146"/>
      <c r="BO790" s="146"/>
      <c r="BT790" s="146"/>
      <c r="BY790" s="146"/>
      <c r="CD790" s="146"/>
      <c r="CI790" s="146"/>
      <c r="CN790" s="146"/>
      <c r="CS790" s="146"/>
      <c r="CX790" s="146"/>
      <c r="DC790" s="146"/>
      <c r="DH790" s="146"/>
      <c r="DM790" s="146"/>
      <c r="DR790" s="146"/>
      <c r="DW790" s="146"/>
      <c r="EB790" s="146"/>
      <c r="EG790" s="146"/>
      <c r="EN790" s="15"/>
    </row>
    <row r="791" spans="27:144" ht="33.75" customHeight="1">
      <c r="AA791" s="146"/>
      <c r="AF791" s="146"/>
      <c r="AK791" s="146"/>
      <c r="AP791" s="146"/>
      <c r="AU791" s="146"/>
      <c r="AZ791" s="146"/>
      <c r="BE791" s="146"/>
      <c r="BJ791" s="146"/>
      <c r="BO791" s="146"/>
      <c r="BT791" s="146"/>
      <c r="BY791" s="146"/>
      <c r="CD791" s="146"/>
      <c r="CI791" s="146"/>
      <c r="CN791" s="146"/>
      <c r="CS791" s="146"/>
      <c r="CX791" s="146"/>
      <c r="DC791" s="146"/>
      <c r="DH791" s="146"/>
      <c r="DM791" s="146"/>
      <c r="DR791" s="146"/>
      <c r="DW791" s="146"/>
      <c r="EB791" s="146"/>
      <c r="EG791" s="146"/>
      <c r="EN791" s="15"/>
    </row>
    <row r="792" spans="27:144">
      <c r="AA792" s="146"/>
      <c r="AF792" s="146"/>
      <c r="AK792" s="146"/>
      <c r="AP792" s="146"/>
      <c r="AU792" s="146"/>
      <c r="AZ792" s="146"/>
      <c r="BE792" s="146"/>
      <c r="BJ792" s="146"/>
      <c r="BO792" s="146"/>
      <c r="BT792" s="146"/>
      <c r="BY792" s="146"/>
      <c r="CD792" s="146"/>
      <c r="CI792" s="146"/>
      <c r="CN792" s="146"/>
      <c r="CS792" s="146"/>
      <c r="CX792" s="146"/>
      <c r="DC792" s="146"/>
      <c r="DH792" s="146"/>
      <c r="DM792" s="146"/>
      <c r="DR792" s="146"/>
      <c r="DW792" s="146"/>
      <c r="EB792" s="146"/>
      <c r="EG792" s="146"/>
      <c r="EN792" s="15"/>
    </row>
    <row r="793" spans="27:144">
      <c r="AA793" s="146"/>
      <c r="AF793" s="146"/>
      <c r="AK793" s="146"/>
      <c r="AP793" s="146"/>
      <c r="AU793" s="146"/>
      <c r="AZ793" s="146"/>
      <c r="BE793" s="146"/>
      <c r="BJ793" s="146"/>
      <c r="BO793" s="146"/>
      <c r="BT793" s="146"/>
      <c r="BY793" s="146"/>
      <c r="CD793" s="146"/>
      <c r="CI793" s="146"/>
      <c r="CN793" s="146"/>
      <c r="CS793" s="146"/>
      <c r="CX793" s="146"/>
      <c r="DC793" s="146"/>
      <c r="DH793" s="146"/>
      <c r="DM793" s="146"/>
      <c r="DR793" s="146"/>
      <c r="DW793" s="146"/>
      <c r="EB793" s="146"/>
      <c r="EG793" s="146"/>
      <c r="EN793" s="15"/>
    </row>
    <row r="794" spans="27:144">
      <c r="AA794" s="146"/>
      <c r="AF794" s="146"/>
      <c r="AK794" s="146"/>
      <c r="AP794" s="146"/>
      <c r="AU794" s="146"/>
      <c r="AZ794" s="146"/>
      <c r="BE794" s="146"/>
      <c r="BJ794" s="146"/>
      <c r="BO794" s="146"/>
      <c r="BT794" s="146"/>
      <c r="BY794" s="146"/>
      <c r="CD794" s="146"/>
      <c r="CI794" s="146"/>
      <c r="CN794" s="146"/>
      <c r="CS794" s="146"/>
      <c r="CX794" s="146"/>
      <c r="DC794" s="146"/>
      <c r="DH794" s="146"/>
      <c r="DM794" s="146"/>
      <c r="DR794" s="146"/>
      <c r="DW794" s="146"/>
      <c r="EB794" s="146"/>
      <c r="EG794" s="146"/>
      <c r="EN794" s="15"/>
    </row>
    <row r="795" spans="27:144">
      <c r="AA795" s="146"/>
      <c r="AF795" s="146"/>
      <c r="AK795" s="146"/>
      <c r="AP795" s="146"/>
      <c r="AU795" s="146"/>
      <c r="AZ795" s="146"/>
      <c r="BE795" s="146"/>
      <c r="BJ795" s="146"/>
      <c r="BO795" s="146"/>
      <c r="BT795" s="146"/>
      <c r="BY795" s="146"/>
      <c r="CD795" s="146"/>
      <c r="CI795" s="146"/>
      <c r="CN795" s="146"/>
      <c r="CS795" s="146"/>
      <c r="CX795" s="146"/>
      <c r="DC795" s="146"/>
      <c r="DH795" s="146"/>
      <c r="DM795" s="146"/>
      <c r="DR795" s="146"/>
      <c r="DW795" s="146"/>
      <c r="EB795" s="146"/>
      <c r="EG795" s="146"/>
      <c r="EN795" s="15"/>
    </row>
    <row r="796" spans="27:144">
      <c r="AA796" s="146"/>
      <c r="AF796" s="146"/>
      <c r="AK796" s="146"/>
      <c r="AP796" s="146"/>
      <c r="AU796" s="146"/>
      <c r="AZ796" s="146"/>
      <c r="BE796" s="146"/>
      <c r="BJ796" s="146"/>
      <c r="BO796" s="146"/>
      <c r="BT796" s="146"/>
      <c r="BY796" s="146"/>
      <c r="CD796" s="146"/>
      <c r="CI796" s="146"/>
      <c r="CN796" s="146"/>
      <c r="CS796" s="146"/>
      <c r="CX796" s="146"/>
      <c r="DC796" s="146"/>
      <c r="DH796" s="146"/>
      <c r="DM796" s="146"/>
      <c r="DR796" s="146"/>
      <c r="DW796" s="146"/>
      <c r="EB796" s="146"/>
      <c r="EG796" s="146"/>
      <c r="EN796" s="15"/>
    </row>
    <row r="797" spans="27:144">
      <c r="AA797" s="146"/>
      <c r="AF797" s="146"/>
      <c r="AK797" s="146"/>
      <c r="AP797" s="146"/>
      <c r="AU797" s="146"/>
      <c r="AZ797" s="146"/>
      <c r="BE797" s="146"/>
      <c r="BJ797" s="146"/>
      <c r="BO797" s="146"/>
      <c r="BT797" s="146"/>
      <c r="BY797" s="146"/>
      <c r="CD797" s="146"/>
      <c r="CI797" s="146"/>
      <c r="CN797" s="146"/>
      <c r="CS797" s="146"/>
      <c r="CX797" s="146"/>
      <c r="DC797" s="146"/>
      <c r="DH797" s="146"/>
      <c r="DM797" s="146"/>
      <c r="DR797" s="146"/>
      <c r="DW797" s="146"/>
      <c r="EB797" s="146"/>
      <c r="EG797" s="146"/>
      <c r="EN797" s="15"/>
    </row>
    <row r="798" spans="27:144">
      <c r="AA798" s="146"/>
      <c r="AF798" s="146"/>
      <c r="AK798" s="146"/>
      <c r="AP798" s="146"/>
      <c r="AU798" s="146"/>
      <c r="AZ798" s="146"/>
      <c r="BE798" s="146"/>
      <c r="BJ798" s="146"/>
      <c r="BO798" s="146"/>
      <c r="BT798" s="146"/>
      <c r="BY798" s="146"/>
      <c r="CD798" s="146"/>
      <c r="CI798" s="146"/>
      <c r="CN798" s="146"/>
      <c r="CS798" s="146"/>
      <c r="CX798" s="146"/>
      <c r="DC798" s="146"/>
      <c r="DH798" s="146"/>
      <c r="DM798" s="146"/>
      <c r="DR798" s="146"/>
      <c r="DW798" s="146"/>
      <c r="EB798" s="146"/>
      <c r="EG798" s="146"/>
      <c r="EN798" s="15"/>
    </row>
    <row r="799" spans="27:144">
      <c r="AA799" s="146"/>
      <c r="AF799" s="146"/>
      <c r="AK799" s="146"/>
      <c r="AP799" s="146"/>
      <c r="AU799" s="146"/>
      <c r="AZ799" s="146"/>
      <c r="BE799" s="146"/>
      <c r="BJ799" s="146"/>
      <c r="BO799" s="146"/>
      <c r="BT799" s="146"/>
      <c r="BY799" s="146"/>
      <c r="CD799" s="146"/>
      <c r="CI799" s="146"/>
      <c r="CN799" s="146"/>
      <c r="CS799" s="146"/>
      <c r="CX799" s="146"/>
      <c r="DC799" s="146"/>
      <c r="DH799" s="146"/>
      <c r="DM799" s="146"/>
      <c r="DR799" s="146"/>
      <c r="DW799" s="146"/>
      <c r="EB799" s="146"/>
      <c r="EG799" s="146"/>
      <c r="EN799" s="15"/>
    </row>
    <row r="800" spans="27:144">
      <c r="AA800" s="146"/>
      <c r="AF800" s="146"/>
      <c r="AK800" s="146"/>
      <c r="AP800" s="146"/>
      <c r="AU800" s="146"/>
      <c r="AZ800" s="146"/>
      <c r="BE800" s="146"/>
      <c r="BJ800" s="146"/>
      <c r="BO800" s="146"/>
      <c r="BT800" s="146"/>
      <c r="BY800" s="146"/>
      <c r="CD800" s="146"/>
      <c r="CI800" s="146"/>
      <c r="CN800" s="146"/>
      <c r="CS800" s="146"/>
      <c r="CX800" s="146"/>
      <c r="DC800" s="146"/>
      <c r="DH800" s="146"/>
      <c r="DM800" s="146"/>
      <c r="DR800" s="146"/>
      <c r="DW800" s="146"/>
      <c r="EB800" s="146"/>
      <c r="EG800" s="146"/>
      <c r="EN800" s="15"/>
    </row>
    <row r="801" spans="27:144">
      <c r="AA801" s="146"/>
      <c r="AF801" s="146"/>
      <c r="AK801" s="146"/>
      <c r="AP801" s="146"/>
      <c r="AU801" s="146"/>
      <c r="AZ801" s="146"/>
      <c r="BE801" s="146"/>
      <c r="BJ801" s="146"/>
      <c r="BO801" s="146"/>
      <c r="BT801" s="146"/>
      <c r="BY801" s="146"/>
      <c r="CD801" s="146"/>
      <c r="CI801" s="146"/>
      <c r="CN801" s="146"/>
      <c r="CS801" s="146"/>
      <c r="CX801" s="146"/>
      <c r="DC801" s="146"/>
      <c r="DH801" s="146"/>
      <c r="DM801" s="146"/>
      <c r="DR801" s="146"/>
      <c r="DW801" s="146"/>
      <c r="EB801" s="146"/>
      <c r="EG801" s="146"/>
      <c r="EN801" s="15"/>
    </row>
    <row r="802" spans="27:144">
      <c r="AA802" s="146"/>
      <c r="AF802" s="146"/>
      <c r="AK802" s="146"/>
      <c r="AP802" s="146"/>
      <c r="AU802" s="146"/>
      <c r="AZ802" s="146"/>
      <c r="BE802" s="146"/>
      <c r="BJ802" s="146"/>
      <c r="BO802" s="146"/>
      <c r="BT802" s="146"/>
      <c r="BY802" s="146"/>
      <c r="CD802" s="146"/>
      <c r="CI802" s="146"/>
      <c r="CN802" s="146"/>
      <c r="CS802" s="146"/>
      <c r="CX802" s="146"/>
      <c r="DC802" s="146"/>
      <c r="DH802" s="146"/>
      <c r="DM802" s="146"/>
      <c r="DR802" s="146"/>
      <c r="DW802" s="146"/>
      <c r="EB802" s="146"/>
      <c r="EG802" s="146"/>
      <c r="EN802" s="15"/>
    </row>
    <row r="803" spans="27:144">
      <c r="AA803" s="146"/>
      <c r="AF803" s="146"/>
      <c r="AK803" s="146"/>
      <c r="AP803" s="146"/>
      <c r="AU803" s="146"/>
      <c r="AZ803" s="146"/>
      <c r="BE803" s="146"/>
      <c r="BJ803" s="146"/>
      <c r="BO803" s="146"/>
      <c r="BT803" s="146"/>
      <c r="BY803" s="146"/>
      <c r="CD803" s="146"/>
      <c r="CI803" s="146"/>
      <c r="CN803" s="146"/>
      <c r="CS803" s="146"/>
      <c r="CX803" s="146"/>
      <c r="DC803" s="146"/>
      <c r="DH803" s="146"/>
      <c r="DM803" s="146"/>
      <c r="DR803" s="146"/>
      <c r="DW803" s="146"/>
      <c r="EB803" s="146"/>
      <c r="EG803" s="146"/>
      <c r="EN803" s="15"/>
    </row>
    <row r="804" spans="27:144">
      <c r="AA804" s="146"/>
      <c r="AF804" s="146"/>
      <c r="AK804" s="146"/>
      <c r="AP804" s="146"/>
      <c r="AU804" s="146"/>
      <c r="AZ804" s="146"/>
      <c r="BE804" s="146"/>
      <c r="BJ804" s="146"/>
      <c r="BO804" s="146"/>
      <c r="BT804" s="146"/>
      <c r="BY804" s="146"/>
      <c r="CD804" s="146"/>
      <c r="CI804" s="146"/>
      <c r="CN804" s="146"/>
      <c r="CS804" s="146"/>
      <c r="CX804" s="146"/>
      <c r="DC804" s="146"/>
      <c r="DH804" s="146"/>
      <c r="DM804" s="146"/>
      <c r="DR804" s="146"/>
      <c r="DW804" s="146"/>
      <c r="EB804" s="146"/>
      <c r="EG804" s="146"/>
      <c r="EN804" s="15"/>
    </row>
    <row r="805" spans="27:144">
      <c r="AA805" s="146"/>
      <c r="AF805" s="146"/>
      <c r="AK805" s="146"/>
      <c r="AP805" s="146"/>
      <c r="AU805" s="146"/>
      <c r="AZ805" s="146"/>
      <c r="BE805" s="146"/>
      <c r="BJ805" s="146"/>
      <c r="BO805" s="146"/>
      <c r="BT805" s="146"/>
      <c r="BY805" s="146"/>
      <c r="CD805" s="146"/>
      <c r="CI805" s="146"/>
      <c r="CN805" s="146"/>
      <c r="CS805" s="146"/>
      <c r="CX805" s="146"/>
      <c r="DC805" s="146"/>
      <c r="DH805" s="146"/>
      <c r="DM805" s="146"/>
      <c r="DR805" s="146"/>
      <c r="DW805" s="146"/>
      <c r="EB805" s="146"/>
      <c r="EG805" s="146"/>
      <c r="EN805" s="15"/>
    </row>
    <row r="806" spans="27:144">
      <c r="AA806" s="146"/>
      <c r="AF806" s="146"/>
      <c r="AK806" s="146"/>
      <c r="AP806" s="146"/>
      <c r="AU806" s="146"/>
      <c r="AZ806" s="146"/>
      <c r="BE806" s="146"/>
      <c r="BJ806" s="146"/>
      <c r="BO806" s="146"/>
      <c r="BT806" s="146"/>
      <c r="BY806" s="146"/>
      <c r="CD806" s="146"/>
      <c r="CI806" s="146"/>
      <c r="CN806" s="146"/>
      <c r="CS806" s="146"/>
      <c r="CX806" s="146"/>
      <c r="DC806" s="146"/>
      <c r="DH806" s="146"/>
      <c r="DM806" s="146"/>
      <c r="DR806" s="146"/>
      <c r="DW806" s="146"/>
      <c r="EB806" s="146"/>
      <c r="EG806" s="146"/>
      <c r="EN806" s="15"/>
    </row>
    <row r="807" spans="27:144">
      <c r="AA807" s="146"/>
      <c r="AF807" s="146"/>
      <c r="AK807" s="146"/>
      <c r="AP807" s="146"/>
      <c r="AU807" s="146"/>
      <c r="AZ807" s="146"/>
      <c r="BE807" s="146"/>
      <c r="BJ807" s="146"/>
      <c r="BO807" s="146"/>
      <c r="BT807" s="146"/>
      <c r="BY807" s="146"/>
      <c r="CD807" s="146"/>
      <c r="CI807" s="146"/>
      <c r="CN807" s="146"/>
      <c r="CS807" s="146"/>
      <c r="CX807" s="146"/>
      <c r="DC807" s="146"/>
      <c r="DH807" s="146"/>
      <c r="DM807" s="146"/>
      <c r="DR807" s="146"/>
      <c r="DW807" s="146"/>
      <c r="EB807" s="146"/>
      <c r="EG807" s="146"/>
      <c r="EN807" s="15"/>
    </row>
    <row r="808" spans="27:144">
      <c r="AA808" s="146"/>
      <c r="AF808" s="146"/>
      <c r="AK808" s="146"/>
      <c r="AP808" s="146"/>
      <c r="AU808" s="146"/>
      <c r="AZ808" s="146"/>
      <c r="BE808" s="146"/>
      <c r="BJ808" s="146"/>
      <c r="BO808" s="146"/>
      <c r="BT808" s="146"/>
      <c r="BY808" s="146"/>
      <c r="CD808" s="146"/>
      <c r="CI808" s="146"/>
      <c r="CN808" s="146"/>
      <c r="CS808" s="146"/>
      <c r="CX808" s="146"/>
      <c r="DC808" s="146"/>
      <c r="DH808" s="146"/>
      <c r="DM808" s="146"/>
      <c r="DR808" s="146"/>
      <c r="DW808" s="146"/>
      <c r="EB808" s="146"/>
      <c r="EG808" s="146"/>
      <c r="EN808" s="15"/>
    </row>
    <row r="809" spans="27:144">
      <c r="AA809" s="146"/>
      <c r="AF809" s="146"/>
      <c r="AK809" s="146"/>
      <c r="AP809" s="146"/>
      <c r="AU809" s="146"/>
      <c r="AZ809" s="146"/>
      <c r="BE809" s="146"/>
      <c r="BJ809" s="146"/>
      <c r="BO809" s="146"/>
      <c r="BT809" s="146"/>
      <c r="BY809" s="146"/>
      <c r="CD809" s="146"/>
      <c r="CI809" s="146"/>
      <c r="CN809" s="146"/>
      <c r="CS809" s="146"/>
      <c r="CX809" s="146"/>
      <c r="DC809" s="146"/>
      <c r="DH809" s="146"/>
      <c r="DM809" s="146"/>
      <c r="DR809" s="146"/>
      <c r="DW809" s="146"/>
      <c r="EB809" s="146"/>
      <c r="EG809" s="146"/>
      <c r="EN809" s="15"/>
    </row>
    <row r="810" spans="27:144">
      <c r="AA810" s="146"/>
      <c r="AF810" s="146"/>
      <c r="AK810" s="146"/>
      <c r="AP810" s="146"/>
      <c r="AU810" s="146"/>
      <c r="AZ810" s="146"/>
      <c r="BE810" s="146"/>
      <c r="BJ810" s="146"/>
      <c r="BO810" s="146"/>
      <c r="BT810" s="146"/>
      <c r="BY810" s="146"/>
      <c r="CD810" s="146"/>
      <c r="CI810" s="146"/>
      <c r="CN810" s="146"/>
      <c r="CS810" s="146"/>
      <c r="CX810" s="146"/>
      <c r="DC810" s="146"/>
      <c r="DH810" s="146"/>
      <c r="DM810" s="146"/>
      <c r="DR810" s="146"/>
      <c r="DW810" s="146"/>
      <c r="EB810" s="146"/>
      <c r="EG810" s="146"/>
      <c r="EN810" s="15"/>
    </row>
    <row r="811" spans="27:144">
      <c r="AA811" s="146"/>
      <c r="AF811" s="146"/>
      <c r="AK811" s="146"/>
      <c r="AP811" s="146"/>
      <c r="AU811" s="146"/>
      <c r="AZ811" s="146"/>
      <c r="BE811" s="146"/>
      <c r="BJ811" s="146"/>
      <c r="BO811" s="146"/>
      <c r="BT811" s="146"/>
      <c r="BY811" s="146"/>
      <c r="CD811" s="146"/>
      <c r="CI811" s="146"/>
      <c r="CN811" s="146"/>
      <c r="CS811" s="146"/>
      <c r="CX811" s="146"/>
      <c r="DC811" s="146"/>
      <c r="DH811" s="146"/>
      <c r="DM811" s="146"/>
      <c r="DR811" s="146"/>
      <c r="DW811" s="146"/>
      <c r="EB811" s="146"/>
      <c r="EG811" s="146"/>
      <c r="EN811" s="15"/>
    </row>
    <row r="812" spans="27:144">
      <c r="AA812" s="146"/>
      <c r="AF812" s="146"/>
      <c r="AK812" s="146"/>
      <c r="AP812" s="146"/>
      <c r="AU812" s="146"/>
      <c r="AZ812" s="146"/>
      <c r="BE812" s="146"/>
      <c r="BJ812" s="146"/>
      <c r="BO812" s="146"/>
      <c r="BT812" s="146"/>
      <c r="BY812" s="146"/>
      <c r="CD812" s="146"/>
      <c r="CI812" s="146"/>
      <c r="CN812" s="146"/>
      <c r="CS812" s="146"/>
      <c r="CX812" s="146"/>
      <c r="DC812" s="146"/>
      <c r="DH812" s="146"/>
      <c r="DM812" s="146"/>
      <c r="DR812" s="146"/>
      <c r="DW812" s="146"/>
      <c r="EB812" s="146"/>
      <c r="EG812" s="146"/>
      <c r="EN812" s="15"/>
    </row>
    <row r="813" spans="27:144">
      <c r="AA813" s="146"/>
      <c r="AF813" s="146"/>
      <c r="AK813" s="146"/>
      <c r="AP813" s="146"/>
      <c r="AU813" s="146"/>
      <c r="AZ813" s="146"/>
      <c r="BE813" s="146"/>
      <c r="BJ813" s="146"/>
      <c r="BO813" s="146"/>
      <c r="BT813" s="146"/>
      <c r="BY813" s="146"/>
      <c r="CD813" s="146"/>
      <c r="CI813" s="146"/>
      <c r="CN813" s="146"/>
      <c r="CS813" s="146"/>
      <c r="CX813" s="146"/>
      <c r="DC813" s="146"/>
      <c r="DH813" s="146"/>
      <c r="DM813" s="146"/>
      <c r="DR813" s="146"/>
      <c r="DW813" s="146"/>
      <c r="EB813" s="146"/>
      <c r="EG813" s="146"/>
      <c r="EN813" s="15"/>
    </row>
    <row r="814" spans="27:144">
      <c r="AA814" s="146"/>
      <c r="AF814" s="146"/>
      <c r="AK814" s="146"/>
      <c r="AP814" s="146"/>
      <c r="AU814" s="146"/>
      <c r="AZ814" s="146"/>
      <c r="BE814" s="146"/>
      <c r="BJ814" s="146"/>
      <c r="BO814" s="146"/>
      <c r="BT814" s="146"/>
      <c r="BY814" s="146"/>
      <c r="CD814" s="146"/>
      <c r="CI814" s="146"/>
      <c r="CN814" s="146"/>
      <c r="CS814" s="146"/>
      <c r="CX814" s="146"/>
      <c r="DC814" s="146"/>
      <c r="DH814" s="146"/>
      <c r="DM814" s="146"/>
      <c r="DR814" s="146"/>
      <c r="DW814" s="146"/>
      <c r="EB814" s="146"/>
      <c r="EG814" s="146"/>
      <c r="EN814" s="15"/>
    </row>
    <row r="815" spans="27:144">
      <c r="AA815" s="146"/>
      <c r="AF815" s="146"/>
      <c r="AK815" s="146"/>
      <c r="AP815" s="146"/>
      <c r="AU815" s="146"/>
      <c r="AZ815" s="146"/>
      <c r="BE815" s="146"/>
      <c r="BJ815" s="146"/>
      <c r="BO815" s="146"/>
      <c r="BT815" s="146"/>
      <c r="BY815" s="146"/>
      <c r="CD815" s="146"/>
      <c r="CI815" s="146"/>
      <c r="CN815" s="146"/>
      <c r="CS815" s="146"/>
      <c r="CX815" s="146"/>
      <c r="DC815" s="146"/>
      <c r="DH815" s="146"/>
      <c r="DM815" s="146"/>
      <c r="DR815" s="146"/>
      <c r="DW815" s="146"/>
      <c r="EB815" s="146"/>
      <c r="EG815" s="146"/>
      <c r="EN815" s="15"/>
    </row>
    <row r="816" spans="27:144">
      <c r="AA816" s="146"/>
      <c r="AF816" s="146"/>
      <c r="AK816" s="146"/>
      <c r="AP816" s="146"/>
      <c r="AU816" s="146"/>
      <c r="AZ816" s="146"/>
      <c r="BE816" s="146"/>
      <c r="BJ816" s="146"/>
      <c r="BO816" s="146"/>
      <c r="BT816" s="146"/>
      <c r="BY816" s="146"/>
      <c r="CD816" s="146"/>
      <c r="CI816" s="146"/>
      <c r="CN816" s="146"/>
      <c r="CS816" s="146"/>
      <c r="CX816" s="146"/>
      <c r="DC816" s="146"/>
      <c r="DH816" s="146"/>
      <c r="DM816" s="146"/>
      <c r="DR816" s="146"/>
      <c r="DW816" s="146"/>
      <c r="EB816" s="146"/>
      <c r="EG816" s="146"/>
      <c r="EN816" s="15"/>
    </row>
    <row r="817" spans="27:144">
      <c r="AA817" s="146"/>
      <c r="AF817" s="146"/>
      <c r="AK817" s="146"/>
      <c r="AP817" s="146"/>
      <c r="AU817" s="146"/>
      <c r="AZ817" s="146"/>
      <c r="BE817" s="146"/>
      <c r="BJ817" s="146"/>
      <c r="BO817" s="146"/>
      <c r="BT817" s="146"/>
      <c r="BY817" s="146"/>
      <c r="CD817" s="146"/>
      <c r="CI817" s="146"/>
      <c r="CN817" s="146"/>
      <c r="CS817" s="146"/>
      <c r="CX817" s="146"/>
      <c r="DC817" s="146"/>
      <c r="DH817" s="146"/>
      <c r="DM817" s="146"/>
      <c r="DR817" s="146"/>
      <c r="DW817" s="146"/>
      <c r="EB817" s="146"/>
      <c r="EG817" s="146"/>
      <c r="EN817" s="15"/>
    </row>
    <row r="818" spans="27:144">
      <c r="AA818" s="146"/>
      <c r="AF818" s="146"/>
      <c r="AK818" s="146"/>
      <c r="AP818" s="146"/>
      <c r="AU818" s="146"/>
      <c r="AZ818" s="146"/>
      <c r="BE818" s="146"/>
      <c r="BJ818" s="146"/>
      <c r="BO818" s="146"/>
      <c r="BT818" s="146"/>
      <c r="BY818" s="146"/>
      <c r="CD818" s="146"/>
      <c r="CI818" s="146"/>
      <c r="CN818" s="146"/>
      <c r="CS818" s="146"/>
      <c r="CX818" s="146"/>
      <c r="DC818" s="146"/>
      <c r="DH818" s="146"/>
      <c r="DM818" s="146"/>
      <c r="DR818" s="146"/>
      <c r="DW818" s="146"/>
      <c r="EB818" s="146"/>
      <c r="EG818" s="146"/>
      <c r="EN818" s="15"/>
    </row>
    <row r="819" spans="27:144">
      <c r="AA819" s="146"/>
      <c r="AF819" s="146"/>
      <c r="AK819" s="146"/>
      <c r="AP819" s="146"/>
      <c r="AU819" s="146"/>
      <c r="AZ819" s="146"/>
      <c r="BE819" s="146"/>
      <c r="BJ819" s="146"/>
      <c r="BO819" s="146"/>
      <c r="BT819" s="146"/>
      <c r="BY819" s="146"/>
      <c r="CD819" s="146"/>
      <c r="CI819" s="146"/>
      <c r="CN819" s="146"/>
      <c r="CS819" s="146"/>
      <c r="CX819" s="146"/>
      <c r="DC819" s="146"/>
      <c r="DH819" s="146"/>
      <c r="DM819" s="146"/>
      <c r="DR819" s="146"/>
      <c r="DW819" s="146"/>
      <c r="EB819" s="146"/>
      <c r="EG819" s="146"/>
      <c r="EN819" s="15"/>
    </row>
    <row r="820" spans="27:144">
      <c r="AA820" s="146"/>
      <c r="AF820" s="146"/>
      <c r="AK820" s="146"/>
      <c r="AP820" s="146"/>
      <c r="AU820" s="146"/>
      <c r="AZ820" s="146"/>
      <c r="BE820" s="146"/>
      <c r="BJ820" s="146"/>
      <c r="BO820" s="146"/>
      <c r="BT820" s="146"/>
      <c r="BY820" s="146"/>
      <c r="CD820" s="146"/>
      <c r="CI820" s="146"/>
      <c r="CN820" s="146"/>
      <c r="CS820" s="146"/>
      <c r="CX820" s="146"/>
      <c r="DC820" s="146"/>
      <c r="DH820" s="146"/>
      <c r="DM820" s="146"/>
      <c r="DR820" s="146"/>
      <c r="DW820" s="146"/>
      <c r="EB820" s="146"/>
      <c r="EG820" s="146"/>
      <c r="EN820" s="15"/>
    </row>
    <row r="821" spans="27:144">
      <c r="AA821" s="146"/>
      <c r="AF821" s="146"/>
      <c r="AK821" s="146"/>
      <c r="AP821" s="146"/>
      <c r="AU821" s="146"/>
      <c r="AZ821" s="146"/>
      <c r="BE821" s="146"/>
      <c r="BJ821" s="146"/>
      <c r="BO821" s="146"/>
      <c r="BT821" s="146"/>
      <c r="BY821" s="146"/>
      <c r="CD821" s="146"/>
      <c r="CI821" s="146"/>
      <c r="CN821" s="146"/>
      <c r="CS821" s="146"/>
      <c r="CX821" s="146"/>
      <c r="DC821" s="146"/>
      <c r="DH821" s="146"/>
      <c r="DM821" s="146"/>
      <c r="DR821" s="146"/>
      <c r="DW821" s="146"/>
      <c r="EB821" s="146"/>
      <c r="EG821" s="146"/>
      <c r="EN821" s="15"/>
    </row>
    <row r="822" spans="27:144">
      <c r="AA822" s="146"/>
      <c r="AF822" s="146"/>
      <c r="AK822" s="146"/>
      <c r="AP822" s="146"/>
      <c r="AU822" s="146"/>
      <c r="AZ822" s="146"/>
      <c r="BE822" s="146"/>
      <c r="BJ822" s="146"/>
      <c r="BO822" s="146"/>
      <c r="BT822" s="146"/>
      <c r="BY822" s="146"/>
      <c r="CD822" s="146"/>
      <c r="CI822" s="146"/>
      <c r="CN822" s="146"/>
      <c r="CS822" s="146"/>
      <c r="CX822" s="146"/>
      <c r="DC822" s="146"/>
      <c r="DH822" s="146"/>
      <c r="DM822" s="146"/>
      <c r="DR822" s="146"/>
      <c r="DW822" s="146"/>
      <c r="EB822" s="146"/>
      <c r="EG822" s="146"/>
      <c r="EN822" s="15"/>
    </row>
    <row r="823" spans="27:144">
      <c r="AA823" s="146"/>
      <c r="AF823" s="146"/>
      <c r="AK823" s="146"/>
      <c r="AP823" s="146"/>
      <c r="AU823" s="146"/>
      <c r="AZ823" s="146"/>
      <c r="BE823" s="146"/>
      <c r="BJ823" s="146"/>
      <c r="BO823" s="146"/>
      <c r="BT823" s="146"/>
      <c r="BY823" s="146"/>
      <c r="CD823" s="146"/>
      <c r="CI823" s="146"/>
      <c r="CN823" s="146"/>
      <c r="CS823" s="146"/>
      <c r="CX823" s="146"/>
      <c r="DC823" s="146"/>
      <c r="DH823" s="146"/>
      <c r="DM823" s="146"/>
      <c r="DR823" s="146"/>
      <c r="DW823" s="146"/>
      <c r="EB823" s="146"/>
      <c r="EG823" s="146"/>
      <c r="EN823" s="15"/>
    </row>
    <row r="824" spans="27:144">
      <c r="AA824" s="146"/>
      <c r="AF824" s="146"/>
      <c r="AK824" s="146"/>
      <c r="AP824" s="146"/>
      <c r="AU824" s="146"/>
      <c r="AZ824" s="146"/>
      <c r="BE824" s="146"/>
      <c r="BJ824" s="146"/>
      <c r="BO824" s="146"/>
      <c r="BT824" s="146"/>
      <c r="BY824" s="146"/>
      <c r="CD824" s="146"/>
      <c r="CI824" s="146"/>
      <c r="CN824" s="146"/>
      <c r="CS824" s="146"/>
      <c r="CX824" s="146"/>
      <c r="DC824" s="146"/>
      <c r="DH824" s="146"/>
      <c r="DM824" s="146"/>
      <c r="DR824" s="146"/>
      <c r="DW824" s="146"/>
      <c r="EB824" s="146"/>
      <c r="EG824" s="146"/>
      <c r="EN824" s="15"/>
    </row>
    <row r="825" spans="27:144">
      <c r="AA825" s="146"/>
      <c r="AF825" s="146"/>
      <c r="AK825" s="146"/>
      <c r="AP825" s="146"/>
      <c r="AU825" s="146"/>
      <c r="AZ825" s="146"/>
      <c r="BE825" s="146"/>
      <c r="BJ825" s="146"/>
      <c r="BO825" s="146"/>
      <c r="BT825" s="146"/>
      <c r="BY825" s="146"/>
      <c r="CD825" s="146"/>
      <c r="CI825" s="146"/>
      <c r="CN825" s="146"/>
      <c r="CS825" s="146"/>
      <c r="CX825" s="146"/>
      <c r="DC825" s="146"/>
      <c r="DH825" s="146"/>
      <c r="DM825" s="146"/>
      <c r="DR825" s="146"/>
      <c r="DW825" s="146"/>
      <c r="EB825" s="146"/>
      <c r="EG825" s="146"/>
      <c r="EN825" s="15"/>
    </row>
    <row r="826" spans="27:144">
      <c r="AA826" s="146"/>
      <c r="AF826" s="146"/>
      <c r="AK826" s="146"/>
      <c r="AP826" s="146"/>
      <c r="AU826" s="146"/>
      <c r="AZ826" s="146"/>
      <c r="BE826" s="146"/>
      <c r="BJ826" s="146"/>
      <c r="BO826" s="146"/>
      <c r="BT826" s="146"/>
      <c r="BY826" s="146"/>
      <c r="CD826" s="146"/>
      <c r="CI826" s="146"/>
      <c r="CN826" s="146"/>
      <c r="CS826" s="146"/>
      <c r="CX826" s="146"/>
      <c r="DC826" s="146"/>
      <c r="DH826" s="146"/>
      <c r="DM826" s="146"/>
      <c r="DR826" s="146"/>
      <c r="DW826" s="146"/>
      <c r="EB826" s="146"/>
      <c r="EG826" s="146"/>
      <c r="EN826" s="15"/>
    </row>
    <row r="827" spans="27:144">
      <c r="AA827" s="146"/>
      <c r="AF827" s="146"/>
      <c r="AK827" s="146"/>
      <c r="AP827" s="146"/>
      <c r="AU827" s="146"/>
      <c r="AZ827" s="146"/>
      <c r="BE827" s="146"/>
      <c r="BJ827" s="146"/>
      <c r="BO827" s="146"/>
      <c r="BT827" s="146"/>
      <c r="BY827" s="146"/>
      <c r="CD827" s="146"/>
      <c r="CI827" s="146"/>
      <c r="CN827" s="146"/>
      <c r="CS827" s="146"/>
      <c r="CX827" s="146"/>
      <c r="DC827" s="146"/>
      <c r="DH827" s="146"/>
      <c r="DM827" s="146"/>
      <c r="DR827" s="146"/>
      <c r="DW827" s="146"/>
      <c r="EB827" s="146"/>
      <c r="EG827" s="146"/>
      <c r="EN827" s="15"/>
    </row>
    <row r="828" spans="27:144">
      <c r="AA828" s="146"/>
      <c r="AF828" s="146"/>
      <c r="AK828" s="146"/>
      <c r="AP828" s="146"/>
      <c r="AU828" s="146"/>
      <c r="AZ828" s="146"/>
      <c r="BE828" s="146"/>
      <c r="BJ828" s="146"/>
      <c r="BO828" s="146"/>
      <c r="BT828" s="146"/>
      <c r="BY828" s="146"/>
      <c r="CD828" s="146"/>
      <c r="CI828" s="146"/>
      <c r="CN828" s="146"/>
      <c r="CS828" s="146"/>
      <c r="CX828" s="146"/>
      <c r="DC828" s="146"/>
      <c r="DH828" s="146"/>
      <c r="DM828" s="146"/>
      <c r="DR828" s="146"/>
      <c r="DW828" s="146"/>
      <c r="EB828" s="146"/>
      <c r="EG828" s="146"/>
      <c r="EN828" s="15"/>
    </row>
    <row r="829" spans="27:144">
      <c r="AA829" s="146"/>
      <c r="AF829" s="146"/>
      <c r="AK829" s="146"/>
      <c r="AP829" s="146"/>
      <c r="AU829" s="146"/>
      <c r="AZ829" s="146"/>
      <c r="BE829" s="146"/>
      <c r="BJ829" s="146"/>
      <c r="BO829" s="146"/>
      <c r="BT829" s="146"/>
      <c r="BY829" s="146"/>
      <c r="CD829" s="146"/>
      <c r="CI829" s="146"/>
      <c r="CN829" s="146"/>
      <c r="CS829" s="146"/>
      <c r="CX829" s="146"/>
      <c r="DC829" s="146"/>
      <c r="DH829" s="146"/>
      <c r="DM829" s="146"/>
      <c r="DR829" s="146"/>
      <c r="DW829" s="146"/>
      <c r="EB829" s="146"/>
      <c r="EG829" s="146"/>
      <c r="EN829" s="15"/>
    </row>
    <row r="830" spans="27:144">
      <c r="AA830" s="146"/>
      <c r="AF830" s="146"/>
      <c r="AK830" s="146"/>
      <c r="AP830" s="146"/>
      <c r="AU830" s="146"/>
      <c r="AZ830" s="146"/>
      <c r="BE830" s="146"/>
      <c r="BJ830" s="146"/>
      <c r="BO830" s="146"/>
      <c r="BT830" s="146"/>
      <c r="BY830" s="146"/>
      <c r="CD830" s="146"/>
      <c r="CI830" s="146"/>
      <c r="CN830" s="146"/>
      <c r="CS830" s="146"/>
      <c r="CX830" s="146"/>
      <c r="DC830" s="146"/>
      <c r="DH830" s="146"/>
      <c r="DM830" s="146"/>
      <c r="DR830" s="146"/>
      <c r="DW830" s="146"/>
      <c r="EB830" s="146"/>
      <c r="EG830" s="146"/>
      <c r="EN830" s="15"/>
    </row>
    <row r="831" spans="27:144">
      <c r="AA831" s="146"/>
      <c r="AF831" s="146"/>
      <c r="AK831" s="146"/>
      <c r="AP831" s="146"/>
      <c r="AU831" s="146"/>
      <c r="AZ831" s="146"/>
      <c r="BE831" s="146"/>
      <c r="BJ831" s="146"/>
      <c r="BO831" s="146"/>
      <c r="BT831" s="146"/>
      <c r="BY831" s="146"/>
      <c r="CD831" s="146"/>
      <c r="CI831" s="146"/>
      <c r="CN831" s="146"/>
      <c r="CS831" s="146"/>
      <c r="CX831" s="146"/>
      <c r="DC831" s="146"/>
      <c r="DH831" s="146"/>
      <c r="DM831" s="146"/>
      <c r="DR831" s="146"/>
      <c r="DW831" s="146"/>
      <c r="EB831" s="146"/>
      <c r="EG831" s="146"/>
      <c r="EN831" s="15"/>
    </row>
    <row r="832" spans="27:144">
      <c r="AA832" s="146"/>
      <c r="AF832" s="146"/>
      <c r="AK832" s="146"/>
      <c r="AP832" s="146"/>
      <c r="AU832" s="146"/>
      <c r="AZ832" s="146"/>
      <c r="BE832" s="146"/>
      <c r="BJ832" s="146"/>
      <c r="BO832" s="146"/>
      <c r="BT832" s="146"/>
      <c r="BY832" s="146"/>
      <c r="CD832" s="146"/>
      <c r="CI832" s="146"/>
      <c r="CN832" s="146"/>
      <c r="CS832" s="146"/>
      <c r="CX832" s="146"/>
      <c r="DC832" s="146"/>
      <c r="DH832" s="146"/>
      <c r="DM832" s="146"/>
      <c r="DR832" s="146"/>
      <c r="DW832" s="146"/>
      <c r="EB832" s="146"/>
      <c r="EG832" s="146"/>
      <c r="EN832" s="15"/>
    </row>
    <row r="833" spans="27:144">
      <c r="AA833" s="146"/>
      <c r="AF833" s="146"/>
      <c r="AK833" s="146"/>
      <c r="AP833" s="146"/>
      <c r="AU833" s="146"/>
      <c r="AZ833" s="146"/>
      <c r="BE833" s="146"/>
      <c r="BJ833" s="146"/>
      <c r="BO833" s="146"/>
      <c r="BT833" s="146"/>
      <c r="BY833" s="146"/>
      <c r="CD833" s="146"/>
      <c r="CI833" s="146"/>
      <c r="CN833" s="146"/>
      <c r="CS833" s="146"/>
      <c r="CX833" s="146"/>
      <c r="DC833" s="146"/>
      <c r="DH833" s="146"/>
      <c r="DM833" s="146"/>
      <c r="DR833" s="146"/>
      <c r="DW833" s="146"/>
      <c r="EB833" s="146"/>
      <c r="EG833" s="146"/>
      <c r="EN833" s="15"/>
    </row>
    <row r="834" spans="27:144">
      <c r="AA834" s="146"/>
      <c r="AF834" s="146"/>
      <c r="AK834" s="146"/>
      <c r="AP834" s="146"/>
      <c r="AU834" s="146"/>
      <c r="AZ834" s="146"/>
      <c r="BE834" s="146"/>
      <c r="BJ834" s="146"/>
      <c r="BO834" s="146"/>
      <c r="BT834" s="146"/>
      <c r="BY834" s="146"/>
      <c r="CD834" s="146"/>
      <c r="CI834" s="146"/>
      <c r="CN834" s="146"/>
      <c r="CS834" s="146"/>
      <c r="CX834" s="146"/>
      <c r="DC834" s="146"/>
      <c r="DH834" s="146"/>
      <c r="DM834" s="146"/>
      <c r="DR834" s="146"/>
      <c r="DW834" s="146"/>
      <c r="EB834" s="146"/>
      <c r="EG834" s="146"/>
      <c r="EN834" s="15"/>
    </row>
    <row r="835" spans="27:144">
      <c r="AA835" s="146"/>
      <c r="AF835" s="146"/>
      <c r="AK835" s="146"/>
      <c r="AP835" s="146"/>
      <c r="AU835" s="146"/>
      <c r="AZ835" s="146"/>
      <c r="BE835" s="146"/>
      <c r="BJ835" s="146"/>
      <c r="BO835" s="146"/>
      <c r="BT835" s="146"/>
      <c r="BY835" s="146"/>
      <c r="CD835" s="146"/>
      <c r="CI835" s="146"/>
      <c r="CN835" s="146"/>
      <c r="CS835" s="146"/>
      <c r="CX835" s="146"/>
      <c r="DC835" s="146"/>
      <c r="DH835" s="146"/>
      <c r="DM835" s="146"/>
      <c r="DR835" s="146"/>
      <c r="DW835" s="146"/>
      <c r="EB835" s="146"/>
      <c r="EG835" s="146"/>
      <c r="EN835" s="15"/>
    </row>
    <row r="836" spans="27:144">
      <c r="AA836" s="146"/>
      <c r="AF836" s="146"/>
      <c r="AK836" s="146"/>
      <c r="AP836" s="146"/>
      <c r="AU836" s="146"/>
      <c r="AZ836" s="146"/>
      <c r="BE836" s="146"/>
      <c r="BJ836" s="146"/>
      <c r="BO836" s="146"/>
      <c r="BT836" s="146"/>
      <c r="BY836" s="146"/>
      <c r="CD836" s="146"/>
      <c r="CI836" s="146"/>
      <c r="CN836" s="146"/>
      <c r="CS836" s="146"/>
      <c r="CX836" s="146"/>
      <c r="DC836" s="146"/>
      <c r="DH836" s="146"/>
      <c r="DM836" s="146"/>
      <c r="DR836" s="146"/>
      <c r="DW836" s="146"/>
      <c r="EB836" s="146"/>
      <c r="EG836" s="146"/>
      <c r="EN836" s="15"/>
    </row>
    <row r="837" spans="27:144">
      <c r="AA837" s="146"/>
      <c r="AF837" s="146"/>
      <c r="AK837" s="146"/>
      <c r="AP837" s="146"/>
      <c r="AU837" s="146"/>
      <c r="AZ837" s="146"/>
      <c r="BE837" s="146"/>
      <c r="BJ837" s="146"/>
      <c r="BO837" s="146"/>
      <c r="BT837" s="146"/>
      <c r="BY837" s="146"/>
      <c r="CD837" s="146"/>
      <c r="CI837" s="146"/>
      <c r="CN837" s="146"/>
      <c r="CS837" s="146"/>
      <c r="CX837" s="146"/>
      <c r="DC837" s="146"/>
      <c r="DH837" s="146"/>
      <c r="DM837" s="146"/>
      <c r="DR837" s="146"/>
      <c r="DW837" s="146"/>
      <c r="EB837" s="146"/>
      <c r="EG837" s="146"/>
      <c r="EN837" s="15"/>
    </row>
    <row r="838" spans="27:144">
      <c r="AA838" s="146"/>
      <c r="AF838" s="146"/>
      <c r="AK838" s="146"/>
      <c r="AP838" s="146"/>
      <c r="AU838" s="146"/>
      <c r="AZ838" s="146"/>
      <c r="BE838" s="146"/>
      <c r="BJ838" s="146"/>
      <c r="BO838" s="146"/>
      <c r="BT838" s="146"/>
      <c r="BY838" s="146"/>
      <c r="CD838" s="146"/>
      <c r="CI838" s="146"/>
      <c r="CN838" s="146"/>
      <c r="CS838" s="146"/>
      <c r="CX838" s="146"/>
      <c r="DC838" s="146"/>
      <c r="DH838" s="146"/>
      <c r="DM838" s="146"/>
      <c r="DR838" s="146"/>
      <c r="DW838" s="146"/>
      <c r="EB838" s="146"/>
      <c r="EG838" s="146"/>
      <c r="EN838" s="15"/>
    </row>
    <row r="839" spans="27:144">
      <c r="AA839" s="146"/>
      <c r="AF839" s="146"/>
      <c r="AK839" s="146"/>
      <c r="AP839" s="146"/>
      <c r="AU839" s="146"/>
      <c r="AZ839" s="146"/>
      <c r="BE839" s="146"/>
      <c r="BJ839" s="146"/>
      <c r="BO839" s="146"/>
      <c r="BT839" s="146"/>
      <c r="BY839" s="146"/>
      <c r="CD839" s="146"/>
      <c r="CI839" s="146"/>
      <c r="CN839" s="146"/>
      <c r="CS839" s="146"/>
      <c r="CX839" s="146"/>
      <c r="DC839" s="146"/>
      <c r="DH839" s="146"/>
      <c r="DM839" s="146"/>
      <c r="DR839" s="146"/>
      <c r="DW839" s="146"/>
      <c r="EB839" s="146"/>
      <c r="EG839" s="146"/>
      <c r="EN839" s="15"/>
    </row>
    <row r="840" spans="27:144">
      <c r="AA840" s="146"/>
      <c r="AF840" s="146"/>
      <c r="AK840" s="146"/>
      <c r="AP840" s="146"/>
      <c r="AU840" s="146"/>
      <c r="AZ840" s="146"/>
      <c r="BE840" s="146"/>
      <c r="BJ840" s="146"/>
      <c r="BO840" s="146"/>
      <c r="BT840" s="146"/>
      <c r="BY840" s="146"/>
      <c r="CD840" s="146"/>
      <c r="CI840" s="146"/>
      <c r="CN840" s="146"/>
      <c r="CS840" s="146"/>
      <c r="CX840" s="146"/>
      <c r="DC840" s="146"/>
      <c r="DH840" s="146"/>
      <c r="DM840" s="146"/>
      <c r="DR840" s="146"/>
      <c r="DW840" s="146"/>
      <c r="EB840" s="146"/>
      <c r="EG840" s="146"/>
      <c r="EN840" s="15"/>
    </row>
    <row r="841" spans="27:144">
      <c r="AA841" s="146"/>
      <c r="AF841" s="146"/>
      <c r="AK841" s="146"/>
      <c r="AP841" s="146"/>
      <c r="AU841" s="146"/>
      <c r="AZ841" s="146"/>
      <c r="BE841" s="146"/>
      <c r="BJ841" s="146"/>
      <c r="BO841" s="146"/>
      <c r="BT841" s="146"/>
      <c r="BY841" s="146"/>
      <c r="CD841" s="146"/>
      <c r="CI841" s="146"/>
      <c r="CN841" s="146"/>
      <c r="CS841" s="146"/>
      <c r="CX841" s="146"/>
      <c r="DC841" s="146"/>
      <c r="DH841" s="146"/>
      <c r="DM841" s="146"/>
      <c r="DR841" s="146"/>
      <c r="DW841" s="146"/>
      <c r="EB841" s="146"/>
      <c r="EG841" s="146"/>
      <c r="EN841" s="15"/>
    </row>
    <row r="842" spans="27:144">
      <c r="AA842" s="146"/>
      <c r="AF842" s="146"/>
      <c r="AK842" s="146"/>
      <c r="AP842" s="146"/>
      <c r="AU842" s="146"/>
      <c r="AZ842" s="146"/>
      <c r="BE842" s="146"/>
      <c r="BJ842" s="146"/>
      <c r="BO842" s="146"/>
      <c r="BT842" s="146"/>
      <c r="BY842" s="146"/>
      <c r="CD842" s="146"/>
      <c r="CI842" s="146"/>
      <c r="CN842" s="146"/>
      <c r="CS842" s="146"/>
      <c r="CX842" s="146"/>
      <c r="DC842" s="146"/>
      <c r="DH842" s="146"/>
      <c r="DM842" s="146"/>
      <c r="DR842" s="146"/>
      <c r="DW842" s="146"/>
      <c r="EB842" s="146"/>
      <c r="EG842" s="146"/>
      <c r="EN842" s="15"/>
    </row>
    <row r="843" spans="27:144">
      <c r="AA843" s="146"/>
      <c r="AF843" s="146"/>
      <c r="AK843" s="146"/>
      <c r="AP843" s="146"/>
      <c r="AU843" s="146"/>
      <c r="AZ843" s="146"/>
      <c r="BE843" s="146"/>
      <c r="BJ843" s="146"/>
      <c r="BO843" s="146"/>
      <c r="BT843" s="146"/>
      <c r="BY843" s="146"/>
      <c r="CD843" s="146"/>
      <c r="CI843" s="146"/>
      <c r="CN843" s="146"/>
      <c r="CS843" s="146"/>
      <c r="CX843" s="146"/>
      <c r="DC843" s="146"/>
      <c r="DH843" s="146"/>
      <c r="DM843" s="146"/>
      <c r="DR843" s="146"/>
      <c r="DW843" s="146"/>
      <c r="EB843" s="146"/>
      <c r="EG843" s="146"/>
      <c r="EN843" s="15"/>
    </row>
    <row r="844" spans="27:144">
      <c r="AA844" s="146"/>
      <c r="AF844" s="146"/>
      <c r="AK844" s="146"/>
      <c r="AP844" s="146"/>
      <c r="AU844" s="146"/>
      <c r="AZ844" s="146"/>
      <c r="BE844" s="146"/>
      <c r="BJ844" s="146"/>
      <c r="BO844" s="146"/>
      <c r="BT844" s="146"/>
      <c r="BY844" s="146"/>
      <c r="CD844" s="146"/>
      <c r="CI844" s="146"/>
      <c r="CN844" s="146"/>
      <c r="CS844" s="146"/>
      <c r="CX844" s="146"/>
      <c r="DC844" s="146"/>
      <c r="DH844" s="146"/>
      <c r="DM844" s="146"/>
      <c r="DR844" s="146"/>
      <c r="DW844" s="146"/>
      <c r="EB844" s="146"/>
      <c r="EG844" s="146"/>
      <c r="EN844" s="15"/>
    </row>
    <row r="845" spans="27:144">
      <c r="AA845" s="146"/>
      <c r="AF845" s="146"/>
      <c r="AK845" s="146"/>
      <c r="AP845" s="146"/>
      <c r="AU845" s="146"/>
      <c r="AZ845" s="146"/>
      <c r="BE845" s="146"/>
      <c r="BJ845" s="146"/>
      <c r="BO845" s="146"/>
      <c r="BT845" s="146"/>
      <c r="BY845" s="146"/>
      <c r="CD845" s="146"/>
      <c r="CI845" s="146"/>
      <c r="CN845" s="146"/>
      <c r="CS845" s="146"/>
      <c r="CX845" s="146"/>
      <c r="DC845" s="146"/>
      <c r="DH845" s="146"/>
      <c r="DM845" s="146"/>
      <c r="DR845" s="146"/>
      <c r="DW845" s="146"/>
      <c r="EB845" s="146"/>
      <c r="EG845" s="146"/>
      <c r="EN845" s="15"/>
    </row>
    <row r="846" spans="27:144">
      <c r="AA846" s="146"/>
      <c r="AF846" s="146"/>
      <c r="AK846" s="146"/>
      <c r="AP846" s="146"/>
      <c r="AU846" s="146"/>
      <c r="AZ846" s="146"/>
      <c r="BE846" s="146"/>
      <c r="BJ846" s="146"/>
      <c r="BO846" s="146"/>
      <c r="BT846" s="146"/>
      <c r="BY846" s="146"/>
      <c r="CD846" s="146"/>
      <c r="CI846" s="146"/>
      <c r="CN846" s="146"/>
      <c r="CS846" s="146"/>
      <c r="CX846" s="146"/>
      <c r="DC846" s="146"/>
      <c r="DH846" s="146"/>
      <c r="DM846" s="146"/>
      <c r="DR846" s="146"/>
      <c r="DW846" s="146"/>
      <c r="EB846" s="146"/>
      <c r="EG846" s="146"/>
      <c r="EN846" s="15"/>
    </row>
    <row r="847" spans="27:144">
      <c r="AA847" s="146"/>
      <c r="AF847" s="146"/>
      <c r="AK847" s="146"/>
      <c r="AP847" s="146"/>
      <c r="AU847" s="146"/>
      <c r="AZ847" s="146"/>
      <c r="BE847" s="146"/>
      <c r="BJ847" s="146"/>
      <c r="BO847" s="146"/>
      <c r="BT847" s="146"/>
      <c r="BY847" s="146"/>
      <c r="CD847" s="146"/>
      <c r="CI847" s="146"/>
      <c r="CN847" s="146"/>
      <c r="CS847" s="146"/>
      <c r="CX847" s="146"/>
      <c r="DC847" s="146"/>
      <c r="DH847" s="146"/>
      <c r="DM847" s="146"/>
      <c r="DR847" s="146"/>
      <c r="DW847" s="146"/>
      <c r="EB847" s="146"/>
      <c r="EG847" s="146"/>
      <c r="EN847" s="15"/>
    </row>
    <row r="848" spans="27:144">
      <c r="AA848" s="146"/>
      <c r="AF848" s="146"/>
      <c r="AK848" s="146"/>
      <c r="AP848" s="146"/>
      <c r="AU848" s="146"/>
      <c r="AZ848" s="146"/>
      <c r="BE848" s="146"/>
      <c r="BJ848" s="146"/>
      <c r="BO848" s="146"/>
      <c r="BT848" s="146"/>
      <c r="BY848" s="146"/>
      <c r="CD848" s="146"/>
      <c r="CI848" s="146"/>
      <c r="CN848" s="146"/>
      <c r="CS848" s="146"/>
      <c r="CX848" s="146"/>
      <c r="DC848" s="146"/>
      <c r="DH848" s="146"/>
      <c r="DM848" s="146"/>
      <c r="DR848" s="146"/>
      <c r="DW848" s="146"/>
      <c r="EB848" s="146"/>
      <c r="EG848" s="146"/>
      <c r="EN848" s="15"/>
    </row>
    <row r="849" spans="27:144">
      <c r="AA849" s="146"/>
      <c r="AF849" s="146"/>
      <c r="AK849" s="146"/>
      <c r="AP849" s="146"/>
      <c r="AU849" s="146"/>
      <c r="AZ849" s="146"/>
      <c r="BE849" s="146"/>
      <c r="BJ849" s="146"/>
      <c r="BO849" s="146"/>
      <c r="BT849" s="146"/>
      <c r="BY849" s="146"/>
      <c r="CD849" s="146"/>
      <c r="CI849" s="146"/>
      <c r="CN849" s="146"/>
      <c r="CS849" s="146"/>
      <c r="CX849" s="146"/>
      <c r="DC849" s="146"/>
      <c r="DH849" s="146"/>
      <c r="DM849" s="146"/>
      <c r="DR849" s="146"/>
      <c r="DW849" s="146"/>
      <c r="EB849" s="146"/>
      <c r="EG849" s="146"/>
      <c r="EN849" s="15"/>
    </row>
    <row r="850" spans="27:144">
      <c r="AA850" s="146"/>
      <c r="AF850" s="146"/>
      <c r="AK850" s="146"/>
      <c r="AP850" s="146"/>
      <c r="AU850" s="146"/>
      <c r="AZ850" s="146"/>
      <c r="BE850" s="146"/>
      <c r="BJ850" s="146"/>
      <c r="BO850" s="146"/>
      <c r="BT850" s="146"/>
      <c r="BY850" s="146"/>
      <c r="CD850" s="146"/>
      <c r="CI850" s="146"/>
      <c r="CN850" s="146"/>
      <c r="CS850" s="146"/>
      <c r="CX850" s="146"/>
      <c r="DC850" s="146"/>
      <c r="DH850" s="146"/>
      <c r="DM850" s="146"/>
      <c r="DR850" s="146"/>
      <c r="DW850" s="146"/>
      <c r="EB850" s="146"/>
      <c r="EG850" s="146"/>
      <c r="EN850" s="15"/>
    </row>
    <row r="851" spans="27:144">
      <c r="AA851" s="146"/>
      <c r="AF851" s="146"/>
      <c r="AK851" s="146"/>
      <c r="AP851" s="146"/>
      <c r="AU851" s="146"/>
      <c r="AZ851" s="146"/>
      <c r="BE851" s="146"/>
      <c r="BJ851" s="146"/>
      <c r="BO851" s="146"/>
      <c r="BT851" s="146"/>
      <c r="BY851" s="146"/>
      <c r="CD851" s="146"/>
      <c r="CI851" s="146"/>
      <c r="CN851" s="146"/>
      <c r="CS851" s="146"/>
      <c r="CX851" s="146"/>
      <c r="DC851" s="146"/>
      <c r="DH851" s="146"/>
      <c r="DM851" s="146"/>
      <c r="DR851" s="146"/>
      <c r="DW851" s="146"/>
      <c r="EB851" s="146"/>
      <c r="EG851" s="146"/>
      <c r="EN851" s="15"/>
    </row>
    <row r="852" spans="27:144">
      <c r="AA852" s="146"/>
      <c r="AF852" s="146"/>
      <c r="AK852" s="146"/>
      <c r="AP852" s="146"/>
      <c r="AU852" s="146"/>
      <c r="AZ852" s="146"/>
      <c r="BE852" s="146"/>
      <c r="BJ852" s="146"/>
      <c r="BO852" s="146"/>
      <c r="BT852" s="146"/>
      <c r="BY852" s="146"/>
      <c r="CD852" s="146"/>
      <c r="CI852" s="146"/>
      <c r="CN852" s="146"/>
      <c r="CS852" s="146"/>
      <c r="CX852" s="146"/>
      <c r="DC852" s="146"/>
      <c r="DH852" s="146"/>
      <c r="DM852" s="146"/>
      <c r="DR852" s="146"/>
      <c r="DW852" s="146"/>
      <c r="EB852" s="146"/>
      <c r="EG852" s="146"/>
      <c r="EN852" s="15"/>
    </row>
    <row r="853" spans="27:144">
      <c r="AA853" s="146"/>
      <c r="AF853" s="146"/>
      <c r="AK853" s="146"/>
      <c r="AP853" s="146"/>
      <c r="AU853" s="146"/>
      <c r="AZ853" s="146"/>
      <c r="BE853" s="146"/>
      <c r="BJ853" s="146"/>
      <c r="BO853" s="146"/>
      <c r="BT853" s="146"/>
      <c r="BY853" s="146"/>
      <c r="CD853" s="146"/>
      <c r="CI853" s="146"/>
      <c r="CN853" s="146"/>
      <c r="CS853" s="146"/>
      <c r="CX853" s="146"/>
      <c r="DC853" s="146"/>
      <c r="DH853" s="146"/>
      <c r="DM853" s="146"/>
      <c r="DR853" s="146"/>
      <c r="DW853" s="146"/>
      <c r="EB853" s="146"/>
      <c r="EG853" s="146"/>
      <c r="EN853" s="15"/>
    </row>
    <row r="854" spans="27:144">
      <c r="AA854" s="146"/>
      <c r="AF854" s="146"/>
      <c r="AK854" s="146"/>
      <c r="AP854" s="146"/>
      <c r="AU854" s="146"/>
      <c r="AZ854" s="146"/>
      <c r="BE854" s="146"/>
      <c r="BJ854" s="146"/>
      <c r="BO854" s="146"/>
      <c r="BT854" s="146"/>
      <c r="BY854" s="146"/>
      <c r="CD854" s="146"/>
      <c r="CI854" s="146"/>
      <c r="CN854" s="146"/>
      <c r="CS854" s="146"/>
      <c r="CX854" s="146"/>
      <c r="DC854" s="146"/>
      <c r="DH854" s="146"/>
      <c r="DM854" s="146"/>
      <c r="DR854" s="146"/>
      <c r="DW854" s="146"/>
      <c r="EB854" s="146"/>
      <c r="EG854" s="146"/>
      <c r="EN854" s="15"/>
    </row>
    <row r="855" spans="27:144">
      <c r="AA855" s="146"/>
      <c r="AF855" s="146"/>
      <c r="AK855" s="146"/>
      <c r="AP855" s="146"/>
      <c r="AU855" s="146"/>
      <c r="AZ855" s="146"/>
      <c r="BE855" s="146"/>
      <c r="BJ855" s="146"/>
      <c r="BO855" s="146"/>
      <c r="BT855" s="146"/>
      <c r="BY855" s="146"/>
      <c r="CD855" s="146"/>
      <c r="CI855" s="146"/>
      <c r="CN855" s="146"/>
      <c r="CS855" s="146"/>
      <c r="CX855" s="146"/>
      <c r="DC855" s="146"/>
      <c r="DH855" s="146"/>
      <c r="DM855" s="146"/>
      <c r="DR855" s="146"/>
      <c r="DW855" s="146"/>
      <c r="EB855" s="146"/>
      <c r="EG855" s="146"/>
      <c r="EN855" s="15"/>
    </row>
    <row r="856" spans="27:144">
      <c r="AA856" s="146"/>
      <c r="AF856" s="146"/>
      <c r="AK856" s="146"/>
      <c r="AP856" s="146"/>
      <c r="AU856" s="146"/>
      <c r="AZ856" s="146"/>
      <c r="BE856" s="146"/>
      <c r="BJ856" s="146"/>
      <c r="BO856" s="146"/>
      <c r="BT856" s="146"/>
      <c r="BY856" s="146"/>
      <c r="CD856" s="146"/>
      <c r="CI856" s="146"/>
      <c r="CN856" s="146"/>
      <c r="CS856" s="146"/>
      <c r="CX856" s="146"/>
      <c r="DC856" s="146"/>
      <c r="DH856" s="146"/>
      <c r="DM856" s="146"/>
      <c r="DR856" s="146"/>
      <c r="DW856" s="146"/>
      <c r="EB856" s="146"/>
      <c r="EG856" s="146"/>
      <c r="EN856" s="15"/>
    </row>
    <row r="857" spans="27:144">
      <c r="AA857" s="146"/>
      <c r="AF857" s="146"/>
      <c r="AK857" s="146"/>
      <c r="AP857" s="146"/>
      <c r="AU857" s="146"/>
      <c r="AZ857" s="146"/>
      <c r="BE857" s="146"/>
      <c r="BJ857" s="146"/>
      <c r="BO857" s="146"/>
      <c r="BT857" s="146"/>
      <c r="BY857" s="146"/>
      <c r="CD857" s="146"/>
      <c r="CI857" s="146"/>
      <c r="CN857" s="146"/>
      <c r="CS857" s="146"/>
      <c r="CX857" s="146"/>
      <c r="DC857" s="146"/>
      <c r="DH857" s="146"/>
      <c r="DM857" s="146"/>
      <c r="DR857" s="146"/>
      <c r="DW857" s="146"/>
      <c r="EB857" s="146"/>
      <c r="EG857" s="146"/>
      <c r="EN857" s="15"/>
    </row>
    <row r="858" spans="27:144">
      <c r="AA858" s="146"/>
      <c r="AF858" s="146"/>
      <c r="AK858" s="146"/>
      <c r="AP858" s="146"/>
      <c r="AU858" s="146"/>
      <c r="AZ858" s="146"/>
      <c r="BE858" s="146"/>
      <c r="BJ858" s="146"/>
      <c r="BO858" s="146"/>
      <c r="BT858" s="146"/>
      <c r="BY858" s="146"/>
      <c r="CD858" s="146"/>
      <c r="CI858" s="146"/>
      <c r="CN858" s="146"/>
      <c r="CS858" s="146"/>
      <c r="CX858" s="146"/>
      <c r="DC858" s="146"/>
      <c r="DH858" s="146"/>
      <c r="DM858" s="146"/>
      <c r="DR858" s="146"/>
      <c r="DW858" s="146"/>
      <c r="EB858" s="146"/>
      <c r="EG858" s="146"/>
      <c r="EN858" s="15"/>
    </row>
    <row r="859" spans="27:144">
      <c r="AA859" s="146"/>
      <c r="AF859" s="146"/>
      <c r="AK859" s="146"/>
      <c r="AP859" s="146"/>
      <c r="AU859" s="146"/>
      <c r="AZ859" s="146"/>
      <c r="BE859" s="146"/>
      <c r="BJ859" s="146"/>
      <c r="BO859" s="146"/>
      <c r="BT859" s="146"/>
      <c r="BY859" s="146"/>
      <c r="CD859" s="146"/>
      <c r="CI859" s="146"/>
      <c r="CN859" s="146"/>
      <c r="CS859" s="146"/>
      <c r="CX859" s="146"/>
      <c r="DC859" s="146"/>
      <c r="DH859" s="146"/>
      <c r="DM859" s="146"/>
      <c r="DR859" s="146"/>
      <c r="DW859" s="146"/>
      <c r="EB859" s="146"/>
      <c r="EG859" s="146"/>
      <c r="EN859" s="15"/>
    </row>
    <row r="860" spans="27:144">
      <c r="AA860" s="146"/>
      <c r="AF860" s="146"/>
      <c r="AK860" s="146"/>
      <c r="AP860" s="146"/>
      <c r="AU860" s="146"/>
      <c r="AZ860" s="146"/>
      <c r="BE860" s="146"/>
      <c r="BJ860" s="146"/>
      <c r="BO860" s="146"/>
      <c r="BT860" s="146"/>
      <c r="BY860" s="146"/>
      <c r="CD860" s="146"/>
      <c r="CI860" s="146"/>
      <c r="CN860" s="146"/>
      <c r="CS860" s="146"/>
      <c r="CX860" s="146"/>
      <c r="DC860" s="146"/>
      <c r="DH860" s="146"/>
      <c r="DM860" s="146"/>
      <c r="DR860" s="146"/>
      <c r="DW860" s="146"/>
      <c r="EB860" s="146"/>
      <c r="EG860" s="146"/>
      <c r="EN860" s="15"/>
    </row>
    <row r="861" spans="27:144">
      <c r="AA861" s="146"/>
      <c r="AF861" s="146"/>
      <c r="AK861" s="146"/>
      <c r="AP861" s="146"/>
      <c r="AU861" s="146"/>
      <c r="AZ861" s="146"/>
      <c r="BE861" s="146"/>
      <c r="BJ861" s="146"/>
      <c r="BO861" s="146"/>
      <c r="BT861" s="146"/>
      <c r="BY861" s="146"/>
      <c r="CD861" s="146"/>
      <c r="CI861" s="146"/>
      <c r="CN861" s="146"/>
      <c r="CS861" s="146"/>
      <c r="CX861" s="146"/>
      <c r="DC861" s="146"/>
      <c r="DH861" s="146"/>
      <c r="DM861" s="146"/>
      <c r="DR861" s="146"/>
      <c r="DW861" s="146"/>
      <c r="EB861" s="146"/>
      <c r="EG861" s="146"/>
      <c r="EN861" s="15"/>
    </row>
    <row r="862" spans="27:144">
      <c r="AA862" s="146"/>
      <c r="AF862" s="146"/>
      <c r="AK862" s="146"/>
      <c r="AP862" s="146"/>
      <c r="AU862" s="146"/>
      <c r="AZ862" s="146"/>
      <c r="BE862" s="146"/>
      <c r="BJ862" s="146"/>
      <c r="BO862" s="146"/>
      <c r="BT862" s="146"/>
      <c r="BY862" s="146"/>
      <c r="CD862" s="146"/>
      <c r="CI862" s="146"/>
      <c r="CN862" s="146"/>
      <c r="CS862" s="146"/>
      <c r="CX862" s="146"/>
      <c r="DC862" s="146"/>
      <c r="DH862" s="146"/>
      <c r="DM862" s="146"/>
      <c r="DR862" s="146"/>
      <c r="DW862" s="146"/>
      <c r="EB862" s="146"/>
      <c r="EG862" s="146"/>
      <c r="EN862" s="15"/>
    </row>
    <row r="863" spans="27:144">
      <c r="AA863" s="146"/>
      <c r="AF863" s="146"/>
      <c r="AK863" s="146"/>
      <c r="AP863" s="146"/>
      <c r="AU863" s="146"/>
      <c r="AZ863" s="146"/>
      <c r="BE863" s="146"/>
      <c r="BJ863" s="146"/>
      <c r="BO863" s="146"/>
      <c r="BT863" s="146"/>
      <c r="BY863" s="146"/>
      <c r="CD863" s="146"/>
      <c r="CI863" s="146"/>
      <c r="CN863" s="146"/>
      <c r="CS863" s="146"/>
      <c r="CX863" s="146"/>
      <c r="DC863" s="146"/>
      <c r="DH863" s="146"/>
      <c r="DM863" s="146"/>
      <c r="DR863" s="146"/>
      <c r="DW863" s="146"/>
      <c r="EB863" s="146"/>
      <c r="EG863" s="146"/>
      <c r="EN863" s="15"/>
    </row>
    <row r="864" spans="27:144">
      <c r="AA864" s="146"/>
      <c r="AF864" s="146"/>
      <c r="AK864" s="146"/>
      <c r="AP864" s="146"/>
      <c r="AU864" s="146"/>
      <c r="AZ864" s="146"/>
      <c r="BE864" s="146"/>
      <c r="BJ864" s="146"/>
      <c r="BO864" s="146"/>
      <c r="BT864" s="146"/>
      <c r="BY864" s="146"/>
      <c r="CD864" s="146"/>
      <c r="CI864" s="146"/>
      <c r="CN864" s="146"/>
      <c r="CS864" s="146"/>
      <c r="CX864" s="146"/>
      <c r="DC864" s="146"/>
      <c r="DH864" s="146"/>
      <c r="DM864" s="146"/>
      <c r="DR864" s="146"/>
      <c r="DW864" s="146"/>
      <c r="EB864" s="146"/>
      <c r="EG864" s="146"/>
      <c r="EN864" s="15"/>
    </row>
    <row r="865" spans="27:144">
      <c r="AA865" s="146"/>
      <c r="AF865" s="146"/>
      <c r="AK865" s="146"/>
      <c r="AP865" s="146"/>
      <c r="AU865" s="146"/>
      <c r="AZ865" s="146"/>
      <c r="BE865" s="146"/>
      <c r="BJ865" s="146"/>
      <c r="BO865" s="146"/>
      <c r="BT865" s="146"/>
      <c r="BY865" s="146"/>
      <c r="CD865" s="146"/>
      <c r="CI865" s="146"/>
      <c r="CN865" s="146"/>
      <c r="CS865" s="146"/>
      <c r="CX865" s="146"/>
      <c r="DC865" s="146"/>
      <c r="DH865" s="146"/>
      <c r="DM865" s="146"/>
      <c r="DR865" s="146"/>
      <c r="DW865" s="146"/>
      <c r="EB865" s="146"/>
      <c r="EG865" s="146"/>
      <c r="EN865" s="15"/>
    </row>
    <row r="866" spans="27:144">
      <c r="AA866" s="146"/>
      <c r="AF866" s="146"/>
      <c r="AK866" s="146"/>
      <c r="AP866" s="146"/>
      <c r="AU866" s="146"/>
      <c r="AZ866" s="146"/>
      <c r="BE866" s="146"/>
      <c r="BJ866" s="146"/>
      <c r="BO866" s="146"/>
      <c r="BT866" s="146"/>
      <c r="BY866" s="146"/>
      <c r="CD866" s="146"/>
      <c r="CI866" s="146"/>
      <c r="CN866" s="146"/>
      <c r="CS866" s="146"/>
      <c r="CX866" s="146"/>
      <c r="DC866" s="146"/>
      <c r="DH866" s="146"/>
      <c r="DM866" s="146"/>
      <c r="DR866" s="146"/>
      <c r="DW866" s="146"/>
      <c r="EB866" s="146"/>
      <c r="EG866" s="146"/>
      <c r="EN866" s="15"/>
    </row>
    <row r="867" spans="27:144">
      <c r="AA867" s="146"/>
      <c r="AF867" s="146"/>
      <c r="AK867" s="146"/>
      <c r="AP867" s="146"/>
      <c r="AU867" s="146"/>
      <c r="AZ867" s="146"/>
      <c r="BE867" s="146"/>
      <c r="BJ867" s="146"/>
      <c r="BO867" s="146"/>
      <c r="BT867" s="146"/>
      <c r="BY867" s="146"/>
      <c r="CD867" s="146"/>
      <c r="CI867" s="146"/>
      <c r="CN867" s="146"/>
      <c r="CS867" s="146"/>
      <c r="CX867" s="146"/>
      <c r="DC867" s="146"/>
      <c r="DH867" s="146"/>
      <c r="DM867" s="146"/>
      <c r="DR867" s="146"/>
      <c r="DW867" s="146"/>
      <c r="EB867" s="146"/>
      <c r="EG867" s="146"/>
      <c r="EN867" s="15"/>
    </row>
    <row r="868" spans="27:144">
      <c r="AA868" s="146"/>
      <c r="AF868" s="146"/>
      <c r="AK868" s="146"/>
      <c r="AP868" s="146"/>
      <c r="AU868" s="146"/>
      <c r="AZ868" s="146"/>
      <c r="BE868" s="146"/>
      <c r="BJ868" s="146"/>
      <c r="BO868" s="146"/>
      <c r="BT868" s="146"/>
      <c r="BY868" s="146"/>
      <c r="CD868" s="146"/>
      <c r="CI868" s="146"/>
      <c r="CN868" s="146"/>
      <c r="CS868" s="146"/>
      <c r="CX868" s="146"/>
      <c r="DC868" s="146"/>
      <c r="DH868" s="146"/>
      <c r="DM868" s="146"/>
      <c r="DR868" s="146"/>
      <c r="DW868" s="146"/>
      <c r="EB868" s="146"/>
      <c r="EG868" s="146"/>
      <c r="EN868" s="15"/>
    </row>
    <row r="869" spans="27:144">
      <c r="AA869" s="146"/>
      <c r="AF869" s="146"/>
      <c r="AK869" s="146"/>
      <c r="AP869" s="146"/>
      <c r="AU869" s="146"/>
      <c r="AZ869" s="146"/>
      <c r="BE869" s="146"/>
      <c r="BJ869" s="146"/>
      <c r="BO869" s="146"/>
      <c r="BT869" s="146"/>
      <c r="BY869" s="146"/>
      <c r="CD869" s="146"/>
      <c r="CI869" s="146"/>
      <c r="CN869" s="146"/>
      <c r="CS869" s="146"/>
      <c r="CX869" s="146"/>
      <c r="DC869" s="146"/>
      <c r="DH869" s="146"/>
      <c r="DM869" s="146"/>
      <c r="DR869" s="146"/>
      <c r="DW869" s="146"/>
      <c r="EB869" s="146"/>
      <c r="EG869" s="146"/>
      <c r="EN869" s="15"/>
    </row>
    <row r="870" spans="27:144">
      <c r="AA870" s="146"/>
      <c r="AF870" s="146"/>
      <c r="AK870" s="146"/>
      <c r="AP870" s="146"/>
      <c r="AU870" s="146"/>
      <c r="AZ870" s="146"/>
      <c r="BE870" s="146"/>
      <c r="BJ870" s="146"/>
      <c r="BO870" s="146"/>
      <c r="BT870" s="146"/>
      <c r="BY870" s="146"/>
      <c r="CD870" s="146"/>
      <c r="CI870" s="146"/>
      <c r="CN870" s="146"/>
      <c r="CS870" s="146"/>
      <c r="CX870" s="146"/>
      <c r="DC870" s="146"/>
      <c r="DH870" s="146"/>
      <c r="DM870" s="146"/>
      <c r="DR870" s="146"/>
      <c r="DW870" s="146"/>
      <c r="EB870" s="146"/>
      <c r="EG870" s="146"/>
      <c r="EN870" s="15"/>
    </row>
    <row r="871" spans="27:144">
      <c r="AA871" s="146"/>
      <c r="AF871" s="146"/>
      <c r="AK871" s="146"/>
      <c r="AP871" s="146"/>
      <c r="AU871" s="146"/>
      <c r="AZ871" s="146"/>
      <c r="BE871" s="146"/>
      <c r="BJ871" s="146"/>
      <c r="BO871" s="146"/>
      <c r="BT871" s="146"/>
      <c r="BY871" s="146"/>
      <c r="CD871" s="146"/>
      <c r="CI871" s="146"/>
      <c r="CN871" s="146"/>
      <c r="CS871" s="146"/>
      <c r="CX871" s="146"/>
      <c r="DC871" s="146"/>
      <c r="DH871" s="146"/>
      <c r="DM871" s="146"/>
      <c r="DR871" s="146"/>
      <c r="DW871" s="146"/>
      <c r="EB871" s="146"/>
      <c r="EG871" s="146"/>
      <c r="EN871" s="15"/>
    </row>
    <row r="872" spans="27:144">
      <c r="AA872" s="146"/>
      <c r="AF872" s="146"/>
      <c r="AK872" s="146"/>
      <c r="AP872" s="146"/>
      <c r="AU872" s="146"/>
      <c r="AZ872" s="146"/>
      <c r="BE872" s="146"/>
      <c r="BJ872" s="146"/>
      <c r="BO872" s="146"/>
      <c r="BT872" s="146"/>
      <c r="BY872" s="146"/>
      <c r="CD872" s="146"/>
      <c r="CI872" s="146"/>
      <c r="CN872" s="146"/>
      <c r="CS872" s="146"/>
      <c r="CX872" s="146"/>
      <c r="DC872" s="146"/>
      <c r="DH872" s="146"/>
      <c r="DM872" s="146"/>
      <c r="DR872" s="146"/>
      <c r="DW872" s="146"/>
      <c r="EB872" s="146"/>
      <c r="EG872" s="146"/>
      <c r="EN872" s="15"/>
    </row>
    <row r="873" spans="27:144">
      <c r="AA873" s="146"/>
      <c r="AF873" s="146"/>
      <c r="AK873" s="146"/>
      <c r="AP873" s="146"/>
      <c r="AU873" s="146"/>
      <c r="AZ873" s="146"/>
      <c r="BE873" s="146"/>
      <c r="BJ873" s="146"/>
      <c r="BO873" s="146"/>
      <c r="BT873" s="146"/>
      <c r="BY873" s="146"/>
      <c r="CD873" s="146"/>
      <c r="CI873" s="146"/>
      <c r="CN873" s="146"/>
      <c r="CS873" s="146"/>
      <c r="CX873" s="146"/>
      <c r="DC873" s="146"/>
      <c r="DH873" s="146"/>
      <c r="DM873" s="146"/>
      <c r="DR873" s="146"/>
      <c r="DW873" s="146"/>
      <c r="EB873" s="146"/>
      <c r="EG873" s="146"/>
      <c r="EN873" s="15"/>
    </row>
    <row r="874" spans="27:144">
      <c r="AA874" s="146"/>
      <c r="AF874" s="146"/>
      <c r="AK874" s="146"/>
      <c r="AP874" s="146"/>
      <c r="AU874" s="146"/>
      <c r="AZ874" s="146"/>
      <c r="BE874" s="146"/>
      <c r="BJ874" s="146"/>
      <c r="BO874" s="146"/>
      <c r="BT874" s="146"/>
      <c r="BY874" s="146"/>
      <c r="CD874" s="146"/>
      <c r="CI874" s="146"/>
      <c r="CN874" s="146"/>
      <c r="CS874" s="146"/>
      <c r="CX874" s="146"/>
      <c r="DC874" s="146"/>
      <c r="DH874" s="146"/>
      <c r="DM874" s="146"/>
      <c r="DR874" s="146"/>
      <c r="DW874" s="146"/>
      <c r="EB874" s="146"/>
      <c r="EG874" s="146"/>
      <c r="EN874" s="15"/>
    </row>
    <row r="875" spans="27:144">
      <c r="AA875" s="146"/>
      <c r="AF875" s="146"/>
      <c r="AK875" s="146"/>
      <c r="AP875" s="146"/>
      <c r="AU875" s="146"/>
      <c r="AZ875" s="146"/>
      <c r="BE875" s="146"/>
      <c r="BJ875" s="146"/>
      <c r="BO875" s="146"/>
      <c r="BT875" s="146"/>
      <c r="BY875" s="146"/>
      <c r="CD875" s="146"/>
      <c r="CI875" s="146"/>
      <c r="CN875" s="146"/>
      <c r="CS875" s="146"/>
      <c r="CX875" s="146"/>
      <c r="DC875" s="146"/>
      <c r="DH875" s="146"/>
      <c r="DM875" s="146"/>
      <c r="DR875" s="146"/>
      <c r="DW875" s="146"/>
      <c r="EB875" s="146"/>
      <c r="EG875" s="146"/>
      <c r="EN875" s="15"/>
    </row>
    <row r="876" spans="27:144">
      <c r="AA876" s="146"/>
      <c r="AF876" s="146"/>
      <c r="AK876" s="146"/>
      <c r="AP876" s="146"/>
      <c r="AU876" s="146"/>
      <c r="AZ876" s="146"/>
      <c r="BE876" s="146"/>
      <c r="BJ876" s="146"/>
      <c r="BO876" s="146"/>
      <c r="BT876" s="146"/>
      <c r="BY876" s="146"/>
      <c r="CD876" s="146"/>
      <c r="CI876" s="146"/>
      <c r="CN876" s="146"/>
      <c r="CS876" s="146"/>
      <c r="CX876" s="146"/>
      <c r="DC876" s="146"/>
      <c r="DH876" s="146"/>
      <c r="DM876" s="146"/>
      <c r="DR876" s="146"/>
      <c r="DW876" s="146"/>
      <c r="EB876" s="146"/>
      <c r="EG876" s="146"/>
      <c r="EN876" s="15"/>
    </row>
    <row r="877" spans="27:144">
      <c r="AA877" s="146"/>
      <c r="AF877" s="146"/>
      <c r="AK877" s="146"/>
      <c r="AP877" s="146"/>
      <c r="AU877" s="146"/>
      <c r="AZ877" s="146"/>
      <c r="BE877" s="146"/>
      <c r="BJ877" s="146"/>
      <c r="BO877" s="146"/>
      <c r="BT877" s="146"/>
      <c r="BY877" s="146"/>
      <c r="CD877" s="146"/>
      <c r="CI877" s="146"/>
      <c r="CN877" s="146"/>
      <c r="CS877" s="146"/>
      <c r="CX877" s="146"/>
      <c r="DC877" s="146"/>
      <c r="DH877" s="146"/>
      <c r="DM877" s="146"/>
      <c r="DR877" s="146"/>
      <c r="DW877" s="146"/>
      <c r="EB877" s="146"/>
      <c r="EG877" s="146"/>
      <c r="EN877" s="15"/>
    </row>
    <row r="878" spans="27:144">
      <c r="AA878" s="146"/>
      <c r="AF878" s="146"/>
      <c r="AK878" s="146"/>
      <c r="AP878" s="146"/>
      <c r="AU878" s="146"/>
      <c r="AZ878" s="146"/>
      <c r="BE878" s="146"/>
      <c r="BJ878" s="146"/>
      <c r="BO878" s="146"/>
      <c r="BT878" s="146"/>
      <c r="BY878" s="146"/>
      <c r="CD878" s="146"/>
      <c r="CI878" s="146"/>
      <c r="CN878" s="146"/>
      <c r="CS878" s="146"/>
      <c r="CX878" s="146"/>
      <c r="DC878" s="146"/>
      <c r="DH878" s="146"/>
      <c r="DM878" s="146"/>
      <c r="DR878" s="146"/>
      <c r="DW878" s="146"/>
      <c r="EB878" s="146"/>
      <c r="EG878" s="146"/>
      <c r="EN878" s="15"/>
    </row>
    <row r="879" spans="27:144">
      <c r="AA879" s="146"/>
      <c r="AF879" s="146"/>
      <c r="AK879" s="146"/>
      <c r="AP879" s="146"/>
      <c r="AU879" s="146"/>
      <c r="AZ879" s="146"/>
      <c r="BE879" s="146"/>
      <c r="BJ879" s="146"/>
      <c r="BO879" s="146"/>
      <c r="BT879" s="146"/>
      <c r="BY879" s="146"/>
      <c r="CD879" s="146"/>
      <c r="CI879" s="146"/>
      <c r="CN879" s="146"/>
      <c r="CS879" s="146"/>
      <c r="CX879" s="146"/>
      <c r="DC879" s="146"/>
      <c r="DH879" s="146"/>
      <c r="DM879" s="146"/>
      <c r="DR879" s="146"/>
      <c r="DW879" s="146"/>
      <c r="EB879" s="146"/>
      <c r="EG879" s="146"/>
      <c r="EN879" s="15"/>
    </row>
    <row r="880" spans="27:144">
      <c r="AA880" s="146"/>
      <c r="AF880" s="146"/>
      <c r="AK880" s="146"/>
      <c r="AP880" s="146"/>
      <c r="AU880" s="146"/>
      <c r="AZ880" s="146"/>
      <c r="BE880" s="146"/>
      <c r="BJ880" s="146"/>
      <c r="BO880" s="146"/>
      <c r="BT880" s="146"/>
      <c r="BY880" s="146"/>
      <c r="CD880" s="146"/>
      <c r="CI880" s="146"/>
      <c r="CN880" s="146"/>
      <c r="CS880" s="146"/>
      <c r="CX880" s="146"/>
      <c r="DC880" s="146"/>
      <c r="DH880" s="146"/>
      <c r="DM880" s="146"/>
      <c r="DR880" s="146"/>
      <c r="DW880" s="146"/>
      <c r="EB880" s="146"/>
      <c r="EG880" s="146"/>
      <c r="EN880" s="15"/>
    </row>
    <row r="881" spans="27:144">
      <c r="AA881" s="146"/>
      <c r="AF881" s="146"/>
      <c r="AK881" s="146"/>
      <c r="AP881" s="146"/>
      <c r="AU881" s="146"/>
      <c r="AZ881" s="146"/>
      <c r="BE881" s="146"/>
      <c r="BJ881" s="146"/>
      <c r="BO881" s="146"/>
      <c r="BT881" s="146"/>
      <c r="BY881" s="146"/>
      <c r="CD881" s="146"/>
      <c r="CI881" s="146"/>
      <c r="CN881" s="146"/>
      <c r="CS881" s="146"/>
      <c r="CX881" s="146"/>
      <c r="DC881" s="146"/>
      <c r="DH881" s="146"/>
      <c r="DM881" s="146"/>
      <c r="DR881" s="146"/>
      <c r="DW881" s="146"/>
      <c r="EB881" s="146"/>
      <c r="EG881" s="146"/>
      <c r="EN881" s="15"/>
    </row>
    <row r="882" spans="27:144">
      <c r="AA882" s="146"/>
      <c r="AF882" s="146"/>
      <c r="AK882" s="146"/>
      <c r="AP882" s="146"/>
      <c r="AU882" s="146"/>
      <c r="AZ882" s="146"/>
      <c r="BE882" s="146"/>
      <c r="BJ882" s="146"/>
      <c r="BO882" s="146"/>
      <c r="BT882" s="146"/>
      <c r="BY882" s="146"/>
      <c r="CD882" s="146"/>
      <c r="CI882" s="146"/>
      <c r="CN882" s="146"/>
      <c r="CS882" s="146"/>
      <c r="CX882" s="146"/>
      <c r="DC882" s="146"/>
      <c r="DH882" s="146"/>
      <c r="DM882" s="146"/>
      <c r="DR882" s="146"/>
      <c r="DW882" s="146"/>
      <c r="EB882" s="146"/>
      <c r="EG882" s="146"/>
      <c r="EN882" s="15"/>
    </row>
    <row r="883" spans="27:144">
      <c r="AA883" s="146"/>
      <c r="AF883" s="146"/>
      <c r="AK883" s="146"/>
      <c r="AP883" s="146"/>
      <c r="AU883" s="146"/>
      <c r="AZ883" s="146"/>
      <c r="BE883" s="146"/>
      <c r="BJ883" s="146"/>
      <c r="BO883" s="146"/>
      <c r="BT883" s="146"/>
      <c r="BY883" s="146"/>
      <c r="CD883" s="146"/>
      <c r="CI883" s="146"/>
      <c r="CN883" s="146"/>
      <c r="CS883" s="146"/>
      <c r="CX883" s="146"/>
      <c r="DC883" s="146"/>
      <c r="DH883" s="146"/>
      <c r="DM883" s="146"/>
      <c r="DR883" s="146"/>
      <c r="DW883" s="146"/>
      <c r="EB883" s="146"/>
      <c r="EG883" s="146"/>
      <c r="EN883" s="15"/>
    </row>
    <row r="884" spans="27:144">
      <c r="AA884" s="146"/>
      <c r="AF884" s="146"/>
      <c r="AK884" s="146"/>
      <c r="AP884" s="146"/>
      <c r="AU884" s="146"/>
      <c r="AZ884" s="146"/>
      <c r="BE884" s="146"/>
      <c r="BJ884" s="146"/>
      <c r="BO884" s="146"/>
      <c r="BT884" s="146"/>
      <c r="BY884" s="146"/>
      <c r="CD884" s="146"/>
      <c r="CI884" s="146"/>
      <c r="CN884" s="146"/>
      <c r="CS884" s="146"/>
      <c r="CX884" s="146"/>
      <c r="DC884" s="146"/>
      <c r="DH884" s="146"/>
      <c r="DM884" s="146"/>
      <c r="DR884" s="146"/>
      <c r="DW884" s="146"/>
      <c r="EB884" s="146"/>
      <c r="EG884" s="146"/>
      <c r="EN884" s="15"/>
    </row>
    <row r="885" spans="27:144">
      <c r="AA885" s="146"/>
      <c r="AF885" s="146"/>
      <c r="AK885" s="146"/>
      <c r="AP885" s="146"/>
      <c r="AU885" s="146"/>
      <c r="AZ885" s="146"/>
      <c r="BE885" s="146"/>
      <c r="BJ885" s="146"/>
      <c r="BO885" s="146"/>
      <c r="BT885" s="146"/>
      <c r="BY885" s="146"/>
      <c r="CD885" s="146"/>
      <c r="CI885" s="146"/>
      <c r="CN885" s="146"/>
      <c r="CS885" s="146"/>
      <c r="CX885" s="146"/>
      <c r="DC885" s="146"/>
      <c r="DH885" s="146"/>
      <c r="DM885" s="146"/>
      <c r="DR885" s="146"/>
      <c r="DW885" s="146"/>
      <c r="EB885" s="146"/>
      <c r="EG885" s="146"/>
      <c r="EN885" s="15"/>
    </row>
    <row r="886" spans="27:144">
      <c r="AA886" s="146"/>
      <c r="AF886" s="146"/>
      <c r="AK886" s="146"/>
      <c r="AP886" s="146"/>
      <c r="AU886" s="146"/>
      <c r="AZ886" s="146"/>
      <c r="BE886" s="146"/>
      <c r="BJ886" s="146"/>
      <c r="BO886" s="146"/>
      <c r="BT886" s="146"/>
      <c r="BY886" s="146"/>
      <c r="CD886" s="146"/>
      <c r="CI886" s="146"/>
      <c r="CN886" s="146"/>
      <c r="CS886" s="146"/>
      <c r="CX886" s="146"/>
      <c r="DC886" s="146"/>
      <c r="DH886" s="146"/>
      <c r="DM886" s="146"/>
      <c r="DR886" s="146"/>
      <c r="DW886" s="146"/>
      <c r="EB886" s="146"/>
      <c r="EG886" s="146"/>
      <c r="EN886" s="15"/>
    </row>
    <row r="887" spans="27:144">
      <c r="AA887" s="146"/>
      <c r="AF887" s="146"/>
      <c r="AK887" s="146"/>
      <c r="AP887" s="146"/>
      <c r="AU887" s="146"/>
      <c r="AZ887" s="146"/>
      <c r="BE887" s="146"/>
      <c r="BJ887" s="146"/>
      <c r="BO887" s="146"/>
      <c r="BT887" s="146"/>
      <c r="BY887" s="146"/>
      <c r="CD887" s="146"/>
      <c r="CI887" s="146"/>
      <c r="CN887" s="146"/>
      <c r="CS887" s="146"/>
      <c r="CX887" s="146"/>
      <c r="DC887" s="146"/>
      <c r="DH887" s="146"/>
      <c r="DM887" s="146"/>
      <c r="DR887" s="146"/>
      <c r="DW887" s="146"/>
      <c r="EB887" s="146"/>
      <c r="EG887" s="146"/>
      <c r="EN887" s="15"/>
    </row>
    <row r="888" spans="27:144">
      <c r="AA888" s="146"/>
      <c r="AF888" s="146"/>
      <c r="AK888" s="146"/>
      <c r="AP888" s="146"/>
      <c r="AU888" s="146"/>
      <c r="AZ888" s="146"/>
      <c r="BE888" s="146"/>
      <c r="BJ888" s="146"/>
      <c r="BO888" s="146"/>
      <c r="BT888" s="146"/>
      <c r="BY888" s="146"/>
      <c r="CD888" s="146"/>
      <c r="CI888" s="146"/>
      <c r="CN888" s="146"/>
      <c r="CS888" s="146"/>
      <c r="CX888" s="146"/>
      <c r="DC888" s="146"/>
      <c r="DH888" s="146"/>
      <c r="DM888" s="146"/>
      <c r="DR888" s="146"/>
      <c r="DW888" s="146"/>
      <c r="EB888" s="146"/>
      <c r="EG888" s="146"/>
      <c r="EN888" s="15"/>
    </row>
    <row r="889" spans="27:144">
      <c r="AA889" s="146"/>
      <c r="AF889" s="146"/>
      <c r="AK889" s="146"/>
      <c r="AP889" s="146"/>
      <c r="AU889" s="146"/>
      <c r="AZ889" s="146"/>
      <c r="BE889" s="146"/>
      <c r="BJ889" s="146"/>
      <c r="BO889" s="146"/>
      <c r="BT889" s="146"/>
      <c r="BY889" s="146"/>
      <c r="CD889" s="146"/>
      <c r="CI889" s="146"/>
      <c r="CN889" s="146"/>
      <c r="CS889" s="146"/>
      <c r="CX889" s="146"/>
      <c r="DC889" s="146"/>
      <c r="DH889" s="146"/>
      <c r="DM889" s="146"/>
      <c r="DR889" s="146"/>
      <c r="DW889" s="146"/>
      <c r="EB889" s="146"/>
      <c r="EG889" s="146"/>
      <c r="EN889" s="15"/>
    </row>
    <row r="890" spans="27:144">
      <c r="AA890" s="146"/>
      <c r="AF890" s="146"/>
      <c r="AK890" s="146"/>
      <c r="AP890" s="146"/>
      <c r="AU890" s="146"/>
      <c r="AZ890" s="146"/>
      <c r="BE890" s="146"/>
      <c r="BJ890" s="146"/>
      <c r="BO890" s="146"/>
      <c r="BT890" s="146"/>
      <c r="BY890" s="146"/>
      <c r="CD890" s="146"/>
      <c r="CI890" s="146"/>
      <c r="CN890" s="146"/>
      <c r="CS890" s="146"/>
      <c r="CX890" s="146"/>
      <c r="DC890" s="146"/>
      <c r="DH890" s="146"/>
      <c r="DM890" s="146"/>
      <c r="DR890" s="146"/>
      <c r="DW890" s="146"/>
      <c r="EB890" s="146"/>
      <c r="EG890" s="146"/>
      <c r="EN890" s="15"/>
    </row>
    <row r="891" spans="27:144">
      <c r="AA891" s="146"/>
      <c r="AF891" s="146"/>
      <c r="AK891" s="146"/>
      <c r="AP891" s="146"/>
      <c r="AU891" s="146"/>
      <c r="AZ891" s="146"/>
      <c r="BE891" s="146"/>
      <c r="BJ891" s="146"/>
      <c r="BO891" s="146"/>
      <c r="BT891" s="146"/>
      <c r="BY891" s="146"/>
      <c r="CD891" s="146"/>
      <c r="CI891" s="146"/>
      <c r="CN891" s="146"/>
      <c r="CS891" s="146"/>
      <c r="CX891" s="146"/>
      <c r="DC891" s="146"/>
      <c r="DH891" s="146"/>
      <c r="DM891" s="146"/>
      <c r="DR891" s="146"/>
      <c r="DW891" s="146"/>
      <c r="EB891" s="146"/>
      <c r="EG891" s="146"/>
      <c r="EN891" s="15"/>
    </row>
    <row r="892" spans="27:144">
      <c r="AA892" s="146"/>
      <c r="AF892" s="146"/>
      <c r="AK892" s="146"/>
      <c r="AP892" s="146"/>
      <c r="AU892" s="146"/>
      <c r="AZ892" s="146"/>
      <c r="BE892" s="146"/>
      <c r="BJ892" s="146"/>
      <c r="BO892" s="146"/>
      <c r="BT892" s="146"/>
      <c r="BY892" s="146"/>
      <c r="CD892" s="146"/>
      <c r="CI892" s="146"/>
      <c r="CN892" s="146"/>
      <c r="CS892" s="146"/>
      <c r="CX892" s="146"/>
      <c r="DC892" s="146"/>
      <c r="DH892" s="146"/>
      <c r="DM892" s="146"/>
      <c r="DR892" s="146"/>
      <c r="DW892" s="146"/>
      <c r="EB892" s="146"/>
      <c r="EG892" s="146"/>
      <c r="EN892" s="15"/>
    </row>
    <row r="893" spans="27:144">
      <c r="AA893" s="146"/>
      <c r="AF893" s="146"/>
      <c r="AK893" s="146"/>
      <c r="AP893" s="146"/>
      <c r="AU893" s="146"/>
      <c r="AZ893" s="146"/>
      <c r="BE893" s="146"/>
      <c r="BJ893" s="146"/>
      <c r="BO893" s="146"/>
      <c r="BT893" s="146"/>
      <c r="BY893" s="146"/>
      <c r="CD893" s="146"/>
      <c r="CI893" s="146"/>
      <c r="CN893" s="146"/>
      <c r="CS893" s="146"/>
      <c r="CX893" s="146"/>
      <c r="DC893" s="146"/>
      <c r="DH893" s="146"/>
      <c r="DM893" s="146"/>
      <c r="DR893" s="146"/>
      <c r="DW893" s="146"/>
      <c r="EB893" s="146"/>
      <c r="EG893" s="146"/>
      <c r="EN893" s="15"/>
    </row>
    <row r="894" spans="27:144">
      <c r="AA894" s="146"/>
      <c r="AF894" s="146"/>
      <c r="AK894" s="146"/>
      <c r="AP894" s="146"/>
      <c r="AU894" s="146"/>
      <c r="AZ894" s="146"/>
      <c r="BE894" s="146"/>
      <c r="BJ894" s="146"/>
      <c r="BO894" s="146"/>
      <c r="BT894" s="146"/>
      <c r="BY894" s="146"/>
      <c r="CD894" s="146"/>
      <c r="CI894" s="146"/>
      <c r="CN894" s="146"/>
      <c r="CS894" s="146"/>
      <c r="CX894" s="146"/>
      <c r="DC894" s="146"/>
      <c r="DH894" s="146"/>
      <c r="DM894" s="146"/>
      <c r="DR894" s="146"/>
      <c r="DW894" s="146"/>
      <c r="EB894" s="146"/>
      <c r="EG894" s="146"/>
      <c r="EN894" s="15"/>
    </row>
    <row r="895" spans="27:144">
      <c r="AA895" s="146"/>
      <c r="AF895" s="146"/>
      <c r="AK895" s="146"/>
      <c r="AP895" s="146"/>
      <c r="AU895" s="146"/>
      <c r="AZ895" s="146"/>
      <c r="BE895" s="146"/>
      <c r="BJ895" s="146"/>
      <c r="BO895" s="146"/>
      <c r="BT895" s="146"/>
      <c r="BY895" s="146"/>
      <c r="CD895" s="146"/>
      <c r="CI895" s="146"/>
      <c r="CN895" s="146"/>
      <c r="CS895" s="146"/>
      <c r="CX895" s="146"/>
      <c r="DC895" s="146"/>
      <c r="DH895" s="146"/>
      <c r="DM895" s="146"/>
      <c r="DR895" s="146"/>
      <c r="DW895" s="146"/>
      <c r="EB895" s="146"/>
      <c r="EG895" s="146"/>
      <c r="EN895" s="15"/>
    </row>
    <row r="896" spans="27:144">
      <c r="AA896" s="146"/>
      <c r="AF896" s="146"/>
      <c r="AK896" s="146"/>
      <c r="AP896" s="146"/>
      <c r="AU896" s="146"/>
      <c r="AZ896" s="146"/>
      <c r="BE896" s="146"/>
      <c r="BJ896" s="146"/>
      <c r="BO896" s="146"/>
      <c r="BT896" s="146"/>
      <c r="BY896" s="146"/>
      <c r="CD896" s="146"/>
      <c r="CI896" s="146"/>
      <c r="CN896" s="146"/>
      <c r="CS896" s="146"/>
      <c r="CX896" s="146"/>
      <c r="DC896" s="146"/>
      <c r="DH896" s="146"/>
      <c r="DM896" s="146"/>
      <c r="DR896" s="146"/>
      <c r="DW896" s="146"/>
      <c r="EB896" s="146"/>
      <c r="EG896" s="146"/>
      <c r="EN896" s="15"/>
    </row>
    <row r="897" spans="27:144">
      <c r="AA897" s="146"/>
      <c r="AF897" s="146"/>
      <c r="AK897" s="146"/>
      <c r="AP897" s="146"/>
      <c r="AU897" s="146"/>
      <c r="AZ897" s="146"/>
      <c r="BE897" s="146"/>
      <c r="BJ897" s="146"/>
      <c r="BO897" s="146"/>
      <c r="BT897" s="146"/>
      <c r="BY897" s="146"/>
      <c r="CD897" s="146"/>
      <c r="CI897" s="146"/>
      <c r="CN897" s="146"/>
      <c r="CS897" s="146"/>
      <c r="CX897" s="146"/>
      <c r="DC897" s="146"/>
      <c r="DH897" s="146"/>
      <c r="DM897" s="146"/>
      <c r="DR897" s="146"/>
      <c r="DW897" s="146"/>
      <c r="EB897" s="146"/>
      <c r="EG897" s="146"/>
      <c r="EN897" s="15"/>
    </row>
    <row r="898" spans="27:144">
      <c r="AA898" s="146"/>
      <c r="AF898" s="146"/>
      <c r="AK898" s="146"/>
      <c r="AP898" s="146"/>
      <c r="AU898" s="146"/>
      <c r="AZ898" s="146"/>
      <c r="BE898" s="146"/>
      <c r="BJ898" s="146"/>
      <c r="BO898" s="146"/>
      <c r="BT898" s="146"/>
      <c r="BY898" s="146"/>
      <c r="CD898" s="146"/>
      <c r="CI898" s="146"/>
      <c r="CN898" s="146"/>
      <c r="CS898" s="146"/>
      <c r="CX898" s="146"/>
      <c r="DC898" s="146"/>
      <c r="DH898" s="146"/>
      <c r="DM898" s="146"/>
      <c r="DR898" s="146"/>
      <c r="DW898" s="146"/>
      <c r="EB898" s="146"/>
      <c r="EG898" s="146"/>
      <c r="EN898" s="15"/>
    </row>
    <row r="899" spans="27:144">
      <c r="AA899" s="146"/>
      <c r="AF899" s="146"/>
      <c r="AK899" s="146"/>
      <c r="AP899" s="146"/>
      <c r="AU899" s="146"/>
      <c r="AZ899" s="146"/>
      <c r="BE899" s="146"/>
      <c r="BJ899" s="146"/>
      <c r="BO899" s="146"/>
      <c r="BT899" s="146"/>
      <c r="BY899" s="146"/>
      <c r="CD899" s="146"/>
      <c r="CI899" s="146"/>
      <c r="CN899" s="146"/>
      <c r="CS899" s="146"/>
      <c r="CX899" s="146"/>
      <c r="DC899" s="146"/>
      <c r="DH899" s="146"/>
      <c r="DM899" s="146"/>
      <c r="DR899" s="146"/>
      <c r="DW899" s="146"/>
      <c r="EB899" s="146"/>
      <c r="EG899" s="146"/>
      <c r="EN899" s="15"/>
    </row>
    <row r="900" spans="27:144">
      <c r="AA900" s="146"/>
      <c r="AF900" s="146"/>
      <c r="AK900" s="146"/>
      <c r="AP900" s="146"/>
      <c r="AU900" s="146"/>
      <c r="AZ900" s="146"/>
      <c r="BE900" s="146"/>
      <c r="BJ900" s="146"/>
      <c r="BO900" s="146"/>
      <c r="BT900" s="146"/>
      <c r="BY900" s="146"/>
      <c r="CD900" s="146"/>
      <c r="CI900" s="146"/>
      <c r="CN900" s="146"/>
      <c r="CS900" s="146"/>
      <c r="CX900" s="146"/>
      <c r="DC900" s="146"/>
      <c r="DH900" s="146"/>
      <c r="DM900" s="146"/>
      <c r="DR900" s="146"/>
      <c r="DW900" s="146"/>
      <c r="EB900" s="146"/>
      <c r="EG900" s="146"/>
      <c r="EN900" s="15"/>
    </row>
    <row r="901" spans="27:144">
      <c r="AA901" s="146"/>
      <c r="AF901" s="146"/>
      <c r="AK901" s="146"/>
      <c r="AP901" s="146"/>
      <c r="AU901" s="146"/>
      <c r="AZ901" s="146"/>
      <c r="BE901" s="146"/>
      <c r="BJ901" s="146"/>
      <c r="BO901" s="146"/>
      <c r="BT901" s="146"/>
      <c r="BY901" s="146"/>
      <c r="CD901" s="146"/>
      <c r="CI901" s="146"/>
      <c r="CN901" s="146"/>
      <c r="CS901" s="146"/>
      <c r="CX901" s="146"/>
      <c r="DC901" s="146"/>
      <c r="DH901" s="146"/>
      <c r="DM901" s="146"/>
      <c r="DR901" s="146"/>
      <c r="DW901" s="146"/>
      <c r="EB901" s="146"/>
      <c r="EG901" s="146"/>
      <c r="EN901" s="15"/>
    </row>
    <row r="902" spans="27:144">
      <c r="AA902" s="146"/>
      <c r="AF902" s="146"/>
      <c r="AK902" s="146"/>
      <c r="AP902" s="146"/>
      <c r="AU902" s="146"/>
      <c r="AZ902" s="146"/>
      <c r="BE902" s="146"/>
      <c r="BJ902" s="146"/>
      <c r="BO902" s="146"/>
      <c r="BT902" s="146"/>
      <c r="BY902" s="146"/>
      <c r="CD902" s="146"/>
      <c r="CI902" s="146"/>
      <c r="CN902" s="146"/>
      <c r="CS902" s="146"/>
      <c r="CX902" s="146"/>
      <c r="DC902" s="146"/>
      <c r="DH902" s="146"/>
      <c r="DM902" s="146"/>
      <c r="DR902" s="146"/>
      <c r="DW902" s="146"/>
      <c r="EB902" s="146"/>
      <c r="EG902" s="146"/>
      <c r="EN902" s="15"/>
    </row>
    <row r="903" spans="27:144">
      <c r="AA903" s="146"/>
      <c r="AF903" s="146"/>
      <c r="AK903" s="146"/>
      <c r="AP903" s="146"/>
      <c r="AU903" s="146"/>
      <c r="AZ903" s="146"/>
      <c r="BE903" s="146"/>
      <c r="BJ903" s="146"/>
      <c r="BO903" s="146"/>
      <c r="BT903" s="146"/>
      <c r="BY903" s="146"/>
      <c r="CD903" s="146"/>
      <c r="CI903" s="146"/>
      <c r="CN903" s="146"/>
      <c r="CS903" s="146"/>
      <c r="CX903" s="146"/>
      <c r="DC903" s="146"/>
      <c r="DH903" s="146"/>
      <c r="DM903" s="146"/>
      <c r="DR903" s="146"/>
      <c r="DW903" s="146"/>
      <c r="EB903" s="146"/>
      <c r="EG903" s="146"/>
      <c r="EN903" s="15"/>
    </row>
    <row r="904" spans="27:144">
      <c r="AA904" s="146"/>
      <c r="AF904" s="146"/>
      <c r="AK904" s="146"/>
      <c r="AP904" s="146"/>
      <c r="AU904" s="146"/>
      <c r="AZ904" s="146"/>
      <c r="BE904" s="146"/>
      <c r="BJ904" s="146"/>
      <c r="BO904" s="146"/>
      <c r="BT904" s="146"/>
      <c r="BY904" s="146"/>
      <c r="CD904" s="146"/>
      <c r="CI904" s="146"/>
      <c r="CN904" s="146"/>
      <c r="CS904" s="146"/>
      <c r="CX904" s="146"/>
      <c r="DC904" s="146"/>
      <c r="DH904" s="146"/>
      <c r="DM904" s="146"/>
      <c r="DR904" s="146"/>
      <c r="DW904" s="146"/>
      <c r="EB904" s="146"/>
      <c r="EG904" s="146"/>
      <c r="EN904" s="15"/>
    </row>
    <row r="905" spans="27:144">
      <c r="AA905" s="146"/>
      <c r="AF905" s="146"/>
      <c r="AK905" s="146"/>
      <c r="AP905" s="146"/>
      <c r="AU905" s="146"/>
      <c r="AZ905" s="146"/>
      <c r="BE905" s="146"/>
      <c r="BJ905" s="146"/>
      <c r="BO905" s="146"/>
      <c r="BT905" s="146"/>
      <c r="BY905" s="146"/>
      <c r="CD905" s="146"/>
      <c r="CI905" s="146"/>
      <c r="CN905" s="146"/>
      <c r="CS905" s="146"/>
      <c r="CX905" s="146"/>
      <c r="DC905" s="146"/>
      <c r="DH905" s="146"/>
      <c r="DM905" s="146"/>
      <c r="DR905" s="146"/>
      <c r="DW905" s="146"/>
      <c r="EB905" s="146"/>
      <c r="EG905" s="146"/>
      <c r="EN905" s="15"/>
    </row>
    <row r="906" spans="27:144">
      <c r="AA906" s="146"/>
      <c r="AF906" s="146"/>
      <c r="AK906" s="146"/>
      <c r="AP906" s="146"/>
      <c r="AU906" s="146"/>
      <c r="AZ906" s="146"/>
      <c r="BE906" s="146"/>
      <c r="BJ906" s="146"/>
      <c r="BO906" s="146"/>
      <c r="BT906" s="146"/>
      <c r="BY906" s="146"/>
      <c r="CD906" s="146"/>
      <c r="CI906" s="146"/>
      <c r="CN906" s="146"/>
      <c r="CS906" s="146"/>
      <c r="CX906" s="146"/>
      <c r="DC906" s="146"/>
      <c r="DH906" s="146"/>
      <c r="DM906" s="146"/>
      <c r="DR906" s="146"/>
      <c r="DW906" s="146"/>
      <c r="EB906" s="146"/>
      <c r="EG906" s="146"/>
      <c r="EN906" s="15"/>
    </row>
    <row r="907" spans="27:144">
      <c r="AA907" s="146"/>
      <c r="AF907" s="146"/>
      <c r="AK907" s="146"/>
      <c r="AP907" s="146"/>
      <c r="AU907" s="146"/>
      <c r="AZ907" s="146"/>
      <c r="BE907" s="146"/>
      <c r="BJ907" s="146"/>
      <c r="BO907" s="146"/>
      <c r="BT907" s="146"/>
      <c r="BY907" s="146"/>
      <c r="CD907" s="146"/>
      <c r="CI907" s="146"/>
      <c r="CN907" s="146"/>
      <c r="CS907" s="146"/>
      <c r="CX907" s="146"/>
      <c r="DC907" s="146"/>
      <c r="DH907" s="146"/>
      <c r="DM907" s="146"/>
      <c r="DR907" s="146"/>
      <c r="DW907" s="146"/>
      <c r="EB907" s="146"/>
      <c r="EG907" s="146"/>
      <c r="EN907" s="15"/>
    </row>
    <row r="908" spans="27:144">
      <c r="AA908" s="146"/>
      <c r="AF908" s="146"/>
      <c r="AK908" s="146"/>
      <c r="AP908" s="146"/>
      <c r="AU908" s="146"/>
      <c r="AZ908" s="146"/>
      <c r="BE908" s="146"/>
      <c r="BJ908" s="146"/>
      <c r="BO908" s="146"/>
      <c r="BT908" s="146"/>
      <c r="BY908" s="146"/>
      <c r="CD908" s="146"/>
      <c r="CI908" s="146"/>
      <c r="CN908" s="146"/>
      <c r="CS908" s="146"/>
      <c r="CX908" s="146"/>
      <c r="DC908" s="146"/>
      <c r="DH908" s="146"/>
      <c r="DM908" s="146"/>
      <c r="DR908" s="146"/>
      <c r="DW908" s="146"/>
      <c r="EB908" s="146"/>
      <c r="EG908" s="146"/>
      <c r="EN908" s="15"/>
    </row>
    <row r="909" spans="27:144">
      <c r="AA909" s="146"/>
      <c r="AF909" s="146"/>
      <c r="AK909" s="146"/>
      <c r="AP909" s="146"/>
      <c r="AU909" s="146"/>
      <c r="AZ909" s="146"/>
      <c r="BE909" s="146"/>
      <c r="BJ909" s="146"/>
      <c r="BO909" s="146"/>
      <c r="BT909" s="146"/>
      <c r="BY909" s="146"/>
      <c r="CD909" s="146"/>
      <c r="CI909" s="146"/>
      <c r="CN909" s="146"/>
      <c r="CS909" s="146"/>
      <c r="CX909" s="146"/>
      <c r="DC909" s="146"/>
      <c r="DH909" s="146"/>
      <c r="DM909" s="146"/>
      <c r="DR909" s="146"/>
      <c r="DW909" s="146"/>
      <c r="EB909" s="146"/>
      <c r="EG909" s="146"/>
      <c r="EN909" s="15"/>
    </row>
    <row r="910" spans="27:144">
      <c r="AA910" s="146"/>
      <c r="AF910" s="146"/>
      <c r="AK910" s="146"/>
      <c r="AP910" s="146"/>
      <c r="AU910" s="146"/>
      <c r="AZ910" s="146"/>
      <c r="BE910" s="146"/>
      <c r="BJ910" s="146"/>
      <c r="BO910" s="146"/>
      <c r="BT910" s="146"/>
      <c r="BY910" s="146"/>
      <c r="CD910" s="146"/>
      <c r="CI910" s="146"/>
      <c r="CN910" s="146"/>
      <c r="CS910" s="146"/>
      <c r="CX910" s="146"/>
      <c r="DC910" s="146"/>
      <c r="DH910" s="146"/>
      <c r="DM910" s="146"/>
      <c r="DR910" s="146"/>
      <c r="DW910" s="146"/>
      <c r="EB910" s="146"/>
      <c r="EG910" s="146"/>
      <c r="EN910" s="15"/>
    </row>
    <row r="911" spans="27:144">
      <c r="AA911" s="146"/>
      <c r="AF911" s="146"/>
      <c r="AK911" s="146"/>
      <c r="AP911" s="146"/>
      <c r="AU911" s="146"/>
      <c r="AZ911" s="146"/>
      <c r="BE911" s="146"/>
      <c r="BJ911" s="146"/>
      <c r="BO911" s="146"/>
      <c r="BT911" s="146"/>
      <c r="BY911" s="146"/>
      <c r="CD911" s="146"/>
      <c r="CI911" s="146"/>
      <c r="CN911" s="146"/>
      <c r="CS911" s="146"/>
      <c r="CX911" s="146"/>
      <c r="DC911" s="146"/>
      <c r="DH911" s="146"/>
      <c r="DM911" s="146"/>
      <c r="DR911" s="146"/>
      <c r="DW911" s="146"/>
      <c r="EB911" s="146"/>
      <c r="EG911" s="146"/>
      <c r="EN911" s="15"/>
    </row>
    <row r="912" spans="27:144">
      <c r="AA912" s="146"/>
      <c r="AF912" s="146"/>
      <c r="AK912" s="146"/>
      <c r="AP912" s="146"/>
      <c r="AU912" s="146"/>
      <c r="AZ912" s="146"/>
      <c r="BE912" s="146"/>
      <c r="BJ912" s="146"/>
      <c r="BO912" s="146"/>
      <c r="BT912" s="146"/>
      <c r="BY912" s="146"/>
      <c r="CD912" s="146"/>
      <c r="CI912" s="146"/>
      <c r="CN912" s="146"/>
      <c r="CS912" s="146"/>
      <c r="CX912" s="146"/>
      <c r="DC912" s="146"/>
      <c r="DH912" s="146"/>
      <c r="DM912" s="146"/>
      <c r="DR912" s="146"/>
      <c r="DW912" s="146"/>
      <c r="EB912" s="146"/>
      <c r="EG912" s="146"/>
      <c r="EN912" s="15"/>
    </row>
    <row r="913" spans="27:144">
      <c r="AA913" s="146"/>
      <c r="AF913" s="146"/>
      <c r="AK913" s="146"/>
      <c r="AP913" s="146"/>
      <c r="AU913" s="146"/>
      <c r="AZ913" s="146"/>
      <c r="BE913" s="146"/>
      <c r="BJ913" s="146"/>
      <c r="BO913" s="146"/>
      <c r="BT913" s="146"/>
      <c r="BY913" s="146"/>
      <c r="CD913" s="146"/>
      <c r="CI913" s="146"/>
      <c r="CN913" s="146"/>
      <c r="CS913" s="146"/>
      <c r="CX913" s="146"/>
      <c r="DC913" s="146"/>
      <c r="DH913" s="146"/>
      <c r="DM913" s="146"/>
      <c r="DR913" s="146"/>
      <c r="DW913" s="146"/>
      <c r="EB913" s="146"/>
      <c r="EG913" s="146"/>
      <c r="EN913" s="15"/>
    </row>
    <row r="914" spans="27:144">
      <c r="AA914" s="146"/>
      <c r="AF914" s="146"/>
      <c r="AK914" s="146"/>
      <c r="AP914" s="146"/>
      <c r="AU914" s="146"/>
      <c r="AZ914" s="146"/>
      <c r="BE914" s="146"/>
      <c r="BJ914" s="146"/>
      <c r="BO914" s="146"/>
      <c r="BT914" s="146"/>
      <c r="BY914" s="146"/>
      <c r="CD914" s="146"/>
      <c r="CI914" s="146"/>
      <c r="CN914" s="146"/>
      <c r="CS914" s="146"/>
      <c r="CX914" s="146"/>
      <c r="DC914" s="146"/>
      <c r="DH914" s="146"/>
      <c r="DM914" s="146"/>
      <c r="DR914" s="146"/>
      <c r="DW914" s="146"/>
      <c r="EB914" s="146"/>
      <c r="EG914" s="146"/>
      <c r="EN914" s="15"/>
    </row>
    <row r="915" spans="27:144">
      <c r="AA915" s="146"/>
      <c r="AF915" s="146"/>
      <c r="AK915" s="146"/>
      <c r="AP915" s="146"/>
      <c r="AU915" s="146"/>
      <c r="AZ915" s="146"/>
      <c r="BE915" s="146"/>
      <c r="BJ915" s="146"/>
      <c r="BO915" s="146"/>
      <c r="BT915" s="146"/>
      <c r="BY915" s="146"/>
      <c r="CD915" s="146"/>
      <c r="CI915" s="146"/>
      <c r="CN915" s="146"/>
      <c r="CS915" s="146"/>
      <c r="CX915" s="146"/>
      <c r="DC915" s="146"/>
      <c r="DH915" s="146"/>
      <c r="DM915" s="146"/>
      <c r="DR915" s="146"/>
      <c r="DW915" s="146"/>
      <c r="EB915" s="146"/>
      <c r="EG915" s="146"/>
      <c r="EN915" s="15"/>
    </row>
    <row r="916" spans="27:144">
      <c r="AA916" s="146"/>
      <c r="AF916" s="146"/>
      <c r="AK916" s="146"/>
      <c r="AP916" s="146"/>
      <c r="AU916" s="146"/>
      <c r="AZ916" s="146"/>
      <c r="BE916" s="146"/>
      <c r="BJ916" s="146"/>
      <c r="BO916" s="146"/>
      <c r="BT916" s="146"/>
      <c r="BY916" s="146"/>
      <c r="CD916" s="146"/>
      <c r="CI916" s="146"/>
      <c r="CN916" s="146"/>
      <c r="CS916" s="146"/>
      <c r="CX916" s="146"/>
      <c r="DC916" s="146"/>
      <c r="DH916" s="146"/>
      <c r="DM916" s="146"/>
      <c r="DR916" s="146"/>
      <c r="DW916" s="146"/>
      <c r="EB916" s="146"/>
      <c r="EG916" s="146"/>
      <c r="EN916" s="15"/>
    </row>
    <row r="917" spans="27:144">
      <c r="AA917" s="146"/>
      <c r="AF917" s="146"/>
      <c r="AK917" s="146"/>
      <c r="AP917" s="146"/>
      <c r="AU917" s="146"/>
      <c r="AZ917" s="146"/>
      <c r="BE917" s="146"/>
      <c r="BJ917" s="146"/>
      <c r="BO917" s="146"/>
      <c r="BT917" s="146"/>
      <c r="BY917" s="146"/>
      <c r="CD917" s="146"/>
      <c r="CI917" s="146"/>
      <c r="CN917" s="146"/>
      <c r="CS917" s="146"/>
      <c r="CX917" s="146"/>
      <c r="DC917" s="146"/>
      <c r="DH917" s="146"/>
      <c r="DM917" s="146"/>
      <c r="DR917" s="146"/>
      <c r="DW917" s="146"/>
      <c r="EB917" s="146"/>
      <c r="EG917" s="146"/>
      <c r="EN917" s="15"/>
    </row>
    <row r="918" spans="27:144">
      <c r="AA918" s="146"/>
      <c r="AF918" s="146"/>
      <c r="AK918" s="146"/>
      <c r="AP918" s="146"/>
      <c r="AU918" s="146"/>
      <c r="AZ918" s="146"/>
      <c r="BE918" s="146"/>
      <c r="BJ918" s="146"/>
      <c r="BO918" s="146"/>
      <c r="BT918" s="146"/>
      <c r="BY918" s="146"/>
      <c r="CD918" s="146"/>
      <c r="CI918" s="146"/>
      <c r="CN918" s="146"/>
      <c r="CS918" s="146"/>
      <c r="CX918" s="146"/>
      <c r="DC918" s="146"/>
      <c r="DH918" s="146"/>
      <c r="DM918" s="146"/>
      <c r="DR918" s="146"/>
      <c r="DW918" s="146"/>
      <c r="EB918" s="146"/>
      <c r="EG918" s="146"/>
      <c r="EN918" s="15"/>
    </row>
    <row r="919" spans="27:144">
      <c r="AA919" s="146"/>
      <c r="AF919" s="146"/>
      <c r="AK919" s="146"/>
      <c r="AP919" s="146"/>
      <c r="AU919" s="146"/>
      <c r="AZ919" s="146"/>
      <c r="BE919" s="146"/>
      <c r="BJ919" s="146"/>
      <c r="BO919" s="146"/>
      <c r="BT919" s="146"/>
      <c r="BY919" s="146"/>
      <c r="CD919" s="146"/>
      <c r="CI919" s="146"/>
      <c r="CN919" s="146"/>
      <c r="CS919" s="146"/>
      <c r="CX919" s="146"/>
      <c r="DC919" s="146"/>
      <c r="DH919" s="146"/>
      <c r="DM919" s="146"/>
      <c r="DR919" s="146"/>
      <c r="DW919" s="146"/>
      <c r="EB919" s="146"/>
      <c r="EG919" s="146"/>
      <c r="EN919" s="15"/>
    </row>
    <row r="920" spans="27:144">
      <c r="AA920" s="146"/>
      <c r="AF920" s="146"/>
      <c r="AK920" s="146"/>
      <c r="AP920" s="146"/>
      <c r="AU920" s="146"/>
      <c r="AZ920" s="146"/>
      <c r="BE920" s="146"/>
      <c r="BJ920" s="146"/>
      <c r="BO920" s="146"/>
      <c r="BT920" s="146"/>
      <c r="BY920" s="146"/>
      <c r="CD920" s="146"/>
      <c r="CI920" s="146"/>
      <c r="CN920" s="146"/>
      <c r="CS920" s="146"/>
      <c r="CX920" s="146"/>
      <c r="DC920" s="146"/>
      <c r="DH920" s="146"/>
      <c r="DM920" s="146"/>
      <c r="DR920" s="146"/>
      <c r="DW920" s="146"/>
      <c r="EB920" s="146"/>
      <c r="EG920" s="146"/>
      <c r="EN920" s="15"/>
    </row>
    <row r="921" spans="27:144">
      <c r="AA921" s="146"/>
      <c r="AF921" s="146"/>
      <c r="AK921" s="146"/>
      <c r="AP921" s="146"/>
      <c r="AU921" s="146"/>
      <c r="AZ921" s="146"/>
      <c r="BE921" s="146"/>
      <c r="BJ921" s="146"/>
      <c r="BO921" s="146"/>
      <c r="BT921" s="146"/>
      <c r="BY921" s="146"/>
      <c r="CD921" s="146"/>
      <c r="CI921" s="146"/>
      <c r="CN921" s="146"/>
      <c r="CS921" s="146"/>
      <c r="CX921" s="146"/>
      <c r="DC921" s="146"/>
      <c r="DH921" s="146"/>
      <c r="DM921" s="146"/>
      <c r="DR921" s="146"/>
      <c r="DW921" s="146"/>
      <c r="EB921" s="146"/>
      <c r="EG921" s="146"/>
      <c r="EN921" s="15"/>
    </row>
    <row r="922" spans="27:144">
      <c r="AA922" s="146"/>
      <c r="AF922" s="146"/>
      <c r="AK922" s="146"/>
      <c r="AP922" s="146"/>
      <c r="AU922" s="146"/>
      <c r="AZ922" s="146"/>
      <c r="BE922" s="146"/>
      <c r="BJ922" s="146"/>
      <c r="BO922" s="146"/>
      <c r="BT922" s="146"/>
      <c r="BY922" s="146"/>
      <c r="CD922" s="146"/>
      <c r="CI922" s="146"/>
      <c r="CN922" s="146"/>
      <c r="CS922" s="146"/>
      <c r="CX922" s="146"/>
      <c r="DC922" s="146"/>
      <c r="DH922" s="146"/>
      <c r="DM922" s="146"/>
      <c r="DR922" s="146"/>
      <c r="DW922" s="146"/>
      <c r="EB922" s="146"/>
      <c r="EG922" s="146"/>
      <c r="EN922" s="15"/>
    </row>
    <row r="923" spans="27:144">
      <c r="AA923" s="146"/>
      <c r="AF923" s="146"/>
      <c r="AK923" s="146"/>
      <c r="AP923" s="146"/>
      <c r="AU923" s="146"/>
      <c r="AZ923" s="146"/>
      <c r="BE923" s="146"/>
      <c r="BJ923" s="146"/>
      <c r="BO923" s="146"/>
      <c r="BT923" s="146"/>
      <c r="BY923" s="146"/>
      <c r="CD923" s="146"/>
      <c r="CI923" s="146"/>
      <c r="CN923" s="146"/>
      <c r="CS923" s="146"/>
      <c r="CX923" s="146"/>
      <c r="DC923" s="146"/>
      <c r="DH923" s="146"/>
      <c r="DM923" s="146"/>
      <c r="DR923" s="146"/>
      <c r="DW923" s="146"/>
      <c r="EB923" s="146"/>
      <c r="EG923" s="146"/>
      <c r="EN923" s="15"/>
    </row>
    <row r="924" spans="27:144">
      <c r="AA924" s="146"/>
      <c r="AF924" s="146"/>
      <c r="AK924" s="146"/>
      <c r="AP924" s="146"/>
      <c r="AU924" s="146"/>
      <c r="AZ924" s="146"/>
      <c r="BE924" s="146"/>
      <c r="BJ924" s="146"/>
      <c r="BO924" s="146"/>
      <c r="BT924" s="146"/>
      <c r="BY924" s="146"/>
      <c r="CD924" s="146"/>
      <c r="CI924" s="146"/>
      <c r="CN924" s="146"/>
      <c r="CS924" s="146"/>
      <c r="CX924" s="146"/>
      <c r="DC924" s="146"/>
      <c r="DH924" s="146"/>
      <c r="DM924" s="146"/>
      <c r="DR924" s="146"/>
      <c r="DW924" s="146"/>
      <c r="EB924" s="146"/>
      <c r="EG924" s="146"/>
      <c r="EN924" s="15"/>
    </row>
    <row r="925" spans="27:144">
      <c r="AA925" s="146"/>
      <c r="AF925" s="146"/>
      <c r="AK925" s="146"/>
      <c r="AP925" s="146"/>
      <c r="AU925" s="146"/>
      <c r="AZ925" s="146"/>
      <c r="BE925" s="146"/>
      <c r="BJ925" s="146"/>
      <c r="BO925" s="146"/>
      <c r="BT925" s="146"/>
      <c r="BY925" s="146"/>
      <c r="CD925" s="146"/>
      <c r="CI925" s="146"/>
      <c r="CN925" s="146"/>
      <c r="CS925" s="146"/>
      <c r="CX925" s="146"/>
      <c r="DC925" s="146"/>
      <c r="DH925" s="146"/>
      <c r="DM925" s="146"/>
      <c r="DR925" s="146"/>
      <c r="DW925" s="146"/>
      <c r="EB925" s="146"/>
      <c r="EG925" s="146"/>
      <c r="EN925" s="15"/>
    </row>
    <row r="926" spans="27:144">
      <c r="AA926" s="146"/>
      <c r="AF926" s="146"/>
      <c r="AK926" s="146"/>
      <c r="AP926" s="146"/>
      <c r="AU926" s="146"/>
      <c r="AZ926" s="146"/>
      <c r="BE926" s="146"/>
      <c r="BJ926" s="146"/>
      <c r="BO926" s="146"/>
      <c r="BT926" s="146"/>
      <c r="BY926" s="146"/>
      <c r="CD926" s="146"/>
      <c r="CI926" s="146"/>
      <c r="CN926" s="146"/>
      <c r="CS926" s="146"/>
      <c r="CX926" s="146"/>
      <c r="DC926" s="146"/>
      <c r="DH926" s="146"/>
      <c r="DM926" s="146"/>
      <c r="DR926" s="146"/>
      <c r="DW926" s="146"/>
      <c r="EB926" s="146"/>
      <c r="EG926" s="146"/>
      <c r="EN926" s="15"/>
    </row>
    <row r="927" spans="27:144">
      <c r="AA927" s="146"/>
      <c r="AF927" s="146"/>
      <c r="AK927" s="146"/>
      <c r="AP927" s="146"/>
      <c r="AU927" s="146"/>
      <c r="AZ927" s="146"/>
      <c r="BE927" s="146"/>
      <c r="BJ927" s="146"/>
      <c r="BO927" s="146"/>
      <c r="BT927" s="146"/>
      <c r="BY927" s="146"/>
      <c r="CD927" s="146"/>
      <c r="CI927" s="146"/>
      <c r="CN927" s="146"/>
      <c r="CS927" s="146"/>
      <c r="CX927" s="146"/>
      <c r="DC927" s="146"/>
      <c r="DH927" s="146"/>
      <c r="DM927" s="146"/>
      <c r="DR927" s="146"/>
      <c r="DW927" s="146"/>
      <c r="EB927" s="146"/>
      <c r="EG927" s="146"/>
      <c r="EN927" s="15"/>
    </row>
    <row r="928" spans="27:144">
      <c r="AA928" s="146"/>
      <c r="AF928" s="146"/>
      <c r="AK928" s="146"/>
      <c r="AP928" s="146"/>
      <c r="AU928" s="146"/>
      <c r="AZ928" s="146"/>
      <c r="BE928" s="146"/>
      <c r="BJ928" s="146"/>
      <c r="BO928" s="146"/>
      <c r="BT928" s="146"/>
      <c r="BY928" s="146"/>
      <c r="CD928" s="146"/>
      <c r="CI928" s="146"/>
      <c r="CN928" s="146"/>
      <c r="CS928" s="146"/>
      <c r="CX928" s="146"/>
      <c r="DC928" s="146"/>
      <c r="DH928" s="146"/>
      <c r="DM928" s="146"/>
      <c r="DR928" s="146"/>
      <c r="DW928" s="146"/>
      <c r="EB928" s="146"/>
      <c r="EG928" s="146"/>
      <c r="EN928" s="15"/>
    </row>
    <row r="929" spans="27:144">
      <c r="AA929" s="146"/>
      <c r="AF929" s="146"/>
      <c r="AK929" s="146"/>
      <c r="AP929" s="146"/>
      <c r="AU929" s="146"/>
      <c r="AZ929" s="146"/>
      <c r="BE929" s="146"/>
      <c r="BJ929" s="146"/>
      <c r="BO929" s="146"/>
      <c r="BT929" s="146"/>
      <c r="BY929" s="146"/>
      <c r="CD929" s="146"/>
      <c r="CI929" s="146"/>
      <c r="CN929" s="146"/>
      <c r="CS929" s="146"/>
      <c r="CX929" s="146"/>
      <c r="DC929" s="146"/>
      <c r="DH929" s="146"/>
      <c r="DM929" s="146"/>
      <c r="DR929" s="146"/>
      <c r="DW929" s="146"/>
      <c r="EB929" s="146"/>
      <c r="EG929" s="146"/>
      <c r="EN929" s="15"/>
    </row>
    <row r="930" spans="27:144">
      <c r="AA930" s="146"/>
      <c r="AF930" s="146"/>
      <c r="AK930" s="146"/>
      <c r="AP930" s="146"/>
      <c r="AU930" s="146"/>
      <c r="AZ930" s="146"/>
      <c r="BE930" s="146"/>
      <c r="BJ930" s="146"/>
      <c r="BO930" s="146"/>
      <c r="BT930" s="146"/>
      <c r="BY930" s="146"/>
      <c r="CD930" s="146"/>
      <c r="CI930" s="146"/>
      <c r="CN930" s="146"/>
      <c r="CS930" s="146"/>
      <c r="CX930" s="146"/>
      <c r="DC930" s="146"/>
      <c r="DH930" s="146"/>
      <c r="DM930" s="146"/>
      <c r="DR930" s="146"/>
      <c r="DW930" s="146"/>
      <c r="EB930" s="146"/>
      <c r="EG930" s="146"/>
      <c r="EN930" s="15"/>
    </row>
    <row r="931" spans="27:144">
      <c r="AA931" s="146"/>
      <c r="AF931" s="146"/>
      <c r="AK931" s="146"/>
      <c r="AP931" s="146"/>
      <c r="AU931" s="146"/>
      <c r="AZ931" s="146"/>
      <c r="BE931" s="146"/>
      <c r="BJ931" s="146"/>
      <c r="BO931" s="146"/>
      <c r="BT931" s="146"/>
      <c r="BY931" s="146"/>
      <c r="CD931" s="146"/>
      <c r="CI931" s="146"/>
      <c r="CN931" s="146"/>
      <c r="CS931" s="146"/>
      <c r="CX931" s="146"/>
      <c r="DC931" s="146"/>
      <c r="DH931" s="146"/>
      <c r="DM931" s="146"/>
      <c r="DR931" s="146"/>
      <c r="DW931" s="146"/>
      <c r="EB931" s="146"/>
      <c r="EG931" s="146"/>
      <c r="EN931" s="15"/>
    </row>
    <row r="932" spans="27:144">
      <c r="AA932" s="146"/>
      <c r="AF932" s="146"/>
      <c r="AK932" s="146"/>
      <c r="AP932" s="146"/>
      <c r="AU932" s="146"/>
      <c r="AZ932" s="146"/>
      <c r="BE932" s="146"/>
      <c r="BJ932" s="146"/>
      <c r="BO932" s="146"/>
      <c r="BT932" s="146"/>
      <c r="BY932" s="146"/>
      <c r="CD932" s="146"/>
      <c r="CI932" s="146"/>
      <c r="CN932" s="146"/>
      <c r="CS932" s="146"/>
      <c r="CX932" s="146"/>
      <c r="DC932" s="146"/>
      <c r="DH932" s="146"/>
      <c r="DM932" s="146"/>
      <c r="DR932" s="146"/>
      <c r="DW932" s="146"/>
      <c r="EB932" s="146"/>
      <c r="EG932" s="146"/>
      <c r="EN932" s="15"/>
    </row>
    <row r="933" spans="27:144">
      <c r="AA933" s="146"/>
      <c r="AF933" s="146"/>
      <c r="AK933" s="146"/>
      <c r="AP933" s="146"/>
      <c r="AU933" s="146"/>
      <c r="AZ933" s="146"/>
      <c r="BE933" s="146"/>
      <c r="BJ933" s="146"/>
      <c r="BO933" s="146"/>
      <c r="BT933" s="146"/>
      <c r="BY933" s="146"/>
      <c r="CD933" s="146"/>
      <c r="CI933" s="146"/>
      <c r="CN933" s="146"/>
      <c r="CS933" s="146"/>
      <c r="CX933" s="146"/>
      <c r="DC933" s="146"/>
      <c r="DH933" s="146"/>
      <c r="DM933" s="146"/>
      <c r="DR933" s="146"/>
      <c r="DW933" s="146"/>
      <c r="EB933" s="146"/>
      <c r="EG933" s="146"/>
      <c r="EN933" s="15"/>
    </row>
    <row r="934" spans="27:144">
      <c r="AA934" s="146"/>
      <c r="AF934" s="146"/>
      <c r="AK934" s="146"/>
      <c r="AP934" s="146"/>
      <c r="AU934" s="146"/>
      <c r="AZ934" s="146"/>
      <c r="BE934" s="146"/>
      <c r="BJ934" s="146"/>
      <c r="BO934" s="146"/>
      <c r="BT934" s="146"/>
      <c r="BY934" s="146"/>
      <c r="CD934" s="146"/>
      <c r="CI934" s="146"/>
      <c r="CN934" s="146"/>
      <c r="CS934" s="146"/>
      <c r="CX934" s="146"/>
      <c r="DC934" s="146"/>
      <c r="DH934" s="146"/>
      <c r="DM934" s="146"/>
      <c r="DR934" s="146"/>
      <c r="DW934" s="146"/>
      <c r="EB934" s="146"/>
      <c r="EG934" s="146"/>
      <c r="EN934" s="15"/>
    </row>
    <row r="935" spans="27:144">
      <c r="AA935" s="146"/>
      <c r="AF935" s="146"/>
      <c r="AK935" s="146"/>
      <c r="AP935" s="146"/>
      <c r="AU935" s="146"/>
      <c r="AZ935" s="146"/>
      <c r="BE935" s="146"/>
      <c r="BJ935" s="146"/>
      <c r="BO935" s="146"/>
      <c r="BT935" s="146"/>
      <c r="BY935" s="146"/>
      <c r="CD935" s="146"/>
      <c r="CI935" s="146"/>
      <c r="CN935" s="146"/>
      <c r="CS935" s="146"/>
      <c r="CX935" s="146"/>
      <c r="DC935" s="146"/>
      <c r="DH935" s="146"/>
      <c r="DM935" s="146"/>
      <c r="DR935" s="146"/>
      <c r="DW935" s="146"/>
      <c r="EB935" s="146"/>
      <c r="EG935" s="146"/>
      <c r="EN935" s="15"/>
    </row>
    <row r="936" spans="27:144">
      <c r="AA936" s="146"/>
      <c r="AF936" s="146"/>
      <c r="AK936" s="146"/>
      <c r="AP936" s="146"/>
      <c r="AU936" s="146"/>
      <c r="AZ936" s="146"/>
      <c r="BE936" s="146"/>
      <c r="BJ936" s="146"/>
      <c r="BO936" s="146"/>
      <c r="BT936" s="146"/>
      <c r="BY936" s="146"/>
      <c r="CD936" s="146"/>
      <c r="CI936" s="146"/>
      <c r="CN936" s="146"/>
      <c r="CS936" s="146"/>
      <c r="CX936" s="146"/>
      <c r="DC936" s="146"/>
      <c r="DH936" s="146"/>
      <c r="DM936" s="146"/>
      <c r="DR936" s="146"/>
      <c r="DW936" s="146"/>
      <c r="EB936" s="146"/>
      <c r="EG936" s="146"/>
      <c r="EN936" s="15"/>
    </row>
    <row r="937" spans="27:144">
      <c r="AA937" s="146"/>
      <c r="AF937" s="146"/>
      <c r="AK937" s="146"/>
      <c r="AP937" s="146"/>
      <c r="AU937" s="146"/>
      <c r="AZ937" s="146"/>
      <c r="BE937" s="146"/>
      <c r="BJ937" s="146"/>
      <c r="BO937" s="146"/>
      <c r="BT937" s="146"/>
      <c r="BY937" s="146"/>
      <c r="CD937" s="146"/>
      <c r="CI937" s="146"/>
      <c r="CN937" s="146"/>
      <c r="CS937" s="146"/>
      <c r="CX937" s="146"/>
      <c r="DC937" s="146"/>
      <c r="DH937" s="146"/>
      <c r="DM937" s="146"/>
      <c r="DR937" s="146"/>
      <c r="DW937" s="146"/>
      <c r="EB937" s="146"/>
      <c r="EG937" s="146"/>
      <c r="EN937" s="15"/>
    </row>
    <row r="938" spans="27:144">
      <c r="AA938" s="146"/>
      <c r="AF938" s="146"/>
      <c r="AK938" s="146"/>
      <c r="AP938" s="146"/>
      <c r="AU938" s="146"/>
      <c r="AZ938" s="146"/>
      <c r="BE938" s="146"/>
      <c r="BJ938" s="146"/>
      <c r="BO938" s="146"/>
      <c r="BT938" s="146"/>
      <c r="BY938" s="146"/>
      <c r="CD938" s="146"/>
      <c r="CI938" s="146"/>
      <c r="CN938" s="146"/>
      <c r="CS938" s="146"/>
      <c r="CX938" s="146"/>
      <c r="DC938" s="146"/>
      <c r="DH938" s="146"/>
      <c r="DM938" s="146"/>
      <c r="DR938" s="146"/>
      <c r="DW938" s="146"/>
      <c r="EB938" s="146"/>
      <c r="EG938" s="146"/>
      <c r="EN938" s="15"/>
    </row>
    <row r="939" spans="27:144">
      <c r="AA939" s="146"/>
      <c r="AF939" s="146"/>
      <c r="AK939" s="146"/>
      <c r="AP939" s="146"/>
      <c r="AU939" s="146"/>
      <c r="AZ939" s="146"/>
      <c r="BE939" s="146"/>
      <c r="BJ939" s="146"/>
      <c r="BO939" s="146"/>
      <c r="BT939" s="146"/>
      <c r="BY939" s="146"/>
      <c r="CD939" s="146"/>
      <c r="CI939" s="146"/>
      <c r="CN939" s="146"/>
      <c r="CS939" s="146"/>
      <c r="CX939" s="146"/>
      <c r="DC939" s="146"/>
      <c r="DH939" s="146"/>
      <c r="DM939" s="146"/>
      <c r="DR939" s="146"/>
      <c r="DW939" s="146"/>
      <c r="EB939" s="146"/>
      <c r="EG939" s="146"/>
      <c r="EN939" s="15"/>
    </row>
    <row r="940" spans="27:144">
      <c r="AA940" s="146"/>
      <c r="AF940" s="146"/>
      <c r="AK940" s="146"/>
      <c r="AP940" s="146"/>
      <c r="AU940" s="146"/>
      <c r="AZ940" s="146"/>
      <c r="BE940" s="146"/>
      <c r="BJ940" s="146"/>
      <c r="BO940" s="146"/>
      <c r="BT940" s="146"/>
      <c r="BY940" s="146"/>
      <c r="CD940" s="146"/>
      <c r="CI940" s="146"/>
      <c r="CN940" s="146"/>
      <c r="CS940" s="146"/>
      <c r="CX940" s="146"/>
      <c r="DC940" s="146"/>
      <c r="DH940" s="146"/>
      <c r="DM940" s="146"/>
      <c r="DR940" s="146"/>
      <c r="DW940" s="146"/>
      <c r="EB940" s="146"/>
      <c r="EG940" s="146"/>
      <c r="EN940" s="15"/>
    </row>
    <row r="941" spans="27:144">
      <c r="AA941" s="146"/>
      <c r="AF941" s="146"/>
      <c r="AK941" s="146"/>
      <c r="AP941" s="146"/>
      <c r="AU941" s="146"/>
      <c r="AZ941" s="146"/>
      <c r="BE941" s="146"/>
      <c r="BJ941" s="146"/>
      <c r="BO941" s="146"/>
      <c r="BT941" s="146"/>
      <c r="BY941" s="146"/>
      <c r="CD941" s="146"/>
      <c r="CI941" s="146"/>
      <c r="CN941" s="146"/>
      <c r="CS941" s="146"/>
      <c r="CX941" s="146"/>
      <c r="DC941" s="146"/>
      <c r="DH941" s="146"/>
      <c r="DM941" s="146"/>
      <c r="DR941" s="146"/>
      <c r="DW941" s="146"/>
      <c r="EB941" s="146"/>
      <c r="EG941" s="146"/>
      <c r="EN941" s="15"/>
    </row>
    <row r="942" spans="27:144">
      <c r="AA942" s="146"/>
      <c r="AF942" s="146"/>
      <c r="AK942" s="146"/>
      <c r="AP942" s="146"/>
      <c r="AU942" s="146"/>
      <c r="AZ942" s="146"/>
      <c r="BE942" s="146"/>
      <c r="BJ942" s="146"/>
      <c r="BO942" s="146"/>
      <c r="BT942" s="146"/>
      <c r="BY942" s="146"/>
      <c r="CD942" s="146"/>
      <c r="CI942" s="146"/>
      <c r="CN942" s="146"/>
      <c r="CS942" s="146"/>
      <c r="CX942" s="146"/>
      <c r="DC942" s="146"/>
      <c r="DH942" s="146"/>
      <c r="DM942" s="146"/>
      <c r="DR942" s="146"/>
      <c r="DW942" s="146"/>
      <c r="EB942" s="146"/>
      <c r="EG942" s="146"/>
      <c r="EN942" s="15"/>
    </row>
    <row r="943" spans="27:144">
      <c r="AA943" s="146"/>
      <c r="AF943" s="146"/>
      <c r="AK943" s="146"/>
      <c r="AP943" s="146"/>
      <c r="AU943" s="146"/>
      <c r="AZ943" s="146"/>
      <c r="BE943" s="146"/>
      <c r="BJ943" s="146"/>
      <c r="BO943" s="146"/>
      <c r="BT943" s="146"/>
      <c r="BY943" s="146"/>
      <c r="CD943" s="146"/>
      <c r="CI943" s="146"/>
      <c r="CN943" s="146"/>
      <c r="CS943" s="146"/>
      <c r="CX943" s="146"/>
      <c r="DC943" s="146"/>
      <c r="DH943" s="146"/>
      <c r="DM943" s="146"/>
      <c r="DR943" s="146"/>
      <c r="DW943" s="146"/>
      <c r="EB943" s="146"/>
      <c r="EG943" s="146"/>
      <c r="EN943" s="15"/>
    </row>
    <row r="944" spans="27:144">
      <c r="AA944" s="146"/>
      <c r="AF944" s="146"/>
      <c r="AK944" s="146"/>
      <c r="AP944" s="146"/>
      <c r="AU944" s="146"/>
      <c r="AZ944" s="146"/>
      <c r="BE944" s="146"/>
      <c r="BJ944" s="146"/>
      <c r="BO944" s="146"/>
      <c r="BT944" s="146"/>
      <c r="BY944" s="146"/>
      <c r="CD944" s="146"/>
      <c r="CI944" s="146"/>
      <c r="CN944" s="146"/>
      <c r="CS944" s="146"/>
      <c r="CX944" s="146"/>
      <c r="DC944" s="146"/>
      <c r="DH944" s="146"/>
      <c r="DM944" s="146"/>
      <c r="DR944" s="146"/>
      <c r="DW944" s="146"/>
      <c r="EB944" s="146"/>
      <c r="EG944" s="146"/>
      <c r="EN944" s="15"/>
    </row>
    <row r="945" spans="27:144">
      <c r="AA945" s="146"/>
      <c r="AF945" s="146"/>
      <c r="AK945" s="146"/>
      <c r="AP945" s="146"/>
      <c r="AU945" s="146"/>
      <c r="AZ945" s="146"/>
      <c r="BE945" s="146"/>
      <c r="BJ945" s="146"/>
      <c r="BO945" s="146"/>
      <c r="BT945" s="146"/>
      <c r="BY945" s="146"/>
      <c r="CD945" s="146"/>
      <c r="CI945" s="146"/>
      <c r="CN945" s="146"/>
      <c r="CS945" s="146"/>
      <c r="CX945" s="146"/>
      <c r="DC945" s="146"/>
      <c r="DH945" s="146"/>
      <c r="DM945" s="146"/>
      <c r="DR945" s="146"/>
      <c r="DW945" s="146"/>
      <c r="EB945" s="146"/>
      <c r="EG945" s="146"/>
      <c r="EN945" s="15"/>
    </row>
    <row r="946" spans="27:144">
      <c r="AA946" s="146"/>
      <c r="AF946" s="146"/>
      <c r="AK946" s="146"/>
      <c r="AP946" s="146"/>
      <c r="AU946" s="146"/>
      <c r="AZ946" s="146"/>
      <c r="BE946" s="146"/>
      <c r="BJ946" s="146"/>
      <c r="BO946" s="146"/>
      <c r="BT946" s="146"/>
      <c r="BY946" s="146"/>
      <c r="CD946" s="146"/>
      <c r="CI946" s="146"/>
      <c r="CN946" s="146"/>
      <c r="CS946" s="146"/>
      <c r="CX946" s="146"/>
      <c r="DC946" s="146"/>
      <c r="DH946" s="146"/>
      <c r="DM946" s="146"/>
      <c r="DR946" s="146"/>
      <c r="DW946" s="146"/>
      <c r="EB946" s="146"/>
      <c r="EG946" s="146"/>
      <c r="EN946" s="15"/>
    </row>
    <row r="947" spans="27:144">
      <c r="AA947" s="146"/>
      <c r="AF947" s="146"/>
      <c r="AK947" s="146"/>
      <c r="AP947" s="146"/>
      <c r="AU947" s="146"/>
      <c r="AZ947" s="146"/>
      <c r="BE947" s="146"/>
      <c r="BJ947" s="146"/>
      <c r="BO947" s="146"/>
      <c r="BT947" s="146"/>
      <c r="BY947" s="146"/>
      <c r="CD947" s="146"/>
      <c r="CI947" s="146"/>
      <c r="CN947" s="146"/>
      <c r="CS947" s="146"/>
      <c r="CX947" s="146"/>
      <c r="DC947" s="146"/>
      <c r="DH947" s="146"/>
      <c r="DM947" s="146"/>
      <c r="DR947" s="146"/>
      <c r="DW947" s="146"/>
      <c r="EB947" s="146"/>
      <c r="EG947" s="146"/>
      <c r="EN947" s="15"/>
    </row>
    <row r="948" spans="27:144">
      <c r="AA948" s="146"/>
      <c r="AF948" s="146"/>
      <c r="AK948" s="146"/>
      <c r="AP948" s="146"/>
      <c r="AU948" s="146"/>
      <c r="AZ948" s="146"/>
      <c r="BE948" s="146"/>
      <c r="BJ948" s="146"/>
      <c r="BO948" s="146"/>
      <c r="BT948" s="146"/>
      <c r="BY948" s="146"/>
      <c r="CD948" s="146"/>
      <c r="CI948" s="146"/>
      <c r="CN948" s="146"/>
      <c r="CS948" s="146"/>
      <c r="CX948" s="146"/>
      <c r="DC948" s="146"/>
      <c r="DH948" s="146"/>
      <c r="DM948" s="146"/>
      <c r="DR948" s="146"/>
      <c r="DW948" s="146"/>
      <c r="EB948" s="146"/>
      <c r="EG948" s="146"/>
      <c r="EN948" s="15"/>
    </row>
    <row r="949" spans="27:144">
      <c r="AA949" s="146"/>
      <c r="AF949" s="146"/>
      <c r="AK949" s="146"/>
      <c r="AP949" s="146"/>
      <c r="AU949" s="146"/>
      <c r="AZ949" s="146"/>
      <c r="BE949" s="146"/>
      <c r="BJ949" s="146"/>
      <c r="BO949" s="146"/>
      <c r="BT949" s="146"/>
      <c r="BY949" s="146"/>
      <c r="CD949" s="146"/>
      <c r="CI949" s="146"/>
      <c r="CN949" s="146"/>
      <c r="CS949" s="146"/>
      <c r="CX949" s="146"/>
      <c r="DC949" s="146"/>
      <c r="DH949" s="146"/>
      <c r="DM949" s="146"/>
      <c r="DR949" s="146"/>
      <c r="DW949" s="146"/>
      <c r="EB949" s="146"/>
      <c r="EG949" s="146"/>
      <c r="EN949" s="15"/>
    </row>
    <row r="950" spans="27:144">
      <c r="AA950" s="146"/>
      <c r="AF950" s="146"/>
      <c r="AK950" s="146"/>
      <c r="AP950" s="146"/>
      <c r="AU950" s="146"/>
      <c r="AZ950" s="146"/>
      <c r="BE950" s="146"/>
      <c r="BJ950" s="146"/>
      <c r="BO950" s="146"/>
      <c r="BT950" s="146"/>
      <c r="BY950" s="146"/>
      <c r="CD950" s="146"/>
      <c r="CI950" s="146"/>
      <c r="CN950" s="146"/>
      <c r="CS950" s="146"/>
      <c r="CX950" s="146"/>
      <c r="DC950" s="146"/>
      <c r="DH950" s="146"/>
      <c r="DM950" s="146"/>
      <c r="DR950" s="146"/>
      <c r="DW950" s="146"/>
      <c r="EB950" s="146"/>
      <c r="EG950" s="146"/>
      <c r="EN950" s="15"/>
    </row>
    <row r="951" spans="27:144">
      <c r="AA951" s="146"/>
      <c r="AF951" s="146"/>
      <c r="AK951" s="146"/>
      <c r="AP951" s="146"/>
      <c r="AU951" s="146"/>
      <c r="AZ951" s="146"/>
      <c r="BE951" s="146"/>
      <c r="BJ951" s="146"/>
      <c r="BO951" s="146"/>
      <c r="BT951" s="146"/>
      <c r="BY951" s="146"/>
      <c r="CD951" s="146"/>
      <c r="CI951" s="146"/>
      <c r="CN951" s="146"/>
      <c r="CS951" s="146"/>
      <c r="CX951" s="146"/>
      <c r="DC951" s="146"/>
      <c r="DH951" s="146"/>
      <c r="DM951" s="146"/>
      <c r="DR951" s="146"/>
      <c r="DW951" s="146"/>
      <c r="EB951" s="146"/>
      <c r="EG951" s="146"/>
      <c r="EN951" s="15"/>
    </row>
    <row r="952" spans="27:144">
      <c r="AA952" s="146"/>
      <c r="AF952" s="146"/>
      <c r="AK952" s="146"/>
      <c r="AP952" s="146"/>
      <c r="AU952" s="146"/>
      <c r="AZ952" s="146"/>
      <c r="BE952" s="146"/>
      <c r="BJ952" s="146"/>
      <c r="BO952" s="146"/>
      <c r="BT952" s="146"/>
      <c r="BY952" s="146"/>
      <c r="CD952" s="146"/>
      <c r="CI952" s="146"/>
      <c r="CN952" s="146"/>
      <c r="CS952" s="146"/>
      <c r="CX952" s="146"/>
      <c r="DC952" s="146"/>
      <c r="DH952" s="146"/>
      <c r="DM952" s="146"/>
      <c r="DR952" s="146"/>
      <c r="DW952" s="146"/>
      <c r="EB952" s="146"/>
      <c r="EG952" s="146"/>
      <c r="EN952" s="15"/>
    </row>
    <row r="953" spans="27:144">
      <c r="AA953" s="146"/>
      <c r="AF953" s="146"/>
      <c r="AK953" s="146"/>
      <c r="AP953" s="146"/>
      <c r="AU953" s="146"/>
      <c r="AZ953" s="146"/>
      <c r="BE953" s="146"/>
      <c r="BJ953" s="146"/>
      <c r="BO953" s="146"/>
      <c r="BT953" s="146"/>
      <c r="BY953" s="146"/>
      <c r="CD953" s="146"/>
      <c r="CI953" s="146"/>
      <c r="CN953" s="146"/>
      <c r="CS953" s="146"/>
      <c r="CX953" s="146"/>
      <c r="DC953" s="146"/>
      <c r="DH953" s="146"/>
      <c r="DM953" s="146"/>
      <c r="DR953" s="146"/>
      <c r="DW953" s="146"/>
      <c r="EB953" s="146"/>
      <c r="EG953" s="146"/>
      <c r="EN953" s="15"/>
    </row>
    <row r="954" spans="27:144">
      <c r="AA954" s="146"/>
      <c r="AF954" s="146"/>
      <c r="AK954" s="146"/>
      <c r="AP954" s="146"/>
      <c r="AU954" s="146"/>
      <c r="AZ954" s="146"/>
      <c r="BE954" s="146"/>
      <c r="BJ954" s="146"/>
      <c r="BO954" s="146"/>
      <c r="BT954" s="146"/>
      <c r="BY954" s="146"/>
      <c r="CD954" s="146"/>
      <c r="CI954" s="146"/>
      <c r="CN954" s="146"/>
      <c r="CS954" s="146"/>
      <c r="CX954" s="146"/>
      <c r="DC954" s="146"/>
      <c r="DH954" s="146"/>
      <c r="DM954" s="146"/>
      <c r="DR954" s="146"/>
      <c r="DW954" s="146"/>
      <c r="EB954" s="146"/>
      <c r="EG954" s="146"/>
      <c r="EN954" s="15"/>
    </row>
    <row r="955" spans="27:144">
      <c r="AA955" s="146"/>
      <c r="AF955" s="146"/>
      <c r="AK955" s="146"/>
      <c r="AP955" s="146"/>
      <c r="AU955" s="146"/>
      <c r="AZ955" s="146"/>
      <c r="BE955" s="146"/>
      <c r="BJ955" s="146"/>
      <c r="BO955" s="146"/>
      <c r="BT955" s="146"/>
      <c r="BY955" s="146"/>
      <c r="CD955" s="146"/>
      <c r="CI955" s="146"/>
      <c r="CN955" s="146"/>
      <c r="CS955" s="146"/>
      <c r="CX955" s="146"/>
      <c r="DC955" s="146"/>
      <c r="DH955" s="146"/>
      <c r="DM955" s="146"/>
      <c r="DR955" s="146"/>
      <c r="DW955" s="146"/>
      <c r="EB955" s="146"/>
      <c r="EG955" s="146"/>
      <c r="EN955" s="15"/>
    </row>
    <row r="956" spans="27:144">
      <c r="AA956" s="146"/>
      <c r="AF956" s="146"/>
      <c r="AK956" s="146"/>
      <c r="AP956" s="146"/>
      <c r="AU956" s="146"/>
      <c r="AZ956" s="146"/>
      <c r="BE956" s="146"/>
      <c r="BJ956" s="146"/>
      <c r="BO956" s="146"/>
      <c r="BT956" s="146"/>
      <c r="BY956" s="146"/>
      <c r="CD956" s="146"/>
      <c r="CI956" s="146"/>
      <c r="CN956" s="146"/>
      <c r="CS956" s="146"/>
      <c r="CX956" s="146"/>
      <c r="DC956" s="146"/>
      <c r="DH956" s="146"/>
      <c r="DM956" s="146"/>
      <c r="DR956" s="146"/>
      <c r="DW956" s="146"/>
      <c r="EB956" s="146"/>
      <c r="EG956" s="146"/>
      <c r="EN956" s="15"/>
    </row>
    <row r="957" spans="27:144">
      <c r="AA957" s="146"/>
      <c r="AF957" s="146"/>
      <c r="AK957" s="146"/>
      <c r="AP957" s="146"/>
      <c r="AU957" s="146"/>
      <c r="AZ957" s="146"/>
      <c r="BE957" s="146"/>
      <c r="BJ957" s="146"/>
      <c r="BO957" s="146"/>
      <c r="BT957" s="146"/>
      <c r="BY957" s="146"/>
      <c r="CD957" s="146"/>
      <c r="CI957" s="146"/>
      <c r="CN957" s="146"/>
      <c r="CS957" s="146"/>
      <c r="CX957" s="146"/>
      <c r="DC957" s="146"/>
      <c r="DH957" s="146"/>
      <c r="DM957" s="146"/>
      <c r="DR957" s="146"/>
      <c r="DW957" s="146"/>
      <c r="EB957" s="146"/>
      <c r="EG957" s="146"/>
      <c r="EN957" s="15"/>
    </row>
    <row r="958" spans="27:144">
      <c r="AA958" s="146"/>
      <c r="AF958" s="146"/>
      <c r="AK958" s="146"/>
      <c r="AP958" s="146"/>
      <c r="AU958" s="146"/>
      <c r="AZ958" s="146"/>
      <c r="BE958" s="146"/>
      <c r="BJ958" s="146"/>
      <c r="BO958" s="146"/>
      <c r="BT958" s="146"/>
      <c r="BY958" s="146"/>
      <c r="CD958" s="146"/>
      <c r="CI958" s="146"/>
      <c r="CN958" s="146"/>
      <c r="CS958" s="146"/>
      <c r="CX958" s="146"/>
      <c r="DC958" s="146"/>
      <c r="DH958" s="146"/>
      <c r="DM958" s="146"/>
      <c r="DR958" s="146"/>
      <c r="DW958" s="146"/>
      <c r="EB958" s="146"/>
      <c r="EG958" s="146"/>
      <c r="EN958" s="15"/>
    </row>
    <row r="959" spans="27:144">
      <c r="AA959" s="146"/>
      <c r="AF959" s="146"/>
      <c r="AK959" s="146"/>
      <c r="AP959" s="146"/>
      <c r="AU959" s="146"/>
      <c r="AZ959" s="146"/>
      <c r="BE959" s="146"/>
      <c r="BJ959" s="146"/>
      <c r="BO959" s="146"/>
      <c r="BT959" s="146"/>
      <c r="BY959" s="146"/>
      <c r="CD959" s="146"/>
      <c r="CI959" s="146"/>
      <c r="CN959" s="146"/>
      <c r="CS959" s="146"/>
      <c r="CX959" s="146"/>
      <c r="DC959" s="146"/>
      <c r="DH959" s="146"/>
      <c r="DM959" s="146"/>
      <c r="DR959" s="146"/>
      <c r="DW959" s="146"/>
      <c r="EB959" s="146"/>
      <c r="EG959" s="146"/>
      <c r="EN959" s="15"/>
    </row>
    <row r="960" spans="27:144">
      <c r="AA960" s="146"/>
      <c r="AF960" s="146"/>
      <c r="AK960" s="146"/>
      <c r="AP960" s="146"/>
      <c r="AU960" s="146"/>
      <c r="AZ960" s="146"/>
      <c r="BE960" s="146"/>
      <c r="BJ960" s="146"/>
      <c r="BO960" s="146"/>
      <c r="BT960" s="146"/>
      <c r="BY960" s="146"/>
      <c r="CD960" s="146"/>
      <c r="CI960" s="146"/>
      <c r="CN960" s="146"/>
      <c r="CS960" s="146"/>
      <c r="CX960" s="146"/>
      <c r="DC960" s="146"/>
      <c r="DH960" s="146"/>
      <c r="DM960" s="146"/>
      <c r="DR960" s="146"/>
      <c r="DW960" s="146"/>
      <c r="EB960" s="146"/>
      <c r="EG960" s="146"/>
      <c r="EN960" s="15"/>
    </row>
    <row r="961" spans="27:144">
      <c r="AA961" s="146"/>
      <c r="AF961" s="146"/>
      <c r="AK961" s="146"/>
      <c r="AP961" s="146"/>
      <c r="AU961" s="146"/>
      <c r="AZ961" s="146"/>
      <c r="BE961" s="146"/>
      <c r="BJ961" s="146"/>
      <c r="BO961" s="146"/>
      <c r="BT961" s="146"/>
      <c r="BY961" s="146"/>
      <c r="CD961" s="146"/>
      <c r="CI961" s="146"/>
      <c r="CN961" s="146"/>
      <c r="CS961" s="146"/>
      <c r="CX961" s="146"/>
      <c r="DC961" s="146"/>
      <c r="DH961" s="146"/>
      <c r="DM961" s="146"/>
      <c r="DR961" s="146"/>
      <c r="DW961" s="146"/>
      <c r="EB961" s="146"/>
      <c r="EG961" s="146"/>
      <c r="EN961" s="15"/>
    </row>
    <row r="962" spans="27:144">
      <c r="AA962" s="146"/>
      <c r="EN962" s="15"/>
    </row>
    <row r="963" spans="27:144">
      <c r="AA963" s="146"/>
      <c r="EN963" s="15"/>
    </row>
    <row r="964" spans="27:144">
      <c r="AA964" s="146"/>
      <c r="EN964" s="15"/>
    </row>
    <row r="965" spans="27:144">
      <c r="AA965" s="146"/>
      <c r="EN965" s="15"/>
    </row>
    <row r="966" spans="27:144">
      <c r="AA966" s="146"/>
      <c r="EN966" s="15"/>
    </row>
    <row r="967" spans="27:144">
      <c r="AA967" s="146"/>
      <c r="EN967" s="15"/>
    </row>
    <row r="968" spans="27:144">
      <c r="AA968" s="146"/>
      <c r="EN968" s="15"/>
    </row>
    <row r="969" spans="27:144">
      <c r="AA969" s="146"/>
      <c r="EN969" s="15"/>
    </row>
    <row r="970" spans="27:144">
      <c r="AA970" s="146"/>
      <c r="EN970" s="15"/>
    </row>
    <row r="971" spans="27:144">
      <c r="AA971" s="146"/>
      <c r="EN971" s="15"/>
    </row>
    <row r="972" spans="27:144">
      <c r="AA972" s="146"/>
      <c r="EN972" s="15"/>
    </row>
    <row r="973" spans="27:144">
      <c r="AA973" s="146"/>
      <c r="EN973" s="15"/>
    </row>
    <row r="974" spans="27:144">
      <c r="AA974" s="146"/>
      <c r="EN974" s="15"/>
    </row>
    <row r="975" spans="27:144">
      <c r="AA975" s="146"/>
      <c r="EN975" s="15"/>
    </row>
    <row r="976" spans="27:144">
      <c r="AA976" s="146"/>
      <c r="EN976" s="15"/>
    </row>
    <row r="977" spans="27:144">
      <c r="AA977" s="146"/>
      <c r="EN977" s="15"/>
    </row>
    <row r="978" spans="27:144">
      <c r="AA978" s="146"/>
      <c r="EN978" s="15"/>
    </row>
    <row r="979" spans="27:144">
      <c r="AA979" s="146"/>
      <c r="EN979" s="15"/>
    </row>
    <row r="980" spans="27:144">
      <c r="AA980" s="146"/>
      <c r="EN980" s="15"/>
    </row>
    <row r="981" spans="27:144">
      <c r="AA981" s="146"/>
      <c r="EN981" s="15"/>
    </row>
    <row r="982" spans="27:144">
      <c r="AA982" s="146"/>
      <c r="EN982" s="15"/>
    </row>
    <row r="983" spans="27:144">
      <c r="AA983" s="146"/>
      <c r="EN983" s="15"/>
    </row>
    <row r="984" spans="27:144">
      <c r="AA984" s="146"/>
      <c r="EN984" s="15"/>
    </row>
    <row r="985" spans="27:144">
      <c r="AA985" s="146"/>
      <c r="EN985" s="15"/>
    </row>
    <row r="986" spans="27:144">
      <c r="AA986" s="146"/>
      <c r="EN986" s="15"/>
    </row>
    <row r="987" spans="27:144">
      <c r="AA987" s="146"/>
      <c r="EN987" s="15"/>
    </row>
    <row r="988" spans="27:144">
      <c r="AA988" s="146"/>
      <c r="EN988" s="15"/>
    </row>
    <row r="989" spans="27:144">
      <c r="AA989" s="146"/>
      <c r="EN989" s="15"/>
    </row>
    <row r="990" spans="27:144">
      <c r="AA990" s="146"/>
      <c r="EN990" s="15"/>
    </row>
    <row r="991" spans="27:144">
      <c r="AA991" s="146"/>
      <c r="EN991" s="15"/>
    </row>
    <row r="992" spans="27:144">
      <c r="AA992" s="146"/>
      <c r="EN992" s="15"/>
    </row>
    <row r="993" spans="27:144">
      <c r="AA993" s="146"/>
      <c r="EN993" s="15"/>
    </row>
    <row r="994" spans="27:144">
      <c r="AA994" s="146"/>
      <c r="EN994" s="15"/>
    </row>
    <row r="995" spans="27:144">
      <c r="AA995" s="146"/>
      <c r="EN995" s="15"/>
    </row>
    <row r="996" spans="27:144">
      <c r="AA996" s="146"/>
      <c r="EN996" s="15"/>
    </row>
    <row r="997" spans="27:144">
      <c r="AA997" s="146"/>
      <c r="EN997" s="15"/>
    </row>
    <row r="998" spans="27:144">
      <c r="AA998" s="146"/>
      <c r="EN998" s="15"/>
    </row>
    <row r="999" spans="27:144">
      <c r="AA999" s="146"/>
      <c r="EN999" s="15"/>
    </row>
    <row r="1000" spans="27:144">
      <c r="AA1000" s="146"/>
      <c r="EN1000" s="15"/>
    </row>
    <row r="1001" spans="27:144">
      <c r="AA1001" s="146"/>
      <c r="EN1001" s="15"/>
    </row>
    <row r="1002" spans="27:144">
      <c r="AA1002" s="146"/>
      <c r="EN1002" s="15"/>
    </row>
    <row r="1003" spans="27:144">
      <c r="AA1003" s="146"/>
      <c r="EN1003" s="15"/>
    </row>
    <row r="1004" spans="27:144">
      <c r="AA1004" s="146"/>
      <c r="EN1004" s="15"/>
    </row>
    <row r="1005" spans="27:144">
      <c r="AA1005" s="146"/>
      <c r="EN1005" s="15"/>
    </row>
    <row r="1006" spans="27:144">
      <c r="AA1006" s="146"/>
      <c r="EN1006" s="15"/>
    </row>
    <row r="1007" spans="27:144">
      <c r="AA1007" s="146"/>
      <c r="EN1007" s="15"/>
    </row>
    <row r="1008" spans="27:144">
      <c r="AA1008" s="146"/>
      <c r="EN1008" s="15"/>
    </row>
    <row r="1009" spans="27:144">
      <c r="AA1009" s="146"/>
      <c r="EN1009" s="15"/>
    </row>
    <row r="1010" spans="27:144">
      <c r="AA1010" s="146"/>
      <c r="EN1010" s="15"/>
    </row>
    <row r="1011" spans="27:144">
      <c r="AA1011" s="146"/>
      <c r="EN1011" s="15"/>
    </row>
    <row r="1012" spans="27:144">
      <c r="AA1012" s="146"/>
      <c r="EN1012" s="15"/>
    </row>
    <row r="1013" spans="27:144">
      <c r="AA1013" s="146"/>
      <c r="EN1013" s="15"/>
    </row>
    <row r="1014" spans="27:144">
      <c r="AA1014" s="146"/>
      <c r="EN1014" s="15"/>
    </row>
    <row r="1015" spans="27:144">
      <c r="AA1015" s="146"/>
      <c r="EN1015" s="15"/>
    </row>
    <row r="1016" spans="27:144">
      <c r="AA1016" s="146"/>
      <c r="EN1016" s="15"/>
    </row>
    <row r="1017" spans="27:144">
      <c r="AA1017" s="146"/>
      <c r="EN1017" s="15"/>
    </row>
    <row r="1018" spans="27:144">
      <c r="AA1018" s="146"/>
      <c r="EN1018" s="15"/>
    </row>
    <row r="1019" spans="27:144">
      <c r="AA1019" s="146"/>
      <c r="EN1019" s="15"/>
    </row>
    <row r="1020" spans="27:144">
      <c r="AA1020" s="146"/>
      <c r="EN1020" s="15"/>
    </row>
    <row r="1021" spans="27:144">
      <c r="AA1021" s="146"/>
      <c r="EN1021" s="15"/>
    </row>
    <row r="1022" spans="27:144">
      <c r="AA1022" s="146"/>
      <c r="EN1022" s="15"/>
    </row>
    <row r="1023" spans="27:144">
      <c r="AA1023" s="146"/>
      <c r="EN1023" s="15"/>
    </row>
    <row r="1024" spans="27:144">
      <c r="AA1024" s="146"/>
      <c r="EN1024" s="15"/>
    </row>
    <row r="1025" spans="27:144">
      <c r="AA1025" s="146"/>
      <c r="EN1025" s="15"/>
    </row>
    <row r="1026" spans="27:144">
      <c r="AA1026" s="146"/>
      <c r="EN1026" s="15"/>
    </row>
    <row r="1027" spans="27:144">
      <c r="AA1027" s="146"/>
      <c r="EN1027" s="15"/>
    </row>
    <row r="1028" spans="27:144">
      <c r="AA1028" s="146"/>
      <c r="EN1028" s="15"/>
    </row>
    <row r="1029" spans="27:144">
      <c r="AA1029" s="146"/>
      <c r="EN1029" s="15"/>
    </row>
    <row r="1030" spans="27:144">
      <c r="AA1030" s="146"/>
      <c r="EN1030" s="15"/>
    </row>
    <row r="1031" spans="27:144">
      <c r="AA1031" s="146"/>
      <c r="EN1031" s="15"/>
    </row>
    <row r="1032" spans="27:144">
      <c r="AA1032" s="146"/>
      <c r="EN1032" s="15"/>
    </row>
    <row r="1033" spans="27:144">
      <c r="AA1033" s="146"/>
      <c r="EN1033" s="15"/>
    </row>
    <row r="1034" spans="27:144">
      <c r="AA1034" s="146"/>
      <c r="EN1034" s="15"/>
    </row>
    <row r="1035" spans="27:144">
      <c r="AA1035" s="146"/>
      <c r="EN1035" s="15"/>
    </row>
    <row r="1036" spans="27:144">
      <c r="AA1036" s="146"/>
      <c r="EN1036" s="15"/>
    </row>
    <row r="1037" spans="27:144">
      <c r="AA1037" s="146"/>
      <c r="EN1037" s="15"/>
    </row>
    <row r="1038" spans="27:144">
      <c r="AA1038" s="146"/>
      <c r="EN1038" s="15"/>
    </row>
    <row r="1039" spans="27:144">
      <c r="AA1039" s="146"/>
      <c r="EN1039" s="15"/>
    </row>
    <row r="1040" spans="27:144">
      <c r="AA1040" s="146"/>
      <c r="EN1040" s="15"/>
    </row>
    <row r="1041" spans="27:144">
      <c r="AA1041" s="146"/>
      <c r="EN1041" s="15"/>
    </row>
    <row r="1042" spans="27:144">
      <c r="AA1042" s="146"/>
      <c r="EN1042" s="15"/>
    </row>
    <row r="1043" spans="27:144">
      <c r="AA1043" s="146"/>
      <c r="EN1043" s="15"/>
    </row>
    <row r="1044" spans="27:144">
      <c r="AA1044" s="146"/>
      <c r="EN1044" s="15"/>
    </row>
    <row r="1045" spans="27:144">
      <c r="AA1045" s="146"/>
      <c r="EN1045" s="15"/>
    </row>
    <row r="1046" spans="27:144">
      <c r="AA1046" s="146"/>
      <c r="EN1046" s="15"/>
    </row>
    <row r="1047" spans="27:144">
      <c r="AA1047" s="146"/>
      <c r="EN1047" s="15"/>
    </row>
    <row r="1048" spans="27:144">
      <c r="AA1048" s="146"/>
      <c r="EN1048" s="15"/>
    </row>
    <row r="1049" spans="27:144">
      <c r="AA1049" s="146"/>
      <c r="EN1049" s="15"/>
    </row>
    <row r="1050" spans="27:144">
      <c r="AA1050" s="146"/>
      <c r="EN1050" s="15"/>
    </row>
    <row r="1051" spans="27:144">
      <c r="AA1051" s="146"/>
      <c r="EN1051" s="15"/>
    </row>
    <row r="1052" spans="27:144">
      <c r="AA1052" s="146"/>
      <c r="EN1052" s="15"/>
    </row>
    <row r="1053" spans="27:144">
      <c r="AA1053" s="146"/>
      <c r="EN1053" s="15"/>
    </row>
    <row r="1054" spans="27:144">
      <c r="AA1054" s="146"/>
      <c r="EN1054" s="15"/>
    </row>
    <row r="1055" spans="27:144">
      <c r="AA1055" s="146"/>
      <c r="EN1055" s="15"/>
    </row>
    <row r="1056" spans="27:144">
      <c r="AA1056" s="146"/>
      <c r="EN1056" s="15"/>
    </row>
    <row r="1057" spans="27:144">
      <c r="AA1057" s="146"/>
      <c r="EN1057" s="15"/>
    </row>
    <row r="1058" spans="27:144">
      <c r="AA1058" s="146"/>
      <c r="EN1058" s="15"/>
    </row>
    <row r="1059" spans="27:144">
      <c r="AA1059" s="146"/>
      <c r="EN1059" s="15"/>
    </row>
    <row r="1060" spans="27:144">
      <c r="AA1060" s="146"/>
      <c r="EN1060" s="15"/>
    </row>
    <row r="1061" spans="27:144">
      <c r="AA1061" s="146"/>
      <c r="EN1061" s="15"/>
    </row>
    <row r="1062" spans="27:144">
      <c r="AA1062" s="146"/>
      <c r="EN1062" s="15"/>
    </row>
    <row r="1063" spans="27:144">
      <c r="AA1063" s="146"/>
      <c r="EN1063" s="15"/>
    </row>
    <row r="1064" spans="27:144">
      <c r="AA1064" s="146"/>
      <c r="EN1064" s="15"/>
    </row>
    <row r="1065" spans="27:144">
      <c r="AA1065" s="146"/>
      <c r="EN1065" s="15"/>
    </row>
    <row r="1066" spans="27:144">
      <c r="AA1066" s="146"/>
      <c r="EN1066" s="15"/>
    </row>
    <row r="1067" spans="27:144">
      <c r="AA1067" s="146"/>
      <c r="EN1067" s="15"/>
    </row>
    <row r="1068" spans="27:144">
      <c r="AA1068" s="146"/>
      <c r="EN1068" s="15"/>
    </row>
    <row r="1069" spans="27:144">
      <c r="AA1069" s="146"/>
      <c r="EN1069" s="15"/>
    </row>
    <row r="1070" spans="27:144">
      <c r="AA1070" s="146"/>
      <c r="EN1070" s="15"/>
    </row>
    <row r="1071" spans="27:144">
      <c r="AA1071" s="146"/>
      <c r="EN1071" s="15"/>
    </row>
    <row r="1072" spans="27:144">
      <c r="AA1072" s="146"/>
      <c r="EN1072" s="15"/>
    </row>
    <row r="1073" spans="27:144">
      <c r="AA1073" s="146"/>
      <c r="EN1073" s="15"/>
    </row>
    <row r="1074" spans="27:144">
      <c r="AA1074" s="146"/>
      <c r="EN1074" s="15"/>
    </row>
    <row r="1075" spans="27:144">
      <c r="AA1075" s="146"/>
      <c r="EN1075" s="15"/>
    </row>
    <row r="1076" spans="27:144">
      <c r="AA1076" s="146"/>
      <c r="EN1076" s="15"/>
    </row>
    <row r="1077" spans="27:144">
      <c r="AA1077" s="146"/>
      <c r="EN1077" s="15"/>
    </row>
    <row r="1078" spans="27:144">
      <c r="AA1078" s="146"/>
      <c r="EN1078" s="15"/>
    </row>
    <row r="1079" spans="27:144">
      <c r="AA1079" s="146"/>
      <c r="EN1079" s="15"/>
    </row>
    <row r="1080" spans="27:144">
      <c r="AA1080" s="146"/>
      <c r="EN1080" s="15"/>
    </row>
    <row r="1081" spans="27:144">
      <c r="AA1081" s="146"/>
      <c r="EN1081" s="15"/>
    </row>
    <row r="1082" spans="27:144">
      <c r="AA1082" s="146"/>
      <c r="EN1082" s="15"/>
    </row>
    <row r="1083" spans="27:144">
      <c r="AA1083" s="146"/>
      <c r="EN1083" s="15"/>
    </row>
    <row r="1084" spans="27:144">
      <c r="AA1084" s="146"/>
      <c r="EN1084" s="15"/>
    </row>
    <row r="1085" spans="27:144">
      <c r="AA1085" s="146"/>
      <c r="EN1085" s="15"/>
    </row>
    <row r="1086" spans="27:144">
      <c r="AA1086" s="146"/>
      <c r="EN1086" s="15"/>
    </row>
    <row r="1087" spans="27:144">
      <c r="AA1087" s="146"/>
      <c r="EN1087" s="15"/>
    </row>
    <row r="1088" spans="27:144">
      <c r="AA1088" s="146"/>
      <c r="EN1088" s="15"/>
    </row>
    <row r="1089" spans="27:144">
      <c r="AA1089" s="146"/>
      <c r="EN1089" s="15"/>
    </row>
    <row r="1090" spans="27:144">
      <c r="AA1090" s="146"/>
      <c r="EN1090" s="15"/>
    </row>
    <row r="1091" spans="27:144">
      <c r="AA1091" s="146"/>
      <c r="EN1091" s="15"/>
    </row>
    <row r="1092" spans="27:144">
      <c r="AA1092" s="146"/>
      <c r="EN1092" s="15"/>
    </row>
    <row r="1093" spans="27:144">
      <c r="AA1093" s="146"/>
      <c r="EN1093" s="15"/>
    </row>
    <row r="1094" spans="27:144">
      <c r="AA1094" s="146"/>
      <c r="EN1094" s="15"/>
    </row>
    <row r="1095" spans="27:144">
      <c r="AA1095" s="146"/>
      <c r="EN1095" s="15"/>
    </row>
    <row r="1096" spans="27:144">
      <c r="AA1096" s="146"/>
      <c r="EN1096" s="15"/>
    </row>
    <row r="1097" spans="27:144">
      <c r="AA1097" s="146"/>
      <c r="EN1097" s="15"/>
    </row>
    <row r="1098" spans="27:144">
      <c r="AA1098" s="146"/>
      <c r="EN1098" s="15"/>
    </row>
    <row r="1099" spans="27:144">
      <c r="AA1099" s="146"/>
      <c r="EN1099" s="15"/>
    </row>
    <row r="1100" spans="27:144">
      <c r="AA1100" s="146"/>
      <c r="EN1100" s="15"/>
    </row>
    <row r="1101" spans="27:144">
      <c r="AA1101" s="146"/>
      <c r="EN1101" s="15"/>
    </row>
    <row r="1102" spans="27:144">
      <c r="AA1102" s="146"/>
      <c r="EN1102" s="15"/>
    </row>
    <row r="1103" spans="27:144">
      <c r="AA1103" s="146"/>
      <c r="EN1103" s="15"/>
    </row>
    <row r="1104" spans="27:144">
      <c r="AA1104" s="146"/>
      <c r="EN1104" s="15"/>
    </row>
    <row r="1105" spans="27:144">
      <c r="AA1105" s="146"/>
      <c r="EN1105" s="15"/>
    </row>
    <row r="1106" spans="27:144">
      <c r="AA1106" s="146"/>
      <c r="EN1106" s="15"/>
    </row>
    <row r="1107" spans="27:144">
      <c r="AA1107" s="146"/>
      <c r="EN1107" s="15"/>
    </row>
    <row r="1108" spans="27:144">
      <c r="AA1108" s="146"/>
      <c r="EN1108" s="15"/>
    </row>
    <row r="1109" spans="27:144">
      <c r="AA1109" s="146"/>
      <c r="EN1109" s="15"/>
    </row>
    <row r="1110" spans="27:144">
      <c r="AA1110" s="146"/>
      <c r="EN1110" s="15"/>
    </row>
    <row r="1111" spans="27:144">
      <c r="AA1111" s="146"/>
      <c r="EN1111" s="15"/>
    </row>
    <row r="1112" spans="27:144">
      <c r="AA1112" s="146"/>
      <c r="EN1112" s="15"/>
    </row>
    <row r="1113" spans="27:144">
      <c r="AA1113" s="146"/>
      <c r="EN1113" s="15"/>
    </row>
    <row r="1114" spans="27:144">
      <c r="AA1114" s="146"/>
      <c r="EN1114" s="15"/>
    </row>
    <row r="1115" spans="27:144">
      <c r="AA1115" s="146"/>
      <c r="EN1115" s="15"/>
    </row>
    <row r="1116" spans="27:144">
      <c r="AA1116" s="146"/>
      <c r="EN1116" s="15"/>
    </row>
    <row r="1117" spans="27:144">
      <c r="AA1117" s="146"/>
      <c r="EN1117" s="15"/>
    </row>
    <row r="1118" spans="27:144">
      <c r="AA1118" s="146"/>
      <c r="EN1118" s="15"/>
    </row>
    <row r="1119" spans="27:144">
      <c r="AA1119" s="146"/>
      <c r="EN1119" s="15"/>
    </row>
    <row r="1120" spans="27:144">
      <c r="AA1120" s="146"/>
      <c r="EN1120" s="15"/>
    </row>
    <row r="1121" spans="27:144">
      <c r="AA1121" s="146"/>
      <c r="EN1121" s="15"/>
    </row>
    <row r="1122" spans="27:144">
      <c r="AA1122" s="146"/>
      <c r="EN1122" s="15"/>
    </row>
    <row r="1123" spans="27:144">
      <c r="AA1123" s="146"/>
      <c r="EN1123" s="15"/>
    </row>
    <row r="1124" spans="27:144">
      <c r="AA1124" s="146"/>
      <c r="EN1124" s="15"/>
    </row>
    <row r="1125" spans="27:144">
      <c r="AA1125" s="146"/>
      <c r="EN1125" s="15"/>
    </row>
    <row r="1126" spans="27:144">
      <c r="AA1126" s="146"/>
      <c r="EN1126" s="15"/>
    </row>
    <row r="1127" spans="27:144">
      <c r="AA1127" s="146"/>
      <c r="EN1127" s="15"/>
    </row>
    <row r="1128" spans="27:144">
      <c r="AA1128" s="146"/>
      <c r="EN1128" s="15"/>
    </row>
    <row r="1129" spans="27:144">
      <c r="AA1129" s="146"/>
      <c r="EN1129" s="15"/>
    </row>
    <row r="1130" spans="27:144">
      <c r="AA1130" s="146"/>
      <c r="EN1130" s="15"/>
    </row>
    <row r="1131" spans="27:144">
      <c r="AA1131" s="146"/>
      <c r="EN1131" s="15"/>
    </row>
    <row r="1132" spans="27:144">
      <c r="AA1132" s="146"/>
      <c r="EN1132" s="15"/>
    </row>
    <row r="1133" spans="27:144">
      <c r="AA1133" s="146"/>
      <c r="EN1133" s="15"/>
    </row>
    <row r="1134" spans="27:144">
      <c r="AA1134" s="146"/>
      <c r="EN1134" s="15"/>
    </row>
    <row r="1135" spans="27:144">
      <c r="AA1135" s="146"/>
      <c r="EN1135" s="15"/>
    </row>
    <row r="1136" spans="27:144">
      <c r="AA1136" s="146"/>
      <c r="EN1136" s="15"/>
    </row>
    <row r="1137" spans="27:144">
      <c r="AA1137" s="146"/>
      <c r="EN1137" s="15"/>
    </row>
    <row r="1138" spans="27:144">
      <c r="AA1138" s="146"/>
      <c r="EN1138" s="15"/>
    </row>
    <row r="1139" spans="27:144">
      <c r="AA1139" s="146"/>
      <c r="EN1139" s="15"/>
    </row>
    <row r="1140" spans="27:144">
      <c r="AA1140" s="146"/>
      <c r="EN1140" s="15"/>
    </row>
    <row r="1141" spans="27:144">
      <c r="AA1141" s="146"/>
      <c r="EN1141" s="15"/>
    </row>
    <row r="1142" spans="27:144">
      <c r="AA1142" s="146"/>
      <c r="EN1142" s="15"/>
    </row>
    <row r="1143" spans="27:144">
      <c r="AA1143" s="146"/>
      <c r="EN1143" s="15"/>
    </row>
    <row r="1144" spans="27:144">
      <c r="AA1144" s="146"/>
      <c r="EN1144" s="15"/>
    </row>
    <row r="1145" spans="27:144">
      <c r="AA1145" s="146"/>
      <c r="EN1145" s="15"/>
    </row>
    <row r="1146" spans="27:144">
      <c r="AA1146" s="146"/>
      <c r="EN1146" s="15"/>
    </row>
    <row r="1147" spans="27:144">
      <c r="AA1147" s="146"/>
      <c r="EN1147" s="15"/>
    </row>
    <row r="1148" spans="27:144">
      <c r="AA1148" s="146"/>
      <c r="EN1148" s="15"/>
    </row>
    <row r="1149" spans="27:144">
      <c r="AA1149" s="146"/>
      <c r="EN1149" s="15"/>
    </row>
    <row r="1150" spans="27:144">
      <c r="AA1150" s="146"/>
      <c r="EN1150" s="15"/>
    </row>
    <row r="1151" spans="27:144">
      <c r="AA1151" s="146"/>
      <c r="EN1151" s="15"/>
    </row>
    <row r="1152" spans="27:144">
      <c r="AA1152" s="146"/>
      <c r="EN1152" s="15"/>
    </row>
    <row r="1153" spans="27:144">
      <c r="AA1153" s="146"/>
      <c r="EN1153" s="15"/>
    </row>
    <row r="1154" spans="27:144">
      <c r="AA1154" s="146"/>
      <c r="EN1154" s="15"/>
    </row>
    <row r="1155" spans="27:144">
      <c r="AA1155" s="146"/>
      <c r="EN1155" s="15"/>
    </row>
    <row r="1156" spans="27:144">
      <c r="AA1156" s="146"/>
      <c r="EN1156" s="15"/>
    </row>
    <row r="1157" spans="27:144">
      <c r="AA1157" s="146"/>
      <c r="EN1157" s="15"/>
    </row>
    <row r="1158" spans="27:144">
      <c r="AA1158" s="146"/>
      <c r="EN1158" s="15"/>
    </row>
    <row r="1159" spans="27:144">
      <c r="AA1159" s="146"/>
      <c r="EN1159" s="15"/>
    </row>
    <row r="1160" spans="27:144">
      <c r="AA1160" s="146"/>
      <c r="EN1160" s="15"/>
    </row>
    <row r="1161" spans="27:144">
      <c r="AA1161" s="146"/>
      <c r="EN1161" s="15"/>
    </row>
    <row r="1162" spans="27:144">
      <c r="AA1162" s="146"/>
      <c r="EN1162" s="15"/>
    </row>
    <row r="1163" spans="27:144">
      <c r="AA1163" s="146"/>
      <c r="EN1163" s="15"/>
    </row>
    <row r="1164" spans="27:144">
      <c r="AA1164" s="146"/>
      <c r="EN1164" s="15"/>
    </row>
    <row r="1165" spans="27:144">
      <c r="AA1165" s="146"/>
      <c r="EN1165" s="15"/>
    </row>
    <row r="1166" spans="27:144">
      <c r="AA1166" s="146"/>
      <c r="EN1166" s="15"/>
    </row>
    <row r="1167" spans="27:144">
      <c r="AA1167" s="146"/>
      <c r="EN1167" s="15"/>
    </row>
    <row r="1168" spans="27:144">
      <c r="AA1168" s="146"/>
      <c r="EN1168" s="15"/>
    </row>
    <row r="1169" spans="27:144">
      <c r="AA1169" s="146"/>
      <c r="EN1169" s="15"/>
    </row>
    <row r="1170" spans="27:144">
      <c r="AA1170" s="146"/>
      <c r="EN1170" s="15"/>
    </row>
    <row r="1171" spans="27:144">
      <c r="AA1171" s="146"/>
      <c r="EN1171" s="15"/>
    </row>
    <row r="1172" spans="27:144">
      <c r="AA1172" s="146"/>
      <c r="EN1172" s="15"/>
    </row>
    <row r="1173" spans="27:144">
      <c r="AA1173" s="146"/>
      <c r="EN1173" s="15"/>
    </row>
    <row r="1174" spans="27:144">
      <c r="AA1174" s="146"/>
      <c r="EN1174" s="15"/>
    </row>
    <row r="1175" spans="27:144">
      <c r="AA1175" s="146"/>
      <c r="EN1175" s="15"/>
    </row>
    <row r="1176" spans="27:144">
      <c r="AA1176" s="146"/>
      <c r="EN1176" s="15"/>
    </row>
    <row r="1177" spans="27:144">
      <c r="AA1177" s="146"/>
      <c r="EN1177" s="15"/>
    </row>
    <row r="1178" spans="27:144">
      <c r="AA1178" s="146"/>
      <c r="EN1178" s="15"/>
    </row>
    <row r="1179" spans="27:144">
      <c r="AA1179" s="146"/>
      <c r="EN1179" s="15"/>
    </row>
    <row r="1180" spans="27:144">
      <c r="AA1180" s="146"/>
      <c r="EN1180" s="15"/>
    </row>
    <row r="1181" spans="27:144">
      <c r="AA1181" s="146"/>
      <c r="EN1181" s="15"/>
    </row>
    <row r="1182" spans="27:144">
      <c r="AA1182" s="146"/>
      <c r="EN1182" s="15"/>
    </row>
    <row r="1183" spans="27:144">
      <c r="AA1183" s="146"/>
      <c r="EN1183" s="15"/>
    </row>
    <row r="1184" spans="27:144">
      <c r="AA1184" s="146"/>
      <c r="EN1184" s="15"/>
    </row>
    <row r="1185" spans="27:144">
      <c r="AA1185" s="146"/>
      <c r="EN1185" s="15"/>
    </row>
    <row r="1186" spans="27:144">
      <c r="AA1186" s="146"/>
      <c r="EN1186" s="15"/>
    </row>
    <row r="1187" spans="27:144">
      <c r="AA1187" s="146"/>
      <c r="EN1187" s="15"/>
    </row>
    <row r="1188" spans="27:144">
      <c r="AA1188" s="146"/>
      <c r="EN1188" s="15"/>
    </row>
    <row r="1189" spans="27:144">
      <c r="AA1189" s="146"/>
      <c r="EN1189" s="15"/>
    </row>
    <row r="1190" spans="27:144">
      <c r="AA1190" s="146"/>
      <c r="EN1190" s="15"/>
    </row>
    <row r="1191" spans="27:144">
      <c r="AA1191" s="146"/>
      <c r="EN1191" s="15"/>
    </row>
    <row r="1192" spans="27:144">
      <c r="AA1192" s="146"/>
      <c r="EN1192" s="15"/>
    </row>
    <row r="1193" spans="27:144">
      <c r="AA1193" s="146"/>
      <c r="EN1193" s="15"/>
    </row>
    <row r="1194" spans="27:144">
      <c r="AA1194" s="146"/>
      <c r="EN1194" s="15"/>
    </row>
    <row r="1195" spans="27:144">
      <c r="AA1195" s="146"/>
      <c r="EN1195" s="15"/>
    </row>
    <row r="1196" spans="27:144">
      <c r="AA1196" s="146"/>
      <c r="EN1196" s="15"/>
    </row>
    <row r="1197" spans="27:144">
      <c r="AA1197" s="146"/>
      <c r="EN1197" s="15"/>
    </row>
    <row r="1198" spans="27:144">
      <c r="AA1198" s="146"/>
      <c r="EN1198" s="15"/>
    </row>
    <row r="1199" spans="27:144">
      <c r="AA1199" s="146"/>
      <c r="EN1199" s="15"/>
    </row>
    <row r="1200" spans="27:144">
      <c r="AA1200" s="146"/>
      <c r="EN1200" s="15"/>
    </row>
    <row r="1201" spans="27:144">
      <c r="AA1201" s="146"/>
      <c r="EN1201" s="15"/>
    </row>
    <row r="1202" spans="27:144">
      <c r="AA1202" s="146"/>
      <c r="EN1202" s="15"/>
    </row>
    <row r="1203" spans="27:144">
      <c r="AA1203" s="146"/>
      <c r="EN1203" s="15"/>
    </row>
    <row r="1204" spans="27:144">
      <c r="AA1204" s="146"/>
      <c r="EN1204" s="15"/>
    </row>
    <row r="1205" spans="27:144">
      <c r="AA1205" s="146"/>
      <c r="EN1205" s="15"/>
    </row>
    <row r="1206" spans="27:144">
      <c r="AA1206" s="146"/>
      <c r="EN1206" s="15"/>
    </row>
    <row r="1207" spans="27:144">
      <c r="AA1207" s="146"/>
      <c r="EN1207" s="15"/>
    </row>
    <row r="1208" spans="27:144">
      <c r="AA1208" s="146"/>
      <c r="EN1208" s="15"/>
    </row>
    <row r="1209" spans="27:144">
      <c r="AA1209" s="146"/>
      <c r="EN1209" s="15"/>
    </row>
    <row r="1210" spans="27:144">
      <c r="AA1210" s="146"/>
      <c r="EN1210" s="15"/>
    </row>
    <row r="1211" spans="27:144">
      <c r="AA1211" s="146"/>
      <c r="EN1211" s="15"/>
    </row>
    <row r="1212" spans="27:144">
      <c r="AA1212" s="146"/>
      <c r="EN1212" s="15"/>
    </row>
    <row r="1213" spans="27:144">
      <c r="AA1213" s="146"/>
      <c r="EN1213" s="15"/>
    </row>
    <row r="1214" spans="27:144">
      <c r="AA1214" s="146"/>
      <c r="EN1214" s="15"/>
    </row>
    <row r="1215" spans="27:144">
      <c r="AA1215" s="146"/>
      <c r="EN1215" s="15"/>
    </row>
    <row r="1216" spans="27:144">
      <c r="AA1216" s="146"/>
      <c r="EN1216" s="15"/>
    </row>
    <row r="1217" spans="27:144">
      <c r="AA1217" s="146"/>
      <c r="EN1217" s="15"/>
    </row>
    <row r="1218" spans="27:144">
      <c r="AA1218" s="146"/>
      <c r="EN1218" s="15"/>
    </row>
    <row r="1219" spans="27:144">
      <c r="AA1219" s="146"/>
      <c r="EN1219" s="15"/>
    </row>
    <row r="1220" spans="27:144">
      <c r="AA1220" s="146"/>
      <c r="EN1220" s="15"/>
    </row>
    <row r="1221" spans="27:144">
      <c r="AA1221" s="146"/>
      <c r="EN1221" s="15"/>
    </row>
    <row r="1222" spans="27:144">
      <c r="AA1222" s="146"/>
      <c r="EN1222" s="15"/>
    </row>
    <row r="1223" spans="27:144">
      <c r="AA1223" s="146"/>
      <c r="EN1223" s="15"/>
    </row>
    <row r="1224" spans="27:144">
      <c r="AA1224" s="146"/>
      <c r="EN1224" s="15"/>
    </row>
    <row r="1225" spans="27:144">
      <c r="AA1225" s="146"/>
      <c r="EN1225" s="15"/>
    </row>
    <row r="1226" spans="27:144">
      <c r="AA1226" s="146"/>
      <c r="EN1226" s="15"/>
    </row>
    <row r="1227" spans="27:144">
      <c r="AA1227" s="146"/>
      <c r="EN1227" s="15"/>
    </row>
    <row r="1228" spans="27:144">
      <c r="AA1228" s="146"/>
      <c r="EN1228" s="15"/>
    </row>
    <row r="1229" spans="27:144">
      <c r="AA1229" s="146"/>
      <c r="EN1229" s="15"/>
    </row>
    <row r="1230" spans="27:144">
      <c r="AA1230" s="146"/>
      <c r="EN1230" s="15"/>
    </row>
    <row r="1231" spans="27:144">
      <c r="AA1231" s="146"/>
      <c r="EN1231" s="15"/>
    </row>
    <row r="1232" spans="27:144">
      <c r="AA1232" s="146"/>
      <c r="EN1232" s="15"/>
    </row>
    <row r="1233" spans="27:144">
      <c r="AA1233" s="146"/>
      <c r="EN1233" s="15"/>
    </row>
    <row r="1234" spans="27:144">
      <c r="AA1234" s="146"/>
      <c r="EN1234" s="15"/>
    </row>
    <row r="1235" spans="27:144">
      <c r="AA1235" s="146"/>
      <c r="EN1235" s="15"/>
    </row>
    <row r="1236" spans="27:144">
      <c r="AA1236" s="146"/>
      <c r="EN1236" s="15"/>
    </row>
    <row r="1237" spans="27:144">
      <c r="AA1237" s="146"/>
      <c r="EN1237" s="15"/>
    </row>
    <row r="1238" spans="27:144">
      <c r="AA1238" s="146"/>
      <c r="EN1238" s="15"/>
    </row>
    <row r="1239" spans="27:144">
      <c r="AA1239" s="146"/>
      <c r="EN1239" s="15"/>
    </row>
    <row r="1240" spans="27:144">
      <c r="AA1240" s="146"/>
      <c r="EN1240" s="15"/>
    </row>
    <row r="1241" spans="27:144">
      <c r="AA1241" s="146"/>
      <c r="EN1241" s="15"/>
    </row>
    <row r="1242" spans="27:144">
      <c r="AA1242" s="146"/>
      <c r="EN1242" s="15"/>
    </row>
    <row r="1243" spans="27:144">
      <c r="AA1243" s="146"/>
      <c r="EN1243" s="15"/>
    </row>
    <row r="1244" spans="27:144">
      <c r="AA1244" s="146"/>
      <c r="EN1244" s="15"/>
    </row>
    <row r="1245" spans="27:144">
      <c r="AA1245" s="146"/>
      <c r="EN1245" s="15"/>
    </row>
    <row r="1246" spans="27:144">
      <c r="AA1246" s="146"/>
      <c r="EN1246" s="15"/>
    </row>
    <row r="1247" spans="27:144">
      <c r="AA1247" s="146"/>
      <c r="EN1247" s="15"/>
    </row>
    <row r="1248" spans="27:144">
      <c r="AA1248" s="146"/>
      <c r="EN1248" s="15"/>
    </row>
    <row r="1249" spans="27:144">
      <c r="AA1249" s="146"/>
      <c r="EN1249" s="15"/>
    </row>
    <row r="1250" spans="27:144">
      <c r="AA1250" s="146"/>
      <c r="EN1250" s="15"/>
    </row>
    <row r="1251" spans="27:144">
      <c r="AA1251" s="146"/>
      <c r="EN1251" s="15"/>
    </row>
    <row r="1252" spans="27:144">
      <c r="AA1252" s="146"/>
      <c r="EN1252" s="15"/>
    </row>
    <row r="1253" spans="27:144">
      <c r="AA1253" s="146"/>
      <c r="EN1253" s="15"/>
    </row>
    <row r="1254" spans="27:144">
      <c r="AA1254" s="146"/>
      <c r="EN1254" s="15"/>
    </row>
    <row r="1255" spans="27:144">
      <c r="AA1255" s="146"/>
      <c r="EN1255" s="15"/>
    </row>
    <row r="1256" spans="27:144">
      <c r="AA1256" s="146"/>
      <c r="EN1256" s="15"/>
    </row>
    <row r="1257" spans="27:144">
      <c r="AA1257" s="146"/>
      <c r="EN1257" s="15"/>
    </row>
    <row r="1258" spans="27:144">
      <c r="AA1258" s="146"/>
      <c r="EN1258" s="15"/>
    </row>
    <row r="1259" spans="27:144">
      <c r="AA1259" s="146"/>
      <c r="EN1259" s="15"/>
    </row>
    <row r="1260" spans="27:144">
      <c r="AA1260" s="146"/>
      <c r="EN1260" s="15"/>
    </row>
    <row r="1261" spans="27:144">
      <c r="AA1261" s="146"/>
      <c r="EN1261" s="15"/>
    </row>
    <row r="1262" spans="27:144">
      <c r="AA1262" s="146"/>
      <c r="EN1262" s="15"/>
    </row>
    <row r="1263" spans="27:144">
      <c r="AA1263" s="146"/>
      <c r="EN1263" s="15"/>
    </row>
    <row r="1264" spans="27:144">
      <c r="AA1264" s="146"/>
      <c r="EN1264" s="15"/>
    </row>
    <row r="1265" spans="27:144">
      <c r="AA1265" s="146"/>
      <c r="EN1265" s="15"/>
    </row>
    <row r="1266" spans="27:144">
      <c r="AA1266" s="146"/>
      <c r="EN1266" s="15"/>
    </row>
    <row r="1267" spans="27:144">
      <c r="AA1267" s="146"/>
      <c r="EN1267" s="15"/>
    </row>
    <row r="1268" spans="27:144">
      <c r="AA1268" s="146"/>
      <c r="EN1268" s="15"/>
    </row>
    <row r="1269" spans="27:144">
      <c r="AA1269" s="146"/>
      <c r="EN1269" s="15"/>
    </row>
    <row r="1270" spans="27:144">
      <c r="AA1270" s="146"/>
      <c r="EN1270" s="15"/>
    </row>
    <row r="1271" spans="27:144">
      <c r="AA1271" s="146"/>
      <c r="EN1271" s="15"/>
    </row>
    <row r="1272" spans="27:144">
      <c r="AA1272" s="146"/>
      <c r="EN1272" s="15"/>
    </row>
    <row r="1273" spans="27:144">
      <c r="AA1273" s="146"/>
      <c r="EN1273" s="15"/>
    </row>
    <row r="1274" spans="27:144">
      <c r="AA1274" s="146"/>
      <c r="EN1274" s="15"/>
    </row>
    <row r="1275" spans="27:144">
      <c r="AA1275" s="146"/>
      <c r="EN1275" s="15"/>
    </row>
    <row r="1276" spans="27:144">
      <c r="AA1276" s="146"/>
      <c r="EN1276" s="15"/>
    </row>
    <row r="1277" spans="27:144">
      <c r="AA1277" s="146"/>
      <c r="EN1277" s="15"/>
    </row>
    <row r="1278" spans="27:144">
      <c r="AA1278" s="146"/>
      <c r="EN1278" s="15"/>
    </row>
    <row r="1279" spans="27:144">
      <c r="AA1279" s="146"/>
      <c r="EN1279" s="15"/>
    </row>
    <row r="1280" spans="27:144">
      <c r="AA1280" s="146"/>
      <c r="EN1280" s="15"/>
    </row>
    <row r="1281" spans="27:144">
      <c r="AA1281" s="146"/>
      <c r="EN1281" s="15"/>
    </row>
    <row r="1282" spans="27:144">
      <c r="AA1282" s="146"/>
      <c r="EN1282" s="15"/>
    </row>
    <row r="1283" spans="27:144">
      <c r="AA1283" s="146"/>
      <c r="EN1283" s="15"/>
    </row>
    <row r="1284" spans="27:144">
      <c r="AA1284" s="146"/>
      <c r="EN1284" s="15"/>
    </row>
    <row r="1285" spans="27:144">
      <c r="AA1285" s="146"/>
      <c r="EN1285" s="15"/>
    </row>
    <row r="1286" spans="27:144">
      <c r="AA1286" s="146"/>
      <c r="EN1286" s="15"/>
    </row>
    <row r="1287" spans="27:144">
      <c r="AA1287" s="146"/>
      <c r="EN1287" s="15"/>
    </row>
    <row r="1288" spans="27:144">
      <c r="AA1288" s="146"/>
      <c r="EN1288" s="15"/>
    </row>
    <row r="1289" spans="27:144">
      <c r="AA1289" s="146"/>
      <c r="EN1289" s="15"/>
    </row>
    <row r="1290" spans="27:144">
      <c r="AA1290" s="146"/>
      <c r="EN1290" s="15"/>
    </row>
    <row r="1291" spans="27:144">
      <c r="AA1291" s="146"/>
      <c r="EN1291" s="15"/>
    </row>
    <row r="1292" spans="27:144">
      <c r="AA1292" s="146"/>
      <c r="EN1292" s="15"/>
    </row>
    <row r="1293" spans="27:144">
      <c r="AA1293" s="146"/>
      <c r="EN1293" s="15"/>
    </row>
    <row r="1294" spans="27:144">
      <c r="AA1294" s="146"/>
      <c r="EN1294" s="15"/>
    </row>
    <row r="1295" spans="27:144">
      <c r="AA1295" s="146"/>
      <c r="EN1295" s="15"/>
    </row>
    <row r="1296" spans="27:144">
      <c r="AA1296" s="146"/>
      <c r="EN1296" s="15"/>
    </row>
    <row r="1297" spans="27:144">
      <c r="AA1297" s="146"/>
      <c r="EN1297" s="15"/>
    </row>
    <row r="1298" spans="27:144">
      <c r="AA1298" s="146"/>
      <c r="EN1298" s="15"/>
    </row>
    <row r="1299" spans="27:144">
      <c r="AA1299" s="146"/>
      <c r="EN1299" s="15"/>
    </row>
    <row r="1300" spans="27:144">
      <c r="AA1300" s="146"/>
      <c r="EN1300" s="15"/>
    </row>
    <row r="1301" spans="27:144">
      <c r="AA1301" s="146"/>
      <c r="EN1301" s="15"/>
    </row>
    <row r="1302" spans="27:144">
      <c r="AA1302" s="146"/>
      <c r="EN1302" s="15"/>
    </row>
    <row r="1303" spans="27:144">
      <c r="AA1303" s="146"/>
      <c r="EN1303" s="15"/>
    </row>
    <row r="1304" spans="27:144">
      <c r="AA1304" s="146"/>
      <c r="EN1304" s="15"/>
    </row>
    <row r="1305" spans="27:144">
      <c r="AA1305" s="146"/>
      <c r="EN1305" s="15"/>
    </row>
    <row r="1306" spans="27:144">
      <c r="AA1306" s="146"/>
      <c r="EN1306" s="15"/>
    </row>
    <row r="1307" spans="27:144">
      <c r="AA1307" s="146"/>
      <c r="EN1307" s="15"/>
    </row>
    <row r="1308" spans="27:144">
      <c r="AA1308" s="146"/>
      <c r="EN1308" s="15"/>
    </row>
    <row r="1309" spans="27:144">
      <c r="AA1309" s="146"/>
      <c r="EN1309" s="15"/>
    </row>
    <row r="1310" spans="27:144">
      <c r="AA1310" s="146"/>
      <c r="EN1310" s="15"/>
    </row>
    <row r="1311" spans="27:144">
      <c r="AA1311" s="146"/>
      <c r="EN1311" s="15"/>
    </row>
    <row r="1312" spans="27:144">
      <c r="AA1312" s="146"/>
      <c r="EN1312" s="15"/>
    </row>
    <row r="1313" spans="27:144">
      <c r="AA1313" s="146"/>
      <c r="EN1313" s="15"/>
    </row>
    <row r="1314" spans="27:144">
      <c r="AA1314" s="146"/>
      <c r="EN1314" s="15"/>
    </row>
    <row r="1315" spans="27:144">
      <c r="AA1315" s="146"/>
      <c r="EN1315" s="15"/>
    </row>
    <row r="1316" spans="27:144">
      <c r="AA1316" s="146"/>
      <c r="EN1316" s="15"/>
    </row>
    <row r="1317" spans="27:144">
      <c r="AA1317" s="146"/>
      <c r="EN1317" s="15"/>
    </row>
    <row r="1318" spans="27:144">
      <c r="AA1318" s="146"/>
      <c r="EN1318" s="15"/>
    </row>
    <row r="1319" spans="27:144">
      <c r="AA1319" s="146"/>
      <c r="EN1319" s="15"/>
    </row>
    <row r="1320" spans="27:144">
      <c r="AA1320" s="146"/>
      <c r="EN1320" s="15"/>
    </row>
    <row r="1321" spans="27:144">
      <c r="AA1321" s="146"/>
      <c r="EN1321" s="15"/>
    </row>
    <row r="1322" spans="27:144">
      <c r="AA1322" s="146"/>
      <c r="EN1322" s="15"/>
    </row>
    <row r="1323" spans="27:144">
      <c r="AA1323" s="146"/>
      <c r="EN1323" s="15"/>
    </row>
    <row r="1324" spans="27:144">
      <c r="AA1324" s="146"/>
      <c r="EN1324" s="15"/>
    </row>
    <row r="1325" spans="27:144">
      <c r="AA1325" s="146"/>
      <c r="EN1325" s="15"/>
    </row>
    <row r="1326" spans="27:144">
      <c r="AA1326" s="146"/>
      <c r="EN1326" s="15"/>
    </row>
    <row r="1327" spans="27:144">
      <c r="AA1327" s="146"/>
      <c r="EN1327" s="15"/>
    </row>
    <row r="1328" spans="27:144">
      <c r="AA1328" s="146"/>
      <c r="EN1328" s="15"/>
    </row>
    <row r="1329" spans="27:144">
      <c r="AA1329" s="146"/>
      <c r="EN1329" s="15"/>
    </row>
    <row r="1330" spans="27:144">
      <c r="AA1330" s="146"/>
      <c r="EN1330" s="15"/>
    </row>
    <row r="1331" spans="27:144">
      <c r="AA1331" s="146"/>
      <c r="EN1331" s="15"/>
    </row>
    <row r="1332" spans="27:144">
      <c r="AA1332" s="146"/>
      <c r="EN1332" s="15"/>
    </row>
    <row r="1333" spans="27:144">
      <c r="AA1333" s="146"/>
      <c r="EN1333" s="15"/>
    </row>
    <row r="1334" spans="27:144">
      <c r="AA1334" s="146"/>
      <c r="EN1334" s="15"/>
    </row>
    <row r="1335" spans="27:144">
      <c r="AA1335" s="146"/>
      <c r="EN1335" s="15"/>
    </row>
    <row r="1336" spans="27:144">
      <c r="AA1336" s="146"/>
      <c r="EN1336" s="15"/>
    </row>
    <row r="1337" spans="27:144">
      <c r="AA1337" s="146"/>
      <c r="EN1337" s="15"/>
    </row>
    <row r="1338" spans="27:144">
      <c r="AA1338" s="146"/>
      <c r="EN1338" s="15"/>
    </row>
    <row r="1339" spans="27:144">
      <c r="AA1339" s="146"/>
      <c r="EN1339" s="15"/>
    </row>
    <row r="1340" spans="27:144">
      <c r="AA1340" s="146"/>
      <c r="EN1340" s="15"/>
    </row>
    <row r="1341" spans="27:144">
      <c r="AA1341" s="146"/>
      <c r="EN1341" s="15"/>
    </row>
    <row r="1342" spans="27:144">
      <c r="AA1342" s="146"/>
      <c r="EN1342" s="15"/>
    </row>
    <row r="1343" spans="27:144">
      <c r="AA1343" s="146"/>
      <c r="EN1343" s="15"/>
    </row>
    <row r="1344" spans="27:144">
      <c r="AA1344" s="146"/>
      <c r="EN1344" s="15"/>
    </row>
    <row r="1345" spans="27:144">
      <c r="AA1345" s="146"/>
      <c r="EN1345" s="15"/>
    </row>
    <row r="1346" spans="27:144">
      <c r="AA1346" s="146"/>
      <c r="EN1346" s="15"/>
    </row>
    <row r="1347" spans="27:144">
      <c r="AA1347" s="146"/>
      <c r="EN1347" s="15"/>
    </row>
    <row r="1348" spans="27:144">
      <c r="AA1348" s="146"/>
      <c r="EN1348" s="15"/>
    </row>
    <row r="1349" spans="27:144">
      <c r="AA1349" s="146"/>
      <c r="EN1349" s="15"/>
    </row>
    <row r="1350" spans="27:144">
      <c r="AA1350" s="146"/>
      <c r="EN1350" s="15"/>
    </row>
    <row r="1351" spans="27:144">
      <c r="AA1351" s="146"/>
      <c r="EN1351" s="15"/>
    </row>
    <row r="1352" spans="27:144">
      <c r="AA1352" s="146"/>
      <c r="EN1352" s="15"/>
    </row>
    <row r="1353" spans="27:144">
      <c r="AA1353" s="146"/>
      <c r="EN1353" s="15"/>
    </row>
    <row r="1354" spans="27:144">
      <c r="AA1354" s="146"/>
      <c r="EN1354" s="15"/>
    </row>
    <row r="1355" spans="27:144">
      <c r="AA1355" s="146"/>
      <c r="EN1355" s="15"/>
    </row>
    <row r="1356" spans="27:144">
      <c r="AA1356" s="146"/>
      <c r="EN1356" s="15"/>
    </row>
    <row r="1357" spans="27:144">
      <c r="AA1357" s="146"/>
      <c r="EN1357" s="15"/>
    </row>
    <row r="1358" spans="27:144">
      <c r="AA1358" s="146"/>
      <c r="EN1358" s="15"/>
    </row>
    <row r="1359" spans="27:144">
      <c r="AA1359" s="146"/>
      <c r="EN1359" s="15"/>
    </row>
    <row r="1360" spans="27:144">
      <c r="AA1360" s="146"/>
      <c r="EN1360" s="15"/>
    </row>
    <row r="1361" spans="27:144">
      <c r="AA1361" s="146"/>
      <c r="EN1361" s="15"/>
    </row>
    <row r="1362" spans="27:144">
      <c r="AA1362" s="146"/>
      <c r="EN1362" s="15"/>
    </row>
    <row r="1363" spans="27:144">
      <c r="AA1363" s="146"/>
      <c r="EN1363" s="15"/>
    </row>
    <row r="1364" spans="27:144">
      <c r="AA1364" s="146"/>
      <c r="EN1364" s="15"/>
    </row>
    <row r="1365" spans="27:144">
      <c r="AA1365" s="146"/>
      <c r="EN1365" s="15"/>
    </row>
    <row r="1366" spans="27:144">
      <c r="AA1366" s="146"/>
      <c r="EN1366" s="15"/>
    </row>
    <row r="1367" spans="27:144">
      <c r="AA1367" s="146"/>
      <c r="EN1367" s="15"/>
    </row>
    <row r="1368" spans="27:144">
      <c r="AA1368" s="146"/>
      <c r="EN1368" s="15"/>
    </row>
    <row r="1369" spans="27:144">
      <c r="AA1369" s="146"/>
      <c r="EN1369" s="15"/>
    </row>
    <row r="1370" spans="27:144">
      <c r="AA1370" s="146"/>
      <c r="EN1370" s="15"/>
    </row>
    <row r="1371" spans="27:144">
      <c r="AA1371" s="146"/>
      <c r="EN1371" s="15"/>
    </row>
    <row r="1372" spans="27:144">
      <c r="AA1372" s="146"/>
      <c r="EN1372" s="15"/>
    </row>
    <row r="1373" spans="27:144">
      <c r="AA1373" s="146"/>
      <c r="EN1373" s="15"/>
    </row>
    <row r="1374" spans="27:144">
      <c r="AA1374" s="146"/>
      <c r="EN1374" s="15"/>
    </row>
    <row r="1375" spans="27:144">
      <c r="AA1375" s="146"/>
      <c r="EN1375" s="15"/>
    </row>
    <row r="1376" spans="27:144">
      <c r="AA1376" s="146"/>
      <c r="EN1376" s="15"/>
    </row>
    <row r="1377" spans="27:144">
      <c r="AA1377" s="146"/>
      <c r="EN1377" s="15"/>
    </row>
    <row r="1378" spans="27:144">
      <c r="AA1378" s="146"/>
      <c r="EN1378" s="15"/>
    </row>
    <row r="1379" spans="27:144">
      <c r="AA1379" s="146"/>
      <c r="EN1379" s="15"/>
    </row>
    <row r="1380" spans="27:144">
      <c r="AA1380" s="146"/>
      <c r="EN1380" s="15"/>
    </row>
    <row r="1381" spans="27:144">
      <c r="AA1381" s="146"/>
      <c r="EN1381" s="15"/>
    </row>
    <row r="1382" spans="27:144">
      <c r="AA1382" s="146"/>
      <c r="EN1382" s="15"/>
    </row>
    <row r="1383" spans="27:144">
      <c r="AA1383" s="146"/>
      <c r="EN1383" s="15"/>
    </row>
    <row r="1384" spans="27:144">
      <c r="AA1384" s="146"/>
      <c r="EN1384" s="15"/>
    </row>
    <row r="1385" spans="27:144">
      <c r="AA1385" s="146"/>
      <c r="EN1385" s="15"/>
    </row>
    <row r="1386" spans="27:144">
      <c r="AA1386" s="146"/>
      <c r="EN1386" s="15"/>
    </row>
    <row r="1387" spans="27:144">
      <c r="AA1387" s="146"/>
      <c r="EN1387" s="15"/>
    </row>
    <row r="1388" spans="27:144">
      <c r="AA1388" s="146"/>
      <c r="EN1388" s="15"/>
    </row>
    <row r="1389" spans="27:144">
      <c r="AA1389" s="146"/>
      <c r="EN1389" s="15"/>
    </row>
    <row r="1390" spans="27:144">
      <c r="AA1390" s="146"/>
      <c r="EN1390" s="15"/>
    </row>
    <row r="1391" spans="27:144">
      <c r="AA1391" s="146"/>
      <c r="EN1391" s="15"/>
    </row>
    <row r="1392" spans="27:144">
      <c r="AA1392" s="146"/>
      <c r="EN1392" s="15"/>
    </row>
    <row r="1393" spans="27:144">
      <c r="AA1393" s="146"/>
      <c r="EN1393" s="15"/>
    </row>
    <row r="1394" spans="27:144">
      <c r="AA1394" s="146"/>
      <c r="EN1394" s="15"/>
    </row>
    <row r="1395" spans="27:144">
      <c r="AA1395" s="146"/>
      <c r="EN1395" s="15"/>
    </row>
    <row r="1396" spans="27:144">
      <c r="AA1396" s="146"/>
      <c r="EN1396" s="15"/>
    </row>
    <row r="1397" spans="27:144">
      <c r="AA1397" s="146"/>
      <c r="EN1397" s="15"/>
    </row>
    <row r="1398" spans="27:144">
      <c r="AA1398" s="146"/>
      <c r="EN1398" s="15"/>
    </row>
    <row r="1399" spans="27:144">
      <c r="AA1399" s="146"/>
      <c r="EN1399" s="15"/>
    </row>
    <row r="1400" spans="27:144">
      <c r="AA1400" s="146"/>
      <c r="EN1400" s="15"/>
    </row>
    <row r="1401" spans="27:144">
      <c r="AA1401" s="146"/>
      <c r="EN1401" s="15"/>
    </row>
    <row r="1402" spans="27:144">
      <c r="AA1402" s="146"/>
      <c r="EN1402" s="15"/>
    </row>
    <row r="1403" spans="27:144">
      <c r="AA1403" s="146"/>
      <c r="EN1403" s="15"/>
    </row>
    <row r="1404" spans="27:144">
      <c r="AA1404" s="146"/>
      <c r="EN1404" s="15"/>
    </row>
    <row r="1405" spans="27:144">
      <c r="AA1405" s="146"/>
      <c r="EN1405" s="15"/>
    </row>
    <row r="1406" spans="27:144">
      <c r="AA1406" s="146"/>
      <c r="EN1406" s="15"/>
    </row>
    <row r="1407" spans="27:144">
      <c r="AA1407" s="146"/>
      <c r="EN1407" s="15"/>
    </row>
    <row r="1408" spans="27:144">
      <c r="AA1408" s="146"/>
      <c r="EN1408" s="15"/>
    </row>
    <row r="1409" spans="27:144">
      <c r="AA1409" s="146"/>
      <c r="EN1409" s="15"/>
    </row>
    <row r="1410" spans="27:144">
      <c r="AA1410" s="146"/>
      <c r="EN1410" s="15"/>
    </row>
    <row r="1411" spans="27:144">
      <c r="AA1411" s="146"/>
      <c r="EN1411" s="15"/>
    </row>
    <row r="1412" spans="27:144">
      <c r="AA1412" s="146"/>
      <c r="EN1412" s="15"/>
    </row>
    <row r="1413" spans="27:144">
      <c r="AA1413" s="146"/>
      <c r="EN1413" s="15"/>
    </row>
    <row r="1414" spans="27:144">
      <c r="AA1414" s="146"/>
      <c r="EN1414" s="15"/>
    </row>
    <row r="1415" spans="27:144">
      <c r="AA1415" s="146"/>
      <c r="EN1415" s="15"/>
    </row>
    <row r="1416" spans="27:144">
      <c r="AA1416" s="146"/>
      <c r="EN1416" s="15"/>
    </row>
    <row r="1417" spans="27:144">
      <c r="AA1417" s="146"/>
      <c r="EN1417" s="15"/>
    </row>
    <row r="1418" spans="27:144">
      <c r="AA1418" s="146"/>
      <c r="EN1418" s="15"/>
    </row>
    <row r="1419" spans="27:144">
      <c r="AA1419" s="146"/>
      <c r="EN1419" s="15"/>
    </row>
    <row r="1420" spans="27:144">
      <c r="AA1420" s="146"/>
      <c r="EN1420" s="15"/>
    </row>
    <row r="1421" spans="27:144">
      <c r="AA1421" s="146"/>
      <c r="EN1421" s="15"/>
    </row>
    <row r="1422" spans="27:144">
      <c r="AA1422" s="146"/>
      <c r="EN1422" s="15"/>
    </row>
    <row r="1423" spans="27:144">
      <c r="AA1423" s="146"/>
      <c r="EN1423" s="15"/>
    </row>
    <row r="1424" spans="27:144">
      <c r="AA1424" s="146"/>
      <c r="EN1424" s="15"/>
    </row>
    <row r="1425" spans="27:144">
      <c r="AA1425" s="146"/>
      <c r="EN1425" s="15"/>
    </row>
    <row r="1426" spans="27:144">
      <c r="AA1426" s="146"/>
      <c r="EN1426" s="15"/>
    </row>
    <row r="1427" spans="27:144">
      <c r="AA1427" s="146"/>
      <c r="EN1427" s="15"/>
    </row>
    <row r="1428" spans="27:144">
      <c r="AA1428" s="146"/>
      <c r="EN1428" s="15"/>
    </row>
    <row r="1429" spans="27:144">
      <c r="AA1429" s="146"/>
      <c r="EN1429" s="15"/>
    </row>
    <row r="1430" spans="27:144">
      <c r="AA1430" s="146"/>
      <c r="EN1430" s="15"/>
    </row>
    <row r="1431" spans="27:144">
      <c r="AA1431" s="146"/>
      <c r="EN1431" s="15"/>
    </row>
    <row r="1432" spans="27:144">
      <c r="AA1432" s="146"/>
      <c r="EN1432" s="15"/>
    </row>
    <row r="1433" spans="27:144">
      <c r="AA1433" s="146"/>
      <c r="EN1433" s="15"/>
    </row>
    <row r="1434" spans="27:144">
      <c r="AA1434" s="146"/>
      <c r="EN1434" s="15"/>
    </row>
    <row r="1435" spans="27:144">
      <c r="AA1435" s="146"/>
      <c r="EN1435" s="15"/>
    </row>
    <row r="1436" spans="27:144">
      <c r="AA1436" s="146"/>
      <c r="EN1436" s="15"/>
    </row>
    <row r="1437" spans="27:144">
      <c r="AA1437" s="146"/>
      <c r="EN1437" s="15"/>
    </row>
    <row r="1438" spans="27:144">
      <c r="AA1438" s="146"/>
      <c r="EN1438" s="15"/>
    </row>
    <row r="1439" spans="27:144">
      <c r="AA1439" s="146"/>
      <c r="EN1439" s="15"/>
    </row>
    <row r="1440" spans="27:144">
      <c r="AA1440" s="146"/>
      <c r="EN1440" s="15"/>
    </row>
    <row r="1441" spans="27:144">
      <c r="AA1441" s="146"/>
      <c r="EN1441" s="15"/>
    </row>
    <row r="1442" spans="27:144">
      <c r="AA1442" s="146"/>
      <c r="EN1442" s="15"/>
    </row>
    <row r="1443" spans="27:144">
      <c r="AA1443" s="146"/>
      <c r="EN1443" s="15"/>
    </row>
    <row r="1444" spans="27:144">
      <c r="AA1444" s="146"/>
      <c r="EN1444" s="15"/>
    </row>
    <row r="1445" spans="27:144">
      <c r="AA1445" s="146"/>
      <c r="EN1445" s="15"/>
    </row>
    <row r="1446" spans="27:144">
      <c r="AA1446" s="146"/>
      <c r="EN1446" s="15"/>
    </row>
    <row r="1447" spans="27:144">
      <c r="AA1447" s="146"/>
      <c r="EN1447" s="15"/>
    </row>
    <row r="1448" spans="27:144">
      <c r="AA1448" s="146"/>
      <c r="EN1448" s="15"/>
    </row>
    <row r="1449" spans="27:144">
      <c r="AA1449" s="146"/>
      <c r="EN1449" s="15"/>
    </row>
    <row r="1450" spans="27:144">
      <c r="AA1450" s="146"/>
      <c r="EN1450" s="15"/>
    </row>
    <row r="1451" spans="27:144">
      <c r="AA1451" s="146"/>
      <c r="EN1451" s="15"/>
    </row>
    <row r="1452" spans="27:144">
      <c r="AA1452" s="146"/>
      <c r="EN1452" s="15"/>
    </row>
    <row r="1453" spans="27:144">
      <c r="AA1453" s="146"/>
      <c r="EN1453" s="15"/>
    </row>
    <row r="1454" spans="27:144">
      <c r="AA1454" s="146"/>
      <c r="EN1454" s="15"/>
    </row>
    <row r="1455" spans="27:144">
      <c r="AA1455" s="146"/>
      <c r="EN1455" s="15"/>
    </row>
    <row r="1456" spans="27:144">
      <c r="AA1456" s="146"/>
      <c r="EN1456" s="15"/>
    </row>
    <row r="1457" spans="27:144">
      <c r="AA1457" s="146"/>
      <c r="EN1457" s="15"/>
    </row>
    <row r="1458" spans="27:144">
      <c r="AA1458" s="146"/>
      <c r="EN1458" s="15"/>
    </row>
    <row r="1459" spans="27:144">
      <c r="AA1459" s="146"/>
      <c r="EN1459" s="15"/>
    </row>
    <row r="1460" spans="27:144">
      <c r="AA1460" s="146"/>
      <c r="EN1460" s="15"/>
    </row>
    <row r="1461" spans="27:144">
      <c r="AA1461" s="146"/>
      <c r="EN1461" s="15"/>
    </row>
    <row r="1462" spans="27:144">
      <c r="AA1462" s="146"/>
      <c r="EN1462" s="15"/>
    </row>
    <row r="1463" spans="27:144">
      <c r="AA1463" s="146"/>
      <c r="EN1463" s="15"/>
    </row>
    <row r="1464" spans="27:144">
      <c r="AA1464" s="146"/>
      <c r="EN1464" s="15"/>
    </row>
    <row r="1465" spans="27:144">
      <c r="AA1465" s="146"/>
      <c r="EN1465" s="15"/>
    </row>
    <row r="1466" spans="27:144">
      <c r="AA1466" s="146"/>
      <c r="EN1466" s="15"/>
    </row>
    <row r="1467" spans="27:144">
      <c r="AA1467" s="146"/>
      <c r="EN1467" s="15"/>
    </row>
    <row r="1468" spans="27:144">
      <c r="AA1468" s="146"/>
      <c r="EN1468" s="15"/>
    </row>
    <row r="1469" spans="27:144">
      <c r="AA1469" s="146"/>
      <c r="EN1469" s="15"/>
    </row>
    <row r="1470" spans="27:144">
      <c r="AA1470" s="146"/>
      <c r="EN1470" s="15"/>
    </row>
    <row r="1471" spans="27:144">
      <c r="AA1471" s="146"/>
      <c r="EN1471" s="15"/>
    </row>
    <row r="1472" spans="27:144">
      <c r="AA1472" s="146"/>
      <c r="EN1472" s="15"/>
    </row>
    <row r="1473" spans="27:144">
      <c r="AA1473" s="146"/>
      <c r="EN1473" s="15"/>
    </row>
    <row r="1474" spans="27:144">
      <c r="AA1474" s="146"/>
      <c r="EN1474" s="15"/>
    </row>
    <row r="1475" spans="27:144">
      <c r="AA1475" s="146"/>
      <c r="EN1475" s="15"/>
    </row>
    <row r="1476" spans="27:144">
      <c r="AA1476" s="146"/>
      <c r="EN1476" s="15"/>
    </row>
    <row r="1477" spans="27:144">
      <c r="AA1477" s="146"/>
      <c r="EN1477" s="15"/>
    </row>
    <row r="1478" spans="27:144">
      <c r="AA1478" s="146"/>
      <c r="EN1478" s="15"/>
    </row>
    <row r="1479" spans="27:144">
      <c r="AA1479" s="146"/>
      <c r="EN1479" s="15"/>
    </row>
    <row r="1480" spans="27:144">
      <c r="AA1480" s="146"/>
      <c r="EN1480" s="15"/>
    </row>
    <row r="1481" spans="27:144">
      <c r="AA1481" s="146"/>
      <c r="EN1481" s="15"/>
    </row>
    <row r="1482" spans="27:144">
      <c r="AA1482" s="146"/>
      <c r="EN1482" s="15"/>
    </row>
    <row r="1483" spans="27:144">
      <c r="AA1483" s="146"/>
      <c r="EN1483" s="15"/>
    </row>
    <row r="1484" spans="27:144">
      <c r="AA1484" s="146"/>
      <c r="EN1484" s="15"/>
    </row>
    <row r="1485" spans="27:144">
      <c r="AA1485" s="146"/>
      <c r="EN1485" s="15"/>
    </row>
    <row r="1486" spans="27:144">
      <c r="AA1486" s="146"/>
      <c r="EN1486" s="15"/>
    </row>
    <row r="1487" spans="27:144">
      <c r="AA1487" s="146"/>
      <c r="EN1487" s="15"/>
    </row>
    <row r="1488" spans="27:144">
      <c r="AA1488" s="146"/>
      <c r="EN1488" s="15"/>
    </row>
    <row r="1489" spans="27:144">
      <c r="AA1489" s="146"/>
      <c r="EN1489" s="15"/>
    </row>
    <row r="1490" spans="27:144">
      <c r="AA1490" s="146"/>
      <c r="EN1490" s="15"/>
    </row>
    <row r="1491" spans="27:144">
      <c r="AA1491" s="146"/>
      <c r="EN1491" s="15"/>
    </row>
    <row r="1492" spans="27:144">
      <c r="AA1492" s="146"/>
      <c r="EN1492" s="15"/>
    </row>
    <row r="1493" spans="27:144">
      <c r="AA1493" s="146"/>
      <c r="EN1493" s="15"/>
    </row>
    <row r="1494" spans="27:144">
      <c r="AA1494" s="146"/>
      <c r="EN1494" s="15"/>
    </row>
    <row r="1495" spans="27:144">
      <c r="AA1495" s="146"/>
      <c r="EN1495" s="15"/>
    </row>
    <row r="1496" spans="27:144">
      <c r="AA1496" s="146"/>
      <c r="EN1496" s="15"/>
    </row>
    <row r="1497" spans="27:144">
      <c r="AA1497" s="146"/>
      <c r="EN1497" s="15"/>
    </row>
    <row r="1498" spans="27:144">
      <c r="AA1498" s="146"/>
      <c r="EN1498" s="15"/>
    </row>
    <row r="1499" spans="27:144">
      <c r="AA1499" s="146"/>
      <c r="EN1499" s="15"/>
    </row>
    <row r="1500" spans="27:144">
      <c r="AA1500" s="146"/>
      <c r="EN1500" s="15"/>
    </row>
    <row r="1501" spans="27:144">
      <c r="AA1501" s="146"/>
      <c r="EN1501" s="15"/>
    </row>
    <row r="1502" spans="27:144">
      <c r="AA1502" s="146"/>
      <c r="EN1502" s="15"/>
    </row>
    <row r="1503" spans="27:144">
      <c r="AA1503" s="146"/>
      <c r="EN1503" s="15"/>
    </row>
    <row r="1504" spans="27:144">
      <c r="AA1504" s="146"/>
      <c r="EN1504" s="15"/>
    </row>
    <row r="1505" spans="27:144">
      <c r="AA1505" s="146"/>
      <c r="EN1505" s="15"/>
    </row>
    <row r="1506" spans="27:144">
      <c r="AA1506" s="146"/>
      <c r="EN1506" s="15"/>
    </row>
    <row r="1507" spans="27:144">
      <c r="AA1507" s="146"/>
      <c r="EN1507" s="15"/>
    </row>
    <row r="1508" spans="27:144">
      <c r="AA1508" s="146"/>
      <c r="EN1508" s="15"/>
    </row>
    <row r="1509" spans="27:144">
      <c r="AA1509" s="146"/>
      <c r="EN1509" s="15"/>
    </row>
    <row r="1510" spans="27:144">
      <c r="AA1510" s="146"/>
      <c r="EN1510" s="15"/>
    </row>
    <row r="1511" spans="27:144">
      <c r="AA1511" s="146"/>
      <c r="EN1511" s="15"/>
    </row>
    <row r="1512" spans="27:144">
      <c r="AA1512" s="146"/>
      <c r="EN1512" s="15"/>
    </row>
    <row r="1513" spans="27:144">
      <c r="AA1513" s="146"/>
      <c r="EN1513" s="15"/>
    </row>
    <row r="1514" spans="27:144">
      <c r="AA1514" s="146"/>
      <c r="EN1514" s="15"/>
    </row>
    <row r="1515" spans="27:144">
      <c r="AA1515" s="146"/>
      <c r="EN1515" s="15"/>
    </row>
    <row r="1516" spans="27:144">
      <c r="AA1516" s="146"/>
      <c r="EN1516" s="15"/>
    </row>
    <row r="1517" spans="27:144">
      <c r="AA1517" s="146"/>
      <c r="EN1517" s="15"/>
    </row>
    <row r="1518" spans="27:144">
      <c r="AA1518" s="146"/>
      <c r="EN1518" s="15"/>
    </row>
    <row r="1519" spans="27:144">
      <c r="AA1519" s="146"/>
      <c r="EN1519" s="15"/>
    </row>
    <row r="1520" spans="27:144">
      <c r="AA1520" s="146"/>
      <c r="EN1520" s="15"/>
    </row>
    <row r="1521" spans="27:144">
      <c r="AA1521" s="146"/>
      <c r="EN1521" s="15"/>
    </row>
    <row r="1522" spans="27:144">
      <c r="AA1522" s="146"/>
      <c r="EN1522" s="15"/>
    </row>
    <row r="1523" spans="27:144">
      <c r="AA1523" s="146"/>
      <c r="EN1523" s="15"/>
    </row>
    <row r="1524" spans="27:144">
      <c r="AA1524" s="146"/>
      <c r="EN1524" s="15"/>
    </row>
    <row r="1525" spans="27:144">
      <c r="AA1525" s="146"/>
      <c r="EN1525" s="15"/>
    </row>
    <row r="1526" spans="27:144">
      <c r="AA1526" s="146"/>
      <c r="EN1526" s="15"/>
    </row>
    <row r="1527" spans="27:144">
      <c r="AA1527" s="146"/>
      <c r="EN1527" s="15"/>
    </row>
    <row r="1528" spans="27:144">
      <c r="AA1528" s="146"/>
      <c r="EN1528" s="15"/>
    </row>
    <row r="1529" spans="27:144">
      <c r="AA1529" s="146"/>
      <c r="EN1529" s="15"/>
    </row>
    <row r="1530" spans="27:144">
      <c r="AA1530" s="146"/>
      <c r="EN1530" s="15"/>
    </row>
    <row r="1531" spans="27:144">
      <c r="AA1531" s="146"/>
      <c r="EN1531" s="15"/>
    </row>
    <row r="1532" spans="27:144">
      <c r="AA1532" s="146"/>
      <c r="EN1532" s="15"/>
    </row>
    <row r="1533" spans="27:144">
      <c r="AA1533" s="146"/>
      <c r="EN1533" s="15"/>
    </row>
    <row r="1534" spans="27:144">
      <c r="AA1534" s="146"/>
      <c r="EN1534" s="15"/>
    </row>
    <row r="1535" spans="27:144">
      <c r="AA1535" s="146"/>
      <c r="EN1535" s="15"/>
    </row>
    <row r="1536" spans="27:144">
      <c r="AA1536" s="146"/>
      <c r="EN1536" s="15"/>
    </row>
    <row r="1537" spans="27:144">
      <c r="AA1537" s="146"/>
      <c r="EN1537" s="15"/>
    </row>
    <row r="1538" spans="27:144">
      <c r="AA1538" s="146"/>
      <c r="EN1538" s="15"/>
    </row>
    <row r="1539" spans="27:144">
      <c r="AA1539" s="146"/>
      <c r="EN1539" s="15"/>
    </row>
    <row r="1540" spans="27:144">
      <c r="AA1540" s="146"/>
      <c r="EN1540" s="15"/>
    </row>
    <row r="1541" spans="27:144">
      <c r="AA1541" s="146"/>
      <c r="EN1541" s="15"/>
    </row>
    <row r="1542" spans="27:144">
      <c r="AA1542" s="146"/>
      <c r="EN1542" s="15"/>
    </row>
    <row r="1543" spans="27:144">
      <c r="AA1543" s="146"/>
      <c r="EN1543" s="15"/>
    </row>
    <row r="1544" spans="27:144">
      <c r="AA1544" s="146"/>
      <c r="EN1544" s="15"/>
    </row>
    <row r="1545" spans="27:144">
      <c r="AA1545" s="146"/>
      <c r="EN1545" s="15"/>
    </row>
    <row r="1546" spans="27:144">
      <c r="AA1546" s="146"/>
      <c r="EN1546" s="15"/>
    </row>
    <row r="1547" spans="27:144">
      <c r="AA1547" s="146"/>
      <c r="EN1547" s="15"/>
    </row>
    <row r="1548" spans="27:144">
      <c r="AA1548" s="146"/>
      <c r="EN1548" s="15"/>
    </row>
    <row r="1549" spans="27:144">
      <c r="AA1549" s="146"/>
      <c r="EN1549" s="15"/>
    </row>
    <row r="1550" spans="27:144">
      <c r="AA1550" s="146"/>
      <c r="EN1550" s="15"/>
    </row>
    <row r="1551" spans="27:144">
      <c r="AA1551" s="146"/>
      <c r="EN1551" s="15"/>
    </row>
    <row r="1552" spans="27:144">
      <c r="AA1552" s="146"/>
      <c r="EN1552" s="15"/>
    </row>
    <row r="1553" spans="27:144">
      <c r="AA1553" s="146"/>
      <c r="EN1553" s="15"/>
    </row>
    <row r="1554" spans="27:144">
      <c r="AA1554" s="146"/>
      <c r="EN1554" s="15"/>
    </row>
    <row r="1555" spans="27:144">
      <c r="AA1555" s="146"/>
      <c r="EN1555" s="15"/>
    </row>
    <row r="1556" spans="27:144">
      <c r="AA1556" s="146"/>
      <c r="EN1556" s="15"/>
    </row>
    <row r="1557" spans="27:144">
      <c r="AA1557" s="146"/>
      <c r="EN1557" s="15"/>
    </row>
    <row r="1558" spans="27:144">
      <c r="AA1558" s="146"/>
      <c r="EN1558" s="15"/>
    </row>
    <row r="1559" spans="27:144">
      <c r="AA1559" s="146"/>
      <c r="EN1559" s="15"/>
    </row>
    <row r="1560" spans="27:144">
      <c r="AA1560" s="146"/>
      <c r="EN1560" s="15"/>
    </row>
    <row r="1561" spans="27:144">
      <c r="AA1561" s="146"/>
      <c r="EN1561" s="15"/>
    </row>
    <row r="1562" spans="27:144">
      <c r="AA1562" s="146"/>
      <c r="EN1562" s="15"/>
    </row>
    <row r="1563" spans="27:144">
      <c r="AA1563" s="146"/>
      <c r="EN1563" s="15"/>
    </row>
    <row r="1564" spans="27:144">
      <c r="AA1564" s="146"/>
      <c r="EN1564" s="15"/>
    </row>
    <row r="1565" spans="27:144">
      <c r="AA1565" s="146"/>
      <c r="EN1565" s="15"/>
    </row>
    <row r="1566" spans="27:144">
      <c r="AA1566" s="146"/>
      <c r="EN1566" s="15"/>
    </row>
    <row r="1567" spans="27:144">
      <c r="AA1567" s="146"/>
      <c r="EN1567" s="15"/>
    </row>
    <row r="1568" spans="27:144">
      <c r="AA1568" s="146"/>
      <c r="EN1568" s="15"/>
    </row>
    <row r="1569" spans="27:144">
      <c r="AA1569" s="146"/>
      <c r="EN1569" s="15"/>
    </row>
    <row r="1570" spans="27:144">
      <c r="AA1570" s="146"/>
      <c r="EN1570" s="15"/>
    </row>
    <row r="1571" spans="27:144">
      <c r="AA1571" s="146"/>
      <c r="EN1571" s="15"/>
    </row>
    <row r="1572" spans="27:144">
      <c r="AA1572" s="146"/>
      <c r="EN1572" s="15"/>
    </row>
    <row r="1573" spans="27:144">
      <c r="AA1573" s="146"/>
      <c r="EN1573" s="15"/>
    </row>
    <row r="1574" spans="27:144">
      <c r="AA1574" s="146"/>
      <c r="EN1574" s="15"/>
    </row>
    <row r="1575" spans="27:144">
      <c r="AA1575" s="146"/>
      <c r="EN1575" s="15"/>
    </row>
    <row r="1576" spans="27:144">
      <c r="AA1576" s="146"/>
      <c r="EN1576" s="15"/>
    </row>
    <row r="1577" spans="27:144">
      <c r="AA1577" s="146"/>
      <c r="EN1577" s="15"/>
    </row>
    <row r="1578" spans="27:144">
      <c r="AA1578" s="146"/>
      <c r="EN1578" s="15"/>
    </row>
    <row r="1579" spans="27:144">
      <c r="AA1579" s="146"/>
      <c r="EN1579" s="15"/>
    </row>
    <row r="1580" spans="27:144">
      <c r="AA1580" s="146"/>
      <c r="EN1580" s="15"/>
    </row>
    <row r="1581" spans="27:144">
      <c r="AA1581" s="146"/>
      <c r="EN1581" s="15"/>
    </row>
    <row r="1582" spans="27:144">
      <c r="AA1582" s="146"/>
      <c r="EN1582" s="15"/>
    </row>
    <row r="1583" spans="27:144">
      <c r="AA1583" s="146"/>
      <c r="EN1583" s="15"/>
    </row>
    <row r="1584" spans="27:144">
      <c r="AA1584" s="146"/>
      <c r="EN1584" s="15"/>
    </row>
    <row r="1585" spans="27:144">
      <c r="AA1585" s="146"/>
      <c r="EN1585" s="15"/>
    </row>
    <row r="1586" spans="27:144">
      <c r="AA1586" s="146"/>
      <c r="EN1586" s="15"/>
    </row>
    <row r="1587" spans="27:144">
      <c r="AA1587" s="146"/>
      <c r="EN1587" s="15"/>
    </row>
    <row r="1588" spans="27:144">
      <c r="AA1588" s="146"/>
      <c r="EN1588" s="15"/>
    </row>
    <row r="1589" spans="27:144">
      <c r="AA1589" s="146"/>
      <c r="EN1589" s="15"/>
    </row>
    <row r="1590" spans="27:144">
      <c r="AA1590" s="146"/>
      <c r="EN1590" s="15"/>
    </row>
    <row r="1591" spans="27:144">
      <c r="AA1591" s="146"/>
      <c r="EN1591" s="15"/>
    </row>
    <row r="1592" spans="27:144">
      <c r="AA1592" s="146"/>
      <c r="EN1592" s="15"/>
    </row>
    <row r="1593" spans="27:144">
      <c r="AA1593" s="146"/>
      <c r="EN1593" s="15"/>
    </row>
    <row r="1594" spans="27:144">
      <c r="AA1594" s="146"/>
      <c r="EN1594" s="15"/>
    </row>
    <row r="1595" spans="27:144">
      <c r="AA1595" s="146"/>
      <c r="EN1595" s="15"/>
    </row>
    <row r="1596" spans="27:144">
      <c r="AA1596" s="146"/>
      <c r="EN1596" s="15"/>
    </row>
    <row r="1597" spans="27:144">
      <c r="AA1597" s="146"/>
      <c r="EN1597" s="15"/>
    </row>
    <row r="1598" spans="27:144">
      <c r="AA1598" s="146"/>
      <c r="EN1598" s="15"/>
    </row>
    <row r="1599" spans="27:144">
      <c r="AA1599" s="146"/>
      <c r="EN1599" s="15"/>
    </row>
    <row r="1600" spans="27:144">
      <c r="AA1600" s="146"/>
      <c r="EN1600" s="15"/>
    </row>
    <row r="1601" spans="27:144">
      <c r="AA1601" s="146"/>
      <c r="EN1601" s="15"/>
    </row>
    <row r="1602" spans="27:144">
      <c r="AA1602" s="146"/>
      <c r="EN1602" s="15"/>
    </row>
    <row r="1603" spans="27:144">
      <c r="AA1603" s="146"/>
      <c r="EN1603" s="15"/>
    </row>
    <row r="1604" spans="27:144">
      <c r="AA1604" s="146"/>
      <c r="EN1604" s="15"/>
    </row>
    <row r="1605" spans="27:144">
      <c r="AA1605" s="146"/>
      <c r="EN1605" s="15"/>
    </row>
    <row r="1606" spans="27:144">
      <c r="AA1606" s="146"/>
      <c r="EN1606" s="15"/>
    </row>
    <row r="1607" spans="27:144">
      <c r="AA1607" s="146"/>
      <c r="EN1607" s="15"/>
    </row>
    <row r="1608" spans="27:144">
      <c r="AA1608" s="146"/>
      <c r="EN1608" s="15"/>
    </row>
    <row r="1609" spans="27:144">
      <c r="AA1609" s="146"/>
      <c r="EN1609" s="15"/>
    </row>
    <row r="1610" spans="27:144">
      <c r="AA1610" s="146"/>
      <c r="EN1610" s="15"/>
    </row>
    <row r="1611" spans="27:144">
      <c r="AA1611" s="146"/>
      <c r="EN1611" s="15"/>
    </row>
    <row r="1612" spans="27:144">
      <c r="AA1612" s="146"/>
      <c r="EN1612" s="15"/>
    </row>
    <row r="1613" spans="27:144">
      <c r="AA1613" s="146"/>
      <c r="EN1613" s="15"/>
    </row>
    <row r="1614" spans="27:144">
      <c r="AA1614" s="146"/>
      <c r="EN1614" s="15"/>
    </row>
    <row r="1615" spans="27:144">
      <c r="AA1615" s="146"/>
      <c r="EN1615" s="15"/>
    </row>
    <row r="1616" spans="27:144">
      <c r="AA1616" s="146"/>
      <c r="EN1616" s="15"/>
    </row>
    <row r="1617" spans="27:144">
      <c r="AA1617" s="146"/>
      <c r="EN1617" s="15"/>
    </row>
    <row r="1618" spans="27:144">
      <c r="AA1618" s="146"/>
      <c r="EN1618" s="15"/>
    </row>
    <row r="1619" spans="27:144">
      <c r="AA1619" s="146"/>
      <c r="EN1619" s="15"/>
    </row>
    <row r="1620" spans="27:144">
      <c r="AA1620" s="146"/>
      <c r="EN1620" s="15"/>
    </row>
    <row r="1621" spans="27:144">
      <c r="AA1621" s="146"/>
      <c r="EN1621" s="15"/>
    </row>
    <row r="1622" spans="27:144">
      <c r="AA1622" s="146"/>
      <c r="EN1622" s="15"/>
    </row>
    <row r="1623" spans="27:144">
      <c r="AA1623" s="146"/>
      <c r="EN1623" s="15"/>
    </row>
    <row r="1624" spans="27:144">
      <c r="AA1624" s="146"/>
      <c r="EN1624" s="15"/>
    </row>
    <row r="1625" spans="27:144">
      <c r="AA1625" s="146"/>
      <c r="EN1625" s="15"/>
    </row>
    <row r="1626" spans="27:144">
      <c r="AA1626" s="146"/>
      <c r="EN1626" s="15"/>
    </row>
    <row r="1627" spans="27:144">
      <c r="AA1627" s="146"/>
      <c r="EN1627" s="15"/>
    </row>
    <row r="1628" spans="27:144">
      <c r="AA1628" s="146"/>
      <c r="EN1628" s="15"/>
    </row>
    <row r="1629" spans="27:144">
      <c r="AA1629" s="146"/>
      <c r="EN1629" s="15"/>
    </row>
    <row r="1630" spans="27:144">
      <c r="AA1630" s="146"/>
      <c r="EN1630" s="15"/>
    </row>
    <row r="1631" spans="27:144">
      <c r="AA1631" s="146"/>
      <c r="EN1631" s="15"/>
    </row>
    <row r="1632" spans="27:144">
      <c r="AA1632" s="146"/>
      <c r="EN1632" s="15"/>
    </row>
    <row r="1633" spans="27:144">
      <c r="AA1633" s="146"/>
      <c r="EN1633" s="15"/>
    </row>
    <row r="1634" spans="27:144">
      <c r="AA1634" s="146"/>
      <c r="EN1634" s="15"/>
    </row>
    <row r="1635" spans="27:144">
      <c r="AA1635" s="146"/>
      <c r="EN1635" s="15"/>
    </row>
    <row r="1636" spans="27:144">
      <c r="AA1636" s="146"/>
      <c r="EN1636" s="15"/>
    </row>
    <row r="1637" spans="27:144">
      <c r="AA1637" s="146"/>
      <c r="EN1637" s="15"/>
    </row>
    <row r="1638" spans="27:144">
      <c r="AA1638" s="146"/>
      <c r="EN1638" s="15"/>
    </row>
    <row r="1639" spans="27:144">
      <c r="AA1639" s="146"/>
      <c r="EN1639" s="15"/>
    </row>
    <row r="1640" spans="27:144">
      <c r="AA1640" s="146"/>
      <c r="EN1640" s="15"/>
    </row>
    <row r="1641" spans="27:144">
      <c r="AA1641" s="146"/>
      <c r="EN1641" s="15"/>
    </row>
    <row r="1642" spans="27:144">
      <c r="AA1642" s="146"/>
      <c r="EN1642" s="15"/>
    </row>
    <row r="1643" spans="27:144">
      <c r="AA1643" s="146"/>
      <c r="EN1643" s="15"/>
    </row>
    <row r="1644" spans="27:144">
      <c r="AA1644" s="146"/>
      <c r="EN1644" s="15"/>
    </row>
    <row r="1645" spans="27:144">
      <c r="AA1645" s="146"/>
      <c r="EN1645" s="15"/>
    </row>
    <row r="1646" spans="27:144">
      <c r="AA1646" s="146"/>
      <c r="EN1646" s="15"/>
    </row>
    <row r="1647" spans="27:144">
      <c r="AA1647" s="146"/>
      <c r="EN1647" s="15"/>
    </row>
    <row r="1648" spans="27:144">
      <c r="AA1648" s="146"/>
      <c r="EN1648" s="15"/>
    </row>
    <row r="1649" spans="27:144">
      <c r="AA1649" s="146"/>
      <c r="EN1649" s="15"/>
    </row>
    <row r="1650" spans="27:144">
      <c r="AA1650" s="146"/>
      <c r="EN1650" s="15"/>
    </row>
    <row r="1651" spans="27:144">
      <c r="AA1651" s="146"/>
      <c r="EN1651" s="15"/>
    </row>
    <row r="1652" spans="27:144">
      <c r="AA1652" s="146"/>
      <c r="EN1652" s="15"/>
    </row>
    <row r="1653" spans="27:144">
      <c r="AA1653" s="146"/>
      <c r="EN1653" s="15"/>
    </row>
    <row r="1654" spans="27:144">
      <c r="AA1654" s="146"/>
      <c r="EN1654" s="15"/>
    </row>
    <row r="1655" spans="27:144">
      <c r="AA1655" s="146"/>
      <c r="EN1655" s="15"/>
    </row>
    <row r="1656" spans="27:144">
      <c r="AA1656" s="146"/>
      <c r="EN1656" s="15"/>
    </row>
    <row r="1657" spans="27:144">
      <c r="AA1657" s="146"/>
      <c r="EN1657" s="15"/>
    </row>
    <row r="1658" spans="27:144">
      <c r="AA1658" s="146"/>
      <c r="EN1658" s="15"/>
    </row>
    <row r="1659" spans="27:144">
      <c r="AA1659" s="146"/>
      <c r="EN1659" s="15"/>
    </row>
    <row r="1660" spans="27:144">
      <c r="AA1660" s="146"/>
      <c r="EN1660" s="15"/>
    </row>
    <row r="1661" spans="27:144">
      <c r="AA1661" s="146"/>
      <c r="EN1661" s="15"/>
    </row>
    <row r="1662" spans="27:144">
      <c r="AA1662" s="146"/>
      <c r="EN1662" s="15"/>
    </row>
    <row r="1663" spans="27:144">
      <c r="AA1663" s="146"/>
      <c r="EN1663" s="15"/>
    </row>
    <row r="1664" spans="27:144">
      <c r="AA1664" s="146"/>
      <c r="EN1664" s="15"/>
    </row>
    <row r="1665" spans="27:144">
      <c r="AA1665" s="146"/>
      <c r="EN1665" s="15"/>
    </row>
    <row r="1666" spans="27:144">
      <c r="AA1666" s="146"/>
      <c r="EN1666" s="15"/>
    </row>
    <row r="1667" spans="27:144">
      <c r="AA1667" s="146"/>
      <c r="EN1667" s="15"/>
    </row>
    <row r="1668" spans="27:144">
      <c r="AA1668" s="146"/>
      <c r="EN1668" s="15"/>
    </row>
    <row r="1669" spans="27:144">
      <c r="AA1669" s="146"/>
      <c r="EN1669" s="15"/>
    </row>
    <row r="1670" spans="27:144">
      <c r="AA1670" s="146"/>
      <c r="EN1670" s="15"/>
    </row>
    <row r="1671" spans="27:144">
      <c r="AA1671" s="146"/>
      <c r="EN1671" s="15"/>
    </row>
    <row r="1672" spans="27:144">
      <c r="AA1672" s="146"/>
      <c r="EN1672" s="15"/>
    </row>
    <row r="1673" spans="27:144">
      <c r="AA1673" s="146"/>
      <c r="EN1673" s="15"/>
    </row>
    <row r="1674" spans="27:144">
      <c r="AA1674" s="146"/>
      <c r="EN1674" s="15"/>
    </row>
    <row r="1675" spans="27:144">
      <c r="AA1675" s="146"/>
      <c r="EN1675" s="15"/>
    </row>
    <row r="1676" spans="27:144">
      <c r="AA1676" s="146"/>
      <c r="EN1676" s="15"/>
    </row>
    <row r="1677" spans="27:144">
      <c r="AA1677" s="146"/>
      <c r="EN1677" s="15"/>
    </row>
    <row r="1678" spans="27:144">
      <c r="AA1678" s="146"/>
      <c r="EN1678" s="15"/>
    </row>
    <row r="1679" spans="27:144">
      <c r="AA1679" s="146"/>
      <c r="EN1679" s="15"/>
    </row>
    <row r="1680" spans="27:144">
      <c r="AA1680" s="146"/>
      <c r="EN1680" s="15"/>
    </row>
    <row r="1681" spans="27:144">
      <c r="AA1681" s="146"/>
      <c r="EN1681" s="15"/>
    </row>
    <row r="1682" spans="27:144">
      <c r="AA1682" s="146"/>
      <c r="EN1682" s="15"/>
    </row>
    <row r="1683" spans="27:144">
      <c r="AA1683" s="146"/>
      <c r="EN1683" s="15"/>
    </row>
    <row r="1684" spans="27:144">
      <c r="AA1684" s="146"/>
      <c r="EN1684" s="15"/>
    </row>
    <row r="1685" spans="27:144">
      <c r="AA1685" s="146"/>
      <c r="EN1685" s="15"/>
    </row>
    <row r="1686" spans="27:144">
      <c r="AA1686" s="146"/>
      <c r="EN1686" s="15"/>
    </row>
    <row r="1687" spans="27:144">
      <c r="AA1687" s="146"/>
      <c r="EN1687" s="15"/>
    </row>
    <row r="1688" spans="27:144">
      <c r="AA1688" s="146"/>
      <c r="EN1688" s="15"/>
    </row>
    <row r="1689" spans="27:144">
      <c r="AA1689" s="146"/>
    </row>
    <row r="1690" spans="27:144">
      <c r="AA1690" s="146"/>
    </row>
    <row r="1691" spans="27:144">
      <c r="AA1691" s="146"/>
    </row>
    <row r="1692" spans="27:144">
      <c r="AA1692" s="146"/>
    </row>
    <row r="1693" spans="27:144">
      <c r="AA1693" s="146"/>
    </row>
    <row r="1694" spans="27:144">
      <c r="AA1694" s="146"/>
    </row>
    <row r="1695" spans="27:144">
      <c r="AA1695" s="146"/>
    </row>
    <row r="1696" spans="27:144">
      <c r="AA1696" s="146"/>
    </row>
    <row r="1697" spans="27:27">
      <c r="AA1697" s="146"/>
    </row>
    <row r="1698" spans="27:27">
      <c r="AA1698" s="146"/>
    </row>
    <row r="1699" spans="27:27">
      <c r="AA1699" s="146"/>
    </row>
    <row r="1700" spans="27:27">
      <c r="AA1700" s="146"/>
    </row>
    <row r="1701" spans="27:27">
      <c r="AA1701" s="146"/>
    </row>
    <row r="1702" spans="27:27">
      <c r="AA1702" s="146"/>
    </row>
    <row r="1703" spans="27:27">
      <c r="AA1703" s="146"/>
    </row>
    <row r="1704" spans="27:27">
      <c r="AA1704" s="146"/>
    </row>
    <row r="1705" spans="27:27">
      <c r="AA1705" s="146"/>
    </row>
    <row r="1706" spans="27:27">
      <c r="AA1706" s="146"/>
    </row>
    <row r="1707" spans="27:27">
      <c r="AA1707" s="146"/>
    </row>
    <row r="1708" spans="27:27">
      <c r="AA1708" s="146"/>
    </row>
    <row r="1709" spans="27:27">
      <c r="AA1709" s="146"/>
    </row>
    <row r="1710" spans="27:27">
      <c r="AA1710" s="146"/>
    </row>
    <row r="1711" spans="27:27">
      <c r="AA1711" s="146"/>
    </row>
    <row r="1712" spans="27:27">
      <c r="AA1712" s="146"/>
    </row>
    <row r="1713" spans="27:27">
      <c r="AA1713" s="146"/>
    </row>
    <row r="1714" spans="27:27">
      <c r="AA1714" s="146"/>
    </row>
    <row r="1715" spans="27:27">
      <c r="AA1715" s="146"/>
    </row>
    <row r="1716" spans="27:27">
      <c r="AA1716" s="146"/>
    </row>
    <row r="1717" spans="27:27">
      <c r="AA1717" s="146"/>
    </row>
    <row r="1718" spans="27:27">
      <c r="AA1718" s="146"/>
    </row>
    <row r="1719" spans="27:27">
      <c r="AA1719" s="146"/>
    </row>
    <row r="1720" spans="27:27">
      <c r="AA1720" s="146"/>
    </row>
    <row r="1721" spans="27:27">
      <c r="AA1721" s="146"/>
    </row>
    <row r="1722" spans="27:27">
      <c r="AA1722" s="146"/>
    </row>
    <row r="1723" spans="27:27">
      <c r="AA1723" s="146"/>
    </row>
    <row r="1724" spans="27:27">
      <c r="AA1724" s="146"/>
    </row>
    <row r="1725" spans="27:27">
      <c r="AA1725" s="146"/>
    </row>
    <row r="1726" spans="27:27">
      <c r="AA1726" s="146"/>
    </row>
    <row r="1727" spans="27:27">
      <c r="AA1727" s="146"/>
    </row>
    <row r="1728" spans="27:27">
      <c r="AA1728" s="146"/>
    </row>
    <row r="1729" spans="27:27">
      <c r="AA1729" s="146"/>
    </row>
  </sheetData>
  <sheetProtection algorithmName="SHA-512" hashValue="E1ah6XlQOuKfKBbCrdTlLHuTA3BJTPertpbHebhlSRISYzZ8MRfT6bhdtNfbKgfXsF+8QWTQ+brtVefqBaG4Ew==" saltValue="h4vYlqbQbywu1iqbHMt7/Q==" spinCount="100000" sheet="1" formatCells="0" formatColumns="0" formatRows="0" insertColumns="0" insertRows="0" insertHyperlinks="0" deleteColumns="0" deleteRows="0" sort="0" autoFilter="0" pivotTables="0"/>
  <autoFilter ref="I12:M730" xr:uid="{599456C0-14C2-470F-8858-6713AA56FC2D}"/>
  <mergeCells count="114">
    <mergeCell ref="EE10:EH10"/>
    <mergeCell ref="EE11:EH11"/>
    <mergeCell ref="EE730:EG730"/>
    <mergeCell ref="A9:E11"/>
    <mergeCell ref="EJ10:EQ10"/>
    <mergeCell ref="T730:V730"/>
    <mergeCell ref="Y730:AA730"/>
    <mergeCell ref="Y10:AB10"/>
    <mergeCell ref="I730:L730"/>
    <mergeCell ref="I10:M10"/>
    <mergeCell ref="I11:M11"/>
    <mergeCell ref="EJ11:EQ11"/>
    <mergeCell ref="EK9:EQ9"/>
    <mergeCell ref="AD730:AF730"/>
    <mergeCell ref="AI10:AL10"/>
    <mergeCell ref="AI11:AL11"/>
    <mergeCell ref="AI730:AK730"/>
    <mergeCell ref="AN10:AQ10"/>
    <mergeCell ref="AN11:AQ11"/>
    <mergeCell ref="AN730:AP730"/>
    <mergeCell ref="O730:Q730"/>
    <mergeCell ref="O10:R10"/>
    <mergeCell ref="O11:R11"/>
    <mergeCell ref="T11:W11"/>
    <mergeCell ref="A780:C780"/>
    <mergeCell ref="A731:E731"/>
    <mergeCell ref="A769:C769"/>
    <mergeCell ref="D780:H780"/>
    <mergeCell ref="D769:H769"/>
    <mergeCell ref="A733:C733"/>
    <mergeCell ref="A764:H765"/>
    <mergeCell ref="A767:C767"/>
    <mergeCell ref="D767:H767"/>
    <mergeCell ref="A771:C771"/>
    <mergeCell ref="D771:H771"/>
    <mergeCell ref="A773:C773"/>
    <mergeCell ref="D773:H773"/>
    <mergeCell ref="A775:C775"/>
    <mergeCell ref="D775:H775"/>
    <mergeCell ref="A777:C777"/>
    <mergeCell ref="D777:H777"/>
    <mergeCell ref="EJ1:EQ1"/>
    <mergeCell ref="EJ2:EQ2"/>
    <mergeCell ref="EJ3:EQ3"/>
    <mergeCell ref="EJ4:EQ4"/>
    <mergeCell ref="A1:H4"/>
    <mergeCell ref="A6:H6"/>
    <mergeCell ref="A8:H8"/>
    <mergeCell ref="I1:EI1"/>
    <mergeCell ref="I2:EI2"/>
    <mergeCell ref="I3:EI3"/>
    <mergeCell ref="I4:EI4"/>
    <mergeCell ref="I5:EI5"/>
    <mergeCell ref="I6:EI6"/>
    <mergeCell ref="I7:EI7"/>
    <mergeCell ref="I8:EI8"/>
    <mergeCell ref="T10:W10"/>
    <mergeCell ref="Y11:AB11"/>
    <mergeCell ref="AD10:AG10"/>
    <mergeCell ref="AD11:AG11"/>
    <mergeCell ref="AS10:AV10"/>
    <mergeCell ref="AS11:AV11"/>
    <mergeCell ref="BH10:BK10"/>
    <mergeCell ref="BH11:BK11"/>
    <mergeCell ref="BH730:BJ730"/>
    <mergeCell ref="BM10:BP10"/>
    <mergeCell ref="BM11:BP11"/>
    <mergeCell ref="BM730:BO730"/>
    <mergeCell ref="BR10:BU10"/>
    <mergeCell ref="BR11:BU11"/>
    <mergeCell ref="BR730:BT730"/>
    <mergeCell ref="AS730:AU730"/>
    <mergeCell ref="AX10:BA10"/>
    <mergeCell ref="AX11:BA11"/>
    <mergeCell ref="AX730:AZ730"/>
    <mergeCell ref="BC10:BF10"/>
    <mergeCell ref="BC11:BF11"/>
    <mergeCell ref="BC730:BE730"/>
    <mergeCell ref="CG10:CJ10"/>
    <mergeCell ref="CG11:CJ11"/>
    <mergeCell ref="CG730:CI730"/>
    <mergeCell ref="CL10:CO10"/>
    <mergeCell ref="CL11:CO11"/>
    <mergeCell ref="CL730:CN730"/>
    <mergeCell ref="BW10:BZ10"/>
    <mergeCell ref="BW11:BZ11"/>
    <mergeCell ref="BW730:BY730"/>
    <mergeCell ref="CB10:CE10"/>
    <mergeCell ref="CB11:CE11"/>
    <mergeCell ref="CB730:CD730"/>
    <mergeCell ref="DA10:DD10"/>
    <mergeCell ref="DA11:DD11"/>
    <mergeCell ref="DA730:DC730"/>
    <mergeCell ref="DF10:DI10"/>
    <mergeCell ref="DF11:DI11"/>
    <mergeCell ref="DF730:DH730"/>
    <mergeCell ref="CQ10:CT10"/>
    <mergeCell ref="CQ11:CT11"/>
    <mergeCell ref="CQ730:CS730"/>
    <mergeCell ref="CV10:CY10"/>
    <mergeCell ref="CV11:CY11"/>
    <mergeCell ref="CV730:CX730"/>
    <mergeCell ref="DU10:DX10"/>
    <mergeCell ref="DU11:DX11"/>
    <mergeCell ref="DU730:DW730"/>
    <mergeCell ref="DZ10:EC10"/>
    <mergeCell ref="DZ11:EC11"/>
    <mergeCell ref="DZ730:EB730"/>
    <mergeCell ref="DK10:DN10"/>
    <mergeCell ref="DK11:DN11"/>
    <mergeCell ref="DK730:DM730"/>
    <mergeCell ref="DP10:DS10"/>
    <mergeCell ref="DP11:DS11"/>
    <mergeCell ref="DP730:DR730"/>
  </mergeCells>
  <conditionalFormatting sqref="B13:B14">
    <cfRule type="duplicateValues" dxfId="1908" priority="2200"/>
  </conditionalFormatting>
  <conditionalFormatting sqref="B15:B70">
    <cfRule type="duplicateValues" dxfId="1907" priority="2197"/>
  </conditionalFormatting>
  <conditionalFormatting sqref="B71">
    <cfRule type="duplicateValues" dxfId="1906" priority="2196"/>
  </conditionalFormatting>
  <conditionalFormatting sqref="B72">
    <cfRule type="duplicateValues" dxfId="1905" priority="2195"/>
  </conditionalFormatting>
  <conditionalFormatting sqref="EQ9:EQ72 EQ730:EQ1688">
    <cfRule type="cellIs" dxfId="1904" priority="2193" operator="equal">
      <formula>"Ítem sin cotización"</formula>
    </cfRule>
    <cfRule type="cellIs" dxfId="1903" priority="2194" operator="equal">
      <formula>"Empate"</formula>
    </cfRule>
  </conditionalFormatting>
  <conditionalFormatting sqref="B73">
    <cfRule type="duplicateValues" dxfId="1902" priority="2192"/>
  </conditionalFormatting>
  <conditionalFormatting sqref="EQ73">
    <cfRule type="cellIs" dxfId="1901" priority="2190" operator="equal">
      <formula>"Ítem sin cotización"</formula>
    </cfRule>
    <cfRule type="cellIs" dxfId="1900" priority="2191" operator="equal">
      <formula>"Empate"</formula>
    </cfRule>
  </conditionalFormatting>
  <conditionalFormatting sqref="B74">
    <cfRule type="duplicateValues" dxfId="1899" priority="2189"/>
  </conditionalFormatting>
  <conditionalFormatting sqref="EQ74">
    <cfRule type="cellIs" dxfId="1898" priority="2187" operator="equal">
      <formula>"Ítem sin cotización"</formula>
    </cfRule>
    <cfRule type="cellIs" dxfId="1897" priority="2188" operator="equal">
      <formula>"Empate"</formula>
    </cfRule>
  </conditionalFormatting>
  <conditionalFormatting sqref="B75">
    <cfRule type="duplicateValues" dxfId="1896" priority="2186"/>
  </conditionalFormatting>
  <conditionalFormatting sqref="EQ75">
    <cfRule type="cellIs" dxfId="1895" priority="2184" operator="equal">
      <formula>"Ítem sin cotización"</formula>
    </cfRule>
    <cfRule type="cellIs" dxfId="1894" priority="2185" operator="equal">
      <formula>"Empate"</formula>
    </cfRule>
  </conditionalFormatting>
  <conditionalFormatting sqref="B76">
    <cfRule type="duplicateValues" dxfId="1893" priority="2183"/>
  </conditionalFormatting>
  <conditionalFormatting sqref="EQ76">
    <cfRule type="cellIs" dxfId="1892" priority="2181" operator="equal">
      <formula>"Ítem sin cotización"</formula>
    </cfRule>
    <cfRule type="cellIs" dxfId="1891" priority="2182" operator="equal">
      <formula>"Empate"</formula>
    </cfRule>
  </conditionalFormatting>
  <conditionalFormatting sqref="B77">
    <cfRule type="duplicateValues" dxfId="1890" priority="2180"/>
  </conditionalFormatting>
  <conditionalFormatting sqref="EQ77">
    <cfRule type="cellIs" dxfId="1889" priority="2178" operator="equal">
      <formula>"Ítem sin cotización"</formula>
    </cfRule>
    <cfRule type="cellIs" dxfId="1888" priority="2179" operator="equal">
      <formula>"Empate"</formula>
    </cfRule>
  </conditionalFormatting>
  <conditionalFormatting sqref="B78">
    <cfRule type="duplicateValues" dxfId="1887" priority="2177"/>
  </conditionalFormatting>
  <conditionalFormatting sqref="EQ78">
    <cfRule type="cellIs" dxfId="1886" priority="2175" operator="equal">
      <formula>"Ítem sin cotización"</formula>
    </cfRule>
    <cfRule type="cellIs" dxfId="1885" priority="2176" operator="equal">
      <formula>"Empate"</formula>
    </cfRule>
  </conditionalFormatting>
  <conditionalFormatting sqref="B79">
    <cfRule type="duplicateValues" dxfId="1884" priority="2174"/>
  </conditionalFormatting>
  <conditionalFormatting sqref="EQ79">
    <cfRule type="cellIs" dxfId="1883" priority="2172" operator="equal">
      <formula>"Ítem sin cotización"</formula>
    </cfRule>
    <cfRule type="cellIs" dxfId="1882" priority="2173" operator="equal">
      <formula>"Empate"</formula>
    </cfRule>
  </conditionalFormatting>
  <conditionalFormatting sqref="B80">
    <cfRule type="duplicateValues" dxfId="1881" priority="2168"/>
  </conditionalFormatting>
  <conditionalFormatting sqref="EQ80">
    <cfRule type="cellIs" dxfId="1880" priority="2166" operator="equal">
      <formula>"Ítem sin cotización"</formula>
    </cfRule>
    <cfRule type="cellIs" dxfId="1879" priority="2167" operator="equal">
      <formula>"Empate"</formula>
    </cfRule>
  </conditionalFormatting>
  <conditionalFormatting sqref="B81">
    <cfRule type="duplicateValues" dxfId="1878" priority="2165"/>
  </conditionalFormatting>
  <conditionalFormatting sqref="EQ81">
    <cfRule type="cellIs" dxfId="1877" priority="2163" operator="equal">
      <formula>"Ítem sin cotización"</formula>
    </cfRule>
    <cfRule type="cellIs" dxfId="1876" priority="2164" operator="equal">
      <formula>"Empate"</formula>
    </cfRule>
  </conditionalFormatting>
  <conditionalFormatting sqref="B82">
    <cfRule type="duplicateValues" dxfId="1875" priority="2162"/>
  </conditionalFormatting>
  <conditionalFormatting sqref="EQ82">
    <cfRule type="cellIs" dxfId="1874" priority="2160" operator="equal">
      <formula>"Ítem sin cotización"</formula>
    </cfRule>
    <cfRule type="cellIs" dxfId="1873" priority="2161" operator="equal">
      <formula>"Empate"</formula>
    </cfRule>
  </conditionalFormatting>
  <conditionalFormatting sqref="B83">
    <cfRule type="duplicateValues" dxfId="1872" priority="2159"/>
  </conditionalFormatting>
  <conditionalFormatting sqref="EQ83">
    <cfRule type="cellIs" dxfId="1871" priority="2157" operator="equal">
      <formula>"Ítem sin cotización"</formula>
    </cfRule>
    <cfRule type="cellIs" dxfId="1870" priority="2158" operator="equal">
      <formula>"Empate"</formula>
    </cfRule>
  </conditionalFormatting>
  <conditionalFormatting sqref="B84">
    <cfRule type="duplicateValues" dxfId="1869" priority="2156"/>
  </conditionalFormatting>
  <conditionalFormatting sqref="EQ84">
    <cfRule type="cellIs" dxfId="1868" priority="2154" operator="equal">
      <formula>"Ítem sin cotización"</formula>
    </cfRule>
    <cfRule type="cellIs" dxfId="1867" priority="2155" operator="equal">
      <formula>"Empate"</formula>
    </cfRule>
  </conditionalFormatting>
  <conditionalFormatting sqref="B85">
    <cfRule type="duplicateValues" dxfId="1866" priority="2153"/>
  </conditionalFormatting>
  <conditionalFormatting sqref="EQ85">
    <cfRule type="cellIs" dxfId="1865" priority="2151" operator="equal">
      <formula>"Ítem sin cotización"</formula>
    </cfRule>
    <cfRule type="cellIs" dxfId="1864" priority="2152" operator="equal">
      <formula>"Empate"</formula>
    </cfRule>
  </conditionalFormatting>
  <conditionalFormatting sqref="B86">
    <cfRule type="duplicateValues" dxfId="1863" priority="2150"/>
  </conditionalFormatting>
  <conditionalFormatting sqref="EQ86">
    <cfRule type="cellIs" dxfId="1862" priority="2148" operator="equal">
      <formula>"Ítem sin cotización"</formula>
    </cfRule>
    <cfRule type="cellIs" dxfId="1861" priority="2149" operator="equal">
      <formula>"Empate"</formula>
    </cfRule>
  </conditionalFormatting>
  <conditionalFormatting sqref="B87">
    <cfRule type="duplicateValues" dxfId="1860" priority="2147"/>
  </conditionalFormatting>
  <conditionalFormatting sqref="EQ87">
    <cfRule type="cellIs" dxfId="1859" priority="2145" operator="equal">
      <formula>"Ítem sin cotización"</formula>
    </cfRule>
    <cfRule type="cellIs" dxfId="1858" priority="2146" operator="equal">
      <formula>"Empate"</formula>
    </cfRule>
  </conditionalFormatting>
  <conditionalFormatting sqref="B88">
    <cfRule type="duplicateValues" dxfId="1857" priority="2144"/>
  </conditionalFormatting>
  <conditionalFormatting sqref="EQ88">
    <cfRule type="cellIs" dxfId="1856" priority="2142" operator="equal">
      <formula>"Ítem sin cotización"</formula>
    </cfRule>
    <cfRule type="cellIs" dxfId="1855" priority="2143" operator="equal">
      <formula>"Empate"</formula>
    </cfRule>
  </conditionalFormatting>
  <conditionalFormatting sqref="B89">
    <cfRule type="duplicateValues" dxfId="1854" priority="2141"/>
  </conditionalFormatting>
  <conditionalFormatting sqref="EQ89">
    <cfRule type="cellIs" dxfId="1853" priority="2139" operator="equal">
      <formula>"Ítem sin cotización"</formula>
    </cfRule>
    <cfRule type="cellIs" dxfId="1852" priority="2140" operator="equal">
      <formula>"Empate"</formula>
    </cfRule>
  </conditionalFormatting>
  <conditionalFormatting sqref="B90">
    <cfRule type="duplicateValues" dxfId="1851" priority="2138"/>
  </conditionalFormatting>
  <conditionalFormatting sqref="EQ90">
    <cfRule type="cellIs" dxfId="1850" priority="2136" operator="equal">
      <formula>"Ítem sin cotización"</formula>
    </cfRule>
    <cfRule type="cellIs" dxfId="1849" priority="2137" operator="equal">
      <formula>"Empate"</formula>
    </cfRule>
  </conditionalFormatting>
  <conditionalFormatting sqref="B91">
    <cfRule type="duplicateValues" dxfId="1848" priority="2135"/>
  </conditionalFormatting>
  <conditionalFormatting sqref="EQ91">
    <cfRule type="cellIs" dxfId="1847" priority="2133" operator="equal">
      <formula>"Ítem sin cotización"</formula>
    </cfRule>
    <cfRule type="cellIs" dxfId="1846" priority="2134" operator="equal">
      <formula>"Empate"</formula>
    </cfRule>
  </conditionalFormatting>
  <conditionalFormatting sqref="B92">
    <cfRule type="duplicateValues" dxfId="1845" priority="2132"/>
  </conditionalFormatting>
  <conditionalFormatting sqref="EQ92">
    <cfRule type="cellIs" dxfId="1844" priority="2130" operator="equal">
      <formula>"Ítem sin cotización"</formula>
    </cfRule>
    <cfRule type="cellIs" dxfId="1843" priority="2131" operator="equal">
      <formula>"Empate"</formula>
    </cfRule>
  </conditionalFormatting>
  <conditionalFormatting sqref="B93">
    <cfRule type="duplicateValues" dxfId="1842" priority="2129"/>
  </conditionalFormatting>
  <conditionalFormatting sqref="EQ93">
    <cfRule type="cellIs" dxfId="1841" priority="2127" operator="equal">
      <formula>"Ítem sin cotización"</formula>
    </cfRule>
    <cfRule type="cellIs" dxfId="1840" priority="2128" operator="equal">
      <formula>"Empate"</formula>
    </cfRule>
  </conditionalFormatting>
  <conditionalFormatting sqref="B94">
    <cfRule type="duplicateValues" dxfId="1839" priority="2126"/>
  </conditionalFormatting>
  <conditionalFormatting sqref="EQ94">
    <cfRule type="cellIs" dxfId="1838" priority="2124" operator="equal">
      <formula>"Ítem sin cotización"</formula>
    </cfRule>
    <cfRule type="cellIs" dxfId="1837" priority="2125" operator="equal">
      <formula>"Empate"</formula>
    </cfRule>
  </conditionalFormatting>
  <conditionalFormatting sqref="B95">
    <cfRule type="duplicateValues" dxfId="1836" priority="2123"/>
  </conditionalFormatting>
  <conditionalFormatting sqref="EQ95">
    <cfRule type="cellIs" dxfId="1835" priority="2121" operator="equal">
      <formula>"Ítem sin cotización"</formula>
    </cfRule>
    <cfRule type="cellIs" dxfId="1834" priority="2122" operator="equal">
      <formula>"Empate"</formula>
    </cfRule>
  </conditionalFormatting>
  <conditionalFormatting sqref="B96">
    <cfRule type="duplicateValues" dxfId="1833" priority="2120"/>
  </conditionalFormatting>
  <conditionalFormatting sqref="EQ96">
    <cfRule type="cellIs" dxfId="1832" priority="2118" operator="equal">
      <formula>"Ítem sin cotización"</formula>
    </cfRule>
    <cfRule type="cellIs" dxfId="1831" priority="2119" operator="equal">
      <formula>"Empate"</formula>
    </cfRule>
  </conditionalFormatting>
  <conditionalFormatting sqref="B97">
    <cfRule type="duplicateValues" dxfId="1830" priority="2117"/>
  </conditionalFormatting>
  <conditionalFormatting sqref="EQ97">
    <cfRule type="cellIs" dxfId="1829" priority="2115" operator="equal">
      <formula>"Ítem sin cotización"</formula>
    </cfRule>
    <cfRule type="cellIs" dxfId="1828" priority="2116" operator="equal">
      <formula>"Empate"</formula>
    </cfRule>
  </conditionalFormatting>
  <conditionalFormatting sqref="B98">
    <cfRule type="duplicateValues" dxfId="1827" priority="2114"/>
  </conditionalFormatting>
  <conditionalFormatting sqref="EQ98">
    <cfRule type="cellIs" dxfId="1826" priority="2112" operator="equal">
      <formula>"Ítem sin cotización"</formula>
    </cfRule>
    <cfRule type="cellIs" dxfId="1825" priority="2113" operator="equal">
      <formula>"Empate"</formula>
    </cfRule>
  </conditionalFormatting>
  <conditionalFormatting sqref="B99">
    <cfRule type="duplicateValues" dxfId="1824" priority="2111"/>
  </conditionalFormatting>
  <conditionalFormatting sqref="EQ99">
    <cfRule type="cellIs" dxfId="1823" priority="2109" operator="equal">
      <formula>"Ítem sin cotización"</formula>
    </cfRule>
    <cfRule type="cellIs" dxfId="1822" priority="2110" operator="equal">
      <formula>"Empate"</formula>
    </cfRule>
  </conditionalFormatting>
  <conditionalFormatting sqref="B100">
    <cfRule type="duplicateValues" dxfId="1821" priority="2108"/>
  </conditionalFormatting>
  <conditionalFormatting sqref="EQ100">
    <cfRule type="cellIs" dxfId="1820" priority="2106" operator="equal">
      <formula>"Ítem sin cotización"</formula>
    </cfRule>
    <cfRule type="cellIs" dxfId="1819" priority="2107" operator="equal">
      <formula>"Empate"</formula>
    </cfRule>
  </conditionalFormatting>
  <conditionalFormatting sqref="B101">
    <cfRule type="duplicateValues" dxfId="1818" priority="2105"/>
  </conditionalFormatting>
  <conditionalFormatting sqref="EQ101">
    <cfRule type="cellIs" dxfId="1817" priority="2103" operator="equal">
      <formula>"Ítem sin cotización"</formula>
    </cfRule>
    <cfRule type="cellIs" dxfId="1816" priority="2104" operator="equal">
      <formula>"Empate"</formula>
    </cfRule>
  </conditionalFormatting>
  <conditionalFormatting sqref="B102">
    <cfRule type="duplicateValues" dxfId="1815" priority="2102"/>
  </conditionalFormatting>
  <conditionalFormatting sqref="EQ102">
    <cfRule type="cellIs" dxfId="1814" priority="2100" operator="equal">
      <formula>"Ítem sin cotización"</formula>
    </cfRule>
    <cfRule type="cellIs" dxfId="1813" priority="2101" operator="equal">
      <formula>"Empate"</formula>
    </cfRule>
  </conditionalFormatting>
  <conditionalFormatting sqref="B103">
    <cfRule type="duplicateValues" dxfId="1812" priority="2099"/>
  </conditionalFormatting>
  <conditionalFormatting sqref="EQ103">
    <cfRule type="cellIs" dxfId="1811" priority="2097" operator="equal">
      <formula>"Ítem sin cotización"</formula>
    </cfRule>
    <cfRule type="cellIs" dxfId="1810" priority="2098" operator="equal">
      <formula>"Empate"</formula>
    </cfRule>
  </conditionalFormatting>
  <conditionalFormatting sqref="B104">
    <cfRule type="duplicateValues" dxfId="1809" priority="2096"/>
  </conditionalFormatting>
  <conditionalFormatting sqref="EQ104">
    <cfRule type="cellIs" dxfId="1808" priority="2094" operator="equal">
      <formula>"Ítem sin cotización"</formula>
    </cfRule>
    <cfRule type="cellIs" dxfId="1807" priority="2095" operator="equal">
      <formula>"Empate"</formula>
    </cfRule>
  </conditionalFormatting>
  <conditionalFormatting sqref="B105">
    <cfRule type="duplicateValues" dxfId="1806" priority="2093"/>
  </conditionalFormatting>
  <conditionalFormatting sqref="EQ105">
    <cfRule type="cellIs" dxfId="1805" priority="2091" operator="equal">
      <formula>"Ítem sin cotización"</formula>
    </cfRule>
    <cfRule type="cellIs" dxfId="1804" priority="2092" operator="equal">
      <formula>"Empate"</formula>
    </cfRule>
  </conditionalFormatting>
  <conditionalFormatting sqref="B106">
    <cfRule type="duplicateValues" dxfId="1803" priority="2090"/>
  </conditionalFormatting>
  <conditionalFormatting sqref="EQ106">
    <cfRule type="cellIs" dxfId="1802" priority="2088" operator="equal">
      <formula>"Ítem sin cotización"</formula>
    </cfRule>
    <cfRule type="cellIs" dxfId="1801" priority="2089" operator="equal">
      <formula>"Empate"</formula>
    </cfRule>
  </conditionalFormatting>
  <conditionalFormatting sqref="B107">
    <cfRule type="duplicateValues" dxfId="1800" priority="2087"/>
  </conditionalFormatting>
  <conditionalFormatting sqref="EQ107">
    <cfRule type="cellIs" dxfId="1799" priority="2085" operator="equal">
      <formula>"Ítem sin cotización"</formula>
    </cfRule>
    <cfRule type="cellIs" dxfId="1798" priority="2086" operator="equal">
      <formula>"Empate"</formula>
    </cfRule>
  </conditionalFormatting>
  <conditionalFormatting sqref="B108">
    <cfRule type="duplicateValues" dxfId="1797" priority="2084"/>
  </conditionalFormatting>
  <conditionalFormatting sqref="EQ108">
    <cfRule type="cellIs" dxfId="1796" priority="2082" operator="equal">
      <formula>"Ítem sin cotización"</formula>
    </cfRule>
    <cfRule type="cellIs" dxfId="1795" priority="2083" operator="equal">
      <formula>"Empate"</formula>
    </cfRule>
  </conditionalFormatting>
  <conditionalFormatting sqref="B109">
    <cfRule type="duplicateValues" dxfId="1794" priority="2081"/>
  </conditionalFormatting>
  <conditionalFormatting sqref="EQ109">
    <cfRule type="cellIs" dxfId="1793" priority="2079" operator="equal">
      <formula>"Ítem sin cotización"</formula>
    </cfRule>
    <cfRule type="cellIs" dxfId="1792" priority="2080" operator="equal">
      <formula>"Empate"</formula>
    </cfRule>
  </conditionalFormatting>
  <conditionalFormatting sqref="B110">
    <cfRule type="duplicateValues" dxfId="1791" priority="2078"/>
  </conditionalFormatting>
  <conditionalFormatting sqref="EQ110">
    <cfRule type="cellIs" dxfId="1790" priority="2076" operator="equal">
      <formula>"Ítem sin cotización"</formula>
    </cfRule>
    <cfRule type="cellIs" dxfId="1789" priority="2077" operator="equal">
      <formula>"Empate"</formula>
    </cfRule>
  </conditionalFormatting>
  <conditionalFormatting sqref="B111">
    <cfRule type="duplicateValues" dxfId="1788" priority="2075"/>
  </conditionalFormatting>
  <conditionalFormatting sqref="EQ111">
    <cfRule type="cellIs" dxfId="1787" priority="2073" operator="equal">
      <formula>"Ítem sin cotización"</formula>
    </cfRule>
    <cfRule type="cellIs" dxfId="1786" priority="2074" operator="equal">
      <formula>"Empate"</formula>
    </cfRule>
  </conditionalFormatting>
  <conditionalFormatting sqref="B112">
    <cfRule type="duplicateValues" dxfId="1785" priority="2072"/>
  </conditionalFormatting>
  <conditionalFormatting sqref="EQ112">
    <cfRule type="cellIs" dxfId="1784" priority="2070" operator="equal">
      <formula>"Ítem sin cotización"</formula>
    </cfRule>
    <cfRule type="cellIs" dxfId="1783" priority="2071" operator="equal">
      <formula>"Empate"</formula>
    </cfRule>
  </conditionalFormatting>
  <conditionalFormatting sqref="B113">
    <cfRule type="duplicateValues" dxfId="1782" priority="2069"/>
  </conditionalFormatting>
  <conditionalFormatting sqref="EQ113">
    <cfRule type="cellIs" dxfId="1781" priority="2067" operator="equal">
      <formula>"Ítem sin cotización"</formula>
    </cfRule>
    <cfRule type="cellIs" dxfId="1780" priority="2068" operator="equal">
      <formula>"Empate"</formula>
    </cfRule>
  </conditionalFormatting>
  <conditionalFormatting sqref="B114">
    <cfRule type="duplicateValues" dxfId="1779" priority="2066"/>
  </conditionalFormatting>
  <conditionalFormatting sqref="EQ114">
    <cfRule type="cellIs" dxfId="1778" priority="2064" operator="equal">
      <formula>"Ítem sin cotización"</formula>
    </cfRule>
    <cfRule type="cellIs" dxfId="1777" priority="2065" operator="equal">
      <formula>"Empate"</formula>
    </cfRule>
  </conditionalFormatting>
  <conditionalFormatting sqref="B115">
    <cfRule type="duplicateValues" dxfId="1776" priority="2063"/>
  </conditionalFormatting>
  <conditionalFormatting sqref="EQ115">
    <cfRule type="cellIs" dxfId="1775" priority="2061" operator="equal">
      <formula>"Ítem sin cotización"</formula>
    </cfRule>
    <cfRule type="cellIs" dxfId="1774" priority="2062" operator="equal">
      <formula>"Empate"</formula>
    </cfRule>
  </conditionalFormatting>
  <conditionalFormatting sqref="B116">
    <cfRule type="duplicateValues" dxfId="1773" priority="2060"/>
  </conditionalFormatting>
  <conditionalFormatting sqref="EQ116">
    <cfRule type="cellIs" dxfId="1772" priority="2058" operator="equal">
      <formula>"Ítem sin cotización"</formula>
    </cfRule>
    <cfRule type="cellIs" dxfId="1771" priority="2059" operator="equal">
      <formula>"Empate"</formula>
    </cfRule>
  </conditionalFormatting>
  <conditionalFormatting sqref="B117">
    <cfRule type="duplicateValues" dxfId="1770" priority="2057"/>
  </conditionalFormatting>
  <conditionalFormatting sqref="EQ117">
    <cfRule type="cellIs" dxfId="1769" priority="2055" operator="equal">
      <formula>"Ítem sin cotización"</formula>
    </cfRule>
    <cfRule type="cellIs" dxfId="1768" priority="2056" operator="equal">
      <formula>"Empate"</formula>
    </cfRule>
  </conditionalFormatting>
  <conditionalFormatting sqref="B118">
    <cfRule type="duplicateValues" dxfId="1767" priority="2054"/>
  </conditionalFormatting>
  <conditionalFormatting sqref="EQ118">
    <cfRule type="cellIs" dxfId="1766" priority="2052" operator="equal">
      <formula>"Ítem sin cotización"</formula>
    </cfRule>
    <cfRule type="cellIs" dxfId="1765" priority="2053" operator="equal">
      <formula>"Empate"</formula>
    </cfRule>
  </conditionalFormatting>
  <conditionalFormatting sqref="B119">
    <cfRule type="duplicateValues" dxfId="1764" priority="2051"/>
  </conditionalFormatting>
  <conditionalFormatting sqref="EQ119">
    <cfRule type="cellIs" dxfId="1763" priority="2049" operator="equal">
      <formula>"Ítem sin cotización"</formula>
    </cfRule>
    <cfRule type="cellIs" dxfId="1762" priority="2050" operator="equal">
      <formula>"Empate"</formula>
    </cfRule>
  </conditionalFormatting>
  <conditionalFormatting sqref="B120">
    <cfRule type="duplicateValues" dxfId="1761" priority="2048"/>
  </conditionalFormatting>
  <conditionalFormatting sqref="EQ120">
    <cfRule type="cellIs" dxfId="1760" priority="2046" operator="equal">
      <formula>"Ítem sin cotización"</formula>
    </cfRule>
    <cfRule type="cellIs" dxfId="1759" priority="2047" operator="equal">
      <formula>"Empate"</formula>
    </cfRule>
  </conditionalFormatting>
  <conditionalFormatting sqref="B121">
    <cfRule type="duplicateValues" dxfId="1758" priority="2045"/>
  </conditionalFormatting>
  <conditionalFormatting sqref="EQ121">
    <cfRule type="cellIs" dxfId="1757" priority="2043" operator="equal">
      <formula>"Ítem sin cotización"</formula>
    </cfRule>
    <cfRule type="cellIs" dxfId="1756" priority="2044" operator="equal">
      <formula>"Empate"</formula>
    </cfRule>
  </conditionalFormatting>
  <conditionalFormatting sqref="B122">
    <cfRule type="duplicateValues" dxfId="1755" priority="2042"/>
  </conditionalFormatting>
  <conditionalFormatting sqref="B123">
    <cfRule type="duplicateValues" dxfId="1754" priority="2039"/>
  </conditionalFormatting>
  <conditionalFormatting sqref="EQ123">
    <cfRule type="cellIs" dxfId="1753" priority="2037" operator="equal">
      <formula>"Ítem sin cotización"</formula>
    </cfRule>
    <cfRule type="cellIs" dxfId="1752" priority="2038" operator="equal">
      <formula>"Empate"</formula>
    </cfRule>
  </conditionalFormatting>
  <conditionalFormatting sqref="B124">
    <cfRule type="duplicateValues" dxfId="1751" priority="2036"/>
  </conditionalFormatting>
  <conditionalFormatting sqref="EQ124">
    <cfRule type="cellIs" dxfId="1750" priority="2034" operator="equal">
      <formula>"Ítem sin cotización"</formula>
    </cfRule>
    <cfRule type="cellIs" dxfId="1749" priority="2035" operator="equal">
      <formula>"Empate"</formula>
    </cfRule>
  </conditionalFormatting>
  <conditionalFormatting sqref="B125">
    <cfRule type="duplicateValues" dxfId="1748" priority="2033"/>
  </conditionalFormatting>
  <conditionalFormatting sqref="EQ125">
    <cfRule type="cellIs" dxfId="1747" priority="2031" operator="equal">
      <formula>"Ítem sin cotización"</formula>
    </cfRule>
    <cfRule type="cellIs" dxfId="1746" priority="2032" operator="equal">
      <formula>"Empate"</formula>
    </cfRule>
  </conditionalFormatting>
  <conditionalFormatting sqref="B126">
    <cfRule type="duplicateValues" dxfId="1745" priority="2030"/>
  </conditionalFormatting>
  <conditionalFormatting sqref="EQ126">
    <cfRule type="cellIs" dxfId="1744" priority="2028" operator="equal">
      <formula>"Ítem sin cotización"</formula>
    </cfRule>
    <cfRule type="cellIs" dxfId="1743" priority="2029" operator="equal">
      <formula>"Empate"</formula>
    </cfRule>
  </conditionalFormatting>
  <conditionalFormatting sqref="B127">
    <cfRule type="duplicateValues" dxfId="1742" priority="2027"/>
  </conditionalFormatting>
  <conditionalFormatting sqref="EQ127">
    <cfRule type="cellIs" dxfId="1741" priority="2025" operator="equal">
      <formula>"Ítem sin cotización"</formula>
    </cfRule>
    <cfRule type="cellIs" dxfId="1740" priority="2026" operator="equal">
      <formula>"Empate"</formula>
    </cfRule>
  </conditionalFormatting>
  <conditionalFormatting sqref="B128">
    <cfRule type="duplicateValues" dxfId="1739" priority="2024"/>
  </conditionalFormatting>
  <conditionalFormatting sqref="EQ128">
    <cfRule type="cellIs" dxfId="1738" priority="2022" operator="equal">
      <formula>"Ítem sin cotización"</formula>
    </cfRule>
    <cfRule type="cellIs" dxfId="1737" priority="2023" operator="equal">
      <formula>"Empate"</formula>
    </cfRule>
  </conditionalFormatting>
  <conditionalFormatting sqref="B129">
    <cfRule type="duplicateValues" dxfId="1736" priority="2021"/>
  </conditionalFormatting>
  <conditionalFormatting sqref="EQ129">
    <cfRule type="cellIs" dxfId="1735" priority="2019" operator="equal">
      <formula>"Ítem sin cotización"</formula>
    </cfRule>
    <cfRule type="cellIs" dxfId="1734" priority="2020" operator="equal">
      <formula>"Empate"</formula>
    </cfRule>
  </conditionalFormatting>
  <conditionalFormatting sqref="B130">
    <cfRule type="duplicateValues" dxfId="1733" priority="2018"/>
  </conditionalFormatting>
  <conditionalFormatting sqref="EQ130">
    <cfRule type="cellIs" dxfId="1732" priority="2016" operator="equal">
      <formula>"Ítem sin cotización"</formula>
    </cfRule>
    <cfRule type="cellIs" dxfId="1731" priority="2017" operator="equal">
      <formula>"Empate"</formula>
    </cfRule>
  </conditionalFormatting>
  <conditionalFormatting sqref="B131">
    <cfRule type="duplicateValues" dxfId="1730" priority="2015"/>
  </conditionalFormatting>
  <conditionalFormatting sqref="EQ131">
    <cfRule type="cellIs" dxfId="1729" priority="2013" operator="equal">
      <formula>"Ítem sin cotización"</formula>
    </cfRule>
    <cfRule type="cellIs" dxfId="1728" priority="2014" operator="equal">
      <formula>"Empate"</formula>
    </cfRule>
  </conditionalFormatting>
  <conditionalFormatting sqref="B132">
    <cfRule type="duplicateValues" dxfId="1727" priority="2012"/>
  </conditionalFormatting>
  <conditionalFormatting sqref="EQ132">
    <cfRule type="cellIs" dxfId="1726" priority="2010" operator="equal">
      <formula>"Ítem sin cotización"</formula>
    </cfRule>
    <cfRule type="cellIs" dxfId="1725" priority="2011" operator="equal">
      <formula>"Empate"</formula>
    </cfRule>
  </conditionalFormatting>
  <conditionalFormatting sqref="B133">
    <cfRule type="duplicateValues" dxfId="1724" priority="2009"/>
  </conditionalFormatting>
  <conditionalFormatting sqref="EQ133">
    <cfRule type="cellIs" dxfId="1723" priority="2007" operator="equal">
      <formula>"Ítem sin cotización"</formula>
    </cfRule>
    <cfRule type="cellIs" dxfId="1722" priority="2008" operator="equal">
      <formula>"Empate"</formula>
    </cfRule>
  </conditionalFormatting>
  <conditionalFormatting sqref="B134">
    <cfRule type="duplicateValues" dxfId="1721" priority="2006"/>
  </conditionalFormatting>
  <conditionalFormatting sqref="EQ134">
    <cfRule type="cellIs" dxfId="1720" priority="2004" operator="equal">
      <formula>"Ítem sin cotización"</formula>
    </cfRule>
    <cfRule type="cellIs" dxfId="1719" priority="2005" operator="equal">
      <formula>"Empate"</formula>
    </cfRule>
  </conditionalFormatting>
  <conditionalFormatting sqref="B135">
    <cfRule type="duplicateValues" dxfId="1718" priority="2003"/>
  </conditionalFormatting>
  <conditionalFormatting sqref="EQ135">
    <cfRule type="cellIs" dxfId="1717" priority="2001" operator="equal">
      <formula>"Ítem sin cotización"</formula>
    </cfRule>
    <cfRule type="cellIs" dxfId="1716" priority="2002" operator="equal">
      <formula>"Empate"</formula>
    </cfRule>
  </conditionalFormatting>
  <conditionalFormatting sqref="B136">
    <cfRule type="duplicateValues" dxfId="1715" priority="2000"/>
  </conditionalFormatting>
  <conditionalFormatting sqref="EQ136">
    <cfRule type="cellIs" dxfId="1714" priority="1998" operator="equal">
      <formula>"Ítem sin cotización"</formula>
    </cfRule>
    <cfRule type="cellIs" dxfId="1713" priority="1999" operator="equal">
      <formula>"Empate"</formula>
    </cfRule>
  </conditionalFormatting>
  <conditionalFormatting sqref="B137">
    <cfRule type="duplicateValues" dxfId="1712" priority="1997"/>
  </conditionalFormatting>
  <conditionalFormatting sqref="EQ137">
    <cfRule type="cellIs" dxfId="1711" priority="1995" operator="equal">
      <formula>"Ítem sin cotización"</formula>
    </cfRule>
    <cfRule type="cellIs" dxfId="1710" priority="1996" operator="equal">
      <formula>"Empate"</formula>
    </cfRule>
  </conditionalFormatting>
  <conditionalFormatting sqref="B138">
    <cfRule type="duplicateValues" dxfId="1709" priority="1994"/>
  </conditionalFormatting>
  <conditionalFormatting sqref="EQ138">
    <cfRule type="cellIs" dxfId="1708" priority="1992" operator="equal">
      <formula>"Ítem sin cotización"</formula>
    </cfRule>
    <cfRule type="cellIs" dxfId="1707" priority="1993" operator="equal">
      <formula>"Empate"</formula>
    </cfRule>
  </conditionalFormatting>
  <conditionalFormatting sqref="B139">
    <cfRule type="duplicateValues" dxfId="1706" priority="1991"/>
  </conditionalFormatting>
  <conditionalFormatting sqref="EQ139">
    <cfRule type="cellIs" dxfId="1705" priority="1989" operator="equal">
      <formula>"Ítem sin cotización"</formula>
    </cfRule>
    <cfRule type="cellIs" dxfId="1704" priority="1990" operator="equal">
      <formula>"Empate"</formula>
    </cfRule>
  </conditionalFormatting>
  <conditionalFormatting sqref="B140">
    <cfRule type="duplicateValues" dxfId="1703" priority="1988"/>
  </conditionalFormatting>
  <conditionalFormatting sqref="EQ140">
    <cfRule type="cellIs" dxfId="1702" priority="1986" operator="equal">
      <formula>"Ítem sin cotización"</formula>
    </cfRule>
    <cfRule type="cellIs" dxfId="1701" priority="1987" operator="equal">
      <formula>"Empate"</formula>
    </cfRule>
  </conditionalFormatting>
  <conditionalFormatting sqref="B141">
    <cfRule type="duplicateValues" dxfId="1700" priority="1985"/>
  </conditionalFormatting>
  <conditionalFormatting sqref="EQ141">
    <cfRule type="cellIs" dxfId="1699" priority="1983" operator="equal">
      <formula>"Ítem sin cotización"</formula>
    </cfRule>
    <cfRule type="cellIs" dxfId="1698" priority="1984" operator="equal">
      <formula>"Empate"</formula>
    </cfRule>
  </conditionalFormatting>
  <conditionalFormatting sqref="B142">
    <cfRule type="duplicateValues" dxfId="1697" priority="1982"/>
  </conditionalFormatting>
  <conditionalFormatting sqref="EQ142">
    <cfRule type="cellIs" dxfId="1696" priority="1980" operator="equal">
      <formula>"Ítem sin cotización"</formula>
    </cfRule>
    <cfRule type="cellIs" dxfId="1695" priority="1981" operator="equal">
      <formula>"Empate"</formula>
    </cfRule>
  </conditionalFormatting>
  <conditionalFormatting sqref="B143">
    <cfRule type="duplicateValues" dxfId="1694" priority="1979"/>
  </conditionalFormatting>
  <conditionalFormatting sqref="EQ143">
    <cfRule type="cellIs" dxfId="1693" priority="1977" operator="equal">
      <formula>"Ítem sin cotización"</formula>
    </cfRule>
    <cfRule type="cellIs" dxfId="1692" priority="1978" operator="equal">
      <formula>"Empate"</formula>
    </cfRule>
  </conditionalFormatting>
  <conditionalFormatting sqref="B144">
    <cfRule type="duplicateValues" dxfId="1691" priority="1976"/>
  </conditionalFormatting>
  <conditionalFormatting sqref="EQ144">
    <cfRule type="cellIs" dxfId="1690" priority="1974" operator="equal">
      <formula>"Ítem sin cotización"</formula>
    </cfRule>
    <cfRule type="cellIs" dxfId="1689" priority="1975" operator="equal">
      <formula>"Empate"</formula>
    </cfRule>
  </conditionalFormatting>
  <conditionalFormatting sqref="B145">
    <cfRule type="duplicateValues" dxfId="1688" priority="1973"/>
  </conditionalFormatting>
  <conditionalFormatting sqref="EQ145">
    <cfRule type="cellIs" dxfId="1687" priority="1971" operator="equal">
      <formula>"Ítem sin cotización"</formula>
    </cfRule>
    <cfRule type="cellIs" dxfId="1686" priority="1972" operator="equal">
      <formula>"Empate"</formula>
    </cfRule>
  </conditionalFormatting>
  <conditionalFormatting sqref="B146">
    <cfRule type="duplicateValues" dxfId="1685" priority="1970"/>
  </conditionalFormatting>
  <conditionalFormatting sqref="EQ146">
    <cfRule type="cellIs" dxfId="1684" priority="1968" operator="equal">
      <formula>"Ítem sin cotización"</formula>
    </cfRule>
    <cfRule type="cellIs" dxfId="1683" priority="1969" operator="equal">
      <formula>"Empate"</formula>
    </cfRule>
  </conditionalFormatting>
  <conditionalFormatting sqref="B147">
    <cfRule type="duplicateValues" dxfId="1682" priority="1967"/>
  </conditionalFormatting>
  <conditionalFormatting sqref="EQ147">
    <cfRule type="cellIs" dxfId="1681" priority="1965" operator="equal">
      <formula>"Ítem sin cotización"</formula>
    </cfRule>
    <cfRule type="cellIs" dxfId="1680" priority="1966" operator="equal">
      <formula>"Empate"</formula>
    </cfRule>
  </conditionalFormatting>
  <conditionalFormatting sqref="B148">
    <cfRule type="duplicateValues" dxfId="1679" priority="1964"/>
  </conditionalFormatting>
  <conditionalFormatting sqref="EQ148">
    <cfRule type="cellIs" dxfId="1678" priority="1962" operator="equal">
      <formula>"Ítem sin cotización"</formula>
    </cfRule>
    <cfRule type="cellIs" dxfId="1677" priority="1963" operator="equal">
      <formula>"Empate"</formula>
    </cfRule>
  </conditionalFormatting>
  <conditionalFormatting sqref="B149">
    <cfRule type="duplicateValues" dxfId="1676" priority="1961"/>
  </conditionalFormatting>
  <conditionalFormatting sqref="EQ149">
    <cfRule type="cellIs" dxfId="1675" priority="1959" operator="equal">
      <formula>"Ítem sin cotización"</formula>
    </cfRule>
    <cfRule type="cellIs" dxfId="1674" priority="1960" operator="equal">
      <formula>"Empate"</formula>
    </cfRule>
  </conditionalFormatting>
  <conditionalFormatting sqref="B150">
    <cfRule type="duplicateValues" dxfId="1673" priority="1958"/>
  </conditionalFormatting>
  <conditionalFormatting sqref="EQ150">
    <cfRule type="cellIs" dxfId="1672" priority="1956" operator="equal">
      <formula>"Ítem sin cotización"</formula>
    </cfRule>
    <cfRule type="cellIs" dxfId="1671" priority="1957" operator="equal">
      <formula>"Empate"</formula>
    </cfRule>
  </conditionalFormatting>
  <conditionalFormatting sqref="B151">
    <cfRule type="duplicateValues" dxfId="1670" priority="1955"/>
  </conditionalFormatting>
  <conditionalFormatting sqref="EQ151">
    <cfRule type="cellIs" dxfId="1669" priority="1953" operator="equal">
      <formula>"Ítem sin cotización"</formula>
    </cfRule>
    <cfRule type="cellIs" dxfId="1668" priority="1954" operator="equal">
      <formula>"Empate"</formula>
    </cfRule>
  </conditionalFormatting>
  <conditionalFormatting sqref="B152">
    <cfRule type="duplicateValues" dxfId="1667" priority="1952"/>
  </conditionalFormatting>
  <conditionalFormatting sqref="B153">
    <cfRule type="duplicateValues" dxfId="1666" priority="1949"/>
  </conditionalFormatting>
  <conditionalFormatting sqref="EQ153">
    <cfRule type="cellIs" dxfId="1665" priority="1947" operator="equal">
      <formula>"Ítem sin cotización"</formula>
    </cfRule>
    <cfRule type="cellIs" dxfId="1664" priority="1948" operator="equal">
      <formula>"Empate"</formula>
    </cfRule>
  </conditionalFormatting>
  <conditionalFormatting sqref="B154">
    <cfRule type="duplicateValues" dxfId="1663" priority="1946"/>
  </conditionalFormatting>
  <conditionalFormatting sqref="EQ154">
    <cfRule type="cellIs" dxfId="1662" priority="1944" operator="equal">
      <formula>"Ítem sin cotización"</formula>
    </cfRule>
    <cfRule type="cellIs" dxfId="1661" priority="1945" operator="equal">
      <formula>"Empate"</formula>
    </cfRule>
  </conditionalFormatting>
  <conditionalFormatting sqref="B155">
    <cfRule type="duplicateValues" dxfId="1660" priority="1943"/>
  </conditionalFormatting>
  <conditionalFormatting sqref="EQ155">
    <cfRule type="cellIs" dxfId="1659" priority="1941" operator="equal">
      <formula>"Ítem sin cotización"</formula>
    </cfRule>
    <cfRule type="cellIs" dxfId="1658" priority="1942" operator="equal">
      <formula>"Empate"</formula>
    </cfRule>
  </conditionalFormatting>
  <conditionalFormatting sqref="B156">
    <cfRule type="duplicateValues" dxfId="1657" priority="1940"/>
  </conditionalFormatting>
  <conditionalFormatting sqref="EQ156">
    <cfRule type="cellIs" dxfId="1656" priority="1938" operator="equal">
      <formula>"Ítem sin cotización"</formula>
    </cfRule>
    <cfRule type="cellIs" dxfId="1655" priority="1939" operator="equal">
      <formula>"Empate"</formula>
    </cfRule>
  </conditionalFormatting>
  <conditionalFormatting sqref="B157">
    <cfRule type="duplicateValues" dxfId="1654" priority="1934"/>
  </conditionalFormatting>
  <conditionalFormatting sqref="EQ157">
    <cfRule type="cellIs" dxfId="1653" priority="1932" operator="equal">
      <formula>"Ítem sin cotización"</formula>
    </cfRule>
    <cfRule type="cellIs" dxfId="1652" priority="1933" operator="equal">
      <formula>"Empate"</formula>
    </cfRule>
  </conditionalFormatting>
  <conditionalFormatting sqref="B158">
    <cfRule type="duplicateValues" dxfId="1651" priority="1931"/>
  </conditionalFormatting>
  <conditionalFormatting sqref="EQ158">
    <cfRule type="cellIs" dxfId="1650" priority="1929" operator="equal">
      <formula>"Ítem sin cotización"</formula>
    </cfRule>
    <cfRule type="cellIs" dxfId="1649" priority="1930" operator="equal">
      <formula>"Empate"</formula>
    </cfRule>
  </conditionalFormatting>
  <conditionalFormatting sqref="B159">
    <cfRule type="duplicateValues" dxfId="1648" priority="1928"/>
  </conditionalFormatting>
  <conditionalFormatting sqref="EQ159">
    <cfRule type="cellIs" dxfId="1647" priority="1926" operator="equal">
      <formula>"Ítem sin cotización"</formula>
    </cfRule>
    <cfRule type="cellIs" dxfId="1646" priority="1927" operator="equal">
      <formula>"Empate"</formula>
    </cfRule>
  </conditionalFormatting>
  <conditionalFormatting sqref="B160">
    <cfRule type="duplicateValues" dxfId="1645" priority="1925"/>
  </conditionalFormatting>
  <conditionalFormatting sqref="EQ160">
    <cfRule type="cellIs" dxfId="1644" priority="1923" operator="equal">
      <formula>"Ítem sin cotización"</formula>
    </cfRule>
    <cfRule type="cellIs" dxfId="1643" priority="1924" operator="equal">
      <formula>"Empate"</formula>
    </cfRule>
  </conditionalFormatting>
  <conditionalFormatting sqref="B161">
    <cfRule type="duplicateValues" dxfId="1642" priority="1922"/>
  </conditionalFormatting>
  <conditionalFormatting sqref="EQ161">
    <cfRule type="cellIs" dxfId="1641" priority="1920" operator="equal">
      <formula>"Ítem sin cotización"</formula>
    </cfRule>
    <cfRule type="cellIs" dxfId="1640" priority="1921" operator="equal">
      <formula>"Empate"</formula>
    </cfRule>
  </conditionalFormatting>
  <conditionalFormatting sqref="B162">
    <cfRule type="duplicateValues" dxfId="1639" priority="1919"/>
  </conditionalFormatting>
  <conditionalFormatting sqref="EQ162">
    <cfRule type="cellIs" dxfId="1638" priority="1917" operator="equal">
      <formula>"Ítem sin cotización"</formula>
    </cfRule>
    <cfRule type="cellIs" dxfId="1637" priority="1918" operator="equal">
      <formula>"Empate"</formula>
    </cfRule>
  </conditionalFormatting>
  <conditionalFormatting sqref="B163">
    <cfRule type="duplicateValues" dxfId="1636" priority="1916"/>
  </conditionalFormatting>
  <conditionalFormatting sqref="EQ163">
    <cfRule type="cellIs" dxfId="1635" priority="1914" operator="equal">
      <formula>"Ítem sin cotización"</formula>
    </cfRule>
    <cfRule type="cellIs" dxfId="1634" priority="1915" operator="equal">
      <formula>"Empate"</formula>
    </cfRule>
  </conditionalFormatting>
  <conditionalFormatting sqref="B164">
    <cfRule type="duplicateValues" dxfId="1633" priority="1913"/>
  </conditionalFormatting>
  <conditionalFormatting sqref="EQ164">
    <cfRule type="cellIs" dxfId="1632" priority="1911" operator="equal">
      <formula>"Ítem sin cotización"</formula>
    </cfRule>
    <cfRule type="cellIs" dxfId="1631" priority="1912" operator="equal">
      <formula>"Empate"</formula>
    </cfRule>
  </conditionalFormatting>
  <conditionalFormatting sqref="B165">
    <cfRule type="duplicateValues" dxfId="1630" priority="1910"/>
  </conditionalFormatting>
  <conditionalFormatting sqref="EQ165">
    <cfRule type="cellIs" dxfId="1629" priority="1908" operator="equal">
      <formula>"Ítem sin cotización"</formula>
    </cfRule>
    <cfRule type="cellIs" dxfId="1628" priority="1909" operator="equal">
      <formula>"Empate"</formula>
    </cfRule>
  </conditionalFormatting>
  <conditionalFormatting sqref="B166">
    <cfRule type="duplicateValues" dxfId="1627" priority="1907"/>
  </conditionalFormatting>
  <conditionalFormatting sqref="EQ166">
    <cfRule type="cellIs" dxfId="1626" priority="1905" operator="equal">
      <formula>"Ítem sin cotización"</formula>
    </cfRule>
    <cfRule type="cellIs" dxfId="1625" priority="1906" operator="equal">
      <formula>"Empate"</formula>
    </cfRule>
  </conditionalFormatting>
  <conditionalFormatting sqref="B167">
    <cfRule type="duplicateValues" dxfId="1624" priority="1904"/>
  </conditionalFormatting>
  <conditionalFormatting sqref="EQ167">
    <cfRule type="cellIs" dxfId="1623" priority="1902" operator="equal">
      <formula>"Ítem sin cotización"</formula>
    </cfRule>
    <cfRule type="cellIs" dxfId="1622" priority="1903" operator="equal">
      <formula>"Empate"</formula>
    </cfRule>
  </conditionalFormatting>
  <conditionalFormatting sqref="B168">
    <cfRule type="duplicateValues" dxfId="1621" priority="1901"/>
  </conditionalFormatting>
  <conditionalFormatting sqref="EQ168">
    <cfRule type="cellIs" dxfId="1620" priority="1899" operator="equal">
      <formula>"Ítem sin cotización"</formula>
    </cfRule>
    <cfRule type="cellIs" dxfId="1619" priority="1900" operator="equal">
      <formula>"Empate"</formula>
    </cfRule>
  </conditionalFormatting>
  <conditionalFormatting sqref="B169">
    <cfRule type="duplicateValues" dxfId="1618" priority="1898"/>
  </conditionalFormatting>
  <conditionalFormatting sqref="EQ169">
    <cfRule type="cellIs" dxfId="1617" priority="1896" operator="equal">
      <formula>"Ítem sin cotización"</formula>
    </cfRule>
    <cfRule type="cellIs" dxfId="1616" priority="1897" operator="equal">
      <formula>"Empate"</formula>
    </cfRule>
  </conditionalFormatting>
  <conditionalFormatting sqref="B170">
    <cfRule type="duplicateValues" dxfId="1615" priority="1895"/>
  </conditionalFormatting>
  <conditionalFormatting sqref="EQ170">
    <cfRule type="cellIs" dxfId="1614" priority="1893" operator="equal">
      <formula>"Ítem sin cotización"</formula>
    </cfRule>
    <cfRule type="cellIs" dxfId="1613" priority="1894" operator="equal">
      <formula>"Empate"</formula>
    </cfRule>
  </conditionalFormatting>
  <conditionalFormatting sqref="B171">
    <cfRule type="duplicateValues" dxfId="1612" priority="1892"/>
  </conditionalFormatting>
  <conditionalFormatting sqref="EQ171">
    <cfRule type="cellIs" dxfId="1611" priority="1890" operator="equal">
      <formula>"Ítem sin cotización"</formula>
    </cfRule>
    <cfRule type="cellIs" dxfId="1610" priority="1891" operator="equal">
      <formula>"Empate"</formula>
    </cfRule>
  </conditionalFormatting>
  <conditionalFormatting sqref="B172">
    <cfRule type="duplicateValues" dxfId="1609" priority="1889"/>
  </conditionalFormatting>
  <conditionalFormatting sqref="EQ172">
    <cfRule type="cellIs" dxfId="1608" priority="1887" operator="equal">
      <formula>"Ítem sin cotización"</formula>
    </cfRule>
    <cfRule type="cellIs" dxfId="1607" priority="1888" operator="equal">
      <formula>"Empate"</formula>
    </cfRule>
  </conditionalFormatting>
  <conditionalFormatting sqref="B173">
    <cfRule type="duplicateValues" dxfId="1606" priority="1886"/>
  </conditionalFormatting>
  <conditionalFormatting sqref="EQ173">
    <cfRule type="cellIs" dxfId="1605" priority="1884" operator="equal">
      <formula>"Ítem sin cotización"</formula>
    </cfRule>
    <cfRule type="cellIs" dxfId="1604" priority="1885" operator="equal">
      <formula>"Empate"</formula>
    </cfRule>
  </conditionalFormatting>
  <conditionalFormatting sqref="B174">
    <cfRule type="duplicateValues" dxfId="1603" priority="1883"/>
  </conditionalFormatting>
  <conditionalFormatting sqref="EQ174">
    <cfRule type="cellIs" dxfId="1602" priority="1881" operator="equal">
      <formula>"Ítem sin cotización"</formula>
    </cfRule>
    <cfRule type="cellIs" dxfId="1601" priority="1882" operator="equal">
      <formula>"Empate"</formula>
    </cfRule>
  </conditionalFormatting>
  <conditionalFormatting sqref="B175">
    <cfRule type="duplicateValues" dxfId="1600" priority="1880"/>
  </conditionalFormatting>
  <conditionalFormatting sqref="EQ175">
    <cfRule type="cellIs" dxfId="1599" priority="1878" operator="equal">
      <formula>"Ítem sin cotización"</formula>
    </cfRule>
    <cfRule type="cellIs" dxfId="1598" priority="1879" operator="equal">
      <formula>"Empate"</formula>
    </cfRule>
  </conditionalFormatting>
  <conditionalFormatting sqref="B176">
    <cfRule type="duplicateValues" dxfId="1597" priority="1877"/>
  </conditionalFormatting>
  <conditionalFormatting sqref="EQ176">
    <cfRule type="cellIs" dxfId="1596" priority="1875" operator="equal">
      <formula>"Ítem sin cotización"</formula>
    </cfRule>
    <cfRule type="cellIs" dxfId="1595" priority="1876" operator="equal">
      <formula>"Empate"</formula>
    </cfRule>
  </conditionalFormatting>
  <conditionalFormatting sqref="B177">
    <cfRule type="duplicateValues" dxfId="1594" priority="1874"/>
  </conditionalFormatting>
  <conditionalFormatting sqref="EQ177">
    <cfRule type="cellIs" dxfId="1593" priority="1872" operator="equal">
      <formula>"Ítem sin cotización"</formula>
    </cfRule>
    <cfRule type="cellIs" dxfId="1592" priority="1873" operator="equal">
      <formula>"Empate"</formula>
    </cfRule>
  </conditionalFormatting>
  <conditionalFormatting sqref="B178">
    <cfRule type="duplicateValues" dxfId="1591" priority="1871"/>
  </conditionalFormatting>
  <conditionalFormatting sqref="EQ178">
    <cfRule type="cellIs" dxfId="1590" priority="1869" operator="equal">
      <formula>"Ítem sin cotización"</formula>
    </cfRule>
    <cfRule type="cellIs" dxfId="1589" priority="1870" operator="equal">
      <formula>"Empate"</formula>
    </cfRule>
  </conditionalFormatting>
  <conditionalFormatting sqref="B179">
    <cfRule type="duplicateValues" dxfId="1588" priority="1868"/>
  </conditionalFormatting>
  <conditionalFormatting sqref="EQ179">
    <cfRule type="cellIs" dxfId="1587" priority="1866" operator="equal">
      <formula>"Ítem sin cotización"</formula>
    </cfRule>
    <cfRule type="cellIs" dxfId="1586" priority="1867" operator="equal">
      <formula>"Empate"</formula>
    </cfRule>
  </conditionalFormatting>
  <conditionalFormatting sqref="B180">
    <cfRule type="duplicateValues" dxfId="1585" priority="1865"/>
  </conditionalFormatting>
  <conditionalFormatting sqref="EQ180">
    <cfRule type="cellIs" dxfId="1584" priority="1863" operator="equal">
      <formula>"Ítem sin cotización"</formula>
    </cfRule>
    <cfRule type="cellIs" dxfId="1583" priority="1864" operator="equal">
      <formula>"Empate"</formula>
    </cfRule>
  </conditionalFormatting>
  <conditionalFormatting sqref="B181">
    <cfRule type="duplicateValues" dxfId="1582" priority="1862"/>
  </conditionalFormatting>
  <conditionalFormatting sqref="EQ181">
    <cfRule type="cellIs" dxfId="1581" priority="1860" operator="equal">
      <formula>"Ítem sin cotización"</formula>
    </cfRule>
    <cfRule type="cellIs" dxfId="1580" priority="1861" operator="equal">
      <formula>"Empate"</formula>
    </cfRule>
  </conditionalFormatting>
  <conditionalFormatting sqref="B182">
    <cfRule type="duplicateValues" dxfId="1579" priority="1859"/>
  </conditionalFormatting>
  <conditionalFormatting sqref="EQ182">
    <cfRule type="cellIs" dxfId="1578" priority="1857" operator="equal">
      <formula>"Ítem sin cotización"</formula>
    </cfRule>
    <cfRule type="cellIs" dxfId="1577" priority="1858" operator="equal">
      <formula>"Empate"</formula>
    </cfRule>
  </conditionalFormatting>
  <conditionalFormatting sqref="B183">
    <cfRule type="duplicateValues" dxfId="1576" priority="1856"/>
  </conditionalFormatting>
  <conditionalFormatting sqref="EQ183">
    <cfRule type="cellIs" dxfId="1575" priority="1854" operator="equal">
      <formula>"Ítem sin cotización"</formula>
    </cfRule>
    <cfRule type="cellIs" dxfId="1574" priority="1855" operator="equal">
      <formula>"Empate"</formula>
    </cfRule>
  </conditionalFormatting>
  <conditionalFormatting sqref="B184">
    <cfRule type="duplicateValues" dxfId="1573" priority="1853"/>
  </conditionalFormatting>
  <conditionalFormatting sqref="EQ184">
    <cfRule type="cellIs" dxfId="1572" priority="1851" operator="equal">
      <formula>"Ítem sin cotización"</formula>
    </cfRule>
    <cfRule type="cellIs" dxfId="1571" priority="1852" operator="equal">
      <formula>"Empate"</formula>
    </cfRule>
  </conditionalFormatting>
  <conditionalFormatting sqref="B185">
    <cfRule type="duplicateValues" dxfId="1570" priority="1850"/>
  </conditionalFormatting>
  <conditionalFormatting sqref="EQ185">
    <cfRule type="cellIs" dxfId="1569" priority="1848" operator="equal">
      <formula>"Ítem sin cotización"</formula>
    </cfRule>
    <cfRule type="cellIs" dxfId="1568" priority="1849" operator="equal">
      <formula>"Empate"</formula>
    </cfRule>
  </conditionalFormatting>
  <conditionalFormatting sqref="B186">
    <cfRule type="duplicateValues" dxfId="1567" priority="1847"/>
  </conditionalFormatting>
  <conditionalFormatting sqref="EQ186">
    <cfRule type="cellIs" dxfId="1566" priority="1845" operator="equal">
      <formula>"Ítem sin cotización"</formula>
    </cfRule>
    <cfRule type="cellIs" dxfId="1565" priority="1846" operator="equal">
      <formula>"Empate"</formula>
    </cfRule>
  </conditionalFormatting>
  <conditionalFormatting sqref="B187">
    <cfRule type="duplicateValues" dxfId="1564" priority="1844"/>
  </conditionalFormatting>
  <conditionalFormatting sqref="EQ187">
    <cfRule type="cellIs" dxfId="1563" priority="1842" operator="equal">
      <formula>"Ítem sin cotización"</formula>
    </cfRule>
    <cfRule type="cellIs" dxfId="1562" priority="1843" operator="equal">
      <formula>"Empate"</formula>
    </cfRule>
  </conditionalFormatting>
  <conditionalFormatting sqref="B188">
    <cfRule type="duplicateValues" dxfId="1561" priority="1841"/>
  </conditionalFormatting>
  <conditionalFormatting sqref="EQ188">
    <cfRule type="cellIs" dxfId="1560" priority="1839" operator="equal">
      <formula>"Ítem sin cotización"</formula>
    </cfRule>
    <cfRule type="cellIs" dxfId="1559" priority="1840" operator="equal">
      <formula>"Empate"</formula>
    </cfRule>
  </conditionalFormatting>
  <conditionalFormatting sqref="B189">
    <cfRule type="duplicateValues" dxfId="1558" priority="1838"/>
  </conditionalFormatting>
  <conditionalFormatting sqref="EQ189">
    <cfRule type="cellIs" dxfId="1557" priority="1836" operator="equal">
      <formula>"Ítem sin cotización"</formula>
    </cfRule>
    <cfRule type="cellIs" dxfId="1556" priority="1837" operator="equal">
      <formula>"Empate"</formula>
    </cfRule>
  </conditionalFormatting>
  <conditionalFormatting sqref="B190">
    <cfRule type="duplicateValues" dxfId="1555" priority="1835"/>
  </conditionalFormatting>
  <conditionalFormatting sqref="EQ190">
    <cfRule type="cellIs" dxfId="1554" priority="1833" operator="equal">
      <formula>"Ítem sin cotización"</formula>
    </cfRule>
    <cfRule type="cellIs" dxfId="1553" priority="1834" operator="equal">
      <formula>"Empate"</formula>
    </cfRule>
  </conditionalFormatting>
  <conditionalFormatting sqref="B191">
    <cfRule type="duplicateValues" dxfId="1552" priority="1832"/>
  </conditionalFormatting>
  <conditionalFormatting sqref="EQ191">
    <cfRule type="cellIs" dxfId="1551" priority="1830" operator="equal">
      <formula>"Ítem sin cotización"</formula>
    </cfRule>
    <cfRule type="cellIs" dxfId="1550" priority="1831" operator="equal">
      <formula>"Empate"</formula>
    </cfRule>
  </conditionalFormatting>
  <conditionalFormatting sqref="B192">
    <cfRule type="duplicateValues" dxfId="1549" priority="1829"/>
  </conditionalFormatting>
  <conditionalFormatting sqref="EQ192">
    <cfRule type="cellIs" dxfId="1548" priority="1827" operator="equal">
      <formula>"Ítem sin cotización"</formula>
    </cfRule>
    <cfRule type="cellIs" dxfId="1547" priority="1828" operator="equal">
      <formula>"Empate"</formula>
    </cfRule>
  </conditionalFormatting>
  <conditionalFormatting sqref="B193">
    <cfRule type="duplicateValues" dxfId="1546" priority="1826"/>
  </conditionalFormatting>
  <conditionalFormatting sqref="EQ193">
    <cfRule type="cellIs" dxfId="1545" priority="1824" operator="equal">
      <formula>"Ítem sin cotización"</formula>
    </cfRule>
    <cfRule type="cellIs" dxfId="1544" priority="1825" operator="equal">
      <formula>"Empate"</formula>
    </cfRule>
  </conditionalFormatting>
  <conditionalFormatting sqref="B194">
    <cfRule type="duplicateValues" dxfId="1543" priority="1823"/>
  </conditionalFormatting>
  <conditionalFormatting sqref="EQ194">
    <cfRule type="cellIs" dxfId="1542" priority="1821" operator="equal">
      <formula>"Ítem sin cotización"</formula>
    </cfRule>
    <cfRule type="cellIs" dxfId="1541" priority="1822" operator="equal">
      <formula>"Empate"</formula>
    </cfRule>
  </conditionalFormatting>
  <conditionalFormatting sqref="B195">
    <cfRule type="duplicateValues" dxfId="1540" priority="1820"/>
  </conditionalFormatting>
  <conditionalFormatting sqref="EQ195">
    <cfRule type="cellIs" dxfId="1539" priority="1818" operator="equal">
      <formula>"Ítem sin cotización"</formula>
    </cfRule>
    <cfRule type="cellIs" dxfId="1538" priority="1819" operator="equal">
      <formula>"Empate"</formula>
    </cfRule>
  </conditionalFormatting>
  <conditionalFormatting sqref="B196">
    <cfRule type="duplicateValues" dxfId="1537" priority="1817"/>
  </conditionalFormatting>
  <conditionalFormatting sqref="EQ196">
    <cfRule type="cellIs" dxfId="1536" priority="1815" operator="equal">
      <formula>"Ítem sin cotización"</formula>
    </cfRule>
    <cfRule type="cellIs" dxfId="1535" priority="1816" operator="equal">
      <formula>"Empate"</formula>
    </cfRule>
  </conditionalFormatting>
  <conditionalFormatting sqref="B197">
    <cfRule type="duplicateValues" dxfId="1534" priority="1814"/>
  </conditionalFormatting>
  <conditionalFormatting sqref="EQ197">
    <cfRule type="cellIs" dxfId="1533" priority="1812" operator="equal">
      <formula>"Ítem sin cotización"</formula>
    </cfRule>
    <cfRule type="cellIs" dxfId="1532" priority="1813" operator="equal">
      <formula>"Empate"</formula>
    </cfRule>
  </conditionalFormatting>
  <conditionalFormatting sqref="B198">
    <cfRule type="duplicateValues" dxfId="1531" priority="1811"/>
  </conditionalFormatting>
  <conditionalFormatting sqref="EQ198">
    <cfRule type="cellIs" dxfId="1530" priority="1809" operator="equal">
      <formula>"Ítem sin cotización"</formula>
    </cfRule>
    <cfRule type="cellIs" dxfId="1529" priority="1810" operator="equal">
      <formula>"Empate"</formula>
    </cfRule>
  </conditionalFormatting>
  <conditionalFormatting sqref="B199">
    <cfRule type="duplicateValues" dxfId="1528" priority="1808"/>
  </conditionalFormatting>
  <conditionalFormatting sqref="EQ199">
    <cfRule type="cellIs" dxfId="1527" priority="1806" operator="equal">
      <formula>"Ítem sin cotización"</formula>
    </cfRule>
    <cfRule type="cellIs" dxfId="1526" priority="1807" operator="equal">
      <formula>"Empate"</formula>
    </cfRule>
  </conditionalFormatting>
  <conditionalFormatting sqref="B200">
    <cfRule type="duplicateValues" dxfId="1525" priority="1805"/>
  </conditionalFormatting>
  <conditionalFormatting sqref="EQ200">
    <cfRule type="cellIs" dxfId="1524" priority="1803" operator="equal">
      <formula>"Ítem sin cotización"</formula>
    </cfRule>
    <cfRule type="cellIs" dxfId="1523" priority="1804" operator="equal">
      <formula>"Empate"</formula>
    </cfRule>
  </conditionalFormatting>
  <conditionalFormatting sqref="B201">
    <cfRule type="duplicateValues" dxfId="1522" priority="1802"/>
  </conditionalFormatting>
  <conditionalFormatting sqref="B202">
    <cfRule type="duplicateValues" dxfId="1521" priority="1799"/>
  </conditionalFormatting>
  <conditionalFormatting sqref="EQ202">
    <cfRule type="cellIs" dxfId="1520" priority="1797" operator="equal">
      <formula>"Ítem sin cotización"</formula>
    </cfRule>
    <cfRule type="cellIs" dxfId="1519" priority="1798" operator="equal">
      <formula>"Empate"</formula>
    </cfRule>
  </conditionalFormatting>
  <conditionalFormatting sqref="B203">
    <cfRule type="duplicateValues" dxfId="1518" priority="1796"/>
  </conditionalFormatting>
  <conditionalFormatting sqref="EQ203">
    <cfRule type="cellIs" dxfId="1517" priority="1794" operator="equal">
      <formula>"Ítem sin cotización"</formula>
    </cfRule>
    <cfRule type="cellIs" dxfId="1516" priority="1795" operator="equal">
      <formula>"Empate"</formula>
    </cfRule>
  </conditionalFormatting>
  <conditionalFormatting sqref="B204">
    <cfRule type="duplicateValues" dxfId="1515" priority="1793"/>
  </conditionalFormatting>
  <conditionalFormatting sqref="EQ204">
    <cfRule type="cellIs" dxfId="1514" priority="1791" operator="equal">
      <formula>"Ítem sin cotización"</formula>
    </cfRule>
    <cfRule type="cellIs" dxfId="1513" priority="1792" operator="equal">
      <formula>"Empate"</formula>
    </cfRule>
  </conditionalFormatting>
  <conditionalFormatting sqref="B205">
    <cfRule type="duplicateValues" dxfId="1512" priority="1790"/>
  </conditionalFormatting>
  <conditionalFormatting sqref="EQ205">
    <cfRule type="cellIs" dxfId="1511" priority="1788" operator="equal">
      <formula>"Ítem sin cotización"</formula>
    </cfRule>
    <cfRule type="cellIs" dxfId="1510" priority="1789" operator="equal">
      <formula>"Empate"</formula>
    </cfRule>
  </conditionalFormatting>
  <conditionalFormatting sqref="B206">
    <cfRule type="duplicateValues" dxfId="1509" priority="1787"/>
  </conditionalFormatting>
  <conditionalFormatting sqref="EQ206">
    <cfRule type="cellIs" dxfId="1508" priority="1785" operator="equal">
      <formula>"Ítem sin cotización"</formula>
    </cfRule>
    <cfRule type="cellIs" dxfId="1507" priority="1786" operator="equal">
      <formula>"Empate"</formula>
    </cfRule>
  </conditionalFormatting>
  <conditionalFormatting sqref="B207">
    <cfRule type="duplicateValues" dxfId="1506" priority="1784"/>
  </conditionalFormatting>
  <conditionalFormatting sqref="EQ207">
    <cfRule type="cellIs" dxfId="1505" priority="1782" operator="equal">
      <formula>"Ítem sin cotización"</formula>
    </cfRule>
    <cfRule type="cellIs" dxfId="1504" priority="1783" operator="equal">
      <formula>"Empate"</formula>
    </cfRule>
  </conditionalFormatting>
  <conditionalFormatting sqref="B208">
    <cfRule type="duplicateValues" dxfId="1503" priority="1781"/>
  </conditionalFormatting>
  <conditionalFormatting sqref="EQ208">
    <cfRule type="cellIs" dxfId="1502" priority="1779" operator="equal">
      <formula>"Ítem sin cotización"</formula>
    </cfRule>
    <cfRule type="cellIs" dxfId="1501" priority="1780" operator="equal">
      <formula>"Empate"</formula>
    </cfRule>
  </conditionalFormatting>
  <conditionalFormatting sqref="B209">
    <cfRule type="duplicateValues" dxfId="1500" priority="1778"/>
  </conditionalFormatting>
  <conditionalFormatting sqref="EQ209">
    <cfRule type="cellIs" dxfId="1499" priority="1776" operator="equal">
      <formula>"Ítem sin cotización"</formula>
    </cfRule>
    <cfRule type="cellIs" dxfId="1498" priority="1777" operator="equal">
      <formula>"Empate"</formula>
    </cfRule>
  </conditionalFormatting>
  <conditionalFormatting sqref="B210">
    <cfRule type="duplicateValues" dxfId="1497" priority="1775"/>
  </conditionalFormatting>
  <conditionalFormatting sqref="EQ210">
    <cfRule type="cellIs" dxfId="1496" priority="1773" operator="equal">
      <formula>"Ítem sin cotización"</formula>
    </cfRule>
    <cfRule type="cellIs" dxfId="1495" priority="1774" operator="equal">
      <formula>"Empate"</formula>
    </cfRule>
  </conditionalFormatting>
  <conditionalFormatting sqref="B211">
    <cfRule type="duplicateValues" dxfId="1494" priority="1772"/>
  </conditionalFormatting>
  <conditionalFormatting sqref="EQ211">
    <cfRule type="cellIs" dxfId="1493" priority="1770" operator="equal">
      <formula>"Ítem sin cotización"</formula>
    </cfRule>
    <cfRule type="cellIs" dxfId="1492" priority="1771" operator="equal">
      <formula>"Empate"</formula>
    </cfRule>
  </conditionalFormatting>
  <conditionalFormatting sqref="B212">
    <cfRule type="duplicateValues" dxfId="1491" priority="1769"/>
  </conditionalFormatting>
  <conditionalFormatting sqref="EQ212">
    <cfRule type="cellIs" dxfId="1490" priority="1767" operator="equal">
      <formula>"Ítem sin cotización"</formula>
    </cfRule>
    <cfRule type="cellIs" dxfId="1489" priority="1768" operator="equal">
      <formula>"Empate"</formula>
    </cfRule>
  </conditionalFormatting>
  <conditionalFormatting sqref="B213">
    <cfRule type="duplicateValues" dxfId="1488" priority="1766"/>
  </conditionalFormatting>
  <conditionalFormatting sqref="EQ213">
    <cfRule type="cellIs" dxfId="1487" priority="1764" operator="equal">
      <formula>"Ítem sin cotización"</formula>
    </cfRule>
    <cfRule type="cellIs" dxfId="1486" priority="1765" operator="equal">
      <formula>"Empate"</formula>
    </cfRule>
  </conditionalFormatting>
  <conditionalFormatting sqref="B214">
    <cfRule type="duplicateValues" dxfId="1485" priority="1763"/>
  </conditionalFormatting>
  <conditionalFormatting sqref="EQ214">
    <cfRule type="cellIs" dxfId="1484" priority="1761" operator="equal">
      <formula>"Ítem sin cotización"</formula>
    </cfRule>
    <cfRule type="cellIs" dxfId="1483" priority="1762" operator="equal">
      <formula>"Empate"</formula>
    </cfRule>
  </conditionalFormatting>
  <conditionalFormatting sqref="B215">
    <cfRule type="duplicateValues" dxfId="1482" priority="1760"/>
  </conditionalFormatting>
  <conditionalFormatting sqref="EQ215">
    <cfRule type="cellIs" dxfId="1481" priority="1758" operator="equal">
      <formula>"Ítem sin cotización"</formula>
    </cfRule>
    <cfRule type="cellIs" dxfId="1480" priority="1759" operator="equal">
      <formula>"Empate"</formula>
    </cfRule>
  </conditionalFormatting>
  <conditionalFormatting sqref="B216">
    <cfRule type="duplicateValues" dxfId="1479" priority="1757"/>
  </conditionalFormatting>
  <conditionalFormatting sqref="EQ216">
    <cfRule type="cellIs" dxfId="1478" priority="1755" operator="equal">
      <formula>"Ítem sin cotización"</formula>
    </cfRule>
    <cfRule type="cellIs" dxfId="1477" priority="1756" operator="equal">
      <formula>"Empate"</formula>
    </cfRule>
  </conditionalFormatting>
  <conditionalFormatting sqref="B217">
    <cfRule type="duplicateValues" dxfId="1476" priority="1754"/>
  </conditionalFormatting>
  <conditionalFormatting sqref="EQ217">
    <cfRule type="cellIs" dxfId="1475" priority="1752" operator="equal">
      <formula>"Ítem sin cotización"</formula>
    </cfRule>
    <cfRule type="cellIs" dxfId="1474" priority="1753" operator="equal">
      <formula>"Empate"</formula>
    </cfRule>
  </conditionalFormatting>
  <conditionalFormatting sqref="B218">
    <cfRule type="duplicateValues" dxfId="1473" priority="1751"/>
  </conditionalFormatting>
  <conditionalFormatting sqref="EQ218">
    <cfRule type="cellIs" dxfId="1472" priority="1749" operator="equal">
      <formula>"Ítem sin cotización"</formula>
    </cfRule>
    <cfRule type="cellIs" dxfId="1471" priority="1750" operator="equal">
      <formula>"Empate"</formula>
    </cfRule>
  </conditionalFormatting>
  <conditionalFormatting sqref="B219">
    <cfRule type="duplicateValues" dxfId="1470" priority="1748"/>
  </conditionalFormatting>
  <conditionalFormatting sqref="EQ219">
    <cfRule type="cellIs" dxfId="1469" priority="1746" operator="equal">
      <formula>"Ítem sin cotización"</formula>
    </cfRule>
    <cfRule type="cellIs" dxfId="1468" priority="1747" operator="equal">
      <formula>"Empate"</formula>
    </cfRule>
  </conditionalFormatting>
  <conditionalFormatting sqref="B220">
    <cfRule type="duplicateValues" dxfId="1467" priority="1745"/>
  </conditionalFormatting>
  <conditionalFormatting sqref="EQ220">
    <cfRule type="cellIs" dxfId="1466" priority="1743" operator="equal">
      <formula>"Ítem sin cotización"</formula>
    </cfRule>
    <cfRule type="cellIs" dxfId="1465" priority="1744" operator="equal">
      <formula>"Empate"</formula>
    </cfRule>
  </conditionalFormatting>
  <conditionalFormatting sqref="B221">
    <cfRule type="duplicateValues" dxfId="1464" priority="1742"/>
  </conditionalFormatting>
  <conditionalFormatting sqref="EQ221">
    <cfRule type="cellIs" dxfId="1463" priority="1740" operator="equal">
      <formula>"Ítem sin cotización"</formula>
    </cfRule>
    <cfRule type="cellIs" dxfId="1462" priority="1741" operator="equal">
      <formula>"Empate"</formula>
    </cfRule>
  </conditionalFormatting>
  <conditionalFormatting sqref="B222">
    <cfRule type="duplicateValues" dxfId="1461" priority="1739"/>
  </conditionalFormatting>
  <conditionalFormatting sqref="EQ222">
    <cfRule type="cellIs" dxfId="1460" priority="1737" operator="equal">
      <formula>"Ítem sin cotización"</formula>
    </cfRule>
    <cfRule type="cellIs" dxfId="1459" priority="1738" operator="equal">
      <formula>"Empate"</formula>
    </cfRule>
  </conditionalFormatting>
  <conditionalFormatting sqref="B223">
    <cfRule type="duplicateValues" dxfId="1458" priority="1736"/>
  </conditionalFormatting>
  <conditionalFormatting sqref="EQ223">
    <cfRule type="cellIs" dxfId="1457" priority="1734" operator="equal">
      <formula>"Ítem sin cotización"</formula>
    </cfRule>
    <cfRule type="cellIs" dxfId="1456" priority="1735" operator="equal">
      <formula>"Empate"</formula>
    </cfRule>
  </conditionalFormatting>
  <conditionalFormatting sqref="B224">
    <cfRule type="duplicateValues" dxfId="1455" priority="1733"/>
  </conditionalFormatting>
  <conditionalFormatting sqref="EQ224">
    <cfRule type="cellIs" dxfId="1454" priority="1731" operator="equal">
      <formula>"Ítem sin cotización"</formula>
    </cfRule>
    <cfRule type="cellIs" dxfId="1453" priority="1732" operator="equal">
      <formula>"Empate"</formula>
    </cfRule>
  </conditionalFormatting>
  <conditionalFormatting sqref="B225">
    <cfRule type="duplicateValues" dxfId="1452" priority="1730"/>
  </conditionalFormatting>
  <conditionalFormatting sqref="EQ225">
    <cfRule type="cellIs" dxfId="1451" priority="1728" operator="equal">
      <formula>"Ítem sin cotización"</formula>
    </cfRule>
    <cfRule type="cellIs" dxfId="1450" priority="1729" operator="equal">
      <formula>"Empate"</formula>
    </cfRule>
  </conditionalFormatting>
  <conditionalFormatting sqref="B226">
    <cfRule type="duplicateValues" dxfId="1449" priority="1727"/>
  </conditionalFormatting>
  <conditionalFormatting sqref="EQ226">
    <cfRule type="cellIs" dxfId="1448" priority="1725" operator="equal">
      <formula>"Ítem sin cotización"</formula>
    </cfRule>
    <cfRule type="cellIs" dxfId="1447" priority="1726" operator="equal">
      <formula>"Empate"</formula>
    </cfRule>
  </conditionalFormatting>
  <conditionalFormatting sqref="B227">
    <cfRule type="duplicateValues" dxfId="1446" priority="1724"/>
  </conditionalFormatting>
  <conditionalFormatting sqref="EQ227">
    <cfRule type="cellIs" dxfId="1445" priority="1722" operator="equal">
      <formula>"Ítem sin cotización"</formula>
    </cfRule>
    <cfRule type="cellIs" dxfId="1444" priority="1723" operator="equal">
      <formula>"Empate"</formula>
    </cfRule>
  </conditionalFormatting>
  <conditionalFormatting sqref="B228">
    <cfRule type="duplicateValues" dxfId="1443" priority="1721"/>
  </conditionalFormatting>
  <conditionalFormatting sqref="EQ228">
    <cfRule type="cellIs" dxfId="1442" priority="1719" operator="equal">
      <formula>"Ítem sin cotización"</formula>
    </cfRule>
    <cfRule type="cellIs" dxfId="1441" priority="1720" operator="equal">
      <formula>"Empate"</formula>
    </cfRule>
  </conditionalFormatting>
  <conditionalFormatting sqref="B229">
    <cfRule type="duplicateValues" dxfId="1440" priority="1718"/>
  </conditionalFormatting>
  <conditionalFormatting sqref="EQ229">
    <cfRule type="cellIs" dxfId="1439" priority="1716" operator="equal">
      <formula>"Ítem sin cotización"</formula>
    </cfRule>
    <cfRule type="cellIs" dxfId="1438" priority="1717" operator="equal">
      <formula>"Empate"</formula>
    </cfRule>
  </conditionalFormatting>
  <conditionalFormatting sqref="B230">
    <cfRule type="duplicateValues" dxfId="1437" priority="1715"/>
  </conditionalFormatting>
  <conditionalFormatting sqref="EQ230">
    <cfRule type="cellIs" dxfId="1436" priority="1713" operator="equal">
      <formula>"Ítem sin cotización"</formula>
    </cfRule>
    <cfRule type="cellIs" dxfId="1435" priority="1714" operator="equal">
      <formula>"Empate"</formula>
    </cfRule>
  </conditionalFormatting>
  <conditionalFormatting sqref="B231">
    <cfRule type="duplicateValues" dxfId="1434" priority="1712"/>
  </conditionalFormatting>
  <conditionalFormatting sqref="EQ231">
    <cfRule type="cellIs" dxfId="1433" priority="1710" operator="equal">
      <formula>"Ítem sin cotización"</formula>
    </cfRule>
    <cfRule type="cellIs" dxfId="1432" priority="1711" operator="equal">
      <formula>"Empate"</formula>
    </cfRule>
  </conditionalFormatting>
  <conditionalFormatting sqref="B232">
    <cfRule type="duplicateValues" dxfId="1431" priority="1709"/>
  </conditionalFormatting>
  <conditionalFormatting sqref="EQ232">
    <cfRule type="cellIs" dxfId="1430" priority="1707" operator="equal">
      <formula>"Ítem sin cotización"</formula>
    </cfRule>
    <cfRule type="cellIs" dxfId="1429" priority="1708" operator="equal">
      <formula>"Empate"</formula>
    </cfRule>
  </conditionalFormatting>
  <conditionalFormatting sqref="B233">
    <cfRule type="duplicateValues" dxfId="1428" priority="1706"/>
  </conditionalFormatting>
  <conditionalFormatting sqref="EQ233">
    <cfRule type="cellIs" dxfId="1427" priority="1704" operator="equal">
      <formula>"Ítem sin cotización"</formula>
    </cfRule>
    <cfRule type="cellIs" dxfId="1426" priority="1705" operator="equal">
      <formula>"Empate"</formula>
    </cfRule>
  </conditionalFormatting>
  <conditionalFormatting sqref="B234">
    <cfRule type="duplicateValues" dxfId="1425" priority="1703"/>
  </conditionalFormatting>
  <conditionalFormatting sqref="EQ234">
    <cfRule type="cellIs" dxfId="1424" priority="1701" operator="equal">
      <formula>"Ítem sin cotización"</formula>
    </cfRule>
    <cfRule type="cellIs" dxfId="1423" priority="1702" operator="equal">
      <formula>"Empate"</formula>
    </cfRule>
  </conditionalFormatting>
  <conditionalFormatting sqref="B235">
    <cfRule type="duplicateValues" dxfId="1422" priority="1700"/>
  </conditionalFormatting>
  <conditionalFormatting sqref="EQ235">
    <cfRule type="cellIs" dxfId="1421" priority="1698" operator="equal">
      <formula>"Ítem sin cotización"</formula>
    </cfRule>
    <cfRule type="cellIs" dxfId="1420" priority="1699" operator="equal">
      <formula>"Empate"</formula>
    </cfRule>
  </conditionalFormatting>
  <conditionalFormatting sqref="B236">
    <cfRule type="duplicateValues" dxfId="1419" priority="1697"/>
  </conditionalFormatting>
  <conditionalFormatting sqref="EQ236">
    <cfRule type="cellIs" dxfId="1418" priority="1695" operator="equal">
      <formula>"Ítem sin cotización"</formula>
    </cfRule>
    <cfRule type="cellIs" dxfId="1417" priority="1696" operator="equal">
      <formula>"Empate"</formula>
    </cfRule>
  </conditionalFormatting>
  <conditionalFormatting sqref="B237">
    <cfRule type="duplicateValues" dxfId="1416" priority="1694"/>
  </conditionalFormatting>
  <conditionalFormatting sqref="EQ237">
    <cfRule type="cellIs" dxfId="1415" priority="1692" operator="equal">
      <formula>"Ítem sin cotización"</formula>
    </cfRule>
    <cfRule type="cellIs" dxfId="1414" priority="1693" operator="equal">
      <formula>"Empate"</formula>
    </cfRule>
  </conditionalFormatting>
  <conditionalFormatting sqref="B238">
    <cfRule type="duplicateValues" dxfId="1413" priority="1691"/>
  </conditionalFormatting>
  <conditionalFormatting sqref="EQ238">
    <cfRule type="cellIs" dxfId="1412" priority="1689" operator="equal">
      <formula>"Ítem sin cotización"</formula>
    </cfRule>
    <cfRule type="cellIs" dxfId="1411" priority="1690" operator="equal">
      <formula>"Empate"</formula>
    </cfRule>
  </conditionalFormatting>
  <conditionalFormatting sqref="B239">
    <cfRule type="duplicateValues" dxfId="1410" priority="1688"/>
  </conditionalFormatting>
  <conditionalFormatting sqref="EQ239">
    <cfRule type="cellIs" dxfId="1409" priority="1686" operator="equal">
      <formula>"Ítem sin cotización"</formula>
    </cfRule>
    <cfRule type="cellIs" dxfId="1408" priority="1687" operator="equal">
      <formula>"Empate"</formula>
    </cfRule>
  </conditionalFormatting>
  <conditionalFormatting sqref="B240">
    <cfRule type="duplicateValues" dxfId="1407" priority="1685"/>
  </conditionalFormatting>
  <conditionalFormatting sqref="B241">
    <cfRule type="duplicateValues" dxfId="1406" priority="1682"/>
  </conditionalFormatting>
  <conditionalFormatting sqref="B242">
    <cfRule type="duplicateValues" dxfId="1405" priority="1679"/>
  </conditionalFormatting>
  <conditionalFormatting sqref="B243">
    <cfRule type="duplicateValues" dxfId="1404" priority="1676"/>
  </conditionalFormatting>
  <conditionalFormatting sqref="EQ243">
    <cfRule type="cellIs" dxfId="1403" priority="1674" operator="equal">
      <formula>"Ítem sin cotización"</formula>
    </cfRule>
    <cfRule type="cellIs" dxfId="1402" priority="1675" operator="equal">
      <formula>"Empate"</formula>
    </cfRule>
  </conditionalFormatting>
  <conditionalFormatting sqref="B244">
    <cfRule type="duplicateValues" dxfId="1401" priority="1673"/>
  </conditionalFormatting>
  <conditionalFormatting sqref="EQ244">
    <cfRule type="cellIs" dxfId="1400" priority="1671" operator="equal">
      <formula>"Ítem sin cotización"</formula>
    </cfRule>
    <cfRule type="cellIs" dxfId="1399" priority="1672" operator="equal">
      <formula>"Empate"</formula>
    </cfRule>
  </conditionalFormatting>
  <conditionalFormatting sqref="B245">
    <cfRule type="duplicateValues" dxfId="1398" priority="1670"/>
  </conditionalFormatting>
  <conditionalFormatting sqref="EQ245">
    <cfRule type="cellIs" dxfId="1397" priority="1668" operator="equal">
      <formula>"Ítem sin cotización"</formula>
    </cfRule>
    <cfRule type="cellIs" dxfId="1396" priority="1669" operator="equal">
      <formula>"Empate"</formula>
    </cfRule>
  </conditionalFormatting>
  <conditionalFormatting sqref="B246">
    <cfRule type="duplicateValues" dxfId="1395" priority="1667"/>
  </conditionalFormatting>
  <conditionalFormatting sqref="EQ246">
    <cfRule type="cellIs" dxfId="1394" priority="1665" operator="equal">
      <formula>"Ítem sin cotización"</formula>
    </cfRule>
    <cfRule type="cellIs" dxfId="1393" priority="1666" operator="equal">
      <formula>"Empate"</formula>
    </cfRule>
  </conditionalFormatting>
  <conditionalFormatting sqref="B247">
    <cfRule type="duplicateValues" dxfId="1392" priority="1664"/>
  </conditionalFormatting>
  <conditionalFormatting sqref="B248">
    <cfRule type="duplicateValues" dxfId="1391" priority="1661"/>
  </conditionalFormatting>
  <conditionalFormatting sqref="B249">
    <cfRule type="duplicateValues" dxfId="1390" priority="1658"/>
  </conditionalFormatting>
  <conditionalFormatting sqref="B250">
    <cfRule type="duplicateValues" dxfId="1389" priority="1655"/>
  </conditionalFormatting>
  <conditionalFormatting sqref="B251">
    <cfRule type="duplicateValues" dxfId="1388" priority="1652"/>
  </conditionalFormatting>
  <conditionalFormatting sqref="EQ251">
    <cfRule type="cellIs" dxfId="1387" priority="1650" operator="equal">
      <formula>"Ítem sin cotización"</formula>
    </cfRule>
    <cfRule type="cellIs" dxfId="1386" priority="1651" operator="equal">
      <formula>"Empate"</formula>
    </cfRule>
  </conditionalFormatting>
  <conditionalFormatting sqref="B252">
    <cfRule type="duplicateValues" dxfId="1385" priority="1649"/>
  </conditionalFormatting>
  <conditionalFormatting sqref="EQ252">
    <cfRule type="cellIs" dxfId="1384" priority="1647" operator="equal">
      <formula>"Ítem sin cotización"</formula>
    </cfRule>
    <cfRule type="cellIs" dxfId="1383" priority="1648" operator="equal">
      <formula>"Empate"</formula>
    </cfRule>
  </conditionalFormatting>
  <conditionalFormatting sqref="B253">
    <cfRule type="duplicateValues" dxfId="1382" priority="1646"/>
  </conditionalFormatting>
  <conditionalFormatting sqref="B254">
    <cfRule type="duplicateValues" dxfId="1381" priority="1643"/>
  </conditionalFormatting>
  <conditionalFormatting sqref="B255">
    <cfRule type="duplicateValues" dxfId="1380" priority="1640"/>
  </conditionalFormatting>
  <conditionalFormatting sqref="B256">
    <cfRule type="duplicateValues" dxfId="1379" priority="1637"/>
  </conditionalFormatting>
  <conditionalFormatting sqref="B257">
    <cfRule type="duplicateValues" dxfId="1378" priority="1634"/>
  </conditionalFormatting>
  <conditionalFormatting sqref="B258">
    <cfRule type="duplicateValues" dxfId="1377" priority="1631"/>
  </conditionalFormatting>
  <conditionalFormatting sqref="B259">
    <cfRule type="duplicateValues" dxfId="1376" priority="1628"/>
  </conditionalFormatting>
  <conditionalFormatting sqref="EQ259">
    <cfRule type="cellIs" dxfId="1375" priority="1626" operator="equal">
      <formula>"Ítem sin cotización"</formula>
    </cfRule>
    <cfRule type="cellIs" dxfId="1374" priority="1627" operator="equal">
      <formula>"Empate"</formula>
    </cfRule>
  </conditionalFormatting>
  <conditionalFormatting sqref="B260">
    <cfRule type="duplicateValues" dxfId="1373" priority="1625"/>
  </conditionalFormatting>
  <conditionalFormatting sqref="EQ260">
    <cfRule type="cellIs" dxfId="1372" priority="1623" operator="equal">
      <formula>"Ítem sin cotización"</formula>
    </cfRule>
    <cfRule type="cellIs" dxfId="1371" priority="1624" operator="equal">
      <formula>"Empate"</formula>
    </cfRule>
  </conditionalFormatting>
  <conditionalFormatting sqref="B261">
    <cfRule type="duplicateValues" dxfId="1370" priority="1622"/>
  </conditionalFormatting>
  <conditionalFormatting sqref="EQ261">
    <cfRule type="cellIs" dxfId="1369" priority="1620" operator="equal">
      <formula>"Ítem sin cotización"</formula>
    </cfRule>
    <cfRule type="cellIs" dxfId="1368" priority="1621" operator="equal">
      <formula>"Empate"</formula>
    </cfRule>
  </conditionalFormatting>
  <conditionalFormatting sqref="B262">
    <cfRule type="duplicateValues" dxfId="1367" priority="1619"/>
  </conditionalFormatting>
  <conditionalFormatting sqref="B263">
    <cfRule type="duplicateValues" dxfId="1366" priority="1616"/>
  </conditionalFormatting>
  <conditionalFormatting sqref="EQ263">
    <cfRule type="cellIs" dxfId="1365" priority="1614" operator="equal">
      <formula>"Ítem sin cotización"</formula>
    </cfRule>
    <cfRule type="cellIs" dxfId="1364" priority="1615" operator="equal">
      <formula>"Empate"</formula>
    </cfRule>
  </conditionalFormatting>
  <conditionalFormatting sqref="B264">
    <cfRule type="duplicateValues" dxfId="1363" priority="1613"/>
  </conditionalFormatting>
  <conditionalFormatting sqref="EQ264">
    <cfRule type="cellIs" dxfId="1362" priority="1611" operator="equal">
      <formula>"Ítem sin cotización"</formula>
    </cfRule>
    <cfRule type="cellIs" dxfId="1361" priority="1612" operator="equal">
      <formula>"Empate"</formula>
    </cfRule>
  </conditionalFormatting>
  <conditionalFormatting sqref="B265">
    <cfRule type="duplicateValues" dxfId="1360" priority="1610"/>
  </conditionalFormatting>
  <conditionalFormatting sqref="EQ265">
    <cfRule type="cellIs" dxfId="1359" priority="1608" operator="equal">
      <formula>"Ítem sin cotización"</formula>
    </cfRule>
    <cfRule type="cellIs" dxfId="1358" priority="1609" operator="equal">
      <formula>"Empate"</formula>
    </cfRule>
  </conditionalFormatting>
  <conditionalFormatting sqref="B266">
    <cfRule type="duplicateValues" dxfId="1357" priority="1607"/>
  </conditionalFormatting>
  <conditionalFormatting sqref="EQ266">
    <cfRule type="cellIs" dxfId="1356" priority="1605" operator="equal">
      <formula>"Ítem sin cotización"</formula>
    </cfRule>
    <cfRule type="cellIs" dxfId="1355" priority="1606" operator="equal">
      <formula>"Empate"</formula>
    </cfRule>
  </conditionalFormatting>
  <conditionalFormatting sqref="B267">
    <cfRule type="duplicateValues" dxfId="1354" priority="1604"/>
  </conditionalFormatting>
  <conditionalFormatting sqref="EQ267">
    <cfRule type="cellIs" dxfId="1353" priority="1602" operator="equal">
      <formula>"Ítem sin cotización"</formula>
    </cfRule>
    <cfRule type="cellIs" dxfId="1352" priority="1603" operator="equal">
      <formula>"Empate"</formula>
    </cfRule>
  </conditionalFormatting>
  <conditionalFormatting sqref="B268">
    <cfRule type="duplicateValues" dxfId="1351" priority="1601"/>
  </conditionalFormatting>
  <conditionalFormatting sqref="EQ268">
    <cfRule type="cellIs" dxfId="1350" priority="1599" operator="equal">
      <formula>"Ítem sin cotización"</formula>
    </cfRule>
    <cfRule type="cellIs" dxfId="1349" priority="1600" operator="equal">
      <formula>"Empate"</formula>
    </cfRule>
  </conditionalFormatting>
  <conditionalFormatting sqref="B269">
    <cfRule type="duplicateValues" dxfId="1348" priority="1598"/>
  </conditionalFormatting>
  <conditionalFormatting sqref="EQ269">
    <cfRule type="cellIs" dxfId="1347" priority="1596" operator="equal">
      <formula>"Ítem sin cotización"</formula>
    </cfRule>
    <cfRule type="cellIs" dxfId="1346" priority="1597" operator="equal">
      <formula>"Empate"</formula>
    </cfRule>
  </conditionalFormatting>
  <conditionalFormatting sqref="B270">
    <cfRule type="duplicateValues" dxfId="1345" priority="1595"/>
  </conditionalFormatting>
  <conditionalFormatting sqref="EQ270">
    <cfRule type="cellIs" dxfId="1344" priority="1593" operator="equal">
      <formula>"Ítem sin cotización"</formula>
    </cfRule>
    <cfRule type="cellIs" dxfId="1343" priority="1594" operator="equal">
      <formula>"Empate"</formula>
    </cfRule>
  </conditionalFormatting>
  <conditionalFormatting sqref="B271">
    <cfRule type="duplicateValues" dxfId="1342" priority="1592"/>
  </conditionalFormatting>
  <conditionalFormatting sqref="EQ271">
    <cfRule type="cellIs" dxfId="1341" priority="1590" operator="equal">
      <formula>"Ítem sin cotización"</formula>
    </cfRule>
    <cfRule type="cellIs" dxfId="1340" priority="1591" operator="equal">
      <formula>"Empate"</formula>
    </cfRule>
  </conditionalFormatting>
  <conditionalFormatting sqref="B272">
    <cfRule type="duplicateValues" dxfId="1339" priority="1589"/>
  </conditionalFormatting>
  <conditionalFormatting sqref="EQ272">
    <cfRule type="cellIs" dxfId="1338" priority="1587" operator="equal">
      <formula>"Ítem sin cotización"</formula>
    </cfRule>
    <cfRule type="cellIs" dxfId="1337" priority="1588" operator="equal">
      <formula>"Empate"</formula>
    </cfRule>
  </conditionalFormatting>
  <conditionalFormatting sqref="B273">
    <cfRule type="duplicateValues" dxfId="1336" priority="1586"/>
  </conditionalFormatting>
  <conditionalFormatting sqref="EQ273">
    <cfRule type="cellIs" dxfId="1335" priority="1584" operator="equal">
      <formula>"Ítem sin cotización"</formula>
    </cfRule>
    <cfRule type="cellIs" dxfId="1334" priority="1585" operator="equal">
      <formula>"Empate"</formula>
    </cfRule>
  </conditionalFormatting>
  <conditionalFormatting sqref="B274">
    <cfRule type="duplicateValues" dxfId="1333" priority="1583"/>
  </conditionalFormatting>
  <conditionalFormatting sqref="EQ274">
    <cfRule type="cellIs" dxfId="1332" priority="1581" operator="equal">
      <formula>"Ítem sin cotización"</formula>
    </cfRule>
    <cfRule type="cellIs" dxfId="1331" priority="1582" operator="equal">
      <formula>"Empate"</formula>
    </cfRule>
  </conditionalFormatting>
  <conditionalFormatting sqref="B275">
    <cfRule type="duplicateValues" dxfId="1330" priority="1580"/>
  </conditionalFormatting>
  <conditionalFormatting sqref="EQ275">
    <cfRule type="cellIs" dxfId="1329" priority="1578" operator="equal">
      <formula>"Ítem sin cotización"</formula>
    </cfRule>
    <cfRule type="cellIs" dxfId="1328" priority="1579" operator="equal">
      <formula>"Empate"</formula>
    </cfRule>
  </conditionalFormatting>
  <conditionalFormatting sqref="B276">
    <cfRule type="duplicateValues" dxfId="1327" priority="1577"/>
  </conditionalFormatting>
  <conditionalFormatting sqref="EQ276">
    <cfRule type="cellIs" dxfId="1326" priority="1575" operator="equal">
      <formula>"Ítem sin cotización"</formula>
    </cfRule>
    <cfRule type="cellIs" dxfId="1325" priority="1576" operator="equal">
      <formula>"Empate"</formula>
    </cfRule>
  </conditionalFormatting>
  <conditionalFormatting sqref="B277">
    <cfRule type="duplicateValues" dxfId="1324" priority="1574"/>
  </conditionalFormatting>
  <conditionalFormatting sqref="EQ277">
    <cfRule type="cellIs" dxfId="1323" priority="1572" operator="equal">
      <formula>"Ítem sin cotización"</formula>
    </cfRule>
    <cfRule type="cellIs" dxfId="1322" priority="1573" operator="equal">
      <formula>"Empate"</formula>
    </cfRule>
  </conditionalFormatting>
  <conditionalFormatting sqref="B278">
    <cfRule type="duplicateValues" dxfId="1321" priority="1571"/>
  </conditionalFormatting>
  <conditionalFormatting sqref="EQ278">
    <cfRule type="cellIs" dxfId="1320" priority="1569" operator="equal">
      <formula>"Ítem sin cotización"</formula>
    </cfRule>
    <cfRule type="cellIs" dxfId="1319" priority="1570" operator="equal">
      <formula>"Empate"</formula>
    </cfRule>
  </conditionalFormatting>
  <conditionalFormatting sqref="B279">
    <cfRule type="duplicateValues" dxfId="1318" priority="1568"/>
  </conditionalFormatting>
  <conditionalFormatting sqref="EQ279">
    <cfRule type="cellIs" dxfId="1317" priority="1566" operator="equal">
      <formula>"Ítem sin cotización"</formula>
    </cfRule>
    <cfRule type="cellIs" dxfId="1316" priority="1567" operator="equal">
      <formula>"Empate"</formula>
    </cfRule>
  </conditionalFormatting>
  <conditionalFormatting sqref="B280">
    <cfRule type="duplicateValues" dxfId="1315" priority="1565"/>
  </conditionalFormatting>
  <conditionalFormatting sqref="EQ280">
    <cfRule type="cellIs" dxfId="1314" priority="1563" operator="equal">
      <formula>"Ítem sin cotización"</formula>
    </cfRule>
    <cfRule type="cellIs" dxfId="1313" priority="1564" operator="equal">
      <formula>"Empate"</formula>
    </cfRule>
  </conditionalFormatting>
  <conditionalFormatting sqref="B281">
    <cfRule type="duplicateValues" dxfId="1312" priority="1562"/>
  </conditionalFormatting>
  <conditionalFormatting sqref="EQ281">
    <cfRule type="cellIs" dxfId="1311" priority="1560" operator="equal">
      <formula>"Ítem sin cotización"</formula>
    </cfRule>
    <cfRule type="cellIs" dxfId="1310" priority="1561" operator="equal">
      <formula>"Empate"</formula>
    </cfRule>
  </conditionalFormatting>
  <conditionalFormatting sqref="B282">
    <cfRule type="duplicateValues" dxfId="1309" priority="1559"/>
  </conditionalFormatting>
  <conditionalFormatting sqref="EQ282">
    <cfRule type="cellIs" dxfId="1308" priority="1557" operator="equal">
      <formula>"Ítem sin cotización"</formula>
    </cfRule>
    <cfRule type="cellIs" dxfId="1307" priority="1558" operator="equal">
      <formula>"Empate"</formula>
    </cfRule>
  </conditionalFormatting>
  <conditionalFormatting sqref="B283">
    <cfRule type="duplicateValues" dxfId="1306" priority="1556"/>
  </conditionalFormatting>
  <conditionalFormatting sqref="EQ283">
    <cfRule type="cellIs" dxfId="1305" priority="1554" operator="equal">
      <formula>"Ítem sin cotización"</formula>
    </cfRule>
    <cfRule type="cellIs" dxfId="1304" priority="1555" operator="equal">
      <formula>"Empate"</formula>
    </cfRule>
  </conditionalFormatting>
  <conditionalFormatting sqref="B284">
    <cfRule type="duplicateValues" dxfId="1303" priority="1553"/>
  </conditionalFormatting>
  <conditionalFormatting sqref="EQ284">
    <cfRule type="cellIs" dxfId="1302" priority="1551" operator="equal">
      <formula>"Ítem sin cotización"</formula>
    </cfRule>
    <cfRule type="cellIs" dxfId="1301" priority="1552" operator="equal">
      <formula>"Empate"</formula>
    </cfRule>
  </conditionalFormatting>
  <conditionalFormatting sqref="B285">
    <cfRule type="duplicateValues" dxfId="1300" priority="1550"/>
  </conditionalFormatting>
  <conditionalFormatting sqref="EQ285">
    <cfRule type="cellIs" dxfId="1299" priority="1548" operator="equal">
      <formula>"Ítem sin cotización"</formula>
    </cfRule>
    <cfRule type="cellIs" dxfId="1298" priority="1549" operator="equal">
      <formula>"Empate"</formula>
    </cfRule>
  </conditionalFormatting>
  <conditionalFormatting sqref="B286">
    <cfRule type="duplicateValues" dxfId="1297" priority="1547"/>
  </conditionalFormatting>
  <conditionalFormatting sqref="EQ286">
    <cfRule type="cellIs" dxfId="1296" priority="1545" operator="equal">
      <formula>"Ítem sin cotización"</formula>
    </cfRule>
    <cfRule type="cellIs" dxfId="1295" priority="1546" operator="equal">
      <formula>"Empate"</formula>
    </cfRule>
  </conditionalFormatting>
  <conditionalFormatting sqref="B287">
    <cfRule type="duplicateValues" dxfId="1294" priority="1544"/>
  </conditionalFormatting>
  <conditionalFormatting sqref="EQ287">
    <cfRule type="cellIs" dxfId="1293" priority="1542" operator="equal">
      <formula>"Ítem sin cotización"</formula>
    </cfRule>
    <cfRule type="cellIs" dxfId="1292" priority="1543" operator="equal">
      <formula>"Empate"</formula>
    </cfRule>
  </conditionalFormatting>
  <conditionalFormatting sqref="B288">
    <cfRule type="duplicateValues" dxfId="1291" priority="1541"/>
  </conditionalFormatting>
  <conditionalFormatting sqref="EQ288">
    <cfRule type="cellIs" dxfId="1290" priority="1539" operator="equal">
      <formula>"Ítem sin cotización"</formula>
    </cfRule>
    <cfRule type="cellIs" dxfId="1289" priority="1540" operator="equal">
      <formula>"Empate"</formula>
    </cfRule>
  </conditionalFormatting>
  <conditionalFormatting sqref="B289">
    <cfRule type="duplicateValues" dxfId="1288" priority="1538"/>
  </conditionalFormatting>
  <conditionalFormatting sqref="EQ289">
    <cfRule type="cellIs" dxfId="1287" priority="1536" operator="equal">
      <formula>"Ítem sin cotización"</formula>
    </cfRule>
    <cfRule type="cellIs" dxfId="1286" priority="1537" operator="equal">
      <formula>"Empate"</formula>
    </cfRule>
  </conditionalFormatting>
  <conditionalFormatting sqref="B290">
    <cfRule type="duplicateValues" dxfId="1285" priority="1535"/>
  </conditionalFormatting>
  <conditionalFormatting sqref="EQ290">
    <cfRule type="cellIs" dxfId="1284" priority="1533" operator="equal">
      <formula>"Ítem sin cotización"</formula>
    </cfRule>
    <cfRule type="cellIs" dxfId="1283" priority="1534" operator="equal">
      <formula>"Empate"</formula>
    </cfRule>
  </conditionalFormatting>
  <conditionalFormatting sqref="B291">
    <cfRule type="duplicateValues" dxfId="1282" priority="1532"/>
  </conditionalFormatting>
  <conditionalFormatting sqref="EQ291">
    <cfRule type="cellIs" dxfId="1281" priority="1530" operator="equal">
      <formula>"Ítem sin cotización"</formula>
    </cfRule>
    <cfRule type="cellIs" dxfId="1280" priority="1531" operator="equal">
      <formula>"Empate"</formula>
    </cfRule>
  </conditionalFormatting>
  <conditionalFormatting sqref="B292">
    <cfRule type="duplicateValues" dxfId="1279" priority="1529"/>
  </conditionalFormatting>
  <conditionalFormatting sqref="EQ292">
    <cfRule type="cellIs" dxfId="1278" priority="1527" operator="equal">
      <formula>"Ítem sin cotización"</formula>
    </cfRule>
    <cfRule type="cellIs" dxfId="1277" priority="1528" operator="equal">
      <formula>"Empate"</formula>
    </cfRule>
  </conditionalFormatting>
  <conditionalFormatting sqref="B293">
    <cfRule type="duplicateValues" dxfId="1276" priority="1526"/>
  </conditionalFormatting>
  <conditionalFormatting sqref="EQ293">
    <cfRule type="cellIs" dxfId="1275" priority="1524" operator="equal">
      <formula>"Ítem sin cotización"</formula>
    </cfRule>
    <cfRule type="cellIs" dxfId="1274" priority="1525" operator="equal">
      <formula>"Empate"</formula>
    </cfRule>
  </conditionalFormatting>
  <conditionalFormatting sqref="B294">
    <cfRule type="duplicateValues" dxfId="1273" priority="1523"/>
  </conditionalFormatting>
  <conditionalFormatting sqref="EQ294">
    <cfRule type="cellIs" dxfId="1272" priority="1521" operator="equal">
      <formula>"Ítem sin cotización"</formula>
    </cfRule>
    <cfRule type="cellIs" dxfId="1271" priority="1522" operator="equal">
      <formula>"Empate"</formula>
    </cfRule>
  </conditionalFormatting>
  <conditionalFormatting sqref="B295">
    <cfRule type="duplicateValues" dxfId="1270" priority="1520"/>
  </conditionalFormatting>
  <conditionalFormatting sqref="EQ295">
    <cfRule type="cellIs" dxfId="1269" priority="1518" operator="equal">
      <formula>"Ítem sin cotización"</formula>
    </cfRule>
    <cfRule type="cellIs" dxfId="1268" priority="1519" operator="equal">
      <formula>"Empate"</formula>
    </cfRule>
  </conditionalFormatting>
  <conditionalFormatting sqref="B296">
    <cfRule type="duplicateValues" dxfId="1267" priority="1517"/>
  </conditionalFormatting>
  <conditionalFormatting sqref="EQ296">
    <cfRule type="cellIs" dxfId="1266" priority="1515" operator="equal">
      <formula>"Ítem sin cotización"</formula>
    </cfRule>
    <cfRule type="cellIs" dxfId="1265" priority="1516" operator="equal">
      <formula>"Empate"</formula>
    </cfRule>
  </conditionalFormatting>
  <conditionalFormatting sqref="B297">
    <cfRule type="duplicateValues" dxfId="1264" priority="1514"/>
  </conditionalFormatting>
  <conditionalFormatting sqref="EQ297">
    <cfRule type="cellIs" dxfId="1263" priority="1512" operator="equal">
      <formula>"Ítem sin cotización"</formula>
    </cfRule>
    <cfRule type="cellIs" dxfId="1262" priority="1513" operator="equal">
      <formula>"Empate"</formula>
    </cfRule>
  </conditionalFormatting>
  <conditionalFormatting sqref="B298">
    <cfRule type="duplicateValues" dxfId="1261" priority="1511"/>
  </conditionalFormatting>
  <conditionalFormatting sqref="EQ298">
    <cfRule type="cellIs" dxfId="1260" priority="1509" operator="equal">
      <formula>"Ítem sin cotización"</formula>
    </cfRule>
    <cfRule type="cellIs" dxfId="1259" priority="1510" operator="equal">
      <formula>"Empate"</formula>
    </cfRule>
  </conditionalFormatting>
  <conditionalFormatting sqref="B299">
    <cfRule type="duplicateValues" dxfId="1258" priority="1508"/>
  </conditionalFormatting>
  <conditionalFormatting sqref="EQ299">
    <cfRule type="cellIs" dxfId="1257" priority="1506" operator="equal">
      <formula>"Ítem sin cotización"</formula>
    </cfRule>
    <cfRule type="cellIs" dxfId="1256" priority="1507" operator="equal">
      <formula>"Empate"</formula>
    </cfRule>
  </conditionalFormatting>
  <conditionalFormatting sqref="B300">
    <cfRule type="duplicateValues" dxfId="1255" priority="1505"/>
  </conditionalFormatting>
  <conditionalFormatting sqref="EQ300">
    <cfRule type="cellIs" dxfId="1254" priority="1503" operator="equal">
      <formula>"Ítem sin cotización"</formula>
    </cfRule>
    <cfRule type="cellIs" dxfId="1253" priority="1504" operator="equal">
      <formula>"Empate"</formula>
    </cfRule>
  </conditionalFormatting>
  <conditionalFormatting sqref="B301">
    <cfRule type="duplicateValues" dxfId="1252" priority="1502"/>
  </conditionalFormatting>
  <conditionalFormatting sqref="EQ301">
    <cfRule type="cellIs" dxfId="1251" priority="1500" operator="equal">
      <formula>"Ítem sin cotización"</formula>
    </cfRule>
    <cfRule type="cellIs" dxfId="1250" priority="1501" operator="equal">
      <formula>"Empate"</formula>
    </cfRule>
  </conditionalFormatting>
  <conditionalFormatting sqref="B302">
    <cfRule type="duplicateValues" dxfId="1249" priority="1499"/>
  </conditionalFormatting>
  <conditionalFormatting sqref="EQ302">
    <cfRule type="cellIs" dxfId="1248" priority="1497" operator="equal">
      <formula>"Ítem sin cotización"</formula>
    </cfRule>
    <cfRule type="cellIs" dxfId="1247" priority="1498" operator="equal">
      <formula>"Empate"</formula>
    </cfRule>
  </conditionalFormatting>
  <conditionalFormatting sqref="B303">
    <cfRule type="duplicateValues" dxfId="1246" priority="1496"/>
  </conditionalFormatting>
  <conditionalFormatting sqref="EQ303">
    <cfRule type="cellIs" dxfId="1245" priority="1494" operator="equal">
      <formula>"Ítem sin cotización"</formula>
    </cfRule>
    <cfRule type="cellIs" dxfId="1244" priority="1495" operator="equal">
      <formula>"Empate"</formula>
    </cfRule>
  </conditionalFormatting>
  <conditionalFormatting sqref="B304">
    <cfRule type="duplicateValues" dxfId="1243" priority="1493"/>
  </conditionalFormatting>
  <conditionalFormatting sqref="EQ304">
    <cfRule type="cellIs" dxfId="1242" priority="1491" operator="equal">
      <formula>"Ítem sin cotización"</formula>
    </cfRule>
    <cfRule type="cellIs" dxfId="1241" priority="1492" operator="equal">
      <formula>"Empate"</formula>
    </cfRule>
  </conditionalFormatting>
  <conditionalFormatting sqref="B305">
    <cfRule type="duplicateValues" dxfId="1240" priority="1490"/>
  </conditionalFormatting>
  <conditionalFormatting sqref="EQ305">
    <cfRule type="cellIs" dxfId="1239" priority="1488" operator="equal">
      <formula>"Ítem sin cotización"</formula>
    </cfRule>
    <cfRule type="cellIs" dxfId="1238" priority="1489" operator="equal">
      <formula>"Empate"</formula>
    </cfRule>
  </conditionalFormatting>
  <conditionalFormatting sqref="B306">
    <cfRule type="duplicateValues" dxfId="1237" priority="1487"/>
  </conditionalFormatting>
  <conditionalFormatting sqref="EQ306">
    <cfRule type="cellIs" dxfId="1236" priority="1485" operator="equal">
      <formula>"Ítem sin cotización"</formula>
    </cfRule>
    <cfRule type="cellIs" dxfId="1235" priority="1486" operator="equal">
      <formula>"Empate"</formula>
    </cfRule>
  </conditionalFormatting>
  <conditionalFormatting sqref="B307">
    <cfRule type="duplicateValues" dxfId="1234" priority="1484"/>
  </conditionalFormatting>
  <conditionalFormatting sqref="EQ307">
    <cfRule type="cellIs" dxfId="1233" priority="1482" operator="equal">
      <formula>"Ítem sin cotización"</formula>
    </cfRule>
    <cfRule type="cellIs" dxfId="1232" priority="1483" operator="equal">
      <formula>"Empate"</formula>
    </cfRule>
  </conditionalFormatting>
  <conditionalFormatting sqref="B308">
    <cfRule type="duplicateValues" dxfId="1231" priority="1481"/>
  </conditionalFormatting>
  <conditionalFormatting sqref="EQ308">
    <cfRule type="cellIs" dxfId="1230" priority="1479" operator="equal">
      <formula>"Ítem sin cotización"</formula>
    </cfRule>
    <cfRule type="cellIs" dxfId="1229" priority="1480" operator="equal">
      <formula>"Empate"</formula>
    </cfRule>
  </conditionalFormatting>
  <conditionalFormatting sqref="B309">
    <cfRule type="duplicateValues" dxfId="1228" priority="1478"/>
  </conditionalFormatting>
  <conditionalFormatting sqref="EQ309">
    <cfRule type="cellIs" dxfId="1227" priority="1476" operator="equal">
      <formula>"Ítem sin cotización"</formula>
    </cfRule>
    <cfRule type="cellIs" dxfId="1226" priority="1477" operator="equal">
      <formula>"Empate"</formula>
    </cfRule>
  </conditionalFormatting>
  <conditionalFormatting sqref="B310">
    <cfRule type="duplicateValues" dxfId="1225" priority="1475"/>
  </conditionalFormatting>
  <conditionalFormatting sqref="EQ310">
    <cfRule type="cellIs" dxfId="1224" priority="1473" operator="equal">
      <formula>"Ítem sin cotización"</formula>
    </cfRule>
    <cfRule type="cellIs" dxfId="1223" priority="1474" operator="equal">
      <formula>"Empate"</formula>
    </cfRule>
  </conditionalFormatting>
  <conditionalFormatting sqref="B311">
    <cfRule type="duplicateValues" dxfId="1222" priority="1472"/>
  </conditionalFormatting>
  <conditionalFormatting sqref="EQ311">
    <cfRule type="cellIs" dxfId="1221" priority="1470" operator="equal">
      <formula>"Ítem sin cotización"</formula>
    </cfRule>
    <cfRule type="cellIs" dxfId="1220" priority="1471" operator="equal">
      <formula>"Empate"</formula>
    </cfRule>
  </conditionalFormatting>
  <conditionalFormatting sqref="B312">
    <cfRule type="duplicateValues" dxfId="1219" priority="1469"/>
  </conditionalFormatting>
  <conditionalFormatting sqref="B313">
    <cfRule type="duplicateValues" dxfId="1218" priority="1466"/>
  </conditionalFormatting>
  <conditionalFormatting sqref="EQ313">
    <cfRule type="cellIs" dxfId="1217" priority="1464" operator="equal">
      <formula>"Ítem sin cotización"</formula>
    </cfRule>
    <cfRule type="cellIs" dxfId="1216" priority="1465" operator="equal">
      <formula>"Empate"</formula>
    </cfRule>
  </conditionalFormatting>
  <conditionalFormatting sqref="B314">
    <cfRule type="duplicateValues" dxfId="1215" priority="1463"/>
  </conditionalFormatting>
  <conditionalFormatting sqref="EQ314">
    <cfRule type="cellIs" dxfId="1214" priority="1461" operator="equal">
      <formula>"Ítem sin cotización"</formula>
    </cfRule>
    <cfRule type="cellIs" dxfId="1213" priority="1462" operator="equal">
      <formula>"Empate"</formula>
    </cfRule>
  </conditionalFormatting>
  <conditionalFormatting sqref="B315">
    <cfRule type="duplicateValues" dxfId="1212" priority="1460"/>
  </conditionalFormatting>
  <conditionalFormatting sqref="EQ315">
    <cfRule type="cellIs" dxfId="1211" priority="1458" operator="equal">
      <formula>"Ítem sin cotización"</formula>
    </cfRule>
    <cfRule type="cellIs" dxfId="1210" priority="1459" operator="equal">
      <formula>"Empate"</formula>
    </cfRule>
  </conditionalFormatting>
  <conditionalFormatting sqref="B316">
    <cfRule type="duplicateValues" dxfId="1209" priority="1457"/>
  </conditionalFormatting>
  <conditionalFormatting sqref="EQ316">
    <cfRule type="cellIs" dxfId="1208" priority="1455" operator="equal">
      <formula>"Ítem sin cotización"</formula>
    </cfRule>
    <cfRule type="cellIs" dxfId="1207" priority="1456" operator="equal">
      <formula>"Empate"</formula>
    </cfRule>
  </conditionalFormatting>
  <conditionalFormatting sqref="B317">
    <cfRule type="duplicateValues" dxfId="1206" priority="1454"/>
  </conditionalFormatting>
  <conditionalFormatting sqref="EQ317">
    <cfRule type="cellIs" dxfId="1205" priority="1452" operator="equal">
      <formula>"Ítem sin cotización"</formula>
    </cfRule>
    <cfRule type="cellIs" dxfId="1204" priority="1453" operator="equal">
      <formula>"Empate"</formula>
    </cfRule>
  </conditionalFormatting>
  <conditionalFormatting sqref="B318">
    <cfRule type="duplicateValues" dxfId="1203" priority="1451"/>
  </conditionalFormatting>
  <conditionalFormatting sqref="EQ318">
    <cfRule type="cellIs" dxfId="1202" priority="1449" operator="equal">
      <formula>"Ítem sin cotización"</formula>
    </cfRule>
    <cfRule type="cellIs" dxfId="1201" priority="1450" operator="equal">
      <formula>"Empate"</formula>
    </cfRule>
  </conditionalFormatting>
  <conditionalFormatting sqref="B319">
    <cfRule type="duplicateValues" dxfId="1200" priority="1448"/>
  </conditionalFormatting>
  <conditionalFormatting sqref="EQ319">
    <cfRule type="cellIs" dxfId="1199" priority="1446" operator="equal">
      <formula>"Ítem sin cotización"</formula>
    </cfRule>
    <cfRule type="cellIs" dxfId="1198" priority="1447" operator="equal">
      <formula>"Empate"</formula>
    </cfRule>
  </conditionalFormatting>
  <conditionalFormatting sqref="B320">
    <cfRule type="duplicateValues" dxfId="1197" priority="1445"/>
  </conditionalFormatting>
  <conditionalFormatting sqref="EQ320">
    <cfRule type="cellIs" dxfId="1196" priority="1443" operator="equal">
      <formula>"Ítem sin cotización"</formula>
    </cfRule>
    <cfRule type="cellIs" dxfId="1195" priority="1444" operator="equal">
      <formula>"Empate"</formula>
    </cfRule>
  </conditionalFormatting>
  <conditionalFormatting sqref="B321">
    <cfRule type="duplicateValues" dxfId="1194" priority="1442"/>
  </conditionalFormatting>
  <conditionalFormatting sqref="EQ321">
    <cfRule type="cellIs" dxfId="1193" priority="1440" operator="equal">
      <formula>"Ítem sin cotización"</formula>
    </cfRule>
    <cfRule type="cellIs" dxfId="1192" priority="1441" operator="equal">
      <formula>"Empate"</formula>
    </cfRule>
  </conditionalFormatting>
  <conditionalFormatting sqref="B322">
    <cfRule type="duplicateValues" dxfId="1191" priority="1439"/>
  </conditionalFormatting>
  <conditionalFormatting sqref="EQ322">
    <cfRule type="cellIs" dxfId="1190" priority="1437" operator="equal">
      <formula>"Ítem sin cotización"</formula>
    </cfRule>
    <cfRule type="cellIs" dxfId="1189" priority="1438" operator="equal">
      <formula>"Empate"</formula>
    </cfRule>
  </conditionalFormatting>
  <conditionalFormatting sqref="B323">
    <cfRule type="duplicateValues" dxfId="1188" priority="1436"/>
  </conditionalFormatting>
  <conditionalFormatting sqref="B324">
    <cfRule type="duplicateValues" dxfId="1187" priority="1433"/>
  </conditionalFormatting>
  <conditionalFormatting sqref="EQ324">
    <cfRule type="cellIs" dxfId="1186" priority="1431" operator="equal">
      <formula>"Ítem sin cotización"</formula>
    </cfRule>
    <cfRule type="cellIs" dxfId="1185" priority="1432" operator="equal">
      <formula>"Empate"</formula>
    </cfRule>
  </conditionalFormatting>
  <conditionalFormatting sqref="B325">
    <cfRule type="duplicateValues" dxfId="1184" priority="1430"/>
  </conditionalFormatting>
  <conditionalFormatting sqref="EQ325">
    <cfRule type="cellIs" dxfId="1183" priority="1428" operator="equal">
      <formula>"Ítem sin cotización"</formula>
    </cfRule>
    <cfRule type="cellIs" dxfId="1182" priority="1429" operator="equal">
      <formula>"Empate"</formula>
    </cfRule>
  </conditionalFormatting>
  <conditionalFormatting sqref="B326">
    <cfRule type="duplicateValues" dxfId="1181" priority="1427"/>
  </conditionalFormatting>
  <conditionalFormatting sqref="EQ326">
    <cfRule type="cellIs" dxfId="1180" priority="1425" operator="equal">
      <formula>"Ítem sin cotización"</formula>
    </cfRule>
    <cfRule type="cellIs" dxfId="1179" priority="1426" operator="equal">
      <formula>"Empate"</formula>
    </cfRule>
  </conditionalFormatting>
  <conditionalFormatting sqref="B327">
    <cfRule type="duplicateValues" dxfId="1178" priority="1424"/>
  </conditionalFormatting>
  <conditionalFormatting sqref="EQ327">
    <cfRule type="cellIs" dxfId="1177" priority="1422" operator="equal">
      <formula>"Ítem sin cotización"</formula>
    </cfRule>
    <cfRule type="cellIs" dxfId="1176" priority="1423" operator="equal">
      <formula>"Empate"</formula>
    </cfRule>
  </conditionalFormatting>
  <conditionalFormatting sqref="B328">
    <cfRule type="duplicateValues" dxfId="1175" priority="1421"/>
  </conditionalFormatting>
  <conditionalFormatting sqref="EQ328">
    <cfRule type="cellIs" dxfId="1174" priority="1419" operator="equal">
      <formula>"Ítem sin cotización"</formula>
    </cfRule>
    <cfRule type="cellIs" dxfId="1173" priority="1420" operator="equal">
      <formula>"Empate"</formula>
    </cfRule>
  </conditionalFormatting>
  <conditionalFormatting sqref="B329">
    <cfRule type="duplicateValues" dxfId="1172" priority="1418"/>
  </conditionalFormatting>
  <conditionalFormatting sqref="EQ329">
    <cfRule type="cellIs" dxfId="1171" priority="1416" operator="equal">
      <formula>"Ítem sin cotización"</formula>
    </cfRule>
    <cfRule type="cellIs" dxfId="1170" priority="1417" operator="equal">
      <formula>"Empate"</formula>
    </cfRule>
  </conditionalFormatting>
  <conditionalFormatting sqref="B330">
    <cfRule type="duplicateValues" dxfId="1169" priority="1415"/>
  </conditionalFormatting>
  <conditionalFormatting sqref="EQ330">
    <cfRule type="cellIs" dxfId="1168" priority="1413" operator="equal">
      <formula>"Ítem sin cotización"</formula>
    </cfRule>
    <cfRule type="cellIs" dxfId="1167" priority="1414" operator="equal">
      <formula>"Empate"</formula>
    </cfRule>
  </conditionalFormatting>
  <conditionalFormatting sqref="B331">
    <cfRule type="duplicateValues" dxfId="1166" priority="1412"/>
  </conditionalFormatting>
  <conditionalFormatting sqref="EQ331">
    <cfRule type="cellIs" dxfId="1165" priority="1410" operator="equal">
      <formula>"Ítem sin cotización"</formula>
    </cfRule>
    <cfRule type="cellIs" dxfId="1164" priority="1411" operator="equal">
      <formula>"Empate"</formula>
    </cfRule>
  </conditionalFormatting>
  <conditionalFormatting sqref="B332">
    <cfRule type="duplicateValues" dxfId="1163" priority="1409"/>
  </conditionalFormatting>
  <conditionalFormatting sqref="EQ332">
    <cfRule type="cellIs" dxfId="1162" priority="1407" operator="equal">
      <formula>"Ítem sin cotización"</formula>
    </cfRule>
    <cfRule type="cellIs" dxfId="1161" priority="1408" operator="equal">
      <formula>"Empate"</formula>
    </cfRule>
  </conditionalFormatting>
  <conditionalFormatting sqref="B333">
    <cfRule type="duplicateValues" dxfId="1160" priority="1406"/>
  </conditionalFormatting>
  <conditionalFormatting sqref="EQ333">
    <cfRule type="cellIs" dxfId="1159" priority="1404" operator="equal">
      <formula>"Ítem sin cotización"</formula>
    </cfRule>
    <cfRule type="cellIs" dxfId="1158" priority="1405" operator="equal">
      <formula>"Empate"</formula>
    </cfRule>
  </conditionalFormatting>
  <conditionalFormatting sqref="B334">
    <cfRule type="duplicateValues" dxfId="1157" priority="1403"/>
  </conditionalFormatting>
  <conditionalFormatting sqref="EQ334">
    <cfRule type="cellIs" dxfId="1156" priority="1401" operator="equal">
      <formula>"Ítem sin cotización"</formula>
    </cfRule>
    <cfRule type="cellIs" dxfId="1155" priority="1402" operator="equal">
      <formula>"Empate"</formula>
    </cfRule>
  </conditionalFormatting>
  <conditionalFormatting sqref="B335">
    <cfRule type="duplicateValues" dxfId="1154" priority="1400"/>
  </conditionalFormatting>
  <conditionalFormatting sqref="EQ335">
    <cfRule type="cellIs" dxfId="1153" priority="1398" operator="equal">
      <formula>"Ítem sin cotización"</formula>
    </cfRule>
    <cfRule type="cellIs" dxfId="1152" priority="1399" operator="equal">
      <formula>"Empate"</formula>
    </cfRule>
  </conditionalFormatting>
  <conditionalFormatting sqref="B336">
    <cfRule type="duplicateValues" dxfId="1151" priority="1397"/>
  </conditionalFormatting>
  <conditionalFormatting sqref="EQ336">
    <cfRule type="cellIs" dxfId="1150" priority="1395" operator="equal">
      <formula>"Ítem sin cotización"</formula>
    </cfRule>
    <cfRule type="cellIs" dxfId="1149" priority="1396" operator="equal">
      <formula>"Empate"</formula>
    </cfRule>
  </conditionalFormatting>
  <conditionalFormatting sqref="B337">
    <cfRule type="duplicateValues" dxfId="1148" priority="1394"/>
  </conditionalFormatting>
  <conditionalFormatting sqref="EQ337">
    <cfRule type="cellIs" dxfId="1147" priority="1392" operator="equal">
      <formula>"Ítem sin cotización"</formula>
    </cfRule>
    <cfRule type="cellIs" dxfId="1146" priority="1393" operator="equal">
      <formula>"Empate"</formula>
    </cfRule>
  </conditionalFormatting>
  <conditionalFormatting sqref="B338">
    <cfRule type="duplicateValues" dxfId="1145" priority="1391"/>
  </conditionalFormatting>
  <conditionalFormatting sqref="EQ338">
    <cfRule type="cellIs" dxfId="1144" priority="1389" operator="equal">
      <formula>"Ítem sin cotización"</formula>
    </cfRule>
    <cfRule type="cellIs" dxfId="1143" priority="1390" operator="equal">
      <formula>"Empate"</formula>
    </cfRule>
  </conditionalFormatting>
  <conditionalFormatting sqref="B339">
    <cfRule type="duplicateValues" dxfId="1142" priority="1388"/>
  </conditionalFormatting>
  <conditionalFormatting sqref="EQ339">
    <cfRule type="cellIs" dxfId="1141" priority="1386" operator="equal">
      <formula>"Ítem sin cotización"</formula>
    </cfRule>
    <cfRule type="cellIs" dxfId="1140" priority="1387" operator="equal">
      <formula>"Empate"</formula>
    </cfRule>
  </conditionalFormatting>
  <conditionalFormatting sqref="B340">
    <cfRule type="duplicateValues" dxfId="1139" priority="1385"/>
  </conditionalFormatting>
  <conditionalFormatting sqref="EQ340">
    <cfRule type="cellIs" dxfId="1138" priority="1383" operator="equal">
      <formula>"Ítem sin cotización"</formula>
    </cfRule>
    <cfRule type="cellIs" dxfId="1137" priority="1384" operator="equal">
      <formula>"Empate"</formula>
    </cfRule>
  </conditionalFormatting>
  <conditionalFormatting sqref="B341">
    <cfRule type="duplicateValues" dxfId="1136" priority="1382"/>
  </conditionalFormatting>
  <conditionalFormatting sqref="EQ341">
    <cfRule type="cellIs" dxfId="1135" priority="1380" operator="equal">
      <formula>"Ítem sin cotización"</formula>
    </cfRule>
    <cfRule type="cellIs" dxfId="1134" priority="1381" operator="equal">
      <formula>"Empate"</formula>
    </cfRule>
  </conditionalFormatting>
  <conditionalFormatting sqref="B342">
    <cfRule type="duplicateValues" dxfId="1133" priority="1379"/>
  </conditionalFormatting>
  <conditionalFormatting sqref="EQ342">
    <cfRule type="cellIs" dxfId="1132" priority="1377" operator="equal">
      <formula>"Ítem sin cotización"</formula>
    </cfRule>
    <cfRule type="cellIs" dxfId="1131" priority="1378" operator="equal">
      <formula>"Empate"</formula>
    </cfRule>
  </conditionalFormatting>
  <conditionalFormatting sqref="B343">
    <cfRule type="duplicateValues" dxfId="1130" priority="1376"/>
  </conditionalFormatting>
  <conditionalFormatting sqref="EQ343">
    <cfRule type="cellIs" dxfId="1129" priority="1374" operator="equal">
      <formula>"Ítem sin cotización"</formula>
    </cfRule>
    <cfRule type="cellIs" dxfId="1128" priority="1375" operator="equal">
      <formula>"Empate"</formula>
    </cfRule>
  </conditionalFormatting>
  <conditionalFormatting sqref="B344">
    <cfRule type="duplicateValues" dxfId="1127" priority="1373"/>
  </conditionalFormatting>
  <conditionalFormatting sqref="EQ344">
    <cfRule type="cellIs" dxfId="1126" priority="1371" operator="equal">
      <formula>"Ítem sin cotización"</formula>
    </cfRule>
    <cfRule type="cellIs" dxfId="1125" priority="1372" operator="equal">
      <formula>"Empate"</formula>
    </cfRule>
  </conditionalFormatting>
  <conditionalFormatting sqref="B345">
    <cfRule type="duplicateValues" dxfId="1124" priority="1370"/>
  </conditionalFormatting>
  <conditionalFormatting sqref="EQ345">
    <cfRule type="cellIs" dxfId="1123" priority="1368" operator="equal">
      <formula>"Ítem sin cotización"</formula>
    </cfRule>
    <cfRule type="cellIs" dxfId="1122" priority="1369" operator="equal">
      <formula>"Empate"</formula>
    </cfRule>
  </conditionalFormatting>
  <conditionalFormatting sqref="B346">
    <cfRule type="duplicateValues" dxfId="1121" priority="1367"/>
  </conditionalFormatting>
  <conditionalFormatting sqref="EQ346">
    <cfRule type="cellIs" dxfId="1120" priority="1365" operator="equal">
      <formula>"Ítem sin cotización"</formula>
    </cfRule>
    <cfRule type="cellIs" dxfId="1119" priority="1366" operator="equal">
      <formula>"Empate"</formula>
    </cfRule>
  </conditionalFormatting>
  <conditionalFormatting sqref="B347">
    <cfRule type="duplicateValues" dxfId="1118" priority="1364"/>
  </conditionalFormatting>
  <conditionalFormatting sqref="EQ347">
    <cfRule type="cellIs" dxfId="1117" priority="1362" operator="equal">
      <formula>"Ítem sin cotización"</formula>
    </cfRule>
    <cfRule type="cellIs" dxfId="1116" priority="1363" operator="equal">
      <formula>"Empate"</formula>
    </cfRule>
  </conditionalFormatting>
  <conditionalFormatting sqref="B348">
    <cfRule type="duplicateValues" dxfId="1115" priority="1361"/>
  </conditionalFormatting>
  <conditionalFormatting sqref="EQ348">
    <cfRule type="cellIs" dxfId="1114" priority="1359" operator="equal">
      <formula>"Ítem sin cotización"</formula>
    </cfRule>
    <cfRule type="cellIs" dxfId="1113" priority="1360" operator="equal">
      <formula>"Empate"</formula>
    </cfRule>
  </conditionalFormatting>
  <conditionalFormatting sqref="B349">
    <cfRule type="duplicateValues" dxfId="1112" priority="1358"/>
  </conditionalFormatting>
  <conditionalFormatting sqref="EQ349">
    <cfRule type="cellIs" dxfId="1111" priority="1356" operator="equal">
      <formula>"Ítem sin cotización"</formula>
    </cfRule>
    <cfRule type="cellIs" dxfId="1110" priority="1357" operator="equal">
      <formula>"Empate"</formula>
    </cfRule>
  </conditionalFormatting>
  <conditionalFormatting sqref="B350">
    <cfRule type="duplicateValues" dxfId="1109" priority="1355"/>
  </conditionalFormatting>
  <conditionalFormatting sqref="EQ350">
    <cfRule type="cellIs" dxfId="1108" priority="1353" operator="equal">
      <formula>"Ítem sin cotización"</formula>
    </cfRule>
    <cfRule type="cellIs" dxfId="1107" priority="1354" operator="equal">
      <formula>"Empate"</formula>
    </cfRule>
  </conditionalFormatting>
  <conditionalFormatting sqref="B351">
    <cfRule type="duplicateValues" dxfId="1106" priority="1352"/>
  </conditionalFormatting>
  <conditionalFormatting sqref="EQ351">
    <cfRule type="cellIs" dxfId="1105" priority="1350" operator="equal">
      <formula>"Ítem sin cotización"</formula>
    </cfRule>
    <cfRule type="cellIs" dxfId="1104" priority="1351" operator="equal">
      <formula>"Empate"</formula>
    </cfRule>
  </conditionalFormatting>
  <conditionalFormatting sqref="B352">
    <cfRule type="duplicateValues" dxfId="1103" priority="1349"/>
  </conditionalFormatting>
  <conditionalFormatting sqref="EQ352">
    <cfRule type="cellIs" dxfId="1102" priority="1347" operator="equal">
      <formula>"Ítem sin cotización"</formula>
    </cfRule>
    <cfRule type="cellIs" dxfId="1101" priority="1348" operator="equal">
      <formula>"Empate"</formula>
    </cfRule>
  </conditionalFormatting>
  <conditionalFormatting sqref="B353">
    <cfRule type="duplicateValues" dxfId="1100" priority="1346"/>
  </conditionalFormatting>
  <conditionalFormatting sqref="EQ353">
    <cfRule type="cellIs" dxfId="1099" priority="1344" operator="equal">
      <formula>"Ítem sin cotización"</formula>
    </cfRule>
    <cfRule type="cellIs" dxfId="1098" priority="1345" operator="equal">
      <formula>"Empate"</formula>
    </cfRule>
  </conditionalFormatting>
  <conditionalFormatting sqref="B354">
    <cfRule type="duplicateValues" dxfId="1097" priority="1343"/>
  </conditionalFormatting>
  <conditionalFormatting sqref="EQ354">
    <cfRule type="cellIs" dxfId="1096" priority="1341" operator="equal">
      <formula>"Ítem sin cotización"</formula>
    </cfRule>
    <cfRule type="cellIs" dxfId="1095" priority="1342" operator="equal">
      <formula>"Empate"</formula>
    </cfRule>
  </conditionalFormatting>
  <conditionalFormatting sqref="B355">
    <cfRule type="duplicateValues" dxfId="1094" priority="1340"/>
  </conditionalFormatting>
  <conditionalFormatting sqref="EQ355">
    <cfRule type="cellIs" dxfId="1093" priority="1338" operator="equal">
      <formula>"Ítem sin cotización"</formula>
    </cfRule>
    <cfRule type="cellIs" dxfId="1092" priority="1339" operator="equal">
      <formula>"Empate"</formula>
    </cfRule>
  </conditionalFormatting>
  <conditionalFormatting sqref="B356">
    <cfRule type="duplicateValues" dxfId="1091" priority="1337"/>
  </conditionalFormatting>
  <conditionalFormatting sqref="EQ356">
    <cfRule type="cellIs" dxfId="1090" priority="1335" operator="equal">
      <formula>"Ítem sin cotización"</formula>
    </cfRule>
    <cfRule type="cellIs" dxfId="1089" priority="1336" operator="equal">
      <formula>"Empate"</formula>
    </cfRule>
  </conditionalFormatting>
  <conditionalFormatting sqref="B357">
    <cfRule type="duplicateValues" dxfId="1088" priority="1334"/>
  </conditionalFormatting>
  <conditionalFormatting sqref="EQ357">
    <cfRule type="cellIs" dxfId="1087" priority="1332" operator="equal">
      <formula>"Ítem sin cotización"</formula>
    </cfRule>
    <cfRule type="cellIs" dxfId="1086" priority="1333" operator="equal">
      <formula>"Empate"</formula>
    </cfRule>
  </conditionalFormatting>
  <conditionalFormatting sqref="B358">
    <cfRule type="duplicateValues" dxfId="1085" priority="1331"/>
  </conditionalFormatting>
  <conditionalFormatting sqref="EQ358">
    <cfRule type="cellIs" dxfId="1084" priority="1329" operator="equal">
      <formula>"Ítem sin cotización"</formula>
    </cfRule>
    <cfRule type="cellIs" dxfId="1083" priority="1330" operator="equal">
      <formula>"Empate"</formula>
    </cfRule>
  </conditionalFormatting>
  <conditionalFormatting sqref="B359">
    <cfRule type="duplicateValues" dxfId="1082" priority="1328"/>
  </conditionalFormatting>
  <conditionalFormatting sqref="EQ359">
    <cfRule type="cellIs" dxfId="1081" priority="1326" operator="equal">
      <formula>"Ítem sin cotización"</formula>
    </cfRule>
    <cfRule type="cellIs" dxfId="1080" priority="1327" operator="equal">
      <formula>"Empate"</formula>
    </cfRule>
  </conditionalFormatting>
  <conditionalFormatting sqref="B360">
    <cfRule type="duplicateValues" dxfId="1079" priority="1325"/>
  </conditionalFormatting>
  <conditionalFormatting sqref="EQ360">
    <cfRule type="cellIs" dxfId="1078" priority="1323" operator="equal">
      <formula>"Ítem sin cotización"</formula>
    </cfRule>
    <cfRule type="cellIs" dxfId="1077" priority="1324" operator="equal">
      <formula>"Empate"</formula>
    </cfRule>
  </conditionalFormatting>
  <conditionalFormatting sqref="B361">
    <cfRule type="duplicateValues" dxfId="1076" priority="1322"/>
  </conditionalFormatting>
  <conditionalFormatting sqref="EQ361">
    <cfRule type="cellIs" dxfId="1075" priority="1320" operator="equal">
      <formula>"Ítem sin cotización"</formula>
    </cfRule>
    <cfRule type="cellIs" dxfId="1074" priority="1321" operator="equal">
      <formula>"Empate"</formula>
    </cfRule>
  </conditionalFormatting>
  <conditionalFormatting sqref="B362">
    <cfRule type="duplicateValues" dxfId="1073" priority="1319"/>
  </conditionalFormatting>
  <conditionalFormatting sqref="EQ362">
    <cfRule type="cellIs" dxfId="1072" priority="1317" operator="equal">
      <formula>"Ítem sin cotización"</formula>
    </cfRule>
    <cfRule type="cellIs" dxfId="1071" priority="1318" operator="equal">
      <formula>"Empate"</formula>
    </cfRule>
  </conditionalFormatting>
  <conditionalFormatting sqref="B363">
    <cfRule type="duplicateValues" dxfId="1070" priority="1316"/>
  </conditionalFormatting>
  <conditionalFormatting sqref="EQ363">
    <cfRule type="cellIs" dxfId="1069" priority="1314" operator="equal">
      <formula>"Ítem sin cotización"</formula>
    </cfRule>
    <cfRule type="cellIs" dxfId="1068" priority="1315" operator="equal">
      <formula>"Empate"</formula>
    </cfRule>
  </conditionalFormatting>
  <conditionalFormatting sqref="B364">
    <cfRule type="duplicateValues" dxfId="1067" priority="1313"/>
  </conditionalFormatting>
  <conditionalFormatting sqref="EQ364">
    <cfRule type="cellIs" dxfId="1066" priority="1311" operator="equal">
      <formula>"Ítem sin cotización"</formula>
    </cfRule>
    <cfRule type="cellIs" dxfId="1065" priority="1312" operator="equal">
      <formula>"Empate"</formula>
    </cfRule>
  </conditionalFormatting>
  <conditionalFormatting sqref="B365">
    <cfRule type="duplicateValues" dxfId="1064" priority="1310"/>
  </conditionalFormatting>
  <conditionalFormatting sqref="EQ365">
    <cfRule type="cellIs" dxfId="1063" priority="1308" operator="equal">
      <formula>"Ítem sin cotización"</formula>
    </cfRule>
    <cfRule type="cellIs" dxfId="1062" priority="1309" operator="equal">
      <formula>"Empate"</formula>
    </cfRule>
  </conditionalFormatting>
  <conditionalFormatting sqref="B366">
    <cfRule type="duplicateValues" dxfId="1061" priority="1307"/>
  </conditionalFormatting>
  <conditionalFormatting sqref="EQ366">
    <cfRule type="cellIs" dxfId="1060" priority="1305" operator="equal">
      <formula>"Ítem sin cotización"</formula>
    </cfRule>
    <cfRule type="cellIs" dxfId="1059" priority="1306" operator="equal">
      <formula>"Empate"</formula>
    </cfRule>
  </conditionalFormatting>
  <conditionalFormatting sqref="B367">
    <cfRule type="duplicateValues" dxfId="1058" priority="1304"/>
  </conditionalFormatting>
  <conditionalFormatting sqref="EQ367">
    <cfRule type="cellIs" dxfId="1057" priority="1302" operator="equal">
      <formula>"Ítem sin cotización"</formula>
    </cfRule>
    <cfRule type="cellIs" dxfId="1056" priority="1303" operator="equal">
      <formula>"Empate"</formula>
    </cfRule>
  </conditionalFormatting>
  <conditionalFormatting sqref="B368">
    <cfRule type="duplicateValues" dxfId="1055" priority="1298"/>
  </conditionalFormatting>
  <conditionalFormatting sqref="EQ368">
    <cfRule type="cellIs" dxfId="1054" priority="1296" operator="equal">
      <formula>"Ítem sin cotización"</formula>
    </cfRule>
    <cfRule type="cellIs" dxfId="1053" priority="1297" operator="equal">
      <formula>"Empate"</formula>
    </cfRule>
  </conditionalFormatting>
  <conditionalFormatting sqref="B369">
    <cfRule type="duplicateValues" dxfId="1052" priority="1295"/>
  </conditionalFormatting>
  <conditionalFormatting sqref="EQ369">
    <cfRule type="cellIs" dxfId="1051" priority="1293" operator="equal">
      <formula>"Ítem sin cotización"</formula>
    </cfRule>
    <cfRule type="cellIs" dxfId="1050" priority="1294" operator="equal">
      <formula>"Empate"</formula>
    </cfRule>
  </conditionalFormatting>
  <conditionalFormatting sqref="B370">
    <cfRule type="duplicateValues" dxfId="1049" priority="1292"/>
  </conditionalFormatting>
  <conditionalFormatting sqref="EQ370">
    <cfRule type="cellIs" dxfId="1048" priority="1290" operator="equal">
      <formula>"Ítem sin cotización"</formula>
    </cfRule>
    <cfRule type="cellIs" dxfId="1047" priority="1291" operator="equal">
      <formula>"Empate"</formula>
    </cfRule>
  </conditionalFormatting>
  <conditionalFormatting sqref="B371">
    <cfRule type="duplicateValues" dxfId="1046" priority="1289"/>
  </conditionalFormatting>
  <conditionalFormatting sqref="EQ371">
    <cfRule type="cellIs" dxfId="1045" priority="1287" operator="equal">
      <formula>"Ítem sin cotización"</formula>
    </cfRule>
    <cfRule type="cellIs" dxfId="1044" priority="1288" operator="equal">
      <formula>"Empate"</formula>
    </cfRule>
  </conditionalFormatting>
  <conditionalFormatting sqref="B372">
    <cfRule type="duplicateValues" dxfId="1043" priority="1286"/>
  </conditionalFormatting>
  <conditionalFormatting sqref="EQ372">
    <cfRule type="cellIs" dxfId="1042" priority="1284" operator="equal">
      <formula>"Ítem sin cotización"</formula>
    </cfRule>
    <cfRule type="cellIs" dxfId="1041" priority="1285" operator="equal">
      <formula>"Empate"</formula>
    </cfRule>
  </conditionalFormatting>
  <conditionalFormatting sqref="B373">
    <cfRule type="duplicateValues" dxfId="1040" priority="1283"/>
  </conditionalFormatting>
  <conditionalFormatting sqref="EQ373">
    <cfRule type="cellIs" dxfId="1039" priority="1281" operator="equal">
      <formula>"Ítem sin cotización"</formula>
    </cfRule>
    <cfRule type="cellIs" dxfId="1038" priority="1282" operator="equal">
      <formula>"Empate"</formula>
    </cfRule>
  </conditionalFormatting>
  <conditionalFormatting sqref="B374">
    <cfRule type="duplicateValues" dxfId="1037" priority="1280"/>
  </conditionalFormatting>
  <conditionalFormatting sqref="EQ374">
    <cfRule type="cellIs" dxfId="1036" priority="1278" operator="equal">
      <formula>"Ítem sin cotización"</formula>
    </cfRule>
    <cfRule type="cellIs" dxfId="1035" priority="1279" operator="equal">
      <formula>"Empate"</formula>
    </cfRule>
  </conditionalFormatting>
  <conditionalFormatting sqref="B375">
    <cfRule type="duplicateValues" dxfId="1034" priority="1277"/>
  </conditionalFormatting>
  <conditionalFormatting sqref="EQ375">
    <cfRule type="cellIs" dxfId="1033" priority="1275" operator="equal">
      <formula>"Ítem sin cotización"</formula>
    </cfRule>
    <cfRule type="cellIs" dxfId="1032" priority="1276" operator="equal">
      <formula>"Empate"</formula>
    </cfRule>
  </conditionalFormatting>
  <conditionalFormatting sqref="B376">
    <cfRule type="duplicateValues" dxfId="1031" priority="1274"/>
  </conditionalFormatting>
  <conditionalFormatting sqref="EQ376">
    <cfRule type="cellIs" dxfId="1030" priority="1272" operator="equal">
      <formula>"Ítem sin cotización"</formula>
    </cfRule>
    <cfRule type="cellIs" dxfId="1029" priority="1273" operator="equal">
      <formula>"Empate"</formula>
    </cfRule>
  </conditionalFormatting>
  <conditionalFormatting sqref="B377">
    <cfRule type="duplicateValues" dxfId="1028" priority="1271"/>
  </conditionalFormatting>
  <conditionalFormatting sqref="EQ377">
    <cfRule type="cellIs" dxfId="1027" priority="1269" operator="equal">
      <formula>"Ítem sin cotización"</formula>
    </cfRule>
    <cfRule type="cellIs" dxfId="1026" priority="1270" operator="equal">
      <formula>"Empate"</formula>
    </cfRule>
  </conditionalFormatting>
  <conditionalFormatting sqref="B378">
    <cfRule type="duplicateValues" dxfId="1025" priority="1268"/>
  </conditionalFormatting>
  <conditionalFormatting sqref="EQ378">
    <cfRule type="cellIs" dxfId="1024" priority="1266" operator="equal">
      <formula>"Ítem sin cotización"</formula>
    </cfRule>
    <cfRule type="cellIs" dxfId="1023" priority="1267" operator="equal">
      <formula>"Empate"</formula>
    </cfRule>
  </conditionalFormatting>
  <conditionalFormatting sqref="B379">
    <cfRule type="duplicateValues" dxfId="1022" priority="1265"/>
  </conditionalFormatting>
  <conditionalFormatting sqref="EQ379">
    <cfRule type="cellIs" dxfId="1021" priority="1263" operator="equal">
      <formula>"Ítem sin cotización"</formula>
    </cfRule>
    <cfRule type="cellIs" dxfId="1020" priority="1264" operator="equal">
      <formula>"Empate"</formula>
    </cfRule>
  </conditionalFormatting>
  <conditionalFormatting sqref="B380">
    <cfRule type="duplicateValues" dxfId="1019" priority="1262"/>
  </conditionalFormatting>
  <conditionalFormatting sqref="EQ380">
    <cfRule type="cellIs" dxfId="1018" priority="1260" operator="equal">
      <formula>"Ítem sin cotización"</formula>
    </cfRule>
    <cfRule type="cellIs" dxfId="1017" priority="1261" operator="equal">
      <formula>"Empate"</formula>
    </cfRule>
  </conditionalFormatting>
  <conditionalFormatting sqref="B381">
    <cfRule type="duplicateValues" dxfId="1016" priority="1259"/>
  </conditionalFormatting>
  <conditionalFormatting sqref="EQ381">
    <cfRule type="cellIs" dxfId="1015" priority="1257" operator="equal">
      <formula>"Ítem sin cotización"</formula>
    </cfRule>
    <cfRule type="cellIs" dxfId="1014" priority="1258" operator="equal">
      <formula>"Empate"</formula>
    </cfRule>
  </conditionalFormatting>
  <conditionalFormatting sqref="B382">
    <cfRule type="duplicateValues" dxfId="1013" priority="1256"/>
  </conditionalFormatting>
  <conditionalFormatting sqref="EQ382">
    <cfRule type="cellIs" dxfId="1012" priority="1254" operator="equal">
      <formula>"Ítem sin cotización"</formula>
    </cfRule>
    <cfRule type="cellIs" dxfId="1011" priority="1255" operator="equal">
      <formula>"Empate"</formula>
    </cfRule>
  </conditionalFormatting>
  <conditionalFormatting sqref="B383">
    <cfRule type="duplicateValues" dxfId="1010" priority="1253"/>
  </conditionalFormatting>
  <conditionalFormatting sqref="EQ383">
    <cfRule type="cellIs" dxfId="1009" priority="1251" operator="equal">
      <formula>"Ítem sin cotización"</formula>
    </cfRule>
    <cfRule type="cellIs" dxfId="1008" priority="1252" operator="equal">
      <formula>"Empate"</formula>
    </cfRule>
  </conditionalFormatting>
  <conditionalFormatting sqref="B384">
    <cfRule type="duplicateValues" dxfId="1007" priority="1250"/>
  </conditionalFormatting>
  <conditionalFormatting sqref="EQ384">
    <cfRule type="cellIs" dxfId="1006" priority="1248" operator="equal">
      <formula>"Ítem sin cotización"</formula>
    </cfRule>
    <cfRule type="cellIs" dxfId="1005" priority="1249" operator="equal">
      <formula>"Empate"</formula>
    </cfRule>
  </conditionalFormatting>
  <conditionalFormatting sqref="B385">
    <cfRule type="duplicateValues" dxfId="1004" priority="1247"/>
  </conditionalFormatting>
  <conditionalFormatting sqref="EQ385">
    <cfRule type="cellIs" dxfId="1003" priority="1245" operator="equal">
      <formula>"Ítem sin cotización"</formula>
    </cfRule>
    <cfRule type="cellIs" dxfId="1002" priority="1246" operator="equal">
      <formula>"Empate"</formula>
    </cfRule>
  </conditionalFormatting>
  <conditionalFormatting sqref="B386">
    <cfRule type="duplicateValues" dxfId="1001" priority="1244"/>
  </conditionalFormatting>
  <conditionalFormatting sqref="EQ386">
    <cfRule type="cellIs" dxfId="1000" priority="1242" operator="equal">
      <formula>"Ítem sin cotización"</formula>
    </cfRule>
    <cfRule type="cellIs" dxfId="999" priority="1243" operator="equal">
      <formula>"Empate"</formula>
    </cfRule>
  </conditionalFormatting>
  <conditionalFormatting sqref="B387">
    <cfRule type="duplicateValues" dxfId="998" priority="1241"/>
  </conditionalFormatting>
  <conditionalFormatting sqref="EQ387">
    <cfRule type="cellIs" dxfId="997" priority="1239" operator="equal">
      <formula>"Ítem sin cotización"</formula>
    </cfRule>
    <cfRule type="cellIs" dxfId="996" priority="1240" operator="equal">
      <formula>"Empate"</formula>
    </cfRule>
  </conditionalFormatting>
  <conditionalFormatting sqref="B388">
    <cfRule type="duplicateValues" dxfId="995" priority="1238"/>
  </conditionalFormatting>
  <conditionalFormatting sqref="EQ388">
    <cfRule type="cellIs" dxfId="994" priority="1236" operator="equal">
      <formula>"Ítem sin cotización"</formula>
    </cfRule>
    <cfRule type="cellIs" dxfId="993" priority="1237" operator="equal">
      <formula>"Empate"</formula>
    </cfRule>
  </conditionalFormatting>
  <conditionalFormatting sqref="B389">
    <cfRule type="duplicateValues" dxfId="992" priority="1235"/>
  </conditionalFormatting>
  <conditionalFormatting sqref="EQ389">
    <cfRule type="cellIs" dxfId="991" priority="1233" operator="equal">
      <formula>"Ítem sin cotización"</formula>
    </cfRule>
    <cfRule type="cellIs" dxfId="990" priority="1234" operator="equal">
      <formula>"Empate"</formula>
    </cfRule>
  </conditionalFormatting>
  <conditionalFormatting sqref="B390">
    <cfRule type="duplicateValues" dxfId="989" priority="1232"/>
  </conditionalFormatting>
  <conditionalFormatting sqref="EQ390">
    <cfRule type="cellIs" dxfId="988" priority="1230" operator="equal">
      <formula>"Ítem sin cotización"</formula>
    </cfRule>
    <cfRule type="cellIs" dxfId="987" priority="1231" operator="equal">
      <formula>"Empate"</formula>
    </cfRule>
  </conditionalFormatting>
  <conditionalFormatting sqref="B391">
    <cfRule type="duplicateValues" dxfId="986" priority="1229"/>
  </conditionalFormatting>
  <conditionalFormatting sqref="EQ391">
    <cfRule type="cellIs" dxfId="985" priority="1227" operator="equal">
      <formula>"Ítem sin cotización"</formula>
    </cfRule>
    <cfRule type="cellIs" dxfId="984" priority="1228" operator="equal">
      <formula>"Empate"</formula>
    </cfRule>
  </conditionalFormatting>
  <conditionalFormatting sqref="B392">
    <cfRule type="duplicateValues" dxfId="983" priority="1226"/>
  </conditionalFormatting>
  <conditionalFormatting sqref="EQ392">
    <cfRule type="cellIs" dxfId="982" priority="1224" operator="equal">
      <formula>"Ítem sin cotización"</formula>
    </cfRule>
    <cfRule type="cellIs" dxfId="981" priority="1225" operator="equal">
      <formula>"Empate"</formula>
    </cfRule>
  </conditionalFormatting>
  <conditionalFormatting sqref="B393">
    <cfRule type="duplicateValues" dxfId="980" priority="1223"/>
  </conditionalFormatting>
  <conditionalFormatting sqref="EQ393">
    <cfRule type="cellIs" dxfId="979" priority="1221" operator="equal">
      <formula>"Ítem sin cotización"</formula>
    </cfRule>
    <cfRule type="cellIs" dxfId="978" priority="1222" operator="equal">
      <formula>"Empate"</formula>
    </cfRule>
  </conditionalFormatting>
  <conditionalFormatting sqref="B394">
    <cfRule type="duplicateValues" dxfId="977" priority="1220"/>
  </conditionalFormatting>
  <conditionalFormatting sqref="EQ394">
    <cfRule type="cellIs" dxfId="976" priority="1218" operator="equal">
      <formula>"Ítem sin cotización"</formula>
    </cfRule>
    <cfRule type="cellIs" dxfId="975" priority="1219" operator="equal">
      <formula>"Empate"</formula>
    </cfRule>
  </conditionalFormatting>
  <conditionalFormatting sqref="B395">
    <cfRule type="duplicateValues" dxfId="974" priority="1217"/>
  </conditionalFormatting>
  <conditionalFormatting sqref="EQ395">
    <cfRule type="cellIs" dxfId="973" priority="1215" operator="equal">
      <formula>"Ítem sin cotización"</formula>
    </cfRule>
    <cfRule type="cellIs" dxfId="972" priority="1216" operator="equal">
      <formula>"Empate"</formula>
    </cfRule>
  </conditionalFormatting>
  <conditionalFormatting sqref="B396">
    <cfRule type="duplicateValues" dxfId="971" priority="1214"/>
  </conditionalFormatting>
  <conditionalFormatting sqref="EQ396">
    <cfRule type="cellIs" dxfId="970" priority="1212" operator="equal">
      <formula>"Ítem sin cotización"</formula>
    </cfRule>
    <cfRule type="cellIs" dxfId="969" priority="1213" operator="equal">
      <formula>"Empate"</formula>
    </cfRule>
  </conditionalFormatting>
  <conditionalFormatting sqref="B397">
    <cfRule type="duplicateValues" dxfId="968" priority="1211"/>
  </conditionalFormatting>
  <conditionalFormatting sqref="EQ397">
    <cfRule type="cellIs" dxfId="967" priority="1209" operator="equal">
      <formula>"Ítem sin cotización"</formula>
    </cfRule>
    <cfRule type="cellIs" dxfId="966" priority="1210" operator="equal">
      <formula>"Empate"</formula>
    </cfRule>
  </conditionalFormatting>
  <conditionalFormatting sqref="B398">
    <cfRule type="duplicateValues" dxfId="965" priority="1208"/>
  </conditionalFormatting>
  <conditionalFormatting sqref="EQ398">
    <cfRule type="cellIs" dxfId="964" priority="1206" operator="equal">
      <formula>"Ítem sin cotización"</formula>
    </cfRule>
    <cfRule type="cellIs" dxfId="963" priority="1207" operator="equal">
      <formula>"Empate"</formula>
    </cfRule>
  </conditionalFormatting>
  <conditionalFormatting sqref="B399">
    <cfRule type="duplicateValues" dxfId="962" priority="1205"/>
  </conditionalFormatting>
  <conditionalFormatting sqref="EQ399">
    <cfRule type="cellIs" dxfId="961" priority="1203" operator="equal">
      <formula>"Ítem sin cotización"</formula>
    </cfRule>
    <cfRule type="cellIs" dxfId="960" priority="1204" operator="equal">
      <formula>"Empate"</formula>
    </cfRule>
  </conditionalFormatting>
  <conditionalFormatting sqref="B400">
    <cfRule type="duplicateValues" dxfId="959" priority="1202"/>
  </conditionalFormatting>
  <conditionalFormatting sqref="EQ400">
    <cfRule type="cellIs" dxfId="958" priority="1200" operator="equal">
      <formula>"Ítem sin cotización"</formula>
    </cfRule>
    <cfRule type="cellIs" dxfId="957" priority="1201" operator="equal">
      <formula>"Empate"</formula>
    </cfRule>
  </conditionalFormatting>
  <conditionalFormatting sqref="B401">
    <cfRule type="duplicateValues" dxfId="956" priority="1199"/>
  </conditionalFormatting>
  <conditionalFormatting sqref="EQ401">
    <cfRule type="cellIs" dxfId="955" priority="1197" operator="equal">
      <formula>"Ítem sin cotización"</formula>
    </cfRule>
    <cfRule type="cellIs" dxfId="954" priority="1198" operator="equal">
      <formula>"Empate"</formula>
    </cfRule>
  </conditionalFormatting>
  <conditionalFormatting sqref="B402">
    <cfRule type="duplicateValues" dxfId="953" priority="1196"/>
  </conditionalFormatting>
  <conditionalFormatting sqref="EQ402">
    <cfRule type="cellIs" dxfId="952" priority="1194" operator="equal">
      <formula>"Ítem sin cotización"</formula>
    </cfRule>
    <cfRule type="cellIs" dxfId="951" priority="1195" operator="equal">
      <formula>"Empate"</formula>
    </cfRule>
  </conditionalFormatting>
  <conditionalFormatting sqref="B403">
    <cfRule type="duplicateValues" dxfId="950" priority="1193"/>
  </conditionalFormatting>
  <conditionalFormatting sqref="EQ403">
    <cfRule type="cellIs" dxfId="949" priority="1191" operator="equal">
      <formula>"Ítem sin cotización"</formula>
    </cfRule>
    <cfRule type="cellIs" dxfId="948" priority="1192" operator="equal">
      <formula>"Empate"</formula>
    </cfRule>
  </conditionalFormatting>
  <conditionalFormatting sqref="B404">
    <cfRule type="duplicateValues" dxfId="947" priority="1190"/>
  </conditionalFormatting>
  <conditionalFormatting sqref="EQ404">
    <cfRule type="cellIs" dxfId="946" priority="1188" operator="equal">
      <formula>"Ítem sin cotización"</formula>
    </cfRule>
    <cfRule type="cellIs" dxfId="945" priority="1189" operator="equal">
      <formula>"Empate"</formula>
    </cfRule>
  </conditionalFormatting>
  <conditionalFormatting sqref="B405">
    <cfRule type="duplicateValues" dxfId="944" priority="1187"/>
  </conditionalFormatting>
  <conditionalFormatting sqref="EQ405">
    <cfRule type="cellIs" dxfId="943" priority="1185" operator="equal">
      <formula>"Ítem sin cotización"</formula>
    </cfRule>
    <cfRule type="cellIs" dxfId="942" priority="1186" operator="equal">
      <formula>"Empate"</formula>
    </cfRule>
  </conditionalFormatting>
  <conditionalFormatting sqref="B406">
    <cfRule type="duplicateValues" dxfId="941" priority="1184"/>
  </conditionalFormatting>
  <conditionalFormatting sqref="EQ406">
    <cfRule type="cellIs" dxfId="940" priority="1182" operator="equal">
      <formula>"Ítem sin cotización"</formula>
    </cfRule>
    <cfRule type="cellIs" dxfId="939" priority="1183" operator="equal">
      <formula>"Empate"</formula>
    </cfRule>
  </conditionalFormatting>
  <conditionalFormatting sqref="B407">
    <cfRule type="duplicateValues" dxfId="938" priority="1181"/>
  </conditionalFormatting>
  <conditionalFormatting sqref="EQ407">
    <cfRule type="cellIs" dxfId="937" priority="1179" operator="equal">
      <formula>"Ítem sin cotización"</formula>
    </cfRule>
    <cfRule type="cellIs" dxfId="936" priority="1180" operator="equal">
      <formula>"Empate"</formula>
    </cfRule>
  </conditionalFormatting>
  <conditionalFormatting sqref="B408">
    <cfRule type="duplicateValues" dxfId="935" priority="1178"/>
  </conditionalFormatting>
  <conditionalFormatting sqref="EQ408">
    <cfRule type="cellIs" dxfId="934" priority="1176" operator="equal">
      <formula>"Ítem sin cotización"</formula>
    </cfRule>
    <cfRule type="cellIs" dxfId="933" priority="1177" operator="equal">
      <formula>"Empate"</formula>
    </cfRule>
  </conditionalFormatting>
  <conditionalFormatting sqref="B409">
    <cfRule type="duplicateValues" dxfId="932" priority="1175"/>
  </conditionalFormatting>
  <conditionalFormatting sqref="EQ409">
    <cfRule type="cellIs" dxfId="931" priority="1173" operator="equal">
      <formula>"Ítem sin cotización"</formula>
    </cfRule>
    <cfRule type="cellIs" dxfId="930" priority="1174" operator="equal">
      <formula>"Empate"</formula>
    </cfRule>
  </conditionalFormatting>
  <conditionalFormatting sqref="B410">
    <cfRule type="duplicateValues" dxfId="929" priority="1172"/>
  </conditionalFormatting>
  <conditionalFormatting sqref="EQ410">
    <cfRule type="cellIs" dxfId="928" priority="1170" operator="equal">
      <formula>"Ítem sin cotización"</formula>
    </cfRule>
    <cfRule type="cellIs" dxfId="927" priority="1171" operator="equal">
      <formula>"Empate"</formula>
    </cfRule>
  </conditionalFormatting>
  <conditionalFormatting sqref="B411">
    <cfRule type="duplicateValues" dxfId="926" priority="1169"/>
  </conditionalFormatting>
  <conditionalFormatting sqref="EQ411">
    <cfRule type="cellIs" dxfId="925" priority="1167" operator="equal">
      <formula>"Ítem sin cotización"</formula>
    </cfRule>
    <cfRule type="cellIs" dxfId="924" priority="1168" operator="equal">
      <formula>"Empate"</formula>
    </cfRule>
  </conditionalFormatting>
  <conditionalFormatting sqref="B412">
    <cfRule type="duplicateValues" dxfId="923" priority="1166"/>
  </conditionalFormatting>
  <conditionalFormatting sqref="EQ412">
    <cfRule type="cellIs" dxfId="922" priority="1164" operator="equal">
      <formula>"Ítem sin cotización"</formula>
    </cfRule>
    <cfRule type="cellIs" dxfId="921" priority="1165" operator="equal">
      <formula>"Empate"</formula>
    </cfRule>
  </conditionalFormatting>
  <conditionalFormatting sqref="B413">
    <cfRule type="duplicateValues" dxfId="920" priority="1163"/>
  </conditionalFormatting>
  <conditionalFormatting sqref="EQ413">
    <cfRule type="cellIs" dxfId="919" priority="1161" operator="equal">
      <formula>"Ítem sin cotización"</formula>
    </cfRule>
    <cfRule type="cellIs" dxfId="918" priority="1162" operator="equal">
      <formula>"Empate"</formula>
    </cfRule>
  </conditionalFormatting>
  <conditionalFormatting sqref="B414">
    <cfRule type="duplicateValues" dxfId="917" priority="1160"/>
  </conditionalFormatting>
  <conditionalFormatting sqref="B415">
    <cfRule type="duplicateValues" dxfId="916" priority="1157"/>
  </conditionalFormatting>
  <conditionalFormatting sqref="B416">
    <cfRule type="duplicateValues" dxfId="915" priority="1154"/>
  </conditionalFormatting>
  <conditionalFormatting sqref="B417">
    <cfRule type="duplicateValues" dxfId="914" priority="1151"/>
  </conditionalFormatting>
  <conditionalFormatting sqref="B418">
    <cfRule type="duplicateValues" dxfId="913" priority="1148"/>
  </conditionalFormatting>
  <conditionalFormatting sqref="EQ418">
    <cfRule type="cellIs" dxfId="912" priority="1146" operator="equal">
      <formula>"Ítem sin cotización"</formula>
    </cfRule>
    <cfRule type="cellIs" dxfId="911" priority="1147" operator="equal">
      <formula>"Empate"</formula>
    </cfRule>
  </conditionalFormatting>
  <conditionalFormatting sqref="B419">
    <cfRule type="duplicateValues" dxfId="910" priority="1145"/>
  </conditionalFormatting>
  <conditionalFormatting sqref="EQ419">
    <cfRule type="cellIs" dxfId="909" priority="1143" operator="equal">
      <formula>"Ítem sin cotización"</formula>
    </cfRule>
    <cfRule type="cellIs" dxfId="908" priority="1144" operator="equal">
      <formula>"Empate"</formula>
    </cfRule>
  </conditionalFormatting>
  <conditionalFormatting sqref="B420">
    <cfRule type="duplicateValues" dxfId="907" priority="1142"/>
  </conditionalFormatting>
  <conditionalFormatting sqref="EQ420">
    <cfRule type="cellIs" dxfId="906" priority="1140" operator="equal">
      <formula>"Ítem sin cotización"</formula>
    </cfRule>
    <cfRule type="cellIs" dxfId="905" priority="1141" operator="equal">
      <formula>"Empate"</formula>
    </cfRule>
  </conditionalFormatting>
  <conditionalFormatting sqref="B421">
    <cfRule type="duplicateValues" dxfId="904" priority="1139"/>
  </conditionalFormatting>
  <conditionalFormatting sqref="EQ421">
    <cfRule type="cellIs" dxfId="903" priority="1137" operator="equal">
      <formula>"Ítem sin cotización"</formula>
    </cfRule>
    <cfRule type="cellIs" dxfId="902" priority="1138" operator="equal">
      <formula>"Empate"</formula>
    </cfRule>
  </conditionalFormatting>
  <conditionalFormatting sqref="B422">
    <cfRule type="duplicateValues" dxfId="901" priority="1136"/>
  </conditionalFormatting>
  <conditionalFormatting sqref="EQ422">
    <cfRule type="cellIs" dxfId="900" priority="1134" operator="equal">
      <formula>"Ítem sin cotización"</formula>
    </cfRule>
    <cfRule type="cellIs" dxfId="899" priority="1135" operator="equal">
      <formula>"Empate"</formula>
    </cfRule>
  </conditionalFormatting>
  <conditionalFormatting sqref="B423">
    <cfRule type="duplicateValues" dxfId="898" priority="1127"/>
  </conditionalFormatting>
  <conditionalFormatting sqref="EQ423">
    <cfRule type="cellIs" dxfId="897" priority="1125" operator="equal">
      <formula>"Ítem sin cotización"</formula>
    </cfRule>
    <cfRule type="cellIs" dxfId="896" priority="1126" operator="equal">
      <formula>"Empate"</formula>
    </cfRule>
  </conditionalFormatting>
  <conditionalFormatting sqref="B424">
    <cfRule type="duplicateValues" dxfId="895" priority="1124"/>
  </conditionalFormatting>
  <conditionalFormatting sqref="EQ424">
    <cfRule type="cellIs" dxfId="894" priority="1122" operator="equal">
      <formula>"Ítem sin cotización"</formula>
    </cfRule>
    <cfRule type="cellIs" dxfId="893" priority="1123" operator="equal">
      <formula>"Empate"</formula>
    </cfRule>
  </conditionalFormatting>
  <conditionalFormatting sqref="B425">
    <cfRule type="duplicateValues" dxfId="892" priority="1121"/>
  </conditionalFormatting>
  <conditionalFormatting sqref="EQ425">
    <cfRule type="cellIs" dxfId="891" priority="1119" operator="equal">
      <formula>"Ítem sin cotización"</formula>
    </cfRule>
    <cfRule type="cellIs" dxfId="890" priority="1120" operator="equal">
      <formula>"Empate"</formula>
    </cfRule>
  </conditionalFormatting>
  <conditionalFormatting sqref="B426">
    <cfRule type="duplicateValues" dxfId="889" priority="1118"/>
  </conditionalFormatting>
  <conditionalFormatting sqref="EQ426">
    <cfRule type="cellIs" dxfId="888" priority="1116" operator="equal">
      <formula>"Ítem sin cotización"</formula>
    </cfRule>
    <cfRule type="cellIs" dxfId="887" priority="1117" operator="equal">
      <formula>"Empate"</formula>
    </cfRule>
  </conditionalFormatting>
  <conditionalFormatting sqref="B427">
    <cfRule type="duplicateValues" dxfId="886" priority="1115"/>
  </conditionalFormatting>
  <conditionalFormatting sqref="EQ427">
    <cfRule type="cellIs" dxfId="885" priority="1113" operator="equal">
      <formula>"Ítem sin cotización"</formula>
    </cfRule>
    <cfRule type="cellIs" dxfId="884" priority="1114" operator="equal">
      <formula>"Empate"</formula>
    </cfRule>
  </conditionalFormatting>
  <conditionalFormatting sqref="B428">
    <cfRule type="duplicateValues" dxfId="883" priority="1112"/>
  </conditionalFormatting>
  <conditionalFormatting sqref="EQ428">
    <cfRule type="cellIs" dxfId="882" priority="1110" operator="equal">
      <formula>"Ítem sin cotización"</formula>
    </cfRule>
    <cfRule type="cellIs" dxfId="881" priority="1111" operator="equal">
      <formula>"Empate"</formula>
    </cfRule>
  </conditionalFormatting>
  <conditionalFormatting sqref="B429">
    <cfRule type="duplicateValues" dxfId="880" priority="1109"/>
  </conditionalFormatting>
  <conditionalFormatting sqref="EQ429">
    <cfRule type="cellIs" dxfId="879" priority="1107" operator="equal">
      <formula>"Ítem sin cotización"</formula>
    </cfRule>
    <cfRule type="cellIs" dxfId="878" priority="1108" operator="equal">
      <formula>"Empate"</formula>
    </cfRule>
  </conditionalFormatting>
  <conditionalFormatting sqref="B430">
    <cfRule type="duplicateValues" dxfId="877" priority="1106"/>
  </conditionalFormatting>
  <conditionalFormatting sqref="EQ430">
    <cfRule type="cellIs" dxfId="876" priority="1104" operator="equal">
      <formula>"Ítem sin cotización"</formula>
    </cfRule>
    <cfRule type="cellIs" dxfId="875" priority="1105" operator="equal">
      <formula>"Empate"</formula>
    </cfRule>
  </conditionalFormatting>
  <conditionalFormatting sqref="B431">
    <cfRule type="duplicateValues" dxfId="874" priority="1103"/>
  </conditionalFormatting>
  <conditionalFormatting sqref="EQ431">
    <cfRule type="cellIs" dxfId="873" priority="1101" operator="equal">
      <formula>"Ítem sin cotización"</formula>
    </cfRule>
    <cfRule type="cellIs" dxfId="872" priority="1102" operator="equal">
      <formula>"Empate"</formula>
    </cfRule>
  </conditionalFormatting>
  <conditionalFormatting sqref="B432">
    <cfRule type="duplicateValues" dxfId="871" priority="1100"/>
  </conditionalFormatting>
  <conditionalFormatting sqref="EQ432">
    <cfRule type="cellIs" dxfId="870" priority="1098" operator="equal">
      <formula>"Ítem sin cotización"</formula>
    </cfRule>
    <cfRule type="cellIs" dxfId="869" priority="1099" operator="equal">
      <formula>"Empate"</formula>
    </cfRule>
  </conditionalFormatting>
  <conditionalFormatting sqref="B433">
    <cfRule type="duplicateValues" dxfId="868" priority="1097"/>
  </conditionalFormatting>
  <conditionalFormatting sqref="EQ433">
    <cfRule type="cellIs" dxfId="867" priority="1095" operator="equal">
      <formula>"Ítem sin cotización"</formula>
    </cfRule>
    <cfRule type="cellIs" dxfId="866" priority="1096" operator="equal">
      <formula>"Empate"</formula>
    </cfRule>
  </conditionalFormatting>
  <conditionalFormatting sqref="B434">
    <cfRule type="duplicateValues" dxfId="865" priority="1094"/>
  </conditionalFormatting>
  <conditionalFormatting sqref="EQ434">
    <cfRule type="cellIs" dxfId="864" priority="1092" operator="equal">
      <formula>"Ítem sin cotización"</formula>
    </cfRule>
    <cfRule type="cellIs" dxfId="863" priority="1093" operator="equal">
      <formula>"Empate"</formula>
    </cfRule>
  </conditionalFormatting>
  <conditionalFormatting sqref="B435">
    <cfRule type="duplicateValues" dxfId="862" priority="1091"/>
  </conditionalFormatting>
  <conditionalFormatting sqref="EQ435">
    <cfRule type="cellIs" dxfId="861" priority="1089" operator="equal">
      <formula>"Ítem sin cotización"</formula>
    </cfRule>
    <cfRule type="cellIs" dxfId="860" priority="1090" operator="equal">
      <formula>"Empate"</formula>
    </cfRule>
  </conditionalFormatting>
  <conditionalFormatting sqref="B436">
    <cfRule type="duplicateValues" dxfId="859" priority="1088"/>
  </conditionalFormatting>
  <conditionalFormatting sqref="EQ436">
    <cfRule type="cellIs" dxfId="858" priority="1086" operator="equal">
      <formula>"Ítem sin cotización"</formula>
    </cfRule>
    <cfRule type="cellIs" dxfId="857" priority="1087" operator="equal">
      <formula>"Empate"</formula>
    </cfRule>
  </conditionalFormatting>
  <conditionalFormatting sqref="B437">
    <cfRule type="duplicateValues" dxfId="856" priority="1085"/>
  </conditionalFormatting>
  <conditionalFormatting sqref="EQ437">
    <cfRule type="cellIs" dxfId="855" priority="1083" operator="equal">
      <formula>"Ítem sin cotización"</formula>
    </cfRule>
    <cfRule type="cellIs" dxfId="854" priority="1084" operator="equal">
      <formula>"Empate"</formula>
    </cfRule>
  </conditionalFormatting>
  <conditionalFormatting sqref="B438">
    <cfRule type="duplicateValues" dxfId="853" priority="1082"/>
  </conditionalFormatting>
  <conditionalFormatting sqref="EQ438">
    <cfRule type="cellIs" dxfId="852" priority="1080" operator="equal">
      <formula>"Ítem sin cotización"</formula>
    </cfRule>
    <cfRule type="cellIs" dxfId="851" priority="1081" operator="equal">
      <formula>"Empate"</formula>
    </cfRule>
  </conditionalFormatting>
  <conditionalFormatting sqref="B439">
    <cfRule type="duplicateValues" dxfId="850" priority="1079"/>
  </conditionalFormatting>
  <conditionalFormatting sqref="EQ439">
    <cfRule type="cellIs" dxfId="849" priority="1077" operator="equal">
      <formula>"Ítem sin cotización"</formula>
    </cfRule>
    <cfRule type="cellIs" dxfId="848" priority="1078" operator="equal">
      <formula>"Empate"</formula>
    </cfRule>
  </conditionalFormatting>
  <conditionalFormatting sqref="B440">
    <cfRule type="duplicateValues" dxfId="847" priority="1076"/>
  </conditionalFormatting>
  <conditionalFormatting sqref="EQ440">
    <cfRule type="cellIs" dxfId="846" priority="1074" operator="equal">
      <formula>"Ítem sin cotización"</formula>
    </cfRule>
    <cfRule type="cellIs" dxfId="845" priority="1075" operator="equal">
      <formula>"Empate"</formula>
    </cfRule>
  </conditionalFormatting>
  <conditionalFormatting sqref="B441">
    <cfRule type="duplicateValues" dxfId="844" priority="1073"/>
  </conditionalFormatting>
  <conditionalFormatting sqref="EQ441">
    <cfRule type="cellIs" dxfId="843" priority="1071" operator="equal">
      <formula>"Ítem sin cotización"</formula>
    </cfRule>
    <cfRule type="cellIs" dxfId="842" priority="1072" operator="equal">
      <formula>"Empate"</formula>
    </cfRule>
  </conditionalFormatting>
  <conditionalFormatting sqref="B442">
    <cfRule type="duplicateValues" dxfId="841" priority="1070"/>
  </conditionalFormatting>
  <conditionalFormatting sqref="EQ442">
    <cfRule type="cellIs" dxfId="840" priority="1068" operator="equal">
      <formula>"Ítem sin cotización"</formula>
    </cfRule>
    <cfRule type="cellIs" dxfId="839" priority="1069" operator="equal">
      <formula>"Empate"</formula>
    </cfRule>
  </conditionalFormatting>
  <conditionalFormatting sqref="B443">
    <cfRule type="duplicateValues" dxfId="838" priority="1067"/>
  </conditionalFormatting>
  <conditionalFormatting sqref="EQ443">
    <cfRule type="cellIs" dxfId="837" priority="1065" operator="equal">
      <formula>"Ítem sin cotización"</formula>
    </cfRule>
    <cfRule type="cellIs" dxfId="836" priority="1066" operator="equal">
      <formula>"Empate"</formula>
    </cfRule>
  </conditionalFormatting>
  <conditionalFormatting sqref="B444">
    <cfRule type="duplicateValues" dxfId="835" priority="1064"/>
  </conditionalFormatting>
  <conditionalFormatting sqref="EQ444">
    <cfRule type="cellIs" dxfId="834" priority="1062" operator="equal">
      <formula>"Ítem sin cotización"</formula>
    </cfRule>
    <cfRule type="cellIs" dxfId="833" priority="1063" operator="equal">
      <formula>"Empate"</formula>
    </cfRule>
  </conditionalFormatting>
  <conditionalFormatting sqref="B445">
    <cfRule type="duplicateValues" dxfId="832" priority="1061"/>
  </conditionalFormatting>
  <conditionalFormatting sqref="EQ445">
    <cfRule type="cellIs" dxfId="831" priority="1059" operator="equal">
      <formula>"Ítem sin cotización"</formula>
    </cfRule>
    <cfRule type="cellIs" dxfId="830" priority="1060" operator="equal">
      <formula>"Empate"</formula>
    </cfRule>
  </conditionalFormatting>
  <conditionalFormatting sqref="B446">
    <cfRule type="duplicateValues" dxfId="829" priority="1058"/>
  </conditionalFormatting>
  <conditionalFormatting sqref="EQ446">
    <cfRule type="cellIs" dxfId="828" priority="1056" operator="equal">
      <formula>"Ítem sin cotización"</formula>
    </cfRule>
    <cfRule type="cellIs" dxfId="827" priority="1057" operator="equal">
      <formula>"Empate"</formula>
    </cfRule>
  </conditionalFormatting>
  <conditionalFormatting sqref="B447">
    <cfRule type="duplicateValues" dxfId="826" priority="1055"/>
  </conditionalFormatting>
  <conditionalFormatting sqref="EQ447">
    <cfRule type="cellIs" dxfId="825" priority="1053" operator="equal">
      <formula>"Ítem sin cotización"</formula>
    </cfRule>
    <cfRule type="cellIs" dxfId="824" priority="1054" operator="equal">
      <formula>"Empate"</formula>
    </cfRule>
  </conditionalFormatting>
  <conditionalFormatting sqref="B448">
    <cfRule type="duplicateValues" dxfId="823" priority="1052"/>
  </conditionalFormatting>
  <conditionalFormatting sqref="EQ448">
    <cfRule type="cellIs" dxfId="822" priority="1050" operator="equal">
      <formula>"Ítem sin cotización"</formula>
    </cfRule>
    <cfRule type="cellIs" dxfId="821" priority="1051" operator="equal">
      <formula>"Empate"</formula>
    </cfRule>
  </conditionalFormatting>
  <conditionalFormatting sqref="B449">
    <cfRule type="duplicateValues" dxfId="820" priority="1049"/>
  </conditionalFormatting>
  <conditionalFormatting sqref="EQ449">
    <cfRule type="cellIs" dxfId="819" priority="1047" operator="equal">
      <formula>"Ítem sin cotización"</formula>
    </cfRule>
    <cfRule type="cellIs" dxfId="818" priority="1048" operator="equal">
      <formula>"Empate"</formula>
    </cfRule>
  </conditionalFormatting>
  <conditionalFormatting sqref="B450">
    <cfRule type="duplicateValues" dxfId="817" priority="1046"/>
  </conditionalFormatting>
  <conditionalFormatting sqref="EQ450">
    <cfRule type="cellIs" dxfId="816" priority="1044" operator="equal">
      <formula>"Ítem sin cotización"</formula>
    </cfRule>
    <cfRule type="cellIs" dxfId="815" priority="1045" operator="equal">
      <formula>"Empate"</formula>
    </cfRule>
  </conditionalFormatting>
  <conditionalFormatting sqref="B451">
    <cfRule type="duplicateValues" dxfId="814" priority="1043"/>
  </conditionalFormatting>
  <conditionalFormatting sqref="EQ451">
    <cfRule type="cellIs" dxfId="813" priority="1041" operator="equal">
      <formula>"Ítem sin cotización"</formula>
    </cfRule>
    <cfRule type="cellIs" dxfId="812" priority="1042" operator="equal">
      <formula>"Empate"</formula>
    </cfRule>
  </conditionalFormatting>
  <conditionalFormatting sqref="B452">
    <cfRule type="duplicateValues" dxfId="811" priority="1040"/>
  </conditionalFormatting>
  <conditionalFormatting sqref="EQ452">
    <cfRule type="cellIs" dxfId="810" priority="1038" operator="equal">
      <formula>"Ítem sin cotización"</formula>
    </cfRule>
    <cfRule type="cellIs" dxfId="809" priority="1039" operator="equal">
      <formula>"Empate"</formula>
    </cfRule>
  </conditionalFormatting>
  <conditionalFormatting sqref="B453">
    <cfRule type="duplicateValues" dxfId="808" priority="1037"/>
  </conditionalFormatting>
  <conditionalFormatting sqref="EQ453">
    <cfRule type="cellIs" dxfId="807" priority="1035" operator="equal">
      <formula>"Ítem sin cotización"</formula>
    </cfRule>
    <cfRule type="cellIs" dxfId="806" priority="1036" operator="equal">
      <formula>"Empate"</formula>
    </cfRule>
  </conditionalFormatting>
  <conditionalFormatting sqref="B454">
    <cfRule type="duplicateValues" dxfId="805" priority="1034"/>
  </conditionalFormatting>
  <conditionalFormatting sqref="EQ454">
    <cfRule type="cellIs" dxfId="804" priority="1032" operator="equal">
      <formula>"Ítem sin cotización"</formula>
    </cfRule>
    <cfRule type="cellIs" dxfId="803" priority="1033" operator="equal">
      <formula>"Empate"</formula>
    </cfRule>
  </conditionalFormatting>
  <conditionalFormatting sqref="B455">
    <cfRule type="duplicateValues" dxfId="802" priority="1031"/>
  </conditionalFormatting>
  <conditionalFormatting sqref="EQ455">
    <cfRule type="cellIs" dxfId="801" priority="1029" operator="equal">
      <formula>"Ítem sin cotización"</formula>
    </cfRule>
    <cfRule type="cellIs" dxfId="800" priority="1030" operator="equal">
      <formula>"Empate"</formula>
    </cfRule>
  </conditionalFormatting>
  <conditionalFormatting sqref="B456">
    <cfRule type="duplicateValues" dxfId="799" priority="1028"/>
  </conditionalFormatting>
  <conditionalFormatting sqref="EQ456">
    <cfRule type="cellIs" dxfId="798" priority="1026" operator="equal">
      <formula>"Ítem sin cotización"</formula>
    </cfRule>
    <cfRule type="cellIs" dxfId="797" priority="1027" operator="equal">
      <formula>"Empate"</formula>
    </cfRule>
  </conditionalFormatting>
  <conditionalFormatting sqref="B457">
    <cfRule type="duplicateValues" dxfId="796" priority="1025"/>
  </conditionalFormatting>
  <conditionalFormatting sqref="EQ457">
    <cfRule type="cellIs" dxfId="795" priority="1023" operator="equal">
      <formula>"Ítem sin cotización"</formula>
    </cfRule>
    <cfRule type="cellIs" dxfId="794" priority="1024" operator="equal">
      <formula>"Empate"</formula>
    </cfRule>
  </conditionalFormatting>
  <conditionalFormatting sqref="B458">
    <cfRule type="duplicateValues" dxfId="793" priority="1022"/>
  </conditionalFormatting>
  <conditionalFormatting sqref="EQ458">
    <cfRule type="cellIs" dxfId="792" priority="1020" operator="equal">
      <formula>"Ítem sin cotización"</formula>
    </cfRule>
    <cfRule type="cellIs" dxfId="791" priority="1021" operator="equal">
      <formula>"Empate"</formula>
    </cfRule>
  </conditionalFormatting>
  <conditionalFormatting sqref="B459">
    <cfRule type="duplicateValues" dxfId="790" priority="1019"/>
  </conditionalFormatting>
  <conditionalFormatting sqref="EQ459">
    <cfRule type="cellIs" dxfId="789" priority="1017" operator="equal">
      <formula>"Ítem sin cotización"</formula>
    </cfRule>
    <cfRule type="cellIs" dxfId="788" priority="1018" operator="equal">
      <formula>"Empate"</formula>
    </cfRule>
  </conditionalFormatting>
  <conditionalFormatting sqref="B460">
    <cfRule type="duplicateValues" dxfId="787" priority="1016"/>
  </conditionalFormatting>
  <conditionalFormatting sqref="EQ460">
    <cfRule type="cellIs" dxfId="786" priority="1014" operator="equal">
      <formula>"Ítem sin cotización"</formula>
    </cfRule>
    <cfRule type="cellIs" dxfId="785" priority="1015" operator="equal">
      <formula>"Empate"</formula>
    </cfRule>
  </conditionalFormatting>
  <conditionalFormatting sqref="B461">
    <cfRule type="duplicateValues" dxfId="784" priority="1013"/>
  </conditionalFormatting>
  <conditionalFormatting sqref="EQ461">
    <cfRule type="cellIs" dxfId="783" priority="1011" operator="equal">
      <formula>"Ítem sin cotización"</formula>
    </cfRule>
    <cfRule type="cellIs" dxfId="782" priority="1012" operator="equal">
      <formula>"Empate"</formula>
    </cfRule>
  </conditionalFormatting>
  <conditionalFormatting sqref="B462">
    <cfRule type="duplicateValues" dxfId="781" priority="1010"/>
  </conditionalFormatting>
  <conditionalFormatting sqref="EQ462">
    <cfRule type="cellIs" dxfId="780" priority="1008" operator="equal">
      <formula>"Ítem sin cotización"</formula>
    </cfRule>
    <cfRule type="cellIs" dxfId="779" priority="1009" operator="equal">
      <formula>"Empate"</formula>
    </cfRule>
  </conditionalFormatting>
  <conditionalFormatting sqref="B463">
    <cfRule type="duplicateValues" dxfId="778" priority="1007"/>
  </conditionalFormatting>
  <conditionalFormatting sqref="EQ463">
    <cfRule type="cellIs" dxfId="777" priority="1005" operator="equal">
      <formula>"Ítem sin cotización"</formula>
    </cfRule>
    <cfRule type="cellIs" dxfId="776" priority="1006" operator="equal">
      <formula>"Empate"</formula>
    </cfRule>
  </conditionalFormatting>
  <conditionalFormatting sqref="B464">
    <cfRule type="duplicateValues" dxfId="775" priority="1004"/>
  </conditionalFormatting>
  <conditionalFormatting sqref="EQ464">
    <cfRule type="cellIs" dxfId="774" priority="1002" operator="equal">
      <formula>"Ítem sin cotización"</formula>
    </cfRule>
    <cfRule type="cellIs" dxfId="773" priority="1003" operator="equal">
      <formula>"Empate"</formula>
    </cfRule>
  </conditionalFormatting>
  <conditionalFormatting sqref="B465">
    <cfRule type="duplicateValues" dxfId="772" priority="1001"/>
  </conditionalFormatting>
  <conditionalFormatting sqref="EQ465">
    <cfRule type="cellIs" dxfId="771" priority="999" operator="equal">
      <formula>"Ítem sin cotización"</formula>
    </cfRule>
    <cfRule type="cellIs" dxfId="770" priority="1000" operator="equal">
      <formula>"Empate"</formula>
    </cfRule>
  </conditionalFormatting>
  <conditionalFormatting sqref="B466">
    <cfRule type="duplicateValues" dxfId="769" priority="998"/>
  </conditionalFormatting>
  <conditionalFormatting sqref="EQ466">
    <cfRule type="cellIs" dxfId="768" priority="996" operator="equal">
      <formula>"Ítem sin cotización"</formula>
    </cfRule>
    <cfRule type="cellIs" dxfId="767" priority="997" operator="equal">
      <formula>"Empate"</formula>
    </cfRule>
  </conditionalFormatting>
  <conditionalFormatting sqref="B467">
    <cfRule type="duplicateValues" dxfId="766" priority="995"/>
  </conditionalFormatting>
  <conditionalFormatting sqref="EQ467">
    <cfRule type="cellIs" dxfId="765" priority="993" operator="equal">
      <formula>"Ítem sin cotización"</formula>
    </cfRule>
    <cfRule type="cellIs" dxfId="764" priority="994" operator="equal">
      <formula>"Empate"</formula>
    </cfRule>
  </conditionalFormatting>
  <conditionalFormatting sqref="B468">
    <cfRule type="duplicateValues" dxfId="763" priority="992"/>
  </conditionalFormatting>
  <conditionalFormatting sqref="EQ468">
    <cfRule type="cellIs" dxfId="762" priority="990" operator="equal">
      <formula>"Ítem sin cotización"</formula>
    </cfRule>
    <cfRule type="cellIs" dxfId="761" priority="991" operator="equal">
      <formula>"Empate"</formula>
    </cfRule>
  </conditionalFormatting>
  <conditionalFormatting sqref="B469">
    <cfRule type="duplicateValues" dxfId="760" priority="989"/>
  </conditionalFormatting>
  <conditionalFormatting sqref="EQ469">
    <cfRule type="cellIs" dxfId="759" priority="987" operator="equal">
      <formula>"Ítem sin cotización"</formula>
    </cfRule>
    <cfRule type="cellIs" dxfId="758" priority="988" operator="equal">
      <formula>"Empate"</formula>
    </cfRule>
  </conditionalFormatting>
  <conditionalFormatting sqref="B470">
    <cfRule type="duplicateValues" dxfId="757" priority="986"/>
  </conditionalFormatting>
  <conditionalFormatting sqref="EQ470">
    <cfRule type="cellIs" dxfId="756" priority="984" operator="equal">
      <formula>"Ítem sin cotización"</formula>
    </cfRule>
    <cfRule type="cellIs" dxfId="755" priority="985" operator="equal">
      <formula>"Empate"</formula>
    </cfRule>
  </conditionalFormatting>
  <conditionalFormatting sqref="B471">
    <cfRule type="duplicateValues" dxfId="754" priority="983"/>
  </conditionalFormatting>
  <conditionalFormatting sqref="EQ471">
    <cfRule type="cellIs" dxfId="753" priority="981" operator="equal">
      <formula>"Ítem sin cotización"</formula>
    </cfRule>
    <cfRule type="cellIs" dxfId="752" priority="982" operator="equal">
      <formula>"Empate"</formula>
    </cfRule>
  </conditionalFormatting>
  <conditionalFormatting sqref="B472">
    <cfRule type="duplicateValues" dxfId="751" priority="980"/>
  </conditionalFormatting>
  <conditionalFormatting sqref="EQ472">
    <cfRule type="cellIs" dxfId="750" priority="978" operator="equal">
      <formula>"Ítem sin cotización"</formula>
    </cfRule>
    <cfRule type="cellIs" dxfId="749" priority="979" operator="equal">
      <formula>"Empate"</formula>
    </cfRule>
  </conditionalFormatting>
  <conditionalFormatting sqref="B473">
    <cfRule type="duplicateValues" dxfId="748" priority="977"/>
  </conditionalFormatting>
  <conditionalFormatting sqref="EQ473">
    <cfRule type="cellIs" dxfId="747" priority="975" operator="equal">
      <formula>"Ítem sin cotización"</formula>
    </cfRule>
    <cfRule type="cellIs" dxfId="746" priority="976" operator="equal">
      <formula>"Empate"</formula>
    </cfRule>
  </conditionalFormatting>
  <conditionalFormatting sqref="B474">
    <cfRule type="duplicateValues" dxfId="745" priority="974"/>
  </conditionalFormatting>
  <conditionalFormatting sqref="EQ474">
    <cfRule type="cellIs" dxfId="744" priority="972" operator="equal">
      <formula>"Ítem sin cotización"</formula>
    </cfRule>
    <cfRule type="cellIs" dxfId="743" priority="973" operator="equal">
      <formula>"Empate"</formula>
    </cfRule>
  </conditionalFormatting>
  <conditionalFormatting sqref="B475">
    <cfRule type="duplicateValues" dxfId="742" priority="971"/>
  </conditionalFormatting>
  <conditionalFormatting sqref="EQ475">
    <cfRule type="cellIs" dxfId="741" priority="969" operator="equal">
      <formula>"Ítem sin cotización"</formula>
    </cfRule>
    <cfRule type="cellIs" dxfId="740" priority="970" operator="equal">
      <formula>"Empate"</formula>
    </cfRule>
  </conditionalFormatting>
  <conditionalFormatting sqref="B476">
    <cfRule type="duplicateValues" dxfId="739" priority="968"/>
  </conditionalFormatting>
  <conditionalFormatting sqref="EQ476">
    <cfRule type="cellIs" dxfId="738" priority="966" operator="equal">
      <formula>"Ítem sin cotización"</formula>
    </cfRule>
    <cfRule type="cellIs" dxfId="737" priority="967" operator="equal">
      <formula>"Empate"</formula>
    </cfRule>
  </conditionalFormatting>
  <conditionalFormatting sqref="B477">
    <cfRule type="duplicateValues" dxfId="736" priority="965"/>
  </conditionalFormatting>
  <conditionalFormatting sqref="EQ477">
    <cfRule type="cellIs" dxfId="735" priority="963" operator="equal">
      <formula>"Ítem sin cotización"</formula>
    </cfRule>
    <cfRule type="cellIs" dxfId="734" priority="964" operator="equal">
      <formula>"Empate"</formula>
    </cfRule>
  </conditionalFormatting>
  <conditionalFormatting sqref="B478">
    <cfRule type="duplicateValues" dxfId="733" priority="962"/>
  </conditionalFormatting>
  <conditionalFormatting sqref="EQ478">
    <cfRule type="cellIs" dxfId="732" priority="960" operator="equal">
      <formula>"Ítem sin cotización"</formula>
    </cfRule>
    <cfRule type="cellIs" dxfId="731" priority="961" operator="equal">
      <formula>"Empate"</formula>
    </cfRule>
  </conditionalFormatting>
  <conditionalFormatting sqref="B479">
    <cfRule type="duplicateValues" dxfId="730" priority="959"/>
  </conditionalFormatting>
  <conditionalFormatting sqref="EQ479">
    <cfRule type="cellIs" dxfId="729" priority="957" operator="equal">
      <formula>"Ítem sin cotización"</formula>
    </cfRule>
    <cfRule type="cellIs" dxfId="728" priority="958" operator="equal">
      <formula>"Empate"</formula>
    </cfRule>
  </conditionalFormatting>
  <conditionalFormatting sqref="B480">
    <cfRule type="duplicateValues" dxfId="727" priority="956"/>
  </conditionalFormatting>
  <conditionalFormatting sqref="EQ480">
    <cfRule type="cellIs" dxfId="726" priority="954" operator="equal">
      <formula>"Ítem sin cotización"</formula>
    </cfRule>
    <cfRule type="cellIs" dxfId="725" priority="955" operator="equal">
      <formula>"Empate"</formula>
    </cfRule>
  </conditionalFormatting>
  <conditionalFormatting sqref="B481">
    <cfRule type="duplicateValues" dxfId="724" priority="953"/>
  </conditionalFormatting>
  <conditionalFormatting sqref="EQ481">
    <cfRule type="cellIs" dxfId="723" priority="951" operator="equal">
      <formula>"Ítem sin cotización"</formula>
    </cfRule>
    <cfRule type="cellIs" dxfId="722" priority="952" operator="equal">
      <formula>"Empate"</formula>
    </cfRule>
  </conditionalFormatting>
  <conditionalFormatting sqref="B482">
    <cfRule type="duplicateValues" dxfId="721" priority="950"/>
  </conditionalFormatting>
  <conditionalFormatting sqref="EQ482">
    <cfRule type="cellIs" dxfId="720" priority="948" operator="equal">
      <formula>"Ítem sin cotización"</formula>
    </cfRule>
    <cfRule type="cellIs" dxfId="719" priority="949" operator="equal">
      <formula>"Empate"</formula>
    </cfRule>
  </conditionalFormatting>
  <conditionalFormatting sqref="B483">
    <cfRule type="duplicateValues" dxfId="718" priority="947"/>
  </conditionalFormatting>
  <conditionalFormatting sqref="EQ483">
    <cfRule type="cellIs" dxfId="717" priority="945" operator="equal">
      <formula>"Ítem sin cotización"</formula>
    </cfRule>
    <cfRule type="cellIs" dxfId="716" priority="946" operator="equal">
      <formula>"Empate"</formula>
    </cfRule>
  </conditionalFormatting>
  <conditionalFormatting sqref="B484">
    <cfRule type="duplicateValues" dxfId="715" priority="944"/>
  </conditionalFormatting>
  <conditionalFormatting sqref="EQ484">
    <cfRule type="cellIs" dxfId="714" priority="942" operator="equal">
      <formula>"Ítem sin cotización"</formula>
    </cfRule>
    <cfRule type="cellIs" dxfId="713" priority="943" operator="equal">
      <formula>"Empate"</formula>
    </cfRule>
  </conditionalFormatting>
  <conditionalFormatting sqref="B485">
    <cfRule type="duplicateValues" dxfId="712" priority="941"/>
  </conditionalFormatting>
  <conditionalFormatting sqref="EQ485">
    <cfRule type="cellIs" dxfId="711" priority="939" operator="equal">
      <formula>"Ítem sin cotización"</formula>
    </cfRule>
    <cfRule type="cellIs" dxfId="710" priority="940" operator="equal">
      <formula>"Empate"</formula>
    </cfRule>
  </conditionalFormatting>
  <conditionalFormatting sqref="B486">
    <cfRule type="duplicateValues" dxfId="709" priority="938"/>
  </conditionalFormatting>
  <conditionalFormatting sqref="EQ486">
    <cfRule type="cellIs" dxfId="708" priority="936" operator="equal">
      <formula>"Ítem sin cotización"</formula>
    </cfRule>
    <cfRule type="cellIs" dxfId="707" priority="937" operator="equal">
      <formula>"Empate"</formula>
    </cfRule>
  </conditionalFormatting>
  <conditionalFormatting sqref="B487">
    <cfRule type="duplicateValues" dxfId="706" priority="935"/>
  </conditionalFormatting>
  <conditionalFormatting sqref="EQ487">
    <cfRule type="cellIs" dxfId="705" priority="933" operator="equal">
      <formula>"Ítem sin cotización"</formula>
    </cfRule>
    <cfRule type="cellIs" dxfId="704" priority="934" operator="equal">
      <formula>"Empate"</formula>
    </cfRule>
  </conditionalFormatting>
  <conditionalFormatting sqref="B488">
    <cfRule type="duplicateValues" dxfId="703" priority="932"/>
  </conditionalFormatting>
  <conditionalFormatting sqref="B489">
    <cfRule type="duplicateValues" dxfId="702" priority="929"/>
  </conditionalFormatting>
  <conditionalFormatting sqref="EQ489">
    <cfRule type="cellIs" dxfId="701" priority="927" operator="equal">
      <formula>"Ítem sin cotización"</formula>
    </cfRule>
    <cfRule type="cellIs" dxfId="700" priority="928" operator="equal">
      <formula>"Empate"</formula>
    </cfRule>
  </conditionalFormatting>
  <conditionalFormatting sqref="B490">
    <cfRule type="duplicateValues" dxfId="699" priority="926"/>
  </conditionalFormatting>
  <conditionalFormatting sqref="EQ490">
    <cfRule type="cellIs" dxfId="698" priority="924" operator="equal">
      <formula>"Ítem sin cotización"</formula>
    </cfRule>
    <cfRule type="cellIs" dxfId="697" priority="925" operator="equal">
      <formula>"Empate"</formula>
    </cfRule>
  </conditionalFormatting>
  <conditionalFormatting sqref="B491">
    <cfRule type="duplicateValues" dxfId="696" priority="923"/>
  </conditionalFormatting>
  <conditionalFormatting sqref="EQ491">
    <cfRule type="cellIs" dxfId="695" priority="921" operator="equal">
      <formula>"Ítem sin cotización"</formula>
    </cfRule>
    <cfRule type="cellIs" dxfId="694" priority="922" operator="equal">
      <formula>"Empate"</formula>
    </cfRule>
  </conditionalFormatting>
  <conditionalFormatting sqref="B492">
    <cfRule type="duplicateValues" dxfId="693" priority="920"/>
  </conditionalFormatting>
  <conditionalFormatting sqref="EQ492">
    <cfRule type="cellIs" dxfId="692" priority="918" operator="equal">
      <formula>"Ítem sin cotización"</formula>
    </cfRule>
    <cfRule type="cellIs" dxfId="691" priority="919" operator="equal">
      <formula>"Empate"</formula>
    </cfRule>
  </conditionalFormatting>
  <conditionalFormatting sqref="B493">
    <cfRule type="duplicateValues" dxfId="690" priority="917"/>
  </conditionalFormatting>
  <conditionalFormatting sqref="EQ493">
    <cfRule type="cellIs" dxfId="689" priority="915" operator="equal">
      <formula>"Ítem sin cotización"</formula>
    </cfRule>
    <cfRule type="cellIs" dxfId="688" priority="916" operator="equal">
      <formula>"Empate"</formula>
    </cfRule>
  </conditionalFormatting>
  <conditionalFormatting sqref="B494">
    <cfRule type="duplicateValues" dxfId="687" priority="914"/>
  </conditionalFormatting>
  <conditionalFormatting sqref="EQ494">
    <cfRule type="cellIs" dxfId="686" priority="912" operator="equal">
      <formula>"Ítem sin cotización"</formula>
    </cfRule>
    <cfRule type="cellIs" dxfId="685" priority="913" operator="equal">
      <formula>"Empate"</formula>
    </cfRule>
  </conditionalFormatting>
  <conditionalFormatting sqref="B495">
    <cfRule type="duplicateValues" dxfId="684" priority="911"/>
  </conditionalFormatting>
  <conditionalFormatting sqref="EQ495">
    <cfRule type="cellIs" dxfId="683" priority="909" operator="equal">
      <formula>"Ítem sin cotización"</formula>
    </cfRule>
    <cfRule type="cellIs" dxfId="682" priority="910" operator="equal">
      <formula>"Empate"</formula>
    </cfRule>
  </conditionalFormatting>
  <conditionalFormatting sqref="B496">
    <cfRule type="duplicateValues" dxfId="681" priority="908"/>
  </conditionalFormatting>
  <conditionalFormatting sqref="EQ496">
    <cfRule type="cellIs" dxfId="680" priority="906" operator="equal">
      <formula>"Ítem sin cotización"</formula>
    </cfRule>
    <cfRule type="cellIs" dxfId="679" priority="907" operator="equal">
      <formula>"Empate"</formula>
    </cfRule>
  </conditionalFormatting>
  <conditionalFormatting sqref="B497">
    <cfRule type="duplicateValues" dxfId="678" priority="905"/>
  </conditionalFormatting>
  <conditionalFormatting sqref="EQ497">
    <cfRule type="cellIs" dxfId="677" priority="903" operator="equal">
      <formula>"Ítem sin cotización"</formula>
    </cfRule>
    <cfRule type="cellIs" dxfId="676" priority="904" operator="equal">
      <formula>"Empate"</formula>
    </cfRule>
  </conditionalFormatting>
  <conditionalFormatting sqref="B498">
    <cfRule type="duplicateValues" dxfId="675" priority="902"/>
  </conditionalFormatting>
  <conditionalFormatting sqref="EQ498">
    <cfRule type="cellIs" dxfId="674" priority="900" operator="equal">
      <formula>"Ítem sin cotización"</formula>
    </cfRule>
    <cfRule type="cellIs" dxfId="673" priority="901" operator="equal">
      <formula>"Empate"</formula>
    </cfRule>
  </conditionalFormatting>
  <conditionalFormatting sqref="B499">
    <cfRule type="duplicateValues" dxfId="672" priority="899"/>
  </conditionalFormatting>
  <conditionalFormatting sqref="EQ499">
    <cfRule type="cellIs" dxfId="671" priority="897" operator="equal">
      <formula>"Ítem sin cotización"</formula>
    </cfRule>
    <cfRule type="cellIs" dxfId="670" priority="898" operator="equal">
      <formula>"Empate"</formula>
    </cfRule>
  </conditionalFormatting>
  <conditionalFormatting sqref="B500">
    <cfRule type="duplicateValues" dxfId="669" priority="896"/>
  </conditionalFormatting>
  <conditionalFormatting sqref="EQ500">
    <cfRule type="cellIs" dxfId="668" priority="894" operator="equal">
      <formula>"Ítem sin cotización"</formula>
    </cfRule>
    <cfRule type="cellIs" dxfId="667" priority="895" operator="equal">
      <formula>"Empate"</formula>
    </cfRule>
  </conditionalFormatting>
  <conditionalFormatting sqref="B501">
    <cfRule type="duplicateValues" dxfId="666" priority="893"/>
  </conditionalFormatting>
  <conditionalFormatting sqref="EQ501">
    <cfRule type="cellIs" dxfId="665" priority="891" operator="equal">
      <formula>"Ítem sin cotización"</formula>
    </cfRule>
    <cfRule type="cellIs" dxfId="664" priority="892" operator="equal">
      <formula>"Empate"</formula>
    </cfRule>
  </conditionalFormatting>
  <conditionalFormatting sqref="B502">
    <cfRule type="duplicateValues" dxfId="663" priority="890"/>
  </conditionalFormatting>
  <conditionalFormatting sqref="EQ502">
    <cfRule type="cellIs" dxfId="662" priority="888" operator="equal">
      <formula>"Ítem sin cotización"</formula>
    </cfRule>
    <cfRule type="cellIs" dxfId="661" priority="889" operator="equal">
      <formula>"Empate"</formula>
    </cfRule>
  </conditionalFormatting>
  <conditionalFormatting sqref="B503">
    <cfRule type="duplicateValues" dxfId="660" priority="887"/>
  </conditionalFormatting>
  <conditionalFormatting sqref="EQ503">
    <cfRule type="cellIs" dxfId="659" priority="885" operator="equal">
      <formula>"Ítem sin cotización"</formula>
    </cfRule>
    <cfRule type="cellIs" dxfId="658" priority="886" operator="equal">
      <formula>"Empate"</formula>
    </cfRule>
  </conditionalFormatting>
  <conditionalFormatting sqref="B504">
    <cfRule type="duplicateValues" dxfId="657" priority="884"/>
  </conditionalFormatting>
  <conditionalFormatting sqref="EQ504">
    <cfRule type="cellIs" dxfId="656" priority="882" operator="equal">
      <formula>"Ítem sin cotización"</formula>
    </cfRule>
    <cfRule type="cellIs" dxfId="655" priority="883" operator="equal">
      <formula>"Empate"</formula>
    </cfRule>
  </conditionalFormatting>
  <conditionalFormatting sqref="B505">
    <cfRule type="duplicateValues" dxfId="654" priority="881"/>
  </conditionalFormatting>
  <conditionalFormatting sqref="EQ505">
    <cfRule type="cellIs" dxfId="653" priority="879" operator="equal">
      <formula>"Ítem sin cotización"</formula>
    </cfRule>
    <cfRule type="cellIs" dxfId="652" priority="880" operator="equal">
      <formula>"Empate"</formula>
    </cfRule>
  </conditionalFormatting>
  <conditionalFormatting sqref="B506">
    <cfRule type="duplicateValues" dxfId="651" priority="878"/>
  </conditionalFormatting>
  <conditionalFormatting sqref="EQ506">
    <cfRule type="cellIs" dxfId="650" priority="876" operator="equal">
      <formula>"Ítem sin cotización"</formula>
    </cfRule>
    <cfRule type="cellIs" dxfId="649" priority="877" operator="equal">
      <formula>"Empate"</formula>
    </cfRule>
  </conditionalFormatting>
  <conditionalFormatting sqref="B507">
    <cfRule type="duplicateValues" dxfId="648" priority="875"/>
  </conditionalFormatting>
  <conditionalFormatting sqref="EQ507">
    <cfRule type="cellIs" dxfId="647" priority="873" operator="equal">
      <formula>"Ítem sin cotización"</formula>
    </cfRule>
    <cfRule type="cellIs" dxfId="646" priority="874" operator="equal">
      <formula>"Empate"</formula>
    </cfRule>
  </conditionalFormatting>
  <conditionalFormatting sqref="B508">
    <cfRule type="duplicateValues" dxfId="645" priority="872"/>
  </conditionalFormatting>
  <conditionalFormatting sqref="EQ508">
    <cfRule type="cellIs" dxfId="644" priority="870" operator="equal">
      <formula>"Ítem sin cotización"</formula>
    </cfRule>
    <cfRule type="cellIs" dxfId="643" priority="871" operator="equal">
      <formula>"Empate"</formula>
    </cfRule>
  </conditionalFormatting>
  <conditionalFormatting sqref="B509">
    <cfRule type="duplicateValues" dxfId="642" priority="869"/>
  </conditionalFormatting>
  <conditionalFormatting sqref="EQ509">
    <cfRule type="cellIs" dxfId="641" priority="867" operator="equal">
      <formula>"Ítem sin cotización"</formula>
    </cfRule>
    <cfRule type="cellIs" dxfId="640" priority="868" operator="equal">
      <formula>"Empate"</formula>
    </cfRule>
  </conditionalFormatting>
  <conditionalFormatting sqref="B510">
    <cfRule type="duplicateValues" dxfId="639" priority="866"/>
  </conditionalFormatting>
  <conditionalFormatting sqref="EQ510">
    <cfRule type="cellIs" dxfId="638" priority="864" operator="equal">
      <formula>"Ítem sin cotización"</formula>
    </cfRule>
    <cfRule type="cellIs" dxfId="637" priority="865" operator="equal">
      <formula>"Empate"</formula>
    </cfRule>
  </conditionalFormatting>
  <conditionalFormatting sqref="B511">
    <cfRule type="duplicateValues" dxfId="636" priority="863"/>
  </conditionalFormatting>
  <conditionalFormatting sqref="EQ511">
    <cfRule type="cellIs" dxfId="635" priority="861" operator="equal">
      <formula>"Ítem sin cotización"</formula>
    </cfRule>
    <cfRule type="cellIs" dxfId="634" priority="862" operator="equal">
      <formula>"Empate"</formula>
    </cfRule>
  </conditionalFormatting>
  <conditionalFormatting sqref="B512">
    <cfRule type="duplicateValues" dxfId="633" priority="860"/>
  </conditionalFormatting>
  <conditionalFormatting sqref="EQ512">
    <cfRule type="cellIs" dxfId="632" priority="858" operator="equal">
      <formula>"Ítem sin cotización"</formula>
    </cfRule>
    <cfRule type="cellIs" dxfId="631" priority="859" operator="equal">
      <formula>"Empate"</formula>
    </cfRule>
  </conditionalFormatting>
  <conditionalFormatting sqref="B513">
    <cfRule type="duplicateValues" dxfId="630" priority="857"/>
  </conditionalFormatting>
  <conditionalFormatting sqref="EQ513">
    <cfRule type="cellIs" dxfId="629" priority="855" operator="equal">
      <formula>"Ítem sin cotización"</formula>
    </cfRule>
    <cfRule type="cellIs" dxfId="628" priority="856" operator="equal">
      <formula>"Empate"</formula>
    </cfRule>
  </conditionalFormatting>
  <conditionalFormatting sqref="B514">
    <cfRule type="duplicateValues" dxfId="627" priority="854"/>
  </conditionalFormatting>
  <conditionalFormatting sqref="EQ514">
    <cfRule type="cellIs" dxfId="626" priority="852" operator="equal">
      <formula>"Ítem sin cotización"</formula>
    </cfRule>
    <cfRule type="cellIs" dxfId="625" priority="853" operator="equal">
      <formula>"Empate"</formula>
    </cfRule>
  </conditionalFormatting>
  <conditionalFormatting sqref="B515">
    <cfRule type="duplicateValues" dxfId="624" priority="851"/>
  </conditionalFormatting>
  <conditionalFormatting sqref="EQ515">
    <cfRule type="cellIs" dxfId="623" priority="849" operator="equal">
      <formula>"Ítem sin cotización"</formula>
    </cfRule>
    <cfRule type="cellIs" dxfId="622" priority="850" operator="equal">
      <formula>"Empate"</formula>
    </cfRule>
  </conditionalFormatting>
  <conditionalFormatting sqref="B516">
    <cfRule type="duplicateValues" dxfId="621" priority="848"/>
  </conditionalFormatting>
  <conditionalFormatting sqref="EQ516">
    <cfRule type="cellIs" dxfId="620" priority="846" operator="equal">
      <formula>"Ítem sin cotización"</formula>
    </cfRule>
    <cfRule type="cellIs" dxfId="619" priority="847" operator="equal">
      <formula>"Empate"</formula>
    </cfRule>
  </conditionalFormatting>
  <conditionalFormatting sqref="B517">
    <cfRule type="duplicateValues" dxfId="618" priority="845"/>
  </conditionalFormatting>
  <conditionalFormatting sqref="EQ517">
    <cfRule type="cellIs" dxfId="617" priority="843" operator="equal">
      <formula>"Ítem sin cotización"</formula>
    </cfRule>
    <cfRule type="cellIs" dxfId="616" priority="844" operator="equal">
      <formula>"Empate"</formula>
    </cfRule>
  </conditionalFormatting>
  <conditionalFormatting sqref="B518">
    <cfRule type="duplicateValues" dxfId="615" priority="842"/>
  </conditionalFormatting>
  <conditionalFormatting sqref="EQ518">
    <cfRule type="cellIs" dxfId="614" priority="840" operator="equal">
      <formula>"Ítem sin cotización"</formula>
    </cfRule>
    <cfRule type="cellIs" dxfId="613" priority="841" operator="equal">
      <formula>"Empate"</formula>
    </cfRule>
  </conditionalFormatting>
  <conditionalFormatting sqref="B519">
    <cfRule type="duplicateValues" dxfId="612" priority="839"/>
  </conditionalFormatting>
  <conditionalFormatting sqref="EQ519">
    <cfRule type="cellIs" dxfId="611" priority="837" operator="equal">
      <formula>"Ítem sin cotización"</formula>
    </cfRule>
    <cfRule type="cellIs" dxfId="610" priority="838" operator="equal">
      <formula>"Empate"</formula>
    </cfRule>
  </conditionalFormatting>
  <conditionalFormatting sqref="B520">
    <cfRule type="duplicateValues" dxfId="609" priority="836"/>
  </conditionalFormatting>
  <conditionalFormatting sqref="EQ520">
    <cfRule type="cellIs" dxfId="608" priority="834" operator="equal">
      <formula>"Ítem sin cotización"</formula>
    </cfRule>
    <cfRule type="cellIs" dxfId="607" priority="835" operator="equal">
      <formula>"Empate"</formula>
    </cfRule>
  </conditionalFormatting>
  <conditionalFormatting sqref="B521">
    <cfRule type="duplicateValues" dxfId="606" priority="833"/>
  </conditionalFormatting>
  <conditionalFormatting sqref="EQ521">
    <cfRule type="cellIs" dxfId="605" priority="831" operator="equal">
      <formula>"Ítem sin cotización"</formula>
    </cfRule>
    <cfRule type="cellIs" dxfId="604" priority="832" operator="equal">
      <formula>"Empate"</formula>
    </cfRule>
  </conditionalFormatting>
  <conditionalFormatting sqref="B522">
    <cfRule type="duplicateValues" dxfId="603" priority="830"/>
  </conditionalFormatting>
  <conditionalFormatting sqref="EQ522">
    <cfRule type="cellIs" dxfId="602" priority="828" operator="equal">
      <formula>"Ítem sin cotización"</formula>
    </cfRule>
    <cfRule type="cellIs" dxfId="601" priority="829" operator="equal">
      <formula>"Empate"</formula>
    </cfRule>
  </conditionalFormatting>
  <conditionalFormatting sqref="B523">
    <cfRule type="duplicateValues" dxfId="600" priority="827"/>
  </conditionalFormatting>
  <conditionalFormatting sqref="EQ523">
    <cfRule type="cellIs" dxfId="599" priority="825" operator="equal">
      <formula>"Ítem sin cotización"</formula>
    </cfRule>
    <cfRule type="cellIs" dxfId="598" priority="826" operator="equal">
      <formula>"Empate"</formula>
    </cfRule>
  </conditionalFormatting>
  <conditionalFormatting sqref="B524">
    <cfRule type="duplicateValues" dxfId="597" priority="824"/>
  </conditionalFormatting>
  <conditionalFormatting sqref="EQ524">
    <cfRule type="cellIs" dxfId="596" priority="822" operator="equal">
      <formula>"Ítem sin cotización"</formula>
    </cfRule>
    <cfRule type="cellIs" dxfId="595" priority="823" operator="equal">
      <formula>"Empate"</formula>
    </cfRule>
  </conditionalFormatting>
  <conditionalFormatting sqref="B525">
    <cfRule type="duplicateValues" dxfId="594" priority="821"/>
  </conditionalFormatting>
  <conditionalFormatting sqref="EQ525">
    <cfRule type="cellIs" dxfId="593" priority="819" operator="equal">
      <formula>"Ítem sin cotización"</formula>
    </cfRule>
    <cfRule type="cellIs" dxfId="592" priority="820" operator="equal">
      <formula>"Empate"</formula>
    </cfRule>
  </conditionalFormatting>
  <conditionalFormatting sqref="B526">
    <cfRule type="duplicateValues" dxfId="591" priority="818"/>
  </conditionalFormatting>
  <conditionalFormatting sqref="EQ526">
    <cfRule type="cellIs" dxfId="590" priority="816" operator="equal">
      <formula>"Ítem sin cotización"</formula>
    </cfRule>
    <cfRule type="cellIs" dxfId="589" priority="817" operator="equal">
      <formula>"Empate"</formula>
    </cfRule>
  </conditionalFormatting>
  <conditionalFormatting sqref="B527">
    <cfRule type="duplicateValues" dxfId="588" priority="815"/>
  </conditionalFormatting>
  <conditionalFormatting sqref="EQ527">
    <cfRule type="cellIs" dxfId="587" priority="813" operator="equal">
      <formula>"Ítem sin cotización"</formula>
    </cfRule>
    <cfRule type="cellIs" dxfId="586" priority="814" operator="equal">
      <formula>"Empate"</formula>
    </cfRule>
  </conditionalFormatting>
  <conditionalFormatting sqref="B528">
    <cfRule type="duplicateValues" dxfId="585" priority="812"/>
  </conditionalFormatting>
  <conditionalFormatting sqref="EQ528">
    <cfRule type="cellIs" dxfId="584" priority="810" operator="equal">
      <formula>"Ítem sin cotización"</formula>
    </cfRule>
    <cfRule type="cellIs" dxfId="583" priority="811" operator="equal">
      <formula>"Empate"</formula>
    </cfRule>
  </conditionalFormatting>
  <conditionalFormatting sqref="B529">
    <cfRule type="duplicateValues" dxfId="582" priority="809"/>
  </conditionalFormatting>
  <conditionalFormatting sqref="EQ529">
    <cfRule type="cellIs" dxfId="581" priority="807" operator="equal">
      <formula>"Ítem sin cotización"</formula>
    </cfRule>
    <cfRule type="cellIs" dxfId="580" priority="808" operator="equal">
      <formula>"Empate"</formula>
    </cfRule>
  </conditionalFormatting>
  <conditionalFormatting sqref="B530">
    <cfRule type="duplicateValues" dxfId="579" priority="806"/>
  </conditionalFormatting>
  <conditionalFormatting sqref="EQ530">
    <cfRule type="cellIs" dxfId="578" priority="804" operator="equal">
      <formula>"Ítem sin cotización"</formula>
    </cfRule>
    <cfRule type="cellIs" dxfId="577" priority="805" operator="equal">
      <formula>"Empate"</formula>
    </cfRule>
  </conditionalFormatting>
  <conditionalFormatting sqref="B531">
    <cfRule type="duplicateValues" dxfId="576" priority="803"/>
  </conditionalFormatting>
  <conditionalFormatting sqref="EQ531">
    <cfRule type="cellIs" dxfId="575" priority="801" operator="equal">
      <formula>"Ítem sin cotización"</formula>
    </cfRule>
    <cfRule type="cellIs" dxfId="574" priority="802" operator="equal">
      <formula>"Empate"</formula>
    </cfRule>
  </conditionalFormatting>
  <conditionalFormatting sqref="B532">
    <cfRule type="duplicateValues" dxfId="573" priority="800"/>
  </conditionalFormatting>
  <conditionalFormatting sqref="EQ532">
    <cfRule type="cellIs" dxfId="572" priority="798" operator="equal">
      <formula>"Ítem sin cotización"</formula>
    </cfRule>
    <cfRule type="cellIs" dxfId="571" priority="799" operator="equal">
      <formula>"Empate"</formula>
    </cfRule>
  </conditionalFormatting>
  <conditionalFormatting sqref="B533">
    <cfRule type="duplicateValues" dxfId="570" priority="797"/>
  </conditionalFormatting>
  <conditionalFormatting sqref="EQ533">
    <cfRule type="cellIs" dxfId="569" priority="795" operator="equal">
      <formula>"Ítem sin cotización"</formula>
    </cfRule>
    <cfRule type="cellIs" dxfId="568" priority="796" operator="equal">
      <formula>"Empate"</formula>
    </cfRule>
  </conditionalFormatting>
  <conditionalFormatting sqref="B534">
    <cfRule type="duplicateValues" dxfId="567" priority="794"/>
  </conditionalFormatting>
  <conditionalFormatting sqref="EQ534">
    <cfRule type="cellIs" dxfId="566" priority="792" operator="equal">
      <formula>"Ítem sin cotización"</formula>
    </cfRule>
    <cfRule type="cellIs" dxfId="565" priority="793" operator="equal">
      <formula>"Empate"</formula>
    </cfRule>
  </conditionalFormatting>
  <conditionalFormatting sqref="B535">
    <cfRule type="duplicateValues" dxfId="564" priority="791"/>
  </conditionalFormatting>
  <conditionalFormatting sqref="EQ535">
    <cfRule type="cellIs" dxfId="563" priority="789" operator="equal">
      <formula>"Ítem sin cotización"</formula>
    </cfRule>
    <cfRule type="cellIs" dxfId="562" priority="790" operator="equal">
      <formula>"Empate"</formula>
    </cfRule>
  </conditionalFormatting>
  <conditionalFormatting sqref="B536">
    <cfRule type="duplicateValues" dxfId="561" priority="788"/>
  </conditionalFormatting>
  <conditionalFormatting sqref="EQ536">
    <cfRule type="cellIs" dxfId="560" priority="786" operator="equal">
      <formula>"Ítem sin cotización"</formula>
    </cfRule>
    <cfRule type="cellIs" dxfId="559" priority="787" operator="equal">
      <formula>"Empate"</formula>
    </cfRule>
  </conditionalFormatting>
  <conditionalFormatting sqref="B537">
    <cfRule type="duplicateValues" dxfId="558" priority="785"/>
  </conditionalFormatting>
  <conditionalFormatting sqref="EQ537">
    <cfRule type="cellIs" dxfId="557" priority="783" operator="equal">
      <formula>"Ítem sin cotización"</formula>
    </cfRule>
    <cfRule type="cellIs" dxfId="556" priority="784" operator="equal">
      <formula>"Empate"</formula>
    </cfRule>
  </conditionalFormatting>
  <conditionalFormatting sqref="B538">
    <cfRule type="duplicateValues" dxfId="555" priority="782"/>
  </conditionalFormatting>
  <conditionalFormatting sqref="EQ538">
    <cfRule type="cellIs" dxfId="554" priority="780" operator="equal">
      <formula>"Ítem sin cotización"</formula>
    </cfRule>
    <cfRule type="cellIs" dxfId="553" priority="781" operator="equal">
      <formula>"Empate"</formula>
    </cfRule>
  </conditionalFormatting>
  <conditionalFormatting sqref="B539">
    <cfRule type="duplicateValues" dxfId="552" priority="779"/>
  </conditionalFormatting>
  <conditionalFormatting sqref="EQ539">
    <cfRule type="cellIs" dxfId="551" priority="777" operator="equal">
      <formula>"Ítem sin cotización"</formula>
    </cfRule>
    <cfRule type="cellIs" dxfId="550" priority="778" operator="equal">
      <formula>"Empate"</formula>
    </cfRule>
  </conditionalFormatting>
  <conditionalFormatting sqref="B540">
    <cfRule type="duplicateValues" dxfId="549" priority="776"/>
  </conditionalFormatting>
  <conditionalFormatting sqref="EQ540">
    <cfRule type="cellIs" dxfId="548" priority="774" operator="equal">
      <formula>"Ítem sin cotización"</formula>
    </cfRule>
    <cfRule type="cellIs" dxfId="547" priority="775" operator="equal">
      <formula>"Empate"</formula>
    </cfRule>
  </conditionalFormatting>
  <conditionalFormatting sqref="B541">
    <cfRule type="duplicateValues" dxfId="546" priority="773"/>
  </conditionalFormatting>
  <conditionalFormatting sqref="EQ541">
    <cfRule type="cellIs" dxfId="545" priority="771" operator="equal">
      <formula>"Ítem sin cotización"</formula>
    </cfRule>
    <cfRule type="cellIs" dxfId="544" priority="772" operator="equal">
      <formula>"Empate"</formula>
    </cfRule>
  </conditionalFormatting>
  <conditionalFormatting sqref="B542">
    <cfRule type="duplicateValues" dxfId="543" priority="770"/>
  </conditionalFormatting>
  <conditionalFormatting sqref="EQ542">
    <cfRule type="cellIs" dxfId="542" priority="768" operator="equal">
      <formula>"Ítem sin cotización"</formula>
    </cfRule>
    <cfRule type="cellIs" dxfId="541" priority="769" operator="equal">
      <formula>"Empate"</formula>
    </cfRule>
  </conditionalFormatting>
  <conditionalFormatting sqref="B543">
    <cfRule type="duplicateValues" dxfId="540" priority="767"/>
  </conditionalFormatting>
  <conditionalFormatting sqref="EQ543">
    <cfRule type="cellIs" dxfId="539" priority="765" operator="equal">
      <formula>"Ítem sin cotización"</formula>
    </cfRule>
    <cfRule type="cellIs" dxfId="538" priority="766" operator="equal">
      <formula>"Empate"</formula>
    </cfRule>
  </conditionalFormatting>
  <conditionalFormatting sqref="B544">
    <cfRule type="duplicateValues" dxfId="537" priority="764"/>
  </conditionalFormatting>
  <conditionalFormatting sqref="EQ544">
    <cfRule type="cellIs" dxfId="536" priority="762" operator="equal">
      <formula>"Ítem sin cotización"</formula>
    </cfRule>
    <cfRule type="cellIs" dxfId="535" priority="763" operator="equal">
      <formula>"Empate"</formula>
    </cfRule>
  </conditionalFormatting>
  <conditionalFormatting sqref="B545">
    <cfRule type="duplicateValues" dxfId="534" priority="761"/>
  </conditionalFormatting>
  <conditionalFormatting sqref="EQ545">
    <cfRule type="cellIs" dxfId="533" priority="759" operator="equal">
      <formula>"Ítem sin cotización"</formula>
    </cfRule>
    <cfRule type="cellIs" dxfId="532" priority="760" operator="equal">
      <formula>"Empate"</formula>
    </cfRule>
  </conditionalFormatting>
  <conditionalFormatting sqref="B546">
    <cfRule type="duplicateValues" dxfId="531" priority="758"/>
  </conditionalFormatting>
  <conditionalFormatting sqref="EQ546">
    <cfRule type="cellIs" dxfId="530" priority="756" operator="equal">
      <formula>"Ítem sin cotización"</formula>
    </cfRule>
    <cfRule type="cellIs" dxfId="529" priority="757" operator="equal">
      <formula>"Empate"</formula>
    </cfRule>
  </conditionalFormatting>
  <conditionalFormatting sqref="B547">
    <cfRule type="duplicateValues" dxfId="528" priority="755"/>
  </conditionalFormatting>
  <conditionalFormatting sqref="EQ547">
    <cfRule type="cellIs" dxfId="527" priority="753" operator="equal">
      <formula>"Ítem sin cotización"</formula>
    </cfRule>
    <cfRule type="cellIs" dxfId="526" priority="754" operator="equal">
      <formula>"Empate"</formula>
    </cfRule>
  </conditionalFormatting>
  <conditionalFormatting sqref="B548">
    <cfRule type="duplicateValues" dxfId="525" priority="752"/>
  </conditionalFormatting>
  <conditionalFormatting sqref="EQ548">
    <cfRule type="cellIs" dxfId="524" priority="750" operator="equal">
      <formula>"Ítem sin cotización"</formula>
    </cfRule>
    <cfRule type="cellIs" dxfId="523" priority="751" operator="equal">
      <formula>"Empate"</formula>
    </cfRule>
  </conditionalFormatting>
  <conditionalFormatting sqref="B549">
    <cfRule type="duplicateValues" dxfId="522" priority="749"/>
  </conditionalFormatting>
  <conditionalFormatting sqref="EQ549">
    <cfRule type="cellIs" dxfId="521" priority="747" operator="equal">
      <formula>"Ítem sin cotización"</formula>
    </cfRule>
    <cfRule type="cellIs" dxfId="520" priority="748" operator="equal">
      <formula>"Empate"</formula>
    </cfRule>
  </conditionalFormatting>
  <conditionalFormatting sqref="B550">
    <cfRule type="duplicateValues" dxfId="519" priority="746"/>
  </conditionalFormatting>
  <conditionalFormatting sqref="EQ550">
    <cfRule type="cellIs" dxfId="518" priority="744" operator="equal">
      <formula>"Ítem sin cotización"</formula>
    </cfRule>
    <cfRule type="cellIs" dxfId="517" priority="745" operator="equal">
      <formula>"Empate"</formula>
    </cfRule>
  </conditionalFormatting>
  <conditionalFormatting sqref="B551">
    <cfRule type="duplicateValues" dxfId="516" priority="743"/>
  </conditionalFormatting>
  <conditionalFormatting sqref="EQ551">
    <cfRule type="cellIs" dxfId="515" priority="741" operator="equal">
      <formula>"Ítem sin cotización"</formula>
    </cfRule>
    <cfRule type="cellIs" dxfId="514" priority="742" operator="equal">
      <formula>"Empate"</formula>
    </cfRule>
  </conditionalFormatting>
  <conditionalFormatting sqref="B552">
    <cfRule type="duplicateValues" dxfId="513" priority="740"/>
  </conditionalFormatting>
  <conditionalFormatting sqref="EQ552">
    <cfRule type="cellIs" dxfId="512" priority="738" operator="equal">
      <formula>"Ítem sin cotización"</formula>
    </cfRule>
    <cfRule type="cellIs" dxfId="511" priority="739" operator="equal">
      <formula>"Empate"</formula>
    </cfRule>
  </conditionalFormatting>
  <conditionalFormatting sqref="B553">
    <cfRule type="duplicateValues" dxfId="510" priority="737"/>
  </conditionalFormatting>
  <conditionalFormatting sqref="EQ553">
    <cfRule type="cellIs" dxfId="509" priority="735" operator="equal">
      <formula>"Ítem sin cotización"</formula>
    </cfRule>
    <cfRule type="cellIs" dxfId="508" priority="736" operator="equal">
      <formula>"Empate"</formula>
    </cfRule>
  </conditionalFormatting>
  <conditionalFormatting sqref="B554">
    <cfRule type="duplicateValues" dxfId="507" priority="734"/>
  </conditionalFormatting>
  <conditionalFormatting sqref="EQ554">
    <cfRule type="cellIs" dxfId="506" priority="732" operator="equal">
      <formula>"Ítem sin cotización"</formula>
    </cfRule>
    <cfRule type="cellIs" dxfId="505" priority="733" operator="equal">
      <formula>"Empate"</formula>
    </cfRule>
  </conditionalFormatting>
  <conditionalFormatting sqref="B555">
    <cfRule type="duplicateValues" dxfId="504" priority="731"/>
  </conditionalFormatting>
  <conditionalFormatting sqref="EQ555">
    <cfRule type="cellIs" dxfId="503" priority="729" operator="equal">
      <formula>"Ítem sin cotización"</formula>
    </cfRule>
    <cfRule type="cellIs" dxfId="502" priority="730" operator="equal">
      <formula>"Empate"</formula>
    </cfRule>
  </conditionalFormatting>
  <conditionalFormatting sqref="B556">
    <cfRule type="duplicateValues" dxfId="501" priority="728"/>
  </conditionalFormatting>
  <conditionalFormatting sqref="EQ556">
    <cfRule type="cellIs" dxfId="500" priority="726" operator="equal">
      <formula>"Ítem sin cotización"</formula>
    </cfRule>
    <cfRule type="cellIs" dxfId="499" priority="727" operator="equal">
      <formula>"Empate"</formula>
    </cfRule>
  </conditionalFormatting>
  <conditionalFormatting sqref="B557">
    <cfRule type="duplicateValues" dxfId="498" priority="725"/>
  </conditionalFormatting>
  <conditionalFormatting sqref="EQ557">
    <cfRule type="cellIs" dxfId="497" priority="723" operator="equal">
      <formula>"Ítem sin cotización"</formula>
    </cfRule>
    <cfRule type="cellIs" dxfId="496" priority="724" operator="equal">
      <formula>"Empate"</formula>
    </cfRule>
  </conditionalFormatting>
  <conditionalFormatting sqref="B558">
    <cfRule type="duplicateValues" dxfId="495" priority="722"/>
  </conditionalFormatting>
  <conditionalFormatting sqref="EQ558">
    <cfRule type="cellIs" dxfId="494" priority="720" operator="equal">
      <formula>"Ítem sin cotización"</formula>
    </cfRule>
    <cfRule type="cellIs" dxfId="493" priority="721" operator="equal">
      <formula>"Empate"</formula>
    </cfRule>
  </conditionalFormatting>
  <conditionalFormatting sqref="B559">
    <cfRule type="duplicateValues" dxfId="492" priority="719"/>
  </conditionalFormatting>
  <conditionalFormatting sqref="EQ559">
    <cfRule type="cellIs" dxfId="491" priority="717" operator="equal">
      <formula>"Ítem sin cotización"</formula>
    </cfRule>
    <cfRule type="cellIs" dxfId="490" priority="718" operator="equal">
      <formula>"Empate"</formula>
    </cfRule>
  </conditionalFormatting>
  <conditionalFormatting sqref="B560">
    <cfRule type="duplicateValues" dxfId="489" priority="716"/>
  </conditionalFormatting>
  <conditionalFormatting sqref="EQ560">
    <cfRule type="cellIs" dxfId="488" priority="714" operator="equal">
      <formula>"Ítem sin cotización"</formula>
    </cfRule>
    <cfRule type="cellIs" dxfId="487" priority="715" operator="equal">
      <formula>"Empate"</formula>
    </cfRule>
  </conditionalFormatting>
  <conditionalFormatting sqref="B561">
    <cfRule type="duplicateValues" dxfId="486" priority="713"/>
  </conditionalFormatting>
  <conditionalFormatting sqref="EQ561">
    <cfRule type="cellIs" dxfId="485" priority="711" operator="equal">
      <formula>"Ítem sin cotización"</formula>
    </cfRule>
    <cfRule type="cellIs" dxfId="484" priority="712" operator="equal">
      <formula>"Empate"</formula>
    </cfRule>
  </conditionalFormatting>
  <conditionalFormatting sqref="B562">
    <cfRule type="duplicateValues" dxfId="483" priority="710"/>
  </conditionalFormatting>
  <conditionalFormatting sqref="EQ562">
    <cfRule type="cellIs" dxfId="482" priority="708" operator="equal">
      <formula>"Ítem sin cotización"</formula>
    </cfRule>
    <cfRule type="cellIs" dxfId="481" priority="709" operator="equal">
      <formula>"Empate"</formula>
    </cfRule>
  </conditionalFormatting>
  <conditionalFormatting sqref="B563">
    <cfRule type="duplicateValues" dxfId="480" priority="707"/>
  </conditionalFormatting>
  <conditionalFormatting sqref="EQ563">
    <cfRule type="cellIs" dxfId="479" priority="705" operator="equal">
      <formula>"Ítem sin cotización"</formula>
    </cfRule>
    <cfRule type="cellIs" dxfId="478" priority="706" operator="equal">
      <formula>"Empate"</formula>
    </cfRule>
  </conditionalFormatting>
  <conditionalFormatting sqref="B564">
    <cfRule type="duplicateValues" dxfId="477" priority="704"/>
  </conditionalFormatting>
  <conditionalFormatting sqref="EQ564">
    <cfRule type="cellIs" dxfId="476" priority="702" operator="equal">
      <formula>"Ítem sin cotización"</formula>
    </cfRule>
    <cfRule type="cellIs" dxfId="475" priority="703" operator="equal">
      <formula>"Empate"</formula>
    </cfRule>
  </conditionalFormatting>
  <conditionalFormatting sqref="B565">
    <cfRule type="duplicateValues" dxfId="474" priority="701"/>
  </conditionalFormatting>
  <conditionalFormatting sqref="EQ565">
    <cfRule type="cellIs" dxfId="473" priority="699" operator="equal">
      <formula>"Ítem sin cotización"</formula>
    </cfRule>
    <cfRule type="cellIs" dxfId="472" priority="700" operator="equal">
      <formula>"Empate"</formula>
    </cfRule>
  </conditionalFormatting>
  <conditionalFormatting sqref="B566">
    <cfRule type="duplicateValues" dxfId="471" priority="698"/>
  </conditionalFormatting>
  <conditionalFormatting sqref="EQ566">
    <cfRule type="cellIs" dxfId="470" priority="696" operator="equal">
      <formula>"Ítem sin cotización"</formula>
    </cfRule>
    <cfRule type="cellIs" dxfId="469" priority="697" operator="equal">
      <formula>"Empate"</formula>
    </cfRule>
  </conditionalFormatting>
  <conditionalFormatting sqref="B567">
    <cfRule type="duplicateValues" dxfId="468" priority="695"/>
  </conditionalFormatting>
  <conditionalFormatting sqref="EQ567">
    <cfRule type="cellIs" dxfId="467" priority="693" operator="equal">
      <formula>"Ítem sin cotización"</formula>
    </cfRule>
    <cfRule type="cellIs" dxfId="466" priority="694" operator="equal">
      <formula>"Empate"</formula>
    </cfRule>
  </conditionalFormatting>
  <conditionalFormatting sqref="B568">
    <cfRule type="duplicateValues" dxfId="465" priority="692"/>
  </conditionalFormatting>
  <conditionalFormatting sqref="EQ568">
    <cfRule type="cellIs" dxfId="464" priority="690" operator="equal">
      <formula>"Ítem sin cotización"</formula>
    </cfRule>
    <cfRule type="cellIs" dxfId="463" priority="691" operator="equal">
      <formula>"Empate"</formula>
    </cfRule>
  </conditionalFormatting>
  <conditionalFormatting sqref="B569">
    <cfRule type="duplicateValues" dxfId="462" priority="689"/>
  </conditionalFormatting>
  <conditionalFormatting sqref="EQ569">
    <cfRule type="cellIs" dxfId="461" priority="687" operator="equal">
      <formula>"Ítem sin cotización"</formula>
    </cfRule>
    <cfRule type="cellIs" dxfId="460" priority="688" operator="equal">
      <formula>"Empate"</formula>
    </cfRule>
  </conditionalFormatting>
  <conditionalFormatting sqref="B570">
    <cfRule type="duplicateValues" dxfId="459" priority="686"/>
  </conditionalFormatting>
  <conditionalFormatting sqref="EQ570">
    <cfRule type="cellIs" dxfId="458" priority="684" operator="equal">
      <formula>"Ítem sin cotización"</formula>
    </cfRule>
    <cfRule type="cellIs" dxfId="457" priority="685" operator="equal">
      <formula>"Empate"</formula>
    </cfRule>
  </conditionalFormatting>
  <conditionalFormatting sqref="B571">
    <cfRule type="duplicateValues" dxfId="456" priority="683"/>
  </conditionalFormatting>
  <conditionalFormatting sqref="EQ571">
    <cfRule type="cellIs" dxfId="455" priority="681" operator="equal">
      <formula>"Ítem sin cotización"</formula>
    </cfRule>
    <cfRule type="cellIs" dxfId="454" priority="682" operator="equal">
      <formula>"Empate"</formula>
    </cfRule>
  </conditionalFormatting>
  <conditionalFormatting sqref="B572">
    <cfRule type="duplicateValues" dxfId="453" priority="680"/>
  </conditionalFormatting>
  <conditionalFormatting sqref="EQ572">
    <cfRule type="cellIs" dxfId="452" priority="678" operator="equal">
      <formula>"Ítem sin cotización"</formula>
    </cfRule>
    <cfRule type="cellIs" dxfId="451" priority="679" operator="equal">
      <formula>"Empate"</formula>
    </cfRule>
  </conditionalFormatting>
  <conditionalFormatting sqref="B573">
    <cfRule type="duplicateValues" dxfId="450" priority="677"/>
  </conditionalFormatting>
  <conditionalFormatting sqref="EQ573">
    <cfRule type="cellIs" dxfId="449" priority="675" operator="equal">
      <formula>"Ítem sin cotización"</formula>
    </cfRule>
    <cfRule type="cellIs" dxfId="448" priority="676" operator="equal">
      <formula>"Empate"</formula>
    </cfRule>
  </conditionalFormatting>
  <conditionalFormatting sqref="B574">
    <cfRule type="duplicateValues" dxfId="447" priority="674"/>
  </conditionalFormatting>
  <conditionalFormatting sqref="EQ574">
    <cfRule type="cellIs" dxfId="446" priority="672" operator="equal">
      <formula>"Ítem sin cotización"</formula>
    </cfRule>
    <cfRule type="cellIs" dxfId="445" priority="673" operator="equal">
      <formula>"Empate"</formula>
    </cfRule>
  </conditionalFormatting>
  <conditionalFormatting sqref="B575">
    <cfRule type="duplicateValues" dxfId="444" priority="671"/>
  </conditionalFormatting>
  <conditionalFormatting sqref="EQ575">
    <cfRule type="cellIs" dxfId="443" priority="669" operator="equal">
      <formula>"Ítem sin cotización"</formula>
    </cfRule>
    <cfRule type="cellIs" dxfId="442" priority="670" operator="equal">
      <formula>"Empate"</formula>
    </cfRule>
  </conditionalFormatting>
  <conditionalFormatting sqref="B576">
    <cfRule type="duplicateValues" dxfId="441" priority="668"/>
  </conditionalFormatting>
  <conditionalFormatting sqref="EQ576">
    <cfRule type="cellIs" dxfId="440" priority="666" operator="equal">
      <formula>"Ítem sin cotización"</formula>
    </cfRule>
    <cfRule type="cellIs" dxfId="439" priority="667" operator="equal">
      <formula>"Empate"</formula>
    </cfRule>
  </conditionalFormatting>
  <conditionalFormatting sqref="B577">
    <cfRule type="duplicateValues" dxfId="438" priority="665"/>
  </conditionalFormatting>
  <conditionalFormatting sqref="EQ577">
    <cfRule type="cellIs" dxfId="437" priority="663" operator="equal">
      <formula>"Ítem sin cotización"</formula>
    </cfRule>
    <cfRule type="cellIs" dxfId="436" priority="664" operator="equal">
      <formula>"Empate"</formula>
    </cfRule>
  </conditionalFormatting>
  <conditionalFormatting sqref="B578">
    <cfRule type="duplicateValues" dxfId="435" priority="662"/>
  </conditionalFormatting>
  <conditionalFormatting sqref="EQ578">
    <cfRule type="cellIs" dxfId="434" priority="660" operator="equal">
      <formula>"Ítem sin cotización"</formula>
    </cfRule>
    <cfRule type="cellIs" dxfId="433" priority="661" operator="equal">
      <formula>"Empate"</formula>
    </cfRule>
  </conditionalFormatting>
  <conditionalFormatting sqref="B579">
    <cfRule type="duplicateValues" dxfId="432" priority="659"/>
  </conditionalFormatting>
  <conditionalFormatting sqref="EQ579">
    <cfRule type="cellIs" dxfId="431" priority="657" operator="equal">
      <formula>"Ítem sin cotización"</formula>
    </cfRule>
    <cfRule type="cellIs" dxfId="430" priority="658" operator="equal">
      <formula>"Empate"</formula>
    </cfRule>
  </conditionalFormatting>
  <conditionalFormatting sqref="B580">
    <cfRule type="duplicateValues" dxfId="429" priority="656"/>
  </conditionalFormatting>
  <conditionalFormatting sqref="EQ580">
    <cfRule type="cellIs" dxfId="428" priority="654" operator="equal">
      <formula>"Ítem sin cotización"</formula>
    </cfRule>
    <cfRule type="cellIs" dxfId="427" priority="655" operator="equal">
      <formula>"Empate"</formula>
    </cfRule>
  </conditionalFormatting>
  <conditionalFormatting sqref="B581">
    <cfRule type="duplicateValues" dxfId="426" priority="653"/>
  </conditionalFormatting>
  <conditionalFormatting sqref="EQ581">
    <cfRule type="cellIs" dxfId="425" priority="651" operator="equal">
      <formula>"Ítem sin cotización"</formula>
    </cfRule>
    <cfRule type="cellIs" dxfId="424" priority="652" operator="equal">
      <formula>"Empate"</formula>
    </cfRule>
  </conditionalFormatting>
  <conditionalFormatting sqref="B582">
    <cfRule type="duplicateValues" dxfId="423" priority="650"/>
  </conditionalFormatting>
  <conditionalFormatting sqref="EQ582">
    <cfRule type="cellIs" dxfId="422" priority="648" operator="equal">
      <formula>"Ítem sin cotización"</formula>
    </cfRule>
    <cfRule type="cellIs" dxfId="421" priority="649" operator="equal">
      <formula>"Empate"</formula>
    </cfRule>
  </conditionalFormatting>
  <conditionalFormatting sqref="B583">
    <cfRule type="duplicateValues" dxfId="420" priority="647"/>
  </conditionalFormatting>
  <conditionalFormatting sqref="EQ583">
    <cfRule type="cellIs" dxfId="419" priority="645" operator="equal">
      <formula>"Ítem sin cotización"</formula>
    </cfRule>
    <cfRule type="cellIs" dxfId="418" priority="646" operator="equal">
      <formula>"Empate"</formula>
    </cfRule>
  </conditionalFormatting>
  <conditionalFormatting sqref="B584">
    <cfRule type="duplicateValues" dxfId="417" priority="644"/>
  </conditionalFormatting>
  <conditionalFormatting sqref="EQ584">
    <cfRule type="cellIs" dxfId="416" priority="642" operator="equal">
      <formula>"Ítem sin cotización"</formula>
    </cfRule>
    <cfRule type="cellIs" dxfId="415" priority="643" operator="equal">
      <formula>"Empate"</formula>
    </cfRule>
  </conditionalFormatting>
  <conditionalFormatting sqref="B585">
    <cfRule type="duplicateValues" dxfId="414" priority="641"/>
  </conditionalFormatting>
  <conditionalFormatting sqref="EQ585">
    <cfRule type="cellIs" dxfId="413" priority="639" operator="equal">
      <formula>"Ítem sin cotización"</formula>
    </cfRule>
    <cfRule type="cellIs" dxfId="412" priority="640" operator="equal">
      <formula>"Empate"</formula>
    </cfRule>
  </conditionalFormatting>
  <conditionalFormatting sqref="B586">
    <cfRule type="duplicateValues" dxfId="411" priority="638"/>
  </conditionalFormatting>
  <conditionalFormatting sqref="EQ586">
    <cfRule type="cellIs" dxfId="410" priority="636" operator="equal">
      <formula>"Ítem sin cotización"</formula>
    </cfRule>
    <cfRule type="cellIs" dxfId="409" priority="637" operator="equal">
      <formula>"Empate"</formula>
    </cfRule>
  </conditionalFormatting>
  <conditionalFormatting sqref="B587">
    <cfRule type="duplicateValues" dxfId="408" priority="635"/>
  </conditionalFormatting>
  <conditionalFormatting sqref="EQ587">
    <cfRule type="cellIs" dxfId="407" priority="633" operator="equal">
      <formula>"Ítem sin cotización"</formula>
    </cfRule>
    <cfRule type="cellIs" dxfId="406" priority="634" operator="equal">
      <formula>"Empate"</formula>
    </cfRule>
  </conditionalFormatting>
  <conditionalFormatting sqref="B588">
    <cfRule type="duplicateValues" dxfId="405" priority="632"/>
  </conditionalFormatting>
  <conditionalFormatting sqref="EQ588">
    <cfRule type="cellIs" dxfId="404" priority="630" operator="equal">
      <formula>"Ítem sin cotización"</formula>
    </cfRule>
    <cfRule type="cellIs" dxfId="403" priority="631" operator="equal">
      <formula>"Empate"</formula>
    </cfRule>
  </conditionalFormatting>
  <conditionalFormatting sqref="B589">
    <cfRule type="duplicateValues" dxfId="402" priority="629"/>
  </conditionalFormatting>
  <conditionalFormatting sqref="EQ589">
    <cfRule type="cellIs" dxfId="401" priority="627" operator="equal">
      <formula>"Ítem sin cotización"</formula>
    </cfRule>
    <cfRule type="cellIs" dxfId="400" priority="628" operator="equal">
      <formula>"Empate"</formula>
    </cfRule>
  </conditionalFormatting>
  <conditionalFormatting sqref="B590">
    <cfRule type="duplicateValues" dxfId="399" priority="626"/>
  </conditionalFormatting>
  <conditionalFormatting sqref="EQ590">
    <cfRule type="cellIs" dxfId="398" priority="624" operator="equal">
      <formula>"Ítem sin cotización"</formula>
    </cfRule>
    <cfRule type="cellIs" dxfId="397" priority="625" operator="equal">
      <formula>"Empate"</formula>
    </cfRule>
  </conditionalFormatting>
  <conditionalFormatting sqref="B591">
    <cfRule type="duplicateValues" dxfId="396" priority="623"/>
  </conditionalFormatting>
  <conditionalFormatting sqref="EQ591">
    <cfRule type="cellIs" dxfId="395" priority="621" operator="equal">
      <formula>"Ítem sin cotización"</formula>
    </cfRule>
    <cfRule type="cellIs" dxfId="394" priority="622" operator="equal">
      <formula>"Empate"</formula>
    </cfRule>
  </conditionalFormatting>
  <conditionalFormatting sqref="B592">
    <cfRule type="duplicateValues" dxfId="393" priority="620"/>
  </conditionalFormatting>
  <conditionalFormatting sqref="EQ592">
    <cfRule type="cellIs" dxfId="392" priority="618" operator="equal">
      <formula>"Ítem sin cotización"</formula>
    </cfRule>
    <cfRule type="cellIs" dxfId="391" priority="619" operator="equal">
      <formula>"Empate"</formula>
    </cfRule>
  </conditionalFormatting>
  <conditionalFormatting sqref="B593">
    <cfRule type="duplicateValues" dxfId="390" priority="617"/>
  </conditionalFormatting>
  <conditionalFormatting sqref="EQ593">
    <cfRule type="cellIs" dxfId="389" priority="615" operator="equal">
      <formula>"Ítem sin cotización"</formula>
    </cfRule>
    <cfRule type="cellIs" dxfId="388" priority="616" operator="equal">
      <formula>"Empate"</formula>
    </cfRule>
  </conditionalFormatting>
  <conditionalFormatting sqref="B594">
    <cfRule type="duplicateValues" dxfId="387" priority="605"/>
  </conditionalFormatting>
  <conditionalFormatting sqref="EQ594">
    <cfRule type="cellIs" dxfId="386" priority="603" operator="equal">
      <formula>"Ítem sin cotización"</formula>
    </cfRule>
    <cfRule type="cellIs" dxfId="385" priority="604" operator="equal">
      <formula>"Empate"</formula>
    </cfRule>
  </conditionalFormatting>
  <conditionalFormatting sqref="B595">
    <cfRule type="duplicateValues" dxfId="384" priority="602"/>
  </conditionalFormatting>
  <conditionalFormatting sqref="EQ595">
    <cfRule type="cellIs" dxfId="383" priority="600" operator="equal">
      <formula>"Ítem sin cotización"</formula>
    </cfRule>
    <cfRule type="cellIs" dxfId="382" priority="601" operator="equal">
      <formula>"Empate"</formula>
    </cfRule>
  </conditionalFormatting>
  <conditionalFormatting sqref="B596">
    <cfRule type="duplicateValues" dxfId="381" priority="599"/>
  </conditionalFormatting>
  <conditionalFormatting sqref="EQ596">
    <cfRule type="cellIs" dxfId="380" priority="597" operator="equal">
      <formula>"Ítem sin cotización"</formula>
    </cfRule>
    <cfRule type="cellIs" dxfId="379" priority="598" operator="equal">
      <formula>"Empate"</formula>
    </cfRule>
  </conditionalFormatting>
  <conditionalFormatting sqref="B597">
    <cfRule type="duplicateValues" dxfId="378" priority="593"/>
  </conditionalFormatting>
  <conditionalFormatting sqref="EQ597">
    <cfRule type="cellIs" dxfId="377" priority="591" operator="equal">
      <formula>"Ítem sin cotización"</formula>
    </cfRule>
    <cfRule type="cellIs" dxfId="376" priority="592" operator="equal">
      <formula>"Empate"</formula>
    </cfRule>
  </conditionalFormatting>
  <conditionalFormatting sqref="B598">
    <cfRule type="duplicateValues" dxfId="375" priority="590"/>
  </conditionalFormatting>
  <conditionalFormatting sqref="EQ598">
    <cfRule type="cellIs" dxfId="374" priority="588" operator="equal">
      <formula>"Ítem sin cotización"</formula>
    </cfRule>
    <cfRule type="cellIs" dxfId="373" priority="589" operator="equal">
      <formula>"Empate"</formula>
    </cfRule>
  </conditionalFormatting>
  <conditionalFormatting sqref="B599">
    <cfRule type="duplicateValues" dxfId="372" priority="587"/>
  </conditionalFormatting>
  <conditionalFormatting sqref="EQ599">
    <cfRule type="cellIs" dxfId="371" priority="585" operator="equal">
      <formula>"Ítem sin cotización"</formula>
    </cfRule>
    <cfRule type="cellIs" dxfId="370" priority="586" operator="equal">
      <formula>"Empate"</formula>
    </cfRule>
  </conditionalFormatting>
  <conditionalFormatting sqref="B600">
    <cfRule type="duplicateValues" dxfId="369" priority="584"/>
  </conditionalFormatting>
  <conditionalFormatting sqref="B601">
    <cfRule type="duplicateValues" dxfId="368" priority="581"/>
  </conditionalFormatting>
  <conditionalFormatting sqref="EQ601">
    <cfRule type="cellIs" dxfId="367" priority="579" operator="equal">
      <formula>"Ítem sin cotización"</formula>
    </cfRule>
    <cfRule type="cellIs" dxfId="366" priority="580" operator="equal">
      <formula>"Empate"</formula>
    </cfRule>
  </conditionalFormatting>
  <conditionalFormatting sqref="B602">
    <cfRule type="duplicateValues" dxfId="365" priority="578"/>
  </conditionalFormatting>
  <conditionalFormatting sqref="EQ602">
    <cfRule type="cellIs" dxfId="364" priority="576" operator="equal">
      <formula>"Ítem sin cotización"</formula>
    </cfRule>
    <cfRule type="cellIs" dxfId="363" priority="577" operator="equal">
      <formula>"Empate"</formula>
    </cfRule>
  </conditionalFormatting>
  <conditionalFormatting sqref="B603">
    <cfRule type="duplicateValues" dxfId="362" priority="575"/>
  </conditionalFormatting>
  <conditionalFormatting sqref="EQ603">
    <cfRule type="cellIs" dxfId="361" priority="573" operator="equal">
      <formula>"Ítem sin cotización"</formula>
    </cfRule>
    <cfRule type="cellIs" dxfId="360" priority="574" operator="equal">
      <formula>"Empate"</formula>
    </cfRule>
  </conditionalFormatting>
  <conditionalFormatting sqref="B604">
    <cfRule type="duplicateValues" dxfId="359" priority="572"/>
  </conditionalFormatting>
  <conditionalFormatting sqref="EQ604">
    <cfRule type="cellIs" dxfId="358" priority="570" operator="equal">
      <formula>"Ítem sin cotización"</formula>
    </cfRule>
    <cfRule type="cellIs" dxfId="357" priority="571" operator="equal">
      <formula>"Empate"</formula>
    </cfRule>
  </conditionalFormatting>
  <conditionalFormatting sqref="B605">
    <cfRule type="duplicateValues" dxfId="356" priority="569"/>
  </conditionalFormatting>
  <conditionalFormatting sqref="EQ605">
    <cfRule type="cellIs" dxfId="355" priority="567" operator="equal">
      <formula>"Ítem sin cotización"</formula>
    </cfRule>
    <cfRule type="cellIs" dxfId="354" priority="568" operator="equal">
      <formula>"Empate"</formula>
    </cfRule>
  </conditionalFormatting>
  <conditionalFormatting sqref="B606">
    <cfRule type="duplicateValues" dxfId="353" priority="566"/>
  </conditionalFormatting>
  <conditionalFormatting sqref="B607">
    <cfRule type="duplicateValues" dxfId="352" priority="563"/>
  </conditionalFormatting>
  <conditionalFormatting sqref="B608">
    <cfRule type="duplicateValues" dxfId="351" priority="560"/>
  </conditionalFormatting>
  <conditionalFormatting sqref="EQ608">
    <cfRule type="cellIs" dxfId="350" priority="558" operator="equal">
      <formula>"Ítem sin cotización"</formula>
    </cfRule>
    <cfRule type="cellIs" dxfId="349" priority="559" operator="equal">
      <formula>"Empate"</formula>
    </cfRule>
  </conditionalFormatting>
  <conditionalFormatting sqref="B609">
    <cfRule type="duplicateValues" dxfId="348" priority="554"/>
  </conditionalFormatting>
  <conditionalFormatting sqref="B610">
    <cfRule type="duplicateValues" dxfId="347" priority="551"/>
  </conditionalFormatting>
  <conditionalFormatting sqref="EQ610">
    <cfRule type="cellIs" dxfId="346" priority="549" operator="equal">
      <formula>"Ítem sin cotización"</formula>
    </cfRule>
    <cfRule type="cellIs" dxfId="345" priority="550" operator="equal">
      <formula>"Empate"</formula>
    </cfRule>
  </conditionalFormatting>
  <conditionalFormatting sqref="B611">
    <cfRule type="duplicateValues" dxfId="344" priority="548"/>
  </conditionalFormatting>
  <conditionalFormatting sqref="EQ611">
    <cfRule type="cellIs" dxfId="343" priority="546" operator="equal">
      <formula>"Ítem sin cotización"</formula>
    </cfRule>
    <cfRule type="cellIs" dxfId="342" priority="547" operator="equal">
      <formula>"Empate"</formula>
    </cfRule>
  </conditionalFormatting>
  <conditionalFormatting sqref="B612">
    <cfRule type="duplicateValues" dxfId="341" priority="545"/>
  </conditionalFormatting>
  <conditionalFormatting sqref="EQ612">
    <cfRule type="cellIs" dxfId="340" priority="543" operator="equal">
      <formula>"Ítem sin cotización"</formula>
    </cfRule>
    <cfRule type="cellIs" dxfId="339" priority="544" operator="equal">
      <formula>"Empate"</formula>
    </cfRule>
  </conditionalFormatting>
  <conditionalFormatting sqref="B613">
    <cfRule type="duplicateValues" dxfId="338" priority="542"/>
  </conditionalFormatting>
  <conditionalFormatting sqref="EQ613">
    <cfRule type="cellIs" dxfId="337" priority="540" operator="equal">
      <formula>"Ítem sin cotización"</formula>
    </cfRule>
    <cfRule type="cellIs" dxfId="336" priority="541" operator="equal">
      <formula>"Empate"</formula>
    </cfRule>
  </conditionalFormatting>
  <conditionalFormatting sqref="B614">
    <cfRule type="duplicateValues" dxfId="335" priority="539"/>
  </conditionalFormatting>
  <conditionalFormatting sqref="EQ614">
    <cfRule type="cellIs" dxfId="334" priority="537" operator="equal">
      <formula>"Ítem sin cotización"</formula>
    </cfRule>
    <cfRule type="cellIs" dxfId="333" priority="538" operator="equal">
      <formula>"Empate"</formula>
    </cfRule>
  </conditionalFormatting>
  <conditionalFormatting sqref="B615">
    <cfRule type="duplicateValues" dxfId="332" priority="536"/>
  </conditionalFormatting>
  <conditionalFormatting sqref="EQ615">
    <cfRule type="cellIs" dxfId="331" priority="534" operator="equal">
      <formula>"Ítem sin cotización"</formula>
    </cfRule>
    <cfRule type="cellIs" dxfId="330" priority="535" operator="equal">
      <formula>"Empate"</formula>
    </cfRule>
  </conditionalFormatting>
  <conditionalFormatting sqref="B616">
    <cfRule type="duplicateValues" dxfId="329" priority="533"/>
  </conditionalFormatting>
  <conditionalFormatting sqref="EQ616">
    <cfRule type="cellIs" dxfId="328" priority="531" operator="equal">
      <formula>"Ítem sin cotización"</formula>
    </cfRule>
    <cfRule type="cellIs" dxfId="327" priority="532" operator="equal">
      <formula>"Empate"</formula>
    </cfRule>
  </conditionalFormatting>
  <conditionalFormatting sqref="B617">
    <cfRule type="duplicateValues" dxfId="326" priority="530"/>
  </conditionalFormatting>
  <conditionalFormatting sqref="EQ617">
    <cfRule type="cellIs" dxfId="325" priority="528" operator="equal">
      <formula>"Ítem sin cotización"</formula>
    </cfRule>
    <cfRule type="cellIs" dxfId="324" priority="529" operator="equal">
      <formula>"Empate"</formula>
    </cfRule>
  </conditionalFormatting>
  <conditionalFormatting sqref="B618">
    <cfRule type="duplicateValues" dxfId="323" priority="527"/>
  </conditionalFormatting>
  <conditionalFormatting sqref="EQ618">
    <cfRule type="cellIs" dxfId="322" priority="525" operator="equal">
      <formula>"Ítem sin cotización"</formula>
    </cfRule>
    <cfRule type="cellIs" dxfId="321" priority="526" operator="equal">
      <formula>"Empate"</formula>
    </cfRule>
  </conditionalFormatting>
  <conditionalFormatting sqref="B619">
    <cfRule type="duplicateValues" dxfId="320" priority="524"/>
  </conditionalFormatting>
  <conditionalFormatting sqref="EQ619">
    <cfRule type="cellIs" dxfId="319" priority="522" operator="equal">
      <formula>"Ítem sin cotización"</formula>
    </cfRule>
    <cfRule type="cellIs" dxfId="318" priority="523" operator="equal">
      <formula>"Empate"</formula>
    </cfRule>
  </conditionalFormatting>
  <conditionalFormatting sqref="B620">
    <cfRule type="duplicateValues" dxfId="317" priority="521"/>
  </conditionalFormatting>
  <conditionalFormatting sqref="EQ620">
    <cfRule type="cellIs" dxfId="316" priority="519" operator="equal">
      <formula>"Ítem sin cotización"</formula>
    </cfRule>
    <cfRule type="cellIs" dxfId="315" priority="520" operator="equal">
      <formula>"Empate"</formula>
    </cfRule>
  </conditionalFormatting>
  <conditionalFormatting sqref="B621">
    <cfRule type="duplicateValues" dxfId="314" priority="518"/>
  </conditionalFormatting>
  <conditionalFormatting sqref="EQ621">
    <cfRule type="cellIs" dxfId="313" priority="516" operator="equal">
      <formula>"Ítem sin cotización"</formula>
    </cfRule>
    <cfRule type="cellIs" dxfId="312" priority="517" operator="equal">
      <formula>"Empate"</formula>
    </cfRule>
  </conditionalFormatting>
  <conditionalFormatting sqref="B622">
    <cfRule type="duplicateValues" dxfId="311" priority="515"/>
  </conditionalFormatting>
  <conditionalFormatting sqref="EQ622">
    <cfRule type="cellIs" dxfId="310" priority="513" operator="equal">
      <formula>"Ítem sin cotización"</formula>
    </cfRule>
    <cfRule type="cellIs" dxfId="309" priority="514" operator="equal">
      <formula>"Empate"</formula>
    </cfRule>
  </conditionalFormatting>
  <conditionalFormatting sqref="B623">
    <cfRule type="duplicateValues" dxfId="308" priority="512"/>
  </conditionalFormatting>
  <conditionalFormatting sqref="EQ623">
    <cfRule type="cellIs" dxfId="307" priority="510" operator="equal">
      <formula>"Ítem sin cotización"</formula>
    </cfRule>
    <cfRule type="cellIs" dxfId="306" priority="511" operator="equal">
      <formula>"Empate"</formula>
    </cfRule>
  </conditionalFormatting>
  <conditionalFormatting sqref="B624">
    <cfRule type="duplicateValues" dxfId="305" priority="509"/>
  </conditionalFormatting>
  <conditionalFormatting sqref="EQ624">
    <cfRule type="cellIs" dxfId="304" priority="507" operator="equal">
      <formula>"Ítem sin cotización"</formula>
    </cfRule>
    <cfRule type="cellIs" dxfId="303" priority="508" operator="equal">
      <formula>"Empate"</formula>
    </cfRule>
  </conditionalFormatting>
  <conditionalFormatting sqref="B625">
    <cfRule type="duplicateValues" dxfId="302" priority="506"/>
  </conditionalFormatting>
  <conditionalFormatting sqref="EQ625">
    <cfRule type="cellIs" dxfId="301" priority="504" operator="equal">
      <formula>"Ítem sin cotización"</formula>
    </cfRule>
    <cfRule type="cellIs" dxfId="300" priority="505" operator="equal">
      <formula>"Empate"</formula>
    </cfRule>
  </conditionalFormatting>
  <conditionalFormatting sqref="B626">
    <cfRule type="duplicateValues" dxfId="299" priority="503"/>
  </conditionalFormatting>
  <conditionalFormatting sqref="EQ626">
    <cfRule type="cellIs" dxfId="298" priority="501" operator="equal">
      <formula>"Ítem sin cotización"</formula>
    </cfRule>
    <cfRule type="cellIs" dxfId="297" priority="502" operator="equal">
      <formula>"Empate"</formula>
    </cfRule>
  </conditionalFormatting>
  <conditionalFormatting sqref="B627">
    <cfRule type="duplicateValues" dxfId="296" priority="500"/>
  </conditionalFormatting>
  <conditionalFormatting sqref="EQ627">
    <cfRule type="cellIs" dxfId="295" priority="498" operator="equal">
      <formula>"Ítem sin cotización"</formula>
    </cfRule>
    <cfRule type="cellIs" dxfId="294" priority="499" operator="equal">
      <formula>"Empate"</formula>
    </cfRule>
  </conditionalFormatting>
  <conditionalFormatting sqref="B628">
    <cfRule type="duplicateValues" dxfId="293" priority="497"/>
  </conditionalFormatting>
  <conditionalFormatting sqref="EQ628">
    <cfRule type="cellIs" dxfId="292" priority="495" operator="equal">
      <formula>"Ítem sin cotización"</formula>
    </cfRule>
    <cfRule type="cellIs" dxfId="291" priority="496" operator="equal">
      <formula>"Empate"</formula>
    </cfRule>
  </conditionalFormatting>
  <conditionalFormatting sqref="B629">
    <cfRule type="duplicateValues" dxfId="290" priority="494"/>
  </conditionalFormatting>
  <conditionalFormatting sqref="EQ629">
    <cfRule type="cellIs" dxfId="289" priority="492" operator="equal">
      <formula>"Ítem sin cotización"</formula>
    </cfRule>
    <cfRule type="cellIs" dxfId="288" priority="493" operator="equal">
      <formula>"Empate"</formula>
    </cfRule>
  </conditionalFormatting>
  <conditionalFormatting sqref="B630">
    <cfRule type="duplicateValues" dxfId="287" priority="491"/>
  </conditionalFormatting>
  <conditionalFormatting sqref="EQ630">
    <cfRule type="cellIs" dxfId="286" priority="489" operator="equal">
      <formula>"Ítem sin cotización"</formula>
    </cfRule>
    <cfRule type="cellIs" dxfId="285" priority="490" operator="equal">
      <formula>"Empate"</formula>
    </cfRule>
  </conditionalFormatting>
  <conditionalFormatting sqref="B631">
    <cfRule type="duplicateValues" dxfId="284" priority="488"/>
  </conditionalFormatting>
  <conditionalFormatting sqref="EQ631">
    <cfRule type="cellIs" dxfId="283" priority="486" operator="equal">
      <formula>"Ítem sin cotización"</formula>
    </cfRule>
    <cfRule type="cellIs" dxfId="282" priority="487" operator="equal">
      <formula>"Empate"</formula>
    </cfRule>
  </conditionalFormatting>
  <conditionalFormatting sqref="B632">
    <cfRule type="duplicateValues" dxfId="281" priority="485"/>
  </conditionalFormatting>
  <conditionalFormatting sqref="EQ632">
    <cfRule type="cellIs" dxfId="280" priority="483" operator="equal">
      <formula>"Ítem sin cotización"</formula>
    </cfRule>
    <cfRule type="cellIs" dxfId="279" priority="484" operator="equal">
      <formula>"Empate"</formula>
    </cfRule>
  </conditionalFormatting>
  <conditionalFormatting sqref="B633">
    <cfRule type="duplicateValues" dxfId="278" priority="482"/>
  </conditionalFormatting>
  <conditionalFormatting sqref="EQ633">
    <cfRule type="cellIs" dxfId="277" priority="480" operator="equal">
      <formula>"Ítem sin cotización"</formula>
    </cfRule>
    <cfRule type="cellIs" dxfId="276" priority="481" operator="equal">
      <formula>"Empate"</formula>
    </cfRule>
  </conditionalFormatting>
  <conditionalFormatting sqref="B634">
    <cfRule type="duplicateValues" dxfId="275" priority="479"/>
  </conditionalFormatting>
  <conditionalFormatting sqref="EQ634">
    <cfRule type="cellIs" dxfId="274" priority="477" operator="equal">
      <formula>"Ítem sin cotización"</formula>
    </cfRule>
    <cfRule type="cellIs" dxfId="273" priority="478" operator="equal">
      <formula>"Empate"</formula>
    </cfRule>
  </conditionalFormatting>
  <conditionalFormatting sqref="B635">
    <cfRule type="duplicateValues" dxfId="272" priority="476"/>
  </conditionalFormatting>
  <conditionalFormatting sqref="EQ635">
    <cfRule type="cellIs" dxfId="271" priority="474" operator="equal">
      <formula>"Ítem sin cotización"</formula>
    </cfRule>
    <cfRule type="cellIs" dxfId="270" priority="475" operator="equal">
      <formula>"Empate"</formula>
    </cfRule>
  </conditionalFormatting>
  <conditionalFormatting sqref="B636">
    <cfRule type="duplicateValues" dxfId="269" priority="473"/>
  </conditionalFormatting>
  <conditionalFormatting sqref="EQ636">
    <cfRule type="cellIs" dxfId="268" priority="471" operator="equal">
      <formula>"Ítem sin cotización"</formula>
    </cfRule>
    <cfRule type="cellIs" dxfId="267" priority="472" operator="equal">
      <formula>"Empate"</formula>
    </cfRule>
  </conditionalFormatting>
  <conditionalFormatting sqref="B637">
    <cfRule type="duplicateValues" dxfId="266" priority="470"/>
  </conditionalFormatting>
  <conditionalFormatting sqref="EQ637">
    <cfRule type="cellIs" dxfId="265" priority="468" operator="equal">
      <formula>"Ítem sin cotización"</formula>
    </cfRule>
    <cfRule type="cellIs" dxfId="264" priority="469" operator="equal">
      <formula>"Empate"</formula>
    </cfRule>
  </conditionalFormatting>
  <conditionalFormatting sqref="B638">
    <cfRule type="duplicateValues" dxfId="263" priority="467"/>
  </conditionalFormatting>
  <conditionalFormatting sqref="EQ638">
    <cfRule type="cellIs" dxfId="262" priority="465" operator="equal">
      <formula>"Ítem sin cotización"</formula>
    </cfRule>
    <cfRule type="cellIs" dxfId="261" priority="466" operator="equal">
      <formula>"Empate"</formula>
    </cfRule>
  </conditionalFormatting>
  <conditionalFormatting sqref="B639">
    <cfRule type="duplicateValues" dxfId="260" priority="464"/>
  </conditionalFormatting>
  <conditionalFormatting sqref="EQ639">
    <cfRule type="cellIs" dxfId="259" priority="462" operator="equal">
      <formula>"Ítem sin cotización"</formula>
    </cfRule>
    <cfRule type="cellIs" dxfId="258" priority="463" operator="equal">
      <formula>"Empate"</formula>
    </cfRule>
  </conditionalFormatting>
  <conditionalFormatting sqref="B640">
    <cfRule type="duplicateValues" dxfId="257" priority="461"/>
  </conditionalFormatting>
  <conditionalFormatting sqref="EQ640">
    <cfRule type="cellIs" dxfId="256" priority="459" operator="equal">
      <formula>"Ítem sin cotización"</formula>
    </cfRule>
    <cfRule type="cellIs" dxfId="255" priority="460" operator="equal">
      <formula>"Empate"</formula>
    </cfRule>
  </conditionalFormatting>
  <conditionalFormatting sqref="B641">
    <cfRule type="duplicateValues" dxfId="254" priority="458"/>
  </conditionalFormatting>
  <conditionalFormatting sqref="EQ641">
    <cfRule type="cellIs" dxfId="253" priority="456" operator="equal">
      <formula>"Ítem sin cotización"</formula>
    </cfRule>
    <cfRule type="cellIs" dxfId="252" priority="457" operator="equal">
      <formula>"Empate"</formula>
    </cfRule>
  </conditionalFormatting>
  <conditionalFormatting sqref="B642">
    <cfRule type="duplicateValues" dxfId="251" priority="455"/>
  </conditionalFormatting>
  <conditionalFormatting sqref="EQ642">
    <cfRule type="cellIs" dxfId="250" priority="453" operator="equal">
      <formula>"Ítem sin cotización"</formula>
    </cfRule>
    <cfRule type="cellIs" dxfId="249" priority="454" operator="equal">
      <formula>"Empate"</formula>
    </cfRule>
  </conditionalFormatting>
  <conditionalFormatting sqref="B643">
    <cfRule type="duplicateValues" dxfId="248" priority="452"/>
  </conditionalFormatting>
  <conditionalFormatting sqref="EQ643">
    <cfRule type="cellIs" dxfId="247" priority="450" operator="equal">
      <formula>"Ítem sin cotización"</formula>
    </cfRule>
    <cfRule type="cellIs" dxfId="246" priority="451" operator="equal">
      <formula>"Empate"</formula>
    </cfRule>
  </conditionalFormatting>
  <conditionalFormatting sqref="B644">
    <cfRule type="duplicateValues" dxfId="245" priority="449"/>
  </conditionalFormatting>
  <conditionalFormatting sqref="EQ644">
    <cfRule type="cellIs" dxfId="244" priority="447" operator="equal">
      <formula>"Ítem sin cotización"</formula>
    </cfRule>
    <cfRule type="cellIs" dxfId="243" priority="448" operator="equal">
      <formula>"Empate"</formula>
    </cfRule>
  </conditionalFormatting>
  <conditionalFormatting sqref="B645">
    <cfRule type="duplicateValues" dxfId="242" priority="446"/>
  </conditionalFormatting>
  <conditionalFormatting sqref="EQ645">
    <cfRule type="cellIs" dxfId="241" priority="444" operator="equal">
      <formula>"Ítem sin cotización"</formula>
    </cfRule>
    <cfRule type="cellIs" dxfId="240" priority="445" operator="equal">
      <formula>"Empate"</formula>
    </cfRule>
  </conditionalFormatting>
  <conditionalFormatting sqref="B646">
    <cfRule type="duplicateValues" dxfId="239" priority="443"/>
  </conditionalFormatting>
  <conditionalFormatting sqref="EQ646">
    <cfRule type="cellIs" dxfId="238" priority="441" operator="equal">
      <formula>"Ítem sin cotización"</formula>
    </cfRule>
    <cfRule type="cellIs" dxfId="237" priority="442" operator="equal">
      <formula>"Empate"</formula>
    </cfRule>
  </conditionalFormatting>
  <conditionalFormatting sqref="B647">
    <cfRule type="duplicateValues" dxfId="236" priority="440"/>
  </conditionalFormatting>
  <conditionalFormatting sqref="EQ647">
    <cfRule type="cellIs" dxfId="235" priority="438" operator="equal">
      <formula>"Ítem sin cotización"</formula>
    </cfRule>
    <cfRule type="cellIs" dxfId="234" priority="439" operator="equal">
      <formula>"Empate"</formula>
    </cfRule>
  </conditionalFormatting>
  <conditionalFormatting sqref="B648">
    <cfRule type="duplicateValues" dxfId="233" priority="437"/>
  </conditionalFormatting>
  <conditionalFormatting sqref="EQ648">
    <cfRule type="cellIs" dxfId="232" priority="435" operator="equal">
      <formula>"Ítem sin cotización"</formula>
    </cfRule>
    <cfRule type="cellIs" dxfId="231" priority="436" operator="equal">
      <formula>"Empate"</formula>
    </cfRule>
  </conditionalFormatting>
  <conditionalFormatting sqref="B649">
    <cfRule type="duplicateValues" dxfId="230" priority="434"/>
  </conditionalFormatting>
  <conditionalFormatting sqref="EQ649">
    <cfRule type="cellIs" dxfId="229" priority="432" operator="equal">
      <formula>"Ítem sin cotización"</formula>
    </cfRule>
    <cfRule type="cellIs" dxfId="228" priority="433" operator="equal">
      <formula>"Empate"</formula>
    </cfRule>
  </conditionalFormatting>
  <conditionalFormatting sqref="B650">
    <cfRule type="duplicateValues" dxfId="227" priority="431"/>
  </conditionalFormatting>
  <conditionalFormatting sqref="EQ650">
    <cfRule type="cellIs" dxfId="226" priority="429" operator="equal">
      <formula>"Ítem sin cotización"</formula>
    </cfRule>
    <cfRule type="cellIs" dxfId="225" priority="430" operator="equal">
      <formula>"Empate"</formula>
    </cfRule>
  </conditionalFormatting>
  <conditionalFormatting sqref="B651">
    <cfRule type="duplicateValues" dxfId="224" priority="428"/>
  </conditionalFormatting>
  <conditionalFormatting sqref="EQ651">
    <cfRule type="cellIs" dxfId="223" priority="426" operator="equal">
      <formula>"Ítem sin cotización"</formula>
    </cfRule>
    <cfRule type="cellIs" dxfId="222" priority="427" operator="equal">
      <formula>"Empate"</formula>
    </cfRule>
  </conditionalFormatting>
  <conditionalFormatting sqref="B652">
    <cfRule type="duplicateValues" dxfId="221" priority="425"/>
  </conditionalFormatting>
  <conditionalFormatting sqref="EQ652">
    <cfRule type="cellIs" dxfId="220" priority="423" operator="equal">
      <formula>"Ítem sin cotización"</formula>
    </cfRule>
    <cfRule type="cellIs" dxfId="219" priority="424" operator="equal">
      <formula>"Empate"</formula>
    </cfRule>
  </conditionalFormatting>
  <conditionalFormatting sqref="B653">
    <cfRule type="duplicateValues" dxfId="218" priority="422"/>
  </conditionalFormatting>
  <conditionalFormatting sqref="EQ653">
    <cfRule type="cellIs" dxfId="217" priority="420" operator="equal">
      <formula>"Ítem sin cotización"</formula>
    </cfRule>
    <cfRule type="cellIs" dxfId="216" priority="421" operator="equal">
      <formula>"Empate"</formula>
    </cfRule>
  </conditionalFormatting>
  <conditionalFormatting sqref="B654">
    <cfRule type="duplicateValues" dxfId="215" priority="419"/>
  </conditionalFormatting>
  <conditionalFormatting sqref="EQ654">
    <cfRule type="cellIs" dxfId="214" priority="417" operator="equal">
      <formula>"Ítem sin cotización"</formula>
    </cfRule>
    <cfRule type="cellIs" dxfId="213" priority="418" operator="equal">
      <formula>"Empate"</formula>
    </cfRule>
  </conditionalFormatting>
  <conditionalFormatting sqref="B655">
    <cfRule type="duplicateValues" dxfId="212" priority="416"/>
  </conditionalFormatting>
  <conditionalFormatting sqref="EQ655">
    <cfRule type="cellIs" dxfId="211" priority="414" operator="equal">
      <formula>"Ítem sin cotización"</formula>
    </cfRule>
    <cfRule type="cellIs" dxfId="210" priority="415" operator="equal">
      <formula>"Empate"</formula>
    </cfRule>
  </conditionalFormatting>
  <conditionalFormatting sqref="B656">
    <cfRule type="duplicateValues" dxfId="209" priority="413"/>
  </conditionalFormatting>
  <conditionalFormatting sqref="EQ656">
    <cfRule type="cellIs" dxfId="208" priority="411" operator="equal">
      <formula>"Ítem sin cotización"</formula>
    </cfRule>
    <cfRule type="cellIs" dxfId="207" priority="412" operator="equal">
      <formula>"Empate"</formula>
    </cfRule>
  </conditionalFormatting>
  <conditionalFormatting sqref="B657">
    <cfRule type="duplicateValues" dxfId="206" priority="410"/>
  </conditionalFormatting>
  <conditionalFormatting sqref="EQ657">
    <cfRule type="cellIs" dxfId="205" priority="408" operator="equal">
      <formula>"Ítem sin cotización"</formula>
    </cfRule>
    <cfRule type="cellIs" dxfId="204" priority="409" operator="equal">
      <formula>"Empate"</formula>
    </cfRule>
  </conditionalFormatting>
  <conditionalFormatting sqref="B658">
    <cfRule type="duplicateValues" dxfId="203" priority="407"/>
  </conditionalFormatting>
  <conditionalFormatting sqref="EQ658">
    <cfRule type="cellIs" dxfId="202" priority="405" operator="equal">
      <formula>"Ítem sin cotización"</formula>
    </cfRule>
    <cfRule type="cellIs" dxfId="201" priority="406" operator="equal">
      <formula>"Empate"</formula>
    </cfRule>
  </conditionalFormatting>
  <conditionalFormatting sqref="B659">
    <cfRule type="duplicateValues" dxfId="200" priority="404"/>
  </conditionalFormatting>
  <conditionalFormatting sqref="EQ659">
    <cfRule type="cellIs" dxfId="199" priority="402" operator="equal">
      <formula>"Ítem sin cotización"</formula>
    </cfRule>
    <cfRule type="cellIs" dxfId="198" priority="403" operator="equal">
      <formula>"Empate"</formula>
    </cfRule>
  </conditionalFormatting>
  <conditionalFormatting sqref="B660">
    <cfRule type="duplicateValues" dxfId="197" priority="401"/>
  </conditionalFormatting>
  <conditionalFormatting sqref="EQ660">
    <cfRule type="cellIs" dxfId="196" priority="399" operator="equal">
      <formula>"Ítem sin cotización"</formula>
    </cfRule>
    <cfRule type="cellIs" dxfId="195" priority="400" operator="equal">
      <formula>"Empate"</formula>
    </cfRule>
  </conditionalFormatting>
  <conditionalFormatting sqref="B661">
    <cfRule type="duplicateValues" dxfId="194" priority="398"/>
  </conditionalFormatting>
  <conditionalFormatting sqref="EQ661">
    <cfRule type="cellIs" dxfId="193" priority="396" operator="equal">
      <formula>"Ítem sin cotización"</formula>
    </cfRule>
    <cfRule type="cellIs" dxfId="192" priority="397" operator="equal">
      <formula>"Empate"</formula>
    </cfRule>
  </conditionalFormatting>
  <conditionalFormatting sqref="B662">
    <cfRule type="duplicateValues" dxfId="191" priority="395"/>
  </conditionalFormatting>
  <conditionalFormatting sqref="EQ662">
    <cfRule type="cellIs" dxfId="190" priority="393" operator="equal">
      <formula>"Ítem sin cotización"</formula>
    </cfRule>
    <cfRule type="cellIs" dxfId="189" priority="394" operator="equal">
      <formula>"Empate"</formula>
    </cfRule>
  </conditionalFormatting>
  <conditionalFormatting sqref="B663">
    <cfRule type="duplicateValues" dxfId="188" priority="392"/>
  </conditionalFormatting>
  <conditionalFormatting sqref="EQ663">
    <cfRule type="cellIs" dxfId="187" priority="390" operator="equal">
      <formula>"Ítem sin cotización"</formula>
    </cfRule>
    <cfRule type="cellIs" dxfId="186" priority="391" operator="equal">
      <formula>"Empate"</formula>
    </cfRule>
  </conditionalFormatting>
  <conditionalFormatting sqref="B664">
    <cfRule type="duplicateValues" dxfId="185" priority="389"/>
  </conditionalFormatting>
  <conditionalFormatting sqref="EQ664">
    <cfRule type="cellIs" dxfId="184" priority="387" operator="equal">
      <formula>"Ítem sin cotización"</formula>
    </cfRule>
    <cfRule type="cellIs" dxfId="183" priority="388" operator="equal">
      <formula>"Empate"</formula>
    </cfRule>
  </conditionalFormatting>
  <conditionalFormatting sqref="B665">
    <cfRule type="duplicateValues" dxfId="182" priority="386"/>
  </conditionalFormatting>
  <conditionalFormatting sqref="EQ665">
    <cfRule type="cellIs" dxfId="181" priority="384" operator="equal">
      <formula>"Ítem sin cotización"</formula>
    </cfRule>
    <cfRule type="cellIs" dxfId="180" priority="385" operator="equal">
      <formula>"Empate"</formula>
    </cfRule>
  </conditionalFormatting>
  <conditionalFormatting sqref="B666">
    <cfRule type="duplicateValues" dxfId="179" priority="383"/>
  </conditionalFormatting>
  <conditionalFormatting sqref="EQ666">
    <cfRule type="cellIs" dxfId="178" priority="381" operator="equal">
      <formula>"Ítem sin cotización"</formula>
    </cfRule>
    <cfRule type="cellIs" dxfId="177" priority="382" operator="equal">
      <formula>"Empate"</formula>
    </cfRule>
  </conditionalFormatting>
  <conditionalFormatting sqref="B667">
    <cfRule type="duplicateValues" dxfId="176" priority="380"/>
  </conditionalFormatting>
  <conditionalFormatting sqref="EQ667">
    <cfRule type="cellIs" dxfId="175" priority="378" operator="equal">
      <formula>"Ítem sin cotización"</formula>
    </cfRule>
    <cfRule type="cellIs" dxfId="174" priority="379" operator="equal">
      <formula>"Empate"</formula>
    </cfRule>
  </conditionalFormatting>
  <conditionalFormatting sqref="B668">
    <cfRule type="duplicateValues" dxfId="173" priority="377"/>
  </conditionalFormatting>
  <conditionalFormatting sqref="EQ668">
    <cfRule type="cellIs" dxfId="172" priority="375" operator="equal">
      <formula>"Ítem sin cotización"</formula>
    </cfRule>
    <cfRule type="cellIs" dxfId="171" priority="376" operator="equal">
      <formula>"Empate"</formula>
    </cfRule>
  </conditionalFormatting>
  <conditionalFormatting sqref="B669">
    <cfRule type="duplicateValues" dxfId="170" priority="374"/>
  </conditionalFormatting>
  <conditionalFormatting sqref="EQ669">
    <cfRule type="cellIs" dxfId="169" priority="372" operator="equal">
      <formula>"Ítem sin cotización"</formula>
    </cfRule>
    <cfRule type="cellIs" dxfId="168" priority="373" operator="equal">
      <formula>"Empate"</formula>
    </cfRule>
  </conditionalFormatting>
  <conditionalFormatting sqref="B670">
    <cfRule type="duplicateValues" dxfId="167" priority="371"/>
  </conditionalFormatting>
  <conditionalFormatting sqref="EQ670">
    <cfRule type="cellIs" dxfId="166" priority="369" operator="equal">
      <formula>"Ítem sin cotización"</formula>
    </cfRule>
    <cfRule type="cellIs" dxfId="165" priority="370" operator="equal">
      <formula>"Empate"</formula>
    </cfRule>
  </conditionalFormatting>
  <conditionalFormatting sqref="B671">
    <cfRule type="duplicateValues" dxfId="164" priority="368"/>
  </conditionalFormatting>
  <conditionalFormatting sqref="EQ671">
    <cfRule type="cellIs" dxfId="163" priority="366" operator="equal">
      <formula>"Ítem sin cotización"</formula>
    </cfRule>
    <cfRule type="cellIs" dxfId="162" priority="367" operator="equal">
      <formula>"Empate"</formula>
    </cfRule>
  </conditionalFormatting>
  <conditionalFormatting sqref="B672">
    <cfRule type="duplicateValues" dxfId="161" priority="365"/>
  </conditionalFormatting>
  <conditionalFormatting sqref="EQ672">
    <cfRule type="cellIs" dxfId="160" priority="363" operator="equal">
      <formula>"Ítem sin cotización"</formula>
    </cfRule>
    <cfRule type="cellIs" dxfId="159" priority="364" operator="equal">
      <formula>"Empate"</formula>
    </cfRule>
  </conditionalFormatting>
  <conditionalFormatting sqref="B673">
    <cfRule type="duplicateValues" dxfId="158" priority="362"/>
  </conditionalFormatting>
  <conditionalFormatting sqref="EQ673">
    <cfRule type="cellIs" dxfId="157" priority="360" operator="equal">
      <formula>"Ítem sin cotización"</formula>
    </cfRule>
    <cfRule type="cellIs" dxfId="156" priority="361" operator="equal">
      <formula>"Empate"</formula>
    </cfRule>
  </conditionalFormatting>
  <conditionalFormatting sqref="B674">
    <cfRule type="duplicateValues" dxfId="155" priority="359"/>
  </conditionalFormatting>
  <conditionalFormatting sqref="EQ674">
    <cfRule type="cellIs" dxfId="154" priority="357" operator="equal">
      <formula>"Ítem sin cotización"</formula>
    </cfRule>
    <cfRule type="cellIs" dxfId="153" priority="358" operator="equal">
      <formula>"Empate"</formula>
    </cfRule>
  </conditionalFormatting>
  <conditionalFormatting sqref="B675">
    <cfRule type="duplicateValues" dxfId="152" priority="356"/>
  </conditionalFormatting>
  <conditionalFormatting sqref="EQ675">
    <cfRule type="cellIs" dxfId="151" priority="354" operator="equal">
      <formula>"Ítem sin cotización"</formula>
    </cfRule>
    <cfRule type="cellIs" dxfId="150" priority="355" operator="equal">
      <formula>"Empate"</formula>
    </cfRule>
  </conditionalFormatting>
  <conditionalFormatting sqref="B676">
    <cfRule type="duplicateValues" dxfId="149" priority="353"/>
  </conditionalFormatting>
  <conditionalFormatting sqref="EQ676">
    <cfRule type="cellIs" dxfId="148" priority="351" operator="equal">
      <formula>"Ítem sin cotización"</formula>
    </cfRule>
    <cfRule type="cellIs" dxfId="147" priority="352" operator="equal">
      <formula>"Empate"</formula>
    </cfRule>
  </conditionalFormatting>
  <conditionalFormatting sqref="B677">
    <cfRule type="duplicateValues" dxfId="146" priority="338"/>
  </conditionalFormatting>
  <conditionalFormatting sqref="B678">
    <cfRule type="duplicateValues" dxfId="145" priority="335"/>
  </conditionalFormatting>
  <conditionalFormatting sqref="EQ678">
    <cfRule type="cellIs" dxfId="144" priority="333" operator="equal">
      <formula>"Ítem sin cotización"</formula>
    </cfRule>
    <cfRule type="cellIs" dxfId="143" priority="334" operator="equal">
      <formula>"Empate"</formula>
    </cfRule>
  </conditionalFormatting>
  <conditionalFormatting sqref="B679">
    <cfRule type="duplicateValues" dxfId="142" priority="332"/>
  </conditionalFormatting>
  <conditionalFormatting sqref="EQ679">
    <cfRule type="cellIs" dxfId="141" priority="330" operator="equal">
      <formula>"Ítem sin cotización"</formula>
    </cfRule>
    <cfRule type="cellIs" dxfId="140" priority="331" operator="equal">
      <formula>"Empate"</formula>
    </cfRule>
  </conditionalFormatting>
  <conditionalFormatting sqref="B680">
    <cfRule type="duplicateValues" dxfId="139" priority="329"/>
  </conditionalFormatting>
  <conditionalFormatting sqref="EQ680">
    <cfRule type="cellIs" dxfId="138" priority="327" operator="equal">
      <formula>"Ítem sin cotización"</formula>
    </cfRule>
    <cfRule type="cellIs" dxfId="137" priority="328" operator="equal">
      <formula>"Empate"</formula>
    </cfRule>
  </conditionalFormatting>
  <conditionalFormatting sqref="B681">
    <cfRule type="duplicateValues" dxfId="136" priority="326"/>
  </conditionalFormatting>
  <conditionalFormatting sqref="EQ681">
    <cfRule type="cellIs" dxfId="135" priority="324" operator="equal">
      <formula>"Ítem sin cotización"</formula>
    </cfRule>
    <cfRule type="cellIs" dxfId="134" priority="325" operator="equal">
      <formula>"Empate"</formula>
    </cfRule>
  </conditionalFormatting>
  <conditionalFormatting sqref="B682">
    <cfRule type="duplicateValues" dxfId="133" priority="323"/>
  </conditionalFormatting>
  <conditionalFormatting sqref="EQ682">
    <cfRule type="cellIs" dxfId="132" priority="321" operator="equal">
      <formula>"Ítem sin cotización"</formula>
    </cfRule>
    <cfRule type="cellIs" dxfId="131" priority="322" operator="equal">
      <formula>"Empate"</formula>
    </cfRule>
  </conditionalFormatting>
  <conditionalFormatting sqref="B683">
    <cfRule type="duplicateValues" dxfId="130" priority="320"/>
  </conditionalFormatting>
  <conditionalFormatting sqref="EQ683">
    <cfRule type="cellIs" dxfId="129" priority="318" operator="equal">
      <formula>"Ítem sin cotización"</formula>
    </cfRule>
    <cfRule type="cellIs" dxfId="128" priority="319" operator="equal">
      <formula>"Empate"</formula>
    </cfRule>
  </conditionalFormatting>
  <conditionalFormatting sqref="B684">
    <cfRule type="duplicateValues" dxfId="127" priority="317"/>
  </conditionalFormatting>
  <conditionalFormatting sqref="EQ684">
    <cfRule type="cellIs" dxfId="126" priority="315" operator="equal">
      <formula>"Ítem sin cotización"</formula>
    </cfRule>
    <cfRule type="cellIs" dxfId="125" priority="316" operator="equal">
      <formula>"Empate"</formula>
    </cfRule>
  </conditionalFormatting>
  <conditionalFormatting sqref="B685">
    <cfRule type="duplicateValues" dxfId="124" priority="314"/>
  </conditionalFormatting>
  <conditionalFormatting sqref="EQ685">
    <cfRule type="cellIs" dxfId="123" priority="312" operator="equal">
      <formula>"Ítem sin cotización"</formula>
    </cfRule>
    <cfRule type="cellIs" dxfId="122" priority="313" operator="equal">
      <formula>"Empate"</formula>
    </cfRule>
  </conditionalFormatting>
  <conditionalFormatting sqref="B686">
    <cfRule type="duplicateValues" dxfId="121" priority="311"/>
  </conditionalFormatting>
  <conditionalFormatting sqref="EQ686">
    <cfRule type="cellIs" dxfId="120" priority="309" operator="equal">
      <formula>"Ítem sin cotización"</formula>
    </cfRule>
    <cfRule type="cellIs" dxfId="119" priority="310" operator="equal">
      <formula>"Empate"</formula>
    </cfRule>
  </conditionalFormatting>
  <conditionalFormatting sqref="B687">
    <cfRule type="duplicateValues" dxfId="118" priority="308"/>
  </conditionalFormatting>
  <conditionalFormatting sqref="EQ687">
    <cfRule type="cellIs" dxfId="117" priority="306" operator="equal">
      <formula>"Ítem sin cotización"</formula>
    </cfRule>
    <cfRule type="cellIs" dxfId="116" priority="307" operator="equal">
      <formula>"Empate"</formula>
    </cfRule>
  </conditionalFormatting>
  <conditionalFormatting sqref="B688">
    <cfRule type="duplicateValues" dxfId="115" priority="305"/>
  </conditionalFormatting>
  <conditionalFormatting sqref="EQ688">
    <cfRule type="cellIs" dxfId="114" priority="303" operator="equal">
      <formula>"Ítem sin cotización"</formula>
    </cfRule>
    <cfRule type="cellIs" dxfId="113" priority="304" operator="equal">
      <formula>"Empate"</formula>
    </cfRule>
  </conditionalFormatting>
  <conditionalFormatting sqref="B689">
    <cfRule type="duplicateValues" dxfId="112" priority="302"/>
  </conditionalFormatting>
  <conditionalFormatting sqref="EQ689">
    <cfRule type="cellIs" dxfId="111" priority="300" operator="equal">
      <formula>"Ítem sin cotización"</formula>
    </cfRule>
    <cfRule type="cellIs" dxfId="110" priority="301" operator="equal">
      <formula>"Empate"</formula>
    </cfRule>
  </conditionalFormatting>
  <conditionalFormatting sqref="B690">
    <cfRule type="duplicateValues" dxfId="109" priority="299"/>
  </conditionalFormatting>
  <conditionalFormatting sqref="EQ690">
    <cfRule type="cellIs" dxfId="108" priority="297" operator="equal">
      <formula>"Ítem sin cotización"</formula>
    </cfRule>
    <cfRule type="cellIs" dxfId="107" priority="298" operator="equal">
      <formula>"Empate"</formula>
    </cfRule>
  </conditionalFormatting>
  <conditionalFormatting sqref="B691">
    <cfRule type="duplicateValues" dxfId="106" priority="296"/>
  </conditionalFormatting>
  <conditionalFormatting sqref="EQ691">
    <cfRule type="cellIs" dxfId="105" priority="294" operator="equal">
      <formula>"Ítem sin cotización"</formula>
    </cfRule>
    <cfRule type="cellIs" dxfId="104" priority="295" operator="equal">
      <formula>"Empate"</formula>
    </cfRule>
  </conditionalFormatting>
  <conditionalFormatting sqref="B692">
    <cfRule type="duplicateValues" dxfId="103" priority="293"/>
  </conditionalFormatting>
  <conditionalFormatting sqref="EQ692">
    <cfRule type="cellIs" dxfId="102" priority="291" operator="equal">
      <formula>"Ítem sin cotización"</formula>
    </cfRule>
    <cfRule type="cellIs" dxfId="101" priority="292" operator="equal">
      <formula>"Empate"</formula>
    </cfRule>
  </conditionalFormatting>
  <conditionalFormatting sqref="B693">
    <cfRule type="duplicateValues" dxfId="100" priority="290"/>
  </conditionalFormatting>
  <conditionalFormatting sqref="EQ693">
    <cfRule type="cellIs" dxfId="99" priority="288" operator="equal">
      <formula>"Ítem sin cotización"</formula>
    </cfRule>
    <cfRule type="cellIs" dxfId="98" priority="289" operator="equal">
      <formula>"Empate"</formula>
    </cfRule>
  </conditionalFormatting>
  <conditionalFormatting sqref="B694">
    <cfRule type="duplicateValues" dxfId="97" priority="287"/>
  </conditionalFormatting>
  <conditionalFormatting sqref="EQ694">
    <cfRule type="cellIs" dxfId="96" priority="285" operator="equal">
      <formula>"Ítem sin cotización"</formula>
    </cfRule>
    <cfRule type="cellIs" dxfId="95" priority="286" operator="equal">
      <formula>"Empate"</formula>
    </cfRule>
  </conditionalFormatting>
  <conditionalFormatting sqref="B695">
    <cfRule type="duplicateValues" dxfId="94" priority="284"/>
  </conditionalFormatting>
  <conditionalFormatting sqref="EQ695">
    <cfRule type="cellIs" dxfId="93" priority="282" operator="equal">
      <formula>"Ítem sin cotización"</formula>
    </cfRule>
    <cfRule type="cellIs" dxfId="92" priority="283" operator="equal">
      <formula>"Empate"</formula>
    </cfRule>
  </conditionalFormatting>
  <conditionalFormatting sqref="B696">
    <cfRule type="duplicateValues" dxfId="91" priority="281"/>
  </conditionalFormatting>
  <conditionalFormatting sqref="B697">
    <cfRule type="duplicateValues" dxfId="90" priority="278"/>
  </conditionalFormatting>
  <conditionalFormatting sqref="B698">
    <cfRule type="duplicateValues" dxfId="89" priority="275"/>
  </conditionalFormatting>
  <conditionalFormatting sqref="B699">
    <cfRule type="duplicateValues" dxfId="88" priority="272"/>
  </conditionalFormatting>
  <conditionalFormatting sqref="EQ699">
    <cfRule type="cellIs" dxfId="87" priority="270" operator="equal">
      <formula>"Ítem sin cotización"</formula>
    </cfRule>
    <cfRule type="cellIs" dxfId="86" priority="271" operator="equal">
      <formula>"Empate"</formula>
    </cfRule>
  </conditionalFormatting>
  <conditionalFormatting sqref="B700">
    <cfRule type="duplicateValues" dxfId="85" priority="269"/>
  </conditionalFormatting>
  <conditionalFormatting sqref="B701">
    <cfRule type="duplicateValues" dxfId="84" priority="266"/>
  </conditionalFormatting>
  <conditionalFormatting sqref="B702">
    <cfRule type="duplicateValues" dxfId="83" priority="260"/>
  </conditionalFormatting>
  <conditionalFormatting sqref="EQ702">
    <cfRule type="cellIs" dxfId="82" priority="258" operator="equal">
      <formula>"Ítem sin cotización"</formula>
    </cfRule>
    <cfRule type="cellIs" dxfId="81" priority="259" operator="equal">
      <formula>"Empate"</formula>
    </cfRule>
  </conditionalFormatting>
  <conditionalFormatting sqref="B703">
    <cfRule type="duplicateValues" dxfId="80" priority="257"/>
  </conditionalFormatting>
  <conditionalFormatting sqref="EQ703">
    <cfRule type="cellIs" dxfId="79" priority="255" operator="equal">
      <formula>"Ítem sin cotización"</formula>
    </cfRule>
    <cfRule type="cellIs" dxfId="78" priority="256" operator="equal">
      <formula>"Empate"</formula>
    </cfRule>
  </conditionalFormatting>
  <conditionalFormatting sqref="B704">
    <cfRule type="duplicateValues" dxfId="77" priority="254"/>
  </conditionalFormatting>
  <conditionalFormatting sqref="B705">
    <cfRule type="duplicateValues" dxfId="76" priority="251"/>
  </conditionalFormatting>
  <conditionalFormatting sqref="EQ705">
    <cfRule type="cellIs" dxfId="75" priority="249" operator="equal">
      <formula>"Ítem sin cotización"</formula>
    </cfRule>
    <cfRule type="cellIs" dxfId="74" priority="250" operator="equal">
      <formula>"Empate"</formula>
    </cfRule>
  </conditionalFormatting>
  <conditionalFormatting sqref="B706">
    <cfRule type="duplicateValues" dxfId="73" priority="248"/>
  </conditionalFormatting>
  <conditionalFormatting sqref="EQ706">
    <cfRule type="cellIs" dxfId="72" priority="246" operator="equal">
      <formula>"Ítem sin cotización"</formula>
    </cfRule>
    <cfRule type="cellIs" dxfId="71" priority="247" operator="equal">
      <formula>"Empate"</formula>
    </cfRule>
  </conditionalFormatting>
  <conditionalFormatting sqref="B707">
    <cfRule type="duplicateValues" dxfId="70" priority="245"/>
  </conditionalFormatting>
  <conditionalFormatting sqref="EQ707">
    <cfRule type="cellIs" dxfId="69" priority="243" operator="equal">
      <formula>"Ítem sin cotización"</formula>
    </cfRule>
    <cfRule type="cellIs" dxfId="68" priority="244" operator="equal">
      <formula>"Empate"</formula>
    </cfRule>
  </conditionalFormatting>
  <conditionalFormatting sqref="B708">
    <cfRule type="duplicateValues" dxfId="67" priority="242"/>
  </conditionalFormatting>
  <conditionalFormatting sqref="EQ708">
    <cfRule type="cellIs" dxfId="66" priority="240" operator="equal">
      <formula>"Ítem sin cotización"</formula>
    </cfRule>
    <cfRule type="cellIs" dxfId="65" priority="241" operator="equal">
      <formula>"Empate"</formula>
    </cfRule>
  </conditionalFormatting>
  <conditionalFormatting sqref="B709">
    <cfRule type="duplicateValues" dxfId="64" priority="239"/>
  </conditionalFormatting>
  <conditionalFormatting sqref="EQ709">
    <cfRule type="cellIs" dxfId="63" priority="237" operator="equal">
      <formula>"Ítem sin cotización"</formula>
    </cfRule>
    <cfRule type="cellIs" dxfId="62" priority="238" operator="equal">
      <formula>"Empate"</formula>
    </cfRule>
  </conditionalFormatting>
  <conditionalFormatting sqref="B710">
    <cfRule type="duplicateValues" dxfId="61" priority="236"/>
  </conditionalFormatting>
  <conditionalFormatting sqref="EQ710">
    <cfRule type="cellIs" dxfId="60" priority="234" operator="equal">
      <formula>"Ítem sin cotización"</formula>
    </cfRule>
    <cfRule type="cellIs" dxfId="59" priority="235" operator="equal">
      <formula>"Empate"</formula>
    </cfRule>
  </conditionalFormatting>
  <conditionalFormatting sqref="B711">
    <cfRule type="duplicateValues" dxfId="58" priority="233"/>
  </conditionalFormatting>
  <conditionalFormatting sqref="EQ711">
    <cfRule type="cellIs" dxfId="57" priority="231" operator="equal">
      <formula>"Ítem sin cotización"</formula>
    </cfRule>
    <cfRule type="cellIs" dxfId="56" priority="232" operator="equal">
      <formula>"Empate"</formula>
    </cfRule>
  </conditionalFormatting>
  <conditionalFormatting sqref="B712">
    <cfRule type="duplicateValues" dxfId="55" priority="230"/>
  </conditionalFormatting>
  <conditionalFormatting sqref="EQ712">
    <cfRule type="cellIs" dxfId="54" priority="228" operator="equal">
      <formula>"Ítem sin cotización"</formula>
    </cfRule>
    <cfRule type="cellIs" dxfId="53" priority="229" operator="equal">
      <formula>"Empate"</formula>
    </cfRule>
  </conditionalFormatting>
  <conditionalFormatting sqref="B713">
    <cfRule type="duplicateValues" dxfId="52" priority="227"/>
  </conditionalFormatting>
  <conditionalFormatting sqref="EQ713">
    <cfRule type="cellIs" dxfId="51" priority="225" operator="equal">
      <formula>"Ítem sin cotización"</formula>
    </cfRule>
    <cfRule type="cellIs" dxfId="50" priority="226" operator="equal">
      <formula>"Empate"</formula>
    </cfRule>
  </conditionalFormatting>
  <conditionalFormatting sqref="B714">
    <cfRule type="duplicateValues" dxfId="49" priority="224"/>
  </conditionalFormatting>
  <conditionalFormatting sqref="EQ714">
    <cfRule type="cellIs" dxfId="48" priority="222" operator="equal">
      <formula>"Ítem sin cotización"</formula>
    </cfRule>
    <cfRule type="cellIs" dxfId="47" priority="223" operator="equal">
      <formula>"Empate"</formula>
    </cfRule>
  </conditionalFormatting>
  <conditionalFormatting sqref="B715">
    <cfRule type="duplicateValues" dxfId="46" priority="221"/>
  </conditionalFormatting>
  <conditionalFormatting sqref="EQ715">
    <cfRule type="cellIs" dxfId="45" priority="219" operator="equal">
      <formula>"Ítem sin cotización"</formula>
    </cfRule>
    <cfRule type="cellIs" dxfId="44" priority="220" operator="equal">
      <formula>"Empate"</formula>
    </cfRule>
  </conditionalFormatting>
  <conditionalFormatting sqref="B716">
    <cfRule type="duplicateValues" dxfId="43" priority="218"/>
  </conditionalFormatting>
  <conditionalFormatting sqref="EQ716">
    <cfRule type="cellIs" dxfId="42" priority="216" operator="equal">
      <formula>"Ítem sin cotización"</formula>
    </cfRule>
    <cfRule type="cellIs" dxfId="41" priority="217" operator="equal">
      <formula>"Empate"</formula>
    </cfRule>
  </conditionalFormatting>
  <conditionalFormatting sqref="B717">
    <cfRule type="duplicateValues" dxfId="40" priority="215"/>
  </conditionalFormatting>
  <conditionalFormatting sqref="EQ717">
    <cfRule type="cellIs" dxfId="39" priority="213" operator="equal">
      <formula>"Ítem sin cotización"</formula>
    </cfRule>
    <cfRule type="cellIs" dxfId="38" priority="214" operator="equal">
      <formula>"Empate"</formula>
    </cfRule>
  </conditionalFormatting>
  <conditionalFormatting sqref="B718">
    <cfRule type="duplicateValues" dxfId="37" priority="212"/>
  </conditionalFormatting>
  <conditionalFormatting sqref="B719">
    <cfRule type="duplicateValues" dxfId="36" priority="209"/>
  </conditionalFormatting>
  <conditionalFormatting sqref="EQ719">
    <cfRule type="cellIs" dxfId="35" priority="207" operator="equal">
      <formula>"Ítem sin cotización"</formula>
    </cfRule>
    <cfRule type="cellIs" dxfId="34" priority="208" operator="equal">
      <formula>"Empate"</formula>
    </cfRule>
  </conditionalFormatting>
  <conditionalFormatting sqref="B720">
    <cfRule type="duplicateValues" dxfId="33" priority="206"/>
  </conditionalFormatting>
  <conditionalFormatting sqref="EQ720">
    <cfRule type="cellIs" dxfId="32" priority="204" operator="equal">
      <formula>"Ítem sin cotización"</formula>
    </cfRule>
    <cfRule type="cellIs" dxfId="31" priority="205" operator="equal">
      <formula>"Empate"</formula>
    </cfRule>
  </conditionalFormatting>
  <conditionalFormatting sqref="B721">
    <cfRule type="duplicateValues" dxfId="30" priority="203"/>
  </conditionalFormatting>
  <conditionalFormatting sqref="EQ721">
    <cfRule type="cellIs" dxfId="29" priority="201" operator="equal">
      <formula>"Ítem sin cotización"</formula>
    </cfRule>
    <cfRule type="cellIs" dxfId="28" priority="202" operator="equal">
      <formula>"Empate"</formula>
    </cfRule>
  </conditionalFormatting>
  <conditionalFormatting sqref="B722">
    <cfRule type="duplicateValues" dxfId="27" priority="200"/>
  </conditionalFormatting>
  <conditionalFormatting sqref="EQ722">
    <cfRule type="cellIs" dxfId="26" priority="198" operator="equal">
      <formula>"Ítem sin cotización"</formula>
    </cfRule>
    <cfRule type="cellIs" dxfId="25" priority="199" operator="equal">
      <formula>"Empate"</formula>
    </cfRule>
  </conditionalFormatting>
  <conditionalFormatting sqref="B723">
    <cfRule type="duplicateValues" dxfId="24" priority="197"/>
  </conditionalFormatting>
  <conditionalFormatting sqref="EQ723">
    <cfRule type="cellIs" dxfId="23" priority="195" operator="equal">
      <formula>"Ítem sin cotización"</formula>
    </cfRule>
    <cfRule type="cellIs" dxfId="22" priority="196" operator="equal">
      <formula>"Empate"</formula>
    </cfRule>
  </conditionalFormatting>
  <conditionalFormatting sqref="B724">
    <cfRule type="duplicateValues" dxfId="21" priority="194"/>
  </conditionalFormatting>
  <conditionalFormatting sqref="EQ724">
    <cfRule type="cellIs" dxfId="20" priority="192" operator="equal">
      <formula>"Ítem sin cotización"</formula>
    </cfRule>
    <cfRule type="cellIs" dxfId="19" priority="193" operator="equal">
      <formula>"Empate"</formula>
    </cfRule>
  </conditionalFormatting>
  <conditionalFormatting sqref="B725">
    <cfRule type="duplicateValues" dxfId="18" priority="191"/>
  </conditionalFormatting>
  <conditionalFormatting sqref="EQ725">
    <cfRule type="cellIs" dxfId="17" priority="189" operator="equal">
      <formula>"Ítem sin cotización"</formula>
    </cfRule>
    <cfRule type="cellIs" dxfId="16" priority="190" operator="equal">
      <formula>"Empate"</formula>
    </cfRule>
  </conditionalFormatting>
  <conditionalFormatting sqref="B726">
    <cfRule type="duplicateValues" dxfId="15" priority="188"/>
  </conditionalFormatting>
  <conditionalFormatting sqref="EQ726">
    <cfRule type="cellIs" dxfId="14" priority="186" operator="equal">
      <formula>"Ítem sin cotización"</formula>
    </cfRule>
    <cfRule type="cellIs" dxfId="13" priority="187" operator="equal">
      <formula>"Empate"</formula>
    </cfRule>
  </conditionalFormatting>
  <conditionalFormatting sqref="B727">
    <cfRule type="duplicateValues" dxfId="12" priority="185"/>
  </conditionalFormatting>
  <conditionalFormatting sqref="EQ727">
    <cfRule type="cellIs" dxfId="11" priority="183" operator="equal">
      <formula>"Ítem sin cotización"</formula>
    </cfRule>
    <cfRule type="cellIs" dxfId="10" priority="184" operator="equal">
      <formula>"Empate"</formula>
    </cfRule>
  </conditionalFormatting>
  <conditionalFormatting sqref="B728">
    <cfRule type="duplicateValues" dxfId="9" priority="182"/>
  </conditionalFormatting>
  <conditionalFormatting sqref="EQ728">
    <cfRule type="cellIs" dxfId="8" priority="180" operator="equal">
      <formula>"Ítem sin cotización"</formula>
    </cfRule>
    <cfRule type="cellIs" dxfId="7" priority="181" operator="equal">
      <formula>"Empate"</formula>
    </cfRule>
  </conditionalFormatting>
  <conditionalFormatting sqref="B729">
    <cfRule type="duplicateValues" dxfId="6" priority="179"/>
  </conditionalFormatting>
  <conditionalFormatting sqref="EQ729">
    <cfRule type="cellIs" dxfId="5" priority="177" operator="equal">
      <formula>"Ítem sin cotización"</formula>
    </cfRule>
    <cfRule type="cellIs" dxfId="4" priority="178" operator="equal">
      <formula>"Empate"</formula>
    </cfRule>
  </conditionalFormatting>
  <conditionalFormatting sqref="EQ1:EQ4">
    <cfRule type="cellIs" dxfId="3" priority="1" operator="equal">
      <formula>"Ítem sin cotización"</formula>
    </cfRule>
    <cfRule type="cellIs" dxfId="2" priority="2" operator="equal">
      <formula>"Empate"</formula>
    </cfRule>
  </conditionalFormatting>
  <printOptions horizontalCentered="1" verticalCentered="1"/>
  <pageMargins left="0.23622047244094491" right="0.23622047244094491" top="0.35433070866141736" bottom="0.55118110236220474" header="0.31496062992125984" footer="0.31496062992125984"/>
  <pageSetup scale="10" fitToHeight="0" orientation="landscape" r:id="rId1"/>
  <rowBreaks count="1" manualBreakCount="1">
    <brk id="731" max="146" man="1"/>
  </rowBreaks>
  <colBreaks count="1" manualBreakCount="1">
    <brk id="68" max="779" man="1"/>
  </colBreaks>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T11"/>
  <sheetViews>
    <sheetView workbookViewId="0">
      <selection sqref="A1:T11"/>
    </sheetView>
  </sheetViews>
  <sheetFormatPr baseColWidth="10" defaultRowHeight="15"/>
  <sheetData>
    <row r="1" spans="1:20">
      <c r="A1" s="362" t="s">
        <v>1515</v>
      </c>
      <c r="B1" s="362"/>
      <c r="C1" s="362"/>
      <c r="D1" s="362"/>
      <c r="E1" s="362"/>
      <c r="F1" s="362"/>
      <c r="G1" s="362"/>
      <c r="H1" s="362"/>
      <c r="I1" s="362"/>
      <c r="J1" s="362"/>
      <c r="K1" s="362"/>
      <c r="L1" s="362"/>
      <c r="M1" s="362"/>
      <c r="N1" s="362"/>
      <c r="O1" s="362"/>
      <c r="P1" s="362"/>
      <c r="Q1" s="362"/>
      <c r="R1" s="362"/>
      <c r="S1" s="362"/>
      <c r="T1" s="362"/>
    </row>
    <row r="2" spans="1:20">
      <c r="A2" s="362"/>
      <c r="B2" s="362"/>
      <c r="C2" s="362"/>
      <c r="D2" s="362"/>
      <c r="E2" s="362"/>
      <c r="F2" s="362"/>
      <c r="G2" s="362"/>
      <c r="H2" s="362"/>
      <c r="I2" s="362"/>
      <c r="J2" s="362"/>
      <c r="K2" s="362"/>
      <c r="L2" s="362"/>
      <c r="M2" s="362"/>
      <c r="N2" s="362"/>
      <c r="O2" s="362"/>
      <c r="P2" s="362"/>
      <c r="Q2" s="362"/>
      <c r="R2" s="362"/>
      <c r="S2" s="362"/>
      <c r="T2" s="362"/>
    </row>
    <row r="3" spans="1:20">
      <c r="A3" s="362"/>
      <c r="B3" s="362"/>
      <c r="C3" s="362"/>
      <c r="D3" s="362"/>
      <c r="E3" s="362"/>
      <c r="F3" s="362"/>
      <c r="G3" s="362"/>
      <c r="H3" s="362"/>
      <c r="I3" s="362"/>
      <c r="J3" s="362"/>
      <c r="K3" s="362"/>
      <c r="L3" s="362"/>
      <c r="M3" s="362"/>
      <c r="N3" s="362"/>
      <c r="O3" s="362"/>
      <c r="P3" s="362"/>
      <c r="Q3" s="362"/>
      <c r="R3" s="362"/>
      <c r="S3" s="362"/>
      <c r="T3" s="362"/>
    </row>
    <row r="4" spans="1:20">
      <c r="A4" s="362"/>
      <c r="B4" s="362"/>
      <c r="C4" s="362"/>
      <c r="D4" s="362"/>
      <c r="E4" s="362"/>
      <c r="F4" s="362"/>
      <c r="G4" s="362"/>
      <c r="H4" s="362"/>
      <c r="I4" s="362"/>
      <c r="J4" s="362"/>
      <c r="K4" s="362"/>
      <c r="L4" s="362"/>
      <c r="M4" s="362"/>
      <c r="N4" s="362"/>
      <c r="O4" s="362"/>
      <c r="P4" s="362"/>
      <c r="Q4" s="362"/>
      <c r="R4" s="362"/>
      <c r="S4" s="362"/>
      <c r="T4" s="362"/>
    </row>
    <row r="5" spans="1:20">
      <c r="A5" s="362"/>
      <c r="B5" s="362"/>
      <c r="C5" s="362"/>
      <c r="D5" s="362"/>
      <c r="E5" s="362"/>
      <c r="F5" s="362"/>
      <c r="G5" s="362"/>
      <c r="H5" s="362"/>
      <c r="I5" s="362"/>
      <c r="J5" s="362"/>
      <c r="K5" s="362"/>
      <c r="L5" s="362"/>
      <c r="M5" s="362"/>
      <c r="N5" s="362"/>
      <c r="O5" s="362"/>
      <c r="P5" s="362"/>
      <c r="Q5" s="362"/>
      <c r="R5" s="362"/>
      <c r="S5" s="362"/>
      <c r="T5" s="362"/>
    </row>
    <row r="6" spans="1:20">
      <c r="A6" s="362"/>
      <c r="B6" s="362"/>
      <c r="C6" s="362"/>
      <c r="D6" s="362"/>
      <c r="E6" s="362"/>
      <c r="F6" s="362"/>
      <c r="G6" s="362"/>
      <c r="H6" s="362"/>
      <c r="I6" s="362"/>
      <c r="J6" s="362"/>
      <c r="K6" s="362"/>
      <c r="L6" s="362"/>
      <c r="M6" s="362"/>
      <c r="N6" s="362"/>
      <c r="O6" s="362"/>
      <c r="P6" s="362"/>
      <c r="Q6" s="362"/>
      <c r="R6" s="362"/>
      <c r="S6" s="362"/>
      <c r="T6" s="362"/>
    </row>
    <row r="7" spans="1:20">
      <c r="A7" s="362"/>
      <c r="B7" s="362"/>
      <c r="C7" s="362"/>
      <c r="D7" s="362"/>
      <c r="E7" s="362"/>
      <c r="F7" s="362"/>
      <c r="G7" s="362"/>
      <c r="H7" s="362"/>
      <c r="I7" s="362"/>
      <c r="J7" s="362"/>
      <c r="K7" s="362"/>
      <c r="L7" s="362"/>
      <c r="M7" s="362"/>
      <c r="N7" s="362"/>
      <c r="O7" s="362"/>
      <c r="P7" s="362"/>
      <c r="Q7" s="362"/>
      <c r="R7" s="362"/>
      <c r="S7" s="362"/>
      <c r="T7" s="362"/>
    </row>
    <row r="8" spans="1:20" ht="55.5" customHeight="1">
      <c r="A8" s="362"/>
      <c r="B8" s="362"/>
      <c r="C8" s="362"/>
      <c r="D8" s="362"/>
      <c r="E8" s="362"/>
      <c r="F8" s="362"/>
      <c r="G8" s="362"/>
      <c r="H8" s="362"/>
      <c r="I8" s="362"/>
      <c r="J8" s="362"/>
      <c r="K8" s="362"/>
      <c r="L8" s="362"/>
      <c r="M8" s="362"/>
      <c r="N8" s="362"/>
      <c r="O8" s="362"/>
      <c r="P8" s="362"/>
      <c r="Q8" s="362"/>
      <c r="R8" s="362"/>
      <c r="S8" s="362"/>
      <c r="T8" s="362"/>
    </row>
    <row r="9" spans="1:20">
      <c r="A9" s="362"/>
      <c r="B9" s="362"/>
      <c r="C9" s="362"/>
      <c r="D9" s="362"/>
      <c r="E9" s="362"/>
      <c r="F9" s="362"/>
      <c r="G9" s="362"/>
      <c r="H9" s="362"/>
      <c r="I9" s="362"/>
      <c r="J9" s="362"/>
      <c r="K9" s="362"/>
      <c r="L9" s="362"/>
      <c r="M9" s="362"/>
      <c r="N9" s="362"/>
      <c r="O9" s="362"/>
      <c r="P9" s="362"/>
      <c r="Q9" s="362"/>
      <c r="R9" s="362"/>
      <c r="S9" s="362"/>
      <c r="T9" s="362"/>
    </row>
    <row r="10" spans="1:20">
      <c r="A10" s="362"/>
      <c r="B10" s="362"/>
      <c r="C10" s="362"/>
      <c r="D10" s="362"/>
      <c r="E10" s="362"/>
      <c r="F10" s="362"/>
      <c r="G10" s="362"/>
      <c r="H10" s="362"/>
      <c r="I10" s="362"/>
      <c r="J10" s="362"/>
      <c r="K10" s="362"/>
      <c r="L10" s="362"/>
      <c r="M10" s="362"/>
      <c r="N10" s="362"/>
      <c r="O10" s="362"/>
      <c r="P10" s="362"/>
      <c r="Q10" s="362"/>
      <c r="R10" s="362"/>
      <c r="S10" s="362"/>
      <c r="T10" s="362"/>
    </row>
    <row r="11" spans="1:20" ht="164.25" customHeight="1">
      <c r="A11" s="362"/>
      <c r="B11" s="362"/>
      <c r="C11" s="362"/>
      <c r="D11" s="362"/>
      <c r="E11" s="362"/>
      <c r="F11" s="362"/>
      <c r="G11" s="362"/>
      <c r="H11" s="362"/>
      <c r="I11" s="362"/>
      <c r="J11" s="362"/>
      <c r="K11" s="362"/>
      <c r="L11" s="362"/>
      <c r="M11" s="362"/>
      <c r="N11" s="362"/>
      <c r="O11" s="362"/>
      <c r="P11" s="362"/>
      <c r="Q11" s="362"/>
      <c r="R11" s="362"/>
      <c r="S11" s="362"/>
      <c r="T11" s="362"/>
    </row>
  </sheetData>
  <mergeCells count="1">
    <mergeCell ref="A1:T1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pageSetUpPr fitToPage="1"/>
  </sheetPr>
  <dimension ref="A1:ES329"/>
  <sheetViews>
    <sheetView showGridLines="0" view="pageBreakPreview" topLeftCell="A10" zoomScale="80" zoomScaleNormal="80" zoomScaleSheetLayoutView="80" workbookViewId="0">
      <pane xSplit="3" ySplit="3" topLeftCell="D13" activePane="bottomRight" state="frozen"/>
      <selection activeCell="A10" sqref="A10"/>
      <selection pane="topRight" activeCell="D10" sqref="D10"/>
      <selection pane="bottomLeft" activeCell="A13" sqref="A13"/>
      <selection pane="bottomRight" activeCell="DX13" sqref="DX13"/>
    </sheetView>
  </sheetViews>
  <sheetFormatPr baseColWidth="10" defaultColWidth="3.5703125" defaultRowHeight="15"/>
  <cols>
    <col min="1" max="1" width="8" style="4" customWidth="1"/>
    <col min="2" max="2" width="13.42578125" style="4" customWidth="1"/>
    <col min="3" max="3" width="35.140625" style="109" customWidth="1"/>
    <col min="4" max="4" width="19.42578125" style="4" customWidth="1"/>
    <col min="5" max="5" width="18.28515625" style="35" customWidth="1"/>
    <col min="6" max="6" width="25.42578125" style="35" customWidth="1"/>
    <col min="7" max="7" width="40.42578125" style="35" hidden="1" customWidth="1"/>
    <col min="8" max="8" width="32.7109375" style="35" hidden="1" customWidth="1"/>
    <col min="9" max="9" width="15.7109375" style="74" hidden="1" customWidth="1"/>
    <col min="10" max="10" width="19.140625" style="4" hidden="1" customWidth="1"/>
    <col min="11" max="11" width="15.140625" style="4" hidden="1" customWidth="1"/>
    <col min="12" max="12" width="15.7109375" style="4" hidden="1" customWidth="1"/>
    <col min="13" max="13" width="20.7109375" style="4" hidden="1" customWidth="1"/>
    <col min="14" max="14" width="21.28515625" style="4" hidden="1" customWidth="1"/>
    <col min="15" max="15" width="1.85546875" style="4" customWidth="1"/>
    <col min="16" max="16" width="13.5703125" style="4" customWidth="1"/>
    <col min="17" max="17" width="14.7109375" style="4" customWidth="1"/>
    <col min="18" max="18" width="15.7109375" style="146" customWidth="1"/>
    <col min="19" max="19" width="26.7109375" style="4" customWidth="1"/>
    <col min="20" max="20" width="3" style="4" customWidth="1"/>
    <col min="21" max="21" width="16.28515625" style="4" customWidth="1"/>
    <col min="22" max="22" width="17.85546875" style="4" customWidth="1"/>
    <col min="23" max="23" width="16.42578125" style="146" customWidth="1"/>
    <col min="24" max="24" width="23.85546875" style="4" customWidth="1"/>
    <col min="25" max="25" width="2.85546875" style="4" customWidth="1"/>
    <col min="26" max="26" width="17.85546875" style="4" customWidth="1"/>
    <col min="27" max="27" width="18.7109375" style="4" customWidth="1"/>
    <col min="28" max="28" width="18" style="146" customWidth="1"/>
    <col min="29" max="29" width="19.5703125" style="4" customWidth="1"/>
    <col min="30" max="30" width="2.7109375" style="4" customWidth="1"/>
    <col min="31" max="31" width="13.7109375" style="4" customWidth="1"/>
    <col min="32" max="32" width="16.7109375" style="4" customWidth="1"/>
    <col min="33" max="33" width="15.28515625" style="146" customWidth="1"/>
    <col min="34" max="34" width="20.85546875" style="4" customWidth="1"/>
    <col min="35" max="35" width="4.28515625" style="4" customWidth="1"/>
    <col min="36" max="36" width="13.28515625" style="4" customWidth="1"/>
    <col min="37" max="37" width="16.28515625" style="4" customWidth="1"/>
    <col min="38" max="38" width="14.42578125" style="146" customWidth="1"/>
    <col min="39" max="39" width="26.5703125" style="4" customWidth="1"/>
    <col min="40" max="40" width="2.85546875" style="4" customWidth="1"/>
    <col min="41" max="41" width="13.85546875" style="4" customWidth="1"/>
    <col min="42" max="42" width="14.7109375" style="4" customWidth="1"/>
    <col min="43" max="43" width="16.7109375" style="146" customWidth="1"/>
    <col min="44" max="44" width="24.5703125" style="4" customWidth="1"/>
    <col min="45" max="45" width="3.140625" style="4" customWidth="1"/>
    <col min="46" max="46" width="13.28515625" style="4" customWidth="1"/>
    <col min="47" max="47" width="17.7109375" style="4" customWidth="1"/>
    <col min="48" max="48" width="16.5703125" style="146" customWidth="1"/>
    <col min="49" max="49" width="24.28515625" style="4" customWidth="1"/>
    <col min="50" max="50" width="2.7109375" style="4" customWidth="1"/>
    <col min="51" max="52" width="16.28515625" style="4" customWidth="1"/>
    <col min="53" max="53" width="15.85546875" style="146" customWidth="1"/>
    <col min="54" max="54" width="21.42578125" style="4" customWidth="1"/>
    <col min="55" max="55" width="3.140625" style="4" customWidth="1"/>
    <col min="56" max="56" width="14.42578125" style="4" customWidth="1"/>
    <col min="57" max="57" width="14.7109375" style="4" customWidth="1"/>
    <col min="58" max="58" width="15.28515625" style="146" customWidth="1"/>
    <col min="59" max="59" width="25.5703125" style="4" customWidth="1"/>
    <col min="60" max="60" width="2.7109375" style="4" customWidth="1"/>
    <col min="61" max="61" width="19.7109375" style="4" customWidth="1"/>
    <col min="62" max="62" width="22.5703125" style="4" customWidth="1"/>
    <col min="63" max="63" width="20.28515625" style="146" customWidth="1"/>
    <col min="64" max="64" width="23.85546875" style="4" customWidth="1"/>
    <col min="65" max="65" width="3.85546875" style="4" customWidth="1"/>
    <col min="66" max="66" width="14" style="4" customWidth="1"/>
    <col min="67" max="67" width="14.42578125" style="4" customWidth="1"/>
    <col min="68" max="68" width="15" style="146" customWidth="1"/>
    <col min="69" max="69" width="25.42578125" style="4" customWidth="1"/>
    <col min="70" max="70" width="3.42578125" style="4" customWidth="1"/>
    <col min="71" max="71" width="14.140625" style="4" customWidth="1"/>
    <col min="72" max="72" width="15.28515625" style="4" customWidth="1"/>
    <col min="73" max="73" width="15.28515625" style="146" customWidth="1"/>
    <col min="74" max="74" width="25.28515625" style="4" customWidth="1"/>
    <col min="75" max="75" width="3.5703125" style="4" customWidth="1"/>
    <col min="76" max="76" width="15.85546875" style="4" customWidth="1"/>
    <col min="77" max="77" width="14.42578125" style="4" customWidth="1"/>
    <col min="78" max="78" width="15.7109375" style="146" customWidth="1"/>
    <col min="79" max="79" width="21.28515625" style="4" customWidth="1"/>
    <col min="80" max="80" width="3" style="4" customWidth="1"/>
    <col min="81" max="81" width="15.42578125" style="4" customWidth="1"/>
    <col min="82" max="82" width="15" style="4" customWidth="1"/>
    <col min="83" max="83" width="16.140625" style="146" customWidth="1"/>
    <col min="84" max="84" width="23.28515625" style="4" customWidth="1"/>
    <col min="85" max="85" width="3.7109375" style="4" customWidth="1"/>
    <col min="86" max="86" width="15.7109375" style="4" customWidth="1"/>
    <col min="87" max="87" width="18.85546875" style="4" customWidth="1"/>
    <col min="88" max="88" width="18.85546875" style="146" customWidth="1"/>
    <col min="89" max="89" width="21.7109375" style="4" customWidth="1"/>
    <col min="90" max="90" width="2.7109375" style="4" customWidth="1"/>
    <col min="91" max="92" width="18.85546875" style="4" customWidth="1"/>
    <col min="93" max="93" width="18.85546875" style="146" customWidth="1"/>
    <col min="94" max="94" width="28.7109375" style="4" customWidth="1"/>
    <col min="95" max="95" width="3" style="4" customWidth="1"/>
    <col min="96" max="97" width="18.85546875" style="4" customWidth="1"/>
    <col min="98" max="98" width="18.85546875" style="146" customWidth="1"/>
    <col min="99" max="99" width="21.7109375" style="4" customWidth="1"/>
    <col min="100" max="100" width="3.140625" style="4" customWidth="1"/>
    <col min="101" max="102" width="18.85546875" style="4" customWidth="1"/>
    <col min="103" max="103" width="18.85546875" style="146" customWidth="1"/>
    <col min="104" max="104" width="30" style="4" customWidth="1"/>
    <col min="105" max="105" width="2.5703125" style="4" customWidth="1"/>
    <col min="106" max="106" width="16.42578125" style="4" customWidth="1"/>
    <col min="107" max="107" width="18.85546875" style="4" customWidth="1"/>
    <col min="108" max="108" width="18.85546875" style="146" customWidth="1"/>
    <col min="109" max="109" width="26.7109375" style="4" customWidth="1"/>
    <col min="110" max="110" width="3.140625" style="4" customWidth="1"/>
    <col min="111" max="112" width="18.85546875" style="4" customWidth="1"/>
    <col min="113" max="113" width="18.85546875" style="146" customWidth="1"/>
    <col min="114" max="114" width="24.7109375" style="4" customWidth="1"/>
    <col min="115" max="115" width="3.85546875" style="4" customWidth="1"/>
    <col min="116" max="117" width="18.85546875" style="4" customWidth="1"/>
    <col min="118" max="118" width="18.85546875" style="146" customWidth="1"/>
    <col min="119" max="119" width="31.7109375" style="4" customWidth="1"/>
    <col min="120" max="120" width="4.42578125" style="4" customWidth="1"/>
    <col min="121" max="121" width="21.28515625" style="4" bestFit="1" customWidth="1"/>
    <col min="122" max="122" width="19.28515625" style="4" customWidth="1"/>
    <col min="123" max="123" width="22.5703125" style="4" customWidth="1"/>
    <col min="124" max="124" width="17.140625" style="4" customWidth="1"/>
    <col min="125" max="125" width="22.140625" style="15" customWidth="1"/>
    <col min="126" max="126" width="22.42578125" style="4" customWidth="1"/>
    <col min="127" max="127" width="23.5703125" style="4" customWidth="1"/>
    <col min="128" max="130" width="13.85546875" style="11" customWidth="1"/>
    <col min="131" max="131" width="15.28515625" style="11" customWidth="1"/>
    <col min="132" max="135" width="13.85546875" style="11" customWidth="1"/>
    <col min="136" max="136" width="15.85546875" style="11" customWidth="1"/>
    <col min="137" max="143" width="13.85546875" style="11" customWidth="1"/>
    <col min="144" max="144" width="16" style="11" customWidth="1"/>
    <col min="145" max="145" width="13.85546875" style="11" customWidth="1"/>
    <col min="146" max="146" width="16.5703125" style="11" customWidth="1"/>
    <col min="147" max="147" width="16.42578125" style="11" customWidth="1"/>
    <col min="148" max="148" width="16.140625" style="11" customWidth="1"/>
    <col min="149" max="149" width="24" style="189" customWidth="1"/>
    <col min="150" max="171" width="8.5703125" style="11" customWidth="1"/>
    <col min="172" max="16384" width="3.5703125" style="11"/>
  </cols>
  <sheetData>
    <row r="1" spans="1:149" s="4" customFormat="1" ht="15" customHeight="1">
      <c r="A1" s="364"/>
      <c r="B1" s="365"/>
      <c r="C1" s="365"/>
      <c r="D1" s="366"/>
      <c r="E1" s="306" t="s">
        <v>679</v>
      </c>
      <c r="F1" s="307"/>
      <c r="G1" s="307"/>
      <c r="H1" s="307"/>
      <c r="I1" s="307"/>
      <c r="J1" s="307"/>
      <c r="K1" s="307"/>
      <c r="L1" s="307"/>
      <c r="M1" s="307"/>
      <c r="N1" s="307"/>
      <c r="O1" s="307"/>
      <c r="P1" s="307"/>
      <c r="Q1" s="307"/>
      <c r="R1" s="307"/>
      <c r="S1" s="307"/>
      <c r="T1" s="307"/>
      <c r="U1" s="307"/>
      <c r="V1" s="307"/>
      <c r="W1" s="307"/>
      <c r="X1" s="307"/>
      <c r="Y1" s="307"/>
      <c r="Z1" s="307"/>
      <c r="AA1" s="307"/>
      <c r="AB1" s="307"/>
      <c r="AC1" s="307"/>
      <c r="AD1" s="307"/>
      <c r="AE1" s="307"/>
      <c r="AF1" s="307"/>
      <c r="AG1" s="307"/>
      <c r="AH1" s="307"/>
      <c r="AI1" s="307"/>
      <c r="AJ1" s="307"/>
      <c r="AK1" s="307"/>
      <c r="AL1" s="307"/>
      <c r="AM1" s="307"/>
      <c r="AN1" s="307"/>
      <c r="AO1" s="307"/>
      <c r="AP1" s="307"/>
      <c r="AQ1" s="307"/>
      <c r="AR1" s="307"/>
      <c r="AS1" s="307"/>
      <c r="AT1" s="307"/>
      <c r="AU1" s="307"/>
      <c r="AV1" s="307"/>
      <c r="AW1" s="307"/>
      <c r="AX1" s="307"/>
      <c r="AY1" s="307"/>
      <c r="AZ1" s="307"/>
      <c r="BA1" s="307"/>
      <c r="BB1" s="307"/>
      <c r="BC1" s="307"/>
      <c r="BD1" s="307"/>
      <c r="BE1" s="307"/>
      <c r="BF1" s="307"/>
      <c r="BG1" s="307"/>
      <c r="BH1" s="307"/>
      <c r="BI1" s="307"/>
      <c r="BJ1" s="307"/>
      <c r="BK1" s="307"/>
      <c r="BL1" s="307"/>
      <c r="BM1" s="307"/>
      <c r="BN1" s="307"/>
      <c r="BO1" s="307"/>
      <c r="BP1" s="307"/>
      <c r="BQ1" s="307"/>
      <c r="BR1" s="307"/>
      <c r="BS1" s="307"/>
      <c r="BT1" s="307"/>
      <c r="BU1" s="307"/>
      <c r="BV1" s="307"/>
      <c r="BW1" s="307"/>
      <c r="BX1" s="307"/>
      <c r="BY1" s="307"/>
      <c r="BZ1" s="307"/>
      <c r="CA1" s="307"/>
      <c r="CB1" s="307"/>
      <c r="CC1" s="307"/>
      <c r="CD1" s="307"/>
      <c r="CE1" s="307"/>
      <c r="CF1" s="307"/>
      <c r="CG1" s="307"/>
      <c r="CH1" s="307"/>
      <c r="CI1" s="307"/>
      <c r="CJ1" s="307"/>
      <c r="CK1" s="307"/>
      <c r="CL1" s="307"/>
      <c r="CM1" s="307"/>
      <c r="CN1" s="307"/>
      <c r="CO1" s="307"/>
      <c r="CP1" s="307"/>
      <c r="CQ1" s="307"/>
      <c r="CR1" s="307"/>
      <c r="CS1" s="307"/>
      <c r="CT1" s="307"/>
      <c r="CU1" s="307"/>
      <c r="CV1" s="307"/>
      <c r="CW1" s="307"/>
      <c r="CX1" s="307"/>
      <c r="CY1" s="307"/>
      <c r="CZ1" s="307"/>
      <c r="DA1" s="307"/>
      <c r="DB1" s="307"/>
      <c r="DC1" s="307"/>
      <c r="DD1" s="307"/>
      <c r="DE1" s="307"/>
      <c r="DF1" s="307"/>
      <c r="DG1" s="307"/>
      <c r="DH1" s="307"/>
      <c r="DI1" s="307"/>
      <c r="DJ1" s="307"/>
      <c r="DK1" s="307"/>
      <c r="DL1" s="307"/>
      <c r="DM1" s="307"/>
      <c r="DN1" s="307"/>
      <c r="DO1" s="307"/>
      <c r="DP1" s="307"/>
      <c r="DQ1" s="297" t="s">
        <v>19</v>
      </c>
      <c r="DR1" s="298"/>
      <c r="DS1" s="298"/>
      <c r="DT1" s="298"/>
      <c r="DU1" s="298"/>
      <c r="DV1" s="298"/>
      <c r="DW1" s="299"/>
      <c r="ES1" s="109"/>
    </row>
    <row r="2" spans="1:149" s="4" customFormat="1" ht="15" customHeight="1">
      <c r="A2" s="346"/>
      <c r="B2" s="348"/>
      <c r="C2" s="348"/>
      <c r="D2" s="367"/>
      <c r="E2" s="309"/>
      <c r="F2" s="310"/>
      <c r="G2" s="310"/>
      <c r="H2" s="310"/>
      <c r="I2" s="310"/>
      <c r="J2" s="310"/>
      <c r="K2" s="310"/>
      <c r="L2" s="310"/>
      <c r="M2" s="310"/>
      <c r="N2" s="310"/>
      <c r="O2" s="310"/>
      <c r="P2" s="310"/>
      <c r="Q2" s="310"/>
      <c r="R2" s="310"/>
      <c r="S2" s="310"/>
      <c r="T2" s="310"/>
      <c r="U2" s="310"/>
      <c r="V2" s="310"/>
      <c r="W2" s="310"/>
      <c r="X2" s="310"/>
      <c r="Y2" s="310"/>
      <c r="Z2" s="310"/>
      <c r="AA2" s="310"/>
      <c r="AB2" s="310"/>
      <c r="AC2" s="310"/>
      <c r="AD2" s="310"/>
      <c r="AE2" s="310"/>
      <c r="AF2" s="310"/>
      <c r="AG2" s="310"/>
      <c r="AH2" s="310"/>
      <c r="AI2" s="310"/>
      <c r="AJ2" s="310"/>
      <c r="AK2" s="310"/>
      <c r="AL2" s="310"/>
      <c r="AM2" s="310"/>
      <c r="AN2" s="310"/>
      <c r="AO2" s="310"/>
      <c r="AP2" s="310"/>
      <c r="AQ2" s="310"/>
      <c r="AR2" s="310"/>
      <c r="AS2" s="310"/>
      <c r="AT2" s="310"/>
      <c r="AU2" s="310"/>
      <c r="AV2" s="310"/>
      <c r="AW2" s="310"/>
      <c r="AX2" s="310"/>
      <c r="AY2" s="310"/>
      <c r="AZ2" s="310"/>
      <c r="BA2" s="310"/>
      <c r="BB2" s="310"/>
      <c r="BC2" s="310"/>
      <c r="BD2" s="310"/>
      <c r="BE2" s="310"/>
      <c r="BF2" s="310"/>
      <c r="BG2" s="310"/>
      <c r="BH2" s="310"/>
      <c r="BI2" s="310"/>
      <c r="BJ2" s="310"/>
      <c r="BK2" s="310"/>
      <c r="BL2" s="310"/>
      <c r="BM2" s="310"/>
      <c r="BN2" s="310"/>
      <c r="BO2" s="310"/>
      <c r="BP2" s="310"/>
      <c r="BQ2" s="310"/>
      <c r="BR2" s="310"/>
      <c r="BS2" s="310"/>
      <c r="BT2" s="310"/>
      <c r="BU2" s="310"/>
      <c r="BV2" s="310"/>
      <c r="BW2" s="310"/>
      <c r="BX2" s="310"/>
      <c r="BY2" s="310"/>
      <c r="BZ2" s="310"/>
      <c r="CA2" s="310"/>
      <c r="CB2" s="310"/>
      <c r="CC2" s="310"/>
      <c r="CD2" s="310"/>
      <c r="CE2" s="310"/>
      <c r="CF2" s="310"/>
      <c r="CG2" s="310"/>
      <c r="CH2" s="310"/>
      <c r="CI2" s="310"/>
      <c r="CJ2" s="310"/>
      <c r="CK2" s="310"/>
      <c r="CL2" s="310"/>
      <c r="CM2" s="310"/>
      <c r="CN2" s="310"/>
      <c r="CO2" s="310"/>
      <c r="CP2" s="310"/>
      <c r="CQ2" s="310"/>
      <c r="CR2" s="310"/>
      <c r="CS2" s="310"/>
      <c r="CT2" s="310"/>
      <c r="CU2" s="310"/>
      <c r="CV2" s="310"/>
      <c r="CW2" s="310"/>
      <c r="CX2" s="310"/>
      <c r="CY2" s="310"/>
      <c r="CZ2" s="310"/>
      <c r="DA2" s="310"/>
      <c r="DB2" s="310"/>
      <c r="DC2" s="310"/>
      <c r="DD2" s="310"/>
      <c r="DE2" s="310"/>
      <c r="DF2" s="310"/>
      <c r="DG2" s="310"/>
      <c r="DH2" s="310"/>
      <c r="DI2" s="310"/>
      <c r="DJ2" s="310"/>
      <c r="DK2" s="310"/>
      <c r="DL2" s="310"/>
      <c r="DM2" s="310"/>
      <c r="DN2" s="310"/>
      <c r="DO2" s="310"/>
      <c r="DP2" s="310"/>
      <c r="DQ2" s="300" t="s">
        <v>18</v>
      </c>
      <c r="DR2" s="301"/>
      <c r="DS2" s="301"/>
      <c r="DT2" s="301"/>
      <c r="DU2" s="301"/>
      <c r="DV2" s="301"/>
      <c r="DW2" s="302"/>
      <c r="ES2" s="109"/>
    </row>
    <row r="3" spans="1:149" s="4" customFormat="1" ht="15" customHeight="1">
      <c r="A3" s="346"/>
      <c r="B3" s="348"/>
      <c r="C3" s="348"/>
      <c r="D3" s="367"/>
      <c r="E3" s="312" t="s">
        <v>5</v>
      </c>
      <c r="F3" s="313"/>
      <c r="G3" s="313"/>
      <c r="H3" s="313"/>
      <c r="I3" s="313"/>
      <c r="J3" s="313"/>
      <c r="K3" s="313"/>
      <c r="L3" s="313"/>
      <c r="M3" s="313"/>
      <c r="N3" s="313"/>
      <c r="O3" s="313"/>
      <c r="P3" s="313"/>
      <c r="Q3" s="313"/>
      <c r="R3" s="313"/>
      <c r="S3" s="313"/>
      <c r="T3" s="313"/>
      <c r="U3" s="313"/>
      <c r="V3" s="313"/>
      <c r="W3" s="313"/>
      <c r="X3" s="313"/>
      <c r="Y3" s="313"/>
      <c r="Z3" s="313"/>
      <c r="AA3" s="313"/>
      <c r="AB3" s="313"/>
      <c r="AC3" s="313"/>
      <c r="AD3" s="313"/>
      <c r="AE3" s="313"/>
      <c r="AF3" s="313"/>
      <c r="AG3" s="313"/>
      <c r="AH3" s="313"/>
      <c r="AI3" s="313"/>
      <c r="AJ3" s="313"/>
      <c r="AK3" s="313"/>
      <c r="AL3" s="313"/>
      <c r="AM3" s="313"/>
      <c r="AN3" s="313"/>
      <c r="AO3" s="313"/>
      <c r="AP3" s="313"/>
      <c r="AQ3" s="313"/>
      <c r="AR3" s="313"/>
      <c r="AS3" s="313"/>
      <c r="AT3" s="313"/>
      <c r="AU3" s="313"/>
      <c r="AV3" s="313"/>
      <c r="AW3" s="313"/>
      <c r="AX3" s="313"/>
      <c r="AY3" s="313"/>
      <c r="AZ3" s="313"/>
      <c r="BA3" s="313"/>
      <c r="BB3" s="313"/>
      <c r="BC3" s="313"/>
      <c r="BD3" s="313"/>
      <c r="BE3" s="313"/>
      <c r="BF3" s="313"/>
      <c r="BG3" s="313"/>
      <c r="BH3" s="313"/>
      <c r="BI3" s="313"/>
      <c r="BJ3" s="313"/>
      <c r="BK3" s="313"/>
      <c r="BL3" s="313"/>
      <c r="BM3" s="313"/>
      <c r="BN3" s="313"/>
      <c r="BO3" s="313"/>
      <c r="BP3" s="313"/>
      <c r="BQ3" s="313"/>
      <c r="BR3" s="313"/>
      <c r="BS3" s="313"/>
      <c r="BT3" s="313"/>
      <c r="BU3" s="313"/>
      <c r="BV3" s="313"/>
      <c r="BW3" s="313"/>
      <c r="BX3" s="313"/>
      <c r="BY3" s="313"/>
      <c r="BZ3" s="313"/>
      <c r="CA3" s="313"/>
      <c r="CB3" s="313"/>
      <c r="CC3" s="313"/>
      <c r="CD3" s="313"/>
      <c r="CE3" s="313"/>
      <c r="CF3" s="313"/>
      <c r="CG3" s="313"/>
      <c r="CH3" s="313"/>
      <c r="CI3" s="313"/>
      <c r="CJ3" s="313"/>
      <c r="CK3" s="313"/>
      <c r="CL3" s="313"/>
      <c r="CM3" s="313"/>
      <c r="CN3" s="313"/>
      <c r="CO3" s="313"/>
      <c r="CP3" s="313"/>
      <c r="CQ3" s="313"/>
      <c r="CR3" s="313"/>
      <c r="CS3" s="313"/>
      <c r="CT3" s="313"/>
      <c r="CU3" s="313"/>
      <c r="CV3" s="313"/>
      <c r="CW3" s="313"/>
      <c r="CX3" s="313"/>
      <c r="CY3" s="313"/>
      <c r="CZ3" s="313"/>
      <c r="DA3" s="313"/>
      <c r="DB3" s="313"/>
      <c r="DC3" s="313"/>
      <c r="DD3" s="313"/>
      <c r="DE3" s="313"/>
      <c r="DF3" s="313"/>
      <c r="DG3" s="313"/>
      <c r="DH3" s="313"/>
      <c r="DI3" s="313"/>
      <c r="DJ3" s="313"/>
      <c r="DK3" s="313"/>
      <c r="DL3" s="313"/>
      <c r="DM3" s="313"/>
      <c r="DN3" s="313"/>
      <c r="DO3" s="313"/>
      <c r="DP3" s="313"/>
      <c r="DQ3" s="300" t="s">
        <v>3</v>
      </c>
      <c r="DR3" s="301"/>
      <c r="DS3" s="301"/>
      <c r="DT3" s="301"/>
      <c r="DU3" s="301"/>
      <c r="DV3" s="301"/>
      <c r="DW3" s="302"/>
      <c r="ES3" s="109"/>
    </row>
    <row r="4" spans="1:149" s="4" customFormat="1" ht="15" customHeight="1">
      <c r="A4" s="368"/>
      <c r="B4" s="369"/>
      <c r="C4" s="369"/>
      <c r="D4" s="370"/>
      <c r="E4" s="315"/>
      <c r="F4" s="316"/>
      <c r="G4" s="316"/>
      <c r="H4" s="316"/>
      <c r="I4" s="316"/>
      <c r="J4" s="316"/>
      <c r="K4" s="316"/>
      <c r="L4" s="316"/>
      <c r="M4" s="316"/>
      <c r="N4" s="316"/>
      <c r="O4" s="316"/>
      <c r="P4" s="316"/>
      <c r="Q4" s="316"/>
      <c r="R4" s="316"/>
      <c r="S4" s="316"/>
      <c r="T4" s="316"/>
      <c r="U4" s="316"/>
      <c r="V4" s="316"/>
      <c r="W4" s="316"/>
      <c r="X4" s="316"/>
      <c r="Y4" s="316"/>
      <c r="Z4" s="316"/>
      <c r="AA4" s="316"/>
      <c r="AB4" s="316"/>
      <c r="AC4" s="316"/>
      <c r="AD4" s="316"/>
      <c r="AE4" s="316"/>
      <c r="AF4" s="316"/>
      <c r="AG4" s="316"/>
      <c r="AH4" s="316"/>
      <c r="AI4" s="316"/>
      <c r="AJ4" s="316"/>
      <c r="AK4" s="316"/>
      <c r="AL4" s="316"/>
      <c r="AM4" s="316"/>
      <c r="AN4" s="316"/>
      <c r="AO4" s="316"/>
      <c r="AP4" s="316"/>
      <c r="AQ4" s="316"/>
      <c r="AR4" s="316"/>
      <c r="AS4" s="316"/>
      <c r="AT4" s="316"/>
      <c r="AU4" s="316"/>
      <c r="AV4" s="316"/>
      <c r="AW4" s="316"/>
      <c r="AX4" s="316"/>
      <c r="AY4" s="316"/>
      <c r="AZ4" s="316"/>
      <c r="BA4" s="316"/>
      <c r="BB4" s="316"/>
      <c r="BC4" s="316"/>
      <c r="BD4" s="316"/>
      <c r="BE4" s="316"/>
      <c r="BF4" s="316"/>
      <c r="BG4" s="316"/>
      <c r="BH4" s="316"/>
      <c r="BI4" s="316"/>
      <c r="BJ4" s="316"/>
      <c r="BK4" s="316"/>
      <c r="BL4" s="316"/>
      <c r="BM4" s="316"/>
      <c r="BN4" s="316"/>
      <c r="BO4" s="316"/>
      <c r="BP4" s="316"/>
      <c r="BQ4" s="316"/>
      <c r="BR4" s="316"/>
      <c r="BS4" s="316"/>
      <c r="BT4" s="316"/>
      <c r="BU4" s="316"/>
      <c r="BV4" s="316"/>
      <c r="BW4" s="316"/>
      <c r="BX4" s="316"/>
      <c r="BY4" s="316"/>
      <c r="BZ4" s="316"/>
      <c r="CA4" s="316"/>
      <c r="CB4" s="316"/>
      <c r="CC4" s="316"/>
      <c r="CD4" s="316"/>
      <c r="CE4" s="316"/>
      <c r="CF4" s="316"/>
      <c r="CG4" s="316"/>
      <c r="CH4" s="316"/>
      <c r="CI4" s="316"/>
      <c r="CJ4" s="316"/>
      <c r="CK4" s="316"/>
      <c r="CL4" s="316"/>
      <c r="CM4" s="316"/>
      <c r="CN4" s="316"/>
      <c r="CO4" s="316"/>
      <c r="CP4" s="316"/>
      <c r="CQ4" s="316"/>
      <c r="CR4" s="316"/>
      <c r="CS4" s="316"/>
      <c r="CT4" s="316"/>
      <c r="CU4" s="316"/>
      <c r="CV4" s="316"/>
      <c r="CW4" s="316"/>
      <c r="CX4" s="316"/>
      <c r="CY4" s="316"/>
      <c r="CZ4" s="316"/>
      <c r="DA4" s="316"/>
      <c r="DB4" s="316"/>
      <c r="DC4" s="316"/>
      <c r="DD4" s="316"/>
      <c r="DE4" s="316"/>
      <c r="DF4" s="316"/>
      <c r="DG4" s="316"/>
      <c r="DH4" s="316"/>
      <c r="DI4" s="316"/>
      <c r="DJ4" s="316"/>
      <c r="DK4" s="316"/>
      <c r="DL4" s="316"/>
      <c r="DM4" s="316"/>
      <c r="DN4" s="316"/>
      <c r="DO4" s="316"/>
      <c r="DP4" s="316"/>
      <c r="DQ4" s="300" t="s">
        <v>20</v>
      </c>
      <c r="DR4" s="301"/>
      <c r="DS4" s="301"/>
      <c r="DT4" s="301"/>
      <c r="DU4" s="301"/>
      <c r="DV4" s="301"/>
      <c r="DW4" s="302"/>
      <c r="ES4" s="109"/>
    </row>
    <row r="5" spans="1:149" s="4" customFormat="1" ht="8.1" customHeight="1">
      <c r="A5" s="6"/>
      <c r="C5" s="357"/>
      <c r="D5" s="357"/>
      <c r="E5" s="357"/>
      <c r="F5" s="357"/>
      <c r="G5" s="357"/>
      <c r="H5" s="357"/>
      <c r="I5" s="357"/>
      <c r="J5" s="357"/>
      <c r="K5" s="357"/>
      <c r="L5" s="357"/>
      <c r="M5" s="357"/>
      <c r="N5" s="357"/>
      <c r="O5" s="357"/>
      <c r="P5" s="357"/>
      <c r="Q5" s="357"/>
      <c r="R5" s="357"/>
      <c r="S5" s="357"/>
      <c r="T5" s="357"/>
      <c r="U5" s="357"/>
      <c r="V5" s="357"/>
      <c r="W5" s="357"/>
      <c r="X5" s="357"/>
      <c r="Y5" s="357"/>
      <c r="Z5" s="357"/>
      <c r="AA5" s="357"/>
      <c r="AB5" s="357"/>
      <c r="AC5" s="357"/>
      <c r="AD5" s="357"/>
      <c r="AE5" s="357"/>
      <c r="AF5" s="357"/>
      <c r="AG5" s="357"/>
      <c r="AH5" s="357"/>
      <c r="AI5" s="357"/>
      <c r="AJ5" s="357"/>
      <c r="AK5" s="357"/>
      <c r="AL5" s="357"/>
      <c r="AM5" s="357"/>
      <c r="AN5" s="357"/>
      <c r="AO5" s="357"/>
      <c r="AP5" s="357"/>
      <c r="AQ5" s="357"/>
      <c r="AR5" s="357"/>
      <c r="AS5" s="357"/>
      <c r="AT5" s="357"/>
      <c r="AU5" s="357"/>
      <c r="AV5" s="357"/>
      <c r="AW5" s="357"/>
      <c r="AX5" s="357"/>
      <c r="AY5" s="357"/>
      <c r="AZ5" s="357"/>
      <c r="BA5" s="357"/>
      <c r="BB5" s="357"/>
      <c r="BC5" s="357"/>
      <c r="BD5" s="357"/>
      <c r="BE5" s="357"/>
      <c r="BF5" s="357"/>
      <c r="BG5" s="357"/>
      <c r="BH5" s="357"/>
      <c r="BI5" s="357"/>
      <c r="BJ5" s="357"/>
      <c r="BK5" s="357"/>
      <c r="BL5" s="357"/>
      <c r="BM5" s="357"/>
      <c r="BN5" s="357"/>
      <c r="BO5" s="357"/>
      <c r="BP5" s="357"/>
      <c r="BQ5" s="357"/>
      <c r="BR5" s="357"/>
      <c r="BS5" s="357"/>
      <c r="BT5" s="357"/>
      <c r="BU5" s="357"/>
      <c r="BV5" s="357"/>
      <c r="BW5" s="357"/>
      <c r="BX5" s="357"/>
      <c r="BY5" s="357"/>
      <c r="BZ5" s="357"/>
      <c r="CA5" s="357"/>
      <c r="CB5" s="357"/>
      <c r="CC5" s="357"/>
      <c r="CD5" s="357"/>
      <c r="CE5" s="357"/>
      <c r="CF5" s="357"/>
      <c r="CG5" s="357"/>
      <c r="CH5" s="357"/>
      <c r="CI5" s="357"/>
      <c r="CJ5" s="357"/>
      <c r="CK5" s="357"/>
      <c r="CL5" s="357"/>
      <c r="CM5" s="357"/>
      <c r="CN5" s="357"/>
      <c r="CO5" s="357"/>
      <c r="CP5" s="357"/>
      <c r="CQ5" s="357"/>
      <c r="CR5" s="357"/>
      <c r="CS5" s="357"/>
      <c r="CT5" s="357"/>
      <c r="CU5" s="357"/>
      <c r="CV5" s="357"/>
      <c r="CW5" s="357"/>
      <c r="CX5" s="357"/>
      <c r="CY5" s="357"/>
      <c r="CZ5" s="357"/>
      <c r="DA5" s="357"/>
      <c r="DB5" s="357"/>
      <c r="DC5" s="357"/>
      <c r="DD5" s="357"/>
      <c r="DE5" s="357"/>
      <c r="DF5" s="357"/>
      <c r="DG5" s="357"/>
      <c r="DH5" s="357"/>
      <c r="DI5" s="357"/>
      <c r="DJ5" s="357"/>
      <c r="DK5" s="357"/>
      <c r="DL5" s="357"/>
      <c r="DM5" s="357"/>
      <c r="DN5" s="357"/>
      <c r="DO5" s="357"/>
      <c r="DP5" s="357"/>
      <c r="DQ5" s="357"/>
      <c r="DR5" s="357"/>
      <c r="DS5" s="357"/>
      <c r="DT5" s="357"/>
      <c r="DU5" s="357"/>
      <c r="DV5" s="357"/>
      <c r="DW5" s="358"/>
      <c r="ES5" s="109"/>
    </row>
    <row r="6" spans="1:149" s="4" customFormat="1" ht="30" customHeight="1">
      <c r="A6" s="328" t="s">
        <v>11</v>
      </c>
      <c r="B6" s="329"/>
      <c r="C6" s="329"/>
      <c r="D6" s="330"/>
      <c r="E6" s="371" t="s">
        <v>23</v>
      </c>
      <c r="F6" s="372"/>
      <c r="G6" s="372"/>
      <c r="H6" s="372"/>
      <c r="I6" s="372"/>
      <c r="J6" s="372"/>
      <c r="K6" s="372"/>
      <c r="L6" s="372"/>
      <c r="M6" s="372"/>
      <c r="N6" s="372"/>
      <c r="O6" s="372"/>
      <c r="P6" s="372"/>
      <c r="Q6" s="372"/>
      <c r="R6" s="372"/>
      <c r="S6" s="372"/>
      <c r="T6" s="372"/>
      <c r="U6" s="372"/>
      <c r="V6" s="372"/>
      <c r="W6" s="372"/>
      <c r="X6" s="372"/>
      <c r="Y6" s="372"/>
      <c r="Z6" s="372"/>
      <c r="AA6" s="372"/>
      <c r="AB6" s="372"/>
      <c r="AC6" s="372"/>
      <c r="AD6" s="372"/>
      <c r="AE6" s="372"/>
      <c r="AF6" s="372"/>
      <c r="AG6" s="372"/>
      <c r="AH6" s="372"/>
      <c r="AI6" s="372"/>
      <c r="AJ6" s="372"/>
      <c r="AK6" s="372"/>
      <c r="AL6" s="372"/>
      <c r="AM6" s="372"/>
      <c r="AN6" s="372"/>
      <c r="AO6" s="372"/>
      <c r="AP6" s="372"/>
      <c r="AQ6" s="372"/>
      <c r="AR6" s="372"/>
      <c r="AS6" s="372"/>
      <c r="AT6" s="372"/>
      <c r="AU6" s="372"/>
      <c r="AV6" s="372"/>
      <c r="AW6" s="372"/>
      <c r="AX6" s="372"/>
      <c r="AY6" s="372"/>
      <c r="AZ6" s="372"/>
      <c r="BA6" s="372"/>
      <c r="BB6" s="372"/>
      <c r="BC6" s="372"/>
      <c r="BD6" s="372"/>
      <c r="BE6" s="372"/>
      <c r="BF6" s="372"/>
      <c r="BG6" s="372"/>
      <c r="BH6" s="372"/>
      <c r="BI6" s="372"/>
      <c r="BJ6" s="372"/>
      <c r="BK6" s="372"/>
      <c r="BL6" s="372"/>
      <c r="BM6" s="372"/>
      <c r="BN6" s="372"/>
      <c r="BO6" s="372"/>
      <c r="BP6" s="372"/>
      <c r="BQ6" s="372"/>
      <c r="BR6" s="372"/>
      <c r="BS6" s="372"/>
      <c r="BT6" s="372"/>
      <c r="BU6" s="372"/>
      <c r="BV6" s="372"/>
      <c r="BW6" s="372"/>
      <c r="BX6" s="372"/>
      <c r="BY6" s="372"/>
      <c r="BZ6" s="372"/>
      <c r="CA6" s="372"/>
      <c r="CB6" s="372"/>
      <c r="CC6" s="372"/>
      <c r="CD6" s="372"/>
      <c r="CE6" s="372"/>
      <c r="CF6" s="372"/>
      <c r="CG6" s="372"/>
      <c r="CH6" s="372"/>
      <c r="CI6" s="372"/>
      <c r="CJ6" s="372"/>
      <c r="CK6" s="372"/>
      <c r="CL6" s="372"/>
      <c r="CM6" s="372"/>
      <c r="CN6" s="372"/>
      <c r="CO6" s="372"/>
      <c r="CP6" s="372"/>
      <c r="CQ6" s="372"/>
      <c r="CR6" s="372"/>
      <c r="CS6" s="372"/>
      <c r="CT6" s="372"/>
      <c r="CU6" s="372"/>
      <c r="CV6" s="372"/>
      <c r="CW6" s="372"/>
      <c r="CX6" s="372"/>
      <c r="CY6" s="372"/>
      <c r="CZ6" s="372"/>
      <c r="DA6" s="372"/>
      <c r="DB6" s="372"/>
      <c r="DC6" s="372"/>
      <c r="DD6" s="372"/>
      <c r="DE6" s="372"/>
      <c r="DF6" s="372"/>
      <c r="DG6" s="372"/>
      <c r="DH6" s="372"/>
      <c r="DI6" s="372"/>
      <c r="DJ6" s="372"/>
      <c r="DK6" s="372"/>
      <c r="DL6" s="372"/>
      <c r="DM6" s="372"/>
      <c r="DN6" s="372"/>
      <c r="DO6" s="372"/>
      <c r="DP6" s="372"/>
      <c r="DQ6" s="372"/>
      <c r="DR6" s="372"/>
      <c r="DS6" s="372"/>
      <c r="DT6" s="372"/>
      <c r="DU6" s="372"/>
      <c r="DV6" s="372"/>
      <c r="DW6" s="373"/>
      <c r="ES6" s="109"/>
    </row>
    <row r="7" spans="1:149" s="4" customFormat="1" ht="8.1" customHeight="1">
      <c r="A7" s="374"/>
      <c r="B7" s="318"/>
      <c r="C7" s="318"/>
      <c r="D7" s="318"/>
      <c r="E7" s="318"/>
      <c r="F7" s="318"/>
      <c r="G7" s="318"/>
      <c r="H7" s="318"/>
      <c r="I7" s="318"/>
      <c r="J7" s="318"/>
      <c r="K7" s="318"/>
      <c r="L7" s="318"/>
      <c r="M7" s="318"/>
      <c r="N7" s="318"/>
      <c r="O7" s="318"/>
      <c r="P7" s="318"/>
      <c r="Q7" s="318"/>
      <c r="R7" s="318"/>
      <c r="S7" s="318"/>
      <c r="T7" s="318"/>
      <c r="U7" s="318"/>
      <c r="V7" s="318"/>
      <c r="W7" s="318"/>
      <c r="X7" s="318"/>
      <c r="Y7" s="318"/>
      <c r="Z7" s="318"/>
      <c r="AA7" s="318"/>
      <c r="AB7" s="318"/>
      <c r="AC7" s="318"/>
      <c r="AD7" s="318"/>
      <c r="AE7" s="318"/>
      <c r="AF7" s="318"/>
      <c r="AG7" s="318"/>
      <c r="AH7" s="318"/>
      <c r="AI7" s="318"/>
      <c r="AJ7" s="318"/>
      <c r="AK7" s="318"/>
      <c r="AL7" s="318"/>
      <c r="AM7" s="318"/>
      <c r="AN7" s="318"/>
      <c r="AO7" s="318"/>
      <c r="AP7" s="318"/>
      <c r="AQ7" s="318"/>
      <c r="AR7" s="318"/>
      <c r="AS7" s="318"/>
      <c r="AT7" s="318"/>
      <c r="AU7" s="318"/>
      <c r="AV7" s="318"/>
      <c r="AW7" s="318"/>
      <c r="AX7" s="318"/>
      <c r="AY7" s="318"/>
      <c r="AZ7" s="318"/>
      <c r="BA7" s="318"/>
      <c r="BB7" s="318"/>
      <c r="BC7" s="318"/>
      <c r="BD7" s="318"/>
      <c r="BE7" s="318"/>
      <c r="BF7" s="318"/>
      <c r="BG7" s="318"/>
      <c r="BH7" s="318"/>
      <c r="BI7" s="318"/>
      <c r="BJ7" s="318"/>
      <c r="BK7" s="318"/>
      <c r="BL7" s="318"/>
      <c r="BM7" s="318"/>
      <c r="BN7" s="318"/>
      <c r="BO7" s="318"/>
      <c r="BP7" s="318"/>
      <c r="BQ7" s="318"/>
      <c r="BR7" s="318"/>
      <c r="BS7" s="318"/>
      <c r="BT7" s="318"/>
      <c r="BU7" s="318"/>
      <c r="BV7" s="318"/>
      <c r="BW7" s="318"/>
      <c r="BX7" s="318"/>
      <c r="BY7" s="318"/>
      <c r="BZ7" s="318"/>
      <c r="CA7" s="318"/>
      <c r="CB7" s="318"/>
      <c r="CC7" s="318"/>
      <c r="CD7" s="318"/>
      <c r="CE7" s="318"/>
      <c r="CF7" s="318"/>
      <c r="CG7" s="318"/>
      <c r="CH7" s="318"/>
      <c r="CI7" s="318"/>
      <c r="CJ7" s="318"/>
      <c r="CK7" s="318"/>
      <c r="CL7" s="318"/>
      <c r="CM7" s="318"/>
      <c r="CN7" s="318"/>
      <c r="CO7" s="318"/>
      <c r="CP7" s="318"/>
      <c r="CQ7" s="318"/>
      <c r="CR7" s="318"/>
      <c r="CS7" s="318"/>
      <c r="CT7" s="318"/>
      <c r="CU7" s="318"/>
      <c r="CV7" s="318"/>
      <c r="CW7" s="318"/>
      <c r="CX7" s="318"/>
      <c r="CY7" s="318"/>
      <c r="CZ7" s="318"/>
      <c r="DA7" s="318"/>
      <c r="DB7" s="318"/>
      <c r="DC7" s="318"/>
      <c r="DD7" s="318"/>
      <c r="DE7" s="318"/>
      <c r="DF7" s="318"/>
      <c r="DG7" s="318"/>
      <c r="DH7" s="318"/>
      <c r="DI7" s="318"/>
      <c r="DJ7" s="318"/>
      <c r="DK7" s="318"/>
      <c r="DL7" s="318"/>
      <c r="DM7" s="318"/>
      <c r="DN7" s="318"/>
      <c r="DO7" s="318"/>
      <c r="DP7" s="318"/>
      <c r="DQ7" s="318"/>
      <c r="DR7" s="318"/>
      <c r="DS7" s="318"/>
      <c r="DT7" s="318"/>
      <c r="DU7" s="318"/>
      <c r="DV7" s="318"/>
      <c r="DW7" s="375"/>
      <c r="ES7" s="109"/>
    </row>
    <row r="8" spans="1:149" s="3" customFormat="1" ht="50.25" customHeight="1">
      <c r="A8" s="328" t="s">
        <v>9</v>
      </c>
      <c r="B8" s="329"/>
      <c r="C8" s="329"/>
      <c r="D8" s="330"/>
      <c r="E8" s="321" t="s">
        <v>36</v>
      </c>
      <c r="F8" s="322"/>
      <c r="G8" s="322"/>
      <c r="H8" s="322"/>
      <c r="I8" s="322"/>
      <c r="J8" s="322"/>
      <c r="K8" s="322"/>
      <c r="L8" s="322"/>
      <c r="M8" s="322"/>
      <c r="N8" s="322"/>
      <c r="O8" s="322"/>
      <c r="P8" s="322"/>
      <c r="Q8" s="322"/>
      <c r="R8" s="322"/>
      <c r="S8" s="322"/>
      <c r="T8" s="322"/>
      <c r="U8" s="322"/>
      <c r="V8" s="322"/>
      <c r="W8" s="322"/>
      <c r="X8" s="322"/>
      <c r="Y8" s="322"/>
      <c r="Z8" s="322"/>
      <c r="AA8" s="322"/>
      <c r="AB8" s="322"/>
      <c r="AC8" s="322"/>
      <c r="AD8" s="322"/>
      <c r="AE8" s="322"/>
      <c r="AF8" s="322"/>
      <c r="AG8" s="322"/>
      <c r="AH8" s="322"/>
      <c r="AI8" s="322"/>
      <c r="AJ8" s="322"/>
      <c r="AK8" s="322"/>
      <c r="AL8" s="322"/>
      <c r="AM8" s="322"/>
      <c r="AN8" s="322"/>
      <c r="AO8" s="322"/>
      <c r="AP8" s="322"/>
      <c r="AQ8" s="322"/>
      <c r="AR8" s="322"/>
      <c r="AS8" s="322"/>
      <c r="AT8" s="322"/>
      <c r="AU8" s="322"/>
      <c r="AV8" s="322"/>
      <c r="AW8" s="322"/>
      <c r="AX8" s="322"/>
      <c r="AY8" s="322"/>
      <c r="AZ8" s="322"/>
      <c r="BA8" s="322"/>
      <c r="BB8" s="322"/>
      <c r="BC8" s="322"/>
      <c r="BD8" s="322"/>
      <c r="BE8" s="322"/>
      <c r="BF8" s="322"/>
      <c r="BG8" s="322"/>
      <c r="BH8" s="322"/>
      <c r="BI8" s="322"/>
      <c r="BJ8" s="322"/>
      <c r="BK8" s="322"/>
      <c r="BL8" s="322"/>
      <c r="BM8" s="322"/>
      <c r="BN8" s="322"/>
      <c r="BO8" s="322"/>
      <c r="BP8" s="322"/>
      <c r="BQ8" s="322"/>
      <c r="BR8" s="322"/>
      <c r="BS8" s="322"/>
      <c r="BT8" s="322"/>
      <c r="BU8" s="322"/>
      <c r="BV8" s="322"/>
      <c r="BW8" s="322"/>
      <c r="BX8" s="322"/>
      <c r="BY8" s="322"/>
      <c r="BZ8" s="322"/>
      <c r="CA8" s="322"/>
      <c r="CB8" s="322"/>
      <c r="CC8" s="322"/>
      <c r="CD8" s="322"/>
      <c r="CE8" s="322"/>
      <c r="CF8" s="322"/>
      <c r="CG8" s="322"/>
      <c r="CH8" s="322"/>
      <c r="CI8" s="322"/>
      <c r="CJ8" s="322"/>
      <c r="CK8" s="322"/>
      <c r="CL8" s="322"/>
      <c r="CM8" s="322"/>
      <c r="CN8" s="322"/>
      <c r="CO8" s="322"/>
      <c r="CP8" s="322"/>
      <c r="CQ8" s="322"/>
      <c r="CR8" s="322"/>
      <c r="CS8" s="322"/>
      <c r="CT8" s="322"/>
      <c r="CU8" s="322"/>
      <c r="CV8" s="322"/>
      <c r="CW8" s="322"/>
      <c r="CX8" s="322"/>
      <c r="CY8" s="322"/>
      <c r="CZ8" s="322"/>
      <c r="DA8" s="322"/>
      <c r="DB8" s="322"/>
      <c r="DC8" s="322"/>
      <c r="DD8" s="322"/>
      <c r="DE8" s="322"/>
      <c r="DF8" s="322"/>
      <c r="DG8" s="322"/>
      <c r="DH8" s="322"/>
      <c r="DI8" s="322"/>
      <c r="DJ8" s="322"/>
      <c r="DK8" s="322"/>
      <c r="DL8" s="322"/>
      <c r="DM8" s="322"/>
      <c r="DN8" s="322"/>
      <c r="DO8" s="322"/>
      <c r="DP8" s="322"/>
      <c r="DQ8" s="322"/>
      <c r="DR8" s="322"/>
      <c r="DS8" s="322"/>
      <c r="DT8" s="322"/>
      <c r="DU8" s="322"/>
      <c r="DV8" s="322"/>
      <c r="DW8" s="363"/>
      <c r="ES8" s="187"/>
    </row>
    <row r="9" spans="1:149" s="4" customFormat="1" ht="8.1" customHeight="1" thickBot="1">
      <c r="A9" s="376"/>
      <c r="B9" s="357"/>
      <c r="C9" s="357"/>
      <c r="D9" s="357"/>
      <c r="E9" s="348"/>
      <c r="F9" s="182"/>
      <c r="G9" s="35"/>
      <c r="H9" s="35"/>
      <c r="I9" s="18"/>
      <c r="J9" s="182"/>
      <c r="K9" s="182"/>
      <c r="L9" s="182"/>
      <c r="M9" s="182"/>
      <c r="N9" s="182"/>
      <c r="O9" s="182"/>
      <c r="P9" s="182"/>
      <c r="Q9" s="182"/>
      <c r="R9" s="145"/>
      <c r="S9" s="182"/>
      <c r="T9" s="182"/>
      <c r="U9" s="182"/>
      <c r="V9" s="182"/>
      <c r="W9" s="145"/>
      <c r="X9" s="182"/>
      <c r="Y9" s="182"/>
      <c r="Z9" s="182"/>
      <c r="AA9" s="182"/>
      <c r="AB9" s="145"/>
      <c r="AC9" s="182"/>
      <c r="AD9" s="182"/>
      <c r="AE9" s="182"/>
      <c r="AF9" s="182"/>
      <c r="AG9" s="145"/>
      <c r="AH9" s="182"/>
      <c r="AI9" s="182"/>
      <c r="AJ9" s="182"/>
      <c r="AK9" s="182"/>
      <c r="AL9" s="145"/>
      <c r="AM9" s="182"/>
      <c r="AN9" s="182"/>
      <c r="AO9" s="182"/>
      <c r="AP9" s="182"/>
      <c r="AQ9" s="145"/>
      <c r="AR9" s="182"/>
      <c r="AS9" s="182"/>
      <c r="AT9" s="182"/>
      <c r="AU9" s="182"/>
      <c r="AV9" s="145"/>
      <c r="AW9" s="182"/>
      <c r="AX9" s="182"/>
      <c r="AY9" s="182"/>
      <c r="AZ9" s="182"/>
      <c r="BA9" s="145"/>
      <c r="BB9" s="182"/>
      <c r="BC9" s="182"/>
      <c r="BD9" s="182"/>
      <c r="BE9" s="182"/>
      <c r="BF9" s="145"/>
      <c r="BG9" s="182"/>
      <c r="BH9" s="182"/>
      <c r="BI9" s="182"/>
      <c r="BJ9" s="182"/>
      <c r="BK9" s="145"/>
      <c r="BL9" s="182"/>
      <c r="BM9" s="182"/>
      <c r="BN9" s="182"/>
      <c r="BO9" s="182"/>
      <c r="BP9" s="145"/>
      <c r="BQ9" s="182"/>
      <c r="BR9" s="182"/>
      <c r="BS9" s="182"/>
      <c r="BT9" s="182"/>
      <c r="BU9" s="145"/>
      <c r="BV9" s="182"/>
      <c r="BW9" s="182"/>
      <c r="BX9" s="182"/>
      <c r="BY9" s="182"/>
      <c r="BZ9" s="145"/>
      <c r="CA9" s="182"/>
      <c r="CB9" s="182"/>
      <c r="CC9" s="182"/>
      <c r="CD9" s="182"/>
      <c r="CE9" s="145"/>
      <c r="CF9" s="182"/>
      <c r="CG9" s="182"/>
      <c r="CH9" s="182"/>
      <c r="CI9" s="182"/>
      <c r="CJ9" s="145"/>
      <c r="CK9" s="182"/>
      <c r="CL9" s="182"/>
      <c r="CM9" s="182"/>
      <c r="CN9" s="182"/>
      <c r="CO9" s="145"/>
      <c r="CP9" s="182"/>
      <c r="CQ9" s="182"/>
      <c r="CR9" s="182"/>
      <c r="CS9" s="182"/>
      <c r="CT9" s="145"/>
      <c r="CU9" s="182"/>
      <c r="CV9" s="182"/>
      <c r="CW9" s="182"/>
      <c r="CX9" s="182"/>
      <c r="CY9" s="145"/>
      <c r="CZ9" s="182"/>
      <c r="DA9" s="182"/>
      <c r="DB9" s="182"/>
      <c r="DC9" s="182"/>
      <c r="DD9" s="145"/>
      <c r="DE9" s="182"/>
      <c r="DF9" s="182"/>
      <c r="DG9" s="182"/>
      <c r="DH9" s="182"/>
      <c r="DI9" s="145"/>
      <c r="DJ9" s="182"/>
      <c r="DK9" s="182"/>
      <c r="DL9" s="182"/>
      <c r="DM9" s="182"/>
      <c r="DN9" s="145"/>
      <c r="DO9" s="182"/>
      <c r="DP9" s="182"/>
      <c r="DQ9" s="357"/>
      <c r="DR9" s="357"/>
      <c r="DS9" s="357"/>
      <c r="DT9" s="357"/>
      <c r="DU9" s="357"/>
      <c r="DV9" s="357"/>
      <c r="DW9" s="358"/>
      <c r="ES9" s="109"/>
    </row>
    <row r="10" spans="1:149" s="4" customFormat="1" ht="22.5" customHeight="1" thickBot="1">
      <c r="A10" s="346"/>
      <c r="B10" s="348"/>
      <c r="C10" s="348"/>
      <c r="D10" s="348"/>
      <c r="E10" s="348"/>
      <c r="F10" s="182"/>
      <c r="G10" s="35"/>
      <c r="H10" s="35"/>
      <c r="I10" s="285" t="s">
        <v>24</v>
      </c>
      <c r="J10" s="286"/>
      <c r="K10" s="286"/>
      <c r="L10" s="286"/>
      <c r="M10" s="286"/>
      <c r="N10" s="287"/>
      <c r="O10" s="11"/>
      <c r="P10" s="294" t="s">
        <v>15</v>
      </c>
      <c r="Q10" s="295"/>
      <c r="R10" s="295"/>
      <c r="S10" s="296"/>
      <c r="T10" s="181"/>
      <c r="U10" s="294" t="s">
        <v>31</v>
      </c>
      <c r="V10" s="295"/>
      <c r="W10" s="295"/>
      <c r="X10" s="296"/>
      <c r="Y10" s="34"/>
      <c r="Z10" s="294" t="s">
        <v>38</v>
      </c>
      <c r="AA10" s="295"/>
      <c r="AB10" s="295"/>
      <c r="AC10" s="296"/>
      <c r="AD10" s="34"/>
      <c r="AE10" s="294" t="s">
        <v>39</v>
      </c>
      <c r="AF10" s="295"/>
      <c r="AG10" s="295"/>
      <c r="AH10" s="296"/>
      <c r="AI10" s="34"/>
      <c r="AJ10" s="294" t="s">
        <v>40</v>
      </c>
      <c r="AK10" s="295"/>
      <c r="AL10" s="295"/>
      <c r="AM10" s="296"/>
      <c r="AN10" s="34"/>
      <c r="AO10" s="294" t="s">
        <v>41</v>
      </c>
      <c r="AP10" s="295"/>
      <c r="AQ10" s="295"/>
      <c r="AR10" s="296"/>
      <c r="AS10" s="34"/>
      <c r="AT10" s="294" t="s">
        <v>42</v>
      </c>
      <c r="AU10" s="295"/>
      <c r="AV10" s="295"/>
      <c r="AW10" s="296"/>
      <c r="AX10" s="34"/>
      <c r="AY10" s="294" t="s">
        <v>43</v>
      </c>
      <c r="AZ10" s="295"/>
      <c r="BA10" s="295"/>
      <c r="BB10" s="296"/>
      <c r="BC10" s="34"/>
      <c r="BD10" s="294" t="s">
        <v>44</v>
      </c>
      <c r="BE10" s="295"/>
      <c r="BF10" s="295"/>
      <c r="BG10" s="296"/>
      <c r="BH10" s="34"/>
      <c r="BI10" s="294" t="s">
        <v>45</v>
      </c>
      <c r="BJ10" s="295"/>
      <c r="BK10" s="295"/>
      <c r="BL10" s="296"/>
      <c r="BM10" s="34"/>
      <c r="BN10" s="294" t="s">
        <v>46</v>
      </c>
      <c r="BO10" s="295"/>
      <c r="BP10" s="295"/>
      <c r="BQ10" s="296"/>
      <c r="BR10" s="34"/>
      <c r="BS10" s="294" t="s">
        <v>47</v>
      </c>
      <c r="BT10" s="295"/>
      <c r="BU10" s="295"/>
      <c r="BV10" s="296"/>
      <c r="BW10" s="34"/>
      <c r="BX10" s="294" t="s">
        <v>48</v>
      </c>
      <c r="BY10" s="295"/>
      <c r="BZ10" s="295"/>
      <c r="CA10" s="296"/>
      <c r="CB10" s="34"/>
      <c r="CC10" s="294" t="s">
        <v>638</v>
      </c>
      <c r="CD10" s="295"/>
      <c r="CE10" s="295"/>
      <c r="CF10" s="296"/>
      <c r="CG10" s="34"/>
      <c r="CH10" s="294" t="s">
        <v>639</v>
      </c>
      <c r="CI10" s="295"/>
      <c r="CJ10" s="295"/>
      <c r="CK10" s="296"/>
      <c r="CL10" s="34"/>
      <c r="CM10" s="294" t="s">
        <v>640</v>
      </c>
      <c r="CN10" s="295"/>
      <c r="CO10" s="295"/>
      <c r="CP10" s="296"/>
      <c r="CQ10" s="34"/>
      <c r="CR10" s="294" t="s">
        <v>641</v>
      </c>
      <c r="CS10" s="295"/>
      <c r="CT10" s="295"/>
      <c r="CU10" s="296"/>
      <c r="CV10" s="34"/>
      <c r="CW10" s="294" t="s">
        <v>642</v>
      </c>
      <c r="CX10" s="295"/>
      <c r="CY10" s="295"/>
      <c r="CZ10" s="296"/>
      <c r="DA10" s="34"/>
      <c r="DB10" s="294" t="s">
        <v>643</v>
      </c>
      <c r="DC10" s="295"/>
      <c r="DD10" s="295"/>
      <c r="DE10" s="296"/>
      <c r="DF10" s="34"/>
      <c r="DG10" s="294" t="s">
        <v>644</v>
      </c>
      <c r="DH10" s="295"/>
      <c r="DI10" s="295"/>
      <c r="DJ10" s="296"/>
      <c r="DK10" s="34"/>
      <c r="DL10" s="294" t="s">
        <v>645</v>
      </c>
      <c r="DM10" s="295"/>
      <c r="DN10" s="295"/>
      <c r="DO10" s="296"/>
      <c r="DP10" s="11"/>
      <c r="DQ10" s="348"/>
      <c r="DR10" s="348"/>
      <c r="DS10" s="348"/>
      <c r="DT10" s="348"/>
      <c r="DU10" s="348"/>
      <c r="DV10" s="348"/>
      <c r="DW10" s="349"/>
      <c r="ES10" s="109"/>
    </row>
    <row r="11" spans="1:149" s="4" customFormat="1" ht="46.15" customHeight="1" thickBot="1">
      <c r="A11" s="346"/>
      <c r="B11" s="348"/>
      <c r="C11" s="348"/>
      <c r="D11" s="348"/>
      <c r="E11" s="348"/>
      <c r="F11" s="182"/>
      <c r="G11" s="35"/>
      <c r="H11" s="35"/>
      <c r="I11" s="350"/>
      <c r="J11" s="351"/>
      <c r="K11" s="351"/>
      <c r="L11" s="351"/>
      <c r="M11" s="351"/>
      <c r="N11" s="352"/>
      <c r="O11" s="11"/>
      <c r="P11" s="359" t="s">
        <v>626</v>
      </c>
      <c r="Q11" s="360"/>
      <c r="R11" s="360"/>
      <c r="S11" s="361"/>
      <c r="T11" s="58"/>
      <c r="U11" s="359" t="s">
        <v>627</v>
      </c>
      <c r="V11" s="360"/>
      <c r="W11" s="360"/>
      <c r="X11" s="361"/>
      <c r="Y11" s="59"/>
      <c r="Z11" s="359" t="s">
        <v>628</v>
      </c>
      <c r="AA11" s="360"/>
      <c r="AB11" s="360"/>
      <c r="AC11" s="361"/>
      <c r="AD11" s="59"/>
      <c r="AE11" s="359" t="s">
        <v>629</v>
      </c>
      <c r="AF11" s="360"/>
      <c r="AG11" s="360"/>
      <c r="AH11" s="361"/>
      <c r="AI11" s="59"/>
      <c r="AJ11" s="359" t="s">
        <v>630</v>
      </c>
      <c r="AK11" s="360"/>
      <c r="AL11" s="360"/>
      <c r="AM11" s="361"/>
      <c r="AN11" s="59"/>
      <c r="AO11" s="359" t="s">
        <v>631</v>
      </c>
      <c r="AP11" s="360"/>
      <c r="AQ11" s="360"/>
      <c r="AR11" s="361"/>
      <c r="AS11" s="59"/>
      <c r="AT11" s="359" t="s">
        <v>632</v>
      </c>
      <c r="AU11" s="360"/>
      <c r="AV11" s="360"/>
      <c r="AW11" s="361"/>
      <c r="AX11" s="59"/>
      <c r="AY11" s="359" t="s">
        <v>633</v>
      </c>
      <c r="AZ11" s="360"/>
      <c r="BA11" s="360"/>
      <c r="BB11" s="361"/>
      <c r="BC11" s="59"/>
      <c r="BD11" s="359" t="s">
        <v>634</v>
      </c>
      <c r="BE11" s="360"/>
      <c r="BF11" s="360"/>
      <c r="BG11" s="361"/>
      <c r="BH11" s="59"/>
      <c r="BI11" s="359" t="s">
        <v>635</v>
      </c>
      <c r="BJ11" s="360"/>
      <c r="BK11" s="360"/>
      <c r="BL11" s="361"/>
      <c r="BM11" s="59"/>
      <c r="BN11" s="359" t="s">
        <v>636</v>
      </c>
      <c r="BO11" s="360"/>
      <c r="BP11" s="360"/>
      <c r="BQ11" s="361"/>
      <c r="BR11" s="59"/>
      <c r="BS11" s="359" t="s">
        <v>637</v>
      </c>
      <c r="BT11" s="360"/>
      <c r="BU11" s="360"/>
      <c r="BV11" s="361"/>
      <c r="BW11" s="59"/>
      <c r="BX11" s="359" t="s">
        <v>646</v>
      </c>
      <c r="BY11" s="360"/>
      <c r="BZ11" s="360"/>
      <c r="CA11" s="361"/>
      <c r="CB11" s="59"/>
      <c r="CC11" s="359" t="s">
        <v>647</v>
      </c>
      <c r="CD11" s="360"/>
      <c r="CE11" s="360"/>
      <c r="CF11" s="361"/>
      <c r="CG11" s="59"/>
      <c r="CH11" s="359" t="s">
        <v>648</v>
      </c>
      <c r="CI11" s="360"/>
      <c r="CJ11" s="360"/>
      <c r="CK11" s="361"/>
      <c r="CL11" s="59"/>
      <c r="CM11" s="359" t="s">
        <v>649</v>
      </c>
      <c r="CN11" s="360"/>
      <c r="CO11" s="360"/>
      <c r="CP11" s="361"/>
      <c r="CQ11" s="59"/>
      <c r="CR11" s="359" t="s">
        <v>650</v>
      </c>
      <c r="CS11" s="360"/>
      <c r="CT11" s="360"/>
      <c r="CU11" s="361"/>
      <c r="CV11" s="59"/>
      <c r="CW11" s="359" t="s">
        <v>651</v>
      </c>
      <c r="CX11" s="360"/>
      <c r="CY11" s="360"/>
      <c r="CZ11" s="361"/>
      <c r="DA11" s="59"/>
      <c r="DB11" s="359" t="s">
        <v>652</v>
      </c>
      <c r="DC11" s="360"/>
      <c r="DD11" s="360"/>
      <c r="DE11" s="361"/>
      <c r="DF11" s="59"/>
      <c r="DG11" s="359" t="s">
        <v>653</v>
      </c>
      <c r="DH11" s="360"/>
      <c r="DI11" s="360"/>
      <c r="DJ11" s="361"/>
      <c r="DK11" s="59"/>
      <c r="DL11" s="359" t="s">
        <v>654</v>
      </c>
      <c r="DM11" s="360"/>
      <c r="DN11" s="360"/>
      <c r="DO11" s="361"/>
      <c r="DP11" s="11"/>
      <c r="DQ11" s="353" t="s">
        <v>14</v>
      </c>
      <c r="DR11" s="354"/>
      <c r="DS11" s="354"/>
      <c r="DT11" s="354"/>
      <c r="DU11" s="354"/>
      <c r="DV11" s="354"/>
      <c r="DW11" s="356"/>
      <c r="DX11" s="4" t="s">
        <v>680</v>
      </c>
      <c r="DY11" s="4" t="s">
        <v>681</v>
      </c>
      <c r="DZ11" s="4" t="s">
        <v>682</v>
      </c>
      <c r="EA11" s="4" t="s">
        <v>683</v>
      </c>
      <c r="EB11" s="4" t="s">
        <v>684</v>
      </c>
      <c r="EC11" s="4" t="s">
        <v>685</v>
      </c>
      <c r="ED11" s="4" t="s">
        <v>686</v>
      </c>
      <c r="EE11" s="4" t="s">
        <v>687</v>
      </c>
      <c r="EF11" s="4" t="s">
        <v>688</v>
      </c>
      <c r="EG11" s="4" t="s">
        <v>689</v>
      </c>
      <c r="EH11" s="4" t="s">
        <v>690</v>
      </c>
      <c r="EI11" s="4" t="s">
        <v>691</v>
      </c>
      <c r="EJ11" s="4" t="s">
        <v>692</v>
      </c>
      <c r="EK11" s="4" t="s">
        <v>693</v>
      </c>
      <c r="EL11" s="4" t="s">
        <v>694</v>
      </c>
      <c r="EM11" s="4" t="s">
        <v>695</v>
      </c>
      <c r="EN11" s="4" t="s">
        <v>696</v>
      </c>
      <c r="EO11" s="4" t="s">
        <v>697</v>
      </c>
      <c r="EP11" s="4" t="s">
        <v>698</v>
      </c>
      <c r="EQ11" s="4" t="s">
        <v>699</v>
      </c>
      <c r="ER11" s="4" t="s">
        <v>700</v>
      </c>
      <c r="ES11" s="109"/>
    </row>
    <row r="12" spans="1:149" s="14" customFormat="1" ht="75.75" customHeight="1" thickBot="1">
      <c r="A12" s="17" t="s">
        <v>6</v>
      </c>
      <c r="B12" s="29" t="s">
        <v>30</v>
      </c>
      <c r="C12" s="10" t="s">
        <v>7</v>
      </c>
      <c r="D12" s="10" t="s">
        <v>8</v>
      </c>
      <c r="E12" s="10" t="s">
        <v>32</v>
      </c>
      <c r="F12" s="97" t="s">
        <v>52</v>
      </c>
      <c r="G12" s="97" t="s">
        <v>53</v>
      </c>
      <c r="H12" s="97" t="s">
        <v>54</v>
      </c>
      <c r="I12" s="19" t="s">
        <v>28</v>
      </c>
      <c r="J12" s="21" t="s">
        <v>0</v>
      </c>
      <c r="K12" s="21" t="s">
        <v>10</v>
      </c>
      <c r="L12" s="21" t="s">
        <v>2</v>
      </c>
      <c r="M12" s="22" t="s">
        <v>29</v>
      </c>
      <c r="N12" s="23" t="s">
        <v>4</v>
      </c>
      <c r="P12" s="1" t="s">
        <v>0</v>
      </c>
      <c r="Q12" s="2" t="s">
        <v>10</v>
      </c>
      <c r="R12" s="148" t="s">
        <v>2</v>
      </c>
      <c r="S12" s="39" t="s">
        <v>4</v>
      </c>
      <c r="T12" s="52"/>
      <c r="U12" s="1" t="s">
        <v>0</v>
      </c>
      <c r="V12" s="2" t="s">
        <v>10</v>
      </c>
      <c r="W12" s="148" t="s">
        <v>2</v>
      </c>
      <c r="X12" s="39" t="s">
        <v>4</v>
      </c>
      <c r="Y12" s="52"/>
      <c r="Z12" s="1" t="s">
        <v>0</v>
      </c>
      <c r="AA12" s="2" t="s">
        <v>10</v>
      </c>
      <c r="AB12" s="148" t="s">
        <v>2</v>
      </c>
      <c r="AC12" s="39" t="s">
        <v>4</v>
      </c>
      <c r="AD12" s="52"/>
      <c r="AE12" s="1" t="s">
        <v>0</v>
      </c>
      <c r="AF12" s="2" t="s">
        <v>10</v>
      </c>
      <c r="AG12" s="148" t="s">
        <v>2</v>
      </c>
      <c r="AH12" s="39" t="s">
        <v>4</v>
      </c>
      <c r="AI12" s="52"/>
      <c r="AJ12" s="1" t="s">
        <v>0</v>
      </c>
      <c r="AK12" s="2" t="s">
        <v>10</v>
      </c>
      <c r="AL12" s="148" t="s">
        <v>2</v>
      </c>
      <c r="AM12" s="39" t="s">
        <v>4</v>
      </c>
      <c r="AN12" s="52"/>
      <c r="AO12" s="1" t="s">
        <v>0</v>
      </c>
      <c r="AP12" s="2" t="s">
        <v>10</v>
      </c>
      <c r="AQ12" s="148" t="s">
        <v>2</v>
      </c>
      <c r="AR12" s="39" t="s">
        <v>4</v>
      </c>
      <c r="AS12" s="52"/>
      <c r="AT12" s="1" t="s">
        <v>0</v>
      </c>
      <c r="AU12" s="2" t="s">
        <v>10</v>
      </c>
      <c r="AV12" s="148" t="s">
        <v>2</v>
      </c>
      <c r="AW12" s="39" t="s">
        <v>4</v>
      </c>
      <c r="AX12" s="52"/>
      <c r="AY12" s="1" t="s">
        <v>0</v>
      </c>
      <c r="AZ12" s="2" t="s">
        <v>10</v>
      </c>
      <c r="BA12" s="148" t="s">
        <v>2</v>
      </c>
      <c r="BB12" s="39" t="s">
        <v>4</v>
      </c>
      <c r="BC12" s="52"/>
      <c r="BD12" s="1" t="s">
        <v>0</v>
      </c>
      <c r="BE12" s="2" t="s">
        <v>10</v>
      </c>
      <c r="BF12" s="148" t="s">
        <v>2</v>
      </c>
      <c r="BG12" s="39" t="s">
        <v>4</v>
      </c>
      <c r="BH12" s="52"/>
      <c r="BI12" s="1" t="s">
        <v>0</v>
      </c>
      <c r="BJ12" s="2" t="s">
        <v>10</v>
      </c>
      <c r="BK12" s="148" t="s">
        <v>2</v>
      </c>
      <c r="BL12" s="39" t="s">
        <v>4</v>
      </c>
      <c r="BM12" s="52"/>
      <c r="BN12" s="1" t="s">
        <v>0</v>
      </c>
      <c r="BO12" s="2" t="s">
        <v>10</v>
      </c>
      <c r="BP12" s="148" t="s">
        <v>2</v>
      </c>
      <c r="BQ12" s="39" t="s">
        <v>4</v>
      </c>
      <c r="BR12" s="52"/>
      <c r="BS12" s="1" t="s">
        <v>0</v>
      </c>
      <c r="BT12" s="2" t="s">
        <v>10</v>
      </c>
      <c r="BU12" s="148" t="s">
        <v>2</v>
      </c>
      <c r="BV12" s="39" t="s">
        <v>4</v>
      </c>
      <c r="BW12" s="52"/>
      <c r="BX12" s="1" t="s">
        <v>0</v>
      </c>
      <c r="BY12" s="2" t="s">
        <v>10</v>
      </c>
      <c r="BZ12" s="148" t="s">
        <v>2</v>
      </c>
      <c r="CA12" s="39" t="s">
        <v>4</v>
      </c>
      <c r="CB12" s="52"/>
      <c r="CC12" s="1" t="s">
        <v>0</v>
      </c>
      <c r="CD12" s="2" t="s">
        <v>10</v>
      </c>
      <c r="CE12" s="148" t="s">
        <v>2</v>
      </c>
      <c r="CF12" s="39" t="s">
        <v>4</v>
      </c>
      <c r="CG12" s="52"/>
      <c r="CH12" s="1" t="s">
        <v>0</v>
      </c>
      <c r="CI12" s="2" t="s">
        <v>10</v>
      </c>
      <c r="CJ12" s="148" t="s">
        <v>2</v>
      </c>
      <c r="CK12" s="39" t="s">
        <v>4</v>
      </c>
      <c r="CL12" s="52"/>
      <c r="CM12" s="1" t="s">
        <v>0</v>
      </c>
      <c r="CN12" s="2" t="s">
        <v>10</v>
      </c>
      <c r="CO12" s="148" t="s">
        <v>2</v>
      </c>
      <c r="CP12" s="39" t="s">
        <v>4</v>
      </c>
      <c r="CQ12" s="52"/>
      <c r="CR12" s="1" t="s">
        <v>0</v>
      </c>
      <c r="CS12" s="2" t="s">
        <v>10</v>
      </c>
      <c r="CT12" s="148" t="s">
        <v>2</v>
      </c>
      <c r="CU12" s="39" t="s">
        <v>4</v>
      </c>
      <c r="CV12" s="52"/>
      <c r="CW12" s="1" t="s">
        <v>0</v>
      </c>
      <c r="CX12" s="2" t="s">
        <v>10</v>
      </c>
      <c r="CY12" s="148" t="s">
        <v>2</v>
      </c>
      <c r="CZ12" s="39" t="s">
        <v>4</v>
      </c>
      <c r="DA12" s="52"/>
      <c r="DB12" s="1" t="s">
        <v>0</v>
      </c>
      <c r="DC12" s="2" t="s">
        <v>10</v>
      </c>
      <c r="DD12" s="148" t="s">
        <v>2</v>
      </c>
      <c r="DE12" s="39" t="s">
        <v>4</v>
      </c>
      <c r="DF12" s="52"/>
      <c r="DG12" s="1" t="s">
        <v>676</v>
      </c>
      <c r="DH12" s="2" t="s">
        <v>10</v>
      </c>
      <c r="DI12" s="148" t="s">
        <v>2</v>
      </c>
      <c r="DJ12" s="39" t="s">
        <v>4</v>
      </c>
      <c r="DK12" s="52"/>
      <c r="DL12" s="1" t="s">
        <v>0</v>
      </c>
      <c r="DM12" s="2" t="s">
        <v>10</v>
      </c>
      <c r="DN12" s="148" t="s">
        <v>2</v>
      </c>
      <c r="DO12" s="39" t="s">
        <v>4</v>
      </c>
      <c r="DQ12" s="42" t="s">
        <v>21</v>
      </c>
      <c r="DR12" s="21" t="s">
        <v>16</v>
      </c>
      <c r="DS12" s="21" t="s">
        <v>17</v>
      </c>
      <c r="DT12" s="21" t="s">
        <v>27</v>
      </c>
      <c r="DU12" s="43" t="s">
        <v>25</v>
      </c>
      <c r="DV12" s="43" t="s">
        <v>22</v>
      </c>
      <c r="DW12" s="167" t="s">
        <v>4</v>
      </c>
      <c r="DX12" s="169">
        <v>1</v>
      </c>
      <c r="DY12" s="169">
        <v>2</v>
      </c>
      <c r="DZ12" s="169">
        <v>3</v>
      </c>
      <c r="EA12" s="169">
        <v>4</v>
      </c>
      <c r="EB12" s="169">
        <v>5</v>
      </c>
      <c r="EC12" s="169">
        <v>6</v>
      </c>
      <c r="ED12" s="169">
        <v>7</v>
      </c>
      <c r="EE12" s="169">
        <v>8</v>
      </c>
      <c r="EF12" s="169">
        <v>9</v>
      </c>
      <c r="EG12" s="169">
        <v>10</v>
      </c>
      <c r="EH12" s="169">
        <v>11</v>
      </c>
      <c r="EI12" s="169">
        <v>12</v>
      </c>
      <c r="EJ12" s="169">
        <v>13</v>
      </c>
      <c r="EK12" s="169">
        <v>14</v>
      </c>
      <c r="EL12" s="169">
        <v>15</v>
      </c>
      <c r="EM12" s="169">
        <v>16</v>
      </c>
      <c r="EN12" s="169">
        <v>17</v>
      </c>
      <c r="EO12" s="169">
        <v>18</v>
      </c>
      <c r="EP12" s="169">
        <v>19</v>
      </c>
      <c r="EQ12" s="169">
        <v>20</v>
      </c>
      <c r="ER12" s="169">
        <v>21</v>
      </c>
      <c r="ES12" s="188"/>
    </row>
    <row r="13" spans="1:149" s="14" customFormat="1" ht="106.15" customHeight="1" thickBot="1">
      <c r="A13" s="27">
        <v>1</v>
      </c>
      <c r="B13" s="98" t="s">
        <v>55</v>
      </c>
      <c r="C13" s="99" t="s">
        <v>56</v>
      </c>
      <c r="D13" s="100" t="s">
        <v>57</v>
      </c>
      <c r="E13" s="99" t="s">
        <v>37</v>
      </c>
      <c r="F13" s="101">
        <v>10</v>
      </c>
      <c r="G13" s="102" t="s">
        <v>58</v>
      </c>
      <c r="H13" s="103" t="s">
        <v>59</v>
      </c>
      <c r="I13" s="90"/>
      <c r="J13" s="71"/>
      <c r="K13" s="71"/>
      <c r="L13" s="71"/>
      <c r="M13" s="71"/>
      <c r="N13" s="71"/>
      <c r="P13" s="57"/>
      <c r="Q13" s="57"/>
      <c r="R13" s="149"/>
      <c r="S13" s="57"/>
      <c r="T13" s="53"/>
      <c r="U13" s="65"/>
      <c r="V13" s="65"/>
      <c r="W13" s="149"/>
      <c r="X13" s="60"/>
      <c r="Y13" s="53"/>
      <c r="Z13" s="40"/>
      <c r="AA13" s="30"/>
      <c r="AB13" s="152"/>
      <c r="AC13" s="41"/>
      <c r="AD13" s="53"/>
      <c r="AE13" s="116"/>
      <c r="AF13" s="116"/>
      <c r="AG13" s="155"/>
      <c r="AH13" s="117"/>
      <c r="AI13" s="53"/>
      <c r="AJ13" s="57"/>
      <c r="AK13" s="57"/>
      <c r="AL13" s="149"/>
      <c r="AM13" s="60"/>
      <c r="AN13" s="61"/>
      <c r="AO13" s="62"/>
      <c r="AP13" s="62"/>
      <c r="AQ13" s="158"/>
      <c r="AR13" s="62"/>
      <c r="AS13" s="61"/>
      <c r="AT13" s="121"/>
      <c r="AU13" s="121"/>
      <c r="AV13" s="162"/>
      <c r="AW13" s="121"/>
      <c r="AX13" s="61"/>
      <c r="AY13" s="57"/>
      <c r="AZ13" s="57"/>
      <c r="BA13" s="149"/>
      <c r="BB13" s="60"/>
      <c r="BC13" s="61"/>
      <c r="BD13" s="122">
        <v>602324</v>
      </c>
      <c r="BE13" s="122">
        <f>BD13*19%</f>
        <v>114441.56</v>
      </c>
      <c r="BF13" s="150">
        <f>+BE13+BD13</f>
        <v>716765.56</v>
      </c>
      <c r="BG13" s="57">
        <f>+BF13*F13</f>
        <v>7167655.6000000006</v>
      </c>
      <c r="BH13" s="61"/>
      <c r="BI13" s="123">
        <v>2043342</v>
      </c>
      <c r="BJ13" s="123">
        <v>388235</v>
      </c>
      <c r="BK13" s="163">
        <v>2431577</v>
      </c>
      <c r="BL13" s="123">
        <f>+BK13*F13</f>
        <v>24315770</v>
      </c>
      <c r="BM13" s="61"/>
      <c r="BN13" s="57"/>
      <c r="BO13" s="57"/>
      <c r="BP13" s="164"/>
      <c r="BQ13" s="57"/>
      <c r="BR13" s="61"/>
      <c r="BS13" s="119"/>
      <c r="BT13" s="119"/>
      <c r="BU13" s="150"/>
      <c r="BV13" s="60"/>
      <c r="BW13" s="61"/>
      <c r="BX13" s="63"/>
      <c r="BY13" s="63"/>
      <c r="BZ13" s="157"/>
      <c r="CA13" s="63"/>
      <c r="CB13" s="128"/>
      <c r="CC13" s="63"/>
      <c r="CD13" s="63"/>
      <c r="CE13" s="157"/>
      <c r="CF13" s="63"/>
      <c r="CG13" s="128"/>
      <c r="CH13" s="63"/>
      <c r="CI13" s="63"/>
      <c r="CJ13" s="157"/>
      <c r="CK13" s="63"/>
      <c r="CL13" s="128"/>
      <c r="CM13" s="63"/>
      <c r="CN13" s="63"/>
      <c r="CO13" s="157"/>
      <c r="CP13" s="63"/>
      <c r="CQ13" s="128"/>
      <c r="CR13" s="112"/>
      <c r="CS13" s="112"/>
      <c r="CT13" s="151"/>
      <c r="CU13" s="63"/>
      <c r="CV13" s="128"/>
      <c r="CW13" s="119"/>
      <c r="CX13" s="119"/>
      <c r="CY13" s="150"/>
      <c r="CZ13" s="63"/>
      <c r="DA13" s="128"/>
      <c r="DB13" s="119"/>
      <c r="DC13" s="119"/>
      <c r="DD13" s="150"/>
      <c r="DE13" s="63"/>
      <c r="DF13" s="128"/>
      <c r="DG13" s="112"/>
      <c r="DH13" s="112"/>
      <c r="DI13" s="151"/>
      <c r="DJ13" s="63"/>
      <c r="DK13" s="128"/>
      <c r="DL13" s="119"/>
      <c r="DM13" s="119"/>
      <c r="DN13" s="150"/>
      <c r="DO13" s="63"/>
      <c r="DQ13" s="45">
        <f>AVERAGE(R13,W13,AB13,AG13,AL13,AQ13,AV13,BA13,BF13,BK13,BP13,BU13,BZ13,CE13,CJ13,CO13,CT13,CY13,DD13,DI13,DN13)</f>
        <v>1574171.28</v>
      </c>
      <c r="DR13" s="46">
        <f>SMALL((R13,W13,AB13,AG13,AL13,AQ13,AV13,BA13,BF13,BK13,BP13,BU13,BZ13,CE13,CJ13,CO13,CT13,CY13,DD13,DI13,DN13),1)</f>
        <v>716765.56</v>
      </c>
      <c r="DS13" s="175" t="str">
        <f>IF(DR13=R13,$P$11,IF(DR13=W13,$U$11,IF(DR13=AB13,$Z$11,IF(DR13=AG13,$AE$11,IF(DR13=AL13,$AJ$11,IF(DR13=AQ13,$AO$11,IF(DR13=AV13,$AT$11,IF(DR13=BA13,$AY$11,IF(DR13=BF13,$BD$11,IF(DR13=BK13,$BI$11,IF(DR13=BP13,$BN$11,IF(DR13=BU13,$BS$11,IF(DR13=BZ13,$BX$11,IF(DR13=CE13,$CC$11,IF(DR13=CJ13,$CH$11,IF(DR13=CO13,$CM$11,IF(DR13=CT13,$CR$11,IF(DR13=CY13,$CW$11,IF(DR13=DD13,$DB$11,IF(DR13=DI13,$DG$11,IF(DR13=DN13,$DL$11)))))))))))))))))))))</f>
        <v>ADVANCED STERILIZATION PRODUCTS COLOMBIA SAS</v>
      </c>
      <c r="DT13" s="48"/>
      <c r="DU13" s="91" t="str">
        <f>IFERROR(DT13/M13,"")</f>
        <v/>
      </c>
      <c r="DV13" s="49">
        <f>+DR13</f>
        <v>716765.56</v>
      </c>
      <c r="DW13" s="168">
        <f>DV13*F13</f>
        <v>7167655.6000000006</v>
      </c>
      <c r="DX13" s="170">
        <f>R13</f>
        <v>0</v>
      </c>
      <c r="DY13" s="170">
        <f>W13</f>
        <v>0</v>
      </c>
      <c r="DZ13" s="170">
        <f>AB13</f>
        <v>0</v>
      </c>
      <c r="EA13" s="171">
        <f>AG13</f>
        <v>0</v>
      </c>
      <c r="EB13" s="170">
        <f>AL13</f>
        <v>0</v>
      </c>
      <c r="EC13" s="170">
        <f>AQ13</f>
        <v>0</v>
      </c>
      <c r="ED13" s="172">
        <f>AV13</f>
        <v>0</v>
      </c>
      <c r="EE13" s="170">
        <f>BA13</f>
        <v>0</v>
      </c>
      <c r="EF13" s="171">
        <f>BF13</f>
        <v>716765.56</v>
      </c>
      <c r="EG13" s="173">
        <f>BK13</f>
        <v>2431577</v>
      </c>
      <c r="EH13" s="170">
        <f>BP13</f>
        <v>0</v>
      </c>
      <c r="EI13" s="171">
        <f>BU13</f>
        <v>0</v>
      </c>
      <c r="EJ13" s="170">
        <f>BZ13</f>
        <v>0</v>
      </c>
      <c r="EK13" s="169">
        <f>CE13</f>
        <v>0</v>
      </c>
      <c r="EL13" s="170">
        <f>CJ13</f>
        <v>0</v>
      </c>
      <c r="EM13" s="170">
        <f>CO13</f>
        <v>0</v>
      </c>
      <c r="EN13" s="174">
        <f>CT13</f>
        <v>0</v>
      </c>
      <c r="EO13" s="171">
        <f>CY13</f>
        <v>0</v>
      </c>
      <c r="EP13" s="171">
        <f>DD13</f>
        <v>0</v>
      </c>
      <c r="EQ13" s="174">
        <f>DI13</f>
        <v>0</v>
      </c>
      <c r="ER13" s="171">
        <f>DN13</f>
        <v>0</v>
      </c>
      <c r="ES13" s="188"/>
    </row>
    <row r="14" spans="1:149" s="14" customFormat="1" ht="88.5" customHeight="1" thickBot="1">
      <c r="A14" s="27">
        <v>2</v>
      </c>
      <c r="B14" s="102" t="s">
        <v>60</v>
      </c>
      <c r="C14" s="102" t="s">
        <v>61</v>
      </c>
      <c r="D14" s="100" t="s">
        <v>57</v>
      </c>
      <c r="E14" s="102" t="s">
        <v>37</v>
      </c>
      <c r="F14" s="104">
        <v>20.4545454545454</v>
      </c>
      <c r="G14" s="102" t="s">
        <v>58</v>
      </c>
      <c r="H14" s="103" t="s">
        <v>59</v>
      </c>
      <c r="I14" s="90"/>
      <c r="J14" s="71"/>
      <c r="K14" s="71"/>
      <c r="L14" s="71"/>
      <c r="M14" s="71"/>
      <c r="N14" s="71"/>
      <c r="P14" s="57"/>
      <c r="Q14" s="57"/>
      <c r="R14" s="149"/>
      <c r="S14" s="57"/>
      <c r="T14" s="53"/>
      <c r="U14" s="112">
        <v>45903.614457831325</v>
      </c>
      <c r="V14" s="113">
        <v>8721.6867469879526</v>
      </c>
      <c r="W14" s="151">
        <v>54625.301204819276</v>
      </c>
      <c r="X14" s="60">
        <f>+W14*F14</f>
        <v>1117335.7064622096</v>
      </c>
      <c r="Y14" s="53"/>
      <c r="Z14" s="40"/>
      <c r="AA14" s="30"/>
      <c r="AB14" s="152"/>
      <c r="AC14" s="41"/>
      <c r="AD14" s="53"/>
      <c r="AE14" s="118">
        <v>42000</v>
      </c>
      <c r="AF14" s="118">
        <f>ROUND(AE14*19%,0)</f>
        <v>7980</v>
      </c>
      <c r="AG14" s="156">
        <f t="shared" ref="AG14" si="0">+AF14+AE14</f>
        <v>49980</v>
      </c>
      <c r="AH14" s="118">
        <f>+AG14*F14</f>
        <v>1022318.1818181791</v>
      </c>
      <c r="AI14" s="53"/>
      <c r="AJ14" s="119">
        <v>62920</v>
      </c>
      <c r="AK14" s="119">
        <v>11955</v>
      </c>
      <c r="AL14" s="150">
        <f t="shared" ref="AL14" si="1">+AK14+AJ14</f>
        <v>74875</v>
      </c>
      <c r="AM14" s="60">
        <f>+AL14*F14</f>
        <v>1531534.0909090869</v>
      </c>
      <c r="AN14" s="61"/>
      <c r="AO14" s="62"/>
      <c r="AP14" s="62"/>
      <c r="AQ14" s="158"/>
      <c r="AR14" s="62"/>
      <c r="AS14" s="61"/>
      <c r="AT14" s="121"/>
      <c r="AU14" s="121"/>
      <c r="AV14" s="162"/>
      <c r="AW14" s="121"/>
      <c r="AX14" s="61"/>
      <c r="AY14" s="57"/>
      <c r="AZ14" s="57"/>
      <c r="BA14" s="149"/>
      <c r="BB14" s="60"/>
      <c r="BC14" s="61"/>
      <c r="BD14" s="57"/>
      <c r="BE14" s="57"/>
      <c r="BF14" s="149"/>
      <c r="BG14" s="57"/>
      <c r="BH14" s="61"/>
      <c r="BI14" s="123">
        <v>73614</v>
      </c>
      <c r="BJ14" s="123">
        <v>13987</v>
      </c>
      <c r="BK14" s="163">
        <v>87601</v>
      </c>
      <c r="BL14" s="123">
        <f>+BK14*F14</f>
        <v>1791838.6363636316</v>
      </c>
      <c r="BM14" s="61"/>
      <c r="BN14" s="57"/>
      <c r="BO14" s="57"/>
      <c r="BP14" s="164"/>
      <c r="BQ14" s="57"/>
      <c r="BR14" s="61"/>
      <c r="BS14" s="119"/>
      <c r="BT14" s="119"/>
      <c r="BU14" s="150"/>
      <c r="BV14" s="60"/>
      <c r="BW14" s="61"/>
      <c r="BX14" s="63"/>
      <c r="BY14" s="63"/>
      <c r="BZ14" s="157"/>
      <c r="CA14" s="63"/>
      <c r="CB14" s="128"/>
      <c r="CC14" s="63"/>
      <c r="CD14" s="63"/>
      <c r="CE14" s="157"/>
      <c r="CF14" s="63"/>
      <c r="CG14" s="128"/>
      <c r="CH14" s="63"/>
      <c r="CI14" s="63"/>
      <c r="CJ14" s="157"/>
      <c r="CK14" s="63"/>
      <c r="CL14" s="128"/>
      <c r="CM14" s="63"/>
      <c r="CN14" s="63"/>
      <c r="CO14" s="157"/>
      <c r="CP14" s="63"/>
      <c r="CQ14" s="128"/>
      <c r="CR14" s="112"/>
      <c r="CS14" s="112"/>
      <c r="CT14" s="151"/>
      <c r="CU14" s="63"/>
      <c r="CV14" s="128"/>
      <c r="CW14" s="119"/>
      <c r="CX14" s="119"/>
      <c r="CY14" s="150"/>
      <c r="CZ14" s="63"/>
      <c r="DA14" s="128"/>
      <c r="DB14" s="119"/>
      <c r="DC14" s="119"/>
      <c r="DD14" s="150"/>
      <c r="DE14" s="63"/>
      <c r="DF14" s="128"/>
      <c r="DG14" s="112"/>
      <c r="DH14" s="112"/>
      <c r="DI14" s="151"/>
      <c r="DJ14" s="63"/>
      <c r="DK14" s="128"/>
      <c r="DL14" s="119"/>
      <c r="DM14" s="119"/>
      <c r="DN14" s="150"/>
      <c r="DO14" s="63"/>
      <c r="DQ14" s="45">
        <f t="shared" ref="DQ14:DQ77" si="2">AVERAGE(R14,W14,AB14,AG14,AL14,AQ14,AV14,BA14,BF14,BK14,BP14,BU14,BZ14,CE14,CJ14,CO14,CT14,CY14,DD14,DI14,DN14)</f>
        <v>66770.325301204823</v>
      </c>
      <c r="DR14" s="46">
        <f>SMALL((R14,W14,AB14,AG14,AL14,AQ14,AV14,BA14,BF14,BK14,BP14,BU14,BZ14,CE14,CJ14,CO14,CT14,CY14,DD14,DI14,DN14),1)</f>
        <v>49980</v>
      </c>
      <c r="DS14" s="175" t="str">
        <f t="shared" ref="DS14:DS77" si="3">IF(DR14=R14,$P$11,IF(DR14=W14,$U$11,IF(DR14=AB14,$Z$11,IF(DR14=AG14,$AE$11,IF(DR14=AL14,$AJ$11,IF(DR14=AQ14,$AO$11,IF(DR14=AV14,$AT$11,IF(DR14=BA14,$AY$11,IF(DR14=BF14,$BD$11,IF(DR14=BK14,$BI$11,IF(DR14=BP14,$BN$11,IF(DR14=BU14,$BS$11,IF(DR14=BZ14,$BX$11,IF(DR14=CE14,$CC$11,IF(DR14=CJ14,$CH$11,IF(DR14=CO14,$CM$11,IF(DR14=CT14,$CR$11,IF(DR14=CY14,$CW$11,IF(DR14=DD14,$DB$11,IF(DR14=DI14,$DG$11,IF(DR14=DN14,$DL$11)))))))))))))))))))))</f>
        <v>LM INSTRUMENTS S.A.</v>
      </c>
      <c r="DT14" s="48"/>
      <c r="DU14" s="91" t="str">
        <f t="shared" ref="DU14:DU77" si="4">IFERROR(DT14/M14,"")</f>
        <v/>
      </c>
      <c r="DV14" s="49">
        <f t="shared" ref="DV14:DV77" si="5">+DR14</f>
        <v>49980</v>
      </c>
      <c r="DW14" s="50">
        <f>DV14*F14</f>
        <v>1022318.1818181791</v>
      </c>
      <c r="DX14" s="170">
        <f t="shared" ref="DX14:DX77" si="6">R14</f>
        <v>0</v>
      </c>
      <c r="DY14" s="170">
        <f t="shared" ref="DY14:DY77" si="7">W14</f>
        <v>54625.301204819276</v>
      </c>
      <c r="DZ14" s="170">
        <f t="shared" ref="DZ14:DZ77" si="8">AB14</f>
        <v>0</v>
      </c>
      <c r="EA14" s="171">
        <f t="shared" ref="EA14:EA77" si="9">AG14</f>
        <v>49980</v>
      </c>
      <c r="EB14" s="170">
        <f t="shared" ref="EB14:EB77" si="10">AL14</f>
        <v>74875</v>
      </c>
      <c r="EC14" s="170">
        <f t="shared" ref="EC14:EC77" si="11">AQ14</f>
        <v>0</v>
      </c>
      <c r="ED14" s="172">
        <f t="shared" ref="ED14:ED77" si="12">AV14</f>
        <v>0</v>
      </c>
      <c r="EE14" s="170">
        <f t="shared" ref="EE14:EE77" si="13">BA14</f>
        <v>0</v>
      </c>
      <c r="EF14" s="171">
        <f t="shared" ref="EF14:EF77" si="14">BF14</f>
        <v>0</v>
      </c>
      <c r="EG14" s="173">
        <f t="shared" ref="EG14:EG77" si="15">BK14</f>
        <v>87601</v>
      </c>
      <c r="EH14" s="170">
        <f t="shared" ref="EH14:EH77" si="16">BP14</f>
        <v>0</v>
      </c>
      <c r="EI14" s="171">
        <f t="shared" ref="EI14:EI77" si="17">BU14</f>
        <v>0</v>
      </c>
      <c r="EJ14" s="170">
        <f t="shared" ref="EJ14:EJ77" si="18">BZ14</f>
        <v>0</v>
      </c>
      <c r="EK14" s="169">
        <f t="shared" ref="EK14:EK77" si="19">CE14</f>
        <v>0</v>
      </c>
      <c r="EL14" s="170">
        <f t="shared" ref="EL14:EL77" si="20">CJ14</f>
        <v>0</v>
      </c>
      <c r="EM14" s="170">
        <f t="shared" ref="EM14:EM77" si="21">CO14</f>
        <v>0</v>
      </c>
      <c r="EN14" s="174">
        <f t="shared" ref="EN14:EN77" si="22">CT14</f>
        <v>0</v>
      </c>
      <c r="EO14" s="171">
        <f t="shared" ref="EO14:EO77" si="23">CY14</f>
        <v>0</v>
      </c>
      <c r="EP14" s="171">
        <f t="shared" ref="EP14:EP77" si="24">DD14</f>
        <v>0</v>
      </c>
      <c r="EQ14" s="174">
        <f t="shared" ref="EQ14:EQ77" si="25">DI14</f>
        <v>0</v>
      </c>
      <c r="ER14" s="171">
        <f t="shared" ref="ER14:ER77" si="26">DN14</f>
        <v>0</v>
      </c>
      <c r="ES14" s="188"/>
    </row>
    <row r="15" spans="1:149" s="182" customFormat="1" ht="88.5" customHeight="1" thickBot="1">
      <c r="A15" s="27">
        <v>3</v>
      </c>
      <c r="B15" s="102" t="s">
        <v>62</v>
      </c>
      <c r="C15" s="102" t="s">
        <v>63</v>
      </c>
      <c r="D15" s="100" t="s">
        <v>57</v>
      </c>
      <c r="E15" s="102" t="s">
        <v>37</v>
      </c>
      <c r="F15" s="104">
        <v>100</v>
      </c>
      <c r="G15" s="102" t="s">
        <v>58</v>
      </c>
      <c r="H15" s="103" t="s">
        <v>59</v>
      </c>
      <c r="I15" s="88"/>
      <c r="J15" s="75"/>
      <c r="K15" s="31"/>
      <c r="L15" s="75"/>
      <c r="M15" s="71"/>
      <c r="N15" s="71"/>
      <c r="P15" s="65"/>
      <c r="Q15" s="65"/>
      <c r="R15" s="149"/>
      <c r="S15" s="65"/>
      <c r="T15" s="78"/>
      <c r="U15" s="65"/>
      <c r="V15" s="65"/>
      <c r="W15" s="149"/>
      <c r="X15" s="60"/>
      <c r="Y15" s="78"/>
      <c r="Z15" s="79"/>
      <c r="AA15" s="80"/>
      <c r="AB15" s="152"/>
      <c r="AC15" s="83"/>
      <c r="AD15" s="78"/>
      <c r="AE15" s="117"/>
      <c r="AF15" s="117"/>
      <c r="AG15" s="155"/>
      <c r="AH15" s="117"/>
      <c r="AI15" s="78"/>
      <c r="AJ15" s="79"/>
      <c r="AK15" s="80"/>
      <c r="AL15" s="152"/>
      <c r="AM15" s="66"/>
      <c r="AN15" s="81"/>
      <c r="AO15" s="84"/>
      <c r="AP15" s="84"/>
      <c r="AQ15" s="158"/>
      <c r="AR15" s="84"/>
      <c r="AS15" s="81"/>
      <c r="AT15" s="121"/>
      <c r="AU15" s="121"/>
      <c r="AV15" s="162"/>
      <c r="AW15" s="121"/>
      <c r="AX15" s="81"/>
      <c r="AY15" s="65"/>
      <c r="AZ15" s="65"/>
      <c r="BA15" s="149"/>
      <c r="BB15" s="66"/>
      <c r="BC15" s="81"/>
      <c r="BD15" s="65"/>
      <c r="BE15" s="65"/>
      <c r="BF15" s="149"/>
      <c r="BG15" s="57"/>
      <c r="BH15" s="81"/>
      <c r="BI15" s="112"/>
      <c r="BJ15" s="112"/>
      <c r="BK15" s="151"/>
      <c r="BL15" s="123"/>
      <c r="BM15" s="81"/>
      <c r="BN15" s="65"/>
      <c r="BO15" s="65"/>
      <c r="BP15" s="164"/>
      <c r="BQ15" s="65"/>
      <c r="BR15" s="81"/>
      <c r="BS15" s="119"/>
      <c r="BT15" s="119"/>
      <c r="BU15" s="150"/>
      <c r="BV15" s="66"/>
      <c r="BW15" s="81"/>
      <c r="BX15" s="82"/>
      <c r="BY15" s="82"/>
      <c r="BZ15" s="157"/>
      <c r="CA15" s="82"/>
      <c r="CB15" s="129"/>
      <c r="CC15" s="82"/>
      <c r="CD15" s="82"/>
      <c r="CE15" s="157"/>
      <c r="CF15" s="82"/>
      <c r="CG15" s="129"/>
      <c r="CH15" s="82"/>
      <c r="CI15" s="82"/>
      <c r="CJ15" s="157"/>
      <c r="CK15" s="82"/>
      <c r="CL15" s="129"/>
      <c r="CM15" s="82"/>
      <c r="CN15" s="82"/>
      <c r="CO15" s="157"/>
      <c r="CP15" s="82"/>
      <c r="CQ15" s="129"/>
      <c r="CR15" s="112"/>
      <c r="CS15" s="112"/>
      <c r="CT15" s="151"/>
      <c r="CU15" s="82"/>
      <c r="CV15" s="129"/>
      <c r="CW15" s="119"/>
      <c r="CX15" s="119"/>
      <c r="CY15" s="150"/>
      <c r="CZ15" s="82"/>
      <c r="DA15" s="129"/>
      <c r="DB15" s="119"/>
      <c r="DC15" s="119"/>
      <c r="DD15" s="150"/>
      <c r="DE15" s="82"/>
      <c r="DF15" s="129"/>
      <c r="DG15" s="112"/>
      <c r="DH15" s="112"/>
      <c r="DI15" s="151"/>
      <c r="DJ15" s="82"/>
      <c r="DK15" s="129"/>
      <c r="DL15" s="119"/>
      <c r="DM15" s="119"/>
      <c r="DN15" s="150"/>
      <c r="DO15" s="82"/>
      <c r="DQ15" s="45"/>
      <c r="DR15" s="46"/>
      <c r="DS15" s="176"/>
      <c r="DT15" s="48"/>
      <c r="DU15" s="91"/>
      <c r="DV15" s="49"/>
      <c r="DW15" s="50"/>
      <c r="DX15" s="170">
        <f t="shared" si="6"/>
        <v>0</v>
      </c>
      <c r="DY15" s="170">
        <f t="shared" si="7"/>
        <v>0</v>
      </c>
      <c r="DZ15" s="170">
        <f t="shared" si="8"/>
        <v>0</v>
      </c>
      <c r="EA15" s="171">
        <f t="shared" si="9"/>
        <v>0</v>
      </c>
      <c r="EB15" s="170">
        <f t="shared" si="10"/>
        <v>0</v>
      </c>
      <c r="EC15" s="170">
        <f t="shared" si="11"/>
        <v>0</v>
      </c>
      <c r="ED15" s="172">
        <f t="shared" si="12"/>
        <v>0</v>
      </c>
      <c r="EE15" s="170">
        <f t="shared" si="13"/>
        <v>0</v>
      </c>
      <c r="EF15" s="171">
        <f t="shared" si="14"/>
        <v>0</v>
      </c>
      <c r="EG15" s="173">
        <f t="shared" si="15"/>
        <v>0</v>
      </c>
      <c r="EH15" s="170">
        <f t="shared" si="16"/>
        <v>0</v>
      </c>
      <c r="EI15" s="171">
        <f t="shared" si="17"/>
        <v>0</v>
      </c>
      <c r="EJ15" s="170">
        <f t="shared" si="18"/>
        <v>0</v>
      </c>
      <c r="EK15" s="169">
        <f t="shared" si="19"/>
        <v>0</v>
      </c>
      <c r="EL15" s="170">
        <f t="shared" si="20"/>
        <v>0</v>
      </c>
      <c r="EM15" s="170">
        <f t="shared" si="21"/>
        <v>0</v>
      </c>
      <c r="EN15" s="174">
        <f t="shared" si="22"/>
        <v>0</v>
      </c>
      <c r="EO15" s="171">
        <f t="shared" si="23"/>
        <v>0</v>
      </c>
      <c r="EP15" s="171">
        <f t="shared" si="24"/>
        <v>0</v>
      </c>
      <c r="EQ15" s="174">
        <f t="shared" si="25"/>
        <v>0</v>
      </c>
      <c r="ER15" s="171">
        <f t="shared" si="26"/>
        <v>0</v>
      </c>
      <c r="ES15" s="199" t="s">
        <v>708</v>
      </c>
    </row>
    <row r="16" spans="1:149" s="14" customFormat="1" ht="88.5" customHeight="1" thickBot="1">
      <c r="A16" s="27">
        <v>4</v>
      </c>
      <c r="B16" s="102" t="s">
        <v>64</v>
      </c>
      <c r="C16" s="102" t="s">
        <v>65</v>
      </c>
      <c r="D16" s="100" t="s">
        <v>57</v>
      </c>
      <c r="E16" s="102" t="s">
        <v>37</v>
      </c>
      <c r="F16" s="104">
        <v>100</v>
      </c>
      <c r="G16" s="102" t="s">
        <v>58</v>
      </c>
      <c r="H16" s="103" t="s">
        <v>59</v>
      </c>
      <c r="I16" s="90"/>
      <c r="J16" s="71"/>
      <c r="K16" s="71"/>
      <c r="L16" s="71"/>
      <c r="M16" s="71"/>
      <c r="N16" s="71"/>
      <c r="P16" s="57"/>
      <c r="Q16" s="57"/>
      <c r="R16" s="149"/>
      <c r="S16" s="57"/>
      <c r="T16" s="53"/>
      <c r="U16" s="65"/>
      <c r="V16" s="65"/>
      <c r="W16" s="149"/>
      <c r="X16" s="60"/>
      <c r="Y16" s="53"/>
      <c r="Z16" s="40"/>
      <c r="AA16" s="30"/>
      <c r="AB16" s="152"/>
      <c r="AC16" s="41"/>
      <c r="AD16" s="53"/>
      <c r="AE16" s="117"/>
      <c r="AF16" s="117"/>
      <c r="AG16" s="155"/>
      <c r="AH16" s="117"/>
      <c r="AI16" s="53"/>
      <c r="AJ16" s="57"/>
      <c r="AK16" s="57"/>
      <c r="AL16" s="149"/>
      <c r="AM16" s="57"/>
      <c r="AN16" s="61"/>
      <c r="AO16" s="64"/>
      <c r="AP16" s="64"/>
      <c r="AQ16" s="159"/>
      <c r="AR16" s="57"/>
      <c r="AS16" s="61"/>
      <c r="AT16" s="121"/>
      <c r="AU16" s="121"/>
      <c r="AV16" s="162"/>
      <c r="AW16" s="121"/>
      <c r="AX16" s="61"/>
      <c r="AY16" s="57"/>
      <c r="AZ16" s="57"/>
      <c r="BA16" s="149"/>
      <c r="BB16" s="60"/>
      <c r="BC16" s="61"/>
      <c r="BD16" s="57"/>
      <c r="BE16" s="57"/>
      <c r="BF16" s="149"/>
      <c r="BG16" s="57"/>
      <c r="BH16" s="61"/>
      <c r="BI16" s="112"/>
      <c r="BJ16" s="112"/>
      <c r="BK16" s="151"/>
      <c r="BL16" s="123"/>
      <c r="BM16" s="61"/>
      <c r="BN16" s="57"/>
      <c r="BO16" s="57"/>
      <c r="BP16" s="149"/>
      <c r="BQ16" s="57"/>
      <c r="BR16" s="61"/>
      <c r="BS16" s="119"/>
      <c r="BT16" s="119"/>
      <c r="BU16" s="150"/>
      <c r="BV16" s="60"/>
      <c r="BW16" s="61"/>
      <c r="BX16" s="63"/>
      <c r="BY16" s="63"/>
      <c r="BZ16" s="157"/>
      <c r="CA16" s="63"/>
      <c r="CB16" s="128"/>
      <c r="CC16" s="63"/>
      <c r="CD16" s="63"/>
      <c r="CE16" s="157"/>
      <c r="CF16" s="63"/>
      <c r="CG16" s="128"/>
      <c r="CH16" s="63"/>
      <c r="CI16" s="63"/>
      <c r="CJ16" s="157"/>
      <c r="CK16" s="63"/>
      <c r="CL16" s="128"/>
      <c r="CM16" s="63"/>
      <c r="CN16" s="63"/>
      <c r="CO16" s="157"/>
      <c r="CP16" s="63"/>
      <c r="CQ16" s="128"/>
      <c r="CR16" s="112"/>
      <c r="CS16" s="112"/>
      <c r="CT16" s="151"/>
      <c r="CU16" s="63"/>
      <c r="CV16" s="128"/>
      <c r="CW16" s="119"/>
      <c r="CX16" s="119"/>
      <c r="CY16" s="150"/>
      <c r="CZ16" s="63"/>
      <c r="DA16" s="128"/>
      <c r="DB16" s="119"/>
      <c r="DC16" s="119"/>
      <c r="DD16" s="150"/>
      <c r="DE16" s="63"/>
      <c r="DF16" s="128"/>
      <c r="DG16" s="112"/>
      <c r="DH16" s="112"/>
      <c r="DI16" s="151"/>
      <c r="DJ16" s="63"/>
      <c r="DK16" s="128"/>
      <c r="DL16" s="119"/>
      <c r="DM16" s="119"/>
      <c r="DN16" s="150"/>
      <c r="DO16" s="63"/>
      <c r="DQ16" s="45"/>
      <c r="DR16" s="46"/>
      <c r="DS16" s="176"/>
      <c r="DT16" s="48"/>
      <c r="DU16" s="91"/>
      <c r="DV16" s="49"/>
      <c r="DW16" s="50"/>
      <c r="DX16" s="170">
        <f t="shared" si="6"/>
        <v>0</v>
      </c>
      <c r="DY16" s="170">
        <f t="shared" si="7"/>
        <v>0</v>
      </c>
      <c r="DZ16" s="170">
        <f t="shared" si="8"/>
        <v>0</v>
      </c>
      <c r="EA16" s="171">
        <f t="shared" si="9"/>
        <v>0</v>
      </c>
      <c r="EB16" s="170">
        <f t="shared" si="10"/>
        <v>0</v>
      </c>
      <c r="EC16" s="170">
        <f t="shared" si="11"/>
        <v>0</v>
      </c>
      <c r="ED16" s="172">
        <f t="shared" si="12"/>
        <v>0</v>
      </c>
      <c r="EE16" s="170">
        <f t="shared" si="13"/>
        <v>0</v>
      </c>
      <c r="EF16" s="171">
        <f t="shared" si="14"/>
        <v>0</v>
      </c>
      <c r="EG16" s="173">
        <f t="shared" si="15"/>
        <v>0</v>
      </c>
      <c r="EH16" s="170">
        <f t="shared" si="16"/>
        <v>0</v>
      </c>
      <c r="EI16" s="171">
        <f t="shared" si="17"/>
        <v>0</v>
      </c>
      <c r="EJ16" s="170">
        <f t="shared" si="18"/>
        <v>0</v>
      </c>
      <c r="EK16" s="169">
        <f t="shared" si="19"/>
        <v>0</v>
      </c>
      <c r="EL16" s="170">
        <f t="shared" si="20"/>
        <v>0</v>
      </c>
      <c r="EM16" s="170">
        <f t="shared" si="21"/>
        <v>0</v>
      </c>
      <c r="EN16" s="174">
        <f t="shared" si="22"/>
        <v>0</v>
      </c>
      <c r="EO16" s="171">
        <f t="shared" si="23"/>
        <v>0</v>
      </c>
      <c r="EP16" s="171">
        <f t="shared" si="24"/>
        <v>0</v>
      </c>
      <c r="EQ16" s="174">
        <f t="shared" si="25"/>
        <v>0</v>
      </c>
      <c r="ER16" s="171">
        <f t="shared" si="26"/>
        <v>0</v>
      </c>
      <c r="ES16" s="199" t="s">
        <v>708</v>
      </c>
    </row>
    <row r="17" spans="1:149" s="14" customFormat="1" ht="88.5" customHeight="1" thickBot="1">
      <c r="A17" s="27">
        <v>5</v>
      </c>
      <c r="B17" s="102" t="s">
        <v>66</v>
      </c>
      <c r="C17" s="102" t="s">
        <v>67</v>
      </c>
      <c r="D17" s="100" t="s">
        <v>57</v>
      </c>
      <c r="E17" s="102" t="s">
        <v>37</v>
      </c>
      <c r="F17" s="104">
        <v>500</v>
      </c>
      <c r="G17" s="102" t="s">
        <v>58</v>
      </c>
      <c r="H17" s="103" t="s">
        <v>59</v>
      </c>
      <c r="I17" s="90"/>
      <c r="J17" s="71"/>
      <c r="K17" s="71"/>
      <c r="L17" s="71"/>
      <c r="M17" s="71"/>
      <c r="N17" s="71"/>
      <c r="P17" s="57"/>
      <c r="Q17" s="57"/>
      <c r="R17" s="149"/>
      <c r="S17" s="57"/>
      <c r="T17" s="53"/>
      <c r="U17" s="65"/>
      <c r="V17" s="65"/>
      <c r="W17" s="149"/>
      <c r="X17" s="60"/>
      <c r="Y17" s="53"/>
      <c r="Z17" s="40"/>
      <c r="AA17" s="30"/>
      <c r="AB17" s="152"/>
      <c r="AC17" s="41"/>
      <c r="AD17" s="53"/>
      <c r="AE17" s="117"/>
      <c r="AF17" s="117"/>
      <c r="AG17" s="155"/>
      <c r="AH17" s="117"/>
      <c r="AI17" s="53"/>
      <c r="AJ17" s="40"/>
      <c r="AK17" s="30"/>
      <c r="AL17" s="152"/>
      <c r="AM17" s="60"/>
      <c r="AN17" s="61"/>
      <c r="AO17" s="64"/>
      <c r="AP17" s="64"/>
      <c r="AQ17" s="160"/>
      <c r="AR17" s="57"/>
      <c r="AS17" s="61"/>
      <c r="AT17" s="121"/>
      <c r="AU17" s="121"/>
      <c r="AV17" s="162"/>
      <c r="AW17" s="121"/>
      <c r="AX17" s="61"/>
      <c r="AY17" s="57"/>
      <c r="AZ17" s="57"/>
      <c r="BA17" s="149"/>
      <c r="BB17" s="60"/>
      <c r="BC17" s="61"/>
      <c r="BD17" s="57"/>
      <c r="BE17" s="57"/>
      <c r="BF17" s="149"/>
      <c r="BG17" s="57"/>
      <c r="BH17" s="61"/>
      <c r="BI17" s="123">
        <v>678</v>
      </c>
      <c r="BJ17" s="123">
        <v>129</v>
      </c>
      <c r="BK17" s="163">
        <v>807</v>
      </c>
      <c r="BL17" s="123">
        <f t="shared" ref="BL17:BL22" si="27">+BK17*F17</f>
        <v>403500</v>
      </c>
      <c r="BM17" s="61"/>
      <c r="BN17" s="57"/>
      <c r="BO17" s="57"/>
      <c r="BP17" s="149"/>
      <c r="BQ17" s="57"/>
      <c r="BR17" s="61"/>
      <c r="BS17" s="119"/>
      <c r="BT17" s="119"/>
      <c r="BU17" s="150"/>
      <c r="BV17" s="60"/>
      <c r="BW17" s="61"/>
      <c r="BX17" s="63"/>
      <c r="BY17" s="63"/>
      <c r="BZ17" s="157"/>
      <c r="CA17" s="63"/>
      <c r="CB17" s="128"/>
      <c r="CC17" s="63"/>
      <c r="CD17" s="63"/>
      <c r="CE17" s="157"/>
      <c r="CF17" s="63"/>
      <c r="CG17" s="128"/>
      <c r="CH17" s="63"/>
      <c r="CI17" s="63"/>
      <c r="CJ17" s="157"/>
      <c r="CK17" s="63"/>
      <c r="CL17" s="128"/>
      <c r="CM17" s="63"/>
      <c r="CN17" s="63"/>
      <c r="CO17" s="157"/>
      <c r="CP17" s="63"/>
      <c r="CQ17" s="128"/>
      <c r="CR17" s="112"/>
      <c r="CS17" s="112"/>
      <c r="CT17" s="151"/>
      <c r="CU17" s="63"/>
      <c r="CV17" s="128"/>
      <c r="CW17" s="119"/>
      <c r="CX17" s="119"/>
      <c r="CY17" s="150"/>
      <c r="CZ17" s="63"/>
      <c r="DA17" s="128"/>
      <c r="DB17" s="119"/>
      <c r="DC17" s="119"/>
      <c r="DD17" s="150"/>
      <c r="DE17" s="63"/>
      <c r="DF17" s="128"/>
      <c r="DG17" s="112"/>
      <c r="DH17" s="112"/>
      <c r="DI17" s="151"/>
      <c r="DJ17" s="63"/>
      <c r="DK17" s="128"/>
      <c r="DL17" s="119"/>
      <c r="DM17" s="119"/>
      <c r="DN17" s="150"/>
      <c r="DO17" s="63"/>
      <c r="DQ17" s="45">
        <f t="shared" si="2"/>
        <v>807</v>
      </c>
      <c r="DR17" s="46">
        <f>SMALL((R17,W17,AB17,AG17,AL17,AQ17,AV17,BA17,BF17,BK17,BP17,BU17,BZ17,CE17,CJ17,CO17,CT17,CY17,DD17,DI17,DN17),1)</f>
        <v>807</v>
      </c>
      <c r="DS17" s="175" t="str">
        <f t="shared" si="3"/>
        <v>DISCOLMETS S.A.S</v>
      </c>
      <c r="DT17" s="48"/>
      <c r="DU17" s="91" t="str">
        <f t="shared" si="4"/>
        <v/>
      </c>
      <c r="DV17" s="49">
        <f t="shared" si="5"/>
        <v>807</v>
      </c>
      <c r="DW17" s="50">
        <f t="shared" ref="DW17:DW22" si="28">DV17*F17</f>
        <v>403500</v>
      </c>
      <c r="DX17" s="170">
        <f t="shared" si="6"/>
        <v>0</v>
      </c>
      <c r="DY17" s="170">
        <f t="shared" si="7"/>
        <v>0</v>
      </c>
      <c r="DZ17" s="170">
        <f t="shared" si="8"/>
        <v>0</v>
      </c>
      <c r="EA17" s="171">
        <f t="shared" si="9"/>
        <v>0</v>
      </c>
      <c r="EB17" s="170">
        <f t="shared" si="10"/>
        <v>0</v>
      </c>
      <c r="EC17" s="170">
        <f t="shared" si="11"/>
        <v>0</v>
      </c>
      <c r="ED17" s="172">
        <f t="shared" si="12"/>
        <v>0</v>
      </c>
      <c r="EE17" s="170">
        <f t="shared" si="13"/>
        <v>0</v>
      </c>
      <c r="EF17" s="171">
        <f t="shared" si="14"/>
        <v>0</v>
      </c>
      <c r="EG17" s="173">
        <f t="shared" si="15"/>
        <v>807</v>
      </c>
      <c r="EH17" s="170">
        <f t="shared" si="16"/>
        <v>0</v>
      </c>
      <c r="EI17" s="171">
        <f t="shared" si="17"/>
        <v>0</v>
      </c>
      <c r="EJ17" s="170">
        <f t="shared" si="18"/>
        <v>0</v>
      </c>
      <c r="EK17" s="169">
        <f t="shared" si="19"/>
        <v>0</v>
      </c>
      <c r="EL17" s="170">
        <f t="shared" si="20"/>
        <v>0</v>
      </c>
      <c r="EM17" s="170">
        <f t="shared" si="21"/>
        <v>0</v>
      </c>
      <c r="EN17" s="174">
        <f t="shared" si="22"/>
        <v>0</v>
      </c>
      <c r="EO17" s="171">
        <f t="shared" si="23"/>
        <v>0</v>
      </c>
      <c r="EP17" s="171">
        <f t="shared" si="24"/>
        <v>0</v>
      </c>
      <c r="EQ17" s="174">
        <f t="shared" si="25"/>
        <v>0</v>
      </c>
      <c r="ER17" s="171">
        <f t="shared" si="26"/>
        <v>0</v>
      </c>
      <c r="ES17" s="188"/>
    </row>
    <row r="18" spans="1:149" s="182" customFormat="1" ht="88.5" customHeight="1" thickBot="1">
      <c r="A18" s="27">
        <v>6</v>
      </c>
      <c r="B18" s="102" t="s">
        <v>68</v>
      </c>
      <c r="C18" s="102" t="s">
        <v>69</v>
      </c>
      <c r="D18" s="100" t="s">
        <v>57</v>
      </c>
      <c r="E18" s="102" t="s">
        <v>37</v>
      </c>
      <c r="F18" s="104">
        <v>200</v>
      </c>
      <c r="G18" s="102" t="s">
        <v>58</v>
      </c>
      <c r="H18" s="103" t="s">
        <v>59</v>
      </c>
      <c r="I18" s="89"/>
      <c r="J18" s="76"/>
      <c r="K18" s="77"/>
      <c r="L18" s="76"/>
      <c r="M18" s="71"/>
      <c r="N18" s="71"/>
      <c r="P18" s="65"/>
      <c r="Q18" s="65"/>
      <c r="R18" s="149"/>
      <c r="S18" s="65"/>
      <c r="T18" s="78"/>
      <c r="U18" s="65"/>
      <c r="V18" s="65"/>
      <c r="W18" s="149"/>
      <c r="X18" s="60"/>
      <c r="Y18" s="78"/>
      <c r="Z18" s="65"/>
      <c r="AA18" s="65"/>
      <c r="AB18" s="149"/>
      <c r="AC18" s="65"/>
      <c r="AD18" s="78"/>
      <c r="AE18" s="117"/>
      <c r="AF18" s="117"/>
      <c r="AG18" s="155"/>
      <c r="AH18" s="117"/>
      <c r="AI18" s="78"/>
      <c r="AJ18" s="79"/>
      <c r="AK18" s="80"/>
      <c r="AL18" s="152"/>
      <c r="AM18" s="66"/>
      <c r="AN18" s="81"/>
      <c r="AO18" s="64"/>
      <c r="AP18" s="64"/>
      <c r="AQ18" s="160"/>
      <c r="AR18" s="65"/>
      <c r="AS18" s="81"/>
      <c r="AT18" s="121"/>
      <c r="AU18" s="121"/>
      <c r="AV18" s="162"/>
      <c r="AW18" s="121"/>
      <c r="AX18" s="81"/>
      <c r="AY18" s="65"/>
      <c r="AZ18" s="65"/>
      <c r="BA18" s="149"/>
      <c r="BB18" s="66"/>
      <c r="BC18" s="81"/>
      <c r="BD18" s="65"/>
      <c r="BE18" s="65"/>
      <c r="BF18" s="149"/>
      <c r="BG18" s="57"/>
      <c r="BH18" s="81"/>
      <c r="BI18" s="123">
        <v>678</v>
      </c>
      <c r="BJ18" s="123">
        <v>129</v>
      </c>
      <c r="BK18" s="163">
        <v>807</v>
      </c>
      <c r="BL18" s="123">
        <f t="shared" si="27"/>
        <v>161400</v>
      </c>
      <c r="BM18" s="81"/>
      <c r="BN18" s="65"/>
      <c r="BO18" s="65"/>
      <c r="BP18" s="149"/>
      <c r="BQ18" s="65"/>
      <c r="BR18" s="81"/>
      <c r="BS18" s="119"/>
      <c r="BT18" s="119"/>
      <c r="BU18" s="150"/>
      <c r="BV18" s="66"/>
      <c r="BW18" s="81"/>
      <c r="BX18" s="82"/>
      <c r="BY18" s="82"/>
      <c r="BZ18" s="157"/>
      <c r="CA18" s="82"/>
      <c r="CB18" s="129"/>
      <c r="CC18" s="82"/>
      <c r="CD18" s="82"/>
      <c r="CE18" s="157"/>
      <c r="CF18" s="82"/>
      <c r="CG18" s="129"/>
      <c r="CH18" s="82"/>
      <c r="CI18" s="82"/>
      <c r="CJ18" s="157"/>
      <c r="CK18" s="82"/>
      <c r="CL18" s="129"/>
      <c r="CM18" s="82"/>
      <c r="CN18" s="82"/>
      <c r="CO18" s="157"/>
      <c r="CP18" s="82"/>
      <c r="CQ18" s="129"/>
      <c r="CR18" s="112"/>
      <c r="CS18" s="112"/>
      <c r="CT18" s="151"/>
      <c r="CU18" s="82"/>
      <c r="CV18" s="129"/>
      <c r="CW18" s="119"/>
      <c r="CX18" s="119"/>
      <c r="CY18" s="150"/>
      <c r="CZ18" s="82"/>
      <c r="DA18" s="129"/>
      <c r="DB18" s="119"/>
      <c r="DC18" s="119"/>
      <c r="DD18" s="150"/>
      <c r="DE18" s="82"/>
      <c r="DF18" s="129"/>
      <c r="DG18" s="112"/>
      <c r="DH18" s="112"/>
      <c r="DI18" s="151"/>
      <c r="DJ18" s="82"/>
      <c r="DK18" s="129"/>
      <c r="DL18" s="119"/>
      <c r="DM18" s="119"/>
      <c r="DN18" s="150"/>
      <c r="DO18" s="82"/>
      <c r="DQ18" s="45">
        <f t="shared" si="2"/>
        <v>807</v>
      </c>
      <c r="DR18" s="46">
        <f>SMALL((R18,W18,AB18,AG18,AL18,AQ18,AV18,BA18,BF18,BK18,BP18,BU18,BZ18,CE18,CJ18,CO18,CT18,CY18,DD18,DI18,DN18),1)</f>
        <v>807</v>
      </c>
      <c r="DS18" s="175" t="str">
        <f t="shared" si="3"/>
        <v>DISCOLMETS S.A.S</v>
      </c>
      <c r="DT18" s="48"/>
      <c r="DU18" s="91" t="str">
        <f t="shared" si="4"/>
        <v/>
      </c>
      <c r="DV18" s="49">
        <f t="shared" si="5"/>
        <v>807</v>
      </c>
      <c r="DW18" s="50">
        <f t="shared" si="28"/>
        <v>161400</v>
      </c>
      <c r="DX18" s="170">
        <f t="shared" si="6"/>
        <v>0</v>
      </c>
      <c r="DY18" s="170">
        <f t="shared" si="7"/>
        <v>0</v>
      </c>
      <c r="DZ18" s="170">
        <f t="shared" si="8"/>
        <v>0</v>
      </c>
      <c r="EA18" s="171">
        <f t="shared" si="9"/>
        <v>0</v>
      </c>
      <c r="EB18" s="170">
        <f t="shared" si="10"/>
        <v>0</v>
      </c>
      <c r="EC18" s="170">
        <f t="shared" si="11"/>
        <v>0</v>
      </c>
      <c r="ED18" s="172">
        <f t="shared" si="12"/>
        <v>0</v>
      </c>
      <c r="EE18" s="170">
        <f t="shared" si="13"/>
        <v>0</v>
      </c>
      <c r="EF18" s="171">
        <f t="shared" si="14"/>
        <v>0</v>
      </c>
      <c r="EG18" s="173">
        <f t="shared" si="15"/>
        <v>807</v>
      </c>
      <c r="EH18" s="170">
        <f t="shared" si="16"/>
        <v>0</v>
      </c>
      <c r="EI18" s="171">
        <f t="shared" si="17"/>
        <v>0</v>
      </c>
      <c r="EJ18" s="170">
        <f t="shared" si="18"/>
        <v>0</v>
      </c>
      <c r="EK18" s="169">
        <f t="shared" si="19"/>
        <v>0</v>
      </c>
      <c r="EL18" s="170">
        <f t="shared" si="20"/>
        <v>0</v>
      </c>
      <c r="EM18" s="170">
        <f t="shared" si="21"/>
        <v>0</v>
      </c>
      <c r="EN18" s="174">
        <f t="shared" si="22"/>
        <v>0</v>
      </c>
      <c r="EO18" s="171">
        <f t="shared" si="23"/>
        <v>0</v>
      </c>
      <c r="EP18" s="171">
        <f t="shared" si="24"/>
        <v>0</v>
      </c>
      <c r="EQ18" s="174">
        <f t="shared" si="25"/>
        <v>0</v>
      </c>
      <c r="ER18" s="171">
        <f t="shared" si="26"/>
        <v>0</v>
      </c>
      <c r="ES18" s="35"/>
    </row>
    <row r="19" spans="1:149" s="14" customFormat="1" ht="88.5" customHeight="1" thickBot="1">
      <c r="A19" s="27">
        <v>7</v>
      </c>
      <c r="B19" s="102" t="s">
        <v>70</v>
      </c>
      <c r="C19" s="102" t="s">
        <v>71</v>
      </c>
      <c r="D19" s="100" t="s">
        <v>57</v>
      </c>
      <c r="E19" s="102" t="s">
        <v>37</v>
      </c>
      <c r="F19" s="104">
        <v>10</v>
      </c>
      <c r="G19" s="102" t="s">
        <v>58</v>
      </c>
      <c r="H19" s="103" t="s">
        <v>59</v>
      </c>
      <c r="I19" s="90"/>
      <c r="J19" s="71"/>
      <c r="K19" s="71"/>
      <c r="L19" s="71"/>
      <c r="M19" s="71"/>
      <c r="N19" s="71"/>
      <c r="P19" s="57"/>
      <c r="Q19" s="57"/>
      <c r="R19" s="149"/>
      <c r="S19" s="57"/>
      <c r="T19" s="53"/>
      <c r="U19" s="112">
        <v>98795.180722891571</v>
      </c>
      <c r="V19" s="113">
        <v>18771.084337349399</v>
      </c>
      <c r="W19" s="151">
        <v>117566.26506024097</v>
      </c>
      <c r="X19" s="60">
        <f>+W19*F19</f>
        <v>1175662.6506024096</v>
      </c>
      <c r="Y19" s="53"/>
      <c r="Z19" s="40"/>
      <c r="AA19" s="30"/>
      <c r="AB19" s="152"/>
      <c r="AC19" s="41"/>
      <c r="AD19" s="53"/>
      <c r="AE19" s="117"/>
      <c r="AF19" s="117"/>
      <c r="AG19" s="155"/>
      <c r="AH19" s="117"/>
      <c r="AI19" s="53"/>
      <c r="AJ19" s="57"/>
      <c r="AK19" s="57"/>
      <c r="AL19" s="149"/>
      <c r="AM19" s="57"/>
      <c r="AN19" s="61"/>
      <c r="AO19" s="64"/>
      <c r="AP19" s="64"/>
      <c r="AQ19" s="149"/>
      <c r="AR19" s="57"/>
      <c r="AS19" s="61"/>
      <c r="AT19" s="121"/>
      <c r="AU19" s="121"/>
      <c r="AV19" s="162"/>
      <c r="AW19" s="121"/>
      <c r="AX19" s="61"/>
      <c r="AY19" s="57"/>
      <c r="AZ19" s="57"/>
      <c r="BA19" s="149"/>
      <c r="BB19" s="60"/>
      <c r="BC19" s="61"/>
      <c r="BD19" s="57"/>
      <c r="BE19" s="57"/>
      <c r="BF19" s="149"/>
      <c r="BG19" s="57"/>
      <c r="BH19" s="61"/>
      <c r="BI19" s="123">
        <v>90361</v>
      </c>
      <c r="BJ19" s="123">
        <v>17169</v>
      </c>
      <c r="BK19" s="163">
        <v>107530</v>
      </c>
      <c r="BL19" s="123">
        <f t="shared" si="27"/>
        <v>1075300</v>
      </c>
      <c r="BM19" s="61"/>
      <c r="BN19" s="57"/>
      <c r="BO19" s="57"/>
      <c r="BP19" s="149"/>
      <c r="BQ19" s="57"/>
      <c r="BR19" s="61"/>
      <c r="BS19" s="127">
        <v>100750</v>
      </c>
      <c r="BT19" s="127">
        <v>19142.5</v>
      </c>
      <c r="BU19" s="166">
        <f t="shared" ref="BU19:BU33" si="29">+BT19+BS19</f>
        <v>119892.5</v>
      </c>
      <c r="BV19" s="60">
        <f>+BU19*F19</f>
        <v>1198925</v>
      </c>
      <c r="BW19" s="61"/>
      <c r="BX19" s="130">
        <v>79500</v>
      </c>
      <c r="BY19" s="130">
        <v>15105</v>
      </c>
      <c r="BZ19" s="150">
        <f t="shared" ref="BZ19:BZ22" si="30">+BY19+BX19</f>
        <v>94605</v>
      </c>
      <c r="CA19" s="63">
        <f>+BZ19*F19</f>
        <v>946050</v>
      </c>
      <c r="CB19" s="128"/>
      <c r="CC19" s="63"/>
      <c r="CD19" s="63"/>
      <c r="CE19" s="157"/>
      <c r="CF19" s="63"/>
      <c r="CG19" s="128"/>
      <c r="CH19" s="63"/>
      <c r="CI19" s="63"/>
      <c r="CJ19" s="157"/>
      <c r="CK19" s="63"/>
      <c r="CL19" s="128"/>
      <c r="CM19" s="63"/>
      <c r="CN19" s="63"/>
      <c r="CO19" s="157"/>
      <c r="CP19" s="63"/>
      <c r="CQ19" s="128"/>
      <c r="CR19" s="112"/>
      <c r="CS19" s="112"/>
      <c r="CT19" s="151"/>
      <c r="CU19" s="63"/>
      <c r="CV19" s="128"/>
      <c r="CW19" s="119"/>
      <c r="CX19" s="119"/>
      <c r="CY19" s="150"/>
      <c r="CZ19" s="63"/>
      <c r="DA19" s="128"/>
      <c r="DB19" s="119"/>
      <c r="DC19" s="119"/>
      <c r="DD19" s="150"/>
      <c r="DE19" s="63"/>
      <c r="DF19" s="128"/>
      <c r="DG19" s="112"/>
      <c r="DH19" s="112"/>
      <c r="DI19" s="151"/>
      <c r="DJ19" s="63"/>
      <c r="DK19" s="128"/>
      <c r="DL19" s="119"/>
      <c r="DM19" s="119"/>
      <c r="DN19" s="150"/>
      <c r="DO19" s="63"/>
      <c r="DQ19" s="45">
        <f t="shared" si="2"/>
        <v>109898.44126506025</v>
      </c>
      <c r="DR19" s="46">
        <f>SMALL((R19,W19,AB19,AG19,AL19,AQ19,AV19,BA19,BF19,BK19,BP19,BU19,BZ19,CE19,CJ19,CO19,CT19,CY19,DD19,DI19,DN19),1)</f>
        <v>94605</v>
      </c>
      <c r="DS19" s="175" t="str">
        <f t="shared" si="3"/>
        <v>SURGICON &amp; CIA S.A.S.</v>
      </c>
      <c r="DT19" s="48"/>
      <c r="DU19" s="91" t="str">
        <f t="shared" si="4"/>
        <v/>
      </c>
      <c r="DV19" s="49">
        <f t="shared" si="5"/>
        <v>94605</v>
      </c>
      <c r="DW19" s="50">
        <f t="shared" si="28"/>
        <v>946050</v>
      </c>
      <c r="DX19" s="170">
        <f t="shared" si="6"/>
        <v>0</v>
      </c>
      <c r="DY19" s="170">
        <f t="shared" si="7"/>
        <v>117566.26506024097</v>
      </c>
      <c r="DZ19" s="170">
        <f t="shared" si="8"/>
        <v>0</v>
      </c>
      <c r="EA19" s="171">
        <f t="shared" si="9"/>
        <v>0</v>
      </c>
      <c r="EB19" s="170">
        <f t="shared" si="10"/>
        <v>0</v>
      </c>
      <c r="EC19" s="170">
        <f t="shared" si="11"/>
        <v>0</v>
      </c>
      <c r="ED19" s="172">
        <f t="shared" si="12"/>
        <v>0</v>
      </c>
      <c r="EE19" s="170">
        <f t="shared" si="13"/>
        <v>0</v>
      </c>
      <c r="EF19" s="171">
        <f t="shared" si="14"/>
        <v>0</v>
      </c>
      <c r="EG19" s="173">
        <f t="shared" si="15"/>
        <v>107530</v>
      </c>
      <c r="EH19" s="170">
        <f t="shared" si="16"/>
        <v>0</v>
      </c>
      <c r="EI19" s="171">
        <f t="shared" si="17"/>
        <v>119892.5</v>
      </c>
      <c r="EJ19" s="170">
        <f t="shared" si="18"/>
        <v>94605</v>
      </c>
      <c r="EK19" s="169">
        <f t="shared" si="19"/>
        <v>0</v>
      </c>
      <c r="EL19" s="170">
        <f t="shared" si="20"/>
        <v>0</v>
      </c>
      <c r="EM19" s="170">
        <f t="shared" si="21"/>
        <v>0</v>
      </c>
      <c r="EN19" s="174">
        <f t="shared" si="22"/>
        <v>0</v>
      </c>
      <c r="EO19" s="171">
        <f t="shared" si="23"/>
        <v>0</v>
      </c>
      <c r="EP19" s="171">
        <f t="shared" si="24"/>
        <v>0</v>
      </c>
      <c r="EQ19" s="174">
        <f t="shared" si="25"/>
        <v>0</v>
      </c>
      <c r="ER19" s="171">
        <f t="shared" si="26"/>
        <v>0</v>
      </c>
      <c r="ES19" s="188"/>
    </row>
    <row r="20" spans="1:149" s="14" customFormat="1" ht="88.5" customHeight="1" thickBot="1">
      <c r="A20" s="27">
        <v>8</v>
      </c>
      <c r="B20" s="102" t="s">
        <v>72</v>
      </c>
      <c r="C20" s="102" t="s">
        <v>73</v>
      </c>
      <c r="D20" s="100" t="s">
        <v>57</v>
      </c>
      <c r="E20" s="102" t="s">
        <v>37</v>
      </c>
      <c r="F20" s="104">
        <v>10</v>
      </c>
      <c r="G20" s="102" t="s">
        <v>58</v>
      </c>
      <c r="H20" s="103" t="s">
        <v>59</v>
      </c>
      <c r="I20" s="90"/>
      <c r="J20" s="71"/>
      <c r="K20" s="71"/>
      <c r="L20" s="71"/>
      <c r="M20" s="71"/>
      <c r="N20" s="71"/>
      <c r="P20" s="57"/>
      <c r="Q20" s="57"/>
      <c r="R20" s="149"/>
      <c r="S20" s="57"/>
      <c r="T20" s="53"/>
      <c r="U20" s="112">
        <v>98795.180722891571</v>
      </c>
      <c r="V20" s="113">
        <v>18771.084337349399</v>
      </c>
      <c r="W20" s="151">
        <v>117566.26506024097</v>
      </c>
      <c r="X20" s="60">
        <f>+W20*F20</f>
        <v>1175662.6506024096</v>
      </c>
      <c r="Y20" s="53"/>
      <c r="Z20" s="40"/>
      <c r="AA20" s="30"/>
      <c r="AB20" s="152"/>
      <c r="AC20" s="41"/>
      <c r="AD20" s="53"/>
      <c r="AE20" s="117"/>
      <c r="AF20" s="117"/>
      <c r="AG20" s="155"/>
      <c r="AH20" s="117"/>
      <c r="AI20" s="53"/>
      <c r="AJ20" s="40"/>
      <c r="AK20" s="30"/>
      <c r="AL20" s="152"/>
      <c r="AM20" s="60"/>
      <c r="AN20" s="61"/>
      <c r="AO20" s="64"/>
      <c r="AP20" s="64"/>
      <c r="AQ20" s="159"/>
      <c r="AR20" s="57"/>
      <c r="AS20" s="61"/>
      <c r="AT20" s="121"/>
      <c r="AU20" s="121"/>
      <c r="AV20" s="162"/>
      <c r="AW20" s="121"/>
      <c r="AX20" s="61"/>
      <c r="AY20" s="57"/>
      <c r="AZ20" s="57"/>
      <c r="BA20" s="149"/>
      <c r="BB20" s="60"/>
      <c r="BC20" s="61"/>
      <c r="BD20" s="57"/>
      <c r="BE20" s="57"/>
      <c r="BF20" s="149"/>
      <c r="BG20" s="57"/>
      <c r="BH20" s="61"/>
      <c r="BI20" s="123">
        <v>90361</v>
      </c>
      <c r="BJ20" s="123">
        <v>17169</v>
      </c>
      <c r="BK20" s="163">
        <v>107530</v>
      </c>
      <c r="BL20" s="123">
        <f t="shared" si="27"/>
        <v>1075300</v>
      </c>
      <c r="BM20" s="61"/>
      <c r="BN20" s="57"/>
      <c r="BO20" s="57"/>
      <c r="BP20" s="149"/>
      <c r="BQ20" s="57"/>
      <c r="BR20" s="61"/>
      <c r="BS20" s="127">
        <v>100750</v>
      </c>
      <c r="BT20" s="127">
        <v>19142.5</v>
      </c>
      <c r="BU20" s="166">
        <f t="shared" si="29"/>
        <v>119892.5</v>
      </c>
      <c r="BV20" s="60">
        <f>+BU20*F20</f>
        <v>1198925</v>
      </c>
      <c r="BW20" s="61"/>
      <c r="BX20" s="130">
        <v>79500</v>
      </c>
      <c r="BY20" s="130">
        <v>15105</v>
      </c>
      <c r="BZ20" s="150">
        <f t="shared" si="30"/>
        <v>94605</v>
      </c>
      <c r="CA20" s="63">
        <f>+BZ20*F20</f>
        <v>946050</v>
      </c>
      <c r="CB20" s="128"/>
      <c r="CC20" s="63"/>
      <c r="CD20" s="63"/>
      <c r="CE20" s="157"/>
      <c r="CF20" s="63"/>
      <c r="CG20" s="128"/>
      <c r="CH20" s="63"/>
      <c r="CI20" s="63"/>
      <c r="CJ20" s="157"/>
      <c r="CK20" s="63"/>
      <c r="CL20" s="128"/>
      <c r="CM20" s="63"/>
      <c r="CN20" s="63"/>
      <c r="CO20" s="157"/>
      <c r="CP20" s="63"/>
      <c r="CQ20" s="128"/>
      <c r="CR20" s="112"/>
      <c r="CS20" s="112"/>
      <c r="CT20" s="151"/>
      <c r="CU20" s="63"/>
      <c r="CV20" s="128"/>
      <c r="CW20" s="119"/>
      <c r="CX20" s="119"/>
      <c r="CY20" s="150"/>
      <c r="CZ20" s="63"/>
      <c r="DA20" s="128"/>
      <c r="DB20" s="119"/>
      <c r="DC20" s="119"/>
      <c r="DD20" s="150"/>
      <c r="DE20" s="63"/>
      <c r="DF20" s="128"/>
      <c r="DG20" s="112"/>
      <c r="DH20" s="112"/>
      <c r="DI20" s="151"/>
      <c r="DJ20" s="63"/>
      <c r="DK20" s="128"/>
      <c r="DL20" s="119"/>
      <c r="DM20" s="119"/>
      <c r="DN20" s="150"/>
      <c r="DO20" s="63"/>
      <c r="DQ20" s="45">
        <f t="shared" si="2"/>
        <v>109898.44126506025</v>
      </c>
      <c r="DR20" s="46">
        <f>SMALL((R20,W20,AB20,AG20,AL20,AQ20,AV20,BA20,BF20,BK20,BP20,BU20,BZ20,CE20,CJ20,CO20,CT20,CY20,DD20,DI20,DN20),1)</f>
        <v>94605</v>
      </c>
      <c r="DS20" s="175" t="str">
        <f t="shared" si="3"/>
        <v>SURGICON &amp; CIA S.A.S.</v>
      </c>
      <c r="DT20" s="48"/>
      <c r="DU20" s="91" t="str">
        <f t="shared" si="4"/>
        <v/>
      </c>
      <c r="DV20" s="49">
        <f t="shared" si="5"/>
        <v>94605</v>
      </c>
      <c r="DW20" s="50">
        <f t="shared" si="28"/>
        <v>946050</v>
      </c>
      <c r="DX20" s="170">
        <f t="shared" si="6"/>
        <v>0</v>
      </c>
      <c r="DY20" s="170">
        <f t="shared" si="7"/>
        <v>117566.26506024097</v>
      </c>
      <c r="DZ20" s="170">
        <f t="shared" si="8"/>
        <v>0</v>
      </c>
      <c r="EA20" s="171">
        <f t="shared" si="9"/>
        <v>0</v>
      </c>
      <c r="EB20" s="170">
        <f t="shared" si="10"/>
        <v>0</v>
      </c>
      <c r="EC20" s="170">
        <f t="shared" si="11"/>
        <v>0</v>
      </c>
      <c r="ED20" s="172">
        <f t="shared" si="12"/>
        <v>0</v>
      </c>
      <c r="EE20" s="170">
        <f t="shared" si="13"/>
        <v>0</v>
      </c>
      <c r="EF20" s="171">
        <f t="shared" si="14"/>
        <v>0</v>
      </c>
      <c r="EG20" s="173">
        <f t="shared" si="15"/>
        <v>107530</v>
      </c>
      <c r="EH20" s="170">
        <f t="shared" si="16"/>
        <v>0</v>
      </c>
      <c r="EI20" s="171">
        <f t="shared" si="17"/>
        <v>119892.5</v>
      </c>
      <c r="EJ20" s="170">
        <f t="shared" si="18"/>
        <v>94605</v>
      </c>
      <c r="EK20" s="169">
        <f t="shared" si="19"/>
        <v>0</v>
      </c>
      <c r="EL20" s="170">
        <f t="shared" si="20"/>
        <v>0</v>
      </c>
      <c r="EM20" s="170">
        <f t="shared" si="21"/>
        <v>0</v>
      </c>
      <c r="EN20" s="174">
        <f t="shared" si="22"/>
        <v>0</v>
      </c>
      <c r="EO20" s="171">
        <f t="shared" si="23"/>
        <v>0</v>
      </c>
      <c r="EP20" s="171">
        <f t="shared" si="24"/>
        <v>0</v>
      </c>
      <c r="EQ20" s="174">
        <f t="shared" si="25"/>
        <v>0</v>
      </c>
      <c r="ER20" s="171">
        <f t="shared" si="26"/>
        <v>0</v>
      </c>
      <c r="ES20" s="188"/>
    </row>
    <row r="21" spans="1:149" s="14" customFormat="1" ht="88.5" customHeight="1" thickBot="1">
      <c r="A21" s="27">
        <v>9</v>
      </c>
      <c r="B21" s="102" t="s">
        <v>74</v>
      </c>
      <c r="C21" s="102" t="s">
        <v>75</v>
      </c>
      <c r="D21" s="100" t="s">
        <v>57</v>
      </c>
      <c r="E21" s="102" t="s">
        <v>37</v>
      </c>
      <c r="F21" s="104">
        <v>10</v>
      </c>
      <c r="G21" s="102" t="s">
        <v>58</v>
      </c>
      <c r="H21" s="103" t="s">
        <v>59</v>
      </c>
      <c r="I21" s="90"/>
      <c r="J21" s="71"/>
      <c r="K21" s="71"/>
      <c r="L21" s="71"/>
      <c r="M21" s="71"/>
      <c r="N21" s="71"/>
      <c r="P21" s="57"/>
      <c r="Q21" s="57"/>
      <c r="R21" s="149"/>
      <c r="S21" s="57"/>
      <c r="T21" s="53"/>
      <c r="U21" s="65"/>
      <c r="V21" s="65"/>
      <c r="W21" s="149"/>
      <c r="X21" s="60"/>
      <c r="Y21" s="53"/>
      <c r="Z21" s="40"/>
      <c r="AA21" s="30"/>
      <c r="AB21" s="152"/>
      <c r="AC21" s="41"/>
      <c r="AD21" s="53"/>
      <c r="AE21" s="117"/>
      <c r="AF21" s="117"/>
      <c r="AG21" s="155"/>
      <c r="AH21" s="117"/>
      <c r="AI21" s="53"/>
      <c r="AJ21" s="40"/>
      <c r="AK21" s="30"/>
      <c r="AL21" s="152"/>
      <c r="AM21" s="60"/>
      <c r="AN21" s="61"/>
      <c r="AO21" s="64"/>
      <c r="AP21" s="64"/>
      <c r="AQ21" s="159"/>
      <c r="AR21" s="57"/>
      <c r="AS21" s="61"/>
      <c r="AT21" s="121"/>
      <c r="AU21" s="121"/>
      <c r="AV21" s="162"/>
      <c r="AW21" s="121"/>
      <c r="AX21" s="61"/>
      <c r="AY21" s="57"/>
      <c r="AZ21" s="57"/>
      <c r="BA21" s="149"/>
      <c r="BB21" s="60"/>
      <c r="BC21" s="61"/>
      <c r="BD21" s="57"/>
      <c r="BE21" s="57"/>
      <c r="BF21" s="149"/>
      <c r="BG21" s="57"/>
      <c r="BH21" s="61"/>
      <c r="BI21" s="123">
        <v>78193</v>
      </c>
      <c r="BJ21" s="123">
        <v>14857</v>
      </c>
      <c r="BK21" s="163">
        <v>93050</v>
      </c>
      <c r="BL21" s="123">
        <f t="shared" si="27"/>
        <v>930500</v>
      </c>
      <c r="BM21" s="61"/>
      <c r="BN21" s="57"/>
      <c r="BO21" s="57"/>
      <c r="BP21" s="149"/>
      <c r="BQ21" s="57"/>
      <c r="BR21" s="61"/>
      <c r="BS21" s="127">
        <v>100750</v>
      </c>
      <c r="BT21" s="127">
        <v>19142.5</v>
      </c>
      <c r="BU21" s="166">
        <f t="shared" si="29"/>
        <v>119892.5</v>
      </c>
      <c r="BV21" s="60">
        <f>+BU21*F21</f>
        <v>1198925</v>
      </c>
      <c r="BW21" s="61"/>
      <c r="BX21" s="130">
        <v>79500</v>
      </c>
      <c r="BY21" s="130">
        <v>15105</v>
      </c>
      <c r="BZ21" s="150">
        <f t="shared" si="30"/>
        <v>94605</v>
      </c>
      <c r="CA21" s="63">
        <f>+BZ21*F21</f>
        <v>946050</v>
      </c>
      <c r="CB21" s="128"/>
      <c r="CC21" s="63"/>
      <c r="CD21" s="63"/>
      <c r="CE21" s="157"/>
      <c r="CF21" s="63"/>
      <c r="CG21" s="128"/>
      <c r="CH21" s="63"/>
      <c r="CI21" s="63"/>
      <c r="CJ21" s="157"/>
      <c r="CK21" s="63"/>
      <c r="CL21" s="128"/>
      <c r="CM21" s="63"/>
      <c r="CN21" s="63"/>
      <c r="CO21" s="157"/>
      <c r="CP21" s="63"/>
      <c r="CQ21" s="128"/>
      <c r="CR21" s="112"/>
      <c r="CS21" s="112"/>
      <c r="CT21" s="151"/>
      <c r="CU21" s="63"/>
      <c r="CV21" s="128"/>
      <c r="CW21" s="119"/>
      <c r="CX21" s="119"/>
      <c r="CY21" s="150"/>
      <c r="CZ21" s="63"/>
      <c r="DA21" s="128"/>
      <c r="DB21" s="119"/>
      <c r="DC21" s="119"/>
      <c r="DD21" s="150"/>
      <c r="DE21" s="63"/>
      <c r="DF21" s="128"/>
      <c r="DG21" s="112"/>
      <c r="DH21" s="112"/>
      <c r="DI21" s="151"/>
      <c r="DJ21" s="63"/>
      <c r="DK21" s="128"/>
      <c r="DL21" s="119"/>
      <c r="DM21" s="119"/>
      <c r="DN21" s="150"/>
      <c r="DO21" s="63"/>
      <c r="DQ21" s="45">
        <f t="shared" si="2"/>
        <v>102515.83333333333</v>
      </c>
      <c r="DR21" s="46">
        <f>SMALL((R21,W21,AB21,AG21,AL21,AQ21,AV21,BA21,BF21,BK21,BP21,BU21,BZ21,CE21,CJ21,CO21,CT21,CY21,DD21,DI21,DN21),1)</f>
        <v>93050</v>
      </c>
      <c r="DS21" s="175" t="str">
        <f t="shared" si="3"/>
        <v>DISCOLMETS S.A.S</v>
      </c>
      <c r="DT21" s="48"/>
      <c r="DU21" s="91" t="str">
        <f t="shared" si="4"/>
        <v/>
      </c>
      <c r="DV21" s="49">
        <f t="shared" si="5"/>
        <v>93050</v>
      </c>
      <c r="DW21" s="50">
        <f t="shared" si="28"/>
        <v>930500</v>
      </c>
      <c r="DX21" s="170">
        <f t="shared" si="6"/>
        <v>0</v>
      </c>
      <c r="DY21" s="170">
        <f t="shared" si="7"/>
        <v>0</v>
      </c>
      <c r="DZ21" s="170">
        <f t="shared" si="8"/>
        <v>0</v>
      </c>
      <c r="EA21" s="171">
        <f t="shared" si="9"/>
        <v>0</v>
      </c>
      <c r="EB21" s="170">
        <f t="shared" si="10"/>
        <v>0</v>
      </c>
      <c r="EC21" s="170">
        <f t="shared" si="11"/>
        <v>0</v>
      </c>
      <c r="ED21" s="172">
        <f t="shared" si="12"/>
        <v>0</v>
      </c>
      <c r="EE21" s="170">
        <f t="shared" si="13"/>
        <v>0</v>
      </c>
      <c r="EF21" s="171">
        <f t="shared" si="14"/>
        <v>0</v>
      </c>
      <c r="EG21" s="173">
        <f t="shared" si="15"/>
        <v>93050</v>
      </c>
      <c r="EH21" s="170">
        <f t="shared" si="16"/>
        <v>0</v>
      </c>
      <c r="EI21" s="171">
        <f t="shared" si="17"/>
        <v>119892.5</v>
      </c>
      <c r="EJ21" s="170">
        <f t="shared" si="18"/>
        <v>94605</v>
      </c>
      <c r="EK21" s="169">
        <f t="shared" si="19"/>
        <v>0</v>
      </c>
      <c r="EL21" s="170">
        <f t="shared" si="20"/>
        <v>0</v>
      </c>
      <c r="EM21" s="170">
        <f t="shared" si="21"/>
        <v>0</v>
      </c>
      <c r="EN21" s="174">
        <f t="shared" si="22"/>
        <v>0</v>
      </c>
      <c r="EO21" s="171">
        <f t="shared" si="23"/>
        <v>0</v>
      </c>
      <c r="EP21" s="171">
        <f t="shared" si="24"/>
        <v>0</v>
      </c>
      <c r="EQ21" s="174">
        <f t="shared" si="25"/>
        <v>0</v>
      </c>
      <c r="ER21" s="171">
        <f t="shared" si="26"/>
        <v>0</v>
      </c>
      <c r="ES21" s="188"/>
    </row>
    <row r="22" spans="1:149" s="14" customFormat="1" ht="88.5" customHeight="1" thickBot="1">
      <c r="A22" s="27">
        <v>10</v>
      </c>
      <c r="B22" s="102" t="s">
        <v>76</v>
      </c>
      <c r="C22" s="102" t="s">
        <v>77</v>
      </c>
      <c r="D22" s="100" t="s">
        <v>57</v>
      </c>
      <c r="E22" s="102" t="s">
        <v>37</v>
      </c>
      <c r="F22" s="104">
        <v>10</v>
      </c>
      <c r="G22" s="102" t="s">
        <v>58</v>
      </c>
      <c r="H22" s="103" t="s">
        <v>59</v>
      </c>
      <c r="I22" s="90"/>
      <c r="J22" s="71"/>
      <c r="K22" s="71"/>
      <c r="L22" s="71"/>
      <c r="M22" s="71"/>
      <c r="N22" s="71"/>
      <c r="P22" s="57"/>
      <c r="Q22" s="57"/>
      <c r="R22" s="149"/>
      <c r="S22" s="57"/>
      <c r="T22" s="53"/>
      <c r="U22" s="65"/>
      <c r="V22" s="65"/>
      <c r="W22" s="149"/>
      <c r="X22" s="60"/>
      <c r="Y22" s="53"/>
      <c r="Z22" s="54"/>
      <c r="AA22" s="55"/>
      <c r="AB22" s="153"/>
      <c r="AC22" s="56"/>
      <c r="AD22" s="53"/>
      <c r="AE22" s="117"/>
      <c r="AF22" s="117"/>
      <c r="AG22" s="155"/>
      <c r="AH22" s="117"/>
      <c r="AI22" s="53"/>
      <c r="AJ22" s="63"/>
      <c r="AK22" s="63"/>
      <c r="AL22" s="157"/>
      <c r="AM22" s="63"/>
      <c r="AN22" s="61"/>
      <c r="AO22" s="57"/>
      <c r="AP22" s="57"/>
      <c r="AQ22" s="149"/>
      <c r="AR22" s="57"/>
      <c r="AS22" s="61"/>
      <c r="AT22" s="121"/>
      <c r="AU22" s="121"/>
      <c r="AV22" s="162"/>
      <c r="AW22" s="121"/>
      <c r="AX22" s="61"/>
      <c r="AY22" s="57"/>
      <c r="AZ22" s="57"/>
      <c r="BA22" s="149"/>
      <c r="BB22" s="60"/>
      <c r="BC22" s="61"/>
      <c r="BD22" s="57"/>
      <c r="BE22" s="57"/>
      <c r="BF22" s="149"/>
      <c r="BG22" s="57"/>
      <c r="BH22" s="61"/>
      <c r="BI22" s="123">
        <v>145783</v>
      </c>
      <c r="BJ22" s="123">
        <v>27699</v>
      </c>
      <c r="BK22" s="163">
        <v>173482</v>
      </c>
      <c r="BL22" s="123">
        <f t="shared" si="27"/>
        <v>1734820</v>
      </c>
      <c r="BM22" s="61"/>
      <c r="BN22" s="57"/>
      <c r="BO22" s="57"/>
      <c r="BP22" s="149"/>
      <c r="BQ22" s="57"/>
      <c r="BR22" s="61"/>
      <c r="BS22" s="127">
        <v>100750</v>
      </c>
      <c r="BT22" s="127">
        <v>19142.5</v>
      </c>
      <c r="BU22" s="166">
        <f t="shared" si="29"/>
        <v>119892.5</v>
      </c>
      <c r="BV22" s="60">
        <f>+BU22*F22</f>
        <v>1198925</v>
      </c>
      <c r="BW22" s="61"/>
      <c r="BX22" s="130">
        <v>79500</v>
      </c>
      <c r="BY22" s="130">
        <v>15105</v>
      </c>
      <c r="BZ22" s="150">
        <f t="shared" si="30"/>
        <v>94605</v>
      </c>
      <c r="CA22" s="63">
        <f>+BZ22*F22</f>
        <v>946050</v>
      </c>
      <c r="CB22" s="128"/>
      <c r="CC22" s="63"/>
      <c r="CD22" s="63"/>
      <c r="CE22" s="157"/>
      <c r="CF22" s="63"/>
      <c r="CG22" s="128"/>
      <c r="CH22" s="63"/>
      <c r="CI22" s="63"/>
      <c r="CJ22" s="157"/>
      <c r="CK22" s="63"/>
      <c r="CL22" s="128"/>
      <c r="CM22" s="63"/>
      <c r="CN22" s="63"/>
      <c r="CO22" s="157"/>
      <c r="CP22" s="63"/>
      <c r="CQ22" s="128"/>
      <c r="CR22" s="112"/>
      <c r="CS22" s="112"/>
      <c r="CT22" s="151"/>
      <c r="CU22" s="63"/>
      <c r="CV22" s="128"/>
      <c r="CW22" s="119"/>
      <c r="CX22" s="119"/>
      <c r="CY22" s="150"/>
      <c r="CZ22" s="63"/>
      <c r="DA22" s="128"/>
      <c r="DB22" s="119"/>
      <c r="DC22" s="119"/>
      <c r="DD22" s="150"/>
      <c r="DE22" s="63"/>
      <c r="DF22" s="128"/>
      <c r="DG22" s="112"/>
      <c r="DH22" s="112"/>
      <c r="DI22" s="151"/>
      <c r="DJ22" s="63"/>
      <c r="DK22" s="128"/>
      <c r="DL22" s="119"/>
      <c r="DM22" s="119"/>
      <c r="DN22" s="150"/>
      <c r="DO22" s="63"/>
      <c r="DQ22" s="45">
        <f t="shared" si="2"/>
        <v>129326.5</v>
      </c>
      <c r="DR22" s="46">
        <f>SMALL((R22,W22,AB22,AG22,AL22,AQ22,AV22,BA22,BF22,BK22,BP22,BU22,BZ22,CE22,CJ22,CO22,CT22,CY22,DD22,DI22,DN22),1)</f>
        <v>94605</v>
      </c>
      <c r="DS22" s="175" t="str">
        <f t="shared" si="3"/>
        <v>SURGICON &amp; CIA S.A.S.</v>
      </c>
      <c r="DT22" s="48"/>
      <c r="DU22" s="91" t="str">
        <f t="shared" si="4"/>
        <v/>
      </c>
      <c r="DV22" s="49">
        <f t="shared" si="5"/>
        <v>94605</v>
      </c>
      <c r="DW22" s="50">
        <f t="shared" si="28"/>
        <v>946050</v>
      </c>
      <c r="DX22" s="170">
        <f t="shared" si="6"/>
        <v>0</v>
      </c>
      <c r="DY22" s="170">
        <f t="shared" si="7"/>
        <v>0</v>
      </c>
      <c r="DZ22" s="170">
        <f t="shared" si="8"/>
        <v>0</v>
      </c>
      <c r="EA22" s="171">
        <f t="shared" si="9"/>
        <v>0</v>
      </c>
      <c r="EB22" s="170">
        <f t="shared" si="10"/>
        <v>0</v>
      </c>
      <c r="EC22" s="170">
        <f t="shared" si="11"/>
        <v>0</v>
      </c>
      <c r="ED22" s="172">
        <f t="shared" si="12"/>
        <v>0</v>
      </c>
      <c r="EE22" s="170">
        <f t="shared" si="13"/>
        <v>0</v>
      </c>
      <c r="EF22" s="171">
        <f t="shared" si="14"/>
        <v>0</v>
      </c>
      <c r="EG22" s="173">
        <f t="shared" si="15"/>
        <v>173482</v>
      </c>
      <c r="EH22" s="170">
        <f t="shared" si="16"/>
        <v>0</v>
      </c>
      <c r="EI22" s="171">
        <f t="shared" si="17"/>
        <v>119892.5</v>
      </c>
      <c r="EJ22" s="170">
        <f t="shared" si="18"/>
        <v>94605</v>
      </c>
      <c r="EK22" s="169">
        <f t="shared" si="19"/>
        <v>0</v>
      </c>
      <c r="EL22" s="170">
        <f t="shared" si="20"/>
        <v>0</v>
      </c>
      <c r="EM22" s="170">
        <f t="shared" si="21"/>
        <v>0</v>
      </c>
      <c r="EN22" s="174">
        <f t="shared" si="22"/>
        <v>0</v>
      </c>
      <c r="EO22" s="171">
        <f t="shared" si="23"/>
        <v>0</v>
      </c>
      <c r="EP22" s="171">
        <f t="shared" si="24"/>
        <v>0</v>
      </c>
      <c r="EQ22" s="174">
        <f t="shared" si="25"/>
        <v>0</v>
      </c>
      <c r="ER22" s="171">
        <f t="shared" si="26"/>
        <v>0</v>
      </c>
      <c r="ES22" s="188"/>
    </row>
    <row r="23" spans="1:149" s="14" customFormat="1" ht="88.5" customHeight="1" thickBot="1">
      <c r="A23" s="27">
        <v>11</v>
      </c>
      <c r="B23" s="102" t="s">
        <v>78</v>
      </c>
      <c r="C23" s="102" t="s">
        <v>79</v>
      </c>
      <c r="D23" s="100" t="s">
        <v>57</v>
      </c>
      <c r="E23" s="102" t="s">
        <v>37</v>
      </c>
      <c r="F23" s="104">
        <v>10</v>
      </c>
      <c r="G23" s="102" t="s">
        <v>58</v>
      </c>
      <c r="H23" s="103" t="s">
        <v>59</v>
      </c>
      <c r="I23" s="90"/>
      <c r="J23" s="71"/>
      <c r="K23" s="71"/>
      <c r="L23" s="71"/>
      <c r="M23" s="71"/>
      <c r="N23" s="71"/>
      <c r="P23" s="57"/>
      <c r="Q23" s="57"/>
      <c r="R23" s="149"/>
      <c r="S23" s="57"/>
      <c r="T23" s="53"/>
      <c r="U23" s="65"/>
      <c r="V23" s="65"/>
      <c r="W23" s="149"/>
      <c r="X23" s="60"/>
      <c r="Y23" s="53"/>
      <c r="Z23" s="40"/>
      <c r="AA23" s="30"/>
      <c r="AB23" s="152"/>
      <c r="AC23" s="41"/>
      <c r="AD23" s="53"/>
      <c r="AE23" s="117"/>
      <c r="AF23" s="117"/>
      <c r="AG23" s="155"/>
      <c r="AH23" s="117"/>
      <c r="AI23" s="53"/>
      <c r="AJ23" s="40"/>
      <c r="AK23" s="30"/>
      <c r="AL23" s="152"/>
      <c r="AM23" s="60"/>
      <c r="AN23" s="61"/>
      <c r="AO23" s="57"/>
      <c r="AP23" s="57"/>
      <c r="AQ23" s="149"/>
      <c r="AR23" s="57"/>
      <c r="AS23" s="61"/>
      <c r="AT23" s="121"/>
      <c r="AU23" s="121"/>
      <c r="AV23" s="162"/>
      <c r="AW23" s="121"/>
      <c r="AX23" s="61"/>
      <c r="AY23" s="57"/>
      <c r="AZ23" s="57"/>
      <c r="BA23" s="149"/>
      <c r="BB23" s="60"/>
      <c r="BC23" s="61"/>
      <c r="BD23" s="57"/>
      <c r="BE23" s="57"/>
      <c r="BF23" s="149"/>
      <c r="BG23" s="57"/>
      <c r="BH23" s="61"/>
      <c r="BI23" s="112"/>
      <c r="BJ23" s="112"/>
      <c r="BK23" s="151"/>
      <c r="BL23" s="123"/>
      <c r="BM23" s="61"/>
      <c r="BN23" s="57"/>
      <c r="BO23" s="57"/>
      <c r="BP23" s="149"/>
      <c r="BQ23" s="57"/>
      <c r="BR23" s="61"/>
      <c r="BS23" s="127"/>
      <c r="BT23" s="127"/>
      <c r="BU23" s="150"/>
      <c r="BV23" s="60"/>
      <c r="BW23" s="61"/>
      <c r="BX23" s="63"/>
      <c r="BY23" s="63"/>
      <c r="BZ23" s="157"/>
      <c r="CA23" s="63"/>
      <c r="CB23" s="128"/>
      <c r="CC23" s="63"/>
      <c r="CD23" s="63"/>
      <c r="CE23" s="157"/>
      <c r="CF23" s="63"/>
      <c r="CG23" s="128"/>
      <c r="CH23" s="63"/>
      <c r="CI23" s="63"/>
      <c r="CJ23" s="157"/>
      <c r="CK23" s="63"/>
      <c r="CL23" s="128"/>
      <c r="CM23" s="63"/>
      <c r="CN23" s="63"/>
      <c r="CO23" s="157"/>
      <c r="CP23" s="63"/>
      <c r="CQ23" s="128"/>
      <c r="CR23" s="112"/>
      <c r="CS23" s="112"/>
      <c r="CT23" s="151"/>
      <c r="CU23" s="63"/>
      <c r="CV23" s="128"/>
      <c r="CW23" s="119"/>
      <c r="CX23" s="119"/>
      <c r="CY23" s="150"/>
      <c r="CZ23" s="63"/>
      <c r="DA23" s="128"/>
      <c r="DB23" s="119"/>
      <c r="DC23" s="119"/>
      <c r="DD23" s="150"/>
      <c r="DE23" s="63"/>
      <c r="DF23" s="128"/>
      <c r="DG23" s="112"/>
      <c r="DH23" s="112"/>
      <c r="DI23" s="151"/>
      <c r="DJ23" s="63"/>
      <c r="DK23" s="128"/>
      <c r="DL23" s="119"/>
      <c r="DM23" s="119"/>
      <c r="DN23" s="150"/>
      <c r="DO23" s="63"/>
      <c r="DQ23" s="45"/>
      <c r="DR23" s="46"/>
      <c r="DS23" s="176"/>
      <c r="DT23" s="48"/>
      <c r="DU23" s="91"/>
      <c r="DV23" s="49"/>
      <c r="DW23" s="50"/>
      <c r="DX23" s="170">
        <f t="shared" si="6"/>
        <v>0</v>
      </c>
      <c r="DY23" s="170">
        <f t="shared" si="7"/>
        <v>0</v>
      </c>
      <c r="DZ23" s="170">
        <f t="shared" si="8"/>
        <v>0</v>
      </c>
      <c r="EA23" s="171">
        <f t="shared" si="9"/>
        <v>0</v>
      </c>
      <c r="EB23" s="170">
        <f t="shared" si="10"/>
        <v>0</v>
      </c>
      <c r="EC23" s="170">
        <f t="shared" si="11"/>
        <v>0</v>
      </c>
      <c r="ED23" s="172">
        <f t="shared" si="12"/>
        <v>0</v>
      </c>
      <c r="EE23" s="170">
        <f t="shared" si="13"/>
        <v>0</v>
      </c>
      <c r="EF23" s="171">
        <f t="shared" si="14"/>
        <v>0</v>
      </c>
      <c r="EG23" s="173">
        <f t="shared" si="15"/>
        <v>0</v>
      </c>
      <c r="EH23" s="170">
        <f t="shared" si="16"/>
        <v>0</v>
      </c>
      <c r="EI23" s="171">
        <f t="shared" si="17"/>
        <v>0</v>
      </c>
      <c r="EJ23" s="170">
        <f t="shared" si="18"/>
        <v>0</v>
      </c>
      <c r="EK23" s="169">
        <f t="shared" si="19"/>
        <v>0</v>
      </c>
      <c r="EL23" s="170">
        <f t="shared" si="20"/>
        <v>0</v>
      </c>
      <c r="EM23" s="170">
        <f t="shared" si="21"/>
        <v>0</v>
      </c>
      <c r="EN23" s="174">
        <f t="shared" si="22"/>
        <v>0</v>
      </c>
      <c r="EO23" s="171">
        <f t="shared" si="23"/>
        <v>0</v>
      </c>
      <c r="EP23" s="171">
        <f t="shared" si="24"/>
        <v>0</v>
      </c>
      <c r="EQ23" s="174">
        <f t="shared" si="25"/>
        <v>0</v>
      </c>
      <c r="ER23" s="171">
        <f t="shared" si="26"/>
        <v>0</v>
      </c>
      <c r="ES23" s="199" t="s">
        <v>708</v>
      </c>
    </row>
    <row r="24" spans="1:149" s="14" customFormat="1" ht="88.5" customHeight="1" thickBot="1">
      <c r="A24" s="27">
        <v>12</v>
      </c>
      <c r="B24" s="102" t="s">
        <v>80</v>
      </c>
      <c r="C24" s="102" t="s">
        <v>81</v>
      </c>
      <c r="D24" s="100" t="s">
        <v>57</v>
      </c>
      <c r="E24" s="102" t="s">
        <v>37</v>
      </c>
      <c r="F24" s="104">
        <v>1</v>
      </c>
      <c r="G24" s="102" t="s">
        <v>58</v>
      </c>
      <c r="H24" s="103" t="s">
        <v>59</v>
      </c>
      <c r="I24" s="90"/>
      <c r="J24" s="71"/>
      <c r="K24" s="71"/>
      <c r="L24" s="71"/>
      <c r="M24" s="71"/>
      <c r="N24" s="71"/>
      <c r="P24" s="57"/>
      <c r="Q24" s="57"/>
      <c r="R24" s="149"/>
      <c r="S24" s="57"/>
      <c r="T24" s="53"/>
      <c r="U24" s="65"/>
      <c r="V24" s="65"/>
      <c r="W24" s="149"/>
      <c r="X24" s="60"/>
      <c r="Y24" s="53"/>
      <c r="Z24" s="40"/>
      <c r="AA24" s="30"/>
      <c r="AB24" s="152"/>
      <c r="AC24" s="41"/>
      <c r="AD24" s="53"/>
      <c r="AE24" s="117"/>
      <c r="AF24" s="117"/>
      <c r="AG24" s="155"/>
      <c r="AH24" s="117"/>
      <c r="AI24" s="53"/>
      <c r="AJ24" s="40"/>
      <c r="AK24" s="30"/>
      <c r="AL24" s="152"/>
      <c r="AM24" s="60"/>
      <c r="AN24" s="61"/>
      <c r="AO24" s="57"/>
      <c r="AP24" s="57"/>
      <c r="AQ24" s="149"/>
      <c r="AR24" s="57"/>
      <c r="AS24" s="61"/>
      <c r="AT24" s="121"/>
      <c r="AU24" s="121"/>
      <c r="AV24" s="162"/>
      <c r="AW24" s="121"/>
      <c r="AX24" s="61"/>
      <c r="AY24" s="57"/>
      <c r="AZ24" s="57"/>
      <c r="BA24" s="149"/>
      <c r="BB24" s="60"/>
      <c r="BC24" s="61"/>
      <c r="BD24" s="57"/>
      <c r="BE24" s="57"/>
      <c r="BF24" s="149"/>
      <c r="BG24" s="57"/>
      <c r="BH24" s="61"/>
      <c r="BI24" s="112"/>
      <c r="BJ24" s="112"/>
      <c r="BK24" s="151"/>
      <c r="BL24" s="123"/>
      <c r="BM24" s="61"/>
      <c r="BN24" s="57"/>
      <c r="BO24" s="57"/>
      <c r="BP24" s="149"/>
      <c r="BQ24" s="57"/>
      <c r="BR24" s="61"/>
      <c r="BS24" s="127"/>
      <c r="BT24" s="127"/>
      <c r="BU24" s="150"/>
      <c r="BV24" s="60"/>
      <c r="BW24" s="61"/>
      <c r="BX24" s="63"/>
      <c r="BY24" s="63"/>
      <c r="BZ24" s="157"/>
      <c r="CA24" s="63"/>
      <c r="CB24" s="128"/>
      <c r="CC24" s="63"/>
      <c r="CD24" s="63"/>
      <c r="CE24" s="157"/>
      <c r="CF24" s="63"/>
      <c r="CG24" s="128"/>
      <c r="CH24" s="63"/>
      <c r="CI24" s="63"/>
      <c r="CJ24" s="157"/>
      <c r="CK24" s="63"/>
      <c r="CL24" s="128"/>
      <c r="CM24" s="63"/>
      <c r="CN24" s="63"/>
      <c r="CO24" s="157"/>
      <c r="CP24" s="63"/>
      <c r="CQ24" s="128"/>
      <c r="CR24" s="112"/>
      <c r="CS24" s="112"/>
      <c r="CT24" s="151"/>
      <c r="CU24" s="63"/>
      <c r="CV24" s="128"/>
      <c r="CW24" s="119"/>
      <c r="CX24" s="119"/>
      <c r="CY24" s="150"/>
      <c r="CZ24" s="63"/>
      <c r="DA24" s="128"/>
      <c r="DB24" s="119"/>
      <c r="DC24" s="119"/>
      <c r="DD24" s="150"/>
      <c r="DE24" s="63"/>
      <c r="DF24" s="128"/>
      <c r="DG24" s="112"/>
      <c r="DH24" s="112"/>
      <c r="DI24" s="151"/>
      <c r="DJ24" s="63"/>
      <c r="DK24" s="128"/>
      <c r="DL24" s="119"/>
      <c r="DM24" s="119"/>
      <c r="DN24" s="150"/>
      <c r="DO24" s="63"/>
      <c r="DQ24" s="45"/>
      <c r="DR24" s="46"/>
      <c r="DS24" s="176"/>
      <c r="DT24" s="48"/>
      <c r="DU24" s="91"/>
      <c r="DV24" s="49"/>
      <c r="DW24" s="50"/>
      <c r="DX24" s="170">
        <f t="shared" si="6"/>
        <v>0</v>
      </c>
      <c r="DY24" s="170">
        <f t="shared" si="7"/>
        <v>0</v>
      </c>
      <c r="DZ24" s="170">
        <f t="shared" si="8"/>
        <v>0</v>
      </c>
      <c r="EA24" s="171">
        <f t="shared" si="9"/>
        <v>0</v>
      </c>
      <c r="EB24" s="170">
        <f t="shared" si="10"/>
        <v>0</v>
      </c>
      <c r="EC24" s="170">
        <f t="shared" si="11"/>
        <v>0</v>
      </c>
      <c r="ED24" s="172">
        <f t="shared" si="12"/>
        <v>0</v>
      </c>
      <c r="EE24" s="170">
        <f t="shared" si="13"/>
        <v>0</v>
      </c>
      <c r="EF24" s="171">
        <f t="shared" si="14"/>
        <v>0</v>
      </c>
      <c r="EG24" s="173">
        <f t="shared" si="15"/>
        <v>0</v>
      </c>
      <c r="EH24" s="170">
        <f t="shared" si="16"/>
        <v>0</v>
      </c>
      <c r="EI24" s="171">
        <f t="shared" si="17"/>
        <v>0</v>
      </c>
      <c r="EJ24" s="170">
        <f t="shared" si="18"/>
        <v>0</v>
      </c>
      <c r="EK24" s="169">
        <f t="shared" si="19"/>
        <v>0</v>
      </c>
      <c r="EL24" s="170">
        <f t="shared" si="20"/>
        <v>0</v>
      </c>
      <c r="EM24" s="170">
        <f t="shared" si="21"/>
        <v>0</v>
      </c>
      <c r="EN24" s="174">
        <f t="shared" si="22"/>
        <v>0</v>
      </c>
      <c r="EO24" s="171">
        <f t="shared" si="23"/>
        <v>0</v>
      </c>
      <c r="EP24" s="171">
        <f t="shared" si="24"/>
        <v>0</v>
      </c>
      <c r="EQ24" s="174">
        <f t="shared" si="25"/>
        <v>0</v>
      </c>
      <c r="ER24" s="171">
        <f t="shared" si="26"/>
        <v>0</v>
      </c>
      <c r="ES24" s="199" t="s">
        <v>708</v>
      </c>
    </row>
    <row r="25" spans="1:149" s="182" customFormat="1" ht="88.5" customHeight="1" thickBot="1">
      <c r="A25" s="27">
        <v>13</v>
      </c>
      <c r="B25" s="102" t="s">
        <v>82</v>
      </c>
      <c r="C25" s="102" t="s">
        <v>83</v>
      </c>
      <c r="D25" s="100" t="s">
        <v>57</v>
      </c>
      <c r="E25" s="102" t="s">
        <v>37</v>
      </c>
      <c r="F25" s="104">
        <v>1</v>
      </c>
      <c r="G25" s="102" t="s">
        <v>58</v>
      </c>
      <c r="H25" s="103" t="s">
        <v>59</v>
      </c>
      <c r="I25" s="88"/>
      <c r="J25" s="75"/>
      <c r="K25" s="75"/>
      <c r="L25" s="75"/>
      <c r="M25" s="71"/>
      <c r="N25" s="71"/>
      <c r="P25" s="65"/>
      <c r="Q25" s="65"/>
      <c r="R25" s="149"/>
      <c r="S25" s="65"/>
      <c r="T25" s="78"/>
      <c r="U25" s="65"/>
      <c r="V25" s="65"/>
      <c r="W25" s="149"/>
      <c r="X25" s="66"/>
      <c r="Y25" s="78"/>
      <c r="Z25" s="79"/>
      <c r="AA25" s="80"/>
      <c r="AB25" s="152"/>
      <c r="AC25" s="83"/>
      <c r="AD25" s="78"/>
      <c r="AE25" s="117"/>
      <c r="AF25" s="117"/>
      <c r="AG25" s="155"/>
      <c r="AH25" s="117"/>
      <c r="AI25" s="78"/>
      <c r="AJ25" s="79"/>
      <c r="AK25" s="80"/>
      <c r="AL25" s="152"/>
      <c r="AM25" s="66"/>
      <c r="AN25" s="81"/>
      <c r="AO25" s="64"/>
      <c r="AP25" s="64"/>
      <c r="AQ25" s="160"/>
      <c r="AR25" s="65"/>
      <c r="AS25" s="81"/>
      <c r="AT25" s="121"/>
      <c r="AU25" s="121"/>
      <c r="AV25" s="162"/>
      <c r="AW25" s="121"/>
      <c r="AX25" s="81"/>
      <c r="AY25" s="65"/>
      <c r="AZ25" s="65"/>
      <c r="BA25" s="149"/>
      <c r="BB25" s="66"/>
      <c r="BC25" s="81"/>
      <c r="BD25" s="65"/>
      <c r="BE25" s="65"/>
      <c r="BF25" s="149"/>
      <c r="BG25" s="57"/>
      <c r="BH25" s="81"/>
      <c r="BI25" s="112"/>
      <c r="BJ25" s="112"/>
      <c r="BK25" s="151"/>
      <c r="BL25" s="123"/>
      <c r="BM25" s="81"/>
      <c r="BN25" s="65"/>
      <c r="BO25" s="65"/>
      <c r="BP25" s="149"/>
      <c r="BQ25" s="65"/>
      <c r="BR25" s="81"/>
      <c r="BS25" s="127"/>
      <c r="BT25" s="127"/>
      <c r="BU25" s="150"/>
      <c r="BV25" s="60"/>
      <c r="BW25" s="81"/>
      <c r="BX25" s="130">
        <v>42000</v>
      </c>
      <c r="BY25" s="130">
        <v>7980</v>
      </c>
      <c r="BZ25" s="150">
        <f t="shared" ref="BZ25" si="31">+BY25+BX25</f>
        <v>49980</v>
      </c>
      <c r="CA25" s="63">
        <f>+BZ25*F25</f>
        <v>49980</v>
      </c>
      <c r="CB25" s="129"/>
      <c r="CC25" s="82"/>
      <c r="CD25" s="82"/>
      <c r="CE25" s="157"/>
      <c r="CF25" s="82"/>
      <c r="CG25" s="129"/>
      <c r="CH25" s="82"/>
      <c r="CI25" s="82"/>
      <c r="CJ25" s="157"/>
      <c r="CK25" s="82"/>
      <c r="CL25" s="129"/>
      <c r="CM25" s="82"/>
      <c r="CN25" s="82"/>
      <c r="CO25" s="157"/>
      <c r="CP25" s="82"/>
      <c r="CQ25" s="129"/>
      <c r="CR25" s="112"/>
      <c r="CS25" s="112"/>
      <c r="CT25" s="151"/>
      <c r="CU25" s="82"/>
      <c r="CV25" s="129"/>
      <c r="CW25" s="119"/>
      <c r="CX25" s="119"/>
      <c r="CY25" s="150"/>
      <c r="CZ25" s="82"/>
      <c r="DA25" s="129"/>
      <c r="DB25" s="119"/>
      <c r="DC25" s="119"/>
      <c r="DD25" s="150"/>
      <c r="DE25" s="82"/>
      <c r="DF25" s="129"/>
      <c r="DG25" s="112"/>
      <c r="DH25" s="112"/>
      <c r="DI25" s="151"/>
      <c r="DJ25" s="82"/>
      <c r="DK25" s="129"/>
      <c r="DL25" s="119"/>
      <c r="DM25" s="119"/>
      <c r="DN25" s="150"/>
      <c r="DO25" s="82"/>
      <c r="DQ25" s="45">
        <f t="shared" si="2"/>
        <v>49980</v>
      </c>
      <c r="DR25" s="46">
        <f>SMALL((R25,W25,AB25,AG25,AL25,AQ25,AV25,BA25,BF25,BK25,BP25,BU25,BZ25,CE25,CJ25,CO25,CT25,CY25,DD25,DI25,DN25),1)</f>
        <v>49980</v>
      </c>
      <c r="DS25" s="175" t="str">
        <f t="shared" si="3"/>
        <v>SURGICON &amp; CIA S.A.S.</v>
      </c>
      <c r="DT25" s="48"/>
      <c r="DU25" s="91" t="str">
        <f t="shared" si="4"/>
        <v/>
      </c>
      <c r="DV25" s="49">
        <f t="shared" si="5"/>
        <v>49980</v>
      </c>
      <c r="DW25" s="50">
        <f t="shared" ref="DW25:DW35" si="32">DV25*F25</f>
        <v>49980</v>
      </c>
      <c r="DX25" s="170">
        <f t="shared" si="6"/>
        <v>0</v>
      </c>
      <c r="DY25" s="170">
        <f t="shared" si="7"/>
        <v>0</v>
      </c>
      <c r="DZ25" s="170">
        <f t="shared" si="8"/>
        <v>0</v>
      </c>
      <c r="EA25" s="171">
        <f t="shared" si="9"/>
        <v>0</v>
      </c>
      <c r="EB25" s="170">
        <f t="shared" si="10"/>
        <v>0</v>
      </c>
      <c r="EC25" s="170">
        <f t="shared" si="11"/>
        <v>0</v>
      </c>
      <c r="ED25" s="172">
        <f t="shared" si="12"/>
        <v>0</v>
      </c>
      <c r="EE25" s="170">
        <f t="shared" si="13"/>
        <v>0</v>
      </c>
      <c r="EF25" s="171">
        <f t="shared" si="14"/>
        <v>0</v>
      </c>
      <c r="EG25" s="173">
        <f t="shared" si="15"/>
        <v>0</v>
      </c>
      <c r="EH25" s="170">
        <f t="shared" si="16"/>
        <v>0</v>
      </c>
      <c r="EI25" s="171">
        <f t="shared" si="17"/>
        <v>0</v>
      </c>
      <c r="EJ25" s="170">
        <f t="shared" si="18"/>
        <v>49980</v>
      </c>
      <c r="EK25" s="169">
        <f t="shared" si="19"/>
        <v>0</v>
      </c>
      <c r="EL25" s="170">
        <f t="shared" si="20"/>
        <v>0</v>
      </c>
      <c r="EM25" s="170">
        <f t="shared" si="21"/>
        <v>0</v>
      </c>
      <c r="EN25" s="174">
        <f t="shared" si="22"/>
        <v>0</v>
      </c>
      <c r="EO25" s="171">
        <f t="shared" si="23"/>
        <v>0</v>
      </c>
      <c r="EP25" s="171">
        <f t="shared" si="24"/>
        <v>0</v>
      </c>
      <c r="EQ25" s="174">
        <f t="shared" si="25"/>
        <v>0</v>
      </c>
      <c r="ER25" s="171">
        <f t="shared" si="26"/>
        <v>0</v>
      </c>
      <c r="ES25" s="35"/>
    </row>
    <row r="26" spans="1:149" s="182" customFormat="1" ht="88.5" customHeight="1" thickBot="1">
      <c r="A26" s="27">
        <v>14</v>
      </c>
      <c r="B26" s="98" t="s">
        <v>84</v>
      </c>
      <c r="C26" s="99" t="s">
        <v>85</v>
      </c>
      <c r="D26" s="100" t="s">
        <v>57</v>
      </c>
      <c r="E26" s="99" t="s">
        <v>37</v>
      </c>
      <c r="F26" s="101">
        <v>2200</v>
      </c>
      <c r="G26" s="102" t="s">
        <v>58</v>
      </c>
      <c r="H26" s="103" t="s">
        <v>59</v>
      </c>
      <c r="I26" s="88"/>
      <c r="J26" s="76"/>
      <c r="K26" s="77"/>
      <c r="L26" s="76"/>
      <c r="M26" s="71"/>
      <c r="N26" s="71"/>
      <c r="P26" s="65"/>
      <c r="Q26" s="65"/>
      <c r="R26" s="149"/>
      <c r="S26" s="65"/>
      <c r="T26" s="78"/>
      <c r="U26" s="112">
        <v>78.313253012048193</v>
      </c>
      <c r="V26" s="113">
        <v>14.879518072289157</v>
      </c>
      <c r="W26" s="151">
        <v>93.192771084337352</v>
      </c>
      <c r="X26" s="66">
        <f t="shared" ref="X26:X31" si="33">+W26*F26</f>
        <v>205024.09638554219</v>
      </c>
      <c r="Y26" s="78"/>
      <c r="Z26" s="79"/>
      <c r="AA26" s="80"/>
      <c r="AB26" s="152"/>
      <c r="AC26" s="83"/>
      <c r="AD26" s="78"/>
      <c r="AE26" s="117"/>
      <c r="AF26" s="117"/>
      <c r="AG26" s="155"/>
      <c r="AH26" s="117"/>
      <c r="AI26" s="78"/>
      <c r="AJ26" s="79"/>
      <c r="AK26" s="80"/>
      <c r="AL26" s="152"/>
      <c r="AM26" s="66"/>
      <c r="AN26" s="81"/>
      <c r="AO26" s="64"/>
      <c r="AP26" s="64"/>
      <c r="AQ26" s="160"/>
      <c r="AR26" s="65"/>
      <c r="AS26" s="81"/>
      <c r="AT26" s="121">
        <v>70</v>
      </c>
      <c r="AU26" s="121">
        <f t="shared" ref="AU26:AU29" si="34">AT26*19%</f>
        <v>13.3</v>
      </c>
      <c r="AV26" s="162">
        <f t="shared" ref="AV26:AV265" si="35">+AU26+AT26</f>
        <v>83.3</v>
      </c>
      <c r="AW26" s="121">
        <f>+AV26*F26</f>
        <v>183260</v>
      </c>
      <c r="AX26" s="81"/>
      <c r="AY26" s="65"/>
      <c r="AZ26" s="65"/>
      <c r="BA26" s="149"/>
      <c r="BB26" s="66"/>
      <c r="BC26" s="81"/>
      <c r="BD26" s="65"/>
      <c r="BE26" s="65"/>
      <c r="BF26" s="149"/>
      <c r="BG26" s="57"/>
      <c r="BH26" s="81"/>
      <c r="BI26" s="123">
        <v>89</v>
      </c>
      <c r="BJ26" s="123">
        <v>17</v>
      </c>
      <c r="BK26" s="163">
        <v>106</v>
      </c>
      <c r="BL26" s="123">
        <f t="shared" ref="BL26:BL31" si="36">+BK26*F26</f>
        <v>233200</v>
      </c>
      <c r="BM26" s="81"/>
      <c r="BN26" s="65"/>
      <c r="BO26" s="65"/>
      <c r="BP26" s="149"/>
      <c r="BQ26" s="65"/>
      <c r="BR26" s="81"/>
      <c r="BS26" s="127"/>
      <c r="BT26" s="127"/>
      <c r="BU26" s="150"/>
      <c r="BV26" s="60"/>
      <c r="BW26" s="81"/>
      <c r="BX26" s="82"/>
      <c r="BY26" s="82"/>
      <c r="BZ26" s="157"/>
      <c r="CA26" s="63"/>
      <c r="CB26" s="129"/>
      <c r="CC26" s="82"/>
      <c r="CD26" s="82"/>
      <c r="CE26" s="157"/>
      <c r="CF26" s="82"/>
      <c r="CG26" s="129"/>
      <c r="CH26" s="82"/>
      <c r="CI26" s="82"/>
      <c r="CJ26" s="157"/>
      <c r="CK26" s="82"/>
      <c r="CL26" s="129"/>
      <c r="CM26" s="82"/>
      <c r="CN26" s="82"/>
      <c r="CO26" s="157"/>
      <c r="CP26" s="82"/>
      <c r="CQ26" s="129"/>
      <c r="CR26" s="112"/>
      <c r="CS26" s="112"/>
      <c r="CT26" s="151"/>
      <c r="CU26" s="82"/>
      <c r="CV26" s="129"/>
      <c r="CW26" s="134">
        <v>90</v>
      </c>
      <c r="CX26" s="134">
        <f>CW26*19%</f>
        <v>17.100000000000001</v>
      </c>
      <c r="CY26" s="150">
        <f t="shared" ref="CY26:CY33" si="37">+CX26+CW26</f>
        <v>107.1</v>
      </c>
      <c r="CZ26" s="82">
        <f t="shared" ref="CZ26:CZ33" si="38">+CY26*F26</f>
        <v>235620</v>
      </c>
      <c r="DA26" s="129"/>
      <c r="DB26" s="119"/>
      <c r="DC26" s="119"/>
      <c r="DD26" s="150"/>
      <c r="DE26" s="82"/>
      <c r="DF26" s="129"/>
      <c r="DG26" s="112"/>
      <c r="DH26" s="112"/>
      <c r="DI26" s="151"/>
      <c r="DJ26" s="82"/>
      <c r="DK26" s="129"/>
      <c r="DL26" s="119"/>
      <c r="DM26" s="119"/>
      <c r="DN26" s="150"/>
      <c r="DO26" s="82"/>
      <c r="DQ26" s="45">
        <f t="shared" si="2"/>
        <v>97.398192771084325</v>
      </c>
      <c r="DR26" s="46">
        <f>SMALL((R26,W26,AB26,AG26,AL26,AQ26,AV26,BA26,BF26,BK26,BP26,BU26,BZ26,CE26,CJ26,CO26,CT26,CY26,DD26,DI26,DN26),1)</f>
        <v>83.3</v>
      </c>
      <c r="DS26" s="175" t="str">
        <f t="shared" si="3"/>
        <v>Rafael Antonio Salamanca</v>
      </c>
      <c r="DT26" s="48"/>
      <c r="DU26" s="91" t="str">
        <f t="shared" si="4"/>
        <v/>
      </c>
      <c r="DV26" s="49">
        <f t="shared" si="5"/>
        <v>83.3</v>
      </c>
      <c r="DW26" s="50">
        <f t="shared" si="32"/>
        <v>183260</v>
      </c>
      <c r="DX26" s="170">
        <f t="shared" si="6"/>
        <v>0</v>
      </c>
      <c r="DY26" s="170">
        <f t="shared" si="7"/>
        <v>93.192771084337352</v>
      </c>
      <c r="DZ26" s="170">
        <f t="shared" si="8"/>
        <v>0</v>
      </c>
      <c r="EA26" s="171">
        <f t="shared" si="9"/>
        <v>0</v>
      </c>
      <c r="EB26" s="170">
        <f t="shared" si="10"/>
        <v>0</v>
      </c>
      <c r="EC26" s="170">
        <f t="shared" si="11"/>
        <v>0</v>
      </c>
      <c r="ED26" s="172">
        <f t="shared" si="12"/>
        <v>83.3</v>
      </c>
      <c r="EE26" s="170">
        <f t="shared" si="13"/>
        <v>0</v>
      </c>
      <c r="EF26" s="171">
        <f t="shared" si="14"/>
        <v>0</v>
      </c>
      <c r="EG26" s="173">
        <f t="shared" si="15"/>
        <v>106</v>
      </c>
      <c r="EH26" s="170">
        <f t="shared" si="16"/>
        <v>0</v>
      </c>
      <c r="EI26" s="171">
        <f t="shared" si="17"/>
        <v>0</v>
      </c>
      <c r="EJ26" s="170">
        <f t="shared" si="18"/>
        <v>0</v>
      </c>
      <c r="EK26" s="169">
        <f t="shared" si="19"/>
        <v>0</v>
      </c>
      <c r="EL26" s="170">
        <f t="shared" si="20"/>
        <v>0</v>
      </c>
      <c r="EM26" s="170">
        <f t="shared" si="21"/>
        <v>0</v>
      </c>
      <c r="EN26" s="174">
        <f t="shared" si="22"/>
        <v>0</v>
      </c>
      <c r="EO26" s="171">
        <f t="shared" si="23"/>
        <v>107.1</v>
      </c>
      <c r="EP26" s="171">
        <f t="shared" si="24"/>
        <v>0</v>
      </c>
      <c r="EQ26" s="174">
        <f t="shared" si="25"/>
        <v>0</v>
      </c>
      <c r="ER26" s="171">
        <f t="shared" si="26"/>
        <v>0</v>
      </c>
      <c r="ES26" s="35"/>
    </row>
    <row r="27" spans="1:149" s="182" customFormat="1" ht="88.5" customHeight="1" thickBot="1">
      <c r="A27" s="27">
        <v>15</v>
      </c>
      <c r="B27" s="98" t="s">
        <v>86</v>
      </c>
      <c r="C27" s="99" t="s">
        <v>87</v>
      </c>
      <c r="D27" s="100" t="s">
        <v>57</v>
      </c>
      <c r="E27" s="99" t="s">
        <v>37</v>
      </c>
      <c r="F27" s="101">
        <v>650</v>
      </c>
      <c r="G27" s="102" t="s">
        <v>58</v>
      </c>
      <c r="H27" s="103" t="s">
        <v>59</v>
      </c>
      <c r="I27" s="88"/>
      <c r="J27" s="76"/>
      <c r="K27" s="77"/>
      <c r="L27" s="76"/>
      <c r="M27" s="71"/>
      <c r="N27" s="71"/>
      <c r="P27" s="65"/>
      <c r="Q27" s="65"/>
      <c r="R27" s="149"/>
      <c r="S27" s="65"/>
      <c r="T27" s="78"/>
      <c r="U27" s="112">
        <v>54.216867469879517</v>
      </c>
      <c r="V27" s="113">
        <v>10.301204819277109</v>
      </c>
      <c r="W27" s="151">
        <v>64.518072289156621</v>
      </c>
      <c r="X27" s="66">
        <f t="shared" si="33"/>
        <v>41936.746987951803</v>
      </c>
      <c r="Y27" s="78"/>
      <c r="Z27" s="79"/>
      <c r="AA27" s="80"/>
      <c r="AB27" s="152"/>
      <c r="AC27" s="83"/>
      <c r="AD27" s="78"/>
      <c r="AE27" s="117"/>
      <c r="AF27" s="117"/>
      <c r="AG27" s="155"/>
      <c r="AH27" s="117"/>
      <c r="AI27" s="78"/>
      <c r="AJ27" s="79"/>
      <c r="AK27" s="80"/>
      <c r="AL27" s="152"/>
      <c r="AM27" s="66"/>
      <c r="AN27" s="81"/>
      <c r="AO27" s="64"/>
      <c r="AP27" s="64"/>
      <c r="AQ27" s="160"/>
      <c r="AR27" s="65"/>
      <c r="AS27" s="81"/>
      <c r="AT27" s="121">
        <v>66</v>
      </c>
      <c r="AU27" s="121">
        <f t="shared" si="34"/>
        <v>12.540000000000001</v>
      </c>
      <c r="AV27" s="162">
        <f t="shared" si="35"/>
        <v>78.540000000000006</v>
      </c>
      <c r="AW27" s="121">
        <f>+AV27*F27</f>
        <v>51051.000000000007</v>
      </c>
      <c r="AX27" s="81"/>
      <c r="AY27" s="65"/>
      <c r="AZ27" s="65"/>
      <c r="BA27" s="149"/>
      <c r="BB27" s="66"/>
      <c r="BC27" s="81"/>
      <c r="BD27" s="65"/>
      <c r="BE27" s="65"/>
      <c r="BF27" s="149"/>
      <c r="BG27" s="57"/>
      <c r="BH27" s="81"/>
      <c r="BI27" s="123">
        <v>72</v>
      </c>
      <c r="BJ27" s="123">
        <v>14</v>
      </c>
      <c r="BK27" s="163">
        <v>86</v>
      </c>
      <c r="BL27" s="123">
        <f t="shared" si="36"/>
        <v>55900</v>
      </c>
      <c r="BM27" s="81"/>
      <c r="BN27" s="126">
        <v>68</v>
      </c>
      <c r="BO27" s="126">
        <v>12.92</v>
      </c>
      <c r="BP27" s="165">
        <f t="shared" ref="BP27:BP31" si="39">+BO27+BN27</f>
        <v>80.92</v>
      </c>
      <c r="BQ27" s="65">
        <f>+BP27*F27</f>
        <v>52598</v>
      </c>
      <c r="BR27" s="81"/>
      <c r="BS27" s="127">
        <v>120</v>
      </c>
      <c r="BT27" s="127">
        <v>22.8</v>
      </c>
      <c r="BU27" s="166">
        <f t="shared" si="29"/>
        <v>142.80000000000001</v>
      </c>
      <c r="BV27" s="60">
        <f>+BU27*F27</f>
        <v>92820.000000000015</v>
      </c>
      <c r="BW27" s="81"/>
      <c r="BX27" s="82"/>
      <c r="BY27" s="82"/>
      <c r="BZ27" s="157"/>
      <c r="CA27" s="63"/>
      <c r="CB27" s="129"/>
      <c r="CC27" s="82"/>
      <c r="CD27" s="82"/>
      <c r="CE27" s="157"/>
      <c r="CF27" s="82"/>
      <c r="CG27" s="129"/>
      <c r="CH27" s="82"/>
      <c r="CI27" s="82"/>
      <c r="CJ27" s="157"/>
      <c r="CK27" s="82"/>
      <c r="CL27" s="129"/>
      <c r="CM27" s="82"/>
      <c r="CN27" s="82"/>
      <c r="CO27" s="157"/>
      <c r="CP27" s="82"/>
      <c r="CQ27" s="129"/>
      <c r="CR27" s="112"/>
      <c r="CS27" s="112"/>
      <c r="CT27" s="151"/>
      <c r="CU27" s="82"/>
      <c r="CV27" s="129"/>
      <c r="CW27" s="134">
        <v>90</v>
      </c>
      <c r="CX27" s="134">
        <f t="shared" ref="CX27:CX33" si="40">CW27*19%</f>
        <v>17.100000000000001</v>
      </c>
      <c r="CY27" s="150">
        <f t="shared" si="37"/>
        <v>107.1</v>
      </c>
      <c r="CZ27" s="82">
        <f t="shared" si="38"/>
        <v>69615</v>
      </c>
      <c r="DA27" s="129"/>
      <c r="DB27" s="119"/>
      <c r="DC27" s="119"/>
      <c r="DD27" s="150"/>
      <c r="DE27" s="82"/>
      <c r="DF27" s="129"/>
      <c r="DG27" s="112"/>
      <c r="DH27" s="112"/>
      <c r="DI27" s="151"/>
      <c r="DJ27" s="82"/>
      <c r="DK27" s="129"/>
      <c r="DL27" s="119"/>
      <c r="DM27" s="119"/>
      <c r="DN27" s="150"/>
      <c r="DO27" s="82"/>
      <c r="DQ27" s="45">
        <f t="shared" si="2"/>
        <v>93.313012048192775</v>
      </c>
      <c r="DR27" s="46">
        <f>SMALL((R27,W27,AB27,AG27,AL27,AQ27,AV27,BA27,BF27,BK27,BP27,BU27,BZ27,CE27,CJ27,CO27,CT27,CY27,DD27,DI27,DN27),1)</f>
        <v>64.518072289156621</v>
      </c>
      <c r="DS27" s="175" t="str">
        <f t="shared" si="3"/>
        <v>MEDICOX LTDA</v>
      </c>
      <c r="DT27" s="48"/>
      <c r="DU27" s="91" t="str">
        <f t="shared" si="4"/>
        <v/>
      </c>
      <c r="DV27" s="49">
        <f t="shared" si="5"/>
        <v>64.518072289156621</v>
      </c>
      <c r="DW27" s="50">
        <f t="shared" si="32"/>
        <v>41936.746987951803</v>
      </c>
      <c r="DX27" s="170">
        <f t="shared" si="6"/>
        <v>0</v>
      </c>
      <c r="DY27" s="170">
        <f t="shared" si="7"/>
        <v>64.518072289156621</v>
      </c>
      <c r="DZ27" s="170">
        <f t="shared" si="8"/>
        <v>0</v>
      </c>
      <c r="EA27" s="171">
        <f t="shared" si="9"/>
        <v>0</v>
      </c>
      <c r="EB27" s="170">
        <f t="shared" si="10"/>
        <v>0</v>
      </c>
      <c r="EC27" s="170">
        <f t="shared" si="11"/>
        <v>0</v>
      </c>
      <c r="ED27" s="172">
        <f t="shared" si="12"/>
        <v>78.540000000000006</v>
      </c>
      <c r="EE27" s="170">
        <f t="shared" si="13"/>
        <v>0</v>
      </c>
      <c r="EF27" s="171">
        <f t="shared" si="14"/>
        <v>0</v>
      </c>
      <c r="EG27" s="173">
        <f t="shared" si="15"/>
        <v>86</v>
      </c>
      <c r="EH27" s="170">
        <f t="shared" si="16"/>
        <v>80.92</v>
      </c>
      <c r="EI27" s="171">
        <f t="shared" si="17"/>
        <v>142.80000000000001</v>
      </c>
      <c r="EJ27" s="170">
        <f t="shared" si="18"/>
        <v>0</v>
      </c>
      <c r="EK27" s="169">
        <f t="shared" si="19"/>
        <v>0</v>
      </c>
      <c r="EL27" s="170">
        <f t="shared" si="20"/>
        <v>0</v>
      </c>
      <c r="EM27" s="170">
        <f t="shared" si="21"/>
        <v>0</v>
      </c>
      <c r="EN27" s="174">
        <f t="shared" si="22"/>
        <v>0</v>
      </c>
      <c r="EO27" s="171">
        <f t="shared" si="23"/>
        <v>107.1</v>
      </c>
      <c r="EP27" s="171">
        <f t="shared" si="24"/>
        <v>0</v>
      </c>
      <c r="EQ27" s="174">
        <f t="shared" si="25"/>
        <v>0</v>
      </c>
      <c r="ER27" s="171">
        <f t="shared" si="26"/>
        <v>0</v>
      </c>
      <c r="ES27" s="35"/>
    </row>
    <row r="28" spans="1:149" s="182" customFormat="1" ht="88.5" customHeight="1" thickBot="1">
      <c r="A28" s="27">
        <v>16</v>
      </c>
      <c r="B28" s="98" t="s">
        <v>88</v>
      </c>
      <c r="C28" s="99" t="s">
        <v>89</v>
      </c>
      <c r="D28" s="100" t="s">
        <v>57</v>
      </c>
      <c r="E28" s="99" t="s">
        <v>37</v>
      </c>
      <c r="F28" s="101">
        <v>100</v>
      </c>
      <c r="G28" s="102" t="s">
        <v>58</v>
      </c>
      <c r="H28" s="103" t="s">
        <v>59</v>
      </c>
      <c r="I28" s="88"/>
      <c r="J28" s="76"/>
      <c r="K28" s="77"/>
      <c r="L28" s="76"/>
      <c r="M28" s="71"/>
      <c r="N28" s="71"/>
      <c r="P28" s="65"/>
      <c r="Q28" s="65"/>
      <c r="R28" s="149"/>
      <c r="S28" s="65"/>
      <c r="T28" s="78"/>
      <c r="U28" s="112">
        <v>65.060240963855421</v>
      </c>
      <c r="V28" s="113">
        <v>12.361445783132529</v>
      </c>
      <c r="W28" s="151">
        <v>77.421686746987945</v>
      </c>
      <c r="X28" s="66">
        <f t="shared" si="33"/>
        <v>7742.1686746987943</v>
      </c>
      <c r="Y28" s="78"/>
      <c r="Z28" s="65"/>
      <c r="AA28" s="65"/>
      <c r="AB28" s="149"/>
      <c r="AC28" s="65"/>
      <c r="AD28" s="78"/>
      <c r="AE28" s="117"/>
      <c r="AF28" s="117"/>
      <c r="AG28" s="155"/>
      <c r="AH28" s="117"/>
      <c r="AI28" s="78"/>
      <c r="AJ28" s="82"/>
      <c r="AK28" s="82"/>
      <c r="AL28" s="157"/>
      <c r="AM28" s="82"/>
      <c r="AN28" s="81"/>
      <c r="AO28" s="64"/>
      <c r="AP28" s="64"/>
      <c r="AQ28" s="160"/>
      <c r="AR28" s="65"/>
      <c r="AS28" s="81"/>
      <c r="AT28" s="121">
        <v>60</v>
      </c>
      <c r="AU28" s="121">
        <f t="shared" si="34"/>
        <v>11.4</v>
      </c>
      <c r="AV28" s="162">
        <f t="shared" si="35"/>
        <v>71.400000000000006</v>
      </c>
      <c r="AW28" s="121">
        <f>+AV28*F28</f>
        <v>7140.0000000000009</v>
      </c>
      <c r="AX28" s="81"/>
      <c r="AY28" s="65"/>
      <c r="AZ28" s="65"/>
      <c r="BA28" s="149"/>
      <c r="BB28" s="66"/>
      <c r="BC28" s="81"/>
      <c r="BD28" s="65"/>
      <c r="BE28" s="65"/>
      <c r="BF28" s="149"/>
      <c r="BG28" s="57"/>
      <c r="BH28" s="81"/>
      <c r="BI28" s="123">
        <v>72</v>
      </c>
      <c r="BJ28" s="123">
        <v>14</v>
      </c>
      <c r="BK28" s="163">
        <v>86</v>
      </c>
      <c r="BL28" s="123">
        <f t="shared" si="36"/>
        <v>8600</v>
      </c>
      <c r="BM28" s="81"/>
      <c r="BN28" s="126">
        <v>68</v>
      </c>
      <c r="BO28" s="126">
        <v>12.92</v>
      </c>
      <c r="BP28" s="165">
        <f t="shared" si="39"/>
        <v>80.92</v>
      </c>
      <c r="BQ28" s="65">
        <f>+BP28*F28</f>
        <v>8092</v>
      </c>
      <c r="BR28" s="81"/>
      <c r="BS28" s="127">
        <v>120</v>
      </c>
      <c r="BT28" s="127">
        <v>22.8</v>
      </c>
      <c r="BU28" s="166">
        <f t="shared" si="29"/>
        <v>142.80000000000001</v>
      </c>
      <c r="BV28" s="60">
        <f>+BU28*F28</f>
        <v>14280.000000000002</v>
      </c>
      <c r="BW28" s="81"/>
      <c r="BX28" s="82"/>
      <c r="BY28" s="82"/>
      <c r="BZ28" s="157"/>
      <c r="CA28" s="63"/>
      <c r="CB28" s="129"/>
      <c r="CC28" s="82"/>
      <c r="CD28" s="82"/>
      <c r="CE28" s="157"/>
      <c r="CF28" s="82"/>
      <c r="CG28" s="129"/>
      <c r="CH28" s="82"/>
      <c r="CI28" s="82"/>
      <c r="CJ28" s="157"/>
      <c r="CK28" s="82"/>
      <c r="CL28" s="129"/>
      <c r="CM28" s="82"/>
      <c r="CN28" s="82"/>
      <c r="CO28" s="157"/>
      <c r="CP28" s="82"/>
      <c r="CQ28" s="129"/>
      <c r="CR28" s="112"/>
      <c r="CS28" s="112"/>
      <c r="CT28" s="151"/>
      <c r="CU28" s="82"/>
      <c r="CV28" s="129"/>
      <c r="CW28" s="134">
        <v>90</v>
      </c>
      <c r="CX28" s="134">
        <f t="shared" si="40"/>
        <v>17.100000000000001</v>
      </c>
      <c r="CY28" s="150">
        <f t="shared" si="37"/>
        <v>107.1</v>
      </c>
      <c r="CZ28" s="82">
        <f t="shared" si="38"/>
        <v>10710</v>
      </c>
      <c r="DA28" s="129"/>
      <c r="DB28" s="119"/>
      <c r="DC28" s="119"/>
      <c r="DD28" s="150"/>
      <c r="DE28" s="82"/>
      <c r="DF28" s="129"/>
      <c r="DG28" s="112"/>
      <c r="DH28" s="112"/>
      <c r="DI28" s="151"/>
      <c r="DJ28" s="82"/>
      <c r="DK28" s="129"/>
      <c r="DL28" s="119"/>
      <c r="DM28" s="119"/>
      <c r="DN28" s="150"/>
      <c r="DO28" s="82"/>
      <c r="DQ28" s="45">
        <f t="shared" si="2"/>
        <v>94.273614457831329</v>
      </c>
      <c r="DR28" s="46">
        <f>SMALL((R28,W28,AB28,AG28,AL28,AQ28,AV28,BA28,BF28,BK28,BP28,BU28,BZ28,CE28,CJ28,CO28,CT28,CY28,DD28,DI28,DN28),1)</f>
        <v>71.400000000000006</v>
      </c>
      <c r="DS28" s="175" t="str">
        <f t="shared" si="3"/>
        <v>Rafael Antonio Salamanca</v>
      </c>
      <c r="DT28" s="48"/>
      <c r="DU28" s="91" t="str">
        <f t="shared" si="4"/>
        <v/>
      </c>
      <c r="DV28" s="49">
        <f t="shared" si="5"/>
        <v>71.400000000000006</v>
      </c>
      <c r="DW28" s="50">
        <f t="shared" si="32"/>
        <v>7140.0000000000009</v>
      </c>
      <c r="DX28" s="170">
        <f t="shared" si="6"/>
        <v>0</v>
      </c>
      <c r="DY28" s="170">
        <f t="shared" si="7"/>
        <v>77.421686746987945</v>
      </c>
      <c r="DZ28" s="170">
        <f t="shared" si="8"/>
        <v>0</v>
      </c>
      <c r="EA28" s="171">
        <f t="shared" si="9"/>
        <v>0</v>
      </c>
      <c r="EB28" s="170">
        <f t="shared" si="10"/>
        <v>0</v>
      </c>
      <c r="EC28" s="170">
        <f t="shared" si="11"/>
        <v>0</v>
      </c>
      <c r="ED28" s="172">
        <f t="shared" si="12"/>
        <v>71.400000000000006</v>
      </c>
      <c r="EE28" s="170">
        <f t="shared" si="13"/>
        <v>0</v>
      </c>
      <c r="EF28" s="171">
        <f t="shared" si="14"/>
        <v>0</v>
      </c>
      <c r="EG28" s="173">
        <f t="shared" si="15"/>
        <v>86</v>
      </c>
      <c r="EH28" s="170">
        <f t="shared" si="16"/>
        <v>80.92</v>
      </c>
      <c r="EI28" s="171">
        <f t="shared" si="17"/>
        <v>142.80000000000001</v>
      </c>
      <c r="EJ28" s="170">
        <f t="shared" si="18"/>
        <v>0</v>
      </c>
      <c r="EK28" s="169">
        <f t="shared" si="19"/>
        <v>0</v>
      </c>
      <c r="EL28" s="170">
        <f t="shared" si="20"/>
        <v>0</v>
      </c>
      <c r="EM28" s="170">
        <f t="shared" si="21"/>
        <v>0</v>
      </c>
      <c r="EN28" s="174">
        <f t="shared" si="22"/>
        <v>0</v>
      </c>
      <c r="EO28" s="171">
        <f t="shared" si="23"/>
        <v>107.1</v>
      </c>
      <c r="EP28" s="171">
        <f t="shared" si="24"/>
        <v>0</v>
      </c>
      <c r="EQ28" s="174">
        <f t="shared" si="25"/>
        <v>0</v>
      </c>
      <c r="ER28" s="171">
        <f t="shared" si="26"/>
        <v>0</v>
      </c>
      <c r="ES28" s="35"/>
    </row>
    <row r="29" spans="1:149" s="182" customFormat="1" ht="88.5" customHeight="1" thickBot="1">
      <c r="A29" s="27">
        <v>17</v>
      </c>
      <c r="B29" s="98" t="s">
        <v>90</v>
      </c>
      <c r="C29" s="99" t="s">
        <v>91</v>
      </c>
      <c r="D29" s="100" t="s">
        <v>57</v>
      </c>
      <c r="E29" s="99" t="s">
        <v>37</v>
      </c>
      <c r="F29" s="101">
        <v>100</v>
      </c>
      <c r="G29" s="102" t="s">
        <v>58</v>
      </c>
      <c r="H29" s="103" t="s">
        <v>59</v>
      </c>
      <c r="I29" s="88"/>
      <c r="J29" s="85"/>
      <c r="K29" s="77"/>
      <c r="L29" s="77"/>
      <c r="M29" s="71"/>
      <c r="N29" s="71"/>
      <c r="P29" s="65"/>
      <c r="Q29" s="65"/>
      <c r="R29" s="149"/>
      <c r="S29" s="65"/>
      <c r="T29" s="78"/>
      <c r="U29" s="112">
        <v>67.46987951807229</v>
      </c>
      <c r="V29" s="113">
        <v>12.819277108433734</v>
      </c>
      <c r="W29" s="151">
        <v>80.289156626506028</v>
      </c>
      <c r="X29" s="66">
        <f t="shared" si="33"/>
        <v>8028.9156626506028</v>
      </c>
      <c r="Y29" s="78"/>
      <c r="Z29" s="65"/>
      <c r="AA29" s="65"/>
      <c r="AB29" s="149"/>
      <c r="AC29" s="65"/>
      <c r="AD29" s="78"/>
      <c r="AE29" s="117"/>
      <c r="AF29" s="117"/>
      <c r="AG29" s="155"/>
      <c r="AH29" s="117"/>
      <c r="AI29" s="78"/>
      <c r="AJ29" s="79"/>
      <c r="AK29" s="80"/>
      <c r="AL29" s="152"/>
      <c r="AM29" s="66"/>
      <c r="AN29" s="81"/>
      <c r="AO29" s="64"/>
      <c r="AP29" s="64"/>
      <c r="AQ29" s="160"/>
      <c r="AR29" s="65"/>
      <c r="AS29" s="81"/>
      <c r="AT29" s="121">
        <v>63</v>
      </c>
      <c r="AU29" s="121">
        <f t="shared" si="34"/>
        <v>11.97</v>
      </c>
      <c r="AV29" s="162">
        <f t="shared" si="35"/>
        <v>74.97</v>
      </c>
      <c r="AW29" s="121">
        <f>+AV29*F29</f>
        <v>7497</v>
      </c>
      <c r="AX29" s="81"/>
      <c r="AY29" s="65"/>
      <c r="AZ29" s="65"/>
      <c r="BA29" s="149"/>
      <c r="BB29" s="66"/>
      <c r="BC29" s="81"/>
      <c r="BD29" s="65"/>
      <c r="BE29" s="65"/>
      <c r="BF29" s="149"/>
      <c r="BG29" s="57"/>
      <c r="BH29" s="81"/>
      <c r="BI29" s="123">
        <v>61</v>
      </c>
      <c r="BJ29" s="123">
        <v>12</v>
      </c>
      <c r="BK29" s="163">
        <v>73</v>
      </c>
      <c r="BL29" s="123">
        <f t="shared" si="36"/>
        <v>7300</v>
      </c>
      <c r="BM29" s="81"/>
      <c r="BN29" s="126">
        <v>68</v>
      </c>
      <c r="BO29" s="126">
        <v>12.92</v>
      </c>
      <c r="BP29" s="165">
        <f t="shared" si="39"/>
        <v>80.92</v>
      </c>
      <c r="BQ29" s="65">
        <f>+BP29*F29</f>
        <v>8092</v>
      </c>
      <c r="BR29" s="81"/>
      <c r="BS29" s="127">
        <v>120</v>
      </c>
      <c r="BT29" s="127">
        <v>22.8</v>
      </c>
      <c r="BU29" s="166">
        <f t="shared" si="29"/>
        <v>142.80000000000001</v>
      </c>
      <c r="BV29" s="60">
        <f>+BU29*F29</f>
        <v>14280.000000000002</v>
      </c>
      <c r="BW29" s="81"/>
      <c r="BX29" s="82"/>
      <c r="BY29" s="82"/>
      <c r="BZ29" s="157"/>
      <c r="CA29" s="63"/>
      <c r="CB29" s="129"/>
      <c r="CC29" s="82"/>
      <c r="CD29" s="82"/>
      <c r="CE29" s="157"/>
      <c r="CF29" s="82"/>
      <c r="CG29" s="129"/>
      <c r="CH29" s="82"/>
      <c r="CI29" s="82"/>
      <c r="CJ29" s="157"/>
      <c r="CK29" s="82"/>
      <c r="CL29" s="129"/>
      <c r="CM29" s="82"/>
      <c r="CN29" s="82"/>
      <c r="CO29" s="157"/>
      <c r="CP29" s="82"/>
      <c r="CQ29" s="129"/>
      <c r="CR29" s="112"/>
      <c r="CS29" s="112"/>
      <c r="CT29" s="151"/>
      <c r="CU29" s="82"/>
      <c r="CV29" s="129"/>
      <c r="CW29" s="134">
        <v>90</v>
      </c>
      <c r="CX29" s="134">
        <f t="shared" si="40"/>
        <v>17.100000000000001</v>
      </c>
      <c r="CY29" s="150">
        <f t="shared" si="37"/>
        <v>107.1</v>
      </c>
      <c r="CZ29" s="82">
        <f t="shared" si="38"/>
        <v>10710</v>
      </c>
      <c r="DA29" s="129"/>
      <c r="DB29" s="119"/>
      <c r="DC29" s="119"/>
      <c r="DD29" s="150"/>
      <c r="DE29" s="82"/>
      <c r="DF29" s="129"/>
      <c r="DG29" s="112"/>
      <c r="DH29" s="112"/>
      <c r="DI29" s="151"/>
      <c r="DJ29" s="82"/>
      <c r="DK29" s="129"/>
      <c r="DL29" s="119"/>
      <c r="DM29" s="119"/>
      <c r="DN29" s="150"/>
      <c r="DO29" s="82"/>
      <c r="DQ29" s="45">
        <f t="shared" si="2"/>
        <v>93.179859437751006</v>
      </c>
      <c r="DR29" s="46">
        <f>SMALL((R29,W29,AB29,AG29,AL29,AQ29,AV29,BA29,BF29,BK29,BP29,BU29,BZ29,CE29,CJ29,CO29,CT29,CY29,DD29,DI29,DN29),1)</f>
        <v>73</v>
      </c>
      <c r="DS29" s="175" t="str">
        <f t="shared" si="3"/>
        <v>DISCOLMETS S.A.S</v>
      </c>
      <c r="DT29" s="48"/>
      <c r="DU29" s="91" t="str">
        <f t="shared" si="4"/>
        <v/>
      </c>
      <c r="DV29" s="49">
        <f t="shared" si="5"/>
        <v>73</v>
      </c>
      <c r="DW29" s="50">
        <f t="shared" si="32"/>
        <v>7300</v>
      </c>
      <c r="DX29" s="170">
        <f t="shared" si="6"/>
        <v>0</v>
      </c>
      <c r="DY29" s="170">
        <f t="shared" si="7"/>
        <v>80.289156626506028</v>
      </c>
      <c r="DZ29" s="170">
        <f t="shared" si="8"/>
        <v>0</v>
      </c>
      <c r="EA29" s="171">
        <f t="shared" si="9"/>
        <v>0</v>
      </c>
      <c r="EB29" s="170">
        <f t="shared" si="10"/>
        <v>0</v>
      </c>
      <c r="EC29" s="170">
        <f t="shared" si="11"/>
        <v>0</v>
      </c>
      <c r="ED29" s="172">
        <f t="shared" si="12"/>
        <v>74.97</v>
      </c>
      <c r="EE29" s="170">
        <f t="shared" si="13"/>
        <v>0</v>
      </c>
      <c r="EF29" s="171">
        <f t="shared" si="14"/>
        <v>0</v>
      </c>
      <c r="EG29" s="173">
        <f t="shared" si="15"/>
        <v>73</v>
      </c>
      <c r="EH29" s="170">
        <f t="shared" si="16"/>
        <v>80.92</v>
      </c>
      <c r="EI29" s="171">
        <f t="shared" si="17"/>
        <v>142.80000000000001</v>
      </c>
      <c r="EJ29" s="170">
        <f t="shared" si="18"/>
        <v>0</v>
      </c>
      <c r="EK29" s="169">
        <f t="shared" si="19"/>
        <v>0</v>
      </c>
      <c r="EL29" s="170">
        <f t="shared" si="20"/>
        <v>0</v>
      </c>
      <c r="EM29" s="170">
        <f t="shared" si="21"/>
        <v>0</v>
      </c>
      <c r="EN29" s="174">
        <f t="shared" si="22"/>
        <v>0</v>
      </c>
      <c r="EO29" s="171">
        <f t="shared" si="23"/>
        <v>107.1</v>
      </c>
      <c r="EP29" s="171">
        <f t="shared" si="24"/>
        <v>0</v>
      </c>
      <c r="EQ29" s="174">
        <f t="shared" si="25"/>
        <v>0</v>
      </c>
      <c r="ER29" s="171">
        <f t="shared" si="26"/>
        <v>0</v>
      </c>
      <c r="ES29" s="35"/>
    </row>
    <row r="30" spans="1:149" s="182" customFormat="1" ht="88.5" customHeight="1" thickBot="1">
      <c r="A30" s="27">
        <v>18</v>
      </c>
      <c r="B30" s="102" t="s">
        <v>92</v>
      </c>
      <c r="C30" s="102" t="s">
        <v>93</v>
      </c>
      <c r="D30" s="100" t="s">
        <v>57</v>
      </c>
      <c r="E30" s="102" t="s">
        <v>37</v>
      </c>
      <c r="F30" s="104">
        <v>100</v>
      </c>
      <c r="G30" s="102" t="s">
        <v>58</v>
      </c>
      <c r="H30" s="103" t="s">
        <v>59</v>
      </c>
      <c r="I30" s="88"/>
      <c r="J30" s="85"/>
      <c r="K30" s="77"/>
      <c r="L30" s="77"/>
      <c r="M30" s="71"/>
      <c r="N30" s="71"/>
      <c r="P30" s="65"/>
      <c r="Q30" s="65"/>
      <c r="R30" s="149"/>
      <c r="S30" s="65"/>
      <c r="T30" s="78"/>
      <c r="U30" s="112">
        <v>103.61445783132531</v>
      </c>
      <c r="V30" s="113">
        <v>19.68674698795181</v>
      </c>
      <c r="W30" s="151">
        <v>123.30120481927712</v>
      </c>
      <c r="X30" s="66">
        <f t="shared" si="33"/>
        <v>12330.120481927712</v>
      </c>
      <c r="Y30" s="78"/>
      <c r="Z30" s="65"/>
      <c r="AA30" s="65"/>
      <c r="AB30" s="149"/>
      <c r="AC30" s="65"/>
      <c r="AD30" s="78"/>
      <c r="AE30" s="117"/>
      <c r="AF30" s="117"/>
      <c r="AG30" s="155"/>
      <c r="AH30" s="117"/>
      <c r="AI30" s="78"/>
      <c r="AJ30" s="79"/>
      <c r="AK30" s="80"/>
      <c r="AL30" s="152"/>
      <c r="AM30" s="66"/>
      <c r="AN30" s="81"/>
      <c r="AO30" s="64"/>
      <c r="AP30" s="64"/>
      <c r="AQ30" s="160"/>
      <c r="AR30" s="65"/>
      <c r="AS30" s="81"/>
      <c r="AT30" s="121"/>
      <c r="AU30" s="121"/>
      <c r="AV30" s="162"/>
      <c r="AW30" s="121"/>
      <c r="AX30" s="81"/>
      <c r="AY30" s="65"/>
      <c r="AZ30" s="65"/>
      <c r="BA30" s="149"/>
      <c r="BB30" s="66"/>
      <c r="BC30" s="81"/>
      <c r="BD30" s="65"/>
      <c r="BE30" s="65"/>
      <c r="BF30" s="149"/>
      <c r="BG30" s="57"/>
      <c r="BH30" s="81"/>
      <c r="BI30" s="123">
        <v>72</v>
      </c>
      <c r="BJ30" s="123">
        <v>14</v>
      </c>
      <c r="BK30" s="163">
        <v>86</v>
      </c>
      <c r="BL30" s="123">
        <f t="shared" si="36"/>
        <v>8600</v>
      </c>
      <c r="BM30" s="81"/>
      <c r="BN30" s="126">
        <v>68</v>
      </c>
      <c r="BO30" s="126">
        <v>12.92</v>
      </c>
      <c r="BP30" s="165">
        <f t="shared" si="39"/>
        <v>80.92</v>
      </c>
      <c r="BQ30" s="65">
        <f>+BP30*F30</f>
        <v>8092</v>
      </c>
      <c r="BR30" s="81"/>
      <c r="BS30" s="127">
        <v>120</v>
      </c>
      <c r="BT30" s="127">
        <v>22.8</v>
      </c>
      <c r="BU30" s="166">
        <f t="shared" si="29"/>
        <v>142.80000000000001</v>
      </c>
      <c r="BV30" s="60">
        <f>+BU30*F30</f>
        <v>14280.000000000002</v>
      </c>
      <c r="BW30" s="81"/>
      <c r="BX30" s="82"/>
      <c r="BY30" s="82"/>
      <c r="BZ30" s="157"/>
      <c r="CA30" s="63"/>
      <c r="CB30" s="129"/>
      <c r="CC30" s="82"/>
      <c r="CD30" s="82"/>
      <c r="CE30" s="157"/>
      <c r="CF30" s="82"/>
      <c r="CG30" s="129"/>
      <c r="CH30" s="82"/>
      <c r="CI30" s="82"/>
      <c r="CJ30" s="157"/>
      <c r="CK30" s="82"/>
      <c r="CL30" s="129"/>
      <c r="CM30" s="82"/>
      <c r="CN30" s="82"/>
      <c r="CO30" s="157"/>
      <c r="CP30" s="82"/>
      <c r="CQ30" s="129"/>
      <c r="CR30" s="112"/>
      <c r="CS30" s="112"/>
      <c r="CT30" s="151"/>
      <c r="CU30" s="82"/>
      <c r="CV30" s="129"/>
      <c r="CW30" s="134">
        <v>90</v>
      </c>
      <c r="CX30" s="134">
        <f t="shared" si="40"/>
        <v>17.100000000000001</v>
      </c>
      <c r="CY30" s="150">
        <f t="shared" si="37"/>
        <v>107.1</v>
      </c>
      <c r="CZ30" s="82">
        <f t="shared" si="38"/>
        <v>10710</v>
      </c>
      <c r="DA30" s="129"/>
      <c r="DB30" s="119"/>
      <c r="DC30" s="119"/>
      <c r="DD30" s="150"/>
      <c r="DE30" s="82"/>
      <c r="DF30" s="129"/>
      <c r="DG30" s="112"/>
      <c r="DH30" s="112"/>
      <c r="DI30" s="151"/>
      <c r="DJ30" s="82"/>
      <c r="DK30" s="129"/>
      <c r="DL30" s="119"/>
      <c r="DM30" s="119"/>
      <c r="DN30" s="150"/>
      <c r="DO30" s="82"/>
      <c r="DQ30" s="45">
        <f t="shared" si="2"/>
        <v>108.02424096385543</v>
      </c>
      <c r="DR30" s="46">
        <f>SMALL((R30,W30,AB30,AG30,AL30,AQ30,AV30,BA30,BF30,BK30,BP30,BU30,BZ30,CE30,CJ30,CO30,CT30,CY30,DD30,DI30,DN30),1)</f>
        <v>80.92</v>
      </c>
      <c r="DS30" s="175" t="str">
        <f t="shared" si="3"/>
        <v>ALFA</v>
      </c>
      <c r="DT30" s="48"/>
      <c r="DU30" s="91" t="str">
        <f t="shared" si="4"/>
        <v/>
      </c>
      <c r="DV30" s="49">
        <f t="shared" si="5"/>
        <v>80.92</v>
      </c>
      <c r="DW30" s="50">
        <f t="shared" si="32"/>
        <v>8092</v>
      </c>
      <c r="DX30" s="170">
        <f t="shared" si="6"/>
        <v>0</v>
      </c>
      <c r="DY30" s="170">
        <f t="shared" si="7"/>
        <v>123.30120481927712</v>
      </c>
      <c r="DZ30" s="170">
        <f t="shared" si="8"/>
        <v>0</v>
      </c>
      <c r="EA30" s="171">
        <f t="shared" si="9"/>
        <v>0</v>
      </c>
      <c r="EB30" s="170">
        <f t="shared" si="10"/>
        <v>0</v>
      </c>
      <c r="EC30" s="170">
        <f t="shared" si="11"/>
        <v>0</v>
      </c>
      <c r="ED30" s="172">
        <f t="shared" si="12"/>
        <v>0</v>
      </c>
      <c r="EE30" s="170">
        <f t="shared" si="13"/>
        <v>0</v>
      </c>
      <c r="EF30" s="171">
        <f t="shared" si="14"/>
        <v>0</v>
      </c>
      <c r="EG30" s="173">
        <f t="shared" si="15"/>
        <v>86</v>
      </c>
      <c r="EH30" s="170">
        <f t="shared" si="16"/>
        <v>80.92</v>
      </c>
      <c r="EI30" s="171">
        <f t="shared" si="17"/>
        <v>142.80000000000001</v>
      </c>
      <c r="EJ30" s="170">
        <f t="shared" si="18"/>
        <v>0</v>
      </c>
      <c r="EK30" s="169">
        <f t="shared" si="19"/>
        <v>0</v>
      </c>
      <c r="EL30" s="170">
        <f t="shared" si="20"/>
        <v>0</v>
      </c>
      <c r="EM30" s="170">
        <f t="shared" si="21"/>
        <v>0</v>
      </c>
      <c r="EN30" s="174">
        <f t="shared" si="22"/>
        <v>0</v>
      </c>
      <c r="EO30" s="171">
        <f t="shared" si="23"/>
        <v>107.1</v>
      </c>
      <c r="EP30" s="171">
        <f t="shared" si="24"/>
        <v>0</v>
      </c>
      <c r="EQ30" s="174">
        <f t="shared" si="25"/>
        <v>0</v>
      </c>
      <c r="ER30" s="171">
        <f t="shared" si="26"/>
        <v>0</v>
      </c>
      <c r="ES30" s="35"/>
    </row>
    <row r="31" spans="1:149" s="182" customFormat="1" ht="88.5" customHeight="1" thickBot="1">
      <c r="A31" s="27">
        <v>19</v>
      </c>
      <c r="B31" s="98" t="s">
        <v>94</v>
      </c>
      <c r="C31" s="99" t="s">
        <v>95</v>
      </c>
      <c r="D31" s="100" t="s">
        <v>57</v>
      </c>
      <c r="E31" s="99" t="s">
        <v>37</v>
      </c>
      <c r="F31" s="101">
        <v>100</v>
      </c>
      <c r="G31" s="102" t="s">
        <v>58</v>
      </c>
      <c r="H31" s="103" t="s">
        <v>59</v>
      </c>
      <c r="I31" s="88"/>
      <c r="J31" s="85"/>
      <c r="K31" s="77"/>
      <c r="L31" s="77"/>
      <c r="M31" s="71"/>
      <c r="N31" s="71"/>
      <c r="P31" s="65"/>
      <c r="Q31" s="65"/>
      <c r="R31" s="149"/>
      <c r="S31" s="65"/>
      <c r="T31" s="78"/>
      <c r="U31" s="112">
        <v>54.216867469879517</v>
      </c>
      <c r="V31" s="113">
        <v>10.301204819277109</v>
      </c>
      <c r="W31" s="151">
        <v>64.518072289156621</v>
      </c>
      <c r="X31" s="66">
        <f t="shared" si="33"/>
        <v>6451.8072289156617</v>
      </c>
      <c r="Y31" s="78"/>
      <c r="Z31" s="65"/>
      <c r="AA31" s="65"/>
      <c r="AB31" s="149"/>
      <c r="AC31" s="65"/>
      <c r="AD31" s="78"/>
      <c r="AE31" s="117"/>
      <c r="AF31" s="117"/>
      <c r="AG31" s="155"/>
      <c r="AH31" s="117"/>
      <c r="AI31" s="78"/>
      <c r="AJ31" s="65"/>
      <c r="AK31" s="65"/>
      <c r="AL31" s="149"/>
      <c r="AM31" s="65"/>
      <c r="AN31" s="81"/>
      <c r="AO31" s="64"/>
      <c r="AP31" s="64"/>
      <c r="AQ31" s="160"/>
      <c r="AR31" s="65"/>
      <c r="AS31" s="81"/>
      <c r="AT31" s="121">
        <v>67</v>
      </c>
      <c r="AU31" s="121">
        <f>AT31*19%</f>
        <v>12.73</v>
      </c>
      <c r="AV31" s="162">
        <f t="shared" si="35"/>
        <v>79.73</v>
      </c>
      <c r="AW31" s="121">
        <f>+AV31*F31</f>
        <v>7973</v>
      </c>
      <c r="AX31" s="81"/>
      <c r="AY31" s="65"/>
      <c r="AZ31" s="65"/>
      <c r="BA31" s="149"/>
      <c r="BB31" s="66"/>
      <c r="BC31" s="81"/>
      <c r="BD31" s="65"/>
      <c r="BE31" s="65"/>
      <c r="BF31" s="149"/>
      <c r="BG31" s="57"/>
      <c r="BH31" s="81"/>
      <c r="BI31" s="123">
        <v>78</v>
      </c>
      <c r="BJ31" s="123">
        <v>15</v>
      </c>
      <c r="BK31" s="163">
        <v>93</v>
      </c>
      <c r="BL31" s="123">
        <f t="shared" si="36"/>
        <v>9300</v>
      </c>
      <c r="BM31" s="81"/>
      <c r="BN31" s="126">
        <v>68</v>
      </c>
      <c r="BO31" s="126">
        <v>12.92</v>
      </c>
      <c r="BP31" s="165">
        <f t="shared" si="39"/>
        <v>80.92</v>
      </c>
      <c r="BQ31" s="65">
        <f>+BP31*F31</f>
        <v>8092</v>
      </c>
      <c r="BR31" s="81"/>
      <c r="BS31" s="127">
        <v>120</v>
      </c>
      <c r="BT31" s="127">
        <v>22.8</v>
      </c>
      <c r="BU31" s="166">
        <f t="shared" si="29"/>
        <v>142.80000000000001</v>
      </c>
      <c r="BV31" s="60">
        <f>+BU31*F31</f>
        <v>14280.000000000002</v>
      </c>
      <c r="BW31" s="81"/>
      <c r="BX31" s="82"/>
      <c r="BY31" s="82"/>
      <c r="BZ31" s="157"/>
      <c r="CA31" s="63"/>
      <c r="CB31" s="129"/>
      <c r="CC31" s="82"/>
      <c r="CD31" s="82"/>
      <c r="CE31" s="157"/>
      <c r="CF31" s="82"/>
      <c r="CG31" s="129"/>
      <c r="CH31" s="82"/>
      <c r="CI31" s="82"/>
      <c r="CJ31" s="157"/>
      <c r="CK31" s="82"/>
      <c r="CL31" s="129"/>
      <c r="CM31" s="82"/>
      <c r="CN31" s="82"/>
      <c r="CO31" s="157"/>
      <c r="CP31" s="82"/>
      <c r="CQ31" s="129"/>
      <c r="CR31" s="112"/>
      <c r="CS31" s="112"/>
      <c r="CT31" s="151"/>
      <c r="CU31" s="82"/>
      <c r="CV31" s="129"/>
      <c r="CW31" s="134">
        <v>90</v>
      </c>
      <c r="CX31" s="134">
        <f t="shared" si="40"/>
        <v>17.100000000000001</v>
      </c>
      <c r="CY31" s="150">
        <f t="shared" si="37"/>
        <v>107.1</v>
      </c>
      <c r="CZ31" s="82">
        <f t="shared" si="38"/>
        <v>10710</v>
      </c>
      <c r="DA31" s="129"/>
      <c r="DB31" s="119"/>
      <c r="DC31" s="119"/>
      <c r="DD31" s="150"/>
      <c r="DE31" s="82"/>
      <c r="DF31" s="129"/>
      <c r="DG31" s="112"/>
      <c r="DH31" s="112"/>
      <c r="DI31" s="151"/>
      <c r="DJ31" s="82"/>
      <c r="DK31" s="129"/>
      <c r="DL31" s="119"/>
      <c r="DM31" s="119"/>
      <c r="DN31" s="150"/>
      <c r="DO31" s="82"/>
      <c r="DQ31" s="45">
        <f t="shared" si="2"/>
        <v>94.67801204819277</v>
      </c>
      <c r="DR31" s="46">
        <f>SMALL((R31,W31,AB31,AG31,AL31,AQ31,AV31,BA31,BF31,BK31,BP31,BU31,BZ31,CE31,CJ31,CO31,CT31,CY31,DD31,DI31,DN31),1)</f>
        <v>64.518072289156621</v>
      </c>
      <c r="DS31" s="175" t="str">
        <f t="shared" si="3"/>
        <v>MEDICOX LTDA</v>
      </c>
      <c r="DT31" s="48"/>
      <c r="DU31" s="91" t="str">
        <f t="shared" si="4"/>
        <v/>
      </c>
      <c r="DV31" s="49">
        <f t="shared" si="5"/>
        <v>64.518072289156621</v>
      </c>
      <c r="DW31" s="50">
        <f t="shared" si="32"/>
        <v>6451.8072289156617</v>
      </c>
      <c r="DX31" s="170">
        <f t="shared" si="6"/>
        <v>0</v>
      </c>
      <c r="DY31" s="170">
        <f t="shared" si="7"/>
        <v>64.518072289156621</v>
      </c>
      <c r="DZ31" s="170">
        <f t="shared" si="8"/>
        <v>0</v>
      </c>
      <c r="EA31" s="171">
        <f t="shared" si="9"/>
        <v>0</v>
      </c>
      <c r="EB31" s="170">
        <f t="shared" si="10"/>
        <v>0</v>
      </c>
      <c r="EC31" s="170">
        <f t="shared" si="11"/>
        <v>0</v>
      </c>
      <c r="ED31" s="172">
        <f t="shared" si="12"/>
        <v>79.73</v>
      </c>
      <c r="EE31" s="170">
        <f t="shared" si="13"/>
        <v>0</v>
      </c>
      <c r="EF31" s="171">
        <f t="shared" si="14"/>
        <v>0</v>
      </c>
      <c r="EG31" s="173">
        <f t="shared" si="15"/>
        <v>93</v>
      </c>
      <c r="EH31" s="170">
        <f t="shared" si="16"/>
        <v>80.92</v>
      </c>
      <c r="EI31" s="171">
        <f t="shared" si="17"/>
        <v>142.80000000000001</v>
      </c>
      <c r="EJ31" s="170">
        <f t="shared" si="18"/>
        <v>0</v>
      </c>
      <c r="EK31" s="169">
        <f t="shared" si="19"/>
        <v>0</v>
      </c>
      <c r="EL31" s="170">
        <f t="shared" si="20"/>
        <v>0</v>
      </c>
      <c r="EM31" s="170">
        <f t="shared" si="21"/>
        <v>0</v>
      </c>
      <c r="EN31" s="174">
        <f t="shared" si="22"/>
        <v>0</v>
      </c>
      <c r="EO31" s="171">
        <f t="shared" si="23"/>
        <v>107.1</v>
      </c>
      <c r="EP31" s="171">
        <f t="shared" si="24"/>
        <v>0</v>
      </c>
      <c r="EQ31" s="174">
        <f t="shared" si="25"/>
        <v>0</v>
      </c>
      <c r="ER31" s="171">
        <f t="shared" si="26"/>
        <v>0</v>
      </c>
      <c r="ES31" s="35"/>
    </row>
    <row r="32" spans="1:149" s="182" customFormat="1" ht="88.5" customHeight="1" thickBot="1">
      <c r="A32" s="27">
        <v>20</v>
      </c>
      <c r="B32" s="102" t="s">
        <v>96</v>
      </c>
      <c r="C32" s="102" t="s">
        <v>97</v>
      </c>
      <c r="D32" s="100" t="s">
        <v>57</v>
      </c>
      <c r="E32" s="102" t="s">
        <v>37</v>
      </c>
      <c r="F32" s="104">
        <v>1</v>
      </c>
      <c r="G32" s="102" t="s">
        <v>58</v>
      </c>
      <c r="H32" s="103" t="s">
        <v>59</v>
      </c>
      <c r="I32" s="88"/>
      <c r="J32" s="75"/>
      <c r="K32" s="75"/>
      <c r="L32" s="75"/>
      <c r="M32" s="71"/>
      <c r="N32" s="71"/>
      <c r="P32" s="65"/>
      <c r="Q32" s="65"/>
      <c r="R32" s="149"/>
      <c r="S32" s="65"/>
      <c r="T32" s="78"/>
      <c r="U32" s="65"/>
      <c r="V32" s="65"/>
      <c r="W32" s="149"/>
      <c r="X32" s="66"/>
      <c r="Y32" s="78"/>
      <c r="Z32" s="65"/>
      <c r="AA32" s="65"/>
      <c r="AB32" s="149"/>
      <c r="AC32" s="65"/>
      <c r="AD32" s="78"/>
      <c r="AE32" s="117"/>
      <c r="AF32" s="117"/>
      <c r="AG32" s="155"/>
      <c r="AH32" s="117"/>
      <c r="AI32" s="78"/>
      <c r="AJ32" s="79"/>
      <c r="AK32" s="80"/>
      <c r="AL32" s="152"/>
      <c r="AM32" s="66"/>
      <c r="AN32" s="81"/>
      <c r="AO32" s="64"/>
      <c r="AP32" s="64"/>
      <c r="AQ32" s="160"/>
      <c r="AR32" s="65"/>
      <c r="AS32" s="81"/>
      <c r="AT32" s="121"/>
      <c r="AU32" s="121"/>
      <c r="AV32" s="162"/>
      <c r="AW32" s="121"/>
      <c r="AX32" s="81"/>
      <c r="AY32" s="65"/>
      <c r="AZ32" s="65"/>
      <c r="BA32" s="149"/>
      <c r="BB32" s="66"/>
      <c r="BC32" s="81"/>
      <c r="BD32" s="65"/>
      <c r="BE32" s="65"/>
      <c r="BF32" s="149"/>
      <c r="BG32" s="57"/>
      <c r="BH32" s="81"/>
      <c r="BI32" s="112"/>
      <c r="BJ32" s="112"/>
      <c r="BK32" s="151"/>
      <c r="BL32" s="123"/>
      <c r="BM32" s="81"/>
      <c r="BN32" s="65"/>
      <c r="BO32" s="65"/>
      <c r="BP32" s="149"/>
      <c r="BQ32" s="65"/>
      <c r="BR32" s="81"/>
      <c r="BS32" s="127"/>
      <c r="BT32" s="127"/>
      <c r="BU32" s="150"/>
      <c r="BV32" s="60"/>
      <c r="BW32" s="81"/>
      <c r="BX32" s="82"/>
      <c r="BY32" s="82"/>
      <c r="BZ32" s="157"/>
      <c r="CA32" s="63"/>
      <c r="CB32" s="129"/>
      <c r="CC32" s="82"/>
      <c r="CD32" s="82"/>
      <c r="CE32" s="157"/>
      <c r="CF32" s="82"/>
      <c r="CG32" s="129"/>
      <c r="CH32" s="82"/>
      <c r="CI32" s="82"/>
      <c r="CJ32" s="157"/>
      <c r="CK32" s="82"/>
      <c r="CL32" s="129"/>
      <c r="CM32" s="82"/>
      <c r="CN32" s="82"/>
      <c r="CO32" s="157"/>
      <c r="CP32" s="82"/>
      <c r="CQ32" s="129"/>
      <c r="CR32" s="112"/>
      <c r="CS32" s="112"/>
      <c r="CT32" s="151"/>
      <c r="CU32" s="82"/>
      <c r="CV32" s="129"/>
      <c r="CW32" s="134">
        <v>90</v>
      </c>
      <c r="CX32" s="134">
        <f t="shared" si="40"/>
        <v>17.100000000000001</v>
      </c>
      <c r="CY32" s="150">
        <f t="shared" si="37"/>
        <v>107.1</v>
      </c>
      <c r="CZ32" s="82">
        <f t="shared" si="38"/>
        <v>107.1</v>
      </c>
      <c r="DA32" s="129"/>
      <c r="DB32" s="119"/>
      <c r="DC32" s="119"/>
      <c r="DD32" s="150"/>
      <c r="DE32" s="82"/>
      <c r="DF32" s="129"/>
      <c r="DG32" s="112"/>
      <c r="DH32" s="112"/>
      <c r="DI32" s="151"/>
      <c r="DJ32" s="82"/>
      <c r="DK32" s="129"/>
      <c r="DL32" s="119"/>
      <c r="DM32" s="119"/>
      <c r="DN32" s="150"/>
      <c r="DO32" s="82"/>
      <c r="DQ32" s="45">
        <f t="shared" si="2"/>
        <v>107.1</v>
      </c>
      <c r="DR32" s="46">
        <f>SMALL((R32,W32,AB32,AG32,AL32,AQ32,AV32,BA32,BF32,BK32,BP32,BU32,BZ32,CE32,CJ32,CO32,CT32,CY32,DD32,DI32,DN32),1)</f>
        <v>107.1</v>
      </c>
      <c r="DS32" s="175" t="str">
        <f t="shared" si="3"/>
        <v>NIPRO</v>
      </c>
      <c r="DT32" s="48"/>
      <c r="DU32" s="91" t="str">
        <f t="shared" si="4"/>
        <v/>
      </c>
      <c r="DV32" s="49">
        <f t="shared" si="5"/>
        <v>107.1</v>
      </c>
      <c r="DW32" s="50">
        <f t="shared" si="32"/>
        <v>107.1</v>
      </c>
      <c r="DX32" s="170">
        <f t="shared" si="6"/>
        <v>0</v>
      </c>
      <c r="DY32" s="170">
        <f t="shared" si="7"/>
        <v>0</v>
      </c>
      <c r="DZ32" s="170">
        <f t="shared" si="8"/>
        <v>0</v>
      </c>
      <c r="EA32" s="171">
        <f t="shared" si="9"/>
        <v>0</v>
      </c>
      <c r="EB32" s="170">
        <f t="shared" si="10"/>
        <v>0</v>
      </c>
      <c r="EC32" s="170">
        <f t="shared" si="11"/>
        <v>0</v>
      </c>
      <c r="ED32" s="172">
        <f t="shared" si="12"/>
        <v>0</v>
      </c>
      <c r="EE32" s="170">
        <f t="shared" si="13"/>
        <v>0</v>
      </c>
      <c r="EF32" s="171">
        <f t="shared" si="14"/>
        <v>0</v>
      </c>
      <c r="EG32" s="173">
        <f t="shared" si="15"/>
        <v>0</v>
      </c>
      <c r="EH32" s="170">
        <f t="shared" si="16"/>
        <v>0</v>
      </c>
      <c r="EI32" s="171">
        <f t="shared" si="17"/>
        <v>0</v>
      </c>
      <c r="EJ32" s="170">
        <f t="shared" si="18"/>
        <v>0</v>
      </c>
      <c r="EK32" s="169">
        <f t="shared" si="19"/>
        <v>0</v>
      </c>
      <c r="EL32" s="170">
        <f t="shared" si="20"/>
        <v>0</v>
      </c>
      <c r="EM32" s="170">
        <f t="shared" si="21"/>
        <v>0</v>
      </c>
      <c r="EN32" s="174">
        <f t="shared" si="22"/>
        <v>0</v>
      </c>
      <c r="EO32" s="171">
        <f t="shared" si="23"/>
        <v>107.1</v>
      </c>
      <c r="EP32" s="171">
        <f t="shared" si="24"/>
        <v>0</v>
      </c>
      <c r="EQ32" s="174">
        <f t="shared" si="25"/>
        <v>0</v>
      </c>
      <c r="ER32" s="171">
        <f t="shared" si="26"/>
        <v>0</v>
      </c>
      <c r="ES32" s="35"/>
    </row>
    <row r="33" spans="1:149" s="182" customFormat="1" ht="88.5" customHeight="1" thickBot="1">
      <c r="A33" s="27">
        <v>21</v>
      </c>
      <c r="B33" s="98" t="s">
        <v>98</v>
      </c>
      <c r="C33" s="99" t="s">
        <v>99</v>
      </c>
      <c r="D33" s="100" t="s">
        <v>57</v>
      </c>
      <c r="E33" s="99" t="s">
        <v>37</v>
      </c>
      <c r="F33" s="101">
        <v>300</v>
      </c>
      <c r="G33" s="102" t="s">
        <v>58</v>
      </c>
      <c r="H33" s="103" t="s">
        <v>59</v>
      </c>
      <c r="I33" s="88"/>
      <c r="J33" s="75"/>
      <c r="K33" s="75"/>
      <c r="L33" s="75"/>
      <c r="M33" s="71"/>
      <c r="N33" s="71"/>
      <c r="P33" s="65"/>
      <c r="Q33" s="65"/>
      <c r="R33" s="149"/>
      <c r="S33" s="65"/>
      <c r="T33" s="78"/>
      <c r="U33" s="112">
        <v>54.216867469879517</v>
      </c>
      <c r="V33" s="113">
        <v>10.301204819277109</v>
      </c>
      <c r="W33" s="151">
        <v>64.518072289156621</v>
      </c>
      <c r="X33" s="66">
        <f>+W33*F33</f>
        <v>19355.421686746988</v>
      </c>
      <c r="Y33" s="78"/>
      <c r="Z33" s="65"/>
      <c r="AA33" s="65"/>
      <c r="AB33" s="149"/>
      <c r="AC33" s="65"/>
      <c r="AD33" s="78"/>
      <c r="AE33" s="117"/>
      <c r="AF33" s="117"/>
      <c r="AG33" s="155"/>
      <c r="AH33" s="117"/>
      <c r="AI33" s="78"/>
      <c r="AJ33" s="65"/>
      <c r="AK33" s="65"/>
      <c r="AL33" s="149"/>
      <c r="AM33" s="66"/>
      <c r="AN33" s="81"/>
      <c r="AO33" s="64"/>
      <c r="AP33" s="64"/>
      <c r="AQ33" s="160"/>
      <c r="AR33" s="65"/>
      <c r="AS33" s="81"/>
      <c r="AT33" s="121">
        <v>63</v>
      </c>
      <c r="AU33" s="121">
        <f>AT33*19%</f>
        <v>11.97</v>
      </c>
      <c r="AV33" s="162">
        <f t="shared" si="35"/>
        <v>74.97</v>
      </c>
      <c r="AW33" s="121">
        <f>+AV33*F33</f>
        <v>22491</v>
      </c>
      <c r="AX33" s="81"/>
      <c r="AY33" s="65"/>
      <c r="AZ33" s="65"/>
      <c r="BA33" s="149"/>
      <c r="BB33" s="66"/>
      <c r="BC33" s="81"/>
      <c r="BD33" s="65"/>
      <c r="BE33" s="65"/>
      <c r="BF33" s="149"/>
      <c r="BG33" s="57"/>
      <c r="BH33" s="81"/>
      <c r="BI33" s="123">
        <v>72</v>
      </c>
      <c r="BJ33" s="123">
        <v>14</v>
      </c>
      <c r="BK33" s="163">
        <v>86</v>
      </c>
      <c r="BL33" s="123">
        <f>+BK33*F33</f>
        <v>25800</v>
      </c>
      <c r="BM33" s="81"/>
      <c r="BN33" s="126">
        <v>68</v>
      </c>
      <c r="BO33" s="126">
        <v>12.92</v>
      </c>
      <c r="BP33" s="165">
        <f t="shared" ref="BP33" si="41">+BO33+BN33</f>
        <v>80.92</v>
      </c>
      <c r="BQ33" s="65">
        <f>+BP33*F33</f>
        <v>24276</v>
      </c>
      <c r="BR33" s="81"/>
      <c r="BS33" s="127">
        <v>120</v>
      </c>
      <c r="BT33" s="127">
        <v>22.8</v>
      </c>
      <c r="BU33" s="166">
        <f t="shared" si="29"/>
        <v>142.80000000000001</v>
      </c>
      <c r="BV33" s="60">
        <f>+BU33*F33</f>
        <v>42840</v>
      </c>
      <c r="BW33" s="81"/>
      <c r="BX33" s="82"/>
      <c r="BY33" s="82"/>
      <c r="BZ33" s="157"/>
      <c r="CA33" s="63"/>
      <c r="CB33" s="129"/>
      <c r="CC33" s="82"/>
      <c r="CD33" s="82"/>
      <c r="CE33" s="157"/>
      <c r="CF33" s="82"/>
      <c r="CG33" s="129"/>
      <c r="CH33" s="82"/>
      <c r="CI33" s="82"/>
      <c r="CJ33" s="157"/>
      <c r="CK33" s="82"/>
      <c r="CL33" s="129"/>
      <c r="CM33" s="82"/>
      <c r="CN33" s="82"/>
      <c r="CO33" s="157"/>
      <c r="CP33" s="82"/>
      <c r="CQ33" s="129"/>
      <c r="CR33" s="112"/>
      <c r="CS33" s="112"/>
      <c r="CT33" s="151"/>
      <c r="CU33" s="82"/>
      <c r="CV33" s="129"/>
      <c r="CW33" s="134">
        <v>90</v>
      </c>
      <c r="CX33" s="134">
        <f t="shared" si="40"/>
        <v>17.100000000000001</v>
      </c>
      <c r="CY33" s="150">
        <f t="shared" si="37"/>
        <v>107.1</v>
      </c>
      <c r="CZ33" s="82">
        <f t="shared" si="38"/>
        <v>32130</v>
      </c>
      <c r="DA33" s="129"/>
      <c r="DB33" s="119"/>
      <c r="DC33" s="119"/>
      <c r="DD33" s="150"/>
      <c r="DE33" s="82"/>
      <c r="DF33" s="129"/>
      <c r="DG33" s="112"/>
      <c r="DH33" s="112"/>
      <c r="DI33" s="151"/>
      <c r="DJ33" s="82"/>
      <c r="DK33" s="129"/>
      <c r="DL33" s="119"/>
      <c r="DM33" s="119"/>
      <c r="DN33" s="150"/>
      <c r="DO33" s="82"/>
      <c r="DQ33" s="45">
        <f t="shared" si="2"/>
        <v>92.718012048192762</v>
      </c>
      <c r="DR33" s="46">
        <f>SMALL((R33,W33,AB33,AG33,AL33,AQ33,AV33,BA33,BF33,BK33,BP33,BU33,BZ33,CE33,CJ33,CO33,CT33,CY33,DD33,DI33,DN33),1)</f>
        <v>64.518072289156621</v>
      </c>
      <c r="DS33" s="175" t="str">
        <f t="shared" si="3"/>
        <v>MEDICOX LTDA</v>
      </c>
      <c r="DT33" s="48"/>
      <c r="DU33" s="91" t="str">
        <f t="shared" si="4"/>
        <v/>
      </c>
      <c r="DV33" s="49">
        <f t="shared" si="5"/>
        <v>64.518072289156621</v>
      </c>
      <c r="DW33" s="50">
        <f t="shared" si="32"/>
        <v>19355.421686746988</v>
      </c>
      <c r="DX33" s="170">
        <f t="shared" si="6"/>
        <v>0</v>
      </c>
      <c r="DY33" s="170">
        <f t="shared" si="7"/>
        <v>64.518072289156621</v>
      </c>
      <c r="DZ33" s="170">
        <f t="shared" si="8"/>
        <v>0</v>
      </c>
      <c r="EA33" s="171">
        <f t="shared" si="9"/>
        <v>0</v>
      </c>
      <c r="EB33" s="170">
        <f t="shared" si="10"/>
        <v>0</v>
      </c>
      <c r="EC33" s="170">
        <f t="shared" si="11"/>
        <v>0</v>
      </c>
      <c r="ED33" s="172">
        <f t="shared" si="12"/>
        <v>74.97</v>
      </c>
      <c r="EE33" s="170">
        <f t="shared" si="13"/>
        <v>0</v>
      </c>
      <c r="EF33" s="171">
        <f t="shared" si="14"/>
        <v>0</v>
      </c>
      <c r="EG33" s="173">
        <f t="shared" si="15"/>
        <v>86</v>
      </c>
      <c r="EH33" s="170">
        <f t="shared" si="16"/>
        <v>80.92</v>
      </c>
      <c r="EI33" s="171">
        <f t="shared" si="17"/>
        <v>142.80000000000001</v>
      </c>
      <c r="EJ33" s="170">
        <f t="shared" si="18"/>
        <v>0</v>
      </c>
      <c r="EK33" s="169">
        <f t="shared" si="19"/>
        <v>0</v>
      </c>
      <c r="EL33" s="170">
        <f t="shared" si="20"/>
        <v>0</v>
      </c>
      <c r="EM33" s="170">
        <f t="shared" si="21"/>
        <v>0</v>
      </c>
      <c r="EN33" s="174">
        <f t="shared" si="22"/>
        <v>0</v>
      </c>
      <c r="EO33" s="171">
        <f t="shared" si="23"/>
        <v>107.1</v>
      </c>
      <c r="EP33" s="171">
        <f t="shared" si="24"/>
        <v>0</v>
      </c>
      <c r="EQ33" s="174">
        <f t="shared" si="25"/>
        <v>0</v>
      </c>
      <c r="ER33" s="171">
        <f t="shared" si="26"/>
        <v>0</v>
      </c>
      <c r="ES33" s="35"/>
    </row>
    <row r="34" spans="1:149" s="182" customFormat="1" ht="88.5" customHeight="1" thickBot="1">
      <c r="A34" s="27">
        <v>22</v>
      </c>
      <c r="B34" s="102" t="s">
        <v>100</v>
      </c>
      <c r="C34" s="102" t="s">
        <v>101</v>
      </c>
      <c r="D34" s="100" t="s">
        <v>57</v>
      </c>
      <c r="E34" s="102" t="s">
        <v>37</v>
      </c>
      <c r="F34" s="104">
        <v>50</v>
      </c>
      <c r="G34" s="102" t="s">
        <v>58</v>
      </c>
      <c r="H34" s="103" t="s">
        <v>59</v>
      </c>
      <c r="I34" s="88"/>
      <c r="J34" s="75"/>
      <c r="K34" s="75"/>
      <c r="L34" s="75"/>
      <c r="M34" s="71"/>
      <c r="N34" s="71"/>
      <c r="P34" s="65"/>
      <c r="Q34" s="65"/>
      <c r="R34" s="149"/>
      <c r="S34" s="65"/>
      <c r="T34" s="78"/>
      <c r="U34" s="112">
        <v>17168.674698795181</v>
      </c>
      <c r="V34" s="113">
        <v>3262.0481927710844</v>
      </c>
      <c r="W34" s="151">
        <v>20430.722891566264</v>
      </c>
      <c r="X34" s="66">
        <f>+W34*F34</f>
        <v>1021536.1445783132</v>
      </c>
      <c r="Y34" s="78"/>
      <c r="Z34" s="65"/>
      <c r="AA34" s="65"/>
      <c r="AB34" s="149"/>
      <c r="AC34" s="65"/>
      <c r="AD34" s="78"/>
      <c r="AE34" s="117"/>
      <c r="AF34" s="117"/>
      <c r="AG34" s="155"/>
      <c r="AH34" s="117"/>
      <c r="AI34" s="78"/>
      <c r="AJ34" s="82"/>
      <c r="AK34" s="82"/>
      <c r="AL34" s="157"/>
      <c r="AM34" s="82"/>
      <c r="AN34" s="81"/>
      <c r="AO34" s="64"/>
      <c r="AP34" s="64"/>
      <c r="AQ34" s="160"/>
      <c r="AR34" s="65"/>
      <c r="AS34" s="81"/>
      <c r="AT34" s="121"/>
      <c r="AU34" s="121"/>
      <c r="AV34" s="162"/>
      <c r="AW34" s="121"/>
      <c r="AX34" s="81"/>
      <c r="AY34" s="65"/>
      <c r="AZ34" s="65"/>
      <c r="BA34" s="149"/>
      <c r="BB34" s="66"/>
      <c r="BC34" s="81"/>
      <c r="BD34" s="65"/>
      <c r="BE34" s="65"/>
      <c r="BF34" s="149"/>
      <c r="BG34" s="57"/>
      <c r="BH34" s="81"/>
      <c r="BI34" s="112"/>
      <c r="BJ34" s="112"/>
      <c r="BK34" s="151"/>
      <c r="BL34" s="123"/>
      <c r="BM34" s="81"/>
      <c r="BN34" s="65"/>
      <c r="BO34" s="65"/>
      <c r="BP34" s="149"/>
      <c r="BQ34" s="65"/>
      <c r="BR34" s="81"/>
      <c r="BS34" s="127"/>
      <c r="BT34" s="127"/>
      <c r="BU34" s="150"/>
      <c r="BV34" s="60"/>
      <c r="BW34" s="81"/>
      <c r="BX34" s="82"/>
      <c r="BY34" s="82"/>
      <c r="BZ34" s="157"/>
      <c r="CA34" s="63"/>
      <c r="CB34" s="129"/>
      <c r="CC34" s="82"/>
      <c r="CD34" s="82"/>
      <c r="CE34" s="157"/>
      <c r="CF34" s="82"/>
      <c r="CG34" s="129"/>
      <c r="CH34" s="82"/>
      <c r="CI34" s="82"/>
      <c r="CJ34" s="157"/>
      <c r="CK34" s="82"/>
      <c r="CL34" s="129"/>
      <c r="CM34" s="82"/>
      <c r="CN34" s="82"/>
      <c r="CO34" s="157"/>
      <c r="CP34" s="82"/>
      <c r="CQ34" s="129"/>
      <c r="CR34" s="112"/>
      <c r="CS34" s="112"/>
      <c r="CT34" s="151"/>
      <c r="CU34" s="82"/>
      <c r="CV34" s="129"/>
      <c r="CW34" s="119"/>
      <c r="CX34" s="119"/>
      <c r="CY34" s="150"/>
      <c r="CZ34" s="82"/>
      <c r="DA34" s="129"/>
      <c r="DB34" s="119"/>
      <c r="DC34" s="119"/>
      <c r="DD34" s="150"/>
      <c r="DE34" s="82"/>
      <c r="DF34" s="129"/>
      <c r="DG34" s="112"/>
      <c r="DH34" s="112"/>
      <c r="DI34" s="151"/>
      <c r="DJ34" s="82"/>
      <c r="DK34" s="129"/>
      <c r="DL34" s="119"/>
      <c r="DM34" s="119"/>
      <c r="DN34" s="150"/>
      <c r="DO34" s="82"/>
      <c r="DQ34" s="45">
        <f t="shared" si="2"/>
        <v>20430.722891566264</v>
      </c>
      <c r="DR34" s="46">
        <f>SMALL((R34,W34,AB34,AG34,AL34,AQ34,AV34,BA34,BF34,BK34,BP34,BU34,BZ34,CE34,CJ34,CO34,CT34,CY34,DD34,DI34,DN34),1)</f>
        <v>20430.722891566264</v>
      </c>
      <c r="DS34" s="175" t="str">
        <f t="shared" si="3"/>
        <v>MEDICOX LTDA</v>
      </c>
      <c r="DT34" s="48"/>
      <c r="DU34" s="91" t="str">
        <f t="shared" si="4"/>
        <v/>
      </c>
      <c r="DV34" s="49">
        <f t="shared" si="5"/>
        <v>20430.722891566264</v>
      </c>
      <c r="DW34" s="50">
        <f t="shared" si="32"/>
        <v>1021536.1445783132</v>
      </c>
      <c r="DX34" s="170">
        <f t="shared" si="6"/>
        <v>0</v>
      </c>
      <c r="DY34" s="170">
        <f t="shared" si="7"/>
        <v>20430.722891566264</v>
      </c>
      <c r="DZ34" s="170">
        <f t="shared" si="8"/>
        <v>0</v>
      </c>
      <c r="EA34" s="171">
        <f t="shared" si="9"/>
        <v>0</v>
      </c>
      <c r="EB34" s="170">
        <f t="shared" si="10"/>
        <v>0</v>
      </c>
      <c r="EC34" s="170">
        <f t="shared" si="11"/>
        <v>0</v>
      </c>
      <c r="ED34" s="172">
        <f t="shared" si="12"/>
        <v>0</v>
      </c>
      <c r="EE34" s="170">
        <f t="shared" si="13"/>
        <v>0</v>
      </c>
      <c r="EF34" s="171">
        <f t="shared" si="14"/>
        <v>0</v>
      </c>
      <c r="EG34" s="173">
        <f t="shared" si="15"/>
        <v>0</v>
      </c>
      <c r="EH34" s="170">
        <f t="shared" si="16"/>
        <v>0</v>
      </c>
      <c r="EI34" s="171">
        <f t="shared" si="17"/>
        <v>0</v>
      </c>
      <c r="EJ34" s="170">
        <f t="shared" si="18"/>
        <v>0</v>
      </c>
      <c r="EK34" s="169">
        <f t="shared" si="19"/>
        <v>0</v>
      </c>
      <c r="EL34" s="170">
        <f t="shared" si="20"/>
        <v>0</v>
      </c>
      <c r="EM34" s="170">
        <f t="shared" si="21"/>
        <v>0</v>
      </c>
      <c r="EN34" s="174">
        <f t="shared" si="22"/>
        <v>0</v>
      </c>
      <c r="EO34" s="171">
        <f t="shared" si="23"/>
        <v>0</v>
      </c>
      <c r="EP34" s="171">
        <f t="shared" si="24"/>
        <v>0</v>
      </c>
      <c r="EQ34" s="174">
        <f t="shared" si="25"/>
        <v>0</v>
      </c>
      <c r="ER34" s="171">
        <f t="shared" si="26"/>
        <v>0</v>
      </c>
      <c r="ES34" s="35"/>
    </row>
    <row r="35" spans="1:149" s="182" customFormat="1" ht="88.5" customHeight="1" thickBot="1">
      <c r="A35" s="27">
        <v>23</v>
      </c>
      <c r="B35" s="102" t="s">
        <v>102</v>
      </c>
      <c r="C35" s="102" t="s">
        <v>103</v>
      </c>
      <c r="D35" s="100" t="s">
        <v>57</v>
      </c>
      <c r="E35" s="102" t="s">
        <v>37</v>
      </c>
      <c r="F35" s="104">
        <v>50</v>
      </c>
      <c r="G35" s="102" t="s">
        <v>58</v>
      </c>
      <c r="H35" s="103" t="s">
        <v>59</v>
      </c>
      <c r="I35" s="88"/>
      <c r="J35" s="76"/>
      <c r="K35" s="77"/>
      <c r="L35" s="76"/>
      <c r="M35" s="71"/>
      <c r="N35" s="71"/>
      <c r="P35" s="65"/>
      <c r="Q35" s="65"/>
      <c r="R35" s="149"/>
      <c r="S35" s="65"/>
      <c r="T35" s="78"/>
      <c r="U35" s="112">
        <v>17168.674698795181</v>
      </c>
      <c r="V35" s="113">
        <v>3262.0481927710844</v>
      </c>
      <c r="W35" s="151">
        <v>20430.722891566264</v>
      </c>
      <c r="X35" s="66">
        <f>+W35*F35</f>
        <v>1021536.1445783132</v>
      </c>
      <c r="Y35" s="78"/>
      <c r="Z35" s="79"/>
      <c r="AA35" s="80"/>
      <c r="AB35" s="152"/>
      <c r="AC35" s="65"/>
      <c r="AD35" s="78"/>
      <c r="AE35" s="117"/>
      <c r="AF35" s="117"/>
      <c r="AG35" s="155"/>
      <c r="AH35" s="117"/>
      <c r="AI35" s="78"/>
      <c r="AJ35" s="79"/>
      <c r="AK35" s="80"/>
      <c r="AL35" s="152"/>
      <c r="AM35" s="66"/>
      <c r="AN35" s="81"/>
      <c r="AO35" s="64"/>
      <c r="AP35" s="64"/>
      <c r="AQ35" s="160"/>
      <c r="AR35" s="65"/>
      <c r="AS35" s="81"/>
      <c r="AT35" s="121"/>
      <c r="AU35" s="121"/>
      <c r="AV35" s="162"/>
      <c r="AW35" s="121"/>
      <c r="AX35" s="81"/>
      <c r="AY35" s="65"/>
      <c r="AZ35" s="65"/>
      <c r="BA35" s="149"/>
      <c r="BB35" s="66"/>
      <c r="BC35" s="81"/>
      <c r="BD35" s="65"/>
      <c r="BE35" s="65"/>
      <c r="BF35" s="149"/>
      <c r="BG35" s="57"/>
      <c r="BH35" s="81"/>
      <c r="BI35" s="112"/>
      <c r="BJ35" s="112"/>
      <c r="BK35" s="151"/>
      <c r="BL35" s="123"/>
      <c r="BM35" s="81"/>
      <c r="BN35" s="65"/>
      <c r="BO35" s="65"/>
      <c r="BP35" s="149"/>
      <c r="BQ35" s="65"/>
      <c r="BR35" s="81"/>
      <c r="BS35" s="127"/>
      <c r="BT35" s="127"/>
      <c r="BU35" s="150"/>
      <c r="BV35" s="60"/>
      <c r="BW35" s="81"/>
      <c r="BX35" s="82"/>
      <c r="BY35" s="82"/>
      <c r="BZ35" s="157"/>
      <c r="CA35" s="63"/>
      <c r="CB35" s="129"/>
      <c r="CC35" s="82"/>
      <c r="CD35" s="82"/>
      <c r="CE35" s="157"/>
      <c r="CF35" s="82"/>
      <c r="CG35" s="129"/>
      <c r="CH35" s="82"/>
      <c r="CI35" s="82"/>
      <c r="CJ35" s="157"/>
      <c r="CK35" s="82"/>
      <c r="CL35" s="129"/>
      <c r="CM35" s="119">
        <v>1230</v>
      </c>
      <c r="CN35" s="132">
        <f>CM35*19%</f>
        <v>233.7</v>
      </c>
      <c r="CO35" s="150">
        <f t="shared" ref="CO35" si="42">CM35*CN35</f>
        <v>287451</v>
      </c>
      <c r="CP35" s="82">
        <f>+CO35*F35</f>
        <v>14372550</v>
      </c>
      <c r="CQ35" s="129"/>
      <c r="CR35" s="112"/>
      <c r="CS35" s="112"/>
      <c r="CT35" s="151"/>
      <c r="CU35" s="82"/>
      <c r="CV35" s="129"/>
      <c r="CW35" s="119"/>
      <c r="CX35" s="119"/>
      <c r="CY35" s="150"/>
      <c r="CZ35" s="82"/>
      <c r="DA35" s="129"/>
      <c r="DB35" s="119"/>
      <c r="DC35" s="119"/>
      <c r="DD35" s="150"/>
      <c r="DE35" s="82"/>
      <c r="DF35" s="129"/>
      <c r="DG35" s="112"/>
      <c r="DH35" s="112"/>
      <c r="DI35" s="151"/>
      <c r="DJ35" s="82"/>
      <c r="DK35" s="129"/>
      <c r="DL35" s="119"/>
      <c r="DM35" s="119"/>
      <c r="DN35" s="150"/>
      <c r="DO35" s="82"/>
      <c r="DQ35" s="45">
        <f t="shared" si="2"/>
        <v>153940.86144578314</v>
      </c>
      <c r="DR35" s="46">
        <f>SMALL((R35,W35,AB35,AG35,AL35,AQ35,AV35,BA35,BF35,BK35,BP35,BU35,BZ35,CE35,CJ35,CO35,CT35,CY35,DD35,DI35,DN35),1)</f>
        <v>20430.722891566264</v>
      </c>
      <c r="DS35" s="175" t="str">
        <f t="shared" si="3"/>
        <v>MEDICOX LTDA</v>
      </c>
      <c r="DT35" s="48"/>
      <c r="DU35" s="91" t="str">
        <f t="shared" si="4"/>
        <v/>
      </c>
      <c r="DV35" s="49">
        <f t="shared" si="5"/>
        <v>20430.722891566264</v>
      </c>
      <c r="DW35" s="50">
        <f t="shared" si="32"/>
        <v>1021536.1445783132</v>
      </c>
      <c r="DX35" s="170">
        <f t="shared" si="6"/>
        <v>0</v>
      </c>
      <c r="DY35" s="170">
        <f t="shared" si="7"/>
        <v>20430.722891566264</v>
      </c>
      <c r="DZ35" s="170">
        <f t="shared" si="8"/>
        <v>0</v>
      </c>
      <c r="EA35" s="171">
        <f t="shared" si="9"/>
        <v>0</v>
      </c>
      <c r="EB35" s="170">
        <f t="shared" si="10"/>
        <v>0</v>
      </c>
      <c r="EC35" s="170">
        <f t="shared" si="11"/>
        <v>0</v>
      </c>
      <c r="ED35" s="172">
        <f t="shared" si="12"/>
        <v>0</v>
      </c>
      <c r="EE35" s="170">
        <f t="shared" si="13"/>
        <v>0</v>
      </c>
      <c r="EF35" s="171">
        <f t="shared" si="14"/>
        <v>0</v>
      </c>
      <c r="EG35" s="173">
        <f t="shared" si="15"/>
        <v>0</v>
      </c>
      <c r="EH35" s="170">
        <f t="shared" si="16"/>
        <v>0</v>
      </c>
      <c r="EI35" s="171">
        <f t="shared" si="17"/>
        <v>0</v>
      </c>
      <c r="EJ35" s="170">
        <f t="shared" si="18"/>
        <v>0</v>
      </c>
      <c r="EK35" s="169">
        <f t="shared" si="19"/>
        <v>0</v>
      </c>
      <c r="EL35" s="170">
        <f t="shared" si="20"/>
        <v>0</v>
      </c>
      <c r="EM35" s="170">
        <f t="shared" si="21"/>
        <v>287451</v>
      </c>
      <c r="EN35" s="174">
        <f t="shared" si="22"/>
        <v>0</v>
      </c>
      <c r="EO35" s="171">
        <f t="shared" si="23"/>
        <v>0</v>
      </c>
      <c r="EP35" s="171">
        <f t="shared" si="24"/>
        <v>0</v>
      </c>
      <c r="EQ35" s="174">
        <f t="shared" si="25"/>
        <v>0</v>
      </c>
      <c r="ER35" s="171">
        <f t="shared" si="26"/>
        <v>0</v>
      </c>
      <c r="ES35" s="35"/>
    </row>
    <row r="36" spans="1:149" s="182" customFormat="1" ht="88.5" customHeight="1" thickBot="1">
      <c r="A36" s="27">
        <v>24</v>
      </c>
      <c r="B36" s="98" t="s">
        <v>104</v>
      </c>
      <c r="C36" s="99" t="s">
        <v>105</v>
      </c>
      <c r="D36" s="100" t="s">
        <v>57</v>
      </c>
      <c r="E36" s="99" t="s">
        <v>37</v>
      </c>
      <c r="F36" s="101">
        <v>6</v>
      </c>
      <c r="G36" s="102" t="s">
        <v>58</v>
      </c>
      <c r="H36" s="103" t="s">
        <v>59</v>
      </c>
      <c r="I36" s="88"/>
      <c r="J36" s="76"/>
      <c r="K36" s="77"/>
      <c r="L36" s="76"/>
      <c r="M36" s="71"/>
      <c r="N36" s="71"/>
      <c r="P36" s="65"/>
      <c r="Q36" s="65"/>
      <c r="R36" s="149"/>
      <c r="S36" s="65"/>
      <c r="T36" s="78"/>
      <c r="U36" s="65"/>
      <c r="V36" s="65"/>
      <c r="W36" s="149"/>
      <c r="X36" s="66"/>
      <c r="Y36" s="78"/>
      <c r="Z36" s="79"/>
      <c r="AA36" s="80"/>
      <c r="AB36" s="152"/>
      <c r="AC36" s="65"/>
      <c r="AD36" s="78"/>
      <c r="AE36" s="117"/>
      <c r="AF36" s="117"/>
      <c r="AG36" s="155"/>
      <c r="AH36" s="117"/>
      <c r="AI36" s="78"/>
      <c r="AJ36" s="79"/>
      <c r="AK36" s="80"/>
      <c r="AL36" s="152"/>
      <c r="AM36" s="66"/>
      <c r="AN36" s="81"/>
      <c r="AO36" s="64"/>
      <c r="AP36" s="64"/>
      <c r="AQ36" s="160"/>
      <c r="AR36" s="65"/>
      <c r="AS36" s="81"/>
      <c r="AT36" s="121"/>
      <c r="AU36" s="121"/>
      <c r="AV36" s="162"/>
      <c r="AW36" s="121"/>
      <c r="AX36" s="81"/>
      <c r="AY36" s="65"/>
      <c r="AZ36" s="65"/>
      <c r="BA36" s="149"/>
      <c r="BB36" s="66"/>
      <c r="BC36" s="81"/>
      <c r="BD36" s="65"/>
      <c r="BE36" s="65"/>
      <c r="BF36" s="149"/>
      <c r="BG36" s="57"/>
      <c r="BH36" s="81"/>
      <c r="BI36" s="112"/>
      <c r="BJ36" s="112"/>
      <c r="BK36" s="151"/>
      <c r="BL36" s="123"/>
      <c r="BM36" s="81"/>
      <c r="BN36" s="65"/>
      <c r="BO36" s="65"/>
      <c r="BP36" s="149"/>
      <c r="BQ36" s="65"/>
      <c r="BR36" s="81"/>
      <c r="BS36" s="127"/>
      <c r="BT36" s="127"/>
      <c r="BU36" s="150"/>
      <c r="BV36" s="60"/>
      <c r="BW36" s="81"/>
      <c r="BX36" s="82"/>
      <c r="BY36" s="82"/>
      <c r="BZ36" s="157"/>
      <c r="CA36" s="63"/>
      <c r="CB36" s="129"/>
      <c r="CC36" s="82"/>
      <c r="CD36" s="82"/>
      <c r="CE36" s="157"/>
      <c r="CF36" s="82"/>
      <c r="CG36" s="129"/>
      <c r="CH36" s="82"/>
      <c r="CI36" s="82"/>
      <c r="CJ36" s="157"/>
      <c r="CK36" s="82"/>
      <c r="CL36" s="129"/>
      <c r="CM36" s="82"/>
      <c r="CN36" s="82"/>
      <c r="CO36" s="157"/>
      <c r="CP36" s="82"/>
      <c r="CQ36" s="129"/>
      <c r="CR36" s="112"/>
      <c r="CS36" s="112"/>
      <c r="CT36" s="151"/>
      <c r="CU36" s="82"/>
      <c r="CV36" s="129"/>
      <c r="CW36" s="119"/>
      <c r="CX36" s="119"/>
      <c r="CY36" s="150"/>
      <c r="CZ36" s="82"/>
      <c r="DA36" s="129"/>
      <c r="DB36" s="119"/>
      <c r="DC36" s="119"/>
      <c r="DD36" s="150"/>
      <c r="DE36" s="82"/>
      <c r="DF36" s="129"/>
      <c r="DG36" s="112"/>
      <c r="DH36" s="112"/>
      <c r="DI36" s="151"/>
      <c r="DJ36" s="82"/>
      <c r="DK36" s="129"/>
      <c r="DL36" s="119"/>
      <c r="DM36" s="119"/>
      <c r="DN36" s="150"/>
      <c r="DO36" s="82"/>
      <c r="DQ36" s="45"/>
      <c r="DR36" s="46"/>
      <c r="DS36" s="176"/>
      <c r="DT36" s="48"/>
      <c r="DU36" s="91"/>
      <c r="DV36" s="49"/>
      <c r="DW36" s="50"/>
      <c r="DX36" s="170">
        <f t="shared" si="6"/>
        <v>0</v>
      </c>
      <c r="DY36" s="170">
        <f t="shared" si="7"/>
        <v>0</v>
      </c>
      <c r="DZ36" s="170">
        <f t="shared" si="8"/>
        <v>0</v>
      </c>
      <c r="EA36" s="171">
        <f t="shared" si="9"/>
        <v>0</v>
      </c>
      <c r="EB36" s="170">
        <f t="shared" si="10"/>
        <v>0</v>
      </c>
      <c r="EC36" s="170">
        <f t="shared" si="11"/>
        <v>0</v>
      </c>
      <c r="ED36" s="172">
        <f t="shared" si="12"/>
        <v>0</v>
      </c>
      <c r="EE36" s="170">
        <f t="shared" si="13"/>
        <v>0</v>
      </c>
      <c r="EF36" s="171">
        <f t="shared" si="14"/>
        <v>0</v>
      </c>
      <c r="EG36" s="173">
        <f t="shared" si="15"/>
        <v>0</v>
      </c>
      <c r="EH36" s="170">
        <f t="shared" si="16"/>
        <v>0</v>
      </c>
      <c r="EI36" s="171">
        <f t="shared" si="17"/>
        <v>0</v>
      </c>
      <c r="EJ36" s="170">
        <f t="shared" si="18"/>
        <v>0</v>
      </c>
      <c r="EK36" s="169">
        <f t="shared" si="19"/>
        <v>0</v>
      </c>
      <c r="EL36" s="170">
        <f t="shared" si="20"/>
        <v>0</v>
      </c>
      <c r="EM36" s="170">
        <f t="shared" si="21"/>
        <v>0</v>
      </c>
      <c r="EN36" s="174">
        <f t="shared" si="22"/>
        <v>0</v>
      </c>
      <c r="EO36" s="171">
        <f t="shared" si="23"/>
        <v>0</v>
      </c>
      <c r="EP36" s="171">
        <f t="shared" si="24"/>
        <v>0</v>
      </c>
      <c r="EQ36" s="174">
        <f t="shared" si="25"/>
        <v>0</v>
      </c>
      <c r="ER36" s="171">
        <f t="shared" si="26"/>
        <v>0</v>
      </c>
      <c r="ES36" s="199" t="s">
        <v>708</v>
      </c>
    </row>
    <row r="37" spans="1:149" s="182" customFormat="1" ht="88.5" customHeight="1" thickBot="1">
      <c r="A37" s="27">
        <v>25</v>
      </c>
      <c r="B37" s="98" t="s">
        <v>106</v>
      </c>
      <c r="C37" s="99" t="s">
        <v>107</v>
      </c>
      <c r="D37" s="100" t="s">
        <v>57</v>
      </c>
      <c r="E37" s="99" t="s">
        <v>108</v>
      </c>
      <c r="F37" s="101">
        <v>1100</v>
      </c>
      <c r="G37" s="102" t="s">
        <v>58</v>
      </c>
      <c r="H37" s="103" t="s">
        <v>59</v>
      </c>
      <c r="I37" s="88"/>
      <c r="J37" s="76"/>
      <c r="K37" s="77"/>
      <c r="L37" s="76"/>
      <c r="M37" s="71"/>
      <c r="N37" s="71"/>
      <c r="P37" s="65"/>
      <c r="Q37" s="65"/>
      <c r="R37" s="149"/>
      <c r="S37" s="65"/>
      <c r="T37" s="78"/>
      <c r="U37" s="112">
        <v>3433.7349397590365</v>
      </c>
      <c r="V37" s="113"/>
      <c r="W37" s="151">
        <v>3433.7349397590365</v>
      </c>
      <c r="X37" s="66">
        <f>+W37*F37</f>
        <v>3777108.4337349399</v>
      </c>
      <c r="Y37" s="78"/>
      <c r="Z37" s="79"/>
      <c r="AA37" s="80"/>
      <c r="AB37" s="152"/>
      <c r="AC37" s="65"/>
      <c r="AD37" s="78"/>
      <c r="AE37" s="117"/>
      <c r="AF37" s="117"/>
      <c r="AG37" s="155"/>
      <c r="AH37" s="117"/>
      <c r="AI37" s="78"/>
      <c r="AJ37" s="79"/>
      <c r="AK37" s="80"/>
      <c r="AL37" s="152"/>
      <c r="AM37" s="66"/>
      <c r="AN37" s="81"/>
      <c r="AO37" s="64"/>
      <c r="AP37" s="64"/>
      <c r="AQ37" s="160"/>
      <c r="AR37" s="65"/>
      <c r="AS37" s="81"/>
      <c r="AT37" s="121">
        <v>4316</v>
      </c>
      <c r="AU37" s="121"/>
      <c r="AV37" s="162">
        <f t="shared" si="35"/>
        <v>4316</v>
      </c>
      <c r="AW37" s="121">
        <f>+AV37*F37</f>
        <v>4747600</v>
      </c>
      <c r="AX37" s="81"/>
      <c r="AY37" s="65"/>
      <c r="AZ37" s="65"/>
      <c r="BA37" s="149"/>
      <c r="BB37" s="66"/>
      <c r="BC37" s="81"/>
      <c r="BD37" s="65"/>
      <c r="BE37" s="65"/>
      <c r="BF37" s="149"/>
      <c r="BG37" s="57"/>
      <c r="BH37" s="81"/>
      <c r="BI37" s="123">
        <v>3107</v>
      </c>
      <c r="BJ37" s="123"/>
      <c r="BK37" s="163">
        <v>3107</v>
      </c>
      <c r="BL37" s="123">
        <f>+BK37*F37</f>
        <v>3417700</v>
      </c>
      <c r="BM37" s="81"/>
      <c r="BN37" s="65"/>
      <c r="BO37" s="65"/>
      <c r="BP37" s="149"/>
      <c r="BQ37" s="65"/>
      <c r="BR37" s="81"/>
      <c r="BS37" s="127"/>
      <c r="BT37" s="127"/>
      <c r="BU37" s="150"/>
      <c r="BV37" s="60"/>
      <c r="BW37" s="81"/>
      <c r="BX37" s="82"/>
      <c r="BY37" s="82"/>
      <c r="BZ37" s="157"/>
      <c r="CA37" s="63"/>
      <c r="CB37" s="129"/>
      <c r="CC37" s="82"/>
      <c r="CD37" s="82"/>
      <c r="CE37" s="157"/>
      <c r="CF37" s="82"/>
      <c r="CG37" s="129"/>
      <c r="CH37" s="82"/>
      <c r="CI37" s="82"/>
      <c r="CJ37" s="157"/>
      <c r="CK37" s="82"/>
      <c r="CL37" s="129"/>
      <c r="CM37" s="82"/>
      <c r="CN37" s="82"/>
      <c r="CO37" s="157"/>
      <c r="CP37" s="82"/>
      <c r="CQ37" s="129"/>
      <c r="CR37" s="112"/>
      <c r="CS37" s="112"/>
      <c r="CT37" s="151"/>
      <c r="CU37" s="82"/>
      <c r="CV37" s="129"/>
      <c r="CW37" s="119"/>
      <c r="CX37" s="119"/>
      <c r="CY37" s="150"/>
      <c r="CZ37" s="82"/>
      <c r="DA37" s="129"/>
      <c r="DB37" s="119"/>
      <c r="DC37" s="119"/>
      <c r="DD37" s="150"/>
      <c r="DE37" s="82"/>
      <c r="DF37" s="129"/>
      <c r="DG37" s="112"/>
      <c r="DH37" s="112"/>
      <c r="DI37" s="151"/>
      <c r="DJ37" s="82"/>
      <c r="DK37" s="129"/>
      <c r="DL37" s="119"/>
      <c r="DM37" s="119"/>
      <c r="DN37" s="150"/>
      <c r="DO37" s="82"/>
      <c r="DQ37" s="45">
        <f t="shared" si="2"/>
        <v>3618.9116465863458</v>
      </c>
      <c r="DR37" s="46">
        <f>SMALL((R37,W37,AB37,AG37,AL37,AQ37,AV37,BA37,BF37,BK37,BP37,BU37,BZ37,CE37,CJ37,CO37,CT37,CY37,DD37,DI37,DN37),1)</f>
        <v>3107</v>
      </c>
      <c r="DS37" s="175" t="str">
        <f t="shared" si="3"/>
        <v>DISCOLMETS S.A.S</v>
      </c>
      <c r="DT37" s="48"/>
      <c r="DU37" s="91" t="str">
        <f t="shared" si="4"/>
        <v/>
      </c>
      <c r="DV37" s="49">
        <f t="shared" si="5"/>
        <v>3107</v>
      </c>
      <c r="DW37" s="50">
        <f t="shared" ref="DW37:DW58" si="43">DV37*F37</f>
        <v>3417700</v>
      </c>
      <c r="DX37" s="170">
        <f t="shared" si="6"/>
        <v>0</v>
      </c>
      <c r="DY37" s="170">
        <f t="shared" si="7"/>
        <v>3433.7349397590365</v>
      </c>
      <c r="DZ37" s="170">
        <f t="shared" si="8"/>
        <v>0</v>
      </c>
      <c r="EA37" s="171">
        <f t="shared" si="9"/>
        <v>0</v>
      </c>
      <c r="EB37" s="170">
        <f t="shared" si="10"/>
        <v>0</v>
      </c>
      <c r="EC37" s="170">
        <f t="shared" si="11"/>
        <v>0</v>
      </c>
      <c r="ED37" s="172">
        <f t="shared" si="12"/>
        <v>4316</v>
      </c>
      <c r="EE37" s="170">
        <f t="shared" si="13"/>
        <v>0</v>
      </c>
      <c r="EF37" s="171">
        <f t="shared" si="14"/>
        <v>0</v>
      </c>
      <c r="EG37" s="173">
        <f t="shared" si="15"/>
        <v>3107</v>
      </c>
      <c r="EH37" s="170">
        <f t="shared" si="16"/>
        <v>0</v>
      </c>
      <c r="EI37" s="171">
        <f t="shared" si="17"/>
        <v>0</v>
      </c>
      <c r="EJ37" s="170">
        <f t="shared" si="18"/>
        <v>0</v>
      </c>
      <c r="EK37" s="169">
        <f t="shared" si="19"/>
        <v>0</v>
      </c>
      <c r="EL37" s="170">
        <f t="shared" si="20"/>
        <v>0</v>
      </c>
      <c r="EM37" s="170">
        <f t="shared" si="21"/>
        <v>0</v>
      </c>
      <c r="EN37" s="174">
        <f t="shared" si="22"/>
        <v>0</v>
      </c>
      <c r="EO37" s="171">
        <f t="shared" si="23"/>
        <v>0</v>
      </c>
      <c r="EP37" s="171">
        <f t="shared" si="24"/>
        <v>0</v>
      </c>
      <c r="EQ37" s="174">
        <f t="shared" si="25"/>
        <v>0</v>
      </c>
      <c r="ER37" s="171">
        <f t="shared" si="26"/>
        <v>0</v>
      </c>
      <c r="ES37" s="35"/>
    </row>
    <row r="38" spans="1:149" s="182" customFormat="1" ht="88.5" customHeight="1" thickBot="1">
      <c r="A38" s="27">
        <v>26</v>
      </c>
      <c r="B38" s="102" t="s">
        <v>109</v>
      </c>
      <c r="C38" s="102" t="s">
        <v>110</v>
      </c>
      <c r="D38" s="100" t="s">
        <v>57</v>
      </c>
      <c r="E38" s="102" t="s">
        <v>37</v>
      </c>
      <c r="F38" s="104">
        <v>10</v>
      </c>
      <c r="G38" s="102" t="s">
        <v>58</v>
      </c>
      <c r="H38" s="103" t="s">
        <v>59</v>
      </c>
      <c r="I38" s="88"/>
      <c r="J38" s="85"/>
      <c r="K38" s="77"/>
      <c r="L38" s="77"/>
      <c r="M38" s="71"/>
      <c r="N38" s="71"/>
      <c r="P38" s="65"/>
      <c r="Q38" s="65"/>
      <c r="R38" s="149"/>
      <c r="S38" s="65"/>
      <c r="T38" s="78"/>
      <c r="U38" s="112">
        <v>2349.397590361446</v>
      </c>
      <c r="V38" s="113"/>
      <c r="W38" s="151">
        <v>2349.397590361446</v>
      </c>
      <c r="X38" s="66">
        <f>+W38*F38</f>
        <v>23493.975903614461</v>
      </c>
      <c r="Y38" s="78"/>
      <c r="Z38" s="79"/>
      <c r="AA38" s="80"/>
      <c r="AB38" s="152"/>
      <c r="AC38" s="65"/>
      <c r="AD38" s="78"/>
      <c r="AE38" s="117"/>
      <c r="AF38" s="117"/>
      <c r="AG38" s="155"/>
      <c r="AH38" s="117"/>
      <c r="AI38" s="78"/>
      <c r="AJ38" s="79"/>
      <c r="AK38" s="80"/>
      <c r="AL38" s="152"/>
      <c r="AM38" s="66"/>
      <c r="AN38" s="81"/>
      <c r="AO38" s="64"/>
      <c r="AP38" s="64"/>
      <c r="AQ38" s="160"/>
      <c r="AR38" s="65"/>
      <c r="AS38" s="81"/>
      <c r="AT38" s="121"/>
      <c r="AU38" s="121"/>
      <c r="AV38" s="162"/>
      <c r="AW38" s="121"/>
      <c r="AX38" s="81"/>
      <c r="AY38" s="65"/>
      <c r="AZ38" s="65"/>
      <c r="BA38" s="149"/>
      <c r="BB38" s="66"/>
      <c r="BC38" s="81"/>
      <c r="BD38" s="65"/>
      <c r="BE38" s="65"/>
      <c r="BF38" s="149"/>
      <c r="BG38" s="57"/>
      <c r="BH38" s="81"/>
      <c r="BI38" s="112"/>
      <c r="BJ38" s="112"/>
      <c r="BK38" s="151"/>
      <c r="BL38" s="123"/>
      <c r="BM38" s="81"/>
      <c r="BN38" s="65"/>
      <c r="BO38" s="65"/>
      <c r="BP38" s="149"/>
      <c r="BQ38" s="65"/>
      <c r="BR38" s="81"/>
      <c r="BS38" s="127"/>
      <c r="BT38" s="127"/>
      <c r="BU38" s="150"/>
      <c r="BV38" s="60"/>
      <c r="BW38" s="81"/>
      <c r="BX38" s="82"/>
      <c r="BY38" s="82"/>
      <c r="BZ38" s="157"/>
      <c r="CA38" s="63"/>
      <c r="CB38" s="129"/>
      <c r="CC38" s="82"/>
      <c r="CD38" s="82"/>
      <c r="CE38" s="157"/>
      <c r="CF38" s="82"/>
      <c r="CG38" s="129"/>
      <c r="CH38" s="82"/>
      <c r="CI38" s="82"/>
      <c r="CJ38" s="157"/>
      <c r="CK38" s="82"/>
      <c r="CL38" s="129"/>
      <c r="CM38" s="82"/>
      <c r="CN38" s="82"/>
      <c r="CO38" s="157"/>
      <c r="CP38" s="82"/>
      <c r="CQ38" s="129"/>
      <c r="CR38" s="112"/>
      <c r="CS38" s="112"/>
      <c r="CT38" s="151"/>
      <c r="CU38" s="82"/>
      <c r="CV38" s="129"/>
      <c r="CW38" s="119"/>
      <c r="CX38" s="119"/>
      <c r="CY38" s="150"/>
      <c r="CZ38" s="82"/>
      <c r="DA38" s="129"/>
      <c r="DB38" s="119"/>
      <c r="DC38" s="119"/>
      <c r="DD38" s="150"/>
      <c r="DE38" s="82"/>
      <c r="DF38" s="129"/>
      <c r="DG38" s="112"/>
      <c r="DH38" s="112"/>
      <c r="DI38" s="151"/>
      <c r="DJ38" s="82"/>
      <c r="DK38" s="129"/>
      <c r="DL38" s="119"/>
      <c r="DM38" s="119"/>
      <c r="DN38" s="150"/>
      <c r="DO38" s="82"/>
      <c r="DQ38" s="45">
        <f t="shared" si="2"/>
        <v>2349.397590361446</v>
      </c>
      <c r="DR38" s="46">
        <f>SMALL((R38,W38,AB38,AG38,AL38,AQ38,AV38,BA38,BF38,BK38,BP38,BU38,BZ38,CE38,CJ38,CO38,CT38,CY38,DD38,DI38,DN38),1)</f>
        <v>2349.397590361446</v>
      </c>
      <c r="DS38" s="175" t="str">
        <f t="shared" si="3"/>
        <v>MEDICOX LTDA</v>
      </c>
      <c r="DT38" s="48"/>
      <c r="DU38" s="91" t="str">
        <f t="shared" si="4"/>
        <v/>
      </c>
      <c r="DV38" s="49">
        <f t="shared" si="5"/>
        <v>2349.397590361446</v>
      </c>
      <c r="DW38" s="50">
        <f t="shared" si="43"/>
        <v>23493.975903614461</v>
      </c>
      <c r="DX38" s="170">
        <f t="shared" si="6"/>
        <v>0</v>
      </c>
      <c r="DY38" s="170">
        <f t="shared" si="7"/>
        <v>2349.397590361446</v>
      </c>
      <c r="DZ38" s="170">
        <f t="shared" si="8"/>
        <v>0</v>
      </c>
      <c r="EA38" s="171">
        <f t="shared" si="9"/>
        <v>0</v>
      </c>
      <c r="EB38" s="170">
        <f t="shared" si="10"/>
        <v>0</v>
      </c>
      <c r="EC38" s="170">
        <f t="shared" si="11"/>
        <v>0</v>
      </c>
      <c r="ED38" s="172">
        <f t="shared" si="12"/>
        <v>0</v>
      </c>
      <c r="EE38" s="170">
        <f t="shared" si="13"/>
        <v>0</v>
      </c>
      <c r="EF38" s="171">
        <f t="shared" si="14"/>
        <v>0</v>
      </c>
      <c r="EG38" s="173">
        <f t="shared" si="15"/>
        <v>0</v>
      </c>
      <c r="EH38" s="170">
        <f t="shared" si="16"/>
        <v>0</v>
      </c>
      <c r="EI38" s="171">
        <f t="shared" si="17"/>
        <v>0</v>
      </c>
      <c r="EJ38" s="170">
        <f t="shared" si="18"/>
        <v>0</v>
      </c>
      <c r="EK38" s="169">
        <f t="shared" si="19"/>
        <v>0</v>
      </c>
      <c r="EL38" s="170">
        <f t="shared" si="20"/>
        <v>0</v>
      </c>
      <c r="EM38" s="170">
        <f t="shared" si="21"/>
        <v>0</v>
      </c>
      <c r="EN38" s="174">
        <f t="shared" si="22"/>
        <v>0</v>
      </c>
      <c r="EO38" s="171">
        <f t="shared" si="23"/>
        <v>0</v>
      </c>
      <c r="EP38" s="171">
        <f t="shared" si="24"/>
        <v>0</v>
      </c>
      <c r="EQ38" s="174">
        <f t="shared" si="25"/>
        <v>0</v>
      </c>
      <c r="ER38" s="171">
        <f t="shared" si="26"/>
        <v>0</v>
      </c>
      <c r="ES38" s="35"/>
    </row>
    <row r="39" spans="1:149" s="182" customFormat="1" ht="88.5" customHeight="1" thickBot="1">
      <c r="A39" s="27">
        <v>27</v>
      </c>
      <c r="B39" s="102" t="s">
        <v>111</v>
      </c>
      <c r="C39" s="102" t="s">
        <v>112</v>
      </c>
      <c r="D39" s="100" t="s">
        <v>57</v>
      </c>
      <c r="E39" s="102" t="s">
        <v>37</v>
      </c>
      <c r="F39" s="104">
        <v>200</v>
      </c>
      <c r="G39" s="102" t="s">
        <v>58</v>
      </c>
      <c r="H39" s="103" t="s">
        <v>59</v>
      </c>
      <c r="I39" s="88"/>
      <c r="J39" s="85"/>
      <c r="K39" s="77"/>
      <c r="L39" s="77"/>
      <c r="M39" s="71"/>
      <c r="N39" s="71"/>
      <c r="P39" s="65"/>
      <c r="Q39" s="65"/>
      <c r="R39" s="149"/>
      <c r="S39" s="65"/>
      <c r="T39" s="78"/>
      <c r="U39" s="112">
        <v>22237.710843373494</v>
      </c>
      <c r="V39" s="113"/>
      <c r="W39" s="151">
        <v>22237.710843373494</v>
      </c>
      <c r="X39" s="66">
        <f>+W39*F39</f>
        <v>4447542.168674699</v>
      </c>
      <c r="Y39" s="78"/>
      <c r="Z39" s="114">
        <v>37300</v>
      </c>
      <c r="AA39" s="114"/>
      <c r="AB39" s="154">
        <f t="shared" ref="AB39:AB47" si="44">+Z39+AA39</f>
        <v>37300</v>
      </c>
      <c r="AC39" s="65">
        <f t="shared" ref="AC39:AC47" si="45">+AB39*F39</f>
        <v>7460000</v>
      </c>
      <c r="AD39" s="78"/>
      <c r="AE39" s="117"/>
      <c r="AF39" s="117"/>
      <c r="AG39" s="155"/>
      <c r="AH39" s="117"/>
      <c r="AI39" s="78"/>
      <c r="AJ39" s="79"/>
      <c r="AK39" s="80"/>
      <c r="AL39" s="152"/>
      <c r="AM39" s="66"/>
      <c r="AN39" s="81"/>
      <c r="AO39" s="120">
        <v>10570</v>
      </c>
      <c r="AP39" s="120"/>
      <c r="AQ39" s="161">
        <f t="shared" ref="AQ39:AQ57" si="46">+AP39+AO39</f>
        <v>10570</v>
      </c>
      <c r="AR39" s="65">
        <f t="shared" ref="AR39:AR57" si="47">+AQ39*F39</f>
        <v>2114000</v>
      </c>
      <c r="AS39" s="81"/>
      <c r="AT39" s="121">
        <v>10000</v>
      </c>
      <c r="AU39" s="121"/>
      <c r="AV39" s="162">
        <f t="shared" si="35"/>
        <v>10000</v>
      </c>
      <c r="AW39" s="121">
        <f>+AV39*F39</f>
        <v>2000000</v>
      </c>
      <c r="AX39" s="81"/>
      <c r="AY39" s="65"/>
      <c r="AZ39" s="65"/>
      <c r="BA39" s="149"/>
      <c r="BB39" s="66"/>
      <c r="BC39" s="81"/>
      <c r="BD39" s="65"/>
      <c r="BE39" s="65"/>
      <c r="BF39" s="149"/>
      <c r="BG39" s="57"/>
      <c r="BH39" s="81"/>
      <c r="BI39" s="123">
        <v>29518</v>
      </c>
      <c r="BJ39" s="123"/>
      <c r="BK39" s="163">
        <v>29518</v>
      </c>
      <c r="BL39" s="123">
        <f>+BK39*F39</f>
        <v>5903600</v>
      </c>
      <c r="BM39" s="81"/>
      <c r="BN39" s="65"/>
      <c r="BO39" s="65"/>
      <c r="BP39" s="149"/>
      <c r="BQ39" s="65"/>
      <c r="BR39" s="81"/>
      <c r="BS39" s="127"/>
      <c r="BT39" s="127"/>
      <c r="BU39" s="150"/>
      <c r="BV39" s="60"/>
      <c r="BW39" s="81"/>
      <c r="BX39" s="82"/>
      <c r="BY39" s="82"/>
      <c r="BZ39" s="157"/>
      <c r="CA39" s="63"/>
      <c r="CB39" s="129"/>
      <c r="CC39" s="82"/>
      <c r="CD39" s="82"/>
      <c r="CE39" s="157"/>
      <c r="CF39" s="82"/>
      <c r="CG39" s="129"/>
      <c r="CH39" s="82"/>
      <c r="CI39" s="82"/>
      <c r="CJ39" s="157"/>
      <c r="CK39" s="82"/>
      <c r="CL39" s="129"/>
      <c r="CM39" s="82"/>
      <c r="CN39" s="82"/>
      <c r="CO39" s="157"/>
      <c r="CP39" s="82"/>
      <c r="CQ39" s="129"/>
      <c r="CR39" s="112">
        <v>14000</v>
      </c>
      <c r="CS39" s="112"/>
      <c r="CT39" s="151">
        <f t="shared" ref="CT39:CT41" si="48">+CR39+CS39</f>
        <v>14000</v>
      </c>
      <c r="CU39" s="82">
        <f>+CT39*F39</f>
        <v>2800000</v>
      </c>
      <c r="CV39" s="129"/>
      <c r="CW39" s="119"/>
      <c r="CX39" s="119"/>
      <c r="CY39" s="150"/>
      <c r="CZ39" s="82"/>
      <c r="DA39" s="129"/>
      <c r="DB39" s="119"/>
      <c r="DC39" s="119"/>
      <c r="DD39" s="150"/>
      <c r="DE39" s="82"/>
      <c r="DF39" s="129"/>
      <c r="DG39" s="112"/>
      <c r="DH39" s="112"/>
      <c r="DI39" s="151"/>
      <c r="DJ39" s="82"/>
      <c r="DK39" s="129"/>
      <c r="DL39" s="119"/>
      <c r="DM39" s="119"/>
      <c r="DN39" s="150"/>
      <c r="DO39" s="82"/>
      <c r="DQ39" s="45">
        <f t="shared" si="2"/>
        <v>20604.28514056225</v>
      </c>
      <c r="DR39" s="46">
        <f>SMALL((R39,W39,AB39,AG39,AL39,AQ39,AV39,BA39,BF39,BK39,BP39,BU39,BZ39,CE39,CJ39,CO39,CT39,CY39,DD39,DI39,DN39),1)</f>
        <v>10000</v>
      </c>
      <c r="DS39" s="175" t="str">
        <f t="shared" si="3"/>
        <v>Rafael Antonio Salamanca</v>
      </c>
      <c r="DT39" s="48"/>
      <c r="DU39" s="91" t="str">
        <f t="shared" si="4"/>
        <v/>
      </c>
      <c r="DV39" s="49">
        <f t="shared" si="5"/>
        <v>10000</v>
      </c>
      <c r="DW39" s="50">
        <f t="shared" si="43"/>
        <v>2000000</v>
      </c>
      <c r="DX39" s="170">
        <f t="shared" si="6"/>
        <v>0</v>
      </c>
      <c r="DY39" s="170">
        <f t="shared" si="7"/>
        <v>22237.710843373494</v>
      </c>
      <c r="DZ39" s="170">
        <f t="shared" si="8"/>
        <v>37300</v>
      </c>
      <c r="EA39" s="171">
        <f t="shared" si="9"/>
        <v>0</v>
      </c>
      <c r="EB39" s="170">
        <f t="shared" si="10"/>
        <v>0</v>
      </c>
      <c r="EC39" s="170">
        <f t="shared" si="11"/>
        <v>10570</v>
      </c>
      <c r="ED39" s="172">
        <f t="shared" si="12"/>
        <v>10000</v>
      </c>
      <c r="EE39" s="170">
        <f t="shared" si="13"/>
        <v>0</v>
      </c>
      <c r="EF39" s="171">
        <f t="shared" si="14"/>
        <v>0</v>
      </c>
      <c r="EG39" s="173">
        <f t="shared" si="15"/>
        <v>29518</v>
      </c>
      <c r="EH39" s="170">
        <f t="shared" si="16"/>
        <v>0</v>
      </c>
      <c r="EI39" s="171">
        <f t="shared" si="17"/>
        <v>0</v>
      </c>
      <c r="EJ39" s="170">
        <f t="shared" si="18"/>
        <v>0</v>
      </c>
      <c r="EK39" s="169">
        <f t="shared" si="19"/>
        <v>0</v>
      </c>
      <c r="EL39" s="170">
        <f t="shared" si="20"/>
        <v>0</v>
      </c>
      <c r="EM39" s="170">
        <f t="shared" si="21"/>
        <v>0</v>
      </c>
      <c r="EN39" s="174">
        <f t="shared" si="22"/>
        <v>14000</v>
      </c>
      <c r="EO39" s="171">
        <f t="shared" si="23"/>
        <v>0</v>
      </c>
      <c r="EP39" s="171">
        <f t="shared" si="24"/>
        <v>0</v>
      </c>
      <c r="EQ39" s="174">
        <f t="shared" si="25"/>
        <v>0</v>
      </c>
      <c r="ER39" s="171">
        <f t="shared" si="26"/>
        <v>0</v>
      </c>
      <c r="ES39" s="35"/>
    </row>
    <row r="40" spans="1:149" s="182" customFormat="1" ht="88.5" customHeight="1" thickBot="1">
      <c r="A40" s="27">
        <v>28</v>
      </c>
      <c r="B40" s="102" t="s">
        <v>113</v>
      </c>
      <c r="C40" s="102" t="s">
        <v>114</v>
      </c>
      <c r="D40" s="100" t="s">
        <v>57</v>
      </c>
      <c r="E40" s="102" t="s">
        <v>37</v>
      </c>
      <c r="F40" s="104">
        <v>200</v>
      </c>
      <c r="G40" s="102" t="s">
        <v>58</v>
      </c>
      <c r="H40" s="103" t="s">
        <v>59</v>
      </c>
      <c r="I40" s="88"/>
      <c r="J40" s="85"/>
      <c r="K40" s="77"/>
      <c r="L40" s="77"/>
      <c r="M40" s="71"/>
      <c r="N40" s="71"/>
      <c r="P40" s="65"/>
      <c r="Q40" s="65"/>
      <c r="R40" s="149"/>
      <c r="S40" s="65"/>
      <c r="T40" s="78"/>
      <c r="U40" s="65"/>
      <c r="V40" s="65"/>
      <c r="W40" s="149"/>
      <c r="X40" s="66"/>
      <c r="Y40" s="78"/>
      <c r="Z40" s="114">
        <v>120100</v>
      </c>
      <c r="AA40" s="114"/>
      <c r="AB40" s="154">
        <f t="shared" si="44"/>
        <v>120100</v>
      </c>
      <c r="AC40" s="65">
        <f t="shared" si="45"/>
        <v>24020000</v>
      </c>
      <c r="AD40" s="78"/>
      <c r="AE40" s="117"/>
      <c r="AF40" s="117"/>
      <c r="AG40" s="155"/>
      <c r="AH40" s="117"/>
      <c r="AI40" s="78"/>
      <c r="AJ40" s="79"/>
      <c r="AK40" s="80"/>
      <c r="AL40" s="152"/>
      <c r="AM40" s="66"/>
      <c r="AN40" s="81"/>
      <c r="AO40" s="120">
        <v>40420</v>
      </c>
      <c r="AP40" s="120"/>
      <c r="AQ40" s="161">
        <f t="shared" si="46"/>
        <v>40420</v>
      </c>
      <c r="AR40" s="65">
        <f t="shared" si="47"/>
        <v>8084000</v>
      </c>
      <c r="AS40" s="81"/>
      <c r="AT40" s="121">
        <v>38795</v>
      </c>
      <c r="AU40" s="121"/>
      <c r="AV40" s="162">
        <f t="shared" si="35"/>
        <v>38795</v>
      </c>
      <c r="AW40" s="121">
        <f>+AV40*F40</f>
        <v>7759000</v>
      </c>
      <c r="AX40" s="81"/>
      <c r="AY40" s="65"/>
      <c r="AZ40" s="65"/>
      <c r="BA40" s="149"/>
      <c r="BB40" s="66"/>
      <c r="BC40" s="81"/>
      <c r="BD40" s="65"/>
      <c r="BE40" s="65"/>
      <c r="BF40" s="149"/>
      <c r="BG40" s="57"/>
      <c r="BH40" s="81"/>
      <c r="BI40" s="123">
        <v>90723</v>
      </c>
      <c r="BJ40" s="123"/>
      <c r="BK40" s="163">
        <v>90723</v>
      </c>
      <c r="BL40" s="123">
        <f>+BK40*F40</f>
        <v>18144600</v>
      </c>
      <c r="BM40" s="81"/>
      <c r="BN40" s="65"/>
      <c r="BO40" s="65"/>
      <c r="BP40" s="149"/>
      <c r="BQ40" s="65"/>
      <c r="BR40" s="81"/>
      <c r="BS40" s="127"/>
      <c r="BT40" s="127"/>
      <c r="BU40" s="150"/>
      <c r="BV40" s="60"/>
      <c r="BW40" s="81"/>
      <c r="BX40" s="82"/>
      <c r="BY40" s="82"/>
      <c r="BZ40" s="157"/>
      <c r="CA40" s="63"/>
      <c r="CB40" s="129"/>
      <c r="CC40" s="82"/>
      <c r="CD40" s="82"/>
      <c r="CE40" s="157"/>
      <c r="CF40" s="82"/>
      <c r="CG40" s="129"/>
      <c r="CH40" s="82"/>
      <c r="CI40" s="82"/>
      <c r="CJ40" s="157"/>
      <c r="CK40" s="82"/>
      <c r="CL40" s="129"/>
      <c r="CM40" s="82"/>
      <c r="CN40" s="82"/>
      <c r="CO40" s="157"/>
      <c r="CP40" s="82"/>
      <c r="CQ40" s="129"/>
      <c r="CR40" s="112">
        <v>41000</v>
      </c>
      <c r="CS40" s="112"/>
      <c r="CT40" s="151">
        <f t="shared" si="48"/>
        <v>41000</v>
      </c>
      <c r="CU40" s="82">
        <f>+CT40*F40</f>
        <v>8200000</v>
      </c>
      <c r="CV40" s="129"/>
      <c r="CW40" s="119"/>
      <c r="CX40" s="119"/>
      <c r="CY40" s="150"/>
      <c r="CZ40" s="82"/>
      <c r="DA40" s="129"/>
      <c r="DB40" s="119"/>
      <c r="DC40" s="119"/>
      <c r="DD40" s="150"/>
      <c r="DE40" s="82"/>
      <c r="DF40" s="129"/>
      <c r="DG40" s="112"/>
      <c r="DH40" s="112"/>
      <c r="DI40" s="151"/>
      <c r="DJ40" s="82"/>
      <c r="DK40" s="129"/>
      <c r="DL40" s="119"/>
      <c r="DM40" s="119"/>
      <c r="DN40" s="150"/>
      <c r="DO40" s="82"/>
      <c r="DQ40" s="45">
        <f t="shared" si="2"/>
        <v>66207.600000000006</v>
      </c>
      <c r="DR40" s="46">
        <f>SMALL((R40,W40,AB40,AG40,AL40,AQ40,AV40,BA40,BF40,BK40,BP40,BU40,BZ40,CE40,CJ40,CO40,CT40,CY40,DD40,DI40,DN40),1)</f>
        <v>38795</v>
      </c>
      <c r="DS40" s="175" t="str">
        <f t="shared" si="3"/>
        <v>Rafael Antonio Salamanca</v>
      </c>
      <c r="DT40" s="48"/>
      <c r="DU40" s="91" t="str">
        <f t="shared" si="4"/>
        <v/>
      </c>
      <c r="DV40" s="49">
        <f t="shared" si="5"/>
        <v>38795</v>
      </c>
      <c r="DW40" s="50">
        <f t="shared" si="43"/>
        <v>7759000</v>
      </c>
      <c r="DX40" s="170">
        <f t="shared" si="6"/>
        <v>0</v>
      </c>
      <c r="DY40" s="170">
        <f t="shared" si="7"/>
        <v>0</v>
      </c>
      <c r="DZ40" s="170">
        <f t="shared" si="8"/>
        <v>120100</v>
      </c>
      <c r="EA40" s="171">
        <f t="shared" si="9"/>
        <v>0</v>
      </c>
      <c r="EB40" s="170">
        <f t="shared" si="10"/>
        <v>0</v>
      </c>
      <c r="EC40" s="170">
        <f t="shared" si="11"/>
        <v>40420</v>
      </c>
      <c r="ED40" s="172">
        <f t="shared" si="12"/>
        <v>38795</v>
      </c>
      <c r="EE40" s="170">
        <f t="shared" si="13"/>
        <v>0</v>
      </c>
      <c r="EF40" s="171">
        <f t="shared" si="14"/>
        <v>0</v>
      </c>
      <c r="EG40" s="173">
        <f t="shared" si="15"/>
        <v>90723</v>
      </c>
      <c r="EH40" s="170">
        <f t="shared" si="16"/>
        <v>0</v>
      </c>
      <c r="EI40" s="171">
        <f t="shared" si="17"/>
        <v>0</v>
      </c>
      <c r="EJ40" s="170">
        <f t="shared" si="18"/>
        <v>0</v>
      </c>
      <c r="EK40" s="169">
        <f t="shared" si="19"/>
        <v>0</v>
      </c>
      <c r="EL40" s="170">
        <f t="shared" si="20"/>
        <v>0</v>
      </c>
      <c r="EM40" s="170">
        <f t="shared" si="21"/>
        <v>0</v>
      </c>
      <c r="EN40" s="174">
        <f t="shared" si="22"/>
        <v>41000</v>
      </c>
      <c r="EO40" s="171">
        <f t="shared" si="23"/>
        <v>0</v>
      </c>
      <c r="EP40" s="171">
        <f t="shared" si="24"/>
        <v>0</v>
      </c>
      <c r="EQ40" s="174">
        <f t="shared" si="25"/>
        <v>0</v>
      </c>
      <c r="ER40" s="171">
        <f t="shared" si="26"/>
        <v>0</v>
      </c>
      <c r="ES40" s="35"/>
    </row>
    <row r="41" spans="1:149" s="182" customFormat="1" ht="88.5" customHeight="1" thickBot="1">
      <c r="A41" s="27">
        <v>29</v>
      </c>
      <c r="B41" s="102" t="s">
        <v>115</v>
      </c>
      <c r="C41" s="102" t="s">
        <v>116</v>
      </c>
      <c r="D41" s="100" t="s">
        <v>57</v>
      </c>
      <c r="E41" s="102" t="s">
        <v>37</v>
      </c>
      <c r="F41" s="104">
        <v>100</v>
      </c>
      <c r="G41" s="102" t="s">
        <v>58</v>
      </c>
      <c r="H41" s="103" t="s">
        <v>59</v>
      </c>
      <c r="I41" s="88"/>
      <c r="J41" s="76"/>
      <c r="K41" s="77"/>
      <c r="L41" s="76"/>
      <c r="M41" s="71"/>
      <c r="N41" s="71"/>
      <c r="P41" s="65"/>
      <c r="Q41" s="65"/>
      <c r="R41" s="149"/>
      <c r="S41" s="65"/>
      <c r="T41" s="78"/>
      <c r="U41" s="65"/>
      <c r="V41" s="65"/>
      <c r="W41" s="149"/>
      <c r="X41" s="66"/>
      <c r="Y41" s="78"/>
      <c r="Z41" s="114">
        <v>96400</v>
      </c>
      <c r="AA41" s="114"/>
      <c r="AB41" s="154">
        <f t="shared" si="44"/>
        <v>96400</v>
      </c>
      <c r="AC41" s="65">
        <f t="shared" si="45"/>
        <v>9640000</v>
      </c>
      <c r="AD41" s="78"/>
      <c r="AE41" s="117"/>
      <c r="AF41" s="117"/>
      <c r="AG41" s="155"/>
      <c r="AH41" s="117"/>
      <c r="AI41" s="78"/>
      <c r="AJ41" s="86"/>
      <c r="AK41" s="87"/>
      <c r="AL41" s="153"/>
      <c r="AM41" s="66"/>
      <c r="AN41" s="81"/>
      <c r="AO41" s="120">
        <v>40420</v>
      </c>
      <c r="AP41" s="120"/>
      <c r="AQ41" s="161">
        <f t="shared" si="46"/>
        <v>40420</v>
      </c>
      <c r="AR41" s="65">
        <f t="shared" si="47"/>
        <v>4042000</v>
      </c>
      <c r="AS41" s="81"/>
      <c r="AT41" s="121">
        <v>22289</v>
      </c>
      <c r="AU41" s="121"/>
      <c r="AV41" s="162">
        <f t="shared" si="35"/>
        <v>22289</v>
      </c>
      <c r="AW41" s="121">
        <f>+AV41*F41</f>
        <v>2228900</v>
      </c>
      <c r="AX41" s="81"/>
      <c r="AY41" s="65"/>
      <c r="AZ41" s="65"/>
      <c r="BA41" s="149"/>
      <c r="BB41" s="66"/>
      <c r="BC41" s="81"/>
      <c r="BD41" s="65"/>
      <c r="BE41" s="65"/>
      <c r="BF41" s="149"/>
      <c r="BG41" s="57"/>
      <c r="BH41" s="81"/>
      <c r="BI41" s="123">
        <v>76867</v>
      </c>
      <c r="BJ41" s="123"/>
      <c r="BK41" s="163">
        <v>76867</v>
      </c>
      <c r="BL41" s="123">
        <f>+BK41*F41</f>
        <v>7686700</v>
      </c>
      <c r="BM41" s="81"/>
      <c r="BN41" s="65"/>
      <c r="BO41" s="65"/>
      <c r="BP41" s="149"/>
      <c r="BQ41" s="65"/>
      <c r="BR41" s="81"/>
      <c r="BS41" s="127"/>
      <c r="BT41" s="127"/>
      <c r="BU41" s="150"/>
      <c r="BV41" s="60"/>
      <c r="BW41" s="81"/>
      <c r="BX41" s="82"/>
      <c r="BY41" s="82"/>
      <c r="BZ41" s="157"/>
      <c r="CA41" s="63"/>
      <c r="CB41" s="129"/>
      <c r="CC41" s="82"/>
      <c r="CD41" s="82"/>
      <c r="CE41" s="157"/>
      <c r="CF41" s="82"/>
      <c r="CG41" s="129"/>
      <c r="CH41" s="82"/>
      <c r="CI41" s="82"/>
      <c r="CJ41" s="157"/>
      <c r="CK41" s="82"/>
      <c r="CL41" s="129"/>
      <c r="CM41" s="82"/>
      <c r="CN41" s="82"/>
      <c r="CO41" s="157"/>
      <c r="CP41" s="82"/>
      <c r="CQ41" s="129"/>
      <c r="CR41" s="112">
        <v>41000</v>
      </c>
      <c r="CS41" s="112"/>
      <c r="CT41" s="151">
        <f t="shared" si="48"/>
        <v>41000</v>
      </c>
      <c r="CU41" s="82">
        <f>+CT41*F41</f>
        <v>4100000</v>
      </c>
      <c r="CV41" s="129"/>
      <c r="CW41" s="119"/>
      <c r="CX41" s="119"/>
      <c r="CY41" s="150"/>
      <c r="CZ41" s="82"/>
      <c r="DA41" s="129"/>
      <c r="DB41" s="119"/>
      <c r="DC41" s="119"/>
      <c r="DD41" s="150"/>
      <c r="DE41" s="82"/>
      <c r="DF41" s="129"/>
      <c r="DG41" s="112"/>
      <c r="DH41" s="112"/>
      <c r="DI41" s="151"/>
      <c r="DJ41" s="82"/>
      <c r="DK41" s="129"/>
      <c r="DL41" s="119"/>
      <c r="DM41" s="119"/>
      <c r="DN41" s="150"/>
      <c r="DO41" s="82"/>
      <c r="DQ41" s="45">
        <f t="shared" si="2"/>
        <v>55395.199999999997</v>
      </c>
      <c r="DR41" s="46">
        <f>SMALL((R41,W41,AB41,AG41,AL41,AQ41,AV41,BA41,BF41,BK41,BP41,BU41,BZ41,CE41,CJ41,CO41,CT41,CY41,DD41,DI41,DN41),1)</f>
        <v>22289</v>
      </c>
      <c r="DS41" s="175" t="str">
        <f t="shared" si="3"/>
        <v>Rafael Antonio Salamanca</v>
      </c>
      <c r="DT41" s="48"/>
      <c r="DU41" s="91" t="str">
        <f t="shared" si="4"/>
        <v/>
      </c>
      <c r="DV41" s="49">
        <f t="shared" si="5"/>
        <v>22289</v>
      </c>
      <c r="DW41" s="50">
        <f t="shared" si="43"/>
        <v>2228900</v>
      </c>
      <c r="DX41" s="170">
        <f t="shared" si="6"/>
        <v>0</v>
      </c>
      <c r="DY41" s="170">
        <f t="shared" si="7"/>
        <v>0</v>
      </c>
      <c r="DZ41" s="170">
        <f t="shared" si="8"/>
        <v>96400</v>
      </c>
      <c r="EA41" s="171">
        <f t="shared" si="9"/>
        <v>0</v>
      </c>
      <c r="EB41" s="170">
        <f t="shared" si="10"/>
        <v>0</v>
      </c>
      <c r="EC41" s="170">
        <f t="shared" si="11"/>
        <v>40420</v>
      </c>
      <c r="ED41" s="172">
        <f t="shared" si="12"/>
        <v>22289</v>
      </c>
      <c r="EE41" s="170">
        <f t="shared" si="13"/>
        <v>0</v>
      </c>
      <c r="EF41" s="171">
        <f t="shared" si="14"/>
        <v>0</v>
      </c>
      <c r="EG41" s="173">
        <f t="shared" si="15"/>
        <v>76867</v>
      </c>
      <c r="EH41" s="170">
        <f t="shared" si="16"/>
        <v>0</v>
      </c>
      <c r="EI41" s="171">
        <f t="shared" si="17"/>
        <v>0</v>
      </c>
      <c r="EJ41" s="170">
        <f t="shared" si="18"/>
        <v>0</v>
      </c>
      <c r="EK41" s="169">
        <f t="shared" si="19"/>
        <v>0</v>
      </c>
      <c r="EL41" s="170">
        <f t="shared" si="20"/>
        <v>0</v>
      </c>
      <c r="EM41" s="170">
        <f t="shared" si="21"/>
        <v>0</v>
      </c>
      <c r="EN41" s="174">
        <f t="shared" si="22"/>
        <v>41000</v>
      </c>
      <c r="EO41" s="171">
        <f t="shared" si="23"/>
        <v>0</v>
      </c>
      <c r="EP41" s="171">
        <f t="shared" si="24"/>
        <v>0</v>
      </c>
      <c r="EQ41" s="174">
        <f t="shared" si="25"/>
        <v>0</v>
      </c>
      <c r="ER41" s="171">
        <f t="shared" si="26"/>
        <v>0</v>
      </c>
      <c r="ES41" s="35"/>
    </row>
    <row r="42" spans="1:149" s="14" customFormat="1" ht="88.5" customHeight="1" thickBot="1">
      <c r="A42" s="27">
        <v>30</v>
      </c>
      <c r="B42" s="102" t="s">
        <v>117</v>
      </c>
      <c r="C42" s="102" t="s">
        <v>118</v>
      </c>
      <c r="D42" s="100" t="s">
        <v>57</v>
      </c>
      <c r="E42" s="102" t="s">
        <v>37</v>
      </c>
      <c r="F42" s="104">
        <v>30.090909090909008</v>
      </c>
      <c r="G42" s="102" t="s">
        <v>58</v>
      </c>
      <c r="H42" s="103" t="s">
        <v>59</v>
      </c>
      <c r="I42" s="88"/>
      <c r="J42" s="31"/>
      <c r="K42" s="31"/>
      <c r="L42" s="31"/>
      <c r="M42" s="71"/>
      <c r="N42" s="71"/>
      <c r="P42" s="57"/>
      <c r="Q42" s="57"/>
      <c r="R42" s="149"/>
      <c r="S42" s="57"/>
      <c r="T42" s="53"/>
      <c r="U42" s="65"/>
      <c r="V42" s="65"/>
      <c r="W42" s="149"/>
      <c r="X42" s="60"/>
      <c r="Y42" s="53"/>
      <c r="Z42" s="114">
        <v>154400</v>
      </c>
      <c r="AA42" s="114"/>
      <c r="AB42" s="154">
        <f t="shared" si="44"/>
        <v>154400</v>
      </c>
      <c r="AC42" s="65">
        <f t="shared" si="45"/>
        <v>4646036.3636363512</v>
      </c>
      <c r="AD42" s="53"/>
      <c r="AE42" s="117"/>
      <c r="AF42" s="117"/>
      <c r="AG42" s="155"/>
      <c r="AH42" s="117"/>
      <c r="AI42" s="53"/>
      <c r="AJ42" s="40"/>
      <c r="AK42" s="30"/>
      <c r="AL42" s="152"/>
      <c r="AM42" s="60"/>
      <c r="AN42" s="61"/>
      <c r="AO42" s="120">
        <v>13480</v>
      </c>
      <c r="AP42" s="120"/>
      <c r="AQ42" s="161">
        <f t="shared" si="46"/>
        <v>13480</v>
      </c>
      <c r="AR42" s="65">
        <f t="shared" si="47"/>
        <v>405625.45454545342</v>
      </c>
      <c r="AS42" s="61"/>
      <c r="AT42" s="121">
        <v>45831</v>
      </c>
      <c r="AU42" s="121"/>
      <c r="AV42" s="162">
        <f t="shared" si="35"/>
        <v>45831</v>
      </c>
      <c r="AW42" s="121">
        <f>+AV42*F42</f>
        <v>1379096.4545454509</v>
      </c>
      <c r="AX42" s="61"/>
      <c r="AY42" s="57"/>
      <c r="AZ42" s="57"/>
      <c r="BA42" s="149"/>
      <c r="BB42" s="60"/>
      <c r="BC42" s="61"/>
      <c r="BD42" s="57"/>
      <c r="BE42" s="57"/>
      <c r="BF42" s="149"/>
      <c r="BG42" s="57"/>
      <c r="BH42" s="61"/>
      <c r="BI42" s="123">
        <v>48186</v>
      </c>
      <c r="BJ42" s="123"/>
      <c r="BK42" s="163">
        <v>48186</v>
      </c>
      <c r="BL42" s="123">
        <f>+BK42*F42</f>
        <v>1449960.5454545415</v>
      </c>
      <c r="BM42" s="61"/>
      <c r="BN42" s="57"/>
      <c r="BO42" s="57"/>
      <c r="BP42" s="149"/>
      <c r="BQ42" s="65"/>
      <c r="BR42" s="61"/>
      <c r="BS42" s="127"/>
      <c r="BT42" s="127"/>
      <c r="BU42" s="150"/>
      <c r="BV42" s="60"/>
      <c r="BW42" s="61"/>
      <c r="BX42" s="63"/>
      <c r="BY42" s="63"/>
      <c r="BZ42" s="157"/>
      <c r="CA42" s="63"/>
      <c r="CB42" s="128"/>
      <c r="CC42" s="111">
        <v>23377</v>
      </c>
      <c r="CD42" s="111"/>
      <c r="CE42" s="150">
        <f t="shared" ref="CE42" si="49">+CD42+CC42</f>
        <v>23377</v>
      </c>
      <c r="CF42" s="63">
        <f>+CE42*F42</f>
        <v>703435.1818181799</v>
      </c>
      <c r="CG42" s="128"/>
      <c r="CH42" s="63"/>
      <c r="CI42" s="63"/>
      <c r="CJ42" s="157"/>
      <c r="CK42" s="63"/>
      <c r="CL42" s="128"/>
      <c r="CM42" s="63"/>
      <c r="CN42" s="63"/>
      <c r="CO42" s="157"/>
      <c r="CP42" s="63"/>
      <c r="CQ42" s="128"/>
      <c r="CR42" s="112">
        <v>13000</v>
      </c>
      <c r="CS42" s="112"/>
      <c r="CT42" s="151">
        <f>+CR42+CS42</f>
        <v>13000</v>
      </c>
      <c r="CU42" s="82">
        <f>+CT42*F42</f>
        <v>391181.81818181713</v>
      </c>
      <c r="CV42" s="128"/>
      <c r="CW42" s="119"/>
      <c r="CX42" s="119"/>
      <c r="CY42" s="150"/>
      <c r="CZ42" s="63"/>
      <c r="DA42" s="128"/>
      <c r="DB42" s="119"/>
      <c r="DC42" s="119"/>
      <c r="DD42" s="150"/>
      <c r="DE42" s="63"/>
      <c r="DF42" s="128"/>
      <c r="DG42" s="112"/>
      <c r="DH42" s="112"/>
      <c r="DI42" s="151"/>
      <c r="DJ42" s="63"/>
      <c r="DK42" s="128"/>
      <c r="DL42" s="119"/>
      <c r="DM42" s="119"/>
      <c r="DN42" s="150"/>
      <c r="DO42" s="63"/>
      <c r="DQ42" s="45">
        <f t="shared" si="2"/>
        <v>49712.333333333336</v>
      </c>
      <c r="DR42" s="46">
        <f>SMALL((R42,W42,AB42,AG42,AL42,AQ42,AV42,BA42,BF42,BK42,BP42,BU42,BZ42,CE42,CJ42,CO42,CT42,CY42,DD42,DI42,DN42),1)</f>
        <v>13000</v>
      </c>
      <c r="DS42" s="175" t="str">
        <f t="shared" si="3"/>
        <v>LABORATORIOS GOTHAPLAST</v>
      </c>
      <c r="DT42" s="48"/>
      <c r="DU42" s="91" t="str">
        <f t="shared" si="4"/>
        <v/>
      </c>
      <c r="DV42" s="49">
        <f t="shared" si="5"/>
        <v>13000</v>
      </c>
      <c r="DW42" s="50">
        <f t="shared" si="43"/>
        <v>391181.81818181713</v>
      </c>
      <c r="DX42" s="170">
        <f t="shared" si="6"/>
        <v>0</v>
      </c>
      <c r="DY42" s="170">
        <f t="shared" si="7"/>
        <v>0</v>
      </c>
      <c r="DZ42" s="170">
        <f t="shared" si="8"/>
        <v>154400</v>
      </c>
      <c r="EA42" s="171">
        <f t="shared" si="9"/>
        <v>0</v>
      </c>
      <c r="EB42" s="170">
        <f t="shared" si="10"/>
        <v>0</v>
      </c>
      <c r="EC42" s="170">
        <f t="shared" si="11"/>
        <v>13480</v>
      </c>
      <c r="ED42" s="172">
        <f t="shared" si="12"/>
        <v>45831</v>
      </c>
      <c r="EE42" s="170">
        <f t="shared" si="13"/>
        <v>0</v>
      </c>
      <c r="EF42" s="171">
        <f t="shared" si="14"/>
        <v>0</v>
      </c>
      <c r="EG42" s="173">
        <f t="shared" si="15"/>
        <v>48186</v>
      </c>
      <c r="EH42" s="170">
        <f t="shared" si="16"/>
        <v>0</v>
      </c>
      <c r="EI42" s="171">
        <f t="shared" si="17"/>
        <v>0</v>
      </c>
      <c r="EJ42" s="170">
        <f t="shared" si="18"/>
        <v>0</v>
      </c>
      <c r="EK42" s="169">
        <f t="shared" si="19"/>
        <v>23377</v>
      </c>
      <c r="EL42" s="170">
        <f t="shared" si="20"/>
        <v>0</v>
      </c>
      <c r="EM42" s="170">
        <f t="shared" si="21"/>
        <v>0</v>
      </c>
      <c r="EN42" s="174">
        <f t="shared" si="22"/>
        <v>13000</v>
      </c>
      <c r="EO42" s="171">
        <f t="shared" si="23"/>
        <v>0</v>
      </c>
      <c r="EP42" s="171">
        <f t="shared" si="24"/>
        <v>0</v>
      </c>
      <c r="EQ42" s="174">
        <f t="shared" si="25"/>
        <v>0</v>
      </c>
      <c r="ER42" s="171">
        <f t="shared" si="26"/>
        <v>0</v>
      </c>
      <c r="ES42" s="188"/>
    </row>
    <row r="43" spans="1:149" s="14" customFormat="1" ht="88.5" customHeight="1" thickBot="1">
      <c r="A43" s="27">
        <v>31</v>
      </c>
      <c r="B43" s="102" t="s">
        <v>119</v>
      </c>
      <c r="C43" s="102" t="s">
        <v>120</v>
      </c>
      <c r="D43" s="100" t="s">
        <v>57</v>
      </c>
      <c r="E43" s="102" t="s">
        <v>37</v>
      </c>
      <c r="F43" s="104">
        <v>2</v>
      </c>
      <c r="G43" s="102" t="s">
        <v>58</v>
      </c>
      <c r="H43" s="103" t="s">
        <v>59</v>
      </c>
      <c r="I43" s="88"/>
      <c r="J43" s="31"/>
      <c r="K43" s="31"/>
      <c r="L43" s="31"/>
      <c r="M43" s="71"/>
      <c r="N43" s="71"/>
      <c r="P43" s="57"/>
      <c r="Q43" s="57"/>
      <c r="R43" s="149"/>
      <c r="S43" s="57"/>
      <c r="T43" s="53"/>
      <c r="U43" s="65"/>
      <c r="V43" s="65"/>
      <c r="W43" s="149"/>
      <c r="X43" s="60"/>
      <c r="Y43" s="53"/>
      <c r="Z43" s="114">
        <v>154400</v>
      </c>
      <c r="AA43" s="114"/>
      <c r="AB43" s="154">
        <f t="shared" si="44"/>
        <v>154400</v>
      </c>
      <c r="AC43" s="65">
        <f t="shared" si="45"/>
        <v>308800</v>
      </c>
      <c r="AD43" s="53"/>
      <c r="AE43" s="117"/>
      <c r="AF43" s="117"/>
      <c r="AG43" s="155"/>
      <c r="AH43" s="117"/>
      <c r="AI43" s="53"/>
      <c r="AJ43" s="40"/>
      <c r="AK43" s="30"/>
      <c r="AL43" s="152"/>
      <c r="AM43" s="60"/>
      <c r="AN43" s="61"/>
      <c r="AO43" s="120">
        <v>34390</v>
      </c>
      <c r="AP43" s="120"/>
      <c r="AQ43" s="161">
        <f t="shared" si="46"/>
        <v>34390</v>
      </c>
      <c r="AR43" s="65">
        <f t="shared" si="47"/>
        <v>68780</v>
      </c>
      <c r="AS43" s="61"/>
      <c r="AT43" s="121"/>
      <c r="AU43" s="121"/>
      <c r="AV43" s="162"/>
      <c r="AW43" s="121"/>
      <c r="AX43" s="61"/>
      <c r="AY43" s="57"/>
      <c r="AZ43" s="57"/>
      <c r="BA43" s="149"/>
      <c r="BB43" s="60"/>
      <c r="BC43" s="61"/>
      <c r="BD43" s="57"/>
      <c r="BE43" s="57"/>
      <c r="BF43" s="149"/>
      <c r="BG43" s="57"/>
      <c r="BH43" s="61"/>
      <c r="BI43" s="112"/>
      <c r="BJ43" s="112"/>
      <c r="BK43" s="151"/>
      <c r="BL43" s="123"/>
      <c r="BM43" s="61"/>
      <c r="BN43" s="57"/>
      <c r="BO43" s="57"/>
      <c r="BP43" s="149"/>
      <c r="BQ43" s="65"/>
      <c r="BR43" s="61"/>
      <c r="BS43" s="127"/>
      <c r="BT43" s="127"/>
      <c r="BU43" s="150"/>
      <c r="BV43" s="60"/>
      <c r="BW43" s="61"/>
      <c r="BX43" s="63"/>
      <c r="BY43" s="63"/>
      <c r="BZ43" s="157"/>
      <c r="CA43" s="63"/>
      <c r="CB43" s="128"/>
      <c r="CC43" s="63"/>
      <c r="CD43" s="63"/>
      <c r="CE43" s="157"/>
      <c r="CF43" s="63"/>
      <c r="CG43" s="128"/>
      <c r="CH43" s="63"/>
      <c r="CI43" s="63"/>
      <c r="CJ43" s="157"/>
      <c r="CK43" s="63"/>
      <c r="CL43" s="128"/>
      <c r="CM43" s="63"/>
      <c r="CN43" s="63"/>
      <c r="CO43" s="157"/>
      <c r="CP43" s="63"/>
      <c r="CQ43" s="128"/>
      <c r="CR43" s="112"/>
      <c r="CS43" s="112"/>
      <c r="CT43" s="151"/>
      <c r="CU43" s="82"/>
      <c r="CV43" s="128"/>
      <c r="CW43" s="119"/>
      <c r="CX43" s="119"/>
      <c r="CY43" s="150"/>
      <c r="CZ43" s="63"/>
      <c r="DA43" s="128"/>
      <c r="DB43" s="119"/>
      <c r="DC43" s="119"/>
      <c r="DD43" s="150"/>
      <c r="DE43" s="63"/>
      <c r="DF43" s="128"/>
      <c r="DG43" s="112"/>
      <c r="DH43" s="112"/>
      <c r="DI43" s="151"/>
      <c r="DJ43" s="63"/>
      <c r="DK43" s="128"/>
      <c r="DL43" s="119"/>
      <c r="DM43" s="119"/>
      <c r="DN43" s="150"/>
      <c r="DO43" s="63"/>
      <c r="DQ43" s="45">
        <f t="shared" si="2"/>
        <v>94395</v>
      </c>
      <c r="DR43" s="46">
        <f>SMALL((R43,W43,AB43,AG43,AL43,AQ43,AV43,BA43,BF43,BK43,BP43,BU43,BZ43,CE43,CJ43,CO43,CT43,CY43,DD43,DI43,DN43),1)</f>
        <v>34390</v>
      </c>
      <c r="DS43" s="175" t="str">
        <f t="shared" si="3"/>
        <v>SMITH &amp; NEPHEW</v>
      </c>
      <c r="DT43" s="48"/>
      <c r="DU43" s="91" t="str">
        <f t="shared" si="4"/>
        <v/>
      </c>
      <c r="DV43" s="49">
        <f t="shared" si="5"/>
        <v>34390</v>
      </c>
      <c r="DW43" s="50">
        <f t="shared" si="43"/>
        <v>68780</v>
      </c>
      <c r="DX43" s="170">
        <f t="shared" si="6"/>
        <v>0</v>
      </c>
      <c r="DY43" s="170">
        <f t="shared" si="7"/>
        <v>0</v>
      </c>
      <c r="DZ43" s="170">
        <f t="shared" si="8"/>
        <v>154400</v>
      </c>
      <c r="EA43" s="171">
        <f t="shared" si="9"/>
        <v>0</v>
      </c>
      <c r="EB43" s="170">
        <f t="shared" si="10"/>
        <v>0</v>
      </c>
      <c r="EC43" s="170">
        <f t="shared" si="11"/>
        <v>34390</v>
      </c>
      <c r="ED43" s="172">
        <f t="shared" si="12"/>
        <v>0</v>
      </c>
      <c r="EE43" s="170">
        <f t="shared" si="13"/>
        <v>0</v>
      </c>
      <c r="EF43" s="171">
        <f t="shared" si="14"/>
        <v>0</v>
      </c>
      <c r="EG43" s="173">
        <f t="shared" si="15"/>
        <v>0</v>
      </c>
      <c r="EH43" s="170">
        <f t="shared" si="16"/>
        <v>0</v>
      </c>
      <c r="EI43" s="171">
        <f t="shared" si="17"/>
        <v>0</v>
      </c>
      <c r="EJ43" s="170">
        <f t="shared" si="18"/>
        <v>0</v>
      </c>
      <c r="EK43" s="169">
        <f t="shared" si="19"/>
        <v>0</v>
      </c>
      <c r="EL43" s="170">
        <f t="shared" si="20"/>
        <v>0</v>
      </c>
      <c r="EM43" s="170">
        <f t="shared" si="21"/>
        <v>0</v>
      </c>
      <c r="EN43" s="174">
        <f t="shared" si="22"/>
        <v>0</v>
      </c>
      <c r="EO43" s="171">
        <f t="shared" si="23"/>
        <v>0</v>
      </c>
      <c r="EP43" s="171">
        <f t="shared" si="24"/>
        <v>0</v>
      </c>
      <c r="EQ43" s="174">
        <f t="shared" si="25"/>
        <v>0</v>
      </c>
      <c r="ER43" s="171">
        <f t="shared" si="26"/>
        <v>0</v>
      </c>
      <c r="ES43" s="188"/>
    </row>
    <row r="44" spans="1:149" s="14" customFormat="1" ht="88.5" customHeight="1" thickBot="1">
      <c r="A44" s="27">
        <v>32</v>
      </c>
      <c r="B44" s="102" t="s">
        <v>121</v>
      </c>
      <c r="C44" s="102" t="s">
        <v>122</v>
      </c>
      <c r="D44" s="100" t="s">
        <v>57</v>
      </c>
      <c r="E44" s="102" t="s">
        <v>37</v>
      </c>
      <c r="F44" s="104">
        <v>1</v>
      </c>
      <c r="G44" s="102" t="s">
        <v>58</v>
      </c>
      <c r="H44" s="103" t="s">
        <v>59</v>
      </c>
      <c r="I44" s="88"/>
      <c r="J44" s="31"/>
      <c r="K44" s="31"/>
      <c r="L44" s="31"/>
      <c r="M44" s="71"/>
      <c r="N44" s="71"/>
      <c r="P44" s="57"/>
      <c r="Q44" s="57"/>
      <c r="R44" s="149"/>
      <c r="S44" s="57"/>
      <c r="T44" s="53"/>
      <c r="U44" s="112">
        <v>27244.939759036144</v>
      </c>
      <c r="V44" s="113"/>
      <c r="W44" s="151">
        <v>27244.939759036144</v>
      </c>
      <c r="X44" s="60">
        <f>+W44*F44</f>
        <v>27244.939759036144</v>
      </c>
      <c r="Y44" s="53"/>
      <c r="Z44" s="114">
        <v>25400</v>
      </c>
      <c r="AA44" s="114"/>
      <c r="AB44" s="154">
        <f t="shared" si="44"/>
        <v>25400</v>
      </c>
      <c r="AC44" s="65">
        <f t="shared" si="45"/>
        <v>25400</v>
      </c>
      <c r="AD44" s="53"/>
      <c r="AE44" s="117"/>
      <c r="AF44" s="117"/>
      <c r="AG44" s="155"/>
      <c r="AH44" s="117"/>
      <c r="AI44" s="53"/>
      <c r="AJ44" s="40"/>
      <c r="AK44" s="30"/>
      <c r="AL44" s="152"/>
      <c r="AM44" s="60"/>
      <c r="AN44" s="61"/>
      <c r="AO44" s="120">
        <v>34880</v>
      </c>
      <c r="AP44" s="120"/>
      <c r="AQ44" s="161">
        <f t="shared" si="46"/>
        <v>34880</v>
      </c>
      <c r="AR44" s="65">
        <f t="shared" si="47"/>
        <v>34880</v>
      </c>
      <c r="AS44" s="61"/>
      <c r="AT44" s="121"/>
      <c r="AU44" s="121"/>
      <c r="AV44" s="162"/>
      <c r="AW44" s="121"/>
      <c r="AX44" s="61"/>
      <c r="AY44" s="57"/>
      <c r="AZ44" s="57"/>
      <c r="BA44" s="149"/>
      <c r="BB44" s="60"/>
      <c r="BC44" s="61"/>
      <c r="BD44" s="57"/>
      <c r="BE44" s="57"/>
      <c r="BF44" s="149"/>
      <c r="BG44" s="57"/>
      <c r="BH44" s="61"/>
      <c r="BI44" s="112"/>
      <c r="BJ44" s="112"/>
      <c r="BK44" s="151"/>
      <c r="BL44" s="123"/>
      <c r="BM44" s="61"/>
      <c r="BN44" s="57"/>
      <c r="BO44" s="57"/>
      <c r="BP44" s="149"/>
      <c r="BQ44" s="65"/>
      <c r="BR44" s="61"/>
      <c r="BS44" s="127"/>
      <c r="BT44" s="127"/>
      <c r="BU44" s="150"/>
      <c r="BV44" s="60"/>
      <c r="BW44" s="61"/>
      <c r="BX44" s="63"/>
      <c r="BY44" s="63"/>
      <c r="BZ44" s="157"/>
      <c r="CA44" s="63"/>
      <c r="CB44" s="128"/>
      <c r="CC44" s="63"/>
      <c r="CD44" s="63"/>
      <c r="CE44" s="157"/>
      <c r="CF44" s="63"/>
      <c r="CG44" s="128"/>
      <c r="CH44" s="63"/>
      <c r="CI44" s="63"/>
      <c r="CJ44" s="157"/>
      <c r="CK44" s="63"/>
      <c r="CL44" s="128"/>
      <c r="CM44" s="63"/>
      <c r="CN44" s="63"/>
      <c r="CO44" s="157"/>
      <c r="CP44" s="63"/>
      <c r="CQ44" s="128"/>
      <c r="CR44" s="112"/>
      <c r="CS44" s="112"/>
      <c r="CT44" s="151"/>
      <c r="CU44" s="82"/>
      <c r="CV44" s="128"/>
      <c r="CW44" s="119"/>
      <c r="CX44" s="119"/>
      <c r="CY44" s="150"/>
      <c r="CZ44" s="63"/>
      <c r="DA44" s="128"/>
      <c r="DB44" s="119"/>
      <c r="DC44" s="119"/>
      <c r="DD44" s="150"/>
      <c r="DE44" s="63"/>
      <c r="DF44" s="128"/>
      <c r="DG44" s="112"/>
      <c r="DH44" s="112"/>
      <c r="DI44" s="151"/>
      <c r="DJ44" s="63"/>
      <c r="DK44" s="128"/>
      <c r="DL44" s="119"/>
      <c r="DM44" s="119"/>
      <c r="DN44" s="150"/>
      <c r="DO44" s="63"/>
      <c r="DQ44" s="45">
        <f t="shared" si="2"/>
        <v>29174.979919678717</v>
      </c>
      <c r="DR44" s="46">
        <f>SMALL((R44,W44,AB44,AG44,AL44,AQ44,AV44,BA44,BF44,BK44,BP44,BU44,BZ44,CE44,CJ44,CO44,CT44,CY44,DD44,DI44,DN44),1)</f>
        <v>25400</v>
      </c>
      <c r="DS44" s="175" t="str">
        <f t="shared" si="3"/>
        <v>CONVATEC COLOMBIA LTDA</v>
      </c>
      <c r="DT44" s="48"/>
      <c r="DU44" s="91" t="str">
        <f t="shared" si="4"/>
        <v/>
      </c>
      <c r="DV44" s="49">
        <f t="shared" si="5"/>
        <v>25400</v>
      </c>
      <c r="DW44" s="50">
        <f t="shared" si="43"/>
        <v>25400</v>
      </c>
      <c r="DX44" s="170">
        <f t="shared" si="6"/>
        <v>0</v>
      </c>
      <c r="DY44" s="170">
        <f t="shared" si="7"/>
        <v>27244.939759036144</v>
      </c>
      <c r="DZ44" s="170">
        <f t="shared" si="8"/>
        <v>25400</v>
      </c>
      <c r="EA44" s="171">
        <f t="shared" si="9"/>
        <v>0</v>
      </c>
      <c r="EB44" s="170">
        <f t="shared" si="10"/>
        <v>0</v>
      </c>
      <c r="EC44" s="170">
        <f t="shared" si="11"/>
        <v>34880</v>
      </c>
      <c r="ED44" s="172">
        <f t="shared" si="12"/>
        <v>0</v>
      </c>
      <c r="EE44" s="170">
        <f t="shared" si="13"/>
        <v>0</v>
      </c>
      <c r="EF44" s="171">
        <f t="shared" si="14"/>
        <v>0</v>
      </c>
      <c r="EG44" s="173">
        <f t="shared" si="15"/>
        <v>0</v>
      </c>
      <c r="EH44" s="170">
        <f t="shared" si="16"/>
        <v>0</v>
      </c>
      <c r="EI44" s="171">
        <f t="shared" si="17"/>
        <v>0</v>
      </c>
      <c r="EJ44" s="170">
        <f t="shared" si="18"/>
        <v>0</v>
      </c>
      <c r="EK44" s="169">
        <f t="shared" si="19"/>
        <v>0</v>
      </c>
      <c r="EL44" s="170">
        <f t="shared" si="20"/>
        <v>0</v>
      </c>
      <c r="EM44" s="170">
        <f t="shared" si="21"/>
        <v>0</v>
      </c>
      <c r="EN44" s="174">
        <f t="shared" si="22"/>
        <v>0</v>
      </c>
      <c r="EO44" s="171">
        <f t="shared" si="23"/>
        <v>0</v>
      </c>
      <c r="EP44" s="171">
        <f t="shared" si="24"/>
        <v>0</v>
      </c>
      <c r="EQ44" s="174">
        <f t="shared" si="25"/>
        <v>0</v>
      </c>
      <c r="ER44" s="171">
        <f t="shared" si="26"/>
        <v>0</v>
      </c>
      <c r="ES44" s="188"/>
    </row>
    <row r="45" spans="1:149" s="182" customFormat="1" ht="88.5" customHeight="1" thickBot="1">
      <c r="A45" s="27">
        <v>33</v>
      </c>
      <c r="B45" s="98" t="s">
        <v>123</v>
      </c>
      <c r="C45" s="99" t="s">
        <v>124</v>
      </c>
      <c r="D45" s="100" t="s">
        <v>57</v>
      </c>
      <c r="E45" s="99" t="s">
        <v>37</v>
      </c>
      <c r="F45" s="101">
        <v>100</v>
      </c>
      <c r="G45" s="102" t="s">
        <v>58</v>
      </c>
      <c r="H45" s="103" t="s">
        <v>59</v>
      </c>
      <c r="I45" s="88"/>
      <c r="J45" s="76"/>
      <c r="K45" s="77"/>
      <c r="L45" s="76"/>
      <c r="M45" s="71"/>
      <c r="N45" s="71"/>
      <c r="P45" s="65"/>
      <c r="Q45" s="65"/>
      <c r="R45" s="149"/>
      <c r="S45" s="65"/>
      <c r="T45" s="78"/>
      <c r="U45" s="65"/>
      <c r="V45" s="65"/>
      <c r="W45" s="149"/>
      <c r="X45" s="66"/>
      <c r="Y45" s="78"/>
      <c r="Z45" s="114">
        <v>22900</v>
      </c>
      <c r="AA45" s="114"/>
      <c r="AB45" s="154">
        <f t="shared" si="44"/>
        <v>22900</v>
      </c>
      <c r="AC45" s="65">
        <f t="shared" si="45"/>
        <v>2290000</v>
      </c>
      <c r="AD45" s="78"/>
      <c r="AE45" s="117"/>
      <c r="AF45" s="117"/>
      <c r="AG45" s="155"/>
      <c r="AH45" s="117"/>
      <c r="AI45" s="78"/>
      <c r="AJ45" s="79"/>
      <c r="AK45" s="80"/>
      <c r="AL45" s="152"/>
      <c r="AM45" s="66"/>
      <c r="AN45" s="81"/>
      <c r="AO45" s="120">
        <v>9950</v>
      </c>
      <c r="AP45" s="120"/>
      <c r="AQ45" s="161">
        <f t="shared" si="46"/>
        <v>9950</v>
      </c>
      <c r="AR45" s="65">
        <f t="shared" si="47"/>
        <v>995000</v>
      </c>
      <c r="AS45" s="81"/>
      <c r="AT45" s="121">
        <v>11687</v>
      </c>
      <c r="AU45" s="121"/>
      <c r="AV45" s="162">
        <f t="shared" si="35"/>
        <v>11687</v>
      </c>
      <c r="AW45" s="121">
        <f>+AV45*F45</f>
        <v>1168700</v>
      </c>
      <c r="AX45" s="81"/>
      <c r="AY45" s="65"/>
      <c r="AZ45" s="65"/>
      <c r="BA45" s="149"/>
      <c r="BB45" s="66"/>
      <c r="BC45" s="81"/>
      <c r="BD45" s="65"/>
      <c r="BE45" s="65"/>
      <c r="BF45" s="149"/>
      <c r="BG45" s="57"/>
      <c r="BH45" s="81"/>
      <c r="BI45" s="123">
        <v>18193</v>
      </c>
      <c r="BJ45" s="123"/>
      <c r="BK45" s="163">
        <v>18193</v>
      </c>
      <c r="BL45" s="123">
        <f t="shared" ref="BL45:BL51" si="50">+BK45*F45</f>
        <v>1819300</v>
      </c>
      <c r="BM45" s="81"/>
      <c r="BN45" s="65"/>
      <c r="BO45" s="65"/>
      <c r="BP45" s="149"/>
      <c r="BQ45" s="65"/>
      <c r="BR45" s="81"/>
      <c r="BS45" s="127"/>
      <c r="BT45" s="127"/>
      <c r="BU45" s="150"/>
      <c r="BV45" s="60"/>
      <c r="BW45" s="81"/>
      <c r="BX45" s="82"/>
      <c r="BY45" s="82"/>
      <c r="BZ45" s="157"/>
      <c r="CA45" s="63"/>
      <c r="CB45" s="129"/>
      <c r="CC45" s="82"/>
      <c r="CD45" s="82"/>
      <c r="CE45" s="157"/>
      <c r="CF45" s="63"/>
      <c r="CG45" s="129"/>
      <c r="CH45" s="82"/>
      <c r="CI45" s="82"/>
      <c r="CJ45" s="157"/>
      <c r="CK45" s="82"/>
      <c r="CL45" s="129"/>
      <c r="CM45" s="82"/>
      <c r="CN45" s="82"/>
      <c r="CO45" s="157"/>
      <c r="CP45" s="82"/>
      <c r="CQ45" s="129"/>
      <c r="CR45" s="112">
        <v>12500</v>
      </c>
      <c r="CS45" s="112"/>
      <c r="CT45" s="151">
        <f t="shared" ref="CT45:CT100" si="51">+CR45+CS45</f>
        <v>12500</v>
      </c>
      <c r="CU45" s="82">
        <f>+CT45*F45</f>
        <v>1250000</v>
      </c>
      <c r="CV45" s="129"/>
      <c r="CW45" s="119"/>
      <c r="CX45" s="119"/>
      <c r="CY45" s="150"/>
      <c r="CZ45" s="82"/>
      <c r="DA45" s="129"/>
      <c r="DB45" s="119"/>
      <c r="DC45" s="119"/>
      <c r="DD45" s="150"/>
      <c r="DE45" s="82"/>
      <c r="DF45" s="129"/>
      <c r="DG45" s="112"/>
      <c r="DH45" s="112"/>
      <c r="DI45" s="151"/>
      <c r="DJ45" s="82"/>
      <c r="DK45" s="129"/>
      <c r="DL45" s="119"/>
      <c r="DM45" s="119"/>
      <c r="DN45" s="150"/>
      <c r="DO45" s="82"/>
      <c r="DQ45" s="45">
        <f t="shared" si="2"/>
        <v>15046</v>
      </c>
      <c r="DR45" s="46">
        <f>SMALL((R45,W45,AB45,AG45,AL45,AQ45,AV45,BA45,BF45,BK45,BP45,BU45,BZ45,CE45,CJ45,CO45,CT45,CY45,DD45,DI45,DN45),1)</f>
        <v>9950</v>
      </c>
      <c r="DS45" s="175" t="str">
        <f t="shared" si="3"/>
        <v>SMITH &amp; NEPHEW</v>
      </c>
      <c r="DT45" s="48"/>
      <c r="DU45" s="91" t="str">
        <f t="shared" si="4"/>
        <v/>
      </c>
      <c r="DV45" s="49">
        <f t="shared" si="5"/>
        <v>9950</v>
      </c>
      <c r="DW45" s="50">
        <f t="shared" si="43"/>
        <v>995000</v>
      </c>
      <c r="DX45" s="170">
        <f t="shared" si="6"/>
        <v>0</v>
      </c>
      <c r="DY45" s="170">
        <f t="shared" si="7"/>
        <v>0</v>
      </c>
      <c r="DZ45" s="170">
        <f t="shared" si="8"/>
        <v>22900</v>
      </c>
      <c r="EA45" s="171">
        <f t="shared" si="9"/>
        <v>0</v>
      </c>
      <c r="EB45" s="170">
        <f t="shared" si="10"/>
        <v>0</v>
      </c>
      <c r="EC45" s="170">
        <f t="shared" si="11"/>
        <v>9950</v>
      </c>
      <c r="ED45" s="172">
        <f t="shared" si="12"/>
        <v>11687</v>
      </c>
      <c r="EE45" s="170">
        <f t="shared" si="13"/>
        <v>0</v>
      </c>
      <c r="EF45" s="171">
        <f t="shared" si="14"/>
        <v>0</v>
      </c>
      <c r="EG45" s="173">
        <f t="shared" si="15"/>
        <v>18193</v>
      </c>
      <c r="EH45" s="170">
        <f t="shared" si="16"/>
        <v>0</v>
      </c>
      <c r="EI45" s="171">
        <f t="shared" si="17"/>
        <v>0</v>
      </c>
      <c r="EJ45" s="170">
        <f t="shared" si="18"/>
        <v>0</v>
      </c>
      <c r="EK45" s="169">
        <f t="shared" si="19"/>
        <v>0</v>
      </c>
      <c r="EL45" s="170">
        <f t="shared" si="20"/>
        <v>0</v>
      </c>
      <c r="EM45" s="170">
        <f t="shared" si="21"/>
        <v>0</v>
      </c>
      <c r="EN45" s="174">
        <f t="shared" si="22"/>
        <v>12500</v>
      </c>
      <c r="EO45" s="171">
        <f t="shared" si="23"/>
        <v>0</v>
      </c>
      <c r="EP45" s="171">
        <f t="shared" si="24"/>
        <v>0</v>
      </c>
      <c r="EQ45" s="174">
        <f t="shared" si="25"/>
        <v>0</v>
      </c>
      <c r="ER45" s="171">
        <f t="shared" si="26"/>
        <v>0</v>
      </c>
      <c r="ES45" s="35"/>
    </row>
    <row r="46" spans="1:149" s="14" customFormat="1" ht="88.5" customHeight="1" thickBot="1">
      <c r="A46" s="27">
        <v>34</v>
      </c>
      <c r="B46" s="102" t="s">
        <v>125</v>
      </c>
      <c r="C46" s="102" t="s">
        <v>126</v>
      </c>
      <c r="D46" s="100" t="s">
        <v>57</v>
      </c>
      <c r="E46" s="102" t="s">
        <v>37</v>
      </c>
      <c r="F46" s="104">
        <v>30</v>
      </c>
      <c r="G46" s="102" t="s">
        <v>58</v>
      </c>
      <c r="H46" s="103" t="s">
        <v>59</v>
      </c>
      <c r="I46" s="90"/>
      <c r="J46" s="71"/>
      <c r="K46" s="71"/>
      <c r="L46" s="71"/>
      <c r="M46" s="71"/>
      <c r="N46" s="71"/>
      <c r="P46" s="57"/>
      <c r="Q46" s="57"/>
      <c r="R46" s="149"/>
      <c r="S46" s="57"/>
      <c r="T46" s="53"/>
      <c r="U46" s="65"/>
      <c r="V46" s="65"/>
      <c r="W46" s="149"/>
      <c r="X46" s="60"/>
      <c r="Y46" s="53"/>
      <c r="Z46" s="114">
        <v>221100</v>
      </c>
      <c r="AA46" s="114"/>
      <c r="AB46" s="154">
        <f t="shared" si="44"/>
        <v>221100</v>
      </c>
      <c r="AC46" s="65">
        <f t="shared" si="45"/>
        <v>6633000</v>
      </c>
      <c r="AD46" s="53"/>
      <c r="AE46" s="117"/>
      <c r="AF46" s="117"/>
      <c r="AG46" s="155"/>
      <c r="AH46" s="117"/>
      <c r="AI46" s="53"/>
      <c r="AJ46" s="40"/>
      <c r="AK46" s="30"/>
      <c r="AL46" s="152"/>
      <c r="AM46" s="60"/>
      <c r="AN46" s="61"/>
      <c r="AO46" s="120">
        <v>161200</v>
      </c>
      <c r="AP46" s="120"/>
      <c r="AQ46" s="161">
        <f t="shared" si="46"/>
        <v>161200</v>
      </c>
      <c r="AR46" s="65">
        <f t="shared" si="47"/>
        <v>4836000</v>
      </c>
      <c r="AS46" s="61"/>
      <c r="AT46" s="121"/>
      <c r="AU46" s="121"/>
      <c r="AV46" s="162"/>
      <c r="AW46" s="121"/>
      <c r="AX46" s="61"/>
      <c r="AY46" s="57"/>
      <c r="AZ46" s="57"/>
      <c r="BA46" s="149"/>
      <c r="BB46" s="60"/>
      <c r="BC46" s="61"/>
      <c r="BD46" s="57"/>
      <c r="BE46" s="57"/>
      <c r="BF46" s="149"/>
      <c r="BG46" s="57"/>
      <c r="BH46" s="61"/>
      <c r="BI46" s="123">
        <v>206747</v>
      </c>
      <c r="BJ46" s="123"/>
      <c r="BK46" s="163">
        <v>206747</v>
      </c>
      <c r="BL46" s="123">
        <f t="shared" si="50"/>
        <v>6202410</v>
      </c>
      <c r="BM46" s="61"/>
      <c r="BN46" s="57"/>
      <c r="BO46" s="57"/>
      <c r="BP46" s="149"/>
      <c r="BQ46" s="65"/>
      <c r="BR46" s="61"/>
      <c r="BS46" s="127"/>
      <c r="BT46" s="127"/>
      <c r="BU46" s="150"/>
      <c r="BV46" s="60"/>
      <c r="BW46" s="61"/>
      <c r="BX46" s="63"/>
      <c r="BY46" s="63"/>
      <c r="BZ46" s="157"/>
      <c r="CA46" s="63"/>
      <c r="CB46" s="128"/>
      <c r="CC46" s="63"/>
      <c r="CD46" s="63"/>
      <c r="CE46" s="157"/>
      <c r="CF46" s="63"/>
      <c r="CG46" s="128"/>
      <c r="CH46" s="63"/>
      <c r="CI46" s="63"/>
      <c r="CJ46" s="157"/>
      <c r="CK46" s="63"/>
      <c r="CL46" s="128"/>
      <c r="CM46" s="63"/>
      <c r="CN46" s="63"/>
      <c r="CO46" s="157"/>
      <c r="CP46" s="63"/>
      <c r="CQ46" s="128"/>
      <c r="CR46" s="112"/>
      <c r="CS46" s="112"/>
      <c r="CT46" s="151"/>
      <c r="CU46" s="82"/>
      <c r="CV46" s="128"/>
      <c r="CW46" s="119"/>
      <c r="CX46" s="119"/>
      <c r="CY46" s="150"/>
      <c r="CZ46" s="63"/>
      <c r="DA46" s="128"/>
      <c r="DB46" s="119"/>
      <c r="DC46" s="119"/>
      <c r="DD46" s="150"/>
      <c r="DE46" s="63"/>
      <c r="DF46" s="128"/>
      <c r="DG46" s="112"/>
      <c r="DH46" s="112"/>
      <c r="DI46" s="151"/>
      <c r="DJ46" s="63"/>
      <c r="DK46" s="128"/>
      <c r="DL46" s="119"/>
      <c r="DM46" s="119"/>
      <c r="DN46" s="150"/>
      <c r="DO46" s="63"/>
      <c r="DQ46" s="45">
        <f t="shared" si="2"/>
        <v>196349</v>
      </c>
      <c r="DR46" s="46">
        <f>SMALL((R46,W46,AB46,AG46,AL46,AQ46,AV46,BA46,BF46,BK46,BP46,BU46,BZ46,CE46,CJ46,CO46,CT46,CY46,DD46,DI46,DN46),1)</f>
        <v>161200</v>
      </c>
      <c r="DS46" s="175" t="str">
        <f t="shared" si="3"/>
        <v>SMITH &amp; NEPHEW</v>
      </c>
      <c r="DT46" s="48"/>
      <c r="DU46" s="91" t="str">
        <f t="shared" si="4"/>
        <v/>
      </c>
      <c r="DV46" s="49">
        <f t="shared" si="5"/>
        <v>161200</v>
      </c>
      <c r="DW46" s="50">
        <f t="shared" si="43"/>
        <v>4836000</v>
      </c>
      <c r="DX46" s="170">
        <f t="shared" si="6"/>
        <v>0</v>
      </c>
      <c r="DY46" s="170">
        <f t="shared" si="7"/>
        <v>0</v>
      </c>
      <c r="DZ46" s="170">
        <f t="shared" si="8"/>
        <v>221100</v>
      </c>
      <c r="EA46" s="171">
        <f t="shared" si="9"/>
        <v>0</v>
      </c>
      <c r="EB46" s="170">
        <f t="shared" si="10"/>
        <v>0</v>
      </c>
      <c r="EC46" s="170">
        <f t="shared" si="11"/>
        <v>161200</v>
      </c>
      <c r="ED46" s="172">
        <f t="shared" si="12"/>
        <v>0</v>
      </c>
      <c r="EE46" s="170">
        <f t="shared" si="13"/>
        <v>0</v>
      </c>
      <c r="EF46" s="171">
        <f t="shared" si="14"/>
        <v>0</v>
      </c>
      <c r="EG46" s="173">
        <f t="shared" si="15"/>
        <v>206747</v>
      </c>
      <c r="EH46" s="170">
        <f t="shared" si="16"/>
        <v>0</v>
      </c>
      <c r="EI46" s="171">
        <f t="shared" si="17"/>
        <v>0</v>
      </c>
      <c r="EJ46" s="170">
        <f t="shared" si="18"/>
        <v>0</v>
      </c>
      <c r="EK46" s="169">
        <f t="shared" si="19"/>
        <v>0</v>
      </c>
      <c r="EL46" s="170">
        <f t="shared" si="20"/>
        <v>0</v>
      </c>
      <c r="EM46" s="170">
        <f t="shared" si="21"/>
        <v>0</v>
      </c>
      <c r="EN46" s="174">
        <f t="shared" si="22"/>
        <v>0</v>
      </c>
      <c r="EO46" s="171">
        <f t="shared" si="23"/>
        <v>0</v>
      </c>
      <c r="EP46" s="171">
        <f t="shared" si="24"/>
        <v>0</v>
      </c>
      <c r="EQ46" s="174">
        <f t="shared" si="25"/>
        <v>0</v>
      </c>
      <c r="ER46" s="171">
        <f t="shared" si="26"/>
        <v>0</v>
      </c>
      <c r="ES46" s="188"/>
    </row>
    <row r="47" spans="1:149" s="14" customFormat="1" ht="88.5" customHeight="1" thickBot="1">
      <c r="A47" s="27">
        <v>35</v>
      </c>
      <c r="B47" s="102" t="s">
        <v>127</v>
      </c>
      <c r="C47" s="102" t="s">
        <v>128</v>
      </c>
      <c r="D47" s="100" t="s">
        <v>57</v>
      </c>
      <c r="E47" s="102" t="s">
        <v>37</v>
      </c>
      <c r="F47" s="104">
        <v>10</v>
      </c>
      <c r="G47" s="102" t="s">
        <v>58</v>
      </c>
      <c r="H47" s="103" t="s">
        <v>59</v>
      </c>
      <c r="I47" s="88"/>
      <c r="J47" s="33"/>
      <c r="K47" s="32"/>
      <c r="L47" s="33"/>
      <c r="M47" s="71"/>
      <c r="N47" s="71"/>
      <c r="P47" s="57"/>
      <c r="Q47" s="57"/>
      <c r="R47" s="149"/>
      <c r="S47" s="57"/>
      <c r="T47" s="53"/>
      <c r="U47" s="65"/>
      <c r="V47" s="65"/>
      <c r="W47" s="149"/>
      <c r="X47" s="60"/>
      <c r="Y47" s="53"/>
      <c r="Z47" s="114">
        <v>117300</v>
      </c>
      <c r="AA47" s="114"/>
      <c r="AB47" s="154">
        <f t="shared" si="44"/>
        <v>117300</v>
      </c>
      <c r="AC47" s="65">
        <f t="shared" si="45"/>
        <v>1173000</v>
      </c>
      <c r="AD47" s="53"/>
      <c r="AE47" s="117"/>
      <c r="AF47" s="117"/>
      <c r="AG47" s="155"/>
      <c r="AH47" s="117"/>
      <c r="AI47" s="53"/>
      <c r="AJ47" s="40"/>
      <c r="AK47" s="30"/>
      <c r="AL47" s="152"/>
      <c r="AM47" s="60"/>
      <c r="AN47" s="61"/>
      <c r="AO47" s="120">
        <v>81600</v>
      </c>
      <c r="AP47" s="120"/>
      <c r="AQ47" s="161">
        <f t="shared" si="46"/>
        <v>81600</v>
      </c>
      <c r="AR47" s="65">
        <f t="shared" si="47"/>
        <v>816000</v>
      </c>
      <c r="AS47" s="61"/>
      <c r="AT47" s="121"/>
      <c r="AU47" s="121"/>
      <c r="AV47" s="162"/>
      <c r="AW47" s="121"/>
      <c r="AX47" s="61"/>
      <c r="AY47" s="57"/>
      <c r="AZ47" s="57"/>
      <c r="BA47" s="149"/>
      <c r="BB47" s="60"/>
      <c r="BC47" s="61"/>
      <c r="BD47" s="57"/>
      <c r="BE47" s="57"/>
      <c r="BF47" s="149"/>
      <c r="BG47" s="57"/>
      <c r="BH47" s="61"/>
      <c r="BI47" s="123">
        <v>108434</v>
      </c>
      <c r="BJ47" s="123"/>
      <c r="BK47" s="163">
        <v>108434</v>
      </c>
      <c r="BL47" s="123">
        <f t="shared" si="50"/>
        <v>1084340</v>
      </c>
      <c r="BM47" s="61"/>
      <c r="BN47" s="57"/>
      <c r="BO47" s="57"/>
      <c r="BP47" s="149"/>
      <c r="BQ47" s="65"/>
      <c r="BR47" s="61"/>
      <c r="BS47" s="127"/>
      <c r="BT47" s="127"/>
      <c r="BU47" s="150"/>
      <c r="BV47" s="60"/>
      <c r="BW47" s="61"/>
      <c r="BX47" s="63"/>
      <c r="BY47" s="63"/>
      <c r="BZ47" s="157"/>
      <c r="CA47" s="63"/>
      <c r="CB47" s="128"/>
      <c r="CC47" s="63"/>
      <c r="CD47" s="63"/>
      <c r="CE47" s="157"/>
      <c r="CF47" s="63"/>
      <c r="CG47" s="128"/>
      <c r="CH47" s="63"/>
      <c r="CI47" s="63"/>
      <c r="CJ47" s="157"/>
      <c r="CK47" s="63"/>
      <c r="CL47" s="128"/>
      <c r="CM47" s="63"/>
      <c r="CN47" s="63"/>
      <c r="CO47" s="157"/>
      <c r="CP47" s="63"/>
      <c r="CQ47" s="128"/>
      <c r="CR47" s="112"/>
      <c r="CS47" s="112"/>
      <c r="CT47" s="151"/>
      <c r="CU47" s="82"/>
      <c r="CV47" s="128"/>
      <c r="CW47" s="119"/>
      <c r="CX47" s="119"/>
      <c r="CY47" s="150"/>
      <c r="CZ47" s="63"/>
      <c r="DA47" s="128"/>
      <c r="DB47" s="119"/>
      <c r="DC47" s="119"/>
      <c r="DD47" s="150"/>
      <c r="DE47" s="63"/>
      <c r="DF47" s="128"/>
      <c r="DG47" s="112"/>
      <c r="DH47" s="112"/>
      <c r="DI47" s="151"/>
      <c r="DJ47" s="63"/>
      <c r="DK47" s="128"/>
      <c r="DL47" s="119"/>
      <c r="DM47" s="119"/>
      <c r="DN47" s="150"/>
      <c r="DO47" s="63"/>
      <c r="DQ47" s="45">
        <f t="shared" si="2"/>
        <v>102444.66666666667</v>
      </c>
      <c r="DR47" s="46">
        <f>SMALL((R47,W47,AB47,AG47,AL47,AQ47,AV47,BA47,BF47,BK47,BP47,BU47,BZ47,CE47,CJ47,CO47,CT47,CY47,DD47,DI47,DN47),1)</f>
        <v>81600</v>
      </c>
      <c r="DS47" s="175" t="str">
        <f t="shared" si="3"/>
        <v>SMITH &amp; NEPHEW</v>
      </c>
      <c r="DT47" s="48"/>
      <c r="DU47" s="91" t="str">
        <f t="shared" si="4"/>
        <v/>
      </c>
      <c r="DV47" s="49">
        <f t="shared" si="5"/>
        <v>81600</v>
      </c>
      <c r="DW47" s="50">
        <f t="shared" si="43"/>
        <v>816000</v>
      </c>
      <c r="DX47" s="170">
        <f t="shared" si="6"/>
        <v>0</v>
      </c>
      <c r="DY47" s="170">
        <f t="shared" si="7"/>
        <v>0</v>
      </c>
      <c r="DZ47" s="170">
        <f t="shared" si="8"/>
        <v>117300</v>
      </c>
      <c r="EA47" s="171">
        <f t="shared" si="9"/>
        <v>0</v>
      </c>
      <c r="EB47" s="170">
        <f t="shared" si="10"/>
        <v>0</v>
      </c>
      <c r="EC47" s="170">
        <f t="shared" si="11"/>
        <v>81600</v>
      </c>
      <c r="ED47" s="172">
        <f t="shared" si="12"/>
        <v>0</v>
      </c>
      <c r="EE47" s="170">
        <f t="shared" si="13"/>
        <v>0</v>
      </c>
      <c r="EF47" s="171">
        <f t="shared" si="14"/>
        <v>0</v>
      </c>
      <c r="EG47" s="173">
        <f t="shared" si="15"/>
        <v>108434</v>
      </c>
      <c r="EH47" s="170">
        <f t="shared" si="16"/>
        <v>0</v>
      </c>
      <c r="EI47" s="171">
        <f t="shared" si="17"/>
        <v>0</v>
      </c>
      <c r="EJ47" s="170">
        <f t="shared" si="18"/>
        <v>0</v>
      </c>
      <c r="EK47" s="169">
        <f t="shared" si="19"/>
        <v>0</v>
      </c>
      <c r="EL47" s="170">
        <f t="shared" si="20"/>
        <v>0</v>
      </c>
      <c r="EM47" s="170">
        <f t="shared" si="21"/>
        <v>0</v>
      </c>
      <c r="EN47" s="174">
        <f t="shared" si="22"/>
        <v>0</v>
      </c>
      <c r="EO47" s="171">
        <f t="shared" si="23"/>
        <v>0</v>
      </c>
      <c r="EP47" s="171">
        <f t="shared" si="24"/>
        <v>0</v>
      </c>
      <c r="EQ47" s="174">
        <f t="shared" si="25"/>
        <v>0</v>
      </c>
      <c r="ER47" s="171">
        <f t="shared" si="26"/>
        <v>0</v>
      </c>
      <c r="ES47" s="188"/>
    </row>
    <row r="48" spans="1:149" s="14" customFormat="1" ht="88.5" customHeight="1" thickBot="1">
      <c r="A48" s="27">
        <v>36</v>
      </c>
      <c r="B48" s="102" t="s">
        <v>129</v>
      </c>
      <c r="C48" s="102" t="s">
        <v>130</v>
      </c>
      <c r="D48" s="100" t="s">
        <v>57</v>
      </c>
      <c r="E48" s="102" t="s">
        <v>37</v>
      </c>
      <c r="F48" s="104">
        <v>2000</v>
      </c>
      <c r="G48" s="102" t="s">
        <v>58</v>
      </c>
      <c r="H48" s="103" t="s">
        <v>59</v>
      </c>
      <c r="I48" s="88"/>
      <c r="J48" s="24"/>
      <c r="K48" s="32"/>
      <c r="L48" s="32"/>
      <c r="M48" s="71"/>
      <c r="N48" s="71"/>
      <c r="P48" s="57"/>
      <c r="Q48" s="57"/>
      <c r="R48" s="149"/>
      <c r="S48" s="57"/>
      <c r="T48" s="53"/>
      <c r="U48" s="65"/>
      <c r="V48" s="65"/>
      <c r="W48" s="149"/>
      <c r="X48" s="60"/>
      <c r="Y48" s="53"/>
      <c r="Z48" s="40"/>
      <c r="AA48" s="30"/>
      <c r="AB48" s="152"/>
      <c r="AC48" s="65"/>
      <c r="AD48" s="53"/>
      <c r="AE48" s="117"/>
      <c r="AF48" s="117"/>
      <c r="AG48" s="155"/>
      <c r="AH48" s="117"/>
      <c r="AI48" s="53"/>
      <c r="AJ48" s="40"/>
      <c r="AK48" s="30"/>
      <c r="AL48" s="152"/>
      <c r="AM48" s="60"/>
      <c r="AN48" s="61"/>
      <c r="AO48" s="120">
        <v>2442</v>
      </c>
      <c r="AP48" s="120"/>
      <c r="AQ48" s="161">
        <f t="shared" si="46"/>
        <v>2442</v>
      </c>
      <c r="AR48" s="65">
        <f t="shared" si="47"/>
        <v>4884000</v>
      </c>
      <c r="AS48" s="61"/>
      <c r="AT48" s="121"/>
      <c r="AU48" s="121"/>
      <c r="AV48" s="162"/>
      <c r="AW48" s="121"/>
      <c r="AX48" s="61"/>
      <c r="AY48" s="57"/>
      <c r="AZ48" s="57"/>
      <c r="BA48" s="149"/>
      <c r="BB48" s="60"/>
      <c r="BC48" s="61"/>
      <c r="BD48" s="57"/>
      <c r="BE48" s="57"/>
      <c r="BF48" s="149"/>
      <c r="BG48" s="57"/>
      <c r="BH48" s="61"/>
      <c r="BI48" s="123">
        <v>5393</v>
      </c>
      <c r="BJ48" s="123"/>
      <c r="BK48" s="163">
        <v>5393</v>
      </c>
      <c r="BL48" s="123">
        <f t="shared" si="50"/>
        <v>10786000</v>
      </c>
      <c r="BM48" s="61"/>
      <c r="BN48" s="126">
        <v>950</v>
      </c>
      <c r="BO48" s="126"/>
      <c r="BP48" s="165">
        <f t="shared" ref="BP48" si="52">+BO48+BN48</f>
        <v>950</v>
      </c>
      <c r="BQ48" s="65">
        <f>+BP48*F48</f>
        <v>1900000</v>
      </c>
      <c r="BR48" s="61"/>
      <c r="BS48" s="127"/>
      <c r="BT48" s="127"/>
      <c r="BU48" s="150"/>
      <c r="BV48" s="60"/>
      <c r="BW48" s="61"/>
      <c r="BX48" s="63"/>
      <c r="BY48" s="63"/>
      <c r="BZ48" s="157"/>
      <c r="CA48" s="63"/>
      <c r="CB48" s="128"/>
      <c r="CC48" s="63"/>
      <c r="CD48" s="63"/>
      <c r="CE48" s="157"/>
      <c r="CF48" s="63"/>
      <c r="CG48" s="128"/>
      <c r="CH48" s="63"/>
      <c r="CI48" s="63"/>
      <c r="CJ48" s="157"/>
      <c r="CK48" s="63"/>
      <c r="CL48" s="128"/>
      <c r="CM48" s="63"/>
      <c r="CN48" s="63"/>
      <c r="CO48" s="157"/>
      <c r="CP48" s="63"/>
      <c r="CQ48" s="128"/>
      <c r="CR48" s="112">
        <v>2100</v>
      </c>
      <c r="CS48" s="112"/>
      <c r="CT48" s="151">
        <f t="shared" si="51"/>
        <v>2100</v>
      </c>
      <c r="CU48" s="82">
        <f>+CT48*F48</f>
        <v>4200000</v>
      </c>
      <c r="CV48" s="128"/>
      <c r="CW48" s="119"/>
      <c r="CX48" s="119"/>
      <c r="CY48" s="150"/>
      <c r="CZ48" s="63"/>
      <c r="DA48" s="128"/>
      <c r="DB48" s="119"/>
      <c r="DC48" s="119"/>
      <c r="DD48" s="150"/>
      <c r="DE48" s="63"/>
      <c r="DF48" s="128"/>
      <c r="DG48" s="112"/>
      <c r="DH48" s="112"/>
      <c r="DI48" s="151"/>
      <c r="DJ48" s="63"/>
      <c r="DK48" s="128"/>
      <c r="DL48" s="119"/>
      <c r="DM48" s="119"/>
      <c r="DN48" s="150"/>
      <c r="DO48" s="63"/>
      <c r="DQ48" s="45">
        <f t="shared" si="2"/>
        <v>2721.25</v>
      </c>
      <c r="DR48" s="46">
        <f>SMALL((R48,W48,AB48,AG48,AL48,AQ48,AV48,BA48,BF48,BK48,BP48,BU48,BZ48,CE48,CJ48,CO48,CT48,CY48,DD48,DI48,DN48),1)</f>
        <v>950</v>
      </c>
      <c r="DS48" s="175" t="str">
        <f t="shared" si="3"/>
        <v>ALFA</v>
      </c>
      <c r="DT48" s="48"/>
      <c r="DU48" s="91" t="str">
        <f t="shared" si="4"/>
        <v/>
      </c>
      <c r="DV48" s="49">
        <f t="shared" si="5"/>
        <v>950</v>
      </c>
      <c r="DW48" s="50">
        <f t="shared" si="43"/>
        <v>1900000</v>
      </c>
      <c r="DX48" s="170">
        <f t="shared" si="6"/>
        <v>0</v>
      </c>
      <c r="DY48" s="170">
        <f t="shared" si="7"/>
        <v>0</v>
      </c>
      <c r="DZ48" s="170">
        <f t="shared" si="8"/>
        <v>0</v>
      </c>
      <c r="EA48" s="171">
        <f t="shared" si="9"/>
        <v>0</v>
      </c>
      <c r="EB48" s="170">
        <f t="shared" si="10"/>
        <v>0</v>
      </c>
      <c r="EC48" s="170">
        <f t="shared" si="11"/>
        <v>2442</v>
      </c>
      <c r="ED48" s="172">
        <f t="shared" si="12"/>
        <v>0</v>
      </c>
      <c r="EE48" s="170">
        <f t="shared" si="13"/>
        <v>0</v>
      </c>
      <c r="EF48" s="171">
        <f t="shared" si="14"/>
        <v>0</v>
      </c>
      <c r="EG48" s="173">
        <f t="shared" si="15"/>
        <v>5393</v>
      </c>
      <c r="EH48" s="170">
        <f t="shared" si="16"/>
        <v>950</v>
      </c>
      <c r="EI48" s="171">
        <f t="shared" si="17"/>
        <v>0</v>
      </c>
      <c r="EJ48" s="170">
        <f t="shared" si="18"/>
        <v>0</v>
      </c>
      <c r="EK48" s="169">
        <f t="shared" si="19"/>
        <v>0</v>
      </c>
      <c r="EL48" s="170">
        <f t="shared" si="20"/>
        <v>0</v>
      </c>
      <c r="EM48" s="170">
        <f t="shared" si="21"/>
        <v>0</v>
      </c>
      <c r="EN48" s="174">
        <f t="shared" si="22"/>
        <v>2100</v>
      </c>
      <c r="EO48" s="171">
        <f t="shared" si="23"/>
        <v>0</v>
      </c>
      <c r="EP48" s="171">
        <f t="shared" si="24"/>
        <v>0</v>
      </c>
      <c r="EQ48" s="174">
        <f t="shared" si="25"/>
        <v>0</v>
      </c>
      <c r="ER48" s="171">
        <f t="shared" si="26"/>
        <v>0</v>
      </c>
      <c r="ES48" s="188"/>
    </row>
    <row r="49" spans="1:149" s="14" customFormat="1" ht="88.5" customHeight="1" thickBot="1">
      <c r="A49" s="27">
        <v>37</v>
      </c>
      <c r="B49" s="98" t="s">
        <v>131</v>
      </c>
      <c r="C49" s="99" t="s">
        <v>132</v>
      </c>
      <c r="D49" s="100" t="s">
        <v>57</v>
      </c>
      <c r="E49" s="99" t="s">
        <v>37</v>
      </c>
      <c r="F49" s="101">
        <v>35</v>
      </c>
      <c r="G49" s="102" t="s">
        <v>58</v>
      </c>
      <c r="H49" s="103" t="s">
        <v>59</v>
      </c>
      <c r="I49" s="88"/>
      <c r="J49" s="24"/>
      <c r="K49" s="32"/>
      <c r="L49" s="32"/>
      <c r="M49" s="71"/>
      <c r="N49" s="71"/>
      <c r="P49" s="57"/>
      <c r="Q49" s="57"/>
      <c r="R49" s="149"/>
      <c r="S49" s="57"/>
      <c r="T49" s="53"/>
      <c r="U49" s="65"/>
      <c r="V49" s="65"/>
      <c r="W49" s="149"/>
      <c r="X49" s="60"/>
      <c r="Y49" s="53"/>
      <c r="Z49" s="114">
        <v>221100</v>
      </c>
      <c r="AA49" s="114"/>
      <c r="AB49" s="154">
        <f t="shared" ref="AB49:AB53" si="53">+Z49+AA49</f>
        <v>221100</v>
      </c>
      <c r="AC49" s="65">
        <f>+AB49*F49</f>
        <v>7738500</v>
      </c>
      <c r="AD49" s="53"/>
      <c r="AE49" s="117"/>
      <c r="AF49" s="117"/>
      <c r="AG49" s="155"/>
      <c r="AH49" s="117"/>
      <c r="AI49" s="53"/>
      <c r="AJ49" s="40"/>
      <c r="AK49" s="30"/>
      <c r="AL49" s="152"/>
      <c r="AM49" s="60"/>
      <c r="AN49" s="61"/>
      <c r="AO49" s="120">
        <v>161200</v>
      </c>
      <c r="AP49" s="120"/>
      <c r="AQ49" s="161">
        <f t="shared" si="46"/>
        <v>161200</v>
      </c>
      <c r="AR49" s="65">
        <f t="shared" si="47"/>
        <v>5642000</v>
      </c>
      <c r="AS49" s="61"/>
      <c r="AT49" s="121">
        <v>185301</v>
      </c>
      <c r="AU49" s="121"/>
      <c r="AV49" s="162">
        <f t="shared" si="35"/>
        <v>185301</v>
      </c>
      <c r="AW49" s="121">
        <f>+AV49*F49</f>
        <v>6485535</v>
      </c>
      <c r="AX49" s="61"/>
      <c r="AY49" s="57"/>
      <c r="AZ49" s="57"/>
      <c r="BA49" s="149"/>
      <c r="BB49" s="60"/>
      <c r="BC49" s="61"/>
      <c r="BD49" s="57"/>
      <c r="BE49" s="57"/>
      <c r="BF49" s="149"/>
      <c r="BG49" s="57"/>
      <c r="BH49" s="61"/>
      <c r="BI49" s="123">
        <v>185301</v>
      </c>
      <c r="BJ49" s="123"/>
      <c r="BK49" s="163">
        <v>185301</v>
      </c>
      <c r="BL49" s="123">
        <f t="shared" si="50"/>
        <v>6485535</v>
      </c>
      <c r="BM49" s="61"/>
      <c r="BN49" s="57"/>
      <c r="BO49" s="57"/>
      <c r="BP49" s="149"/>
      <c r="BQ49" s="65"/>
      <c r="BR49" s="61"/>
      <c r="BS49" s="127"/>
      <c r="BT49" s="127"/>
      <c r="BU49" s="150"/>
      <c r="BV49" s="60"/>
      <c r="BW49" s="61"/>
      <c r="BX49" s="63"/>
      <c r="BY49" s="63"/>
      <c r="BZ49" s="157"/>
      <c r="CA49" s="63"/>
      <c r="CB49" s="128"/>
      <c r="CC49" s="63"/>
      <c r="CD49" s="63"/>
      <c r="CE49" s="157"/>
      <c r="CF49" s="63"/>
      <c r="CG49" s="128"/>
      <c r="CH49" s="63"/>
      <c r="CI49" s="63"/>
      <c r="CJ49" s="157"/>
      <c r="CK49" s="63"/>
      <c r="CL49" s="128"/>
      <c r="CM49" s="63"/>
      <c r="CN49" s="63"/>
      <c r="CO49" s="157"/>
      <c r="CP49" s="63"/>
      <c r="CQ49" s="128"/>
      <c r="CR49" s="112"/>
      <c r="CS49" s="112"/>
      <c r="CT49" s="151"/>
      <c r="CU49" s="82"/>
      <c r="CV49" s="128"/>
      <c r="CW49" s="119"/>
      <c r="CX49" s="119"/>
      <c r="CY49" s="150"/>
      <c r="CZ49" s="63"/>
      <c r="DA49" s="128"/>
      <c r="DB49" s="119"/>
      <c r="DC49" s="119"/>
      <c r="DD49" s="150"/>
      <c r="DE49" s="63"/>
      <c r="DF49" s="128"/>
      <c r="DG49" s="112"/>
      <c r="DH49" s="112"/>
      <c r="DI49" s="151"/>
      <c r="DJ49" s="63"/>
      <c r="DK49" s="128"/>
      <c r="DL49" s="119"/>
      <c r="DM49" s="119"/>
      <c r="DN49" s="150"/>
      <c r="DO49" s="63"/>
      <c r="DQ49" s="45">
        <f t="shared" si="2"/>
        <v>188225.5</v>
      </c>
      <c r="DR49" s="46">
        <f>SMALL((R49,W49,AB49,AG49,AL49,AQ49,AV49,BA49,BF49,BK49,BP49,BU49,BZ49,CE49,CJ49,CO49,CT49,CY49,DD49,DI49,DN49),1)</f>
        <v>161200</v>
      </c>
      <c r="DS49" s="175" t="str">
        <f t="shared" si="3"/>
        <v>SMITH &amp; NEPHEW</v>
      </c>
      <c r="DT49" s="48"/>
      <c r="DU49" s="91" t="str">
        <f t="shared" si="4"/>
        <v/>
      </c>
      <c r="DV49" s="49">
        <f t="shared" si="5"/>
        <v>161200</v>
      </c>
      <c r="DW49" s="50">
        <f t="shared" si="43"/>
        <v>5642000</v>
      </c>
      <c r="DX49" s="170">
        <f t="shared" si="6"/>
        <v>0</v>
      </c>
      <c r="DY49" s="170">
        <f t="shared" si="7"/>
        <v>0</v>
      </c>
      <c r="DZ49" s="170">
        <f t="shared" si="8"/>
        <v>221100</v>
      </c>
      <c r="EA49" s="171">
        <f t="shared" si="9"/>
        <v>0</v>
      </c>
      <c r="EB49" s="170">
        <f t="shared" si="10"/>
        <v>0</v>
      </c>
      <c r="EC49" s="170">
        <f t="shared" si="11"/>
        <v>161200</v>
      </c>
      <c r="ED49" s="172">
        <f t="shared" si="12"/>
        <v>185301</v>
      </c>
      <c r="EE49" s="170">
        <f t="shared" si="13"/>
        <v>0</v>
      </c>
      <c r="EF49" s="171">
        <f t="shared" si="14"/>
        <v>0</v>
      </c>
      <c r="EG49" s="173">
        <f t="shared" si="15"/>
        <v>185301</v>
      </c>
      <c r="EH49" s="170">
        <f t="shared" si="16"/>
        <v>0</v>
      </c>
      <c r="EI49" s="171">
        <f t="shared" si="17"/>
        <v>0</v>
      </c>
      <c r="EJ49" s="170">
        <f t="shared" si="18"/>
        <v>0</v>
      </c>
      <c r="EK49" s="169">
        <f t="shared" si="19"/>
        <v>0</v>
      </c>
      <c r="EL49" s="170">
        <f t="shared" si="20"/>
        <v>0</v>
      </c>
      <c r="EM49" s="170">
        <f t="shared" si="21"/>
        <v>0</v>
      </c>
      <c r="EN49" s="174">
        <f t="shared" si="22"/>
        <v>0</v>
      </c>
      <c r="EO49" s="171">
        <f t="shared" si="23"/>
        <v>0</v>
      </c>
      <c r="EP49" s="171">
        <f t="shared" si="24"/>
        <v>0</v>
      </c>
      <c r="EQ49" s="174">
        <f t="shared" si="25"/>
        <v>0</v>
      </c>
      <c r="ER49" s="171">
        <f t="shared" si="26"/>
        <v>0</v>
      </c>
      <c r="ES49" s="188"/>
    </row>
    <row r="50" spans="1:149" s="14" customFormat="1" ht="88.5" customHeight="1" thickBot="1">
      <c r="A50" s="27">
        <v>38</v>
      </c>
      <c r="B50" s="102" t="s">
        <v>133</v>
      </c>
      <c r="C50" s="102" t="s">
        <v>134</v>
      </c>
      <c r="D50" s="100" t="s">
        <v>57</v>
      </c>
      <c r="E50" s="102" t="s">
        <v>37</v>
      </c>
      <c r="F50" s="104">
        <v>59.818181818181735</v>
      </c>
      <c r="G50" s="102" t="s">
        <v>58</v>
      </c>
      <c r="H50" s="103" t="s">
        <v>59</v>
      </c>
      <c r="I50" s="88"/>
      <c r="J50" s="24"/>
      <c r="K50" s="32"/>
      <c r="L50" s="32"/>
      <c r="M50" s="71"/>
      <c r="N50" s="71"/>
      <c r="P50" s="57"/>
      <c r="Q50" s="57"/>
      <c r="R50" s="149"/>
      <c r="S50" s="57"/>
      <c r="T50" s="53"/>
      <c r="U50" s="65"/>
      <c r="V50" s="65"/>
      <c r="W50" s="149"/>
      <c r="X50" s="60"/>
      <c r="Y50" s="53"/>
      <c r="Z50" s="114">
        <v>57400</v>
      </c>
      <c r="AA50" s="114"/>
      <c r="AB50" s="154">
        <f t="shared" si="53"/>
        <v>57400</v>
      </c>
      <c r="AC50" s="65">
        <f>+AB50*F50</f>
        <v>3433563.6363636316</v>
      </c>
      <c r="AD50" s="53"/>
      <c r="AE50" s="117"/>
      <c r="AF50" s="117"/>
      <c r="AG50" s="155"/>
      <c r="AH50" s="117"/>
      <c r="AI50" s="53"/>
      <c r="AJ50" s="40"/>
      <c r="AK50" s="30"/>
      <c r="AL50" s="152"/>
      <c r="AM50" s="60"/>
      <c r="AN50" s="61"/>
      <c r="AO50" s="120">
        <v>40900</v>
      </c>
      <c r="AP50" s="120"/>
      <c r="AQ50" s="161">
        <f t="shared" si="46"/>
        <v>40900</v>
      </c>
      <c r="AR50" s="65">
        <f t="shared" si="47"/>
        <v>2446563.636363633</v>
      </c>
      <c r="AS50" s="61"/>
      <c r="AT50" s="121">
        <v>53855</v>
      </c>
      <c r="AU50" s="121"/>
      <c r="AV50" s="162">
        <f t="shared" si="35"/>
        <v>53855</v>
      </c>
      <c r="AW50" s="121">
        <f>+AV50*F50</f>
        <v>3221508.1818181775</v>
      </c>
      <c r="AX50" s="61"/>
      <c r="AY50" s="57"/>
      <c r="AZ50" s="57"/>
      <c r="BA50" s="149"/>
      <c r="BB50" s="60"/>
      <c r="BC50" s="61"/>
      <c r="BD50" s="57"/>
      <c r="BE50" s="57"/>
      <c r="BF50" s="149"/>
      <c r="BG50" s="57"/>
      <c r="BH50" s="61"/>
      <c r="BI50" s="123">
        <v>53855</v>
      </c>
      <c r="BJ50" s="123"/>
      <c r="BK50" s="163">
        <v>53855</v>
      </c>
      <c r="BL50" s="123">
        <f t="shared" si="50"/>
        <v>3221508.1818181775</v>
      </c>
      <c r="BM50" s="61"/>
      <c r="BN50" s="57"/>
      <c r="BO50" s="57"/>
      <c r="BP50" s="149"/>
      <c r="BQ50" s="65"/>
      <c r="BR50" s="61"/>
      <c r="BS50" s="127"/>
      <c r="BT50" s="127"/>
      <c r="BU50" s="150"/>
      <c r="BV50" s="60"/>
      <c r="BW50" s="61"/>
      <c r="BX50" s="63"/>
      <c r="BY50" s="63"/>
      <c r="BZ50" s="157"/>
      <c r="CA50" s="63"/>
      <c r="CB50" s="128"/>
      <c r="CC50" s="63"/>
      <c r="CD50" s="63"/>
      <c r="CE50" s="157"/>
      <c r="CF50" s="63"/>
      <c r="CG50" s="128"/>
      <c r="CH50" s="63"/>
      <c r="CI50" s="63"/>
      <c r="CJ50" s="157"/>
      <c r="CK50" s="63"/>
      <c r="CL50" s="128"/>
      <c r="CM50" s="63"/>
      <c r="CN50" s="63"/>
      <c r="CO50" s="157"/>
      <c r="CP50" s="63"/>
      <c r="CQ50" s="128"/>
      <c r="CR50" s="112"/>
      <c r="CS50" s="112"/>
      <c r="CT50" s="151"/>
      <c r="CU50" s="82"/>
      <c r="CV50" s="128"/>
      <c r="CW50" s="119"/>
      <c r="CX50" s="119"/>
      <c r="CY50" s="150"/>
      <c r="CZ50" s="63"/>
      <c r="DA50" s="128"/>
      <c r="DB50" s="119"/>
      <c r="DC50" s="119"/>
      <c r="DD50" s="150"/>
      <c r="DE50" s="63"/>
      <c r="DF50" s="128"/>
      <c r="DG50" s="112"/>
      <c r="DH50" s="112"/>
      <c r="DI50" s="151"/>
      <c r="DJ50" s="63"/>
      <c r="DK50" s="128"/>
      <c r="DL50" s="119"/>
      <c r="DM50" s="119"/>
      <c r="DN50" s="150"/>
      <c r="DO50" s="63"/>
      <c r="DQ50" s="45">
        <f t="shared" si="2"/>
        <v>51502.5</v>
      </c>
      <c r="DR50" s="46">
        <f>SMALL((R50,W50,AB50,AG50,AL50,AQ50,AV50,BA50,BF50,BK50,BP50,BU50,BZ50,CE50,CJ50,CO50,CT50,CY50,DD50,DI50,DN50),1)</f>
        <v>40900</v>
      </c>
      <c r="DS50" s="175" t="str">
        <f t="shared" si="3"/>
        <v>SMITH &amp; NEPHEW</v>
      </c>
      <c r="DT50" s="48"/>
      <c r="DU50" s="91" t="str">
        <f t="shared" si="4"/>
        <v/>
      </c>
      <c r="DV50" s="49">
        <f t="shared" si="5"/>
        <v>40900</v>
      </c>
      <c r="DW50" s="50">
        <f t="shared" si="43"/>
        <v>2446563.636363633</v>
      </c>
      <c r="DX50" s="170">
        <f t="shared" si="6"/>
        <v>0</v>
      </c>
      <c r="DY50" s="170">
        <f t="shared" si="7"/>
        <v>0</v>
      </c>
      <c r="DZ50" s="170">
        <f t="shared" si="8"/>
        <v>57400</v>
      </c>
      <c r="EA50" s="171">
        <f t="shared" si="9"/>
        <v>0</v>
      </c>
      <c r="EB50" s="170">
        <f t="shared" si="10"/>
        <v>0</v>
      </c>
      <c r="EC50" s="170">
        <f t="shared" si="11"/>
        <v>40900</v>
      </c>
      <c r="ED50" s="172">
        <f t="shared" si="12"/>
        <v>53855</v>
      </c>
      <c r="EE50" s="170">
        <f t="shared" si="13"/>
        <v>0</v>
      </c>
      <c r="EF50" s="171">
        <f t="shared" si="14"/>
        <v>0</v>
      </c>
      <c r="EG50" s="173">
        <f t="shared" si="15"/>
        <v>53855</v>
      </c>
      <c r="EH50" s="170">
        <f t="shared" si="16"/>
        <v>0</v>
      </c>
      <c r="EI50" s="171">
        <f t="shared" si="17"/>
        <v>0</v>
      </c>
      <c r="EJ50" s="170">
        <f t="shared" si="18"/>
        <v>0</v>
      </c>
      <c r="EK50" s="169">
        <f t="shared" si="19"/>
        <v>0</v>
      </c>
      <c r="EL50" s="170">
        <f t="shared" si="20"/>
        <v>0</v>
      </c>
      <c r="EM50" s="170">
        <f t="shared" si="21"/>
        <v>0</v>
      </c>
      <c r="EN50" s="174">
        <f t="shared" si="22"/>
        <v>0</v>
      </c>
      <c r="EO50" s="171">
        <f t="shared" si="23"/>
        <v>0</v>
      </c>
      <c r="EP50" s="171">
        <f t="shared" si="24"/>
        <v>0</v>
      </c>
      <c r="EQ50" s="174">
        <f t="shared" si="25"/>
        <v>0</v>
      </c>
      <c r="ER50" s="171">
        <f t="shared" si="26"/>
        <v>0</v>
      </c>
      <c r="ES50" s="188"/>
    </row>
    <row r="51" spans="1:149" s="14" customFormat="1" ht="88.5" customHeight="1" thickBot="1">
      <c r="A51" s="27">
        <v>39</v>
      </c>
      <c r="B51" s="102" t="s">
        <v>135</v>
      </c>
      <c r="C51" s="102" t="s">
        <v>136</v>
      </c>
      <c r="D51" s="100" t="s">
        <v>57</v>
      </c>
      <c r="E51" s="102" t="s">
        <v>37</v>
      </c>
      <c r="F51" s="104">
        <v>1</v>
      </c>
      <c r="G51" s="102" t="s">
        <v>58</v>
      </c>
      <c r="H51" s="103" t="s">
        <v>59</v>
      </c>
      <c r="I51" s="88"/>
      <c r="J51" s="33"/>
      <c r="K51" s="32"/>
      <c r="L51" s="33"/>
      <c r="M51" s="71"/>
      <c r="N51" s="71"/>
      <c r="P51" s="57"/>
      <c r="Q51" s="57"/>
      <c r="R51" s="149"/>
      <c r="S51" s="57"/>
      <c r="T51" s="53"/>
      <c r="U51" s="112">
        <v>3967.2530120481933</v>
      </c>
      <c r="V51" s="113"/>
      <c r="W51" s="151">
        <v>3967.2530120481933</v>
      </c>
      <c r="X51" s="60">
        <f>+W51*F51</f>
        <v>3967.2530120481933</v>
      </c>
      <c r="Y51" s="53"/>
      <c r="Z51" s="114">
        <v>102100</v>
      </c>
      <c r="AA51" s="114"/>
      <c r="AB51" s="154">
        <f t="shared" si="53"/>
        <v>102100</v>
      </c>
      <c r="AC51" s="65">
        <f>+AB51*F51</f>
        <v>102100</v>
      </c>
      <c r="AD51" s="53"/>
      <c r="AE51" s="117"/>
      <c r="AF51" s="117"/>
      <c r="AG51" s="155"/>
      <c r="AH51" s="117"/>
      <c r="AI51" s="53"/>
      <c r="AJ51" s="54"/>
      <c r="AK51" s="55"/>
      <c r="AL51" s="153"/>
      <c r="AM51" s="60"/>
      <c r="AN51" s="61"/>
      <c r="AO51" s="120">
        <v>14950</v>
      </c>
      <c r="AP51" s="120"/>
      <c r="AQ51" s="161">
        <f t="shared" si="46"/>
        <v>14950</v>
      </c>
      <c r="AR51" s="65">
        <f t="shared" si="47"/>
        <v>14950</v>
      </c>
      <c r="AS51" s="61"/>
      <c r="AT51" s="121">
        <v>9880</v>
      </c>
      <c r="AU51" s="121"/>
      <c r="AV51" s="162">
        <f t="shared" si="35"/>
        <v>9880</v>
      </c>
      <c r="AW51" s="121">
        <f>+AV51*F51</f>
        <v>9880</v>
      </c>
      <c r="AX51" s="61"/>
      <c r="AY51" s="57"/>
      <c r="AZ51" s="57"/>
      <c r="BA51" s="149"/>
      <c r="BB51" s="60"/>
      <c r="BC51" s="61"/>
      <c r="BD51" s="57"/>
      <c r="BE51" s="57"/>
      <c r="BF51" s="149"/>
      <c r="BG51" s="57"/>
      <c r="BH51" s="61"/>
      <c r="BI51" s="123">
        <v>4337</v>
      </c>
      <c r="BJ51" s="123"/>
      <c r="BK51" s="163">
        <v>4337</v>
      </c>
      <c r="BL51" s="123">
        <f t="shared" si="50"/>
        <v>4337</v>
      </c>
      <c r="BM51" s="61"/>
      <c r="BN51" s="57"/>
      <c r="BO51" s="57"/>
      <c r="BP51" s="149"/>
      <c r="BQ51" s="65"/>
      <c r="BR51" s="61"/>
      <c r="BS51" s="127"/>
      <c r="BT51" s="127"/>
      <c r="BU51" s="150"/>
      <c r="BV51" s="60"/>
      <c r="BW51" s="61"/>
      <c r="BX51" s="63"/>
      <c r="BY51" s="63"/>
      <c r="BZ51" s="157"/>
      <c r="CA51" s="63"/>
      <c r="CB51" s="128"/>
      <c r="CC51" s="63"/>
      <c r="CD51" s="63"/>
      <c r="CE51" s="157"/>
      <c r="CF51" s="63"/>
      <c r="CG51" s="128"/>
      <c r="CH51" s="63"/>
      <c r="CI51" s="63"/>
      <c r="CJ51" s="157"/>
      <c r="CK51" s="63"/>
      <c r="CL51" s="128"/>
      <c r="CM51" s="63"/>
      <c r="CN51" s="63"/>
      <c r="CO51" s="157"/>
      <c r="CP51" s="63"/>
      <c r="CQ51" s="128"/>
      <c r="CR51" s="112"/>
      <c r="CS51" s="112"/>
      <c r="CT51" s="151"/>
      <c r="CU51" s="82"/>
      <c r="CV51" s="128"/>
      <c r="CW51" s="119"/>
      <c r="CX51" s="119"/>
      <c r="CY51" s="150"/>
      <c r="CZ51" s="63"/>
      <c r="DA51" s="128"/>
      <c r="DB51" s="119"/>
      <c r="DC51" s="119"/>
      <c r="DD51" s="150"/>
      <c r="DE51" s="63"/>
      <c r="DF51" s="128"/>
      <c r="DG51" s="112"/>
      <c r="DH51" s="112"/>
      <c r="DI51" s="151"/>
      <c r="DJ51" s="63"/>
      <c r="DK51" s="128"/>
      <c r="DL51" s="119"/>
      <c r="DM51" s="119"/>
      <c r="DN51" s="150"/>
      <c r="DO51" s="63"/>
      <c r="DQ51" s="45">
        <f t="shared" si="2"/>
        <v>27046.850602409639</v>
      </c>
      <c r="DR51" s="46">
        <f>SMALL((R51,W51,AB51,AG51,AL51,AQ51,AV51,BA51,BF51,BK51,BP51,BU51,BZ51,CE51,CJ51,CO51,CT51,CY51,DD51,DI51,DN51),1)</f>
        <v>3967.2530120481933</v>
      </c>
      <c r="DS51" s="175" t="str">
        <f t="shared" si="3"/>
        <v>MEDICOX LTDA</v>
      </c>
      <c r="DT51" s="48"/>
      <c r="DU51" s="91" t="str">
        <f t="shared" si="4"/>
        <v/>
      </c>
      <c r="DV51" s="49">
        <f t="shared" si="5"/>
        <v>3967.2530120481933</v>
      </c>
      <c r="DW51" s="50">
        <f t="shared" si="43"/>
        <v>3967.2530120481933</v>
      </c>
      <c r="DX51" s="170">
        <f t="shared" si="6"/>
        <v>0</v>
      </c>
      <c r="DY51" s="170">
        <f t="shared" si="7"/>
        <v>3967.2530120481933</v>
      </c>
      <c r="DZ51" s="170">
        <f t="shared" si="8"/>
        <v>102100</v>
      </c>
      <c r="EA51" s="171">
        <f t="shared" si="9"/>
        <v>0</v>
      </c>
      <c r="EB51" s="170">
        <f t="shared" si="10"/>
        <v>0</v>
      </c>
      <c r="EC51" s="170">
        <f t="shared" si="11"/>
        <v>14950</v>
      </c>
      <c r="ED51" s="172">
        <f t="shared" si="12"/>
        <v>9880</v>
      </c>
      <c r="EE51" s="170">
        <f t="shared" si="13"/>
        <v>0</v>
      </c>
      <c r="EF51" s="171">
        <f t="shared" si="14"/>
        <v>0</v>
      </c>
      <c r="EG51" s="173">
        <f t="shared" si="15"/>
        <v>4337</v>
      </c>
      <c r="EH51" s="170">
        <f t="shared" si="16"/>
        <v>0</v>
      </c>
      <c r="EI51" s="171">
        <f t="shared" si="17"/>
        <v>0</v>
      </c>
      <c r="EJ51" s="170">
        <f t="shared" si="18"/>
        <v>0</v>
      </c>
      <c r="EK51" s="169">
        <f t="shared" si="19"/>
        <v>0</v>
      </c>
      <c r="EL51" s="170">
        <f t="shared" si="20"/>
        <v>0</v>
      </c>
      <c r="EM51" s="170">
        <f t="shared" si="21"/>
        <v>0</v>
      </c>
      <c r="EN51" s="174">
        <f t="shared" si="22"/>
        <v>0</v>
      </c>
      <c r="EO51" s="171">
        <f t="shared" si="23"/>
        <v>0</v>
      </c>
      <c r="EP51" s="171">
        <f t="shared" si="24"/>
        <v>0</v>
      </c>
      <c r="EQ51" s="174">
        <f t="shared" si="25"/>
        <v>0</v>
      </c>
      <c r="ER51" s="171">
        <f t="shared" si="26"/>
        <v>0</v>
      </c>
      <c r="ES51" s="188"/>
    </row>
    <row r="52" spans="1:149" s="14" customFormat="1" ht="88.5" customHeight="1" thickBot="1">
      <c r="A52" s="27">
        <v>40</v>
      </c>
      <c r="B52" s="102" t="s">
        <v>137</v>
      </c>
      <c r="C52" s="102" t="s">
        <v>138</v>
      </c>
      <c r="D52" s="100" t="s">
        <v>57</v>
      </c>
      <c r="E52" s="102" t="s">
        <v>37</v>
      </c>
      <c r="F52" s="104">
        <v>1</v>
      </c>
      <c r="G52" s="102" t="s">
        <v>58</v>
      </c>
      <c r="H52" s="103" t="s">
        <v>59</v>
      </c>
      <c r="I52" s="88"/>
      <c r="J52" s="31"/>
      <c r="K52" s="31"/>
      <c r="L52" s="31"/>
      <c r="M52" s="71"/>
      <c r="N52" s="71"/>
      <c r="P52" s="57"/>
      <c r="Q52" s="57"/>
      <c r="R52" s="149"/>
      <c r="S52" s="57"/>
      <c r="T52" s="53"/>
      <c r="U52" s="65"/>
      <c r="V52" s="65"/>
      <c r="W52" s="149"/>
      <c r="X52" s="60"/>
      <c r="Y52" s="53"/>
      <c r="Z52" s="114">
        <v>65400</v>
      </c>
      <c r="AA52" s="114"/>
      <c r="AB52" s="154">
        <f t="shared" si="53"/>
        <v>65400</v>
      </c>
      <c r="AC52" s="65">
        <f>+AB52*F52</f>
        <v>65400</v>
      </c>
      <c r="AD52" s="53"/>
      <c r="AE52" s="117"/>
      <c r="AF52" s="117"/>
      <c r="AG52" s="155"/>
      <c r="AH52" s="117"/>
      <c r="AI52" s="53"/>
      <c r="AJ52" s="40"/>
      <c r="AK52" s="30"/>
      <c r="AL52" s="152"/>
      <c r="AM52" s="60"/>
      <c r="AN52" s="61"/>
      <c r="AO52" s="120">
        <v>14950</v>
      </c>
      <c r="AP52" s="120"/>
      <c r="AQ52" s="161">
        <f t="shared" si="46"/>
        <v>14950</v>
      </c>
      <c r="AR52" s="65">
        <f t="shared" si="47"/>
        <v>14950</v>
      </c>
      <c r="AS52" s="61"/>
      <c r="AT52" s="121">
        <v>11566</v>
      </c>
      <c r="AU52" s="121"/>
      <c r="AV52" s="162">
        <f t="shared" si="35"/>
        <v>11566</v>
      </c>
      <c r="AW52" s="121">
        <f>+AV52*F52</f>
        <v>11566</v>
      </c>
      <c r="AX52" s="61"/>
      <c r="AY52" s="57"/>
      <c r="AZ52" s="57"/>
      <c r="BA52" s="149"/>
      <c r="BB52" s="60"/>
      <c r="BC52" s="61"/>
      <c r="BD52" s="57"/>
      <c r="BE52" s="57"/>
      <c r="BF52" s="149"/>
      <c r="BG52" s="57"/>
      <c r="BH52" s="61"/>
      <c r="BI52" s="112"/>
      <c r="BJ52" s="112"/>
      <c r="BK52" s="151"/>
      <c r="BL52" s="123"/>
      <c r="BM52" s="61"/>
      <c r="BN52" s="57"/>
      <c r="BO52" s="57"/>
      <c r="BP52" s="149"/>
      <c r="BQ52" s="65"/>
      <c r="BR52" s="61"/>
      <c r="BS52" s="127"/>
      <c r="BT52" s="127"/>
      <c r="BU52" s="150"/>
      <c r="BV52" s="60"/>
      <c r="BW52" s="61"/>
      <c r="BX52" s="63"/>
      <c r="BY52" s="63"/>
      <c r="BZ52" s="157"/>
      <c r="CA52" s="63"/>
      <c r="CB52" s="128"/>
      <c r="CC52" s="63"/>
      <c r="CD52" s="63"/>
      <c r="CE52" s="157"/>
      <c r="CF52" s="63"/>
      <c r="CG52" s="128"/>
      <c r="CH52" s="63"/>
      <c r="CI52" s="63"/>
      <c r="CJ52" s="157"/>
      <c r="CK52" s="63"/>
      <c r="CL52" s="128"/>
      <c r="CM52" s="63"/>
      <c r="CN52" s="63"/>
      <c r="CO52" s="157"/>
      <c r="CP52" s="63"/>
      <c r="CQ52" s="128"/>
      <c r="CR52" s="112"/>
      <c r="CS52" s="112"/>
      <c r="CT52" s="151"/>
      <c r="CU52" s="82"/>
      <c r="CV52" s="128"/>
      <c r="CW52" s="119"/>
      <c r="CX52" s="119"/>
      <c r="CY52" s="150"/>
      <c r="CZ52" s="63"/>
      <c r="DA52" s="128"/>
      <c r="DB52" s="119"/>
      <c r="DC52" s="119"/>
      <c r="DD52" s="150"/>
      <c r="DE52" s="63"/>
      <c r="DF52" s="128"/>
      <c r="DG52" s="112"/>
      <c r="DH52" s="112"/>
      <c r="DI52" s="151"/>
      <c r="DJ52" s="63"/>
      <c r="DK52" s="128"/>
      <c r="DL52" s="119"/>
      <c r="DM52" s="119"/>
      <c r="DN52" s="150"/>
      <c r="DO52" s="63"/>
      <c r="DQ52" s="45">
        <f t="shared" si="2"/>
        <v>30638.666666666668</v>
      </c>
      <c r="DR52" s="46">
        <f>SMALL((R52,W52,AB52,AG52,AL52,AQ52,AV52,BA52,BF52,BK52,BP52,BU52,BZ52,CE52,CJ52,CO52,CT52,CY52,DD52,DI52,DN52),1)</f>
        <v>11566</v>
      </c>
      <c r="DS52" s="175" t="str">
        <f t="shared" si="3"/>
        <v>Rafael Antonio Salamanca</v>
      </c>
      <c r="DT52" s="48"/>
      <c r="DU52" s="91" t="str">
        <f t="shared" si="4"/>
        <v/>
      </c>
      <c r="DV52" s="49">
        <f t="shared" si="5"/>
        <v>11566</v>
      </c>
      <c r="DW52" s="50">
        <f t="shared" si="43"/>
        <v>11566</v>
      </c>
      <c r="DX52" s="170">
        <f t="shared" si="6"/>
        <v>0</v>
      </c>
      <c r="DY52" s="170">
        <f t="shared" si="7"/>
        <v>0</v>
      </c>
      <c r="DZ52" s="170">
        <f t="shared" si="8"/>
        <v>65400</v>
      </c>
      <c r="EA52" s="171">
        <f t="shared" si="9"/>
        <v>0</v>
      </c>
      <c r="EB52" s="170">
        <f t="shared" si="10"/>
        <v>0</v>
      </c>
      <c r="EC52" s="170">
        <f t="shared" si="11"/>
        <v>14950</v>
      </c>
      <c r="ED52" s="172">
        <f t="shared" si="12"/>
        <v>11566</v>
      </c>
      <c r="EE52" s="170">
        <f t="shared" si="13"/>
        <v>0</v>
      </c>
      <c r="EF52" s="171">
        <f t="shared" si="14"/>
        <v>0</v>
      </c>
      <c r="EG52" s="173">
        <f t="shared" si="15"/>
        <v>0</v>
      </c>
      <c r="EH52" s="170">
        <f t="shared" si="16"/>
        <v>0</v>
      </c>
      <c r="EI52" s="171">
        <f t="shared" si="17"/>
        <v>0</v>
      </c>
      <c r="EJ52" s="170">
        <f t="shared" si="18"/>
        <v>0</v>
      </c>
      <c r="EK52" s="169">
        <f t="shared" si="19"/>
        <v>0</v>
      </c>
      <c r="EL52" s="170">
        <f t="shared" si="20"/>
        <v>0</v>
      </c>
      <c r="EM52" s="170">
        <f t="shared" si="21"/>
        <v>0</v>
      </c>
      <c r="EN52" s="174">
        <f t="shared" si="22"/>
        <v>0</v>
      </c>
      <c r="EO52" s="171">
        <f t="shared" si="23"/>
        <v>0</v>
      </c>
      <c r="EP52" s="171">
        <f t="shared" si="24"/>
        <v>0</v>
      </c>
      <c r="EQ52" s="174">
        <f t="shared" si="25"/>
        <v>0</v>
      </c>
      <c r="ER52" s="171">
        <f t="shared" si="26"/>
        <v>0</v>
      </c>
      <c r="ES52" s="188"/>
    </row>
    <row r="53" spans="1:149" s="14" customFormat="1" ht="88.5" customHeight="1" thickBot="1">
      <c r="A53" s="27">
        <v>41</v>
      </c>
      <c r="B53" s="102" t="s">
        <v>139</v>
      </c>
      <c r="C53" s="102" t="s">
        <v>140</v>
      </c>
      <c r="D53" s="100" t="s">
        <v>57</v>
      </c>
      <c r="E53" s="102" t="s">
        <v>37</v>
      </c>
      <c r="F53" s="104">
        <v>1</v>
      </c>
      <c r="G53" s="102" t="s">
        <v>58</v>
      </c>
      <c r="H53" s="103" t="s">
        <v>59</v>
      </c>
      <c r="I53" s="88"/>
      <c r="J53" s="31"/>
      <c r="K53" s="31"/>
      <c r="L53" s="31"/>
      <c r="M53" s="71"/>
      <c r="N53" s="71"/>
      <c r="P53" s="57"/>
      <c r="Q53" s="57"/>
      <c r="R53" s="149"/>
      <c r="S53" s="57"/>
      <c r="T53" s="53"/>
      <c r="U53" s="65"/>
      <c r="V53" s="65"/>
      <c r="W53" s="149"/>
      <c r="X53" s="60"/>
      <c r="Y53" s="53"/>
      <c r="Z53" s="114">
        <v>102100</v>
      </c>
      <c r="AA53" s="114"/>
      <c r="AB53" s="154">
        <f t="shared" si="53"/>
        <v>102100</v>
      </c>
      <c r="AC53" s="65">
        <f>+AB53*F53</f>
        <v>102100</v>
      </c>
      <c r="AD53" s="53"/>
      <c r="AE53" s="117"/>
      <c r="AF53" s="117"/>
      <c r="AG53" s="155"/>
      <c r="AH53" s="117"/>
      <c r="AI53" s="53"/>
      <c r="AJ53" s="40"/>
      <c r="AK53" s="30"/>
      <c r="AL53" s="152"/>
      <c r="AM53" s="60"/>
      <c r="AN53" s="61"/>
      <c r="AO53" s="120">
        <v>905600</v>
      </c>
      <c r="AP53" s="120"/>
      <c r="AQ53" s="161">
        <f t="shared" si="46"/>
        <v>905600</v>
      </c>
      <c r="AR53" s="65">
        <f t="shared" si="47"/>
        <v>905600</v>
      </c>
      <c r="AS53" s="61"/>
      <c r="AT53" s="121"/>
      <c r="AU53" s="121"/>
      <c r="AV53" s="162"/>
      <c r="AW53" s="121"/>
      <c r="AX53" s="61"/>
      <c r="AY53" s="57"/>
      <c r="AZ53" s="57"/>
      <c r="BA53" s="149"/>
      <c r="BB53" s="60"/>
      <c r="BC53" s="61"/>
      <c r="BD53" s="57"/>
      <c r="BE53" s="57"/>
      <c r="BF53" s="149"/>
      <c r="BG53" s="57"/>
      <c r="BH53" s="61"/>
      <c r="BI53" s="123">
        <v>95181</v>
      </c>
      <c r="BJ53" s="123"/>
      <c r="BK53" s="163">
        <v>95181</v>
      </c>
      <c r="BL53" s="123">
        <f>+BK53*F53</f>
        <v>95181</v>
      </c>
      <c r="BM53" s="61"/>
      <c r="BN53" s="57"/>
      <c r="BO53" s="57"/>
      <c r="BP53" s="149"/>
      <c r="BQ53" s="65"/>
      <c r="BR53" s="61"/>
      <c r="BS53" s="127"/>
      <c r="BT53" s="127"/>
      <c r="BU53" s="150"/>
      <c r="BV53" s="60"/>
      <c r="BW53" s="61"/>
      <c r="BX53" s="63"/>
      <c r="BY53" s="63"/>
      <c r="BZ53" s="157"/>
      <c r="CA53" s="63"/>
      <c r="CB53" s="128"/>
      <c r="CC53" s="111">
        <v>2666667</v>
      </c>
      <c r="CD53" s="111">
        <f>+CC53*19%</f>
        <v>506666.73</v>
      </c>
      <c r="CE53" s="150">
        <f t="shared" ref="CE53" si="54">+CD53+CC53</f>
        <v>3173333.73</v>
      </c>
      <c r="CF53" s="63">
        <f>+CE53*F53</f>
        <v>3173333.73</v>
      </c>
      <c r="CG53" s="128"/>
      <c r="CH53" s="63"/>
      <c r="CI53" s="63"/>
      <c r="CJ53" s="157"/>
      <c r="CK53" s="63"/>
      <c r="CL53" s="128"/>
      <c r="CM53" s="63"/>
      <c r="CN53" s="63"/>
      <c r="CO53" s="157"/>
      <c r="CP53" s="63"/>
      <c r="CQ53" s="128"/>
      <c r="CR53" s="112"/>
      <c r="CS53" s="112"/>
      <c r="CT53" s="151"/>
      <c r="CU53" s="82"/>
      <c r="CV53" s="128"/>
      <c r="CW53" s="119"/>
      <c r="CX53" s="119"/>
      <c r="CY53" s="150"/>
      <c r="CZ53" s="63"/>
      <c r="DA53" s="128"/>
      <c r="DB53" s="119"/>
      <c r="DC53" s="119"/>
      <c r="DD53" s="150"/>
      <c r="DE53" s="63"/>
      <c r="DF53" s="128"/>
      <c r="DG53" s="112"/>
      <c r="DH53" s="112"/>
      <c r="DI53" s="151"/>
      <c r="DJ53" s="63"/>
      <c r="DK53" s="128"/>
      <c r="DL53" s="119"/>
      <c r="DM53" s="119"/>
      <c r="DN53" s="150"/>
      <c r="DO53" s="63"/>
      <c r="DQ53" s="45">
        <f t="shared" si="2"/>
        <v>1069053.6825000001</v>
      </c>
      <c r="DR53" s="46">
        <f>ES53</f>
        <v>0</v>
      </c>
      <c r="DS53" s="175" t="str">
        <f t="shared" si="3"/>
        <v>JOHNSON &amp; JOHNSON MEDTECH S.A.S</v>
      </c>
      <c r="DT53" s="48"/>
      <c r="DU53" s="91" t="str">
        <f t="shared" si="4"/>
        <v/>
      </c>
      <c r="DV53" s="49">
        <f t="shared" si="5"/>
        <v>0</v>
      </c>
      <c r="DW53" s="50">
        <f t="shared" si="43"/>
        <v>0</v>
      </c>
      <c r="DX53" s="170">
        <f t="shared" si="6"/>
        <v>0</v>
      </c>
      <c r="DY53" s="170">
        <f t="shared" si="7"/>
        <v>0</v>
      </c>
      <c r="DZ53" s="170">
        <f t="shared" si="8"/>
        <v>102100</v>
      </c>
      <c r="EA53" s="171">
        <f t="shared" si="9"/>
        <v>0</v>
      </c>
      <c r="EB53" s="170">
        <f t="shared" si="10"/>
        <v>0</v>
      </c>
      <c r="EC53" s="177">
        <f t="shared" si="11"/>
        <v>905600</v>
      </c>
      <c r="ED53" s="172">
        <f t="shared" si="12"/>
        <v>0</v>
      </c>
      <c r="EE53" s="170">
        <f t="shared" si="13"/>
        <v>0</v>
      </c>
      <c r="EF53" s="171">
        <f t="shared" si="14"/>
        <v>0</v>
      </c>
      <c r="EG53" s="173">
        <f t="shared" si="15"/>
        <v>95181</v>
      </c>
      <c r="EH53" s="170">
        <f t="shared" si="16"/>
        <v>0</v>
      </c>
      <c r="EI53" s="171">
        <f t="shared" si="17"/>
        <v>0</v>
      </c>
      <c r="EJ53" s="170">
        <f t="shared" si="18"/>
        <v>0</v>
      </c>
      <c r="EK53" s="169">
        <f t="shared" si="19"/>
        <v>3173333.73</v>
      </c>
      <c r="EL53" s="170">
        <f t="shared" si="20"/>
        <v>0</v>
      </c>
      <c r="EM53" s="170">
        <f t="shared" si="21"/>
        <v>0</v>
      </c>
      <c r="EN53" s="174">
        <f t="shared" si="22"/>
        <v>0</v>
      </c>
      <c r="EO53" s="171">
        <f t="shared" si="23"/>
        <v>0</v>
      </c>
      <c r="EP53" s="171">
        <f t="shared" si="24"/>
        <v>0</v>
      </c>
      <c r="EQ53" s="174">
        <f t="shared" si="25"/>
        <v>0</v>
      </c>
      <c r="ER53" s="171">
        <f t="shared" si="26"/>
        <v>0</v>
      </c>
      <c r="ES53" s="188"/>
    </row>
    <row r="54" spans="1:149" s="182" customFormat="1" ht="88.5" customHeight="1" thickBot="1">
      <c r="A54" s="27">
        <v>42</v>
      </c>
      <c r="B54" s="98" t="s">
        <v>141</v>
      </c>
      <c r="C54" s="99" t="s">
        <v>142</v>
      </c>
      <c r="D54" s="100" t="s">
        <v>57</v>
      </c>
      <c r="E54" s="99" t="s">
        <v>37</v>
      </c>
      <c r="F54" s="101">
        <v>200</v>
      </c>
      <c r="G54" s="102" t="s">
        <v>58</v>
      </c>
      <c r="H54" s="103" t="s">
        <v>59</v>
      </c>
      <c r="I54" s="88"/>
      <c r="J54" s="75"/>
      <c r="K54" s="75"/>
      <c r="L54" s="75"/>
      <c r="M54" s="71"/>
      <c r="N54" s="71"/>
      <c r="P54" s="65"/>
      <c r="Q54" s="65"/>
      <c r="R54" s="149"/>
      <c r="S54" s="65"/>
      <c r="T54" s="78"/>
      <c r="U54" s="65"/>
      <c r="V54" s="65"/>
      <c r="W54" s="149"/>
      <c r="X54" s="66"/>
      <c r="Y54" s="78"/>
      <c r="Z54" s="79"/>
      <c r="AA54" s="80"/>
      <c r="AB54" s="152"/>
      <c r="AC54" s="65"/>
      <c r="AD54" s="78"/>
      <c r="AE54" s="117"/>
      <c r="AF54" s="117"/>
      <c r="AG54" s="155"/>
      <c r="AH54" s="117"/>
      <c r="AI54" s="78"/>
      <c r="AJ54" s="79"/>
      <c r="AK54" s="80"/>
      <c r="AL54" s="152"/>
      <c r="AM54" s="66"/>
      <c r="AN54" s="81"/>
      <c r="AO54" s="120">
        <v>3300</v>
      </c>
      <c r="AP54" s="120"/>
      <c r="AQ54" s="161">
        <f t="shared" si="46"/>
        <v>3300</v>
      </c>
      <c r="AR54" s="65">
        <f t="shared" si="47"/>
        <v>660000</v>
      </c>
      <c r="AS54" s="81"/>
      <c r="AT54" s="121"/>
      <c r="AU54" s="121"/>
      <c r="AV54" s="162"/>
      <c r="AW54" s="121"/>
      <c r="AX54" s="81"/>
      <c r="AY54" s="65"/>
      <c r="AZ54" s="65"/>
      <c r="BA54" s="149"/>
      <c r="BB54" s="66"/>
      <c r="BC54" s="81"/>
      <c r="BD54" s="65"/>
      <c r="BE54" s="65"/>
      <c r="BF54" s="149"/>
      <c r="BG54" s="57"/>
      <c r="BH54" s="81"/>
      <c r="BI54" s="112"/>
      <c r="BJ54" s="112"/>
      <c r="BK54" s="151"/>
      <c r="BL54" s="123"/>
      <c r="BM54" s="81"/>
      <c r="BN54" s="65"/>
      <c r="BO54" s="65"/>
      <c r="BP54" s="149"/>
      <c r="BQ54" s="65"/>
      <c r="BR54" s="81"/>
      <c r="BS54" s="127"/>
      <c r="BT54" s="127"/>
      <c r="BU54" s="150"/>
      <c r="BV54" s="60"/>
      <c r="BW54" s="81"/>
      <c r="BX54" s="82"/>
      <c r="BY54" s="82"/>
      <c r="BZ54" s="157"/>
      <c r="CA54" s="63"/>
      <c r="CB54" s="129"/>
      <c r="CC54" s="82"/>
      <c r="CD54" s="82"/>
      <c r="CE54" s="157"/>
      <c r="CF54" s="63"/>
      <c r="CG54" s="129"/>
      <c r="CH54" s="82"/>
      <c r="CI54" s="82"/>
      <c r="CJ54" s="157"/>
      <c r="CK54" s="82"/>
      <c r="CL54" s="129"/>
      <c r="CM54" s="82"/>
      <c r="CN54" s="82"/>
      <c r="CO54" s="157"/>
      <c r="CP54" s="82"/>
      <c r="CQ54" s="129"/>
      <c r="CR54" s="112"/>
      <c r="CS54" s="112"/>
      <c r="CT54" s="151"/>
      <c r="CU54" s="82"/>
      <c r="CV54" s="129"/>
      <c r="CW54" s="119"/>
      <c r="CX54" s="119"/>
      <c r="CY54" s="150"/>
      <c r="CZ54" s="82"/>
      <c r="DA54" s="129"/>
      <c r="DB54" s="119"/>
      <c r="DC54" s="119"/>
      <c r="DD54" s="150"/>
      <c r="DE54" s="82"/>
      <c r="DF54" s="129"/>
      <c r="DG54" s="112"/>
      <c r="DH54" s="112"/>
      <c r="DI54" s="151"/>
      <c r="DJ54" s="82"/>
      <c r="DK54" s="129"/>
      <c r="DL54" s="119"/>
      <c r="DM54" s="119"/>
      <c r="DN54" s="150"/>
      <c r="DO54" s="82"/>
      <c r="DQ54" s="45">
        <f t="shared" si="2"/>
        <v>3300</v>
      </c>
      <c r="DR54" s="46">
        <f>SMALL((R54,W54,AB54,AG54,AL54,AQ54,AV54,BA54,BF54,BK54,BP54,BU54,BZ54,CE54,CJ54,CO54,CT54,CY54,DD54,DI54,DN54),1)</f>
        <v>3300</v>
      </c>
      <c r="DS54" s="175" t="str">
        <f t="shared" si="3"/>
        <v>SMITH &amp; NEPHEW</v>
      </c>
      <c r="DT54" s="48"/>
      <c r="DU54" s="91" t="str">
        <f t="shared" si="4"/>
        <v/>
      </c>
      <c r="DV54" s="49">
        <f t="shared" si="5"/>
        <v>3300</v>
      </c>
      <c r="DW54" s="50">
        <f t="shared" si="43"/>
        <v>660000</v>
      </c>
      <c r="DX54" s="170">
        <f t="shared" si="6"/>
        <v>0</v>
      </c>
      <c r="DY54" s="170">
        <f t="shared" si="7"/>
        <v>0</v>
      </c>
      <c r="DZ54" s="170">
        <f t="shared" si="8"/>
        <v>0</v>
      </c>
      <c r="EA54" s="171">
        <f t="shared" si="9"/>
        <v>0</v>
      </c>
      <c r="EB54" s="170">
        <f t="shared" si="10"/>
        <v>0</v>
      </c>
      <c r="EC54" s="170">
        <f t="shared" si="11"/>
        <v>3300</v>
      </c>
      <c r="ED54" s="172">
        <f t="shared" si="12"/>
        <v>0</v>
      </c>
      <c r="EE54" s="170">
        <f t="shared" si="13"/>
        <v>0</v>
      </c>
      <c r="EF54" s="171">
        <f t="shared" si="14"/>
        <v>0</v>
      </c>
      <c r="EG54" s="173">
        <f t="shared" si="15"/>
        <v>0</v>
      </c>
      <c r="EH54" s="170">
        <f t="shared" si="16"/>
        <v>0</v>
      </c>
      <c r="EI54" s="171">
        <f t="shared" si="17"/>
        <v>0</v>
      </c>
      <c r="EJ54" s="170">
        <f t="shared" si="18"/>
        <v>0</v>
      </c>
      <c r="EK54" s="169">
        <f t="shared" si="19"/>
        <v>0</v>
      </c>
      <c r="EL54" s="170">
        <f t="shared" si="20"/>
        <v>0</v>
      </c>
      <c r="EM54" s="170">
        <f t="shared" si="21"/>
        <v>0</v>
      </c>
      <c r="EN54" s="174">
        <f t="shared" si="22"/>
        <v>0</v>
      </c>
      <c r="EO54" s="171">
        <f t="shared" si="23"/>
        <v>0</v>
      </c>
      <c r="EP54" s="171">
        <f t="shared" si="24"/>
        <v>0</v>
      </c>
      <c r="EQ54" s="174">
        <f t="shared" si="25"/>
        <v>0</v>
      </c>
      <c r="ER54" s="171">
        <f t="shared" si="26"/>
        <v>0</v>
      </c>
      <c r="ES54" s="35"/>
    </row>
    <row r="55" spans="1:149" s="182" customFormat="1" ht="88.5" customHeight="1" thickBot="1">
      <c r="A55" s="27">
        <v>43</v>
      </c>
      <c r="B55" s="102" t="s">
        <v>143</v>
      </c>
      <c r="C55" s="102" t="s">
        <v>144</v>
      </c>
      <c r="D55" s="100" t="s">
        <v>57</v>
      </c>
      <c r="E55" s="102" t="s">
        <v>37</v>
      </c>
      <c r="F55" s="104">
        <v>1</v>
      </c>
      <c r="G55" s="102" t="s">
        <v>58</v>
      </c>
      <c r="H55" s="103" t="s">
        <v>59</v>
      </c>
      <c r="I55" s="88"/>
      <c r="J55" s="76"/>
      <c r="K55" s="77"/>
      <c r="L55" s="76"/>
      <c r="M55" s="71"/>
      <c r="N55" s="71"/>
      <c r="P55" s="65"/>
      <c r="Q55" s="65"/>
      <c r="R55" s="149"/>
      <c r="S55" s="65"/>
      <c r="T55" s="78"/>
      <c r="U55" s="112">
        <v>12590.891566265062</v>
      </c>
      <c r="V55" s="113"/>
      <c r="W55" s="151">
        <v>12590.891566265062</v>
      </c>
      <c r="X55" s="66">
        <f>+W55*F55</f>
        <v>12590.891566265062</v>
      </c>
      <c r="Y55" s="78"/>
      <c r="Z55" s="79"/>
      <c r="AA55" s="80"/>
      <c r="AB55" s="152"/>
      <c r="AC55" s="65"/>
      <c r="AD55" s="78"/>
      <c r="AE55" s="117"/>
      <c r="AF55" s="117"/>
      <c r="AG55" s="155"/>
      <c r="AH55" s="117"/>
      <c r="AI55" s="78"/>
      <c r="AJ55" s="79"/>
      <c r="AK55" s="80"/>
      <c r="AL55" s="152"/>
      <c r="AM55" s="66"/>
      <c r="AN55" s="81"/>
      <c r="AO55" s="120">
        <v>3740</v>
      </c>
      <c r="AP55" s="120"/>
      <c r="AQ55" s="161">
        <f t="shared" si="46"/>
        <v>3740</v>
      </c>
      <c r="AR55" s="65">
        <f t="shared" si="47"/>
        <v>3740</v>
      </c>
      <c r="AS55" s="81"/>
      <c r="AT55" s="121"/>
      <c r="AU55" s="121"/>
      <c r="AV55" s="162"/>
      <c r="AW55" s="121"/>
      <c r="AX55" s="81"/>
      <c r="AY55" s="65"/>
      <c r="AZ55" s="65"/>
      <c r="BA55" s="149"/>
      <c r="BB55" s="66"/>
      <c r="BC55" s="81"/>
      <c r="BD55" s="65"/>
      <c r="BE55" s="65"/>
      <c r="BF55" s="149"/>
      <c r="BG55" s="57"/>
      <c r="BH55" s="81"/>
      <c r="BI55" s="123">
        <v>521294</v>
      </c>
      <c r="BJ55" s="123"/>
      <c r="BK55" s="163">
        <v>521294</v>
      </c>
      <c r="BL55" s="123">
        <f>+BK55*F55</f>
        <v>521294</v>
      </c>
      <c r="BM55" s="81"/>
      <c r="BN55" s="65"/>
      <c r="BO55" s="65"/>
      <c r="BP55" s="149"/>
      <c r="BQ55" s="65"/>
      <c r="BR55" s="81"/>
      <c r="BS55" s="127"/>
      <c r="BT55" s="127"/>
      <c r="BU55" s="150"/>
      <c r="BV55" s="60"/>
      <c r="BW55" s="81"/>
      <c r="BX55" s="82"/>
      <c r="BY55" s="82"/>
      <c r="BZ55" s="157"/>
      <c r="CA55" s="63"/>
      <c r="CB55" s="129"/>
      <c r="CC55" s="111">
        <v>4826</v>
      </c>
      <c r="CD55" s="111"/>
      <c r="CE55" s="150">
        <f t="shared" ref="CE55" si="55">+CD55+CC55</f>
        <v>4826</v>
      </c>
      <c r="CF55" s="63">
        <f>+CE55*F55</f>
        <v>4826</v>
      </c>
      <c r="CG55" s="129"/>
      <c r="CH55" s="82"/>
      <c r="CI55" s="82"/>
      <c r="CJ55" s="157"/>
      <c r="CK55" s="82"/>
      <c r="CL55" s="129"/>
      <c r="CM55" s="82"/>
      <c r="CN55" s="82"/>
      <c r="CO55" s="157"/>
      <c r="CP55" s="82"/>
      <c r="CQ55" s="129"/>
      <c r="CR55" s="112"/>
      <c r="CS55" s="112"/>
      <c r="CT55" s="151"/>
      <c r="CU55" s="82"/>
      <c r="CV55" s="129"/>
      <c r="CW55" s="119"/>
      <c r="CX55" s="119"/>
      <c r="CY55" s="150"/>
      <c r="CZ55" s="82"/>
      <c r="DA55" s="129"/>
      <c r="DB55" s="119"/>
      <c r="DC55" s="119"/>
      <c r="DD55" s="150"/>
      <c r="DE55" s="82"/>
      <c r="DF55" s="129"/>
      <c r="DG55" s="112"/>
      <c r="DH55" s="112"/>
      <c r="DI55" s="151"/>
      <c r="DJ55" s="82"/>
      <c r="DK55" s="129"/>
      <c r="DL55" s="119"/>
      <c r="DM55" s="119"/>
      <c r="DN55" s="150"/>
      <c r="DO55" s="82"/>
      <c r="DQ55" s="45">
        <f t="shared" si="2"/>
        <v>135612.72289156626</v>
      </c>
      <c r="DR55" s="46">
        <f>SMALL((R55,W55,AB55,AG55,AL55,AQ55,AV55,BA55,BF55,BK55,BP55,BU55,BZ55,CE55,CJ55,CO55,CT55,CY55,DD55,DI55,DN55),1)</f>
        <v>3740</v>
      </c>
      <c r="DS55" s="175" t="str">
        <f t="shared" si="3"/>
        <v>SMITH &amp; NEPHEW</v>
      </c>
      <c r="DT55" s="48"/>
      <c r="DU55" s="91" t="str">
        <f t="shared" si="4"/>
        <v/>
      </c>
      <c r="DV55" s="49">
        <f t="shared" si="5"/>
        <v>3740</v>
      </c>
      <c r="DW55" s="50">
        <f t="shared" si="43"/>
        <v>3740</v>
      </c>
      <c r="DX55" s="170">
        <f t="shared" si="6"/>
        <v>0</v>
      </c>
      <c r="DY55" s="170">
        <f t="shared" si="7"/>
        <v>12590.891566265062</v>
      </c>
      <c r="DZ55" s="170">
        <f t="shared" si="8"/>
        <v>0</v>
      </c>
      <c r="EA55" s="171">
        <f t="shared" si="9"/>
        <v>0</v>
      </c>
      <c r="EB55" s="170">
        <f t="shared" si="10"/>
        <v>0</v>
      </c>
      <c r="EC55" s="170">
        <f t="shared" si="11"/>
        <v>3740</v>
      </c>
      <c r="ED55" s="172">
        <f t="shared" si="12"/>
        <v>0</v>
      </c>
      <c r="EE55" s="170">
        <f t="shared" si="13"/>
        <v>0</v>
      </c>
      <c r="EF55" s="171">
        <f t="shared" si="14"/>
        <v>0</v>
      </c>
      <c r="EG55" s="178">
        <f t="shared" si="15"/>
        <v>521294</v>
      </c>
      <c r="EH55" s="170">
        <f t="shared" si="16"/>
        <v>0</v>
      </c>
      <c r="EI55" s="171">
        <f t="shared" si="17"/>
        <v>0</v>
      </c>
      <c r="EJ55" s="170">
        <f t="shared" si="18"/>
        <v>0</v>
      </c>
      <c r="EK55" s="169">
        <f t="shared" si="19"/>
        <v>4826</v>
      </c>
      <c r="EL55" s="170">
        <f t="shared" si="20"/>
        <v>0</v>
      </c>
      <c r="EM55" s="170">
        <f t="shared" si="21"/>
        <v>0</v>
      </c>
      <c r="EN55" s="174">
        <f t="shared" si="22"/>
        <v>0</v>
      </c>
      <c r="EO55" s="171">
        <f t="shared" si="23"/>
        <v>0</v>
      </c>
      <c r="EP55" s="171">
        <f t="shared" si="24"/>
        <v>0</v>
      </c>
      <c r="EQ55" s="174">
        <f t="shared" si="25"/>
        <v>0</v>
      </c>
      <c r="ER55" s="171">
        <f t="shared" si="26"/>
        <v>0</v>
      </c>
      <c r="ES55" s="35"/>
    </row>
    <row r="56" spans="1:149" s="182" customFormat="1" ht="88.5" customHeight="1" thickBot="1">
      <c r="A56" s="27">
        <v>44</v>
      </c>
      <c r="B56" s="102" t="s">
        <v>145</v>
      </c>
      <c r="C56" s="102" t="s">
        <v>146</v>
      </c>
      <c r="D56" s="100" t="s">
        <v>57</v>
      </c>
      <c r="E56" s="102" t="s">
        <v>37</v>
      </c>
      <c r="F56" s="104">
        <v>10</v>
      </c>
      <c r="G56" s="102" t="s">
        <v>58</v>
      </c>
      <c r="H56" s="103" t="s">
        <v>59</v>
      </c>
      <c r="I56" s="89"/>
      <c r="J56" s="76"/>
      <c r="K56" s="77"/>
      <c r="L56" s="76"/>
      <c r="M56" s="71"/>
      <c r="N56" s="71"/>
      <c r="P56" s="65"/>
      <c r="Q56" s="65"/>
      <c r="R56" s="149"/>
      <c r="S56" s="65"/>
      <c r="T56" s="78"/>
      <c r="U56" s="112">
        <v>5386.2891566265062</v>
      </c>
      <c r="V56" s="113"/>
      <c r="W56" s="151">
        <v>5386.2891566265062</v>
      </c>
      <c r="X56" s="66">
        <f>+W56*F56</f>
        <v>53862.891566265062</v>
      </c>
      <c r="Y56" s="78"/>
      <c r="Z56" s="79"/>
      <c r="AA56" s="80"/>
      <c r="AB56" s="152"/>
      <c r="AC56" s="65"/>
      <c r="AD56" s="78"/>
      <c r="AE56" s="117"/>
      <c r="AF56" s="117"/>
      <c r="AG56" s="155"/>
      <c r="AH56" s="117"/>
      <c r="AI56" s="78"/>
      <c r="AJ56" s="79"/>
      <c r="AK56" s="80"/>
      <c r="AL56" s="152"/>
      <c r="AM56" s="66"/>
      <c r="AN56" s="81"/>
      <c r="AO56" s="120">
        <v>4510</v>
      </c>
      <c r="AP56" s="120"/>
      <c r="AQ56" s="161">
        <f t="shared" si="46"/>
        <v>4510</v>
      </c>
      <c r="AR56" s="65">
        <f t="shared" si="47"/>
        <v>45100</v>
      </c>
      <c r="AS56" s="81"/>
      <c r="AT56" s="121">
        <v>5241</v>
      </c>
      <c r="AU56" s="121"/>
      <c r="AV56" s="162">
        <f t="shared" si="35"/>
        <v>5241</v>
      </c>
      <c r="AW56" s="121">
        <f>+AV56*F56</f>
        <v>52410</v>
      </c>
      <c r="AX56" s="81"/>
      <c r="AY56" s="65"/>
      <c r="AZ56" s="65"/>
      <c r="BA56" s="149"/>
      <c r="BB56" s="66"/>
      <c r="BC56" s="81"/>
      <c r="BD56" s="65"/>
      <c r="BE56" s="65"/>
      <c r="BF56" s="149"/>
      <c r="BG56" s="57"/>
      <c r="BH56" s="81"/>
      <c r="BI56" s="112"/>
      <c r="BJ56" s="112"/>
      <c r="BK56" s="151"/>
      <c r="BL56" s="123"/>
      <c r="BM56" s="81"/>
      <c r="BN56" s="65"/>
      <c r="BO56" s="65"/>
      <c r="BP56" s="149"/>
      <c r="BQ56" s="65"/>
      <c r="BR56" s="81"/>
      <c r="BS56" s="127"/>
      <c r="BT56" s="127"/>
      <c r="BU56" s="150"/>
      <c r="BV56" s="60"/>
      <c r="BW56" s="81"/>
      <c r="BX56" s="82"/>
      <c r="BY56" s="82"/>
      <c r="BZ56" s="157"/>
      <c r="CA56" s="63"/>
      <c r="CB56" s="129"/>
      <c r="CC56" s="82"/>
      <c r="CD56" s="82"/>
      <c r="CE56" s="157"/>
      <c r="CF56" s="63"/>
      <c r="CG56" s="129"/>
      <c r="CH56" s="82"/>
      <c r="CI56" s="82"/>
      <c r="CJ56" s="157"/>
      <c r="CK56" s="82"/>
      <c r="CL56" s="129"/>
      <c r="CM56" s="82"/>
      <c r="CN56" s="82"/>
      <c r="CO56" s="157"/>
      <c r="CP56" s="82"/>
      <c r="CQ56" s="129"/>
      <c r="CR56" s="112"/>
      <c r="CS56" s="112"/>
      <c r="CT56" s="151"/>
      <c r="CU56" s="82"/>
      <c r="CV56" s="129"/>
      <c r="CW56" s="119"/>
      <c r="CX56" s="119"/>
      <c r="CY56" s="150"/>
      <c r="CZ56" s="82"/>
      <c r="DA56" s="129"/>
      <c r="DB56" s="119"/>
      <c r="DC56" s="119"/>
      <c r="DD56" s="150"/>
      <c r="DE56" s="82"/>
      <c r="DF56" s="129"/>
      <c r="DG56" s="112"/>
      <c r="DH56" s="112"/>
      <c r="DI56" s="151"/>
      <c r="DJ56" s="82"/>
      <c r="DK56" s="129"/>
      <c r="DL56" s="119"/>
      <c r="DM56" s="119"/>
      <c r="DN56" s="150"/>
      <c r="DO56" s="82"/>
      <c r="DQ56" s="45">
        <f t="shared" si="2"/>
        <v>5045.7630522088357</v>
      </c>
      <c r="DR56" s="46">
        <f>SMALL((R56,W56,AB56,AG56,AL56,AQ56,AV56,BA56,BF56,BK56,BP56,BU56,BZ56,CE56,CJ56,CO56,CT56,CY56,DD56,DI56,DN56),1)</f>
        <v>4510</v>
      </c>
      <c r="DS56" s="175" t="str">
        <f t="shared" si="3"/>
        <v>SMITH &amp; NEPHEW</v>
      </c>
      <c r="DT56" s="48"/>
      <c r="DU56" s="91" t="str">
        <f t="shared" si="4"/>
        <v/>
      </c>
      <c r="DV56" s="49">
        <f t="shared" si="5"/>
        <v>4510</v>
      </c>
      <c r="DW56" s="50">
        <f t="shared" si="43"/>
        <v>45100</v>
      </c>
      <c r="DX56" s="170">
        <f t="shared" si="6"/>
        <v>0</v>
      </c>
      <c r="DY56" s="170">
        <f t="shared" si="7"/>
        <v>5386.2891566265062</v>
      </c>
      <c r="DZ56" s="170">
        <f t="shared" si="8"/>
        <v>0</v>
      </c>
      <c r="EA56" s="171">
        <f t="shared" si="9"/>
        <v>0</v>
      </c>
      <c r="EB56" s="170">
        <f t="shared" si="10"/>
        <v>0</v>
      </c>
      <c r="EC56" s="170">
        <f t="shared" si="11"/>
        <v>4510</v>
      </c>
      <c r="ED56" s="172">
        <f t="shared" si="12"/>
        <v>5241</v>
      </c>
      <c r="EE56" s="170">
        <f t="shared" si="13"/>
        <v>0</v>
      </c>
      <c r="EF56" s="171">
        <f t="shared" si="14"/>
        <v>0</v>
      </c>
      <c r="EG56" s="173">
        <f t="shared" si="15"/>
        <v>0</v>
      </c>
      <c r="EH56" s="170">
        <f t="shared" si="16"/>
        <v>0</v>
      </c>
      <c r="EI56" s="171">
        <f t="shared" si="17"/>
        <v>0</v>
      </c>
      <c r="EJ56" s="170">
        <f t="shared" si="18"/>
        <v>0</v>
      </c>
      <c r="EK56" s="169">
        <f t="shared" si="19"/>
        <v>0</v>
      </c>
      <c r="EL56" s="170">
        <f t="shared" si="20"/>
        <v>0</v>
      </c>
      <c r="EM56" s="170">
        <f t="shared" si="21"/>
        <v>0</v>
      </c>
      <c r="EN56" s="174">
        <f t="shared" si="22"/>
        <v>0</v>
      </c>
      <c r="EO56" s="171">
        <f t="shared" si="23"/>
        <v>0</v>
      </c>
      <c r="EP56" s="171">
        <f t="shared" si="24"/>
        <v>0</v>
      </c>
      <c r="EQ56" s="174">
        <f t="shared" si="25"/>
        <v>0</v>
      </c>
      <c r="ER56" s="171">
        <f t="shared" si="26"/>
        <v>0</v>
      </c>
      <c r="ES56" s="35"/>
    </row>
    <row r="57" spans="1:149" s="182" customFormat="1" ht="88.5" customHeight="1" thickBot="1">
      <c r="A57" s="27">
        <v>45</v>
      </c>
      <c r="B57" s="102" t="s">
        <v>147</v>
      </c>
      <c r="C57" s="102" t="s">
        <v>148</v>
      </c>
      <c r="D57" s="100" t="s">
        <v>57</v>
      </c>
      <c r="E57" s="102" t="s">
        <v>37</v>
      </c>
      <c r="F57" s="104">
        <v>5000</v>
      </c>
      <c r="G57" s="102" t="s">
        <v>58</v>
      </c>
      <c r="H57" s="103" t="s">
        <v>59</v>
      </c>
      <c r="I57" s="89"/>
      <c r="J57" s="76"/>
      <c r="K57" s="77"/>
      <c r="L57" s="76"/>
      <c r="M57" s="71"/>
      <c r="N57" s="71"/>
      <c r="P57" s="65"/>
      <c r="Q57" s="65"/>
      <c r="R57" s="149"/>
      <c r="S57" s="65"/>
      <c r="T57" s="78"/>
      <c r="U57" s="112">
        <v>3133.1807228915663</v>
      </c>
      <c r="V57" s="113"/>
      <c r="W57" s="151">
        <v>3133.1807228915663</v>
      </c>
      <c r="X57" s="66">
        <f>+W57*F57</f>
        <v>15665903.614457833</v>
      </c>
      <c r="Y57" s="78"/>
      <c r="Z57" s="79"/>
      <c r="AA57" s="80"/>
      <c r="AB57" s="152"/>
      <c r="AC57" s="65"/>
      <c r="AD57" s="78"/>
      <c r="AE57" s="117"/>
      <c r="AF57" s="117"/>
      <c r="AG57" s="155"/>
      <c r="AH57" s="117"/>
      <c r="AI57" s="78"/>
      <c r="AJ57" s="79"/>
      <c r="AK57" s="80"/>
      <c r="AL57" s="152"/>
      <c r="AM57" s="66"/>
      <c r="AN57" s="81"/>
      <c r="AO57" s="120">
        <v>2895</v>
      </c>
      <c r="AP57" s="120"/>
      <c r="AQ57" s="161">
        <f t="shared" si="46"/>
        <v>2895</v>
      </c>
      <c r="AR57" s="65">
        <f t="shared" si="47"/>
        <v>14475000</v>
      </c>
      <c r="AS57" s="81"/>
      <c r="AT57" s="121">
        <v>3133</v>
      </c>
      <c r="AU57" s="121"/>
      <c r="AV57" s="162">
        <f t="shared" si="35"/>
        <v>3133</v>
      </c>
      <c r="AW57" s="121">
        <f>+AV57*F57</f>
        <v>15665000</v>
      </c>
      <c r="AX57" s="81"/>
      <c r="AY57" s="65"/>
      <c r="AZ57" s="65"/>
      <c r="BA57" s="149"/>
      <c r="BB57" s="66"/>
      <c r="BC57" s="81"/>
      <c r="BD57" s="65"/>
      <c r="BE57" s="65"/>
      <c r="BF57" s="149"/>
      <c r="BG57" s="57"/>
      <c r="BH57" s="81"/>
      <c r="BI57" s="123">
        <v>3954</v>
      </c>
      <c r="BJ57" s="123"/>
      <c r="BK57" s="163">
        <v>3954</v>
      </c>
      <c r="BL57" s="123">
        <f>+BK57*F57</f>
        <v>19770000</v>
      </c>
      <c r="BM57" s="81"/>
      <c r="BN57" s="126">
        <v>2500</v>
      </c>
      <c r="BO57" s="126"/>
      <c r="BP57" s="165">
        <f t="shared" ref="BP57" si="56">+BO57+BN57</f>
        <v>2500</v>
      </c>
      <c r="BQ57" s="65">
        <f>+BP57*F57</f>
        <v>12500000</v>
      </c>
      <c r="BR57" s="81"/>
      <c r="BS57" s="127"/>
      <c r="BT57" s="127"/>
      <c r="BU57" s="150"/>
      <c r="BV57" s="60"/>
      <c r="BW57" s="81"/>
      <c r="BX57" s="82"/>
      <c r="BY57" s="82"/>
      <c r="BZ57" s="157"/>
      <c r="CA57" s="63"/>
      <c r="CB57" s="129"/>
      <c r="CC57" s="82"/>
      <c r="CD57" s="82"/>
      <c r="CE57" s="157"/>
      <c r="CF57" s="63"/>
      <c r="CG57" s="129"/>
      <c r="CH57" s="82"/>
      <c r="CI57" s="82"/>
      <c r="CJ57" s="157"/>
      <c r="CK57" s="82"/>
      <c r="CL57" s="129"/>
      <c r="CM57" s="82"/>
      <c r="CN57" s="82"/>
      <c r="CO57" s="157"/>
      <c r="CP57" s="82"/>
      <c r="CQ57" s="129"/>
      <c r="CR57" s="112">
        <v>3900</v>
      </c>
      <c r="CS57" s="112"/>
      <c r="CT57" s="151">
        <f t="shared" si="51"/>
        <v>3900</v>
      </c>
      <c r="CU57" s="82">
        <f>+CT57*F57</f>
        <v>19500000</v>
      </c>
      <c r="CV57" s="129"/>
      <c r="CW57" s="119"/>
      <c r="CX57" s="119"/>
      <c r="CY57" s="150"/>
      <c r="CZ57" s="82"/>
      <c r="DA57" s="129"/>
      <c r="DB57" s="119"/>
      <c r="DC57" s="119"/>
      <c r="DD57" s="150"/>
      <c r="DE57" s="82"/>
      <c r="DF57" s="129"/>
      <c r="DG57" s="112"/>
      <c r="DH57" s="112"/>
      <c r="DI57" s="151"/>
      <c r="DJ57" s="82"/>
      <c r="DK57" s="129"/>
      <c r="DL57" s="119"/>
      <c r="DM57" s="119"/>
      <c r="DN57" s="150"/>
      <c r="DO57" s="82"/>
      <c r="DQ57" s="45">
        <f t="shared" si="2"/>
        <v>3252.5301204819275</v>
      </c>
      <c r="DR57" s="46">
        <f>SMALL((R57,W57,AB57,AG57,AL57,AQ57,AV57,BA57,BF57,BK57,BP57,BU57,BZ57,CE57,CJ57,CO57,CT57,CY57,DD57,DI57,DN57),1)</f>
        <v>2500</v>
      </c>
      <c r="DS57" s="175" t="str">
        <f t="shared" si="3"/>
        <v>ALFA</v>
      </c>
      <c r="DT57" s="48"/>
      <c r="DU57" s="91" t="str">
        <f t="shared" si="4"/>
        <v/>
      </c>
      <c r="DV57" s="49">
        <f t="shared" si="5"/>
        <v>2500</v>
      </c>
      <c r="DW57" s="50">
        <f t="shared" si="43"/>
        <v>12500000</v>
      </c>
      <c r="DX57" s="170">
        <f t="shared" si="6"/>
        <v>0</v>
      </c>
      <c r="DY57" s="170">
        <f t="shared" si="7"/>
        <v>3133.1807228915663</v>
      </c>
      <c r="DZ57" s="170">
        <f t="shared" si="8"/>
        <v>0</v>
      </c>
      <c r="EA57" s="171">
        <f t="shared" si="9"/>
        <v>0</v>
      </c>
      <c r="EB57" s="170">
        <f t="shared" si="10"/>
        <v>0</v>
      </c>
      <c r="EC57" s="170">
        <f t="shared" si="11"/>
        <v>2895</v>
      </c>
      <c r="ED57" s="172">
        <f t="shared" si="12"/>
        <v>3133</v>
      </c>
      <c r="EE57" s="170">
        <f t="shared" si="13"/>
        <v>0</v>
      </c>
      <c r="EF57" s="171">
        <f t="shared" si="14"/>
        <v>0</v>
      </c>
      <c r="EG57" s="173">
        <f t="shared" si="15"/>
        <v>3954</v>
      </c>
      <c r="EH57" s="170">
        <f t="shared" si="16"/>
        <v>2500</v>
      </c>
      <c r="EI57" s="171">
        <f t="shared" si="17"/>
        <v>0</v>
      </c>
      <c r="EJ57" s="170">
        <f t="shared" si="18"/>
        <v>0</v>
      </c>
      <c r="EK57" s="169">
        <f t="shared" si="19"/>
        <v>0</v>
      </c>
      <c r="EL57" s="170">
        <f t="shared" si="20"/>
        <v>0</v>
      </c>
      <c r="EM57" s="170">
        <f t="shared" si="21"/>
        <v>0</v>
      </c>
      <c r="EN57" s="174">
        <f t="shared" si="22"/>
        <v>3900</v>
      </c>
      <c r="EO57" s="171">
        <f t="shared" si="23"/>
        <v>0</v>
      </c>
      <c r="EP57" s="171">
        <f t="shared" si="24"/>
        <v>0</v>
      </c>
      <c r="EQ57" s="174">
        <f t="shared" si="25"/>
        <v>0</v>
      </c>
      <c r="ER57" s="171">
        <f t="shared" si="26"/>
        <v>0</v>
      </c>
      <c r="ES57" s="35"/>
    </row>
    <row r="58" spans="1:149" s="182" customFormat="1" ht="88.5" customHeight="1" thickBot="1">
      <c r="A58" s="27">
        <v>46</v>
      </c>
      <c r="B58" s="98" t="s">
        <v>149</v>
      </c>
      <c r="C58" s="99" t="s">
        <v>150</v>
      </c>
      <c r="D58" s="100" t="s">
        <v>57</v>
      </c>
      <c r="E58" s="99" t="s">
        <v>37</v>
      </c>
      <c r="F58" s="101">
        <v>300</v>
      </c>
      <c r="G58" s="102" t="s">
        <v>58</v>
      </c>
      <c r="H58" s="103" t="s">
        <v>59</v>
      </c>
      <c r="I58" s="89"/>
      <c r="J58" s="85"/>
      <c r="K58" s="77"/>
      <c r="L58" s="77"/>
      <c r="M58" s="71"/>
      <c r="N58" s="71"/>
      <c r="P58" s="65"/>
      <c r="Q58" s="65"/>
      <c r="R58" s="149"/>
      <c r="S58" s="65"/>
      <c r="T58" s="78"/>
      <c r="U58" s="65"/>
      <c r="V58" s="65"/>
      <c r="W58" s="149"/>
      <c r="X58" s="66"/>
      <c r="Y58" s="78"/>
      <c r="Z58" s="79"/>
      <c r="AA58" s="80"/>
      <c r="AB58" s="152"/>
      <c r="AC58" s="65"/>
      <c r="AD58" s="78"/>
      <c r="AE58" s="117"/>
      <c r="AF58" s="117"/>
      <c r="AG58" s="155"/>
      <c r="AH58" s="117"/>
      <c r="AI58" s="78"/>
      <c r="AJ58" s="79"/>
      <c r="AK58" s="80"/>
      <c r="AL58" s="152"/>
      <c r="AM58" s="66"/>
      <c r="AN58" s="81"/>
      <c r="AO58" s="65"/>
      <c r="AP58" s="65"/>
      <c r="AQ58" s="149"/>
      <c r="AR58" s="65"/>
      <c r="AS58" s="81"/>
      <c r="AT58" s="121">
        <v>92055</v>
      </c>
      <c r="AU58" s="121"/>
      <c r="AV58" s="162">
        <f t="shared" si="35"/>
        <v>92055</v>
      </c>
      <c r="AW58" s="121">
        <f>+AV58*F58</f>
        <v>27616500</v>
      </c>
      <c r="AX58" s="81"/>
      <c r="AY58" s="65"/>
      <c r="AZ58" s="65"/>
      <c r="BA58" s="149"/>
      <c r="BB58" s="66"/>
      <c r="BC58" s="81"/>
      <c r="BD58" s="65"/>
      <c r="BE58" s="65"/>
      <c r="BF58" s="149"/>
      <c r="BG58" s="57"/>
      <c r="BH58" s="81"/>
      <c r="BI58" s="112"/>
      <c r="BJ58" s="112"/>
      <c r="BK58" s="151"/>
      <c r="BL58" s="123"/>
      <c r="BM58" s="81"/>
      <c r="BN58" s="65"/>
      <c r="BO58" s="65"/>
      <c r="BP58" s="149"/>
      <c r="BQ58" s="65"/>
      <c r="BR58" s="81"/>
      <c r="BS58" s="127"/>
      <c r="BT58" s="127"/>
      <c r="BU58" s="150"/>
      <c r="BV58" s="60"/>
      <c r="BW58" s="81"/>
      <c r="BX58" s="82"/>
      <c r="BY58" s="82"/>
      <c r="BZ58" s="157"/>
      <c r="CA58" s="63"/>
      <c r="CB58" s="129"/>
      <c r="CC58" s="82"/>
      <c r="CD58" s="82"/>
      <c r="CE58" s="157"/>
      <c r="CF58" s="63"/>
      <c r="CG58" s="129"/>
      <c r="CH58" s="82"/>
      <c r="CI58" s="82"/>
      <c r="CJ58" s="157"/>
      <c r="CK58" s="82"/>
      <c r="CL58" s="129"/>
      <c r="CM58" s="82"/>
      <c r="CN58" s="82"/>
      <c r="CO58" s="157"/>
      <c r="CP58" s="82"/>
      <c r="CQ58" s="129"/>
      <c r="CR58" s="112"/>
      <c r="CS58" s="112"/>
      <c r="CT58" s="151"/>
      <c r="CU58" s="82"/>
      <c r="CV58" s="129"/>
      <c r="CW58" s="119"/>
      <c r="CX58" s="119"/>
      <c r="CY58" s="150"/>
      <c r="CZ58" s="82"/>
      <c r="DA58" s="129"/>
      <c r="DB58" s="119"/>
      <c r="DC58" s="119"/>
      <c r="DD58" s="150"/>
      <c r="DE58" s="82"/>
      <c r="DF58" s="129"/>
      <c r="DG58" s="112"/>
      <c r="DH58" s="112"/>
      <c r="DI58" s="151"/>
      <c r="DJ58" s="82"/>
      <c r="DK58" s="129"/>
      <c r="DL58" s="119"/>
      <c r="DM58" s="119"/>
      <c r="DN58" s="150"/>
      <c r="DO58" s="82"/>
      <c r="DQ58" s="45">
        <f t="shared" si="2"/>
        <v>92055</v>
      </c>
      <c r="DR58" s="46">
        <f>SMALL((R58,W58,AB58,AG58,AL58,AQ58,AV58,BA58,BF58,BK58,BP58,BU58,BZ58,CE58,CJ58,CO58,CT58,CY58,DD58,DI58,DN58),1)</f>
        <v>92055</v>
      </c>
      <c r="DS58" s="175" t="str">
        <f t="shared" si="3"/>
        <v>Rafael Antonio Salamanca</v>
      </c>
      <c r="DT58" s="48"/>
      <c r="DU58" s="91" t="str">
        <f t="shared" si="4"/>
        <v/>
      </c>
      <c r="DV58" s="49">
        <f t="shared" si="5"/>
        <v>92055</v>
      </c>
      <c r="DW58" s="50">
        <f t="shared" si="43"/>
        <v>27616500</v>
      </c>
      <c r="DX58" s="170">
        <f t="shared" si="6"/>
        <v>0</v>
      </c>
      <c r="DY58" s="170">
        <f t="shared" si="7"/>
        <v>0</v>
      </c>
      <c r="DZ58" s="170">
        <f t="shared" si="8"/>
        <v>0</v>
      </c>
      <c r="EA58" s="171">
        <f t="shared" si="9"/>
        <v>0</v>
      </c>
      <c r="EB58" s="170">
        <f t="shared" si="10"/>
        <v>0</v>
      </c>
      <c r="EC58" s="170">
        <f t="shared" si="11"/>
        <v>0</v>
      </c>
      <c r="ED58" s="172">
        <f t="shared" si="12"/>
        <v>92055</v>
      </c>
      <c r="EE58" s="170">
        <f t="shared" si="13"/>
        <v>0</v>
      </c>
      <c r="EF58" s="171">
        <f t="shared" si="14"/>
        <v>0</v>
      </c>
      <c r="EG58" s="173">
        <f t="shared" si="15"/>
        <v>0</v>
      </c>
      <c r="EH58" s="170">
        <f t="shared" si="16"/>
        <v>0</v>
      </c>
      <c r="EI58" s="171">
        <f t="shared" si="17"/>
        <v>0</v>
      </c>
      <c r="EJ58" s="170">
        <f t="shared" si="18"/>
        <v>0</v>
      </c>
      <c r="EK58" s="169">
        <f t="shared" si="19"/>
        <v>0</v>
      </c>
      <c r="EL58" s="170">
        <f t="shared" si="20"/>
        <v>0</v>
      </c>
      <c r="EM58" s="170">
        <f t="shared" si="21"/>
        <v>0</v>
      </c>
      <c r="EN58" s="174">
        <f t="shared" si="22"/>
        <v>0</v>
      </c>
      <c r="EO58" s="171">
        <f t="shared" si="23"/>
        <v>0</v>
      </c>
      <c r="EP58" s="171">
        <f t="shared" si="24"/>
        <v>0</v>
      </c>
      <c r="EQ58" s="174">
        <f t="shared" si="25"/>
        <v>0</v>
      </c>
      <c r="ER58" s="171">
        <f t="shared" si="26"/>
        <v>0</v>
      </c>
      <c r="ES58" s="35"/>
    </row>
    <row r="59" spans="1:149" s="182" customFormat="1" ht="88.5" customHeight="1" thickBot="1">
      <c r="A59" s="27">
        <v>47</v>
      </c>
      <c r="B59" s="102" t="s">
        <v>151</v>
      </c>
      <c r="C59" s="102" t="s">
        <v>152</v>
      </c>
      <c r="D59" s="100" t="s">
        <v>57</v>
      </c>
      <c r="E59" s="102" t="s">
        <v>37</v>
      </c>
      <c r="F59" s="104">
        <v>1</v>
      </c>
      <c r="G59" s="102" t="s">
        <v>58</v>
      </c>
      <c r="H59" s="103" t="s">
        <v>59</v>
      </c>
      <c r="I59" s="88"/>
      <c r="J59" s="85"/>
      <c r="K59" s="77"/>
      <c r="L59" s="77"/>
      <c r="M59" s="71"/>
      <c r="N59" s="71"/>
      <c r="P59" s="65"/>
      <c r="Q59" s="65"/>
      <c r="R59" s="149"/>
      <c r="S59" s="65"/>
      <c r="T59" s="78"/>
      <c r="U59" s="112"/>
      <c r="V59" s="113"/>
      <c r="W59" s="151"/>
      <c r="X59" s="66"/>
      <c r="Y59" s="78"/>
      <c r="Z59" s="79"/>
      <c r="AA59" s="80"/>
      <c r="AB59" s="152"/>
      <c r="AC59" s="65"/>
      <c r="AD59" s="78"/>
      <c r="AE59" s="117"/>
      <c r="AF59" s="117"/>
      <c r="AG59" s="155"/>
      <c r="AH59" s="117"/>
      <c r="AI59" s="78"/>
      <c r="AJ59" s="79"/>
      <c r="AK59" s="80"/>
      <c r="AL59" s="152"/>
      <c r="AM59" s="66"/>
      <c r="AN59" s="81"/>
      <c r="AO59" s="65"/>
      <c r="AP59" s="65"/>
      <c r="AQ59" s="149"/>
      <c r="AR59" s="65"/>
      <c r="AS59" s="81"/>
      <c r="AT59" s="121"/>
      <c r="AU59" s="121"/>
      <c r="AV59" s="162"/>
      <c r="AW59" s="121"/>
      <c r="AX59" s="81"/>
      <c r="AY59" s="65"/>
      <c r="AZ59" s="65"/>
      <c r="BA59" s="149"/>
      <c r="BB59" s="66"/>
      <c r="BC59" s="81"/>
      <c r="BD59" s="65"/>
      <c r="BE59" s="65"/>
      <c r="BF59" s="149"/>
      <c r="BG59" s="57"/>
      <c r="BH59" s="81"/>
      <c r="BI59" s="112"/>
      <c r="BJ59" s="112"/>
      <c r="BK59" s="151"/>
      <c r="BL59" s="123"/>
      <c r="BM59" s="81"/>
      <c r="BN59" s="65"/>
      <c r="BO59" s="65"/>
      <c r="BP59" s="149"/>
      <c r="BQ59" s="65"/>
      <c r="BR59" s="81"/>
      <c r="BS59" s="127"/>
      <c r="BT59" s="127"/>
      <c r="BU59" s="150"/>
      <c r="BV59" s="60"/>
      <c r="BW59" s="81"/>
      <c r="BX59" s="82"/>
      <c r="BY59" s="82"/>
      <c r="BZ59" s="157"/>
      <c r="CA59" s="63"/>
      <c r="CB59" s="129"/>
      <c r="CC59" s="82"/>
      <c r="CD59" s="82"/>
      <c r="CE59" s="157"/>
      <c r="CF59" s="63"/>
      <c r="CG59" s="129"/>
      <c r="CH59" s="82"/>
      <c r="CI59" s="82"/>
      <c r="CJ59" s="157"/>
      <c r="CK59" s="82"/>
      <c r="CL59" s="129"/>
      <c r="CM59" s="82"/>
      <c r="CN59" s="82"/>
      <c r="CO59" s="157"/>
      <c r="CP59" s="82"/>
      <c r="CQ59" s="129"/>
      <c r="CR59" s="112"/>
      <c r="CS59" s="112"/>
      <c r="CT59" s="151"/>
      <c r="CU59" s="82"/>
      <c r="CV59" s="129"/>
      <c r="CW59" s="119"/>
      <c r="CX59" s="119"/>
      <c r="CY59" s="150"/>
      <c r="CZ59" s="82"/>
      <c r="DA59" s="129"/>
      <c r="DB59" s="119"/>
      <c r="DC59" s="119"/>
      <c r="DD59" s="150"/>
      <c r="DE59" s="82"/>
      <c r="DF59" s="129"/>
      <c r="DG59" s="112"/>
      <c r="DH59" s="112"/>
      <c r="DI59" s="151"/>
      <c r="DJ59" s="82"/>
      <c r="DK59" s="129"/>
      <c r="DL59" s="119"/>
      <c r="DM59" s="119"/>
      <c r="DN59" s="150"/>
      <c r="DO59" s="82"/>
      <c r="DQ59" s="45"/>
      <c r="DR59" s="46"/>
      <c r="DS59" s="176"/>
      <c r="DT59" s="48"/>
      <c r="DU59" s="91"/>
      <c r="DV59" s="49"/>
      <c r="DW59" s="50"/>
      <c r="DX59" s="170">
        <f t="shared" si="6"/>
        <v>0</v>
      </c>
      <c r="DY59" s="170">
        <f t="shared" si="7"/>
        <v>0</v>
      </c>
      <c r="DZ59" s="170">
        <f t="shared" si="8"/>
        <v>0</v>
      </c>
      <c r="EA59" s="171">
        <f t="shared" si="9"/>
        <v>0</v>
      </c>
      <c r="EB59" s="170">
        <f t="shared" si="10"/>
        <v>0</v>
      </c>
      <c r="EC59" s="170">
        <f t="shared" si="11"/>
        <v>0</v>
      </c>
      <c r="ED59" s="172">
        <f t="shared" si="12"/>
        <v>0</v>
      </c>
      <c r="EE59" s="170">
        <f t="shared" si="13"/>
        <v>0</v>
      </c>
      <c r="EF59" s="171">
        <f t="shared" si="14"/>
        <v>0</v>
      </c>
      <c r="EG59" s="173">
        <f t="shared" si="15"/>
        <v>0</v>
      </c>
      <c r="EH59" s="170">
        <f t="shared" si="16"/>
        <v>0</v>
      </c>
      <c r="EI59" s="171">
        <f t="shared" si="17"/>
        <v>0</v>
      </c>
      <c r="EJ59" s="170">
        <f t="shared" si="18"/>
        <v>0</v>
      </c>
      <c r="EK59" s="169">
        <f t="shared" si="19"/>
        <v>0</v>
      </c>
      <c r="EL59" s="170">
        <f t="shared" si="20"/>
        <v>0</v>
      </c>
      <c r="EM59" s="170">
        <f t="shared" si="21"/>
        <v>0</v>
      </c>
      <c r="EN59" s="174">
        <f t="shared" si="22"/>
        <v>0</v>
      </c>
      <c r="EO59" s="171">
        <f t="shared" si="23"/>
        <v>0</v>
      </c>
      <c r="EP59" s="171">
        <f t="shared" si="24"/>
        <v>0</v>
      </c>
      <c r="EQ59" s="174">
        <f t="shared" si="25"/>
        <v>0</v>
      </c>
      <c r="ER59" s="171">
        <f t="shared" si="26"/>
        <v>0</v>
      </c>
      <c r="ES59" s="199" t="s">
        <v>708</v>
      </c>
    </row>
    <row r="60" spans="1:149" s="182" customFormat="1" ht="88.5" customHeight="1" thickBot="1">
      <c r="A60" s="27">
        <v>48</v>
      </c>
      <c r="B60" s="102" t="s">
        <v>153</v>
      </c>
      <c r="C60" s="102" t="s">
        <v>154</v>
      </c>
      <c r="D60" s="100" t="s">
        <v>57</v>
      </c>
      <c r="E60" s="102" t="s">
        <v>37</v>
      </c>
      <c r="F60" s="104">
        <v>1</v>
      </c>
      <c r="G60" s="102" t="s">
        <v>58</v>
      </c>
      <c r="H60" s="103" t="s">
        <v>59</v>
      </c>
      <c r="I60" s="89"/>
      <c r="J60" s="85"/>
      <c r="K60" s="77"/>
      <c r="L60" s="77"/>
      <c r="M60" s="71"/>
      <c r="N60" s="71"/>
      <c r="P60" s="65"/>
      <c r="Q60" s="65"/>
      <c r="R60" s="149"/>
      <c r="S60" s="65"/>
      <c r="T60" s="78"/>
      <c r="U60" s="112"/>
      <c r="V60" s="113"/>
      <c r="W60" s="151"/>
      <c r="X60" s="66"/>
      <c r="Y60" s="78"/>
      <c r="Z60" s="79"/>
      <c r="AA60" s="80"/>
      <c r="AB60" s="152"/>
      <c r="AC60" s="65"/>
      <c r="AD60" s="78"/>
      <c r="AE60" s="117"/>
      <c r="AF60" s="117"/>
      <c r="AG60" s="155"/>
      <c r="AH60" s="117"/>
      <c r="AI60" s="78"/>
      <c r="AJ60" s="79"/>
      <c r="AK60" s="80"/>
      <c r="AL60" s="152"/>
      <c r="AM60" s="66"/>
      <c r="AN60" s="81"/>
      <c r="AO60" s="65"/>
      <c r="AP60" s="65"/>
      <c r="AQ60" s="149"/>
      <c r="AR60" s="65"/>
      <c r="AS60" s="81"/>
      <c r="AT60" s="121"/>
      <c r="AU60" s="121"/>
      <c r="AV60" s="162"/>
      <c r="AW60" s="121"/>
      <c r="AX60" s="81"/>
      <c r="AY60" s="65"/>
      <c r="AZ60" s="65"/>
      <c r="BA60" s="149"/>
      <c r="BB60" s="66"/>
      <c r="BC60" s="81"/>
      <c r="BD60" s="65"/>
      <c r="BE60" s="65"/>
      <c r="BF60" s="149"/>
      <c r="BG60" s="57"/>
      <c r="BH60" s="81"/>
      <c r="BI60" s="112"/>
      <c r="BJ60" s="112"/>
      <c r="BK60" s="151"/>
      <c r="BL60" s="123"/>
      <c r="BM60" s="81"/>
      <c r="BN60" s="65"/>
      <c r="BO60" s="65"/>
      <c r="BP60" s="149"/>
      <c r="BQ60" s="65"/>
      <c r="BR60" s="81"/>
      <c r="BS60" s="127"/>
      <c r="BT60" s="127"/>
      <c r="BU60" s="150"/>
      <c r="BV60" s="60"/>
      <c r="BW60" s="81"/>
      <c r="BX60" s="82"/>
      <c r="BY60" s="82"/>
      <c r="BZ60" s="157"/>
      <c r="CA60" s="63"/>
      <c r="CB60" s="129"/>
      <c r="CC60" s="82"/>
      <c r="CD60" s="82"/>
      <c r="CE60" s="157"/>
      <c r="CF60" s="63"/>
      <c r="CG60" s="129"/>
      <c r="CH60" s="82"/>
      <c r="CI60" s="82"/>
      <c r="CJ60" s="157"/>
      <c r="CK60" s="82"/>
      <c r="CL60" s="129"/>
      <c r="CM60" s="82"/>
      <c r="CN60" s="82"/>
      <c r="CO60" s="157"/>
      <c r="CP60" s="82"/>
      <c r="CQ60" s="129"/>
      <c r="CR60" s="112"/>
      <c r="CS60" s="112"/>
      <c r="CT60" s="151"/>
      <c r="CU60" s="82"/>
      <c r="CV60" s="129"/>
      <c r="CW60" s="119"/>
      <c r="CX60" s="119"/>
      <c r="CY60" s="150"/>
      <c r="CZ60" s="82"/>
      <c r="DA60" s="129"/>
      <c r="DB60" s="119"/>
      <c r="DC60" s="119"/>
      <c r="DD60" s="150"/>
      <c r="DE60" s="82"/>
      <c r="DF60" s="129"/>
      <c r="DG60" s="112"/>
      <c r="DH60" s="112"/>
      <c r="DI60" s="151"/>
      <c r="DJ60" s="82"/>
      <c r="DK60" s="129"/>
      <c r="DL60" s="111">
        <v>230000</v>
      </c>
      <c r="DM60" s="111">
        <f>+DL60*0.19</f>
        <v>43700</v>
      </c>
      <c r="DN60" s="150">
        <f t="shared" ref="DN60" si="57">+DM60+DL60</f>
        <v>273700</v>
      </c>
      <c r="DO60" s="82">
        <f>+DN60*F60</f>
        <v>273700</v>
      </c>
      <c r="DQ60" s="45">
        <f t="shared" si="2"/>
        <v>273700</v>
      </c>
      <c r="DR60" s="46">
        <f>SMALL((R60,W60,AB60,AG60,AL60,AQ60,AV60,BA60,BF60,BK60,BP60,BU60,BZ60,CE60,CJ60,CO60,CT60,CY60,DD60,DI60,DN60),1)</f>
        <v>273700</v>
      </c>
      <c r="DS60" s="175" t="str">
        <f t="shared" si="3"/>
        <v>GILMEDICA SAS</v>
      </c>
      <c r="DT60" s="48"/>
      <c r="DU60" s="91" t="str">
        <f t="shared" si="4"/>
        <v/>
      </c>
      <c r="DV60" s="49">
        <f t="shared" si="5"/>
        <v>273700</v>
      </c>
      <c r="DW60" s="50">
        <f>DV60*F60</f>
        <v>273700</v>
      </c>
      <c r="DX60" s="170">
        <f t="shared" si="6"/>
        <v>0</v>
      </c>
      <c r="DY60" s="170">
        <f t="shared" si="7"/>
        <v>0</v>
      </c>
      <c r="DZ60" s="170">
        <f t="shared" si="8"/>
        <v>0</v>
      </c>
      <c r="EA60" s="171">
        <f t="shared" si="9"/>
        <v>0</v>
      </c>
      <c r="EB60" s="170">
        <f t="shared" si="10"/>
        <v>0</v>
      </c>
      <c r="EC60" s="170">
        <f t="shared" si="11"/>
        <v>0</v>
      </c>
      <c r="ED60" s="172">
        <f t="shared" si="12"/>
        <v>0</v>
      </c>
      <c r="EE60" s="170">
        <f t="shared" si="13"/>
        <v>0</v>
      </c>
      <c r="EF60" s="171">
        <f t="shared" si="14"/>
        <v>0</v>
      </c>
      <c r="EG60" s="173">
        <f t="shared" si="15"/>
        <v>0</v>
      </c>
      <c r="EH60" s="170">
        <f t="shared" si="16"/>
        <v>0</v>
      </c>
      <c r="EI60" s="171">
        <f t="shared" si="17"/>
        <v>0</v>
      </c>
      <c r="EJ60" s="170">
        <f t="shared" si="18"/>
        <v>0</v>
      </c>
      <c r="EK60" s="169">
        <f t="shared" si="19"/>
        <v>0</v>
      </c>
      <c r="EL60" s="170">
        <f t="shared" si="20"/>
        <v>0</v>
      </c>
      <c r="EM60" s="170">
        <f t="shared" si="21"/>
        <v>0</v>
      </c>
      <c r="EN60" s="174">
        <f t="shared" si="22"/>
        <v>0</v>
      </c>
      <c r="EO60" s="171">
        <f t="shared" si="23"/>
        <v>0</v>
      </c>
      <c r="EP60" s="171">
        <f t="shared" si="24"/>
        <v>0</v>
      </c>
      <c r="EQ60" s="174">
        <f t="shared" si="25"/>
        <v>0</v>
      </c>
      <c r="ER60" s="171">
        <f t="shared" si="26"/>
        <v>273700</v>
      </c>
      <c r="ES60" s="35"/>
    </row>
    <row r="61" spans="1:149" s="182" customFormat="1" ht="88.5" customHeight="1" thickBot="1">
      <c r="A61" s="27">
        <v>49</v>
      </c>
      <c r="B61" s="98" t="s">
        <v>155</v>
      </c>
      <c r="C61" s="99" t="s">
        <v>156</v>
      </c>
      <c r="D61" s="100" t="s">
        <v>57</v>
      </c>
      <c r="E61" s="99" t="s">
        <v>37</v>
      </c>
      <c r="F61" s="101">
        <v>1</v>
      </c>
      <c r="G61" s="102" t="s">
        <v>58</v>
      </c>
      <c r="H61" s="103" t="s">
        <v>59</v>
      </c>
      <c r="I61" s="89"/>
      <c r="J61" s="76"/>
      <c r="K61" s="77"/>
      <c r="L61" s="76"/>
      <c r="M61" s="71"/>
      <c r="N61" s="71"/>
      <c r="P61" s="65"/>
      <c r="Q61" s="65"/>
      <c r="R61" s="149"/>
      <c r="S61" s="65"/>
      <c r="T61" s="78"/>
      <c r="U61" s="112"/>
      <c r="V61" s="113"/>
      <c r="W61" s="151"/>
      <c r="X61" s="66"/>
      <c r="Y61" s="78"/>
      <c r="Z61" s="86"/>
      <c r="AA61" s="87"/>
      <c r="AB61" s="153"/>
      <c r="AC61" s="65"/>
      <c r="AD61" s="78"/>
      <c r="AE61" s="117"/>
      <c r="AF61" s="117"/>
      <c r="AG61" s="155"/>
      <c r="AH61" s="117"/>
      <c r="AI61" s="78"/>
      <c r="AJ61" s="86"/>
      <c r="AK61" s="87"/>
      <c r="AL61" s="153"/>
      <c r="AM61" s="66"/>
      <c r="AN61" s="81"/>
      <c r="AO61" s="65"/>
      <c r="AP61" s="65"/>
      <c r="AQ61" s="149"/>
      <c r="AR61" s="65"/>
      <c r="AS61" s="81"/>
      <c r="AT61" s="121"/>
      <c r="AU61" s="121"/>
      <c r="AV61" s="162"/>
      <c r="AW61" s="121"/>
      <c r="AX61" s="81"/>
      <c r="AY61" s="65"/>
      <c r="AZ61" s="65"/>
      <c r="BA61" s="149"/>
      <c r="BB61" s="66"/>
      <c r="BC61" s="81"/>
      <c r="BD61" s="65"/>
      <c r="BE61" s="65"/>
      <c r="BF61" s="149"/>
      <c r="BG61" s="57"/>
      <c r="BH61" s="81"/>
      <c r="BI61" s="112"/>
      <c r="BJ61" s="112"/>
      <c r="BK61" s="151"/>
      <c r="BL61" s="123"/>
      <c r="BM61" s="81"/>
      <c r="BN61" s="65"/>
      <c r="BO61" s="65"/>
      <c r="BP61" s="149"/>
      <c r="BQ61" s="65"/>
      <c r="BR61" s="81"/>
      <c r="BS61" s="127"/>
      <c r="BT61" s="127"/>
      <c r="BU61" s="150"/>
      <c r="BV61" s="60"/>
      <c r="BW61" s="81"/>
      <c r="BX61" s="82"/>
      <c r="BY61" s="82"/>
      <c r="BZ61" s="157"/>
      <c r="CA61" s="63"/>
      <c r="CB61" s="129"/>
      <c r="CC61" s="82"/>
      <c r="CD61" s="82"/>
      <c r="CE61" s="157"/>
      <c r="CF61" s="63"/>
      <c r="CG61" s="129"/>
      <c r="CH61" s="82"/>
      <c r="CI61" s="82"/>
      <c r="CJ61" s="157"/>
      <c r="CK61" s="82"/>
      <c r="CL61" s="129"/>
      <c r="CM61" s="119">
        <v>20791</v>
      </c>
      <c r="CN61" s="132">
        <f>CM61*19%</f>
        <v>3950.29</v>
      </c>
      <c r="CO61" s="166">
        <f t="shared" ref="CO61" si="58">CM61*CN61</f>
        <v>82130479.390000001</v>
      </c>
      <c r="CP61" s="82">
        <f>+CO61*F61</f>
        <v>82130479.390000001</v>
      </c>
      <c r="CQ61" s="129"/>
      <c r="CR61" s="112"/>
      <c r="CS61" s="112"/>
      <c r="CT61" s="151"/>
      <c r="CU61" s="82"/>
      <c r="CV61" s="129"/>
      <c r="CW61" s="119"/>
      <c r="CX61" s="119"/>
      <c r="CY61" s="150"/>
      <c r="CZ61" s="82"/>
      <c r="DA61" s="129"/>
      <c r="DB61" s="119"/>
      <c r="DC61" s="119"/>
      <c r="DD61" s="150"/>
      <c r="DE61" s="82"/>
      <c r="DF61" s="129"/>
      <c r="DG61" s="112"/>
      <c r="DH61" s="112"/>
      <c r="DI61" s="151"/>
      <c r="DJ61" s="82"/>
      <c r="DK61" s="129"/>
      <c r="DL61" s="119"/>
      <c r="DM61" s="119"/>
      <c r="DN61" s="150"/>
      <c r="DO61" s="82"/>
      <c r="DQ61" s="45">
        <f t="shared" si="2"/>
        <v>82130479.390000001</v>
      </c>
      <c r="DR61" s="46">
        <f>SMALL((R61,W61,AB61,AG61,AL61,AQ61,AV61,BA61,BF61,BK61,BP61,BU61,BZ61,CE61,CJ61,CO61,CT61,CY61,DD61,DI61,DN61),1)</f>
        <v>82130479.390000001</v>
      </c>
      <c r="DS61" s="180" t="str">
        <f t="shared" si="3"/>
        <v>FRIDEN</v>
      </c>
      <c r="DT61" s="48"/>
      <c r="DU61" s="91" t="str">
        <f t="shared" si="4"/>
        <v/>
      </c>
      <c r="DV61" s="49">
        <f t="shared" si="5"/>
        <v>82130479.390000001</v>
      </c>
      <c r="DW61" s="50">
        <f>DV61*F61</f>
        <v>82130479.390000001</v>
      </c>
      <c r="DX61" s="170">
        <f t="shared" si="6"/>
        <v>0</v>
      </c>
      <c r="DY61" s="170">
        <f t="shared" si="7"/>
        <v>0</v>
      </c>
      <c r="DZ61" s="170">
        <f t="shared" si="8"/>
        <v>0</v>
      </c>
      <c r="EA61" s="171">
        <f t="shared" si="9"/>
        <v>0</v>
      </c>
      <c r="EB61" s="170">
        <f t="shared" si="10"/>
        <v>0</v>
      </c>
      <c r="EC61" s="170">
        <f t="shared" si="11"/>
        <v>0</v>
      </c>
      <c r="ED61" s="172">
        <f t="shared" si="12"/>
        <v>0</v>
      </c>
      <c r="EE61" s="170">
        <f t="shared" si="13"/>
        <v>0</v>
      </c>
      <c r="EF61" s="171">
        <f t="shared" si="14"/>
        <v>0</v>
      </c>
      <c r="EG61" s="173">
        <f t="shared" si="15"/>
        <v>0</v>
      </c>
      <c r="EH61" s="170">
        <f t="shared" si="16"/>
        <v>0</v>
      </c>
      <c r="EI61" s="171">
        <f t="shared" si="17"/>
        <v>0</v>
      </c>
      <c r="EJ61" s="170">
        <f t="shared" si="18"/>
        <v>0</v>
      </c>
      <c r="EK61" s="169">
        <f t="shared" si="19"/>
        <v>0</v>
      </c>
      <c r="EL61" s="170">
        <f t="shared" si="20"/>
        <v>0</v>
      </c>
      <c r="EM61" s="179">
        <f t="shared" si="21"/>
        <v>82130479.390000001</v>
      </c>
      <c r="EN61" s="174">
        <f t="shared" si="22"/>
        <v>0</v>
      </c>
      <c r="EO61" s="171">
        <f t="shared" si="23"/>
        <v>0</v>
      </c>
      <c r="EP61" s="171">
        <f t="shared" si="24"/>
        <v>0</v>
      </c>
      <c r="EQ61" s="174">
        <f t="shared" si="25"/>
        <v>0</v>
      </c>
      <c r="ER61" s="171">
        <f t="shared" si="26"/>
        <v>0</v>
      </c>
      <c r="ES61" s="196" t="s">
        <v>711</v>
      </c>
    </row>
    <row r="62" spans="1:149" s="182" customFormat="1" ht="88.5" customHeight="1" thickBot="1">
      <c r="A62" s="27">
        <v>50</v>
      </c>
      <c r="B62" s="98" t="s">
        <v>157</v>
      </c>
      <c r="C62" s="99" t="s">
        <v>158</v>
      </c>
      <c r="D62" s="100" t="s">
        <v>57</v>
      </c>
      <c r="E62" s="99" t="s">
        <v>37</v>
      </c>
      <c r="F62" s="101">
        <v>1</v>
      </c>
      <c r="G62" s="102" t="s">
        <v>58</v>
      </c>
      <c r="H62" s="103" t="s">
        <v>59</v>
      </c>
      <c r="I62" s="89"/>
      <c r="J62" s="75"/>
      <c r="K62" s="75"/>
      <c r="L62" s="75"/>
      <c r="M62" s="71"/>
      <c r="N62" s="71"/>
      <c r="P62" s="65"/>
      <c r="Q62" s="65"/>
      <c r="R62" s="149"/>
      <c r="S62" s="65"/>
      <c r="T62" s="78"/>
      <c r="U62" s="112"/>
      <c r="V62" s="113"/>
      <c r="W62" s="151"/>
      <c r="X62" s="66"/>
      <c r="Y62" s="78"/>
      <c r="Z62" s="79"/>
      <c r="AA62" s="80"/>
      <c r="AB62" s="152"/>
      <c r="AC62" s="65"/>
      <c r="AD62" s="78"/>
      <c r="AE62" s="117"/>
      <c r="AF62" s="117"/>
      <c r="AG62" s="155"/>
      <c r="AH62" s="117"/>
      <c r="AI62" s="78"/>
      <c r="AJ62" s="79"/>
      <c r="AK62" s="80"/>
      <c r="AL62" s="152"/>
      <c r="AM62" s="66"/>
      <c r="AN62" s="81"/>
      <c r="AO62" s="65"/>
      <c r="AP62" s="65"/>
      <c r="AQ62" s="149"/>
      <c r="AR62" s="65"/>
      <c r="AS62" s="81"/>
      <c r="AT62" s="121"/>
      <c r="AU62" s="121"/>
      <c r="AV62" s="162"/>
      <c r="AW62" s="121"/>
      <c r="AX62" s="81"/>
      <c r="AY62" s="65"/>
      <c r="AZ62" s="65"/>
      <c r="BA62" s="149"/>
      <c r="BB62" s="66"/>
      <c r="BC62" s="81"/>
      <c r="BD62" s="65"/>
      <c r="BE62" s="65"/>
      <c r="BF62" s="149"/>
      <c r="BG62" s="57"/>
      <c r="BH62" s="81"/>
      <c r="BI62" s="112"/>
      <c r="BJ62" s="112"/>
      <c r="BK62" s="151"/>
      <c r="BL62" s="123"/>
      <c r="BM62" s="81"/>
      <c r="BN62" s="65"/>
      <c r="BO62" s="65"/>
      <c r="BP62" s="149"/>
      <c r="BQ62" s="65"/>
      <c r="BR62" s="81"/>
      <c r="BS62" s="127"/>
      <c r="BT62" s="127"/>
      <c r="BU62" s="150"/>
      <c r="BV62" s="60"/>
      <c r="BW62" s="81"/>
      <c r="BX62" s="82"/>
      <c r="BY62" s="82"/>
      <c r="BZ62" s="157"/>
      <c r="CA62" s="63"/>
      <c r="CB62" s="129"/>
      <c r="CC62" s="82"/>
      <c r="CD62" s="82"/>
      <c r="CE62" s="157"/>
      <c r="CF62" s="63"/>
      <c r="CG62" s="129"/>
      <c r="CH62" s="82"/>
      <c r="CI62" s="82"/>
      <c r="CJ62" s="157"/>
      <c r="CK62" s="82"/>
      <c r="CL62" s="129"/>
      <c r="CM62" s="82"/>
      <c r="CN62" s="82"/>
      <c r="CO62" s="157"/>
      <c r="CP62" s="82"/>
      <c r="CQ62" s="129"/>
      <c r="CR62" s="112"/>
      <c r="CS62" s="112"/>
      <c r="CT62" s="151"/>
      <c r="CU62" s="82"/>
      <c r="CV62" s="129"/>
      <c r="CW62" s="119"/>
      <c r="CX62" s="119"/>
      <c r="CY62" s="150"/>
      <c r="CZ62" s="82"/>
      <c r="DA62" s="129"/>
      <c r="DB62" s="119"/>
      <c r="DC62" s="119"/>
      <c r="DD62" s="150"/>
      <c r="DE62" s="82"/>
      <c r="DF62" s="129"/>
      <c r="DG62" s="112"/>
      <c r="DH62" s="112"/>
      <c r="DI62" s="151"/>
      <c r="DJ62" s="82"/>
      <c r="DK62" s="129"/>
      <c r="DL62" s="119"/>
      <c r="DM62" s="119"/>
      <c r="DN62" s="150"/>
      <c r="DO62" s="82"/>
      <c r="DQ62" s="45"/>
      <c r="DR62" s="46"/>
      <c r="DS62" s="176"/>
      <c r="DT62" s="48"/>
      <c r="DU62" s="91"/>
      <c r="DV62" s="49"/>
      <c r="DW62" s="50"/>
      <c r="DX62" s="170">
        <f t="shared" si="6"/>
        <v>0</v>
      </c>
      <c r="DY62" s="170">
        <f t="shared" si="7"/>
        <v>0</v>
      </c>
      <c r="DZ62" s="170">
        <f t="shared" si="8"/>
        <v>0</v>
      </c>
      <c r="EA62" s="171">
        <f t="shared" si="9"/>
        <v>0</v>
      </c>
      <c r="EB62" s="170">
        <f t="shared" si="10"/>
        <v>0</v>
      </c>
      <c r="EC62" s="170">
        <f t="shared" si="11"/>
        <v>0</v>
      </c>
      <c r="ED62" s="172">
        <f t="shared" si="12"/>
        <v>0</v>
      </c>
      <c r="EE62" s="170">
        <f t="shared" si="13"/>
        <v>0</v>
      </c>
      <c r="EF62" s="171">
        <f t="shared" si="14"/>
        <v>0</v>
      </c>
      <c r="EG62" s="173">
        <f t="shared" si="15"/>
        <v>0</v>
      </c>
      <c r="EH62" s="170">
        <f t="shared" si="16"/>
        <v>0</v>
      </c>
      <c r="EI62" s="171">
        <f t="shared" si="17"/>
        <v>0</v>
      </c>
      <c r="EJ62" s="170">
        <f t="shared" si="18"/>
        <v>0</v>
      </c>
      <c r="EK62" s="169">
        <f t="shared" si="19"/>
        <v>0</v>
      </c>
      <c r="EL62" s="170">
        <f t="shared" si="20"/>
        <v>0</v>
      </c>
      <c r="EM62" s="170">
        <f t="shared" si="21"/>
        <v>0</v>
      </c>
      <c r="EN62" s="174">
        <f t="shared" si="22"/>
        <v>0</v>
      </c>
      <c r="EO62" s="171">
        <f t="shared" si="23"/>
        <v>0</v>
      </c>
      <c r="EP62" s="171">
        <f t="shared" si="24"/>
        <v>0</v>
      </c>
      <c r="EQ62" s="174">
        <f t="shared" si="25"/>
        <v>0</v>
      </c>
      <c r="ER62" s="171">
        <f t="shared" si="26"/>
        <v>0</v>
      </c>
      <c r="ES62" s="199" t="s">
        <v>708</v>
      </c>
    </row>
    <row r="63" spans="1:149" s="182" customFormat="1" ht="88.5" customHeight="1" thickBot="1">
      <c r="A63" s="27">
        <v>51</v>
      </c>
      <c r="B63" s="102" t="s">
        <v>159</v>
      </c>
      <c r="C63" s="102" t="s">
        <v>160</v>
      </c>
      <c r="D63" s="100" t="s">
        <v>57</v>
      </c>
      <c r="E63" s="102" t="s">
        <v>37</v>
      </c>
      <c r="F63" s="104">
        <v>1</v>
      </c>
      <c r="G63" s="102" t="s">
        <v>58</v>
      </c>
      <c r="H63" s="103" t="s">
        <v>59</v>
      </c>
      <c r="I63" s="88"/>
      <c r="J63" s="75"/>
      <c r="K63" s="75"/>
      <c r="L63" s="75"/>
      <c r="M63" s="71"/>
      <c r="N63" s="71"/>
      <c r="P63" s="65"/>
      <c r="Q63" s="65"/>
      <c r="R63" s="149"/>
      <c r="S63" s="65"/>
      <c r="T63" s="78"/>
      <c r="U63" s="112">
        <v>63349.397590361448</v>
      </c>
      <c r="V63" s="113">
        <v>12036.385542168675</v>
      </c>
      <c r="W63" s="151">
        <v>75385.783132530123</v>
      </c>
      <c r="X63" s="66">
        <f t="shared" ref="X63:X73" si="59">+W63*F63</f>
        <v>75385.783132530123</v>
      </c>
      <c r="Y63" s="78"/>
      <c r="Z63" s="114">
        <v>46600</v>
      </c>
      <c r="AA63" s="114">
        <f>Z63*19%</f>
        <v>8854</v>
      </c>
      <c r="AB63" s="154">
        <f t="shared" ref="AB63:AB65" si="60">+Z63+AA63</f>
        <v>55454</v>
      </c>
      <c r="AC63" s="65">
        <f>+AB63*F63</f>
        <v>55454</v>
      </c>
      <c r="AD63" s="78"/>
      <c r="AE63" s="117"/>
      <c r="AF63" s="117"/>
      <c r="AG63" s="155"/>
      <c r="AH63" s="117"/>
      <c r="AI63" s="78"/>
      <c r="AJ63" s="79"/>
      <c r="AK63" s="80"/>
      <c r="AL63" s="152"/>
      <c r="AM63" s="66"/>
      <c r="AN63" s="81"/>
      <c r="AO63" s="120">
        <v>44850</v>
      </c>
      <c r="AP63" s="120"/>
      <c r="AQ63" s="161">
        <f t="shared" ref="AQ63" si="61">+AP63+AO63</f>
        <v>44850</v>
      </c>
      <c r="AR63" s="65">
        <f>+AQ63*F63</f>
        <v>44850</v>
      </c>
      <c r="AS63" s="81"/>
      <c r="AT63" s="121">
        <v>51687</v>
      </c>
      <c r="AU63" s="121">
        <f t="shared" ref="AU63:AU64" si="62">AT63*19%</f>
        <v>9820.5300000000007</v>
      </c>
      <c r="AV63" s="162">
        <f t="shared" si="35"/>
        <v>61507.53</v>
      </c>
      <c r="AW63" s="121">
        <f>+AV63*F63</f>
        <v>61507.53</v>
      </c>
      <c r="AX63" s="81"/>
      <c r="AY63" s="65"/>
      <c r="AZ63" s="65"/>
      <c r="BA63" s="149"/>
      <c r="BB63" s="66"/>
      <c r="BC63" s="81"/>
      <c r="BD63" s="65"/>
      <c r="BE63" s="65"/>
      <c r="BF63" s="149"/>
      <c r="BG63" s="57"/>
      <c r="BH63" s="81"/>
      <c r="BI63" s="123">
        <v>51687</v>
      </c>
      <c r="BJ63" s="123">
        <v>9821</v>
      </c>
      <c r="BK63" s="163">
        <v>61508</v>
      </c>
      <c r="BL63" s="123">
        <f>+BK63*F63</f>
        <v>61508</v>
      </c>
      <c r="BM63" s="81"/>
      <c r="BN63" s="65"/>
      <c r="BO63" s="65"/>
      <c r="BP63" s="149"/>
      <c r="BQ63" s="65"/>
      <c r="BR63" s="81"/>
      <c r="BS63" s="127"/>
      <c r="BT63" s="127"/>
      <c r="BU63" s="150"/>
      <c r="BV63" s="60"/>
      <c r="BW63" s="81"/>
      <c r="BX63" s="82"/>
      <c r="BY63" s="82"/>
      <c r="BZ63" s="157"/>
      <c r="CA63" s="63"/>
      <c r="CB63" s="129"/>
      <c r="CC63" s="111">
        <v>72481</v>
      </c>
      <c r="CD63" s="111"/>
      <c r="CE63" s="150">
        <f t="shared" ref="CE63:CE64" si="63">+CD63+CC63</f>
        <v>72481</v>
      </c>
      <c r="CF63" s="63">
        <f>+CE63*F63</f>
        <v>72481</v>
      </c>
      <c r="CG63" s="129"/>
      <c r="CH63" s="82"/>
      <c r="CI63" s="82"/>
      <c r="CJ63" s="157"/>
      <c r="CK63" s="82"/>
      <c r="CL63" s="129"/>
      <c r="CM63" s="82"/>
      <c r="CN63" s="82"/>
      <c r="CO63" s="157"/>
      <c r="CP63" s="82"/>
      <c r="CQ63" s="129"/>
      <c r="CR63" s="112"/>
      <c r="CS63" s="112"/>
      <c r="CT63" s="151"/>
      <c r="CU63" s="82"/>
      <c r="CV63" s="129"/>
      <c r="CW63" s="119"/>
      <c r="CX63" s="119"/>
      <c r="CY63" s="150"/>
      <c r="CZ63" s="82"/>
      <c r="DA63" s="129"/>
      <c r="DB63" s="119"/>
      <c r="DC63" s="119"/>
      <c r="DD63" s="150"/>
      <c r="DE63" s="82"/>
      <c r="DF63" s="129"/>
      <c r="DG63" s="112"/>
      <c r="DH63" s="112"/>
      <c r="DI63" s="151"/>
      <c r="DJ63" s="82"/>
      <c r="DK63" s="129"/>
      <c r="DL63" s="119"/>
      <c r="DM63" s="119"/>
      <c r="DN63" s="150"/>
      <c r="DO63" s="82"/>
      <c r="DQ63" s="45">
        <f t="shared" si="2"/>
        <v>61864.385522088349</v>
      </c>
      <c r="DR63" s="46">
        <f>SMALL((R63,W63,AB63,AG63,AL63,AQ63,AV63,BA63,BF63,BK63,BP63,BU63,BZ63,CE63,CJ63,CO63,CT63,CY63,DD63,DI63,DN63),1)</f>
        <v>44850</v>
      </c>
      <c r="DS63" s="175" t="str">
        <f t="shared" si="3"/>
        <v>SMITH &amp; NEPHEW</v>
      </c>
      <c r="DT63" s="48"/>
      <c r="DU63" s="91" t="str">
        <f t="shared" si="4"/>
        <v/>
      </c>
      <c r="DV63" s="49">
        <f t="shared" si="5"/>
        <v>44850</v>
      </c>
      <c r="DW63" s="50">
        <f t="shared" ref="DW63:DW73" si="64">DV63*F63</f>
        <v>44850</v>
      </c>
      <c r="DX63" s="170">
        <f t="shared" si="6"/>
        <v>0</v>
      </c>
      <c r="DY63" s="170">
        <f t="shared" si="7"/>
        <v>75385.783132530123</v>
      </c>
      <c r="DZ63" s="170">
        <f t="shared" si="8"/>
        <v>55454</v>
      </c>
      <c r="EA63" s="171">
        <f t="shared" si="9"/>
        <v>0</v>
      </c>
      <c r="EB63" s="170">
        <f t="shared" si="10"/>
        <v>0</v>
      </c>
      <c r="EC63" s="170">
        <f t="shared" si="11"/>
        <v>44850</v>
      </c>
      <c r="ED63" s="172">
        <f t="shared" si="12"/>
        <v>61507.53</v>
      </c>
      <c r="EE63" s="170">
        <f t="shared" si="13"/>
        <v>0</v>
      </c>
      <c r="EF63" s="171">
        <f t="shared" si="14"/>
        <v>0</v>
      </c>
      <c r="EG63" s="173">
        <f t="shared" si="15"/>
        <v>61508</v>
      </c>
      <c r="EH63" s="170">
        <f t="shared" si="16"/>
        <v>0</v>
      </c>
      <c r="EI63" s="171">
        <f t="shared" si="17"/>
        <v>0</v>
      </c>
      <c r="EJ63" s="170">
        <f t="shared" si="18"/>
        <v>0</v>
      </c>
      <c r="EK63" s="169">
        <f t="shared" si="19"/>
        <v>72481</v>
      </c>
      <c r="EL63" s="170">
        <f t="shared" si="20"/>
        <v>0</v>
      </c>
      <c r="EM63" s="170">
        <f t="shared" si="21"/>
        <v>0</v>
      </c>
      <c r="EN63" s="174">
        <f t="shared" si="22"/>
        <v>0</v>
      </c>
      <c r="EO63" s="171">
        <f t="shared" si="23"/>
        <v>0</v>
      </c>
      <c r="EP63" s="171">
        <f t="shared" si="24"/>
        <v>0</v>
      </c>
      <c r="EQ63" s="174">
        <f t="shared" si="25"/>
        <v>0</v>
      </c>
      <c r="ER63" s="171">
        <f t="shared" si="26"/>
        <v>0</v>
      </c>
      <c r="ES63" s="35"/>
    </row>
    <row r="64" spans="1:149" s="182" customFormat="1" ht="88.5" customHeight="1" thickBot="1">
      <c r="A64" s="27">
        <v>52</v>
      </c>
      <c r="B64" s="102" t="s">
        <v>161</v>
      </c>
      <c r="C64" s="102" t="s">
        <v>162</v>
      </c>
      <c r="D64" s="100" t="s">
        <v>57</v>
      </c>
      <c r="E64" s="102" t="s">
        <v>37</v>
      </c>
      <c r="F64" s="104">
        <v>201.81818181818099</v>
      </c>
      <c r="G64" s="102" t="s">
        <v>58</v>
      </c>
      <c r="H64" s="103" t="s">
        <v>59</v>
      </c>
      <c r="I64" s="88"/>
      <c r="J64" s="75"/>
      <c r="K64" s="75"/>
      <c r="L64" s="75"/>
      <c r="M64" s="71"/>
      <c r="N64" s="71"/>
      <c r="P64" s="65"/>
      <c r="Q64" s="65"/>
      <c r="R64" s="149"/>
      <c r="S64" s="65"/>
      <c r="T64" s="78"/>
      <c r="U64" s="112">
        <v>3156.6265060240967</v>
      </c>
      <c r="V64" s="113"/>
      <c r="W64" s="151">
        <v>3156.6265060240967</v>
      </c>
      <c r="X64" s="66">
        <f t="shared" si="59"/>
        <v>637064.62212486053</v>
      </c>
      <c r="Y64" s="78"/>
      <c r="Z64" s="114">
        <v>3300</v>
      </c>
      <c r="AA64" s="114">
        <f>Z64*19%</f>
        <v>627</v>
      </c>
      <c r="AB64" s="154">
        <f t="shared" si="60"/>
        <v>3927</v>
      </c>
      <c r="AC64" s="65">
        <f>+AB64*F64</f>
        <v>792539.99999999674</v>
      </c>
      <c r="AD64" s="78"/>
      <c r="AE64" s="117"/>
      <c r="AF64" s="117"/>
      <c r="AG64" s="155"/>
      <c r="AH64" s="117"/>
      <c r="AI64" s="78"/>
      <c r="AJ64" s="79"/>
      <c r="AK64" s="80"/>
      <c r="AL64" s="152"/>
      <c r="AM64" s="66"/>
      <c r="AN64" s="81"/>
      <c r="AO64" s="65"/>
      <c r="AP64" s="65"/>
      <c r="AQ64" s="149"/>
      <c r="AR64" s="65"/>
      <c r="AS64" s="81"/>
      <c r="AT64" s="121">
        <v>3012</v>
      </c>
      <c r="AU64" s="121">
        <f t="shared" si="62"/>
        <v>572.28</v>
      </c>
      <c r="AV64" s="162">
        <f t="shared" si="35"/>
        <v>3584.2799999999997</v>
      </c>
      <c r="AW64" s="121">
        <f>+AV64*F64</f>
        <v>723372.87272726966</v>
      </c>
      <c r="AX64" s="81"/>
      <c r="AY64" s="65"/>
      <c r="AZ64" s="65"/>
      <c r="BA64" s="149"/>
      <c r="BB64" s="66"/>
      <c r="BC64" s="81"/>
      <c r="BD64" s="65"/>
      <c r="BE64" s="65"/>
      <c r="BF64" s="149"/>
      <c r="BG64" s="57"/>
      <c r="BH64" s="81"/>
      <c r="BI64" s="123">
        <v>3012</v>
      </c>
      <c r="BJ64" s="123">
        <v>572</v>
      </c>
      <c r="BK64" s="163">
        <v>3584</v>
      </c>
      <c r="BL64" s="123">
        <f>+BK64*F64</f>
        <v>723316.36363636062</v>
      </c>
      <c r="BM64" s="81"/>
      <c r="BN64" s="65"/>
      <c r="BO64" s="65"/>
      <c r="BP64" s="149"/>
      <c r="BQ64" s="65"/>
      <c r="BR64" s="81"/>
      <c r="BS64" s="127"/>
      <c r="BT64" s="127"/>
      <c r="BU64" s="150"/>
      <c r="BV64" s="60"/>
      <c r="BW64" s="81"/>
      <c r="BX64" s="82"/>
      <c r="BY64" s="82"/>
      <c r="BZ64" s="157"/>
      <c r="CA64" s="63"/>
      <c r="CB64" s="129"/>
      <c r="CC64" s="111">
        <v>5785</v>
      </c>
      <c r="CD64" s="111"/>
      <c r="CE64" s="150">
        <f t="shared" si="63"/>
        <v>5785</v>
      </c>
      <c r="CF64" s="63">
        <f>+CE64*F64</f>
        <v>1167518.181818177</v>
      </c>
      <c r="CG64" s="129"/>
      <c r="CH64" s="82"/>
      <c r="CI64" s="82"/>
      <c r="CJ64" s="157"/>
      <c r="CK64" s="82"/>
      <c r="CL64" s="129"/>
      <c r="CM64" s="82"/>
      <c r="CN64" s="82"/>
      <c r="CO64" s="157"/>
      <c r="CP64" s="82"/>
      <c r="CQ64" s="129"/>
      <c r="CR64" s="112"/>
      <c r="CS64" s="112"/>
      <c r="CT64" s="151"/>
      <c r="CU64" s="82"/>
      <c r="CV64" s="129"/>
      <c r="CW64" s="119"/>
      <c r="CX64" s="119"/>
      <c r="CY64" s="150"/>
      <c r="CZ64" s="82"/>
      <c r="DA64" s="129"/>
      <c r="DB64" s="119"/>
      <c r="DC64" s="119"/>
      <c r="DD64" s="150"/>
      <c r="DE64" s="82"/>
      <c r="DF64" s="129"/>
      <c r="DG64" s="112"/>
      <c r="DH64" s="112"/>
      <c r="DI64" s="151"/>
      <c r="DJ64" s="82"/>
      <c r="DK64" s="129"/>
      <c r="DL64" s="119"/>
      <c r="DM64" s="119"/>
      <c r="DN64" s="150"/>
      <c r="DO64" s="82"/>
      <c r="DQ64" s="45">
        <f t="shared" si="2"/>
        <v>4007.3813012048195</v>
      </c>
      <c r="DR64" s="46">
        <f>SMALL((R64,W64,AB64,AG64,AL64,AQ64,AV64,BA64,BF64,BK64,BP64,BU64,BZ64,CE64,CJ64,CO64,CT64,CY64,DD64,DI64,DN64),1)</f>
        <v>3156.6265060240967</v>
      </c>
      <c r="DS64" s="175" t="str">
        <f t="shared" si="3"/>
        <v>MEDICOX LTDA</v>
      </c>
      <c r="DT64" s="48"/>
      <c r="DU64" s="91" t="str">
        <f t="shared" si="4"/>
        <v/>
      </c>
      <c r="DV64" s="49">
        <f t="shared" si="5"/>
        <v>3156.6265060240967</v>
      </c>
      <c r="DW64" s="50">
        <f t="shared" si="64"/>
        <v>637064.62212486053</v>
      </c>
      <c r="DX64" s="170">
        <f t="shared" si="6"/>
        <v>0</v>
      </c>
      <c r="DY64" s="170">
        <f t="shared" si="7"/>
        <v>3156.6265060240967</v>
      </c>
      <c r="DZ64" s="170">
        <f t="shared" si="8"/>
        <v>3927</v>
      </c>
      <c r="EA64" s="171">
        <f t="shared" si="9"/>
        <v>0</v>
      </c>
      <c r="EB64" s="170">
        <f t="shared" si="10"/>
        <v>0</v>
      </c>
      <c r="EC64" s="170">
        <f t="shared" si="11"/>
        <v>0</v>
      </c>
      <c r="ED64" s="172">
        <f t="shared" si="12"/>
        <v>3584.2799999999997</v>
      </c>
      <c r="EE64" s="170">
        <f t="shared" si="13"/>
        <v>0</v>
      </c>
      <c r="EF64" s="171">
        <f t="shared" si="14"/>
        <v>0</v>
      </c>
      <c r="EG64" s="173">
        <f t="shared" si="15"/>
        <v>3584</v>
      </c>
      <c r="EH64" s="170">
        <f t="shared" si="16"/>
        <v>0</v>
      </c>
      <c r="EI64" s="171">
        <f t="shared" si="17"/>
        <v>0</v>
      </c>
      <c r="EJ64" s="170">
        <f t="shared" si="18"/>
        <v>0</v>
      </c>
      <c r="EK64" s="169">
        <f t="shared" si="19"/>
        <v>5785</v>
      </c>
      <c r="EL64" s="170">
        <f t="shared" si="20"/>
        <v>0</v>
      </c>
      <c r="EM64" s="170">
        <f t="shared" si="21"/>
        <v>0</v>
      </c>
      <c r="EN64" s="174">
        <f t="shared" si="22"/>
        <v>0</v>
      </c>
      <c r="EO64" s="171">
        <f t="shared" si="23"/>
        <v>0</v>
      </c>
      <c r="EP64" s="171">
        <f t="shared" si="24"/>
        <v>0</v>
      </c>
      <c r="EQ64" s="174">
        <f t="shared" si="25"/>
        <v>0</v>
      </c>
      <c r="ER64" s="171">
        <f t="shared" si="26"/>
        <v>0</v>
      </c>
      <c r="ES64" s="35"/>
    </row>
    <row r="65" spans="1:149" s="182" customFormat="1" ht="88.5" customHeight="1" thickBot="1">
      <c r="A65" s="27">
        <v>53</v>
      </c>
      <c r="B65" s="98" t="s">
        <v>163</v>
      </c>
      <c r="C65" s="99" t="s">
        <v>164</v>
      </c>
      <c r="D65" s="100" t="s">
        <v>57</v>
      </c>
      <c r="E65" s="99" t="s">
        <v>165</v>
      </c>
      <c r="F65" s="101">
        <v>5</v>
      </c>
      <c r="G65" s="102" t="s">
        <v>58</v>
      </c>
      <c r="H65" s="103" t="s">
        <v>59</v>
      </c>
      <c r="I65" s="88"/>
      <c r="J65" s="76"/>
      <c r="K65" s="77"/>
      <c r="L65" s="76"/>
      <c r="M65" s="71"/>
      <c r="N65" s="71"/>
      <c r="P65" s="65"/>
      <c r="Q65" s="65"/>
      <c r="R65" s="149"/>
      <c r="S65" s="65"/>
      <c r="T65" s="78"/>
      <c r="U65" s="112">
        <v>37108.433734939761</v>
      </c>
      <c r="V65" s="113"/>
      <c r="W65" s="151">
        <v>37108.433734939761</v>
      </c>
      <c r="X65" s="66">
        <f t="shared" si="59"/>
        <v>185542.1686746988</v>
      </c>
      <c r="Y65" s="78"/>
      <c r="Z65" s="114">
        <v>44400</v>
      </c>
      <c r="AA65" s="114"/>
      <c r="AB65" s="154">
        <f t="shared" si="60"/>
        <v>44400</v>
      </c>
      <c r="AC65" s="65">
        <f>+AB65*F65</f>
        <v>222000</v>
      </c>
      <c r="AD65" s="78"/>
      <c r="AE65" s="117"/>
      <c r="AF65" s="117"/>
      <c r="AG65" s="155"/>
      <c r="AH65" s="117"/>
      <c r="AI65" s="78"/>
      <c r="AJ65" s="79"/>
      <c r="AK65" s="80"/>
      <c r="AL65" s="152"/>
      <c r="AM65" s="66"/>
      <c r="AN65" s="81"/>
      <c r="AO65" s="65"/>
      <c r="AP65" s="65"/>
      <c r="AQ65" s="149"/>
      <c r="AR65" s="65"/>
      <c r="AS65" s="81"/>
      <c r="AT65" s="121">
        <v>46747</v>
      </c>
      <c r="AU65" s="121"/>
      <c r="AV65" s="162">
        <f t="shared" si="35"/>
        <v>46747</v>
      </c>
      <c r="AW65" s="121">
        <f>+AV65*F65</f>
        <v>233735</v>
      </c>
      <c r="AX65" s="81"/>
      <c r="AY65" s="65"/>
      <c r="AZ65" s="65"/>
      <c r="BA65" s="149"/>
      <c r="BB65" s="66"/>
      <c r="BC65" s="81"/>
      <c r="BD65" s="65"/>
      <c r="BE65" s="65"/>
      <c r="BF65" s="149"/>
      <c r="BG65" s="57"/>
      <c r="BH65" s="81"/>
      <c r="BI65" s="112"/>
      <c r="BJ65" s="112"/>
      <c r="BK65" s="151"/>
      <c r="BL65" s="123"/>
      <c r="BM65" s="81"/>
      <c r="BN65" s="65"/>
      <c r="BO65" s="65"/>
      <c r="BP65" s="149"/>
      <c r="BQ65" s="65"/>
      <c r="BR65" s="81"/>
      <c r="BS65" s="127"/>
      <c r="BT65" s="127"/>
      <c r="BU65" s="150"/>
      <c r="BV65" s="60"/>
      <c r="BW65" s="81"/>
      <c r="BX65" s="82"/>
      <c r="BY65" s="82"/>
      <c r="BZ65" s="157"/>
      <c r="CA65" s="63"/>
      <c r="CB65" s="129"/>
      <c r="CC65" s="82"/>
      <c r="CD65" s="82"/>
      <c r="CE65" s="157"/>
      <c r="CF65" s="63"/>
      <c r="CG65" s="129"/>
      <c r="CH65" s="82"/>
      <c r="CI65" s="82"/>
      <c r="CJ65" s="157"/>
      <c r="CK65" s="82"/>
      <c r="CL65" s="129"/>
      <c r="CM65" s="82"/>
      <c r="CN65" s="82"/>
      <c r="CO65" s="157"/>
      <c r="CP65" s="82"/>
      <c r="CQ65" s="129"/>
      <c r="CR65" s="112"/>
      <c r="CS65" s="112"/>
      <c r="CT65" s="151"/>
      <c r="CU65" s="82"/>
      <c r="CV65" s="129"/>
      <c r="CW65" s="119"/>
      <c r="CX65" s="119"/>
      <c r="CY65" s="150"/>
      <c r="CZ65" s="82"/>
      <c r="DA65" s="129"/>
      <c r="DB65" s="119"/>
      <c r="DC65" s="119"/>
      <c r="DD65" s="150"/>
      <c r="DE65" s="82"/>
      <c r="DF65" s="129"/>
      <c r="DG65" s="112"/>
      <c r="DH65" s="112"/>
      <c r="DI65" s="151"/>
      <c r="DJ65" s="82"/>
      <c r="DK65" s="129"/>
      <c r="DL65" s="119"/>
      <c r="DM65" s="119"/>
      <c r="DN65" s="150"/>
      <c r="DO65" s="82"/>
      <c r="DQ65" s="45">
        <f t="shared" si="2"/>
        <v>42751.811244979916</v>
      </c>
      <c r="DR65" s="46">
        <f>SMALL((R65,W65,AB65,AG65,AL65,AQ65,AV65,BA65,BF65,BK65,BP65,BU65,BZ65,CE65,CJ65,CO65,CT65,CY65,DD65,DI65,DN65),1)</f>
        <v>37108.433734939761</v>
      </c>
      <c r="DS65" s="175" t="str">
        <f t="shared" si="3"/>
        <v>MEDICOX LTDA</v>
      </c>
      <c r="DT65" s="48"/>
      <c r="DU65" s="91" t="str">
        <f t="shared" si="4"/>
        <v/>
      </c>
      <c r="DV65" s="49">
        <f t="shared" si="5"/>
        <v>37108.433734939761</v>
      </c>
      <c r="DW65" s="50">
        <f t="shared" si="64"/>
        <v>185542.1686746988</v>
      </c>
      <c r="DX65" s="170">
        <f t="shared" si="6"/>
        <v>0</v>
      </c>
      <c r="DY65" s="170">
        <f t="shared" si="7"/>
        <v>37108.433734939761</v>
      </c>
      <c r="DZ65" s="170">
        <f t="shared" si="8"/>
        <v>44400</v>
      </c>
      <c r="EA65" s="171">
        <f t="shared" si="9"/>
        <v>0</v>
      </c>
      <c r="EB65" s="170">
        <f t="shared" si="10"/>
        <v>0</v>
      </c>
      <c r="EC65" s="170">
        <f t="shared" si="11"/>
        <v>0</v>
      </c>
      <c r="ED65" s="172">
        <f t="shared" si="12"/>
        <v>46747</v>
      </c>
      <c r="EE65" s="170">
        <f t="shared" si="13"/>
        <v>0</v>
      </c>
      <c r="EF65" s="171">
        <f t="shared" si="14"/>
        <v>0</v>
      </c>
      <c r="EG65" s="173">
        <f t="shared" si="15"/>
        <v>0</v>
      </c>
      <c r="EH65" s="170">
        <f t="shared" si="16"/>
        <v>0</v>
      </c>
      <c r="EI65" s="171">
        <f t="shared" si="17"/>
        <v>0</v>
      </c>
      <c r="EJ65" s="170">
        <f t="shared" si="18"/>
        <v>0</v>
      </c>
      <c r="EK65" s="169">
        <f t="shared" si="19"/>
        <v>0</v>
      </c>
      <c r="EL65" s="170">
        <f t="shared" si="20"/>
        <v>0</v>
      </c>
      <c r="EM65" s="170">
        <f t="shared" si="21"/>
        <v>0</v>
      </c>
      <c r="EN65" s="174">
        <f t="shared" si="22"/>
        <v>0</v>
      </c>
      <c r="EO65" s="171">
        <f t="shared" si="23"/>
        <v>0</v>
      </c>
      <c r="EP65" s="171">
        <f t="shared" si="24"/>
        <v>0</v>
      </c>
      <c r="EQ65" s="174">
        <f t="shared" si="25"/>
        <v>0</v>
      </c>
      <c r="ER65" s="171">
        <f t="shared" si="26"/>
        <v>0</v>
      </c>
      <c r="ES65" s="35"/>
    </row>
    <row r="66" spans="1:149" s="182" customFormat="1" ht="88.5" customHeight="1" thickBot="1">
      <c r="A66" s="27">
        <v>54</v>
      </c>
      <c r="B66" s="98" t="s">
        <v>166</v>
      </c>
      <c r="C66" s="99" t="s">
        <v>167</v>
      </c>
      <c r="D66" s="100" t="s">
        <v>57</v>
      </c>
      <c r="E66" s="99" t="s">
        <v>37</v>
      </c>
      <c r="F66" s="101">
        <v>1</v>
      </c>
      <c r="G66" s="102" t="s">
        <v>58</v>
      </c>
      <c r="H66" s="103" t="s">
        <v>59</v>
      </c>
      <c r="I66" s="88"/>
      <c r="J66" s="76"/>
      <c r="K66" s="77"/>
      <c r="L66" s="76"/>
      <c r="M66" s="71"/>
      <c r="N66" s="71"/>
      <c r="P66" s="65"/>
      <c r="Q66" s="65"/>
      <c r="R66" s="149"/>
      <c r="S66" s="65"/>
      <c r="T66" s="78"/>
      <c r="U66" s="112">
        <v>638554.21686746995</v>
      </c>
      <c r="V66" s="113"/>
      <c r="W66" s="151">
        <v>638554.21686746995</v>
      </c>
      <c r="X66" s="66">
        <f t="shared" si="59"/>
        <v>638554.21686746995</v>
      </c>
      <c r="Y66" s="78"/>
      <c r="Z66" s="79"/>
      <c r="AA66" s="80"/>
      <c r="AB66" s="152"/>
      <c r="AC66" s="65"/>
      <c r="AD66" s="78"/>
      <c r="AE66" s="117"/>
      <c r="AF66" s="117"/>
      <c r="AG66" s="155"/>
      <c r="AH66" s="117"/>
      <c r="AI66" s="78"/>
      <c r="AJ66" s="79"/>
      <c r="AK66" s="80"/>
      <c r="AL66" s="152"/>
      <c r="AM66" s="66"/>
      <c r="AN66" s="81"/>
      <c r="AO66" s="65"/>
      <c r="AP66" s="65"/>
      <c r="AQ66" s="149"/>
      <c r="AR66" s="65"/>
      <c r="AS66" s="81"/>
      <c r="AT66" s="121"/>
      <c r="AU66" s="121"/>
      <c r="AV66" s="162"/>
      <c r="AW66" s="121"/>
      <c r="AX66" s="81"/>
      <c r="AY66" s="65"/>
      <c r="AZ66" s="65"/>
      <c r="BA66" s="149"/>
      <c r="BB66" s="66"/>
      <c r="BC66" s="81"/>
      <c r="BD66" s="65"/>
      <c r="BE66" s="65"/>
      <c r="BF66" s="149"/>
      <c r="BG66" s="57"/>
      <c r="BH66" s="81"/>
      <c r="BI66" s="123">
        <v>2399036</v>
      </c>
      <c r="BJ66" s="123"/>
      <c r="BK66" s="163">
        <v>2399036</v>
      </c>
      <c r="BL66" s="123">
        <f>+BK66*F66</f>
        <v>2399036</v>
      </c>
      <c r="BM66" s="81"/>
      <c r="BN66" s="65"/>
      <c r="BO66" s="65"/>
      <c r="BP66" s="149"/>
      <c r="BQ66" s="65"/>
      <c r="BR66" s="81"/>
      <c r="BS66" s="127"/>
      <c r="BT66" s="127"/>
      <c r="BU66" s="150"/>
      <c r="BV66" s="60"/>
      <c r="BW66" s="81"/>
      <c r="BX66" s="82"/>
      <c r="BY66" s="82"/>
      <c r="BZ66" s="157"/>
      <c r="CA66" s="63"/>
      <c r="CB66" s="129"/>
      <c r="CC66" s="82"/>
      <c r="CD66" s="82"/>
      <c r="CE66" s="157"/>
      <c r="CF66" s="63"/>
      <c r="CG66" s="129"/>
      <c r="CH66" s="82"/>
      <c r="CI66" s="82"/>
      <c r="CJ66" s="157"/>
      <c r="CK66" s="82"/>
      <c r="CL66" s="129"/>
      <c r="CM66" s="82"/>
      <c r="CN66" s="82"/>
      <c r="CO66" s="157"/>
      <c r="CP66" s="82"/>
      <c r="CQ66" s="129"/>
      <c r="CR66" s="112"/>
      <c r="CS66" s="112"/>
      <c r="CT66" s="151"/>
      <c r="CU66" s="82"/>
      <c r="CV66" s="129"/>
      <c r="CW66" s="119"/>
      <c r="CX66" s="119"/>
      <c r="CY66" s="150"/>
      <c r="CZ66" s="82"/>
      <c r="DA66" s="129"/>
      <c r="DB66" s="110">
        <v>1365137</v>
      </c>
      <c r="DC66" s="110">
        <v>0</v>
      </c>
      <c r="DD66" s="150">
        <f t="shared" ref="DD66" si="65">+DC66+DB66</f>
        <v>1365137</v>
      </c>
      <c r="DE66" s="82">
        <f>+DD66*F66</f>
        <v>1365137</v>
      </c>
      <c r="DF66" s="129"/>
      <c r="DG66" s="112">
        <v>1706760</v>
      </c>
      <c r="DH66" s="112"/>
      <c r="DI66" s="151">
        <f t="shared" ref="DI66" si="66">+DG66+DH66</f>
        <v>1706760</v>
      </c>
      <c r="DJ66" s="82">
        <f>+DI66*F66</f>
        <v>1706760</v>
      </c>
      <c r="DK66" s="129"/>
      <c r="DL66" s="119"/>
      <c r="DM66" s="119"/>
      <c r="DN66" s="150"/>
      <c r="DO66" s="82"/>
      <c r="DQ66" s="45">
        <f t="shared" si="2"/>
        <v>1527371.8042168675</v>
      </c>
      <c r="DR66" s="46">
        <f>SMALL((R66,W66,AB66,AG66,AL66,AQ66,AV66,BA66,BF66,BK66,BP66,BU66,BZ66,CE66,CJ66,CO66,CT66,CY66,DD66,DI66,DN66),1)</f>
        <v>638554.21686746995</v>
      </c>
      <c r="DS66" s="175" t="str">
        <f t="shared" si="3"/>
        <v>MEDICOX LTDA</v>
      </c>
      <c r="DT66" s="48"/>
      <c r="DU66" s="91" t="str">
        <f t="shared" si="4"/>
        <v/>
      </c>
      <c r="DV66" s="49">
        <f t="shared" si="5"/>
        <v>638554.21686746995</v>
      </c>
      <c r="DW66" s="50">
        <f t="shared" si="64"/>
        <v>638554.21686746995</v>
      </c>
      <c r="DX66" s="170">
        <f t="shared" si="6"/>
        <v>0</v>
      </c>
      <c r="DY66" s="170">
        <f t="shared" si="7"/>
        <v>638554.21686746995</v>
      </c>
      <c r="DZ66" s="170">
        <f t="shared" si="8"/>
        <v>0</v>
      </c>
      <c r="EA66" s="171">
        <f t="shared" si="9"/>
        <v>0</v>
      </c>
      <c r="EB66" s="170">
        <f t="shared" si="10"/>
        <v>0</v>
      </c>
      <c r="EC66" s="170">
        <f t="shared" si="11"/>
        <v>0</v>
      </c>
      <c r="ED66" s="172">
        <f t="shared" si="12"/>
        <v>0</v>
      </c>
      <c r="EE66" s="170">
        <f t="shared" si="13"/>
        <v>0</v>
      </c>
      <c r="EF66" s="171">
        <f t="shared" si="14"/>
        <v>0</v>
      </c>
      <c r="EG66" s="173">
        <f t="shared" si="15"/>
        <v>2399036</v>
      </c>
      <c r="EH66" s="170">
        <f t="shared" si="16"/>
        <v>0</v>
      </c>
      <c r="EI66" s="171">
        <f t="shared" si="17"/>
        <v>0</v>
      </c>
      <c r="EJ66" s="170">
        <f t="shared" si="18"/>
        <v>0</v>
      </c>
      <c r="EK66" s="169">
        <f t="shared" si="19"/>
        <v>0</v>
      </c>
      <c r="EL66" s="170">
        <f t="shared" si="20"/>
        <v>0</v>
      </c>
      <c r="EM66" s="170">
        <f t="shared" si="21"/>
        <v>0</v>
      </c>
      <c r="EN66" s="174">
        <f t="shared" si="22"/>
        <v>0</v>
      </c>
      <c r="EO66" s="171">
        <f t="shared" si="23"/>
        <v>0</v>
      </c>
      <c r="EP66" s="171">
        <f t="shared" si="24"/>
        <v>1365137</v>
      </c>
      <c r="EQ66" s="174">
        <f t="shared" si="25"/>
        <v>1706760</v>
      </c>
      <c r="ER66" s="171">
        <f t="shared" si="26"/>
        <v>0</v>
      </c>
      <c r="ES66" s="35"/>
    </row>
    <row r="67" spans="1:149" s="182" customFormat="1" ht="88.5" customHeight="1" thickBot="1">
      <c r="A67" s="27">
        <v>55</v>
      </c>
      <c r="B67" s="98" t="s">
        <v>168</v>
      </c>
      <c r="C67" s="99" t="s">
        <v>169</v>
      </c>
      <c r="D67" s="100" t="s">
        <v>57</v>
      </c>
      <c r="E67" s="99" t="s">
        <v>37</v>
      </c>
      <c r="F67" s="101">
        <v>10</v>
      </c>
      <c r="G67" s="102" t="s">
        <v>58</v>
      </c>
      <c r="H67" s="103" t="s">
        <v>59</v>
      </c>
      <c r="I67" s="88"/>
      <c r="J67" s="76"/>
      <c r="K67" s="77"/>
      <c r="L67" s="76"/>
      <c r="M67" s="71"/>
      <c r="N67" s="71"/>
      <c r="P67" s="65"/>
      <c r="Q67" s="65"/>
      <c r="R67" s="149"/>
      <c r="S67" s="65"/>
      <c r="T67" s="78"/>
      <c r="U67" s="112">
        <v>20481.927710843374</v>
      </c>
      <c r="V67" s="113">
        <v>3891.5662650602412</v>
      </c>
      <c r="W67" s="151">
        <v>24373.493975903617</v>
      </c>
      <c r="X67" s="66">
        <f t="shared" si="59"/>
        <v>243734.93975903618</v>
      </c>
      <c r="Y67" s="78"/>
      <c r="Z67" s="86"/>
      <c r="AA67" s="87"/>
      <c r="AB67" s="153"/>
      <c r="AC67" s="65"/>
      <c r="AD67" s="78"/>
      <c r="AE67" s="117"/>
      <c r="AF67" s="117"/>
      <c r="AG67" s="155"/>
      <c r="AH67" s="117"/>
      <c r="AI67" s="78"/>
      <c r="AJ67" s="86"/>
      <c r="AK67" s="87"/>
      <c r="AL67" s="153"/>
      <c r="AM67" s="66"/>
      <c r="AN67" s="81"/>
      <c r="AO67" s="65"/>
      <c r="AP67" s="65"/>
      <c r="AQ67" s="149"/>
      <c r="AR67" s="65"/>
      <c r="AS67" s="81"/>
      <c r="AT67" s="121"/>
      <c r="AU67" s="121"/>
      <c r="AV67" s="162"/>
      <c r="AW67" s="121"/>
      <c r="AX67" s="81"/>
      <c r="AY67" s="65"/>
      <c r="AZ67" s="65"/>
      <c r="BA67" s="149"/>
      <c r="BB67" s="66"/>
      <c r="BC67" s="81"/>
      <c r="BD67" s="65"/>
      <c r="BE67" s="65"/>
      <c r="BF67" s="149"/>
      <c r="BG67" s="57"/>
      <c r="BH67" s="81"/>
      <c r="BI67" s="123">
        <v>16386</v>
      </c>
      <c r="BJ67" s="123">
        <v>3113</v>
      </c>
      <c r="BK67" s="163">
        <v>19499</v>
      </c>
      <c r="BL67" s="123">
        <f>+BK67*F67</f>
        <v>194990</v>
      </c>
      <c r="BM67" s="81"/>
      <c r="BN67" s="65"/>
      <c r="BO67" s="65"/>
      <c r="BP67" s="149"/>
      <c r="BQ67" s="65"/>
      <c r="BR67" s="81"/>
      <c r="BS67" s="127"/>
      <c r="BT67" s="127"/>
      <c r="BU67" s="150"/>
      <c r="BV67" s="60"/>
      <c r="BW67" s="81"/>
      <c r="BX67" s="82"/>
      <c r="BY67" s="82"/>
      <c r="BZ67" s="157"/>
      <c r="CA67" s="63"/>
      <c r="CB67" s="129"/>
      <c r="CC67" s="82"/>
      <c r="CD67" s="82"/>
      <c r="CE67" s="157"/>
      <c r="CF67" s="63"/>
      <c r="CG67" s="129"/>
      <c r="CH67" s="131">
        <v>15226</v>
      </c>
      <c r="CI67" s="131">
        <f t="shared" ref="CI67:CI70" si="67">CH67*19%</f>
        <v>2892.94</v>
      </c>
      <c r="CJ67" s="154">
        <f t="shared" ref="CJ67:CJ70" si="68">+CH67+CI67</f>
        <v>18118.939999999999</v>
      </c>
      <c r="CK67" s="82">
        <f>+CJ67*F67</f>
        <v>181189.4</v>
      </c>
      <c r="CL67" s="129"/>
      <c r="CM67" s="82"/>
      <c r="CN67" s="82"/>
      <c r="CO67" s="157"/>
      <c r="CP67" s="82"/>
      <c r="CQ67" s="129"/>
      <c r="CR67" s="112"/>
      <c r="CS67" s="112"/>
      <c r="CT67" s="151"/>
      <c r="CU67" s="82"/>
      <c r="CV67" s="129"/>
      <c r="CW67" s="119"/>
      <c r="CX67" s="119"/>
      <c r="CY67" s="150"/>
      <c r="CZ67" s="82"/>
      <c r="DA67" s="129"/>
      <c r="DB67" s="119"/>
      <c r="DC67" s="119"/>
      <c r="DD67" s="150"/>
      <c r="DE67" s="82"/>
      <c r="DF67" s="129"/>
      <c r="DG67" s="112"/>
      <c r="DH67" s="112"/>
      <c r="DI67" s="151"/>
      <c r="DJ67" s="82"/>
      <c r="DK67" s="129"/>
      <c r="DL67" s="119"/>
      <c r="DM67" s="119"/>
      <c r="DN67" s="150"/>
      <c r="DO67" s="82"/>
      <c r="DQ67" s="45">
        <f t="shared" si="2"/>
        <v>20663.811325301209</v>
      </c>
      <c r="DR67" s="46">
        <f>SMALL((R67,W67,AB67,AG67,AL67,AQ67,AV67,BA67,BF67,BK67,BP67,BU67,BZ67,CE67,CJ67,CO67,CT67,CY67,DD67,DI67,DN67),1)</f>
        <v>18118.939999999999</v>
      </c>
      <c r="DS67" s="175" t="str">
        <f t="shared" si="3"/>
        <v>MEQ TECNOLOGIA MEDICA S.A.S.</v>
      </c>
      <c r="DT67" s="48"/>
      <c r="DU67" s="91" t="str">
        <f t="shared" si="4"/>
        <v/>
      </c>
      <c r="DV67" s="49">
        <f t="shared" si="5"/>
        <v>18118.939999999999</v>
      </c>
      <c r="DW67" s="50">
        <f t="shared" si="64"/>
        <v>181189.4</v>
      </c>
      <c r="DX67" s="170">
        <f t="shared" si="6"/>
        <v>0</v>
      </c>
      <c r="DY67" s="170">
        <f t="shared" si="7"/>
        <v>24373.493975903617</v>
      </c>
      <c r="DZ67" s="170">
        <f t="shared" si="8"/>
        <v>0</v>
      </c>
      <c r="EA67" s="171">
        <f t="shared" si="9"/>
        <v>0</v>
      </c>
      <c r="EB67" s="170">
        <f t="shared" si="10"/>
        <v>0</v>
      </c>
      <c r="EC67" s="170">
        <f t="shared" si="11"/>
        <v>0</v>
      </c>
      <c r="ED67" s="172">
        <f t="shared" si="12"/>
        <v>0</v>
      </c>
      <c r="EE67" s="170">
        <f t="shared" si="13"/>
        <v>0</v>
      </c>
      <c r="EF67" s="171">
        <f t="shared" si="14"/>
        <v>0</v>
      </c>
      <c r="EG67" s="173">
        <f t="shared" si="15"/>
        <v>19499</v>
      </c>
      <c r="EH67" s="170">
        <f t="shared" si="16"/>
        <v>0</v>
      </c>
      <c r="EI67" s="171">
        <f t="shared" si="17"/>
        <v>0</v>
      </c>
      <c r="EJ67" s="170">
        <f t="shared" si="18"/>
        <v>0</v>
      </c>
      <c r="EK67" s="169">
        <f t="shared" si="19"/>
        <v>0</v>
      </c>
      <c r="EL67" s="170">
        <f t="shared" si="20"/>
        <v>18118.939999999999</v>
      </c>
      <c r="EM67" s="170">
        <f t="shared" si="21"/>
        <v>0</v>
      </c>
      <c r="EN67" s="174">
        <f t="shared" si="22"/>
        <v>0</v>
      </c>
      <c r="EO67" s="171">
        <f t="shared" si="23"/>
        <v>0</v>
      </c>
      <c r="EP67" s="171">
        <f t="shared" si="24"/>
        <v>0</v>
      </c>
      <c r="EQ67" s="174">
        <f t="shared" si="25"/>
        <v>0</v>
      </c>
      <c r="ER67" s="171">
        <f t="shared" si="26"/>
        <v>0</v>
      </c>
      <c r="ES67" s="35"/>
    </row>
    <row r="68" spans="1:149" s="14" customFormat="1" ht="88.5" customHeight="1" thickBot="1">
      <c r="A68" s="27">
        <v>56</v>
      </c>
      <c r="B68" s="98" t="s">
        <v>170</v>
      </c>
      <c r="C68" s="99" t="s">
        <v>171</v>
      </c>
      <c r="D68" s="100" t="s">
        <v>57</v>
      </c>
      <c r="E68" s="99" t="s">
        <v>37</v>
      </c>
      <c r="F68" s="101">
        <v>13</v>
      </c>
      <c r="G68" s="102" t="s">
        <v>58</v>
      </c>
      <c r="H68" s="103" t="s">
        <v>59</v>
      </c>
      <c r="I68" s="90"/>
      <c r="J68" s="71"/>
      <c r="K68" s="71"/>
      <c r="L68" s="71"/>
      <c r="M68" s="71"/>
      <c r="N68" s="71"/>
      <c r="P68" s="57"/>
      <c r="Q68" s="57"/>
      <c r="R68" s="149"/>
      <c r="S68" s="57"/>
      <c r="T68" s="53"/>
      <c r="U68" s="112">
        <v>20481.927710843374</v>
      </c>
      <c r="V68" s="113">
        <v>3891.5662650602412</v>
      </c>
      <c r="W68" s="151">
        <v>24373.493975903617</v>
      </c>
      <c r="X68" s="66">
        <f t="shared" si="59"/>
        <v>316855.42168674699</v>
      </c>
      <c r="Y68" s="53"/>
      <c r="Z68" s="40"/>
      <c r="AA68" s="30"/>
      <c r="AB68" s="152"/>
      <c r="AC68" s="41"/>
      <c r="AD68" s="53"/>
      <c r="AE68" s="117"/>
      <c r="AF68" s="117"/>
      <c r="AG68" s="155"/>
      <c r="AH68" s="117"/>
      <c r="AI68" s="53"/>
      <c r="AJ68" s="57"/>
      <c r="AK68" s="57"/>
      <c r="AL68" s="149"/>
      <c r="AM68" s="60"/>
      <c r="AN68" s="61"/>
      <c r="AO68" s="62"/>
      <c r="AP68" s="62"/>
      <c r="AQ68" s="158"/>
      <c r="AR68" s="65"/>
      <c r="AS68" s="61"/>
      <c r="AT68" s="121"/>
      <c r="AU68" s="121"/>
      <c r="AV68" s="162"/>
      <c r="AW68" s="121"/>
      <c r="AX68" s="61"/>
      <c r="AY68" s="57"/>
      <c r="AZ68" s="57"/>
      <c r="BA68" s="149"/>
      <c r="BB68" s="60"/>
      <c r="BC68" s="61"/>
      <c r="BD68" s="57"/>
      <c r="BE68" s="57"/>
      <c r="BF68" s="149"/>
      <c r="BG68" s="57"/>
      <c r="BH68" s="61"/>
      <c r="BI68" s="123">
        <v>14940</v>
      </c>
      <c r="BJ68" s="123">
        <v>2839</v>
      </c>
      <c r="BK68" s="163">
        <v>17779</v>
      </c>
      <c r="BL68" s="123">
        <f>+BK68*F68</f>
        <v>231127</v>
      </c>
      <c r="BM68" s="61"/>
      <c r="BN68" s="57"/>
      <c r="BO68" s="57"/>
      <c r="BP68" s="164"/>
      <c r="BQ68" s="65"/>
      <c r="BR68" s="61"/>
      <c r="BS68" s="127"/>
      <c r="BT68" s="127"/>
      <c r="BU68" s="150"/>
      <c r="BV68" s="60"/>
      <c r="BW68" s="61"/>
      <c r="BX68" s="63"/>
      <c r="BY68" s="63"/>
      <c r="BZ68" s="157"/>
      <c r="CA68" s="63"/>
      <c r="CB68" s="128"/>
      <c r="CC68" s="63"/>
      <c r="CD68" s="63"/>
      <c r="CE68" s="157"/>
      <c r="CF68" s="63"/>
      <c r="CG68" s="128"/>
      <c r="CH68" s="131">
        <v>15226</v>
      </c>
      <c r="CI68" s="131">
        <f t="shared" si="67"/>
        <v>2892.94</v>
      </c>
      <c r="CJ68" s="154">
        <f t="shared" si="68"/>
        <v>18118.939999999999</v>
      </c>
      <c r="CK68" s="82">
        <f>+CJ68*F68</f>
        <v>235546.21999999997</v>
      </c>
      <c r="CL68" s="128"/>
      <c r="CM68" s="63"/>
      <c r="CN68" s="63"/>
      <c r="CO68" s="157"/>
      <c r="CP68" s="63"/>
      <c r="CQ68" s="128"/>
      <c r="CR68" s="112"/>
      <c r="CS68" s="112"/>
      <c r="CT68" s="151"/>
      <c r="CU68" s="82"/>
      <c r="CV68" s="128"/>
      <c r="CW68" s="119"/>
      <c r="CX68" s="119"/>
      <c r="CY68" s="150"/>
      <c r="CZ68" s="63"/>
      <c r="DA68" s="128"/>
      <c r="DB68" s="119"/>
      <c r="DC68" s="119"/>
      <c r="DD68" s="150"/>
      <c r="DE68" s="63"/>
      <c r="DF68" s="128"/>
      <c r="DG68" s="112"/>
      <c r="DH68" s="112"/>
      <c r="DI68" s="151"/>
      <c r="DJ68" s="63"/>
      <c r="DK68" s="128"/>
      <c r="DL68" s="119"/>
      <c r="DM68" s="119"/>
      <c r="DN68" s="150"/>
      <c r="DO68" s="63"/>
      <c r="DQ68" s="45">
        <f t="shared" si="2"/>
        <v>20090.477991967873</v>
      </c>
      <c r="DR68" s="46">
        <f>SMALL((R68,W68,AB68,AG68,AL68,AQ68,AV68,BA68,BF68,BK68,BP68,BU68,BZ68,CE68,CJ68,CO68,CT68,CY68,DD68,DI68,DN68),1)</f>
        <v>17779</v>
      </c>
      <c r="DS68" s="175" t="str">
        <f t="shared" si="3"/>
        <v>DISCOLMETS S.A.S</v>
      </c>
      <c r="DT68" s="48"/>
      <c r="DU68" s="91" t="str">
        <f t="shared" si="4"/>
        <v/>
      </c>
      <c r="DV68" s="49">
        <f t="shared" si="5"/>
        <v>17779</v>
      </c>
      <c r="DW68" s="50">
        <f t="shared" si="64"/>
        <v>231127</v>
      </c>
      <c r="DX68" s="170">
        <f t="shared" si="6"/>
        <v>0</v>
      </c>
      <c r="DY68" s="170">
        <f t="shared" si="7"/>
        <v>24373.493975903617</v>
      </c>
      <c r="DZ68" s="170">
        <f t="shared" si="8"/>
        <v>0</v>
      </c>
      <c r="EA68" s="171">
        <f t="shared" si="9"/>
        <v>0</v>
      </c>
      <c r="EB68" s="170">
        <f t="shared" si="10"/>
        <v>0</v>
      </c>
      <c r="EC68" s="170">
        <f t="shared" si="11"/>
        <v>0</v>
      </c>
      <c r="ED68" s="172">
        <f t="shared" si="12"/>
        <v>0</v>
      </c>
      <c r="EE68" s="170">
        <f t="shared" si="13"/>
        <v>0</v>
      </c>
      <c r="EF68" s="171">
        <f t="shared" si="14"/>
        <v>0</v>
      </c>
      <c r="EG68" s="173">
        <f t="shared" si="15"/>
        <v>17779</v>
      </c>
      <c r="EH68" s="170">
        <f t="shared" si="16"/>
        <v>0</v>
      </c>
      <c r="EI68" s="171">
        <f t="shared" si="17"/>
        <v>0</v>
      </c>
      <c r="EJ68" s="170">
        <f t="shared" si="18"/>
        <v>0</v>
      </c>
      <c r="EK68" s="169">
        <f t="shared" si="19"/>
        <v>0</v>
      </c>
      <c r="EL68" s="170">
        <f t="shared" si="20"/>
        <v>18118.939999999999</v>
      </c>
      <c r="EM68" s="170">
        <f t="shared" si="21"/>
        <v>0</v>
      </c>
      <c r="EN68" s="174">
        <f t="shared" si="22"/>
        <v>0</v>
      </c>
      <c r="EO68" s="171">
        <f t="shared" si="23"/>
        <v>0</v>
      </c>
      <c r="EP68" s="171">
        <f t="shared" si="24"/>
        <v>0</v>
      </c>
      <c r="EQ68" s="174">
        <f t="shared" si="25"/>
        <v>0</v>
      </c>
      <c r="ER68" s="171">
        <f t="shared" si="26"/>
        <v>0</v>
      </c>
      <c r="ES68" s="188"/>
    </row>
    <row r="69" spans="1:149" s="182" customFormat="1" ht="88.5" customHeight="1" thickBot="1">
      <c r="A69" s="27">
        <v>57</v>
      </c>
      <c r="B69" s="98" t="s">
        <v>172</v>
      </c>
      <c r="C69" s="99" t="s">
        <v>173</v>
      </c>
      <c r="D69" s="100" t="s">
        <v>57</v>
      </c>
      <c r="E69" s="99" t="s">
        <v>37</v>
      </c>
      <c r="F69" s="101">
        <v>3</v>
      </c>
      <c r="G69" s="102" t="s">
        <v>58</v>
      </c>
      <c r="H69" s="103" t="s">
        <v>59</v>
      </c>
      <c r="I69" s="88"/>
      <c r="J69" s="75"/>
      <c r="K69" s="31"/>
      <c r="L69" s="75"/>
      <c r="M69" s="71"/>
      <c r="N69" s="71"/>
      <c r="P69" s="65"/>
      <c r="Q69" s="65"/>
      <c r="R69" s="149"/>
      <c r="S69" s="65"/>
      <c r="T69" s="78"/>
      <c r="U69" s="112">
        <v>20481.927710843374</v>
      </c>
      <c r="V69" s="113">
        <v>3891.5662650602412</v>
      </c>
      <c r="W69" s="151">
        <v>24373.493975903617</v>
      </c>
      <c r="X69" s="66">
        <f t="shared" si="59"/>
        <v>73120.481927710847</v>
      </c>
      <c r="Y69" s="78"/>
      <c r="Z69" s="79"/>
      <c r="AA69" s="80"/>
      <c r="AB69" s="152"/>
      <c r="AC69" s="83"/>
      <c r="AD69" s="78"/>
      <c r="AE69" s="117"/>
      <c r="AF69" s="117"/>
      <c r="AG69" s="155"/>
      <c r="AH69" s="117"/>
      <c r="AI69" s="78"/>
      <c r="AJ69" s="79"/>
      <c r="AK69" s="80"/>
      <c r="AL69" s="152"/>
      <c r="AM69" s="66"/>
      <c r="AN69" s="81"/>
      <c r="AO69" s="84"/>
      <c r="AP69" s="84"/>
      <c r="AQ69" s="158"/>
      <c r="AR69" s="65"/>
      <c r="AS69" s="81"/>
      <c r="AT69" s="121"/>
      <c r="AU69" s="121"/>
      <c r="AV69" s="162"/>
      <c r="AW69" s="121"/>
      <c r="AX69" s="81"/>
      <c r="AY69" s="65"/>
      <c r="AZ69" s="65"/>
      <c r="BA69" s="149"/>
      <c r="BB69" s="66"/>
      <c r="BC69" s="81"/>
      <c r="BD69" s="65"/>
      <c r="BE69" s="65"/>
      <c r="BF69" s="149"/>
      <c r="BG69" s="57"/>
      <c r="BH69" s="81"/>
      <c r="BI69" s="112"/>
      <c r="BJ69" s="112"/>
      <c r="BK69" s="151"/>
      <c r="BL69" s="123"/>
      <c r="BM69" s="81"/>
      <c r="BN69" s="65"/>
      <c r="BO69" s="65"/>
      <c r="BP69" s="164"/>
      <c r="BQ69" s="65"/>
      <c r="BR69" s="81"/>
      <c r="BS69" s="127"/>
      <c r="BT69" s="127"/>
      <c r="BU69" s="150"/>
      <c r="BV69" s="60"/>
      <c r="BW69" s="81"/>
      <c r="BX69" s="82"/>
      <c r="BY69" s="82"/>
      <c r="BZ69" s="157"/>
      <c r="CA69" s="63"/>
      <c r="CB69" s="129"/>
      <c r="CC69" s="82"/>
      <c r="CD69" s="82"/>
      <c r="CE69" s="157"/>
      <c r="CF69" s="63"/>
      <c r="CG69" s="129"/>
      <c r="CH69" s="131">
        <v>15226</v>
      </c>
      <c r="CI69" s="131">
        <f t="shared" si="67"/>
        <v>2892.94</v>
      </c>
      <c r="CJ69" s="154">
        <f t="shared" si="68"/>
        <v>18118.939999999999</v>
      </c>
      <c r="CK69" s="82">
        <f>+CJ69*F69</f>
        <v>54356.819999999992</v>
      </c>
      <c r="CL69" s="129"/>
      <c r="CM69" s="82"/>
      <c r="CN69" s="82"/>
      <c r="CO69" s="157"/>
      <c r="CP69" s="82"/>
      <c r="CQ69" s="129"/>
      <c r="CR69" s="112"/>
      <c r="CS69" s="112"/>
      <c r="CT69" s="151"/>
      <c r="CU69" s="82"/>
      <c r="CV69" s="129"/>
      <c r="CW69" s="119"/>
      <c r="CX69" s="119"/>
      <c r="CY69" s="150"/>
      <c r="CZ69" s="82"/>
      <c r="DA69" s="129"/>
      <c r="DB69" s="119"/>
      <c r="DC69" s="119"/>
      <c r="DD69" s="150"/>
      <c r="DE69" s="82"/>
      <c r="DF69" s="129"/>
      <c r="DG69" s="112"/>
      <c r="DH69" s="112"/>
      <c r="DI69" s="151"/>
      <c r="DJ69" s="82"/>
      <c r="DK69" s="129"/>
      <c r="DL69" s="119"/>
      <c r="DM69" s="119"/>
      <c r="DN69" s="150"/>
      <c r="DO69" s="82"/>
      <c r="DQ69" s="45">
        <f t="shared" si="2"/>
        <v>21246.216987951808</v>
      </c>
      <c r="DR69" s="46">
        <f>SMALL((R69,W69,AB69,AG69,AL69,AQ69,AV69,BA69,BF69,BK69,BP69,BU69,BZ69,CE69,CJ69,CO69,CT69,CY69,DD69,DI69,DN69),1)</f>
        <v>18118.939999999999</v>
      </c>
      <c r="DS69" s="175" t="str">
        <f t="shared" si="3"/>
        <v>MEQ TECNOLOGIA MEDICA S.A.S.</v>
      </c>
      <c r="DT69" s="48"/>
      <c r="DU69" s="91" t="str">
        <f t="shared" si="4"/>
        <v/>
      </c>
      <c r="DV69" s="49">
        <f t="shared" si="5"/>
        <v>18118.939999999999</v>
      </c>
      <c r="DW69" s="50">
        <f t="shared" si="64"/>
        <v>54356.819999999992</v>
      </c>
      <c r="DX69" s="170">
        <f t="shared" si="6"/>
        <v>0</v>
      </c>
      <c r="DY69" s="170">
        <f t="shared" si="7"/>
        <v>24373.493975903617</v>
      </c>
      <c r="DZ69" s="170">
        <f t="shared" si="8"/>
        <v>0</v>
      </c>
      <c r="EA69" s="171">
        <f t="shared" si="9"/>
        <v>0</v>
      </c>
      <c r="EB69" s="170">
        <f t="shared" si="10"/>
        <v>0</v>
      </c>
      <c r="EC69" s="170">
        <f t="shared" si="11"/>
        <v>0</v>
      </c>
      <c r="ED69" s="172">
        <f t="shared" si="12"/>
        <v>0</v>
      </c>
      <c r="EE69" s="170">
        <f t="shared" si="13"/>
        <v>0</v>
      </c>
      <c r="EF69" s="171">
        <f t="shared" si="14"/>
        <v>0</v>
      </c>
      <c r="EG69" s="173">
        <f t="shared" si="15"/>
        <v>0</v>
      </c>
      <c r="EH69" s="170">
        <f t="shared" si="16"/>
        <v>0</v>
      </c>
      <c r="EI69" s="171">
        <f t="shared" si="17"/>
        <v>0</v>
      </c>
      <c r="EJ69" s="170">
        <f t="shared" si="18"/>
        <v>0</v>
      </c>
      <c r="EK69" s="169">
        <f t="shared" si="19"/>
        <v>0</v>
      </c>
      <c r="EL69" s="170">
        <f t="shared" si="20"/>
        <v>18118.939999999999</v>
      </c>
      <c r="EM69" s="170">
        <f t="shared" si="21"/>
        <v>0</v>
      </c>
      <c r="EN69" s="174">
        <f t="shared" si="22"/>
        <v>0</v>
      </c>
      <c r="EO69" s="171">
        <f t="shared" si="23"/>
        <v>0</v>
      </c>
      <c r="EP69" s="171">
        <f t="shared" si="24"/>
        <v>0</v>
      </c>
      <c r="EQ69" s="174">
        <f t="shared" si="25"/>
        <v>0</v>
      </c>
      <c r="ER69" s="171">
        <f t="shared" si="26"/>
        <v>0</v>
      </c>
      <c r="ES69" s="35"/>
    </row>
    <row r="70" spans="1:149" s="14" customFormat="1" ht="88.5" customHeight="1" thickBot="1">
      <c r="A70" s="27">
        <v>58</v>
      </c>
      <c r="B70" s="98" t="s">
        <v>174</v>
      </c>
      <c r="C70" s="99" t="s">
        <v>175</v>
      </c>
      <c r="D70" s="100" t="s">
        <v>57</v>
      </c>
      <c r="E70" s="99" t="s">
        <v>37</v>
      </c>
      <c r="F70" s="101">
        <v>2</v>
      </c>
      <c r="G70" s="102" t="s">
        <v>58</v>
      </c>
      <c r="H70" s="103" t="s">
        <v>59</v>
      </c>
      <c r="I70" s="90"/>
      <c r="J70" s="71"/>
      <c r="K70" s="71"/>
      <c r="L70" s="71"/>
      <c r="M70" s="71"/>
      <c r="N70" s="71"/>
      <c r="P70" s="57"/>
      <c r="Q70" s="57"/>
      <c r="R70" s="149"/>
      <c r="S70" s="57"/>
      <c r="T70" s="53"/>
      <c r="U70" s="112">
        <v>20481.927710843374</v>
      </c>
      <c r="V70" s="113">
        <v>3891.5662650602412</v>
      </c>
      <c r="W70" s="151">
        <v>24373.493975903617</v>
      </c>
      <c r="X70" s="66">
        <f t="shared" si="59"/>
        <v>48746.987951807234</v>
      </c>
      <c r="Y70" s="53"/>
      <c r="Z70" s="40"/>
      <c r="AA70" s="30"/>
      <c r="AB70" s="152"/>
      <c r="AC70" s="41"/>
      <c r="AD70" s="53"/>
      <c r="AE70" s="117"/>
      <c r="AF70" s="117"/>
      <c r="AG70" s="155"/>
      <c r="AH70" s="117"/>
      <c r="AI70" s="53"/>
      <c r="AJ70" s="57"/>
      <c r="AK70" s="57"/>
      <c r="AL70" s="149"/>
      <c r="AM70" s="57"/>
      <c r="AN70" s="61"/>
      <c r="AO70" s="64"/>
      <c r="AP70" s="64"/>
      <c r="AQ70" s="159"/>
      <c r="AR70" s="65"/>
      <c r="AS70" s="61"/>
      <c r="AT70" s="121"/>
      <c r="AU70" s="121"/>
      <c r="AV70" s="162"/>
      <c r="AW70" s="121"/>
      <c r="AX70" s="61"/>
      <c r="AY70" s="57"/>
      <c r="AZ70" s="57"/>
      <c r="BA70" s="149"/>
      <c r="BB70" s="60"/>
      <c r="BC70" s="61"/>
      <c r="BD70" s="57"/>
      <c r="BE70" s="57"/>
      <c r="BF70" s="149"/>
      <c r="BG70" s="57"/>
      <c r="BH70" s="61"/>
      <c r="BI70" s="123">
        <v>22530</v>
      </c>
      <c r="BJ70" s="123">
        <v>4281</v>
      </c>
      <c r="BK70" s="163">
        <v>26811</v>
      </c>
      <c r="BL70" s="123">
        <f>+BK70*F70</f>
        <v>53622</v>
      </c>
      <c r="BM70" s="61"/>
      <c r="BN70" s="57"/>
      <c r="BO70" s="57"/>
      <c r="BP70" s="149"/>
      <c r="BQ70" s="65"/>
      <c r="BR70" s="61"/>
      <c r="BS70" s="127"/>
      <c r="BT70" s="127"/>
      <c r="BU70" s="150"/>
      <c r="BV70" s="60"/>
      <c r="BW70" s="61"/>
      <c r="BX70" s="63"/>
      <c r="BY70" s="63"/>
      <c r="BZ70" s="157"/>
      <c r="CA70" s="63"/>
      <c r="CB70" s="128"/>
      <c r="CC70" s="63"/>
      <c r="CD70" s="63"/>
      <c r="CE70" s="157"/>
      <c r="CF70" s="63"/>
      <c r="CG70" s="128"/>
      <c r="CH70" s="131">
        <v>17142</v>
      </c>
      <c r="CI70" s="131">
        <f t="shared" si="67"/>
        <v>3256.98</v>
      </c>
      <c r="CJ70" s="154">
        <f t="shared" si="68"/>
        <v>20398.98</v>
      </c>
      <c r="CK70" s="82">
        <f>+CJ70*F70</f>
        <v>40797.96</v>
      </c>
      <c r="CL70" s="128"/>
      <c r="CM70" s="63"/>
      <c r="CN70" s="63"/>
      <c r="CO70" s="157"/>
      <c r="CP70" s="63"/>
      <c r="CQ70" s="128"/>
      <c r="CR70" s="112"/>
      <c r="CS70" s="112"/>
      <c r="CT70" s="151"/>
      <c r="CU70" s="82"/>
      <c r="CV70" s="128"/>
      <c r="CW70" s="119"/>
      <c r="CX70" s="119"/>
      <c r="CY70" s="150"/>
      <c r="CZ70" s="63"/>
      <c r="DA70" s="128"/>
      <c r="DB70" s="119"/>
      <c r="DC70" s="119"/>
      <c r="DD70" s="150"/>
      <c r="DE70" s="63"/>
      <c r="DF70" s="128"/>
      <c r="DG70" s="112"/>
      <c r="DH70" s="112"/>
      <c r="DI70" s="151"/>
      <c r="DJ70" s="63"/>
      <c r="DK70" s="128"/>
      <c r="DL70" s="119"/>
      <c r="DM70" s="119"/>
      <c r="DN70" s="150"/>
      <c r="DO70" s="63"/>
      <c r="DQ70" s="45">
        <f t="shared" si="2"/>
        <v>23861.157991967873</v>
      </c>
      <c r="DR70" s="46">
        <f>SMALL((R70,W70,AB70,AG70,AL70,AQ70,AV70,BA70,BF70,BK70,BP70,BU70,BZ70,CE70,CJ70,CO70,CT70,CY70,DD70,DI70,DN70),1)</f>
        <v>20398.98</v>
      </c>
      <c r="DS70" s="175" t="str">
        <f t="shared" si="3"/>
        <v>MEQ TECNOLOGIA MEDICA S.A.S.</v>
      </c>
      <c r="DT70" s="48"/>
      <c r="DU70" s="91" t="str">
        <f t="shared" si="4"/>
        <v/>
      </c>
      <c r="DV70" s="49">
        <f t="shared" si="5"/>
        <v>20398.98</v>
      </c>
      <c r="DW70" s="50">
        <f t="shared" si="64"/>
        <v>40797.96</v>
      </c>
      <c r="DX70" s="170">
        <f t="shared" si="6"/>
        <v>0</v>
      </c>
      <c r="DY70" s="170">
        <f t="shared" si="7"/>
        <v>24373.493975903617</v>
      </c>
      <c r="DZ70" s="170">
        <f t="shared" si="8"/>
        <v>0</v>
      </c>
      <c r="EA70" s="171">
        <f t="shared" si="9"/>
        <v>0</v>
      </c>
      <c r="EB70" s="170">
        <f t="shared" si="10"/>
        <v>0</v>
      </c>
      <c r="EC70" s="170">
        <f t="shared" si="11"/>
        <v>0</v>
      </c>
      <c r="ED70" s="172">
        <f t="shared" si="12"/>
        <v>0</v>
      </c>
      <c r="EE70" s="170">
        <f t="shared" si="13"/>
        <v>0</v>
      </c>
      <c r="EF70" s="171">
        <f t="shared" si="14"/>
        <v>0</v>
      </c>
      <c r="EG70" s="173">
        <f t="shared" si="15"/>
        <v>26811</v>
      </c>
      <c r="EH70" s="170">
        <f t="shared" si="16"/>
        <v>0</v>
      </c>
      <c r="EI70" s="171">
        <f t="shared" si="17"/>
        <v>0</v>
      </c>
      <c r="EJ70" s="170">
        <f t="shared" si="18"/>
        <v>0</v>
      </c>
      <c r="EK70" s="169">
        <f t="shared" si="19"/>
        <v>0</v>
      </c>
      <c r="EL70" s="170">
        <f t="shared" si="20"/>
        <v>20398.98</v>
      </c>
      <c r="EM70" s="170">
        <f t="shared" si="21"/>
        <v>0</v>
      </c>
      <c r="EN70" s="174">
        <f t="shared" si="22"/>
        <v>0</v>
      </c>
      <c r="EO70" s="171">
        <f t="shared" si="23"/>
        <v>0</v>
      </c>
      <c r="EP70" s="171">
        <f t="shared" si="24"/>
        <v>0</v>
      </c>
      <c r="EQ70" s="174">
        <f t="shared" si="25"/>
        <v>0</v>
      </c>
      <c r="ER70" s="171">
        <f t="shared" si="26"/>
        <v>0</v>
      </c>
      <c r="ES70" s="188"/>
    </row>
    <row r="71" spans="1:149" s="14" customFormat="1" ht="88.5" customHeight="1" thickBot="1">
      <c r="A71" s="27">
        <v>59</v>
      </c>
      <c r="B71" s="102" t="s">
        <v>176</v>
      </c>
      <c r="C71" s="102" t="s">
        <v>177</v>
      </c>
      <c r="D71" s="100" t="s">
        <v>57</v>
      </c>
      <c r="E71" s="102" t="s">
        <v>37</v>
      </c>
      <c r="F71" s="104">
        <v>1</v>
      </c>
      <c r="G71" s="102" t="s">
        <v>58</v>
      </c>
      <c r="H71" s="103" t="s">
        <v>59</v>
      </c>
      <c r="I71" s="90"/>
      <c r="J71" s="71"/>
      <c r="K71" s="71"/>
      <c r="L71" s="71"/>
      <c r="M71" s="71"/>
      <c r="N71" s="71"/>
      <c r="P71" s="57"/>
      <c r="Q71" s="57"/>
      <c r="R71" s="149"/>
      <c r="S71" s="57"/>
      <c r="T71" s="53"/>
      <c r="U71" s="112">
        <v>10493.975903614459</v>
      </c>
      <c r="V71" s="113"/>
      <c r="W71" s="151">
        <v>10493.975903614459</v>
      </c>
      <c r="X71" s="66">
        <f t="shared" si="59"/>
        <v>10493.975903614459</v>
      </c>
      <c r="Y71" s="53"/>
      <c r="Z71" s="40"/>
      <c r="AA71" s="30"/>
      <c r="AB71" s="152"/>
      <c r="AC71" s="41"/>
      <c r="AD71" s="53"/>
      <c r="AE71" s="117"/>
      <c r="AF71" s="117"/>
      <c r="AG71" s="155"/>
      <c r="AH71" s="117"/>
      <c r="AI71" s="53"/>
      <c r="AJ71" s="40"/>
      <c r="AK71" s="30"/>
      <c r="AL71" s="152"/>
      <c r="AM71" s="60"/>
      <c r="AN71" s="61"/>
      <c r="AO71" s="64"/>
      <c r="AP71" s="64"/>
      <c r="AQ71" s="160"/>
      <c r="AR71" s="65"/>
      <c r="AS71" s="61"/>
      <c r="AT71" s="121">
        <v>11518</v>
      </c>
      <c r="AU71" s="121"/>
      <c r="AV71" s="162">
        <f t="shared" si="35"/>
        <v>11518</v>
      </c>
      <c r="AW71" s="121">
        <f>+AV71*F71</f>
        <v>11518</v>
      </c>
      <c r="AX71" s="61"/>
      <c r="AY71" s="57"/>
      <c r="AZ71" s="57"/>
      <c r="BA71" s="149"/>
      <c r="BB71" s="60"/>
      <c r="BC71" s="61"/>
      <c r="BD71" s="57"/>
      <c r="BE71" s="57"/>
      <c r="BF71" s="149"/>
      <c r="BG71" s="57"/>
      <c r="BH71" s="61"/>
      <c r="BI71" s="123">
        <v>8048</v>
      </c>
      <c r="BJ71" s="123"/>
      <c r="BK71" s="163">
        <v>8048</v>
      </c>
      <c r="BL71" s="123">
        <f>+BK71*F71</f>
        <v>8048</v>
      </c>
      <c r="BM71" s="61"/>
      <c r="BN71" s="57"/>
      <c r="BO71" s="57"/>
      <c r="BP71" s="149"/>
      <c r="BQ71" s="65"/>
      <c r="BR71" s="61"/>
      <c r="BS71" s="127"/>
      <c r="BT71" s="127"/>
      <c r="BU71" s="150"/>
      <c r="BV71" s="60"/>
      <c r="BW71" s="61"/>
      <c r="BX71" s="63"/>
      <c r="BY71" s="63"/>
      <c r="BZ71" s="157"/>
      <c r="CA71" s="63"/>
      <c r="CB71" s="128"/>
      <c r="CC71" s="63"/>
      <c r="CD71" s="63"/>
      <c r="CE71" s="157"/>
      <c r="CF71" s="63"/>
      <c r="CG71" s="128"/>
      <c r="CH71" s="63"/>
      <c r="CI71" s="63"/>
      <c r="CJ71" s="157"/>
      <c r="CK71" s="63"/>
      <c r="CL71" s="128"/>
      <c r="CM71" s="63"/>
      <c r="CN71" s="63"/>
      <c r="CO71" s="157"/>
      <c r="CP71" s="63"/>
      <c r="CQ71" s="128"/>
      <c r="CR71" s="112"/>
      <c r="CS71" s="112"/>
      <c r="CT71" s="151"/>
      <c r="CU71" s="82"/>
      <c r="CV71" s="128"/>
      <c r="CW71" s="119"/>
      <c r="CX71" s="119"/>
      <c r="CY71" s="150"/>
      <c r="CZ71" s="63"/>
      <c r="DA71" s="128"/>
      <c r="DB71" s="119"/>
      <c r="DC71" s="119"/>
      <c r="DD71" s="150"/>
      <c r="DE71" s="63"/>
      <c r="DF71" s="128"/>
      <c r="DG71" s="112"/>
      <c r="DH71" s="112"/>
      <c r="DI71" s="151"/>
      <c r="DJ71" s="63"/>
      <c r="DK71" s="128"/>
      <c r="DL71" s="119"/>
      <c r="DM71" s="119"/>
      <c r="DN71" s="150"/>
      <c r="DO71" s="63"/>
      <c r="DQ71" s="45">
        <f t="shared" si="2"/>
        <v>10019.991967871487</v>
      </c>
      <c r="DR71" s="46">
        <f>SMALL((R71,W71,AB71,AG71,AL71,AQ71,AV71,BA71,BF71,BK71,BP71,BU71,BZ71,CE71,CJ71,CO71,CT71,CY71,DD71,DI71,DN71),1)</f>
        <v>8048</v>
      </c>
      <c r="DS71" s="175" t="str">
        <f t="shared" si="3"/>
        <v>DISCOLMETS S.A.S</v>
      </c>
      <c r="DT71" s="48"/>
      <c r="DU71" s="91" t="str">
        <f t="shared" si="4"/>
        <v/>
      </c>
      <c r="DV71" s="49">
        <f t="shared" si="5"/>
        <v>8048</v>
      </c>
      <c r="DW71" s="50">
        <f t="shared" si="64"/>
        <v>8048</v>
      </c>
      <c r="DX71" s="170">
        <f t="shared" si="6"/>
        <v>0</v>
      </c>
      <c r="DY71" s="170">
        <f t="shared" si="7"/>
        <v>10493.975903614459</v>
      </c>
      <c r="DZ71" s="170">
        <f t="shared" si="8"/>
        <v>0</v>
      </c>
      <c r="EA71" s="171">
        <f t="shared" si="9"/>
        <v>0</v>
      </c>
      <c r="EB71" s="170">
        <f t="shared" si="10"/>
        <v>0</v>
      </c>
      <c r="EC71" s="170">
        <f t="shared" si="11"/>
        <v>0</v>
      </c>
      <c r="ED71" s="172">
        <f t="shared" si="12"/>
        <v>11518</v>
      </c>
      <c r="EE71" s="170">
        <f t="shared" si="13"/>
        <v>0</v>
      </c>
      <c r="EF71" s="171">
        <f t="shared" si="14"/>
        <v>0</v>
      </c>
      <c r="EG71" s="173">
        <f t="shared" si="15"/>
        <v>8048</v>
      </c>
      <c r="EH71" s="170">
        <f t="shared" si="16"/>
        <v>0</v>
      </c>
      <c r="EI71" s="171">
        <f t="shared" si="17"/>
        <v>0</v>
      </c>
      <c r="EJ71" s="170">
        <f t="shared" si="18"/>
        <v>0</v>
      </c>
      <c r="EK71" s="169">
        <f t="shared" si="19"/>
        <v>0</v>
      </c>
      <c r="EL71" s="170">
        <f t="shared" si="20"/>
        <v>0</v>
      </c>
      <c r="EM71" s="170">
        <f t="shared" si="21"/>
        <v>0</v>
      </c>
      <c r="EN71" s="174">
        <f t="shared" si="22"/>
        <v>0</v>
      </c>
      <c r="EO71" s="171">
        <f t="shared" si="23"/>
        <v>0</v>
      </c>
      <c r="EP71" s="171">
        <f t="shared" si="24"/>
        <v>0</v>
      </c>
      <c r="EQ71" s="174">
        <f t="shared" si="25"/>
        <v>0</v>
      </c>
      <c r="ER71" s="171">
        <f t="shared" si="26"/>
        <v>0</v>
      </c>
      <c r="ES71" s="188"/>
    </row>
    <row r="72" spans="1:149" s="182" customFormat="1" ht="111" customHeight="1" thickBot="1">
      <c r="A72" s="27">
        <v>60</v>
      </c>
      <c r="B72" s="102" t="s">
        <v>178</v>
      </c>
      <c r="C72" s="102" t="s">
        <v>179</v>
      </c>
      <c r="D72" s="100" t="s">
        <v>57</v>
      </c>
      <c r="E72" s="102" t="s">
        <v>37</v>
      </c>
      <c r="F72" s="104">
        <v>2</v>
      </c>
      <c r="G72" s="102" t="s">
        <v>58</v>
      </c>
      <c r="H72" s="103" t="s">
        <v>59</v>
      </c>
      <c r="I72" s="89"/>
      <c r="J72" s="76"/>
      <c r="K72" s="77"/>
      <c r="L72" s="76"/>
      <c r="M72" s="71"/>
      <c r="N72" s="71"/>
      <c r="P72" s="65"/>
      <c r="Q72" s="65"/>
      <c r="R72" s="149"/>
      <c r="S72" s="65"/>
      <c r="T72" s="78"/>
      <c r="U72" s="112">
        <v>228915.66265060243</v>
      </c>
      <c r="V72" s="113">
        <v>43493.975903614461</v>
      </c>
      <c r="W72" s="151">
        <v>272409.63855421689</v>
      </c>
      <c r="X72" s="66">
        <f t="shared" si="59"/>
        <v>544819.27710843377</v>
      </c>
      <c r="Y72" s="78"/>
      <c r="Z72" s="65"/>
      <c r="AA72" s="65"/>
      <c r="AB72" s="149"/>
      <c r="AC72" s="65"/>
      <c r="AD72" s="78"/>
      <c r="AE72" s="117"/>
      <c r="AF72" s="117"/>
      <c r="AG72" s="155"/>
      <c r="AH72" s="117"/>
      <c r="AI72" s="78"/>
      <c r="AJ72" s="79"/>
      <c r="AK72" s="80"/>
      <c r="AL72" s="152"/>
      <c r="AM72" s="66"/>
      <c r="AN72" s="81"/>
      <c r="AO72" s="64"/>
      <c r="AP72" s="64"/>
      <c r="AQ72" s="160"/>
      <c r="AR72" s="65"/>
      <c r="AS72" s="81"/>
      <c r="AT72" s="121"/>
      <c r="AU72" s="121"/>
      <c r="AV72" s="162"/>
      <c r="AW72" s="121"/>
      <c r="AX72" s="81"/>
      <c r="AY72" s="65"/>
      <c r="AZ72" s="65"/>
      <c r="BA72" s="149"/>
      <c r="BB72" s="66"/>
      <c r="BC72" s="81"/>
      <c r="BD72" s="65"/>
      <c r="BE72" s="65"/>
      <c r="BF72" s="149"/>
      <c r="BG72" s="57"/>
      <c r="BH72" s="81"/>
      <c r="BI72" s="112"/>
      <c r="BJ72" s="112"/>
      <c r="BK72" s="151"/>
      <c r="BL72" s="123"/>
      <c r="BM72" s="81"/>
      <c r="BN72" s="65"/>
      <c r="BO72" s="65"/>
      <c r="BP72" s="149"/>
      <c r="BQ72" s="65"/>
      <c r="BR72" s="81"/>
      <c r="BS72" s="127"/>
      <c r="BT72" s="127"/>
      <c r="BU72" s="150"/>
      <c r="BV72" s="60"/>
      <c r="BW72" s="81"/>
      <c r="BX72" s="82"/>
      <c r="BY72" s="82"/>
      <c r="BZ72" s="157"/>
      <c r="CA72" s="63"/>
      <c r="CB72" s="129"/>
      <c r="CC72" s="82"/>
      <c r="CD72" s="82"/>
      <c r="CE72" s="157"/>
      <c r="CF72" s="63"/>
      <c r="CG72" s="129"/>
      <c r="CH72" s="82"/>
      <c r="CI72" s="82"/>
      <c r="CJ72" s="157"/>
      <c r="CK72" s="82"/>
      <c r="CL72" s="129"/>
      <c r="CM72" s="82"/>
      <c r="CN72" s="82"/>
      <c r="CO72" s="157"/>
      <c r="CP72" s="82"/>
      <c r="CQ72" s="129"/>
      <c r="CR72" s="112"/>
      <c r="CS72" s="112"/>
      <c r="CT72" s="151"/>
      <c r="CU72" s="82"/>
      <c r="CV72" s="129"/>
      <c r="CW72" s="119"/>
      <c r="CX72" s="119"/>
      <c r="CY72" s="150"/>
      <c r="CZ72" s="82"/>
      <c r="DA72" s="129"/>
      <c r="DB72" s="119"/>
      <c r="DC72" s="119"/>
      <c r="DD72" s="150"/>
      <c r="DE72" s="82"/>
      <c r="DF72" s="129"/>
      <c r="DG72" s="112"/>
      <c r="DH72" s="112"/>
      <c r="DI72" s="151"/>
      <c r="DJ72" s="82"/>
      <c r="DK72" s="129"/>
      <c r="DL72" s="119"/>
      <c r="DM72" s="119"/>
      <c r="DN72" s="150"/>
      <c r="DO72" s="82"/>
      <c r="DQ72" s="45">
        <f t="shared" si="2"/>
        <v>272409.63855421689</v>
      </c>
      <c r="DR72" s="46">
        <f>SMALL((R72,W72,AB72,AG72,AL72,AQ72,AV72,BA72,BF72,BK72,BP72,BU72,BZ72,CE72,CJ72,CO72,CT72,CY72,DD72,DI72,DN72),1)</f>
        <v>272409.63855421689</v>
      </c>
      <c r="DS72" s="175" t="str">
        <f t="shared" si="3"/>
        <v>MEDICOX LTDA</v>
      </c>
      <c r="DT72" s="48"/>
      <c r="DU72" s="91" t="str">
        <f t="shared" si="4"/>
        <v/>
      </c>
      <c r="DV72" s="49">
        <f t="shared" si="5"/>
        <v>272409.63855421689</v>
      </c>
      <c r="DW72" s="50">
        <f t="shared" si="64"/>
        <v>544819.27710843377</v>
      </c>
      <c r="DX72" s="170">
        <f t="shared" si="6"/>
        <v>0</v>
      </c>
      <c r="DY72" s="170">
        <f t="shared" si="7"/>
        <v>272409.63855421689</v>
      </c>
      <c r="DZ72" s="170">
        <f t="shared" si="8"/>
        <v>0</v>
      </c>
      <c r="EA72" s="171">
        <f t="shared" si="9"/>
        <v>0</v>
      </c>
      <c r="EB72" s="170">
        <f t="shared" si="10"/>
        <v>0</v>
      </c>
      <c r="EC72" s="170">
        <f t="shared" si="11"/>
        <v>0</v>
      </c>
      <c r="ED72" s="172">
        <f t="shared" si="12"/>
        <v>0</v>
      </c>
      <c r="EE72" s="170">
        <f t="shared" si="13"/>
        <v>0</v>
      </c>
      <c r="EF72" s="171">
        <f t="shared" si="14"/>
        <v>0</v>
      </c>
      <c r="EG72" s="173">
        <f t="shared" si="15"/>
        <v>0</v>
      </c>
      <c r="EH72" s="170">
        <f t="shared" si="16"/>
        <v>0</v>
      </c>
      <c r="EI72" s="171">
        <f t="shared" si="17"/>
        <v>0</v>
      </c>
      <c r="EJ72" s="170">
        <f t="shared" si="18"/>
        <v>0</v>
      </c>
      <c r="EK72" s="169">
        <f t="shared" si="19"/>
        <v>0</v>
      </c>
      <c r="EL72" s="170">
        <f t="shared" si="20"/>
        <v>0</v>
      </c>
      <c r="EM72" s="170">
        <f t="shared" si="21"/>
        <v>0</v>
      </c>
      <c r="EN72" s="174">
        <f t="shared" si="22"/>
        <v>0</v>
      </c>
      <c r="EO72" s="171">
        <f t="shared" si="23"/>
        <v>0</v>
      </c>
      <c r="EP72" s="171">
        <f t="shared" si="24"/>
        <v>0</v>
      </c>
      <c r="EQ72" s="174">
        <f t="shared" si="25"/>
        <v>0</v>
      </c>
      <c r="ER72" s="171">
        <f t="shared" si="26"/>
        <v>0</v>
      </c>
      <c r="ES72" s="35"/>
    </row>
    <row r="73" spans="1:149" s="14" customFormat="1" ht="88.5" customHeight="1" thickBot="1">
      <c r="A73" s="27">
        <v>61</v>
      </c>
      <c r="B73" s="102" t="s">
        <v>180</v>
      </c>
      <c r="C73" s="102" t="s">
        <v>181</v>
      </c>
      <c r="D73" s="100" t="s">
        <v>57</v>
      </c>
      <c r="E73" s="102" t="s">
        <v>182</v>
      </c>
      <c r="F73" s="104">
        <v>6.5454545454545396</v>
      </c>
      <c r="G73" s="102" t="s">
        <v>58</v>
      </c>
      <c r="H73" s="103" t="s">
        <v>59</v>
      </c>
      <c r="I73" s="90"/>
      <c r="J73" s="71"/>
      <c r="K73" s="71"/>
      <c r="L73" s="71"/>
      <c r="M73" s="71"/>
      <c r="N73" s="71"/>
      <c r="P73" s="57"/>
      <c r="Q73" s="57"/>
      <c r="R73" s="149"/>
      <c r="S73" s="57"/>
      <c r="T73" s="53"/>
      <c r="U73" s="112">
        <v>231092</v>
      </c>
      <c r="V73" s="113">
        <v>43907</v>
      </c>
      <c r="W73" s="151">
        <v>274999</v>
      </c>
      <c r="X73" s="66">
        <f t="shared" si="59"/>
        <v>1799993.454545453</v>
      </c>
      <c r="Y73" s="53"/>
      <c r="Z73" s="40"/>
      <c r="AA73" s="30"/>
      <c r="AB73" s="152"/>
      <c r="AC73" s="41"/>
      <c r="AD73" s="53"/>
      <c r="AE73" s="117"/>
      <c r="AF73" s="117"/>
      <c r="AG73" s="155"/>
      <c r="AH73" s="117"/>
      <c r="AI73" s="53"/>
      <c r="AJ73" s="57"/>
      <c r="AK73" s="57"/>
      <c r="AL73" s="149"/>
      <c r="AM73" s="57"/>
      <c r="AN73" s="61"/>
      <c r="AO73" s="64"/>
      <c r="AP73" s="64"/>
      <c r="AQ73" s="149"/>
      <c r="AR73" s="65"/>
      <c r="AS73" s="61"/>
      <c r="AT73" s="121"/>
      <c r="AU73" s="121"/>
      <c r="AV73" s="162"/>
      <c r="AW73" s="121"/>
      <c r="AX73" s="61"/>
      <c r="AY73" s="57"/>
      <c r="AZ73" s="57"/>
      <c r="BA73" s="149"/>
      <c r="BB73" s="60"/>
      <c r="BC73" s="61"/>
      <c r="BD73" s="57"/>
      <c r="BE73" s="57"/>
      <c r="BF73" s="149"/>
      <c r="BG73" s="57"/>
      <c r="BH73" s="61"/>
      <c r="BI73" s="123">
        <v>90533</v>
      </c>
      <c r="BJ73" s="123">
        <v>17201</v>
      </c>
      <c r="BK73" s="163">
        <v>107734</v>
      </c>
      <c r="BL73" s="123">
        <f>+BK73*F73</f>
        <v>705167.99999999942</v>
      </c>
      <c r="BM73" s="61"/>
      <c r="BN73" s="57"/>
      <c r="BO73" s="57"/>
      <c r="BP73" s="149"/>
      <c r="BQ73" s="65"/>
      <c r="BR73" s="61"/>
      <c r="BS73" s="127"/>
      <c r="BT73" s="127"/>
      <c r="BU73" s="150"/>
      <c r="BV73" s="60"/>
      <c r="BW73" s="61"/>
      <c r="BX73" s="63"/>
      <c r="BY73" s="63"/>
      <c r="BZ73" s="157"/>
      <c r="CA73" s="63"/>
      <c r="CB73" s="128"/>
      <c r="CC73" s="63"/>
      <c r="CD73" s="63"/>
      <c r="CE73" s="157"/>
      <c r="CF73" s="63"/>
      <c r="CG73" s="128"/>
      <c r="CH73" s="63"/>
      <c r="CI73" s="63"/>
      <c r="CJ73" s="157"/>
      <c r="CK73" s="63"/>
      <c r="CL73" s="128"/>
      <c r="CM73" s="63"/>
      <c r="CN73" s="63"/>
      <c r="CO73" s="157"/>
      <c r="CP73" s="63"/>
      <c r="CQ73" s="128"/>
      <c r="CR73" s="112"/>
      <c r="CS73" s="112"/>
      <c r="CT73" s="151"/>
      <c r="CU73" s="82"/>
      <c r="CV73" s="128"/>
      <c r="CW73" s="119"/>
      <c r="CX73" s="119"/>
      <c r="CY73" s="150"/>
      <c r="CZ73" s="63"/>
      <c r="DA73" s="128"/>
      <c r="DB73" s="119"/>
      <c r="DC73" s="119"/>
      <c r="DD73" s="150"/>
      <c r="DE73" s="63"/>
      <c r="DF73" s="128"/>
      <c r="DG73" s="112"/>
      <c r="DH73" s="112"/>
      <c r="DI73" s="151"/>
      <c r="DJ73" s="63"/>
      <c r="DK73" s="128"/>
      <c r="DL73" s="119"/>
      <c r="DM73" s="119"/>
      <c r="DN73" s="150"/>
      <c r="DO73" s="63"/>
      <c r="DQ73" s="45">
        <f t="shared" si="2"/>
        <v>191366.5</v>
      </c>
      <c r="DR73" s="46">
        <f>SMALL((R73,W73,AB73,AG73,AL73,AQ73,AV73,BA73,BF73,BK73,BP73,BU73,BZ73,CE73,CJ73,CO73,CT73,CY73,DD73,DI73,DN73),1)</f>
        <v>107734</v>
      </c>
      <c r="DS73" s="175" t="str">
        <f t="shared" si="3"/>
        <v>DISCOLMETS S.A.S</v>
      </c>
      <c r="DT73" s="48"/>
      <c r="DU73" s="91" t="str">
        <f t="shared" si="4"/>
        <v/>
      </c>
      <c r="DV73" s="49">
        <f t="shared" si="5"/>
        <v>107734</v>
      </c>
      <c r="DW73" s="50">
        <f t="shared" si="64"/>
        <v>705167.99999999942</v>
      </c>
      <c r="DX73" s="170">
        <f t="shared" si="6"/>
        <v>0</v>
      </c>
      <c r="DY73" s="170">
        <f t="shared" si="7"/>
        <v>274999</v>
      </c>
      <c r="DZ73" s="170">
        <f t="shared" si="8"/>
        <v>0</v>
      </c>
      <c r="EA73" s="171">
        <f t="shared" si="9"/>
        <v>0</v>
      </c>
      <c r="EB73" s="170">
        <f t="shared" si="10"/>
        <v>0</v>
      </c>
      <c r="EC73" s="170">
        <f t="shared" si="11"/>
        <v>0</v>
      </c>
      <c r="ED73" s="172">
        <f t="shared" si="12"/>
        <v>0</v>
      </c>
      <c r="EE73" s="170">
        <f t="shared" si="13"/>
        <v>0</v>
      </c>
      <c r="EF73" s="171">
        <f t="shared" si="14"/>
        <v>0</v>
      </c>
      <c r="EG73" s="173">
        <f t="shared" si="15"/>
        <v>107734</v>
      </c>
      <c r="EH73" s="170">
        <f t="shared" si="16"/>
        <v>0</v>
      </c>
      <c r="EI73" s="171">
        <f t="shared" si="17"/>
        <v>0</v>
      </c>
      <c r="EJ73" s="170">
        <f t="shared" si="18"/>
        <v>0</v>
      </c>
      <c r="EK73" s="169">
        <f t="shared" si="19"/>
        <v>0</v>
      </c>
      <c r="EL73" s="170">
        <f t="shared" si="20"/>
        <v>0</v>
      </c>
      <c r="EM73" s="170">
        <f t="shared" si="21"/>
        <v>0</v>
      </c>
      <c r="EN73" s="174">
        <f t="shared" si="22"/>
        <v>0</v>
      </c>
      <c r="EO73" s="171">
        <f t="shared" si="23"/>
        <v>0</v>
      </c>
      <c r="EP73" s="171">
        <f t="shared" si="24"/>
        <v>0</v>
      </c>
      <c r="EQ73" s="174">
        <f t="shared" si="25"/>
        <v>0</v>
      </c>
      <c r="ER73" s="171">
        <f t="shared" si="26"/>
        <v>0</v>
      </c>
      <c r="ES73" s="188"/>
    </row>
    <row r="74" spans="1:149" s="14" customFormat="1" ht="88.5" customHeight="1" thickBot="1">
      <c r="A74" s="27">
        <v>62</v>
      </c>
      <c r="B74" s="98" t="s">
        <v>183</v>
      </c>
      <c r="C74" s="99" t="s">
        <v>184</v>
      </c>
      <c r="D74" s="100" t="s">
        <v>57</v>
      </c>
      <c r="E74" s="99" t="s">
        <v>37</v>
      </c>
      <c r="F74" s="101">
        <v>1</v>
      </c>
      <c r="G74" s="102" t="s">
        <v>58</v>
      </c>
      <c r="H74" s="103" t="s">
        <v>59</v>
      </c>
      <c r="I74" s="90"/>
      <c r="J74" s="71"/>
      <c r="K74" s="71"/>
      <c r="L74" s="71"/>
      <c r="M74" s="71"/>
      <c r="N74" s="71"/>
      <c r="P74" s="57"/>
      <c r="Q74" s="57"/>
      <c r="R74" s="149"/>
      <c r="S74" s="57"/>
      <c r="T74" s="53"/>
      <c r="U74" s="65"/>
      <c r="V74" s="65"/>
      <c r="W74" s="149"/>
      <c r="X74" s="60"/>
      <c r="Y74" s="53"/>
      <c r="Z74" s="40"/>
      <c r="AA74" s="30"/>
      <c r="AB74" s="152"/>
      <c r="AC74" s="41"/>
      <c r="AD74" s="53"/>
      <c r="AE74" s="117"/>
      <c r="AF74" s="117"/>
      <c r="AG74" s="155"/>
      <c r="AH74" s="117"/>
      <c r="AI74" s="53"/>
      <c r="AJ74" s="40"/>
      <c r="AK74" s="30"/>
      <c r="AL74" s="152"/>
      <c r="AM74" s="60"/>
      <c r="AN74" s="61"/>
      <c r="AO74" s="64"/>
      <c r="AP74" s="64"/>
      <c r="AQ74" s="159"/>
      <c r="AR74" s="65"/>
      <c r="AS74" s="61"/>
      <c r="AT74" s="121"/>
      <c r="AU74" s="121"/>
      <c r="AV74" s="162"/>
      <c r="AW74" s="121"/>
      <c r="AX74" s="61"/>
      <c r="AY74" s="57"/>
      <c r="AZ74" s="57"/>
      <c r="BA74" s="149"/>
      <c r="BB74" s="60"/>
      <c r="BC74" s="61"/>
      <c r="BD74" s="57"/>
      <c r="BE74" s="57"/>
      <c r="BF74" s="149"/>
      <c r="BG74" s="57"/>
      <c r="BH74" s="61"/>
      <c r="BI74" s="112"/>
      <c r="BJ74" s="112"/>
      <c r="BK74" s="151"/>
      <c r="BL74" s="123"/>
      <c r="BM74" s="61"/>
      <c r="BN74" s="57"/>
      <c r="BO74" s="57"/>
      <c r="BP74" s="149"/>
      <c r="BQ74" s="65"/>
      <c r="BR74" s="61"/>
      <c r="BS74" s="127"/>
      <c r="BT74" s="127"/>
      <c r="BU74" s="150"/>
      <c r="BV74" s="60"/>
      <c r="BW74" s="61"/>
      <c r="BX74" s="63"/>
      <c r="BY74" s="63"/>
      <c r="BZ74" s="157"/>
      <c r="CA74" s="63"/>
      <c r="CB74" s="128"/>
      <c r="CC74" s="63"/>
      <c r="CD74" s="63"/>
      <c r="CE74" s="157"/>
      <c r="CF74" s="63"/>
      <c r="CG74" s="128"/>
      <c r="CH74" s="63"/>
      <c r="CI74" s="63"/>
      <c r="CJ74" s="157"/>
      <c r="CK74" s="63"/>
      <c r="CL74" s="128"/>
      <c r="CM74" s="63"/>
      <c r="CN74" s="63"/>
      <c r="CO74" s="157"/>
      <c r="CP74" s="63"/>
      <c r="CQ74" s="128"/>
      <c r="CR74" s="112"/>
      <c r="CS74" s="112"/>
      <c r="CT74" s="151"/>
      <c r="CU74" s="82"/>
      <c r="CV74" s="128"/>
      <c r="CW74" s="119"/>
      <c r="CX74" s="119"/>
      <c r="CY74" s="150"/>
      <c r="CZ74" s="63"/>
      <c r="DA74" s="128"/>
      <c r="DB74" s="119"/>
      <c r="DC74" s="119"/>
      <c r="DD74" s="150"/>
      <c r="DE74" s="63"/>
      <c r="DF74" s="128"/>
      <c r="DG74" s="112"/>
      <c r="DH74" s="112"/>
      <c r="DI74" s="151"/>
      <c r="DJ74" s="63"/>
      <c r="DK74" s="128"/>
      <c r="DL74" s="119"/>
      <c r="DM74" s="119"/>
      <c r="DN74" s="150"/>
      <c r="DO74" s="63"/>
      <c r="DQ74" s="45"/>
      <c r="DR74" s="46"/>
      <c r="DS74" s="176"/>
      <c r="DT74" s="48"/>
      <c r="DU74" s="91"/>
      <c r="DV74" s="49"/>
      <c r="DW74" s="50"/>
      <c r="DX74" s="170">
        <f t="shared" si="6"/>
        <v>0</v>
      </c>
      <c r="DY74" s="170">
        <f t="shared" si="7"/>
        <v>0</v>
      </c>
      <c r="DZ74" s="170">
        <f t="shared" si="8"/>
        <v>0</v>
      </c>
      <c r="EA74" s="171">
        <f t="shared" si="9"/>
        <v>0</v>
      </c>
      <c r="EB74" s="170">
        <f t="shared" si="10"/>
        <v>0</v>
      </c>
      <c r="EC74" s="170">
        <f t="shared" si="11"/>
        <v>0</v>
      </c>
      <c r="ED74" s="172">
        <f t="shared" si="12"/>
        <v>0</v>
      </c>
      <c r="EE74" s="170">
        <f t="shared" si="13"/>
        <v>0</v>
      </c>
      <c r="EF74" s="171">
        <f t="shared" si="14"/>
        <v>0</v>
      </c>
      <c r="EG74" s="173">
        <f t="shared" si="15"/>
        <v>0</v>
      </c>
      <c r="EH74" s="170">
        <f t="shared" si="16"/>
        <v>0</v>
      </c>
      <c r="EI74" s="171">
        <f t="shared" si="17"/>
        <v>0</v>
      </c>
      <c r="EJ74" s="170">
        <f t="shared" si="18"/>
        <v>0</v>
      </c>
      <c r="EK74" s="169">
        <f t="shared" si="19"/>
        <v>0</v>
      </c>
      <c r="EL74" s="170">
        <f t="shared" si="20"/>
        <v>0</v>
      </c>
      <c r="EM74" s="170">
        <f t="shared" si="21"/>
        <v>0</v>
      </c>
      <c r="EN74" s="174">
        <f t="shared" si="22"/>
        <v>0</v>
      </c>
      <c r="EO74" s="171">
        <f t="shared" si="23"/>
        <v>0</v>
      </c>
      <c r="EP74" s="171">
        <f t="shared" si="24"/>
        <v>0</v>
      </c>
      <c r="EQ74" s="174">
        <f t="shared" si="25"/>
        <v>0</v>
      </c>
      <c r="ER74" s="171">
        <f t="shared" si="26"/>
        <v>0</v>
      </c>
      <c r="ES74" s="199" t="s">
        <v>708</v>
      </c>
    </row>
    <row r="75" spans="1:149" s="14" customFormat="1" ht="88.5" customHeight="1" thickBot="1">
      <c r="A75" s="27">
        <v>63</v>
      </c>
      <c r="B75" s="98" t="s">
        <v>185</v>
      </c>
      <c r="C75" s="99" t="s">
        <v>186</v>
      </c>
      <c r="D75" s="100" t="s">
        <v>57</v>
      </c>
      <c r="E75" s="99" t="s">
        <v>37</v>
      </c>
      <c r="F75" s="101">
        <v>2</v>
      </c>
      <c r="G75" s="102" t="s">
        <v>58</v>
      </c>
      <c r="H75" s="103" t="s">
        <v>59</v>
      </c>
      <c r="I75" s="90"/>
      <c r="J75" s="71"/>
      <c r="K75" s="71"/>
      <c r="L75" s="71"/>
      <c r="M75" s="71"/>
      <c r="N75" s="71"/>
      <c r="P75" s="57"/>
      <c r="Q75" s="57"/>
      <c r="R75" s="149"/>
      <c r="S75" s="57"/>
      <c r="T75" s="53"/>
      <c r="U75" s="65"/>
      <c r="V75" s="65"/>
      <c r="W75" s="149"/>
      <c r="X75" s="60"/>
      <c r="Y75" s="53"/>
      <c r="Z75" s="40"/>
      <c r="AA75" s="30"/>
      <c r="AB75" s="152"/>
      <c r="AC75" s="41"/>
      <c r="AD75" s="53"/>
      <c r="AE75" s="117"/>
      <c r="AF75" s="117"/>
      <c r="AG75" s="155"/>
      <c r="AH75" s="117"/>
      <c r="AI75" s="53"/>
      <c r="AJ75" s="40"/>
      <c r="AK75" s="30"/>
      <c r="AL75" s="152"/>
      <c r="AM75" s="60"/>
      <c r="AN75" s="61"/>
      <c r="AO75" s="64"/>
      <c r="AP75" s="64"/>
      <c r="AQ75" s="159"/>
      <c r="AR75" s="65"/>
      <c r="AS75" s="61"/>
      <c r="AT75" s="121"/>
      <c r="AU75" s="121"/>
      <c r="AV75" s="162"/>
      <c r="AW75" s="121"/>
      <c r="AX75" s="61"/>
      <c r="AY75" s="57"/>
      <c r="AZ75" s="57"/>
      <c r="BA75" s="149"/>
      <c r="BB75" s="60"/>
      <c r="BC75" s="61"/>
      <c r="BD75" s="57"/>
      <c r="BE75" s="57"/>
      <c r="BF75" s="149"/>
      <c r="BG75" s="57"/>
      <c r="BH75" s="61"/>
      <c r="BI75" s="123">
        <v>430120</v>
      </c>
      <c r="BJ75" s="123"/>
      <c r="BK75" s="163">
        <v>430120</v>
      </c>
      <c r="BL75" s="123">
        <f>+BK75*F75</f>
        <v>860240</v>
      </c>
      <c r="BM75" s="61"/>
      <c r="BN75" s="57"/>
      <c r="BO75" s="57"/>
      <c r="BP75" s="149"/>
      <c r="BQ75" s="65"/>
      <c r="BR75" s="61"/>
      <c r="BS75" s="127"/>
      <c r="BT75" s="127"/>
      <c r="BU75" s="150"/>
      <c r="BV75" s="60"/>
      <c r="BW75" s="61"/>
      <c r="BX75" s="63"/>
      <c r="BY75" s="63"/>
      <c r="BZ75" s="157"/>
      <c r="CA75" s="63"/>
      <c r="CB75" s="128"/>
      <c r="CC75" s="63"/>
      <c r="CD75" s="63"/>
      <c r="CE75" s="157"/>
      <c r="CF75" s="63"/>
      <c r="CG75" s="128"/>
      <c r="CH75" s="63"/>
      <c r="CI75" s="63"/>
      <c r="CJ75" s="157"/>
      <c r="CK75" s="63"/>
      <c r="CL75" s="128"/>
      <c r="CM75" s="63"/>
      <c r="CN75" s="63"/>
      <c r="CO75" s="157"/>
      <c r="CP75" s="63"/>
      <c r="CQ75" s="128"/>
      <c r="CR75" s="112"/>
      <c r="CS75" s="112"/>
      <c r="CT75" s="151"/>
      <c r="CU75" s="82"/>
      <c r="CV75" s="128"/>
      <c r="CW75" s="119"/>
      <c r="CX75" s="119"/>
      <c r="CY75" s="150"/>
      <c r="CZ75" s="63"/>
      <c r="DA75" s="128"/>
      <c r="DB75" s="119"/>
      <c r="DC75" s="119"/>
      <c r="DD75" s="150"/>
      <c r="DE75" s="63"/>
      <c r="DF75" s="128"/>
      <c r="DG75" s="112"/>
      <c r="DH75" s="112"/>
      <c r="DI75" s="151"/>
      <c r="DJ75" s="63"/>
      <c r="DK75" s="128"/>
      <c r="DL75" s="119"/>
      <c r="DM75" s="119"/>
      <c r="DN75" s="150"/>
      <c r="DO75" s="63"/>
      <c r="DQ75" s="45">
        <f t="shared" si="2"/>
        <v>430120</v>
      </c>
      <c r="DR75" s="46">
        <f>SMALL((R75,W75,AB75,AG75,AL75,AQ75,AV75,BA75,BF75,BK75,BP75,BU75,BZ75,CE75,CJ75,CO75,CT75,CY75,DD75,DI75,DN75),1)</f>
        <v>430120</v>
      </c>
      <c r="DS75" s="175" t="str">
        <f t="shared" si="3"/>
        <v>DISCOLMETS S.A.S</v>
      </c>
      <c r="DT75" s="48"/>
      <c r="DU75" s="91" t="str">
        <f t="shared" si="4"/>
        <v/>
      </c>
      <c r="DV75" s="49">
        <f t="shared" si="5"/>
        <v>430120</v>
      </c>
      <c r="DW75" s="50">
        <f>DV75*F75</f>
        <v>860240</v>
      </c>
      <c r="DX75" s="170">
        <f t="shared" si="6"/>
        <v>0</v>
      </c>
      <c r="DY75" s="170">
        <f t="shared" si="7"/>
        <v>0</v>
      </c>
      <c r="DZ75" s="170">
        <f t="shared" si="8"/>
        <v>0</v>
      </c>
      <c r="EA75" s="171">
        <f t="shared" si="9"/>
        <v>0</v>
      </c>
      <c r="EB75" s="170">
        <f t="shared" si="10"/>
        <v>0</v>
      </c>
      <c r="EC75" s="170">
        <f t="shared" si="11"/>
        <v>0</v>
      </c>
      <c r="ED75" s="172">
        <f t="shared" si="12"/>
        <v>0</v>
      </c>
      <c r="EE75" s="170">
        <f t="shared" si="13"/>
        <v>0</v>
      </c>
      <c r="EF75" s="171">
        <f t="shared" si="14"/>
        <v>0</v>
      </c>
      <c r="EG75" s="173">
        <f t="shared" si="15"/>
        <v>430120</v>
      </c>
      <c r="EH75" s="170">
        <f t="shared" si="16"/>
        <v>0</v>
      </c>
      <c r="EI75" s="171">
        <f t="shared" si="17"/>
        <v>0</v>
      </c>
      <c r="EJ75" s="170">
        <f t="shared" si="18"/>
        <v>0</v>
      </c>
      <c r="EK75" s="169">
        <f t="shared" si="19"/>
        <v>0</v>
      </c>
      <c r="EL75" s="170">
        <f t="shared" si="20"/>
        <v>0</v>
      </c>
      <c r="EM75" s="170">
        <f t="shared" si="21"/>
        <v>0</v>
      </c>
      <c r="EN75" s="174">
        <f t="shared" si="22"/>
        <v>0</v>
      </c>
      <c r="EO75" s="171">
        <f t="shared" si="23"/>
        <v>0</v>
      </c>
      <c r="EP75" s="171">
        <f t="shared" si="24"/>
        <v>0</v>
      </c>
      <c r="EQ75" s="174">
        <f t="shared" si="25"/>
        <v>0</v>
      </c>
      <c r="ER75" s="171">
        <f t="shared" si="26"/>
        <v>0</v>
      </c>
      <c r="ES75" s="188"/>
    </row>
    <row r="76" spans="1:149" s="14" customFormat="1" ht="88.5" customHeight="1" thickBot="1">
      <c r="A76" s="27">
        <v>64</v>
      </c>
      <c r="B76" s="98" t="s">
        <v>187</v>
      </c>
      <c r="C76" s="99" t="s">
        <v>188</v>
      </c>
      <c r="D76" s="100" t="s">
        <v>57</v>
      </c>
      <c r="E76" s="99" t="s">
        <v>37</v>
      </c>
      <c r="F76" s="101">
        <v>1</v>
      </c>
      <c r="G76" s="102" t="s">
        <v>58</v>
      </c>
      <c r="H76" s="103" t="s">
        <v>59</v>
      </c>
      <c r="I76" s="90"/>
      <c r="J76" s="71"/>
      <c r="K76" s="71"/>
      <c r="L76" s="71"/>
      <c r="M76" s="71"/>
      <c r="N76" s="71"/>
      <c r="P76" s="57"/>
      <c r="Q76" s="57"/>
      <c r="R76" s="149"/>
      <c r="S76" s="57"/>
      <c r="T76" s="53"/>
      <c r="U76" s="65"/>
      <c r="V76" s="65"/>
      <c r="W76" s="149"/>
      <c r="X76" s="60"/>
      <c r="Y76" s="53"/>
      <c r="Z76" s="54"/>
      <c r="AA76" s="55"/>
      <c r="AB76" s="153"/>
      <c r="AC76" s="56"/>
      <c r="AD76" s="53"/>
      <c r="AE76" s="117"/>
      <c r="AF76" s="117"/>
      <c r="AG76" s="155"/>
      <c r="AH76" s="117"/>
      <c r="AI76" s="53"/>
      <c r="AJ76" s="63"/>
      <c r="AK76" s="63"/>
      <c r="AL76" s="157"/>
      <c r="AM76" s="63"/>
      <c r="AN76" s="61"/>
      <c r="AO76" s="57"/>
      <c r="AP76" s="57"/>
      <c r="AQ76" s="149"/>
      <c r="AR76" s="65"/>
      <c r="AS76" s="61"/>
      <c r="AT76" s="121"/>
      <c r="AU76" s="121"/>
      <c r="AV76" s="162"/>
      <c r="AW76" s="121"/>
      <c r="AX76" s="61"/>
      <c r="AY76" s="57"/>
      <c r="AZ76" s="57"/>
      <c r="BA76" s="149"/>
      <c r="BB76" s="60"/>
      <c r="BC76" s="61"/>
      <c r="BD76" s="57"/>
      <c r="BE76" s="57"/>
      <c r="BF76" s="149"/>
      <c r="BG76" s="57"/>
      <c r="BH76" s="61"/>
      <c r="BI76" s="112"/>
      <c r="BJ76" s="112"/>
      <c r="BK76" s="151"/>
      <c r="BL76" s="123"/>
      <c r="BM76" s="61"/>
      <c r="BN76" s="57"/>
      <c r="BO76" s="57"/>
      <c r="BP76" s="149"/>
      <c r="BQ76" s="65"/>
      <c r="BR76" s="61"/>
      <c r="BS76" s="127"/>
      <c r="BT76" s="127"/>
      <c r="BU76" s="150"/>
      <c r="BV76" s="60"/>
      <c r="BW76" s="61"/>
      <c r="BX76" s="63"/>
      <c r="BY76" s="63"/>
      <c r="BZ76" s="157"/>
      <c r="CA76" s="63"/>
      <c r="CB76" s="128"/>
      <c r="CC76" s="63"/>
      <c r="CD76" s="63"/>
      <c r="CE76" s="157"/>
      <c r="CF76" s="63"/>
      <c r="CG76" s="128"/>
      <c r="CH76" s="63"/>
      <c r="CI76" s="63"/>
      <c r="CJ76" s="157"/>
      <c r="CK76" s="63"/>
      <c r="CL76" s="128"/>
      <c r="CM76" s="63"/>
      <c r="CN76" s="63"/>
      <c r="CO76" s="157"/>
      <c r="CP76" s="63"/>
      <c r="CQ76" s="128"/>
      <c r="CR76" s="112"/>
      <c r="CS76" s="112"/>
      <c r="CT76" s="151"/>
      <c r="CU76" s="82"/>
      <c r="CV76" s="128"/>
      <c r="CW76" s="119"/>
      <c r="CX76" s="119"/>
      <c r="CY76" s="150"/>
      <c r="CZ76" s="63"/>
      <c r="DA76" s="128"/>
      <c r="DB76" s="119"/>
      <c r="DC76" s="119"/>
      <c r="DD76" s="150"/>
      <c r="DE76" s="63"/>
      <c r="DF76" s="128"/>
      <c r="DG76" s="112"/>
      <c r="DH76" s="112"/>
      <c r="DI76" s="151"/>
      <c r="DJ76" s="63"/>
      <c r="DK76" s="128"/>
      <c r="DL76" s="119"/>
      <c r="DM76" s="119"/>
      <c r="DN76" s="150"/>
      <c r="DO76" s="63"/>
      <c r="DQ76" s="45"/>
      <c r="DR76" s="46"/>
      <c r="DS76" s="176"/>
      <c r="DT76" s="48"/>
      <c r="DU76" s="91"/>
      <c r="DV76" s="49"/>
      <c r="DW76" s="50"/>
      <c r="DX76" s="170">
        <f t="shared" si="6"/>
        <v>0</v>
      </c>
      <c r="DY76" s="170">
        <f t="shared" si="7"/>
        <v>0</v>
      </c>
      <c r="DZ76" s="170">
        <f t="shared" si="8"/>
        <v>0</v>
      </c>
      <c r="EA76" s="171">
        <f t="shared" si="9"/>
        <v>0</v>
      </c>
      <c r="EB76" s="170">
        <f t="shared" si="10"/>
        <v>0</v>
      </c>
      <c r="EC76" s="170">
        <f t="shared" si="11"/>
        <v>0</v>
      </c>
      <c r="ED76" s="172">
        <f t="shared" si="12"/>
        <v>0</v>
      </c>
      <c r="EE76" s="170">
        <f t="shared" si="13"/>
        <v>0</v>
      </c>
      <c r="EF76" s="171">
        <f t="shared" si="14"/>
        <v>0</v>
      </c>
      <c r="EG76" s="173">
        <f t="shared" si="15"/>
        <v>0</v>
      </c>
      <c r="EH76" s="170">
        <f t="shared" si="16"/>
        <v>0</v>
      </c>
      <c r="EI76" s="171">
        <f t="shared" si="17"/>
        <v>0</v>
      </c>
      <c r="EJ76" s="170">
        <f t="shared" si="18"/>
        <v>0</v>
      </c>
      <c r="EK76" s="169">
        <f t="shared" si="19"/>
        <v>0</v>
      </c>
      <c r="EL76" s="170">
        <f t="shared" si="20"/>
        <v>0</v>
      </c>
      <c r="EM76" s="170">
        <f t="shared" si="21"/>
        <v>0</v>
      </c>
      <c r="EN76" s="174">
        <f t="shared" si="22"/>
        <v>0</v>
      </c>
      <c r="EO76" s="171">
        <f t="shared" si="23"/>
        <v>0</v>
      </c>
      <c r="EP76" s="171">
        <f t="shared" si="24"/>
        <v>0</v>
      </c>
      <c r="EQ76" s="174">
        <f t="shared" si="25"/>
        <v>0</v>
      </c>
      <c r="ER76" s="171">
        <f t="shared" si="26"/>
        <v>0</v>
      </c>
      <c r="ES76" s="199" t="s">
        <v>708</v>
      </c>
    </row>
    <row r="77" spans="1:149" s="14" customFormat="1" ht="88.5" customHeight="1" thickBot="1">
      <c r="A77" s="27">
        <v>65</v>
      </c>
      <c r="B77" s="98" t="s">
        <v>189</v>
      </c>
      <c r="C77" s="99" t="s">
        <v>190</v>
      </c>
      <c r="D77" s="100" t="s">
        <v>57</v>
      </c>
      <c r="E77" s="99" t="s">
        <v>37</v>
      </c>
      <c r="F77" s="101">
        <v>5</v>
      </c>
      <c r="G77" s="102" t="s">
        <v>58</v>
      </c>
      <c r="H77" s="103" t="s">
        <v>59</v>
      </c>
      <c r="I77" s="90"/>
      <c r="J77" s="71"/>
      <c r="K77" s="71"/>
      <c r="L77" s="71"/>
      <c r="M77" s="71"/>
      <c r="N77" s="71"/>
      <c r="P77" s="57"/>
      <c r="Q77" s="57"/>
      <c r="R77" s="149"/>
      <c r="S77" s="57"/>
      <c r="T77" s="53"/>
      <c r="U77" s="65"/>
      <c r="V77" s="65"/>
      <c r="W77" s="149"/>
      <c r="X77" s="60"/>
      <c r="Y77" s="53"/>
      <c r="Z77" s="40"/>
      <c r="AA77" s="30"/>
      <c r="AB77" s="152"/>
      <c r="AC77" s="41"/>
      <c r="AD77" s="53"/>
      <c r="AE77" s="117"/>
      <c r="AF77" s="117"/>
      <c r="AG77" s="155"/>
      <c r="AH77" s="117"/>
      <c r="AI77" s="53"/>
      <c r="AJ77" s="40"/>
      <c r="AK77" s="30"/>
      <c r="AL77" s="152"/>
      <c r="AM77" s="60"/>
      <c r="AN77" s="61"/>
      <c r="AO77" s="57"/>
      <c r="AP77" s="57"/>
      <c r="AQ77" s="149"/>
      <c r="AR77" s="65"/>
      <c r="AS77" s="61"/>
      <c r="AT77" s="121"/>
      <c r="AU77" s="121"/>
      <c r="AV77" s="162"/>
      <c r="AW77" s="121"/>
      <c r="AX77" s="61"/>
      <c r="AY77" s="57"/>
      <c r="AZ77" s="57"/>
      <c r="BA77" s="149"/>
      <c r="BB77" s="60"/>
      <c r="BC77" s="61"/>
      <c r="BD77" s="57"/>
      <c r="BE77" s="57"/>
      <c r="BF77" s="149"/>
      <c r="BG77" s="57"/>
      <c r="BH77" s="61"/>
      <c r="BI77" s="123">
        <v>2170</v>
      </c>
      <c r="BJ77" s="123">
        <v>412</v>
      </c>
      <c r="BK77" s="163">
        <v>2582</v>
      </c>
      <c r="BL77" s="123">
        <f>+BK77*F77</f>
        <v>12910</v>
      </c>
      <c r="BM77" s="61"/>
      <c r="BN77" s="57"/>
      <c r="BO77" s="57"/>
      <c r="BP77" s="149"/>
      <c r="BQ77" s="65"/>
      <c r="BR77" s="61"/>
      <c r="BS77" s="127"/>
      <c r="BT77" s="127"/>
      <c r="BU77" s="150"/>
      <c r="BV77" s="60"/>
      <c r="BW77" s="61"/>
      <c r="BX77" s="63"/>
      <c r="BY77" s="63"/>
      <c r="BZ77" s="157"/>
      <c r="CA77" s="63"/>
      <c r="CB77" s="128"/>
      <c r="CC77" s="63"/>
      <c r="CD77" s="63"/>
      <c r="CE77" s="157"/>
      <c r="CF77" s="63"/>
      <c r="CG77" s="128"/>
      <c r="CH77" s="63"/>
      <c r="CI77" s="63"/>
      <c r="CJ77" s="157"/>
      <c r="CK77" s="63"/>
      <c r="CL77" s="128"/>
      <c r="CM77" s="63"/>
      <c r="CN77" s="63"/>
      <c r="CO77" s="157"/>
      <c r="CP77" s="63"/>
      <c r="CQ77" s="128"/>
      <c r="CR77" s="112"/>
      <c r="CS77" s="112"/>
      <c r="CT77" s="151"/>
      <c r="CU77" s="82"/>
      <c r="CV77" s="128"/>
      <c r="CW77" s="119"/>
      <c r="CX77" s="119"/>
      <c r="CY77" s="150"/>
      <c r="CZ77" s="63"/>
      <c r="DA77" s="128"/>
      <c r="DB77" s="119"/>
      <c r="DC77" s="119"/>
      <c r="DD77" s="150"/>
      <c r="DE77" s="63"/>
      <c r="DF77" s="128"/>
      <c r="DG77" s="112"/>
      <c r="DH77" s="112"/>
      <c r="DI77" s="151"/>
      <c r="DJ77" s="63"/>
      <c r="DK77" s="128"/>
      <c r="DL77" s="119"/>
      <c r="DM77" s="119"/>
      <c r="DN77" s="150"/>
      <c r="DO77" s="63"/>
      <c r="DQ77" s="45">
        <f t="shared" si="2"/>
        <v>2582</v>
      </c>
      <c r="DR77" s="46">
        <f>SMALL((R77,W77,AB77,AG77,AL77,AQ77,AV77,BA77,BF77,BK77,BP77,BU77,BZ77,CE77,CJ77,CO77,CT77,CY77,DD77,DI77,DN77),1)</f>
        <v>2582</v>
      </c>
      <c r="DS77" s="175" t="str">
        <f t="shared" si="3"/>
        <v>DISCOLMETS S.A.S</v>
      </c>
      <c r="DT77" s="48"/>
      <c r="DU77" s="91" t="str">
        <f t="shared" si="4"/>
        <v/>
      </c>
      <c r="DV77" s="49">
        <f t="shared" si="5"/>
        <v>2582</v>
      </c>
      <c r="DW77" s="50">
        <f>DV77*F77</f>
        <v>12910</v>
      </c>
      <c r="DX77" s="170">
        <f t="shared" si="6"/>
        <v>0</v>
      </c>
      <c r="DY77" s="170">
        <f t="shared" si="7"/>
        <v>0</v>
      </c>
      <c r="DZ77" s="170">
        <f t="shared" si="8"/>
        <v>0</v>
      </c>
      <c r="EA77" s="171">
        <f t="shared" si="9"/>
        <v>0</v>
      </c>
      <c r="EB77" s="170">
        <f t="shared" si="10"/>
        <v>0</v>
      </c>
      <c r="EC77" s="170">
        <f t="shared" si="11"/>
        <v>0</v>
      </c>
      <c r="ED77" s="172">
        <f t="shared" si="12"/>
        <v>0</v>
      </c>
      <c r="EE77" s="170">
        <f t="shared" si="13"/>
        <v>0</v>
      </c>
      <c r="EF77" s="171">
        <f t="shared" si="14"/>
        <v>0</v>
      </c>
      <c r="EG77" s="173">
        <f t="shared" si="15"/>
        <v>2582</v>
      </c>
      <c r="EH77" s="170">
        <f t="shared" si="16"/>
        <v>0</v>
      </c>
      <c r="EI77" s="171">
        <f t="shared" si="17"/>
        <v>0</v>
      </c>
      <c r="EJ77" s="170">
        <f t="shared" si="18"/>
        <v>0</v>
      </c>
      <c r="EK77" s="169">
        <f t="shared" si="19"/>
        <v>0</v>
      </c>
      <c r="EL77" s="170">
        <f t="shared" si="20"/>
        <v>0</v>
      </c>
      <c r="EM77" s="170">
        <f t="shared" si="21"/>
        <v>0</v>
      </c>
      <c r="EN77" s="174">
        <f t="shared" si="22"/>
        <v>0</v>
      </c>
      <c r="EO77" s="171">
        <f t="shared" si="23"/>
        <v>0</v>
      </c>
      <c r="EP77" s="171">
        <f t="shared" si="24"/>
        <v>0</v>
      </c>
      <c r="EQ77" s="174">
        <f t="shared" si="25"/>
        <v>0</v>
      </c>
      <c r="ER77" s="171">
        <f t="shared" si="26"/>
        <v>0</v>
      </c>
      <c r="ES77" s="188"/>
    </row>
    <row r="78" spans="1:149" s="14" customFormat="1" ht="88.5" customHeight="1" thickBot="1">
      <c r="A78" s="27">
        <v>66</v>
      </c>
      <c r="B78" s="98" t="s">
        <v>191</v>
      </c>
      <c r="C78" s="99" t="s">
        <v>192</v>
      </c>
      <c r="D78" s="100" t="s">
        <v>57</v>
      </c>
      <c r="E78" s="99" t="s">
        <v>37</v>
      </c>
      <c r="F78" s="101">
        <v>1</v>
      </c>
      <c r="G78" s="102" t="s">
        <v>58</v>
      </c>
      <c r="H78" s="103" t="s">
        <v>59</v>
      </c>
      <c r="I78" s="90"/>
      <c r="J78" s="71"/>
      <c r="K78" s="71"/>
      <c r="L78" s="71"/>
      <c r="M78" s="71"/>
      <c r="N78" s="71"/>
      <c r="P78" s="57"/>
      <c r="Q78" s="57"/>
      <c r="R78" s="149"/>
      <c r="S78" s="57"/>
      <c r="T78" s="53"/>
      <c r="U78" s="65"/>
      <c r="V78" s="65"/>
      <c r="W78" s="149"/>
      <c r="X78" s="60"/>
      <c r="Y78" s="53"/>
      <c r="Z78" s="40"/>
      <c r="AA78" s="30"/>
      <c r="AB78" s="152"/>
      <c r="AC78" s="41"/>
      <c r="AD78" s="53"/>
      <c r="AE78" s="117"/>
      <c r="AF78" s="117"/>
      <c r="AG78" s="155"/>
      <c r="AH78" s="117"/>
      <c r="AI78" s="53"/>
      <c r="AJ78" s="40"/>
      <c r="AK78" s="30"/>
      <c r="AL78" s="152"/>
      <c r="AM78" s="60"/>
      <c r="AN78" s="61"/>
      <c r="AO78" s="57"/>
      <c r="AP78" s="57"/>
      <c r="AQ78" s="149"/>
      <c r="AR78" s="65"/>
      <c r="AS78" s="61"/>
      <c r="AT78" s="121"/>
      <c r="AU78" s="121"/>
      <c r="AV78" s="162"/>
      <c r="AW78" s="121"/>
      <c r="AX78" s="61"/>
      <c r="AY78" s="57"/>
      <c r="AZ78" s="57"/>
      <c r="BA78" s="149"/>
      <c r="BB78" s="60"/>
      <c r="BC78" s="61"/>
      <c r="BD78" s="57"/>
      <c r="BE78" s="57"/>
      <c r="BF78" s="149"/>
      <c r="BG78" s="57"/>
      <c r="BH78" s="61"/>
      <c r="BI78" s="112"/>
      <c r="BJ78" s="112"/>
      <c r="BK78" s="151"/>
      <c r="BL78" s="123"/>
      <c r="BM78" s="61"/>
      <c r="BN78" s="57"/>
      <c r="BO78" s="57"/>
      <c r="BP78" s="149"/>
      <c r="BQ78" s="65"/>
      <c r="BR78" s="61"/>
      <c r="BS78" s="127"/>
      <c r="BT78" s="127"/>
      <c r="BU78" s="150"/>
      <c r="BV78" s="60"/>
      <c r="BW78" s="61"/>
      <c r="BX78" s="63"/>
      <c r="BY78" s="63"/>
      <c r="BZ78" s="157"/>
      <c r="CA78" s="63"/>
      <c r="CB78" s="128"/>
      <c r="CC78" s="63"/>
      <c r="CD78" s="63"/>
      <c r="CE78" s="157"/>
      <c r="CF78" s="63"/>
      <c r="CG78" s="128"/>
      <c r="CH78" s="63"/>
      <c r="CI78" s="63"/>
      <c r="CJ78" s="157"/>
      <c r="CK78" s="63"/>
      <c r="CL78" s="128"/>
      <c r="CM78" s="63"/>
      <c r="CN78" s="63"/>
      <c r="CO78" s="157"/>
      <c r="CP78" s="63"/>
      <c r="CQ78" s="128"/>
      <c r="CR78" s="112"/>
      <c r="CS78" s="112"/>
      <c r="CT78" s="151"/>
      <c r="CU78" s="82"/>
      <c r="CV78" s="128"/>
      <c r="CW78" s="119"/>
      <c r="CX78" s="119"/>
      <c r="CY78" s="150"/>
      <c r="CZ78" s="63"/>
      <c r="DA78" s="128"/>
      <c r="DB78" s="119"/>
      <c r="DC78" s="119"/>
      <c r="DD78" s="150"/>
      <c r="DE78" s="63"/>
      <c r="DF78" s="128"/>
      <c r="DG78" s="112"/>
      <c r="DH78" s="112"/>
      <c r="DI78" s="151"/>
      <c r="DJ78" s="63"/>
      <c r="DK78" s="128"/>
      <c r="DL78" s="119"/>
      <c r="DM78" s="119"/>
      <c r="DN78" s="150"/>
      <c r="DO78" s="63"/>
      <c r="DQ78" s="45"/>
      <c r="DR78" s="46"/>
      <c r="DS78" s="176"/>
      <c r="DT78" s="48"/>
      <c r="DU78" s="91"/>
      <c r="DV78" s="49"/>
      <c r="DW78" s="50"/>
      <c r="DX78" s="170">
        <f t="shared" ref="DX78:DX141" si="69">R78</f>
        <v>0</v>
      </c>
      <c r="DY78" s="170">
        <f t="shared" ref="DY78:DY141" si="70">W78</f>
        <v>0</v>
      </c>
      <c r="DZ78" s="170">
        <f t="shared" ref="DZ78:DZ141" si="71">AB78</f>
        <v>0</v>
      </c>
      <c r="EA78" s="171">
        <f t="shared" ref="EA78:EA141" si="72">AG78</f>
        <v>0</v>
      </c>
      <c r="EB78" s="170">
        <f t="shared" ref="EB78:EB141" si="73">AL78</f>
        <v>0</v>
      </c>
      <c r="EC78" s="170">
        <f t="shared" ref="EC78:EC141" si="74">AQ78</f>
        <v>0</v>
      </c>
      <c r="ED78" s="172">
        <f t="shared" ref="ED78:ED141" si="75">AV78</f>
        <v>0</v>
      </c>
      <c r="EE78" s="170">
        <f t="shared" ref="EE78:EE141" si="76">BA78</f>
        <v>0</v>
      </c>
      <c r="EF78" s="171">
        <f t="shared" ref="EF78:EF141" si="77">BF78</f>
        <v>0</v>
      </c>
      <c r="EG78" s="173">
        <f t="shared" ref="EG78:EG141" si="78">BK78</f>
        <v>0</v>
      </c>
      <c r="EH78" s="170">
        <f t="shared" ref="EH78:EH141" si="79">BP78</f>
        <v>0</v>
      </c>
      <c r="EI78" s="171">
        <f t="shared" ref="EI78:EI141" si="80">BU78</f>
        <v>0</v>
      </c>
      <c r="EJ78" s="170">
        <f t="shared" ref="EJ78:EJ141" si="81">BZ78</f>
        <v>0</v>
      </c>
      <c r="EK78" s="169">
        <f t="shared" ref="EK78:EK141" si="82">CE78</f>
        <v>0</v>
      </c>
      <c r="EL78" s="170">
        <f t="shared" ref="EL78:EL141" si="83">CJ78</f>
        <v>0</v>
      </c>
      <c r="EM78" s="170">
        <f t="shared" ref="EM78:EM141" si="84">CO78</f>
        <v>0</v>
      </c>
      <c r="EN78" s="174">
        <f t="shared" ref="EN78:EN141" si="85">CT78</f>
        <v>0</v>
      </c>
      <c r="EO78" s="171">
        <f t="shared" ref="EO78:EO141" si="86">CY78</f>
        <v>0</v>
      </c>
      <c r="EP78" s="171">
        <f t="shared" ref="EP78:EP141" si="87">DD78</f>
        <v>0</v>
      </c>
      <c r="EQ78" s="174">
        <f t="shared" ref="EQ78:EQ141" si="88">DI78</f>
        <v>0</v>
      </c>
      <c r="ER78" s="171">
        <f t="shared" ref="ER78:ER141" si="89">DN78</f>
        <v>0</v>
      </c>
      <c r="ES78" s="188"/>
    </row>
    <row r="79" spans="1:149" s="182" customFormat="1" ht="88.5" customHeight="1" thickBot="1">
      <c r="A79" s="27">
        <v>67</v>
      </c>
      <c r="B79" s="98" t="s">
        <v>193</v>
      </c>
      <c r="C79" s="99" t="s">
        <v>194</v>
      </c>
      <c r="D79" s="100" t="s">
        <v>57</v>
      </c>
      <c r="E79" s="99" t="s">
        <v>37</v>
      </c>
      <c r="F79" s="101">
        <v>1</v>
      </c>
      <c r="G79" s="102" t="s">
        <v>58</v>
      </c>
      <c r="H79" s="103" t="s">
        <v>59</v>
      </c>
      <c r="I79" s="88"/>
      <c r="J79" s="75"/>
      <c r="K79" s="75"/>
      <c r="L79" s="75"/>
      <c r="M79" s="71"/>
      <c r="N79" s="71"/>
      <c r="P79" s="65"/>
      <c r="Q79" s="65"/>
      <c r="R79" s="149"/>
      <c r="S79" s="65"/>
      <c r="T79" s="78"/>
      <c r="U79" s="65"/>
      <c r="V79" s="65"/>
      <c r="W79" s="149"/>
      <c r="X79" s="66"/>
      <c r="Y79" s="78"/>
      <c r="Z79" s="79"/>
      <c r="AA79" s="80"/>
      <c r="AB79" s="152"/>
      <c r="AC79" s="83"/>
      <c r="AD79" s="78"/>
      <c r="AE79" s="118">
        <v>813414</v>
      </c>
      <c r="AF79" s="118">
        <f>ROUND(AE79*19%,0)</f>
        <v>154549</v>
      </c>
      <c r="AG79" s="156">
        <f t="shared" ref="AG79:AG98" si="90">+AF79+AE79</f>
        <v>967963</v>
      </c>
      <c r="AH79" s="118">
        <f>+AG79*F79</f>
        <v>967963</v>
      </c>
      <c r="AI79" s="78"/>
      <c r="AJ79" s="79"/>
      <c r="AK79" s="80"/>
      <c r="AL79" s="152"/>
      <c r="AM79" s="66"/>
      <c r="AN79" s="81"/>
      <c r="AO79" s="64"/>
      <c r="AP79" s="64"/>
      <c r="AQ79" s="160"/>
      <c r="AR79" s="65"/>
      <c r="AS79" s="81"/>
      <c r="AT79" s="121">
        <v>903614</v>
      </c>
      <c r="AU79" s="121">
        <f>AT79*19%</f>
        <v>171686.66</v>
      </c>
      <c r="AV79" s="162">
        <f t="shared" si="35"/>
        <v>1075300.6599999999</v>
      </c>
      <c r="AW79" s="121">
        <f>+AV79*F79</f>
        <v>1075300.6599999999</v>
      </c>
      <c r="AX79" s="81"/>
      <c r="AY79" s="65"/>
      <c r="AZ79" s="65"/>
      <c r="BA79" s="149"/>
      <c r="BB79" s="66"/>
      <c r="BC79" s="81"/>
      <c r="BD79" s="65"/>
      <c r="BE79" s="65"/>
      <c r="BF79" s="149"/>
      <c r="BG79" s="57"/>
      <c r="BH79" s="81"/>
      <c r="BI79" s="112"/>
      <c r="BJ79" s="112"/>
      <c r="BK79" s="151"/>
      <c r="BL79" s="123"/>
      <c r="BM79" s="81"/>
      <c r="BN79" s="65"/>
      <c r="BO79" s="65"/>
      <c r="BP79" s="149"/>
      <c r="BQ79" s="65"/>
      <c r="BR79" s="81"/>
      <c r="BS79" s="127">
        <v>21490</v>
      </c>
      <c r="BT79" s="127">
        <v>4083.1</v>
      </c>
      <c r="BU79" s="166">
        <f t="shared" ref="BU79:BU136" si="91">+BT79+BS79</f>
        <v>25573.1</v>
      </c>
      <c r="BV79" s="60">
        <f>+BU79*F79</f>
        <v>25573.1</v>
      </c>
      <c r="BW79" s="81"/>
      <c r="BX79" s="82"/>
      <c r="BY79" s="82"/>
      <c r="BZ79" s="157"/>
      <c r="CA79" s="63"/>
      <c r="CB79" s="129"/>
      <c r="CC79" s="82"/>
      <c r="CD79" s="82"/>
      <c r="CE79" s="157"/>
      <c r="CF79" s="63"/>
      <c r="CG79" s="129"/>
      <c r="CH79" s="82"/>
      <c r="CI79" s="82"/>
      <c r="CJ79" s="157"/>
      <c r="CK79" s="82"/>
      <c r="CL79" s="129"/>
      <c r="CM79" s="82"/>
      <c r="CN79" s="82"/>
      <c r="CO79" s="157"/>
      <c r="CP79" s="82"/>
      <c r="CQ79" s="129"/>
      <c r="CR79" s="112"/>
      <c r="CS79" s="112"/>
      <c r="CT79" s="151"/>
      <c r="CU79" s="82"/>
      <c r="CV79" s="129"/>
      <c r="CW79" s="119"/>
      <c r="CX79" s="119"/>
      <c r="CY79" s="150"/>
      <c r="CZ79" s="82"/>
      <c r="DA79" s="129"/>
      <c r="DB79" s="119"/>
      <c r="DC79" s="119"/>
      <c r="DD79" s="150"/>
      <c r="DE79" s="82"/>
      <c r="DF79" s="129"/>
      <c r="DG79" s="112"/>
      <c r="DH79" s="112"/>
      <c r="DI79" s="151"/>
      <c r="DJ79" s="82"/>
      <c r="DK79" s="129"/>
      <c r="DL79" s="119"/>
      <c r="DM79" s="119"/>
      <c r="DN79" s="150"/>
      <c r="DO79" s="82"/>
      <c r="DQ79" s="45">
        <f t="shared" ref="DQ79:DQ142" si="92">AVERAGE(R79,W79,AB79,AG79,AL79,AQ79,AV79,BA79,BF79,BK79,BP79,BU79,BZ79,CE79,CJ79,CO79,CT79,CY79,DD79,DI79,DN79)</f>
        <v>689612.2533333333</v>
      </c>
      <c r="DR79" s="46">
        <f>SMALL((R79,W79,AB79,AG79,AL79,AQ79,AV79,BA79,BF79,BK79,BP79,BU79,BZ79,CE79,CJ79,CO79,CT79,CY79,DD79,DI79,DN79),1)</f>
        <v>25573.1</v>
      </c>
      <c r="DS79" s="176" t="str">
        <f t="shared" ref="DS79:DS141" si="93">IF(DR79=R79,$P$11,IF(DR79=W79,$U$11,IF(DR79=AB79,$Z$11,IF(DR79=AG79,$AE$11,IF(DR79=AL79,$AJ$11,IF(DR79=AQ79,$AO$11,IF(DR79=AV79,$AT$11,IF(DR79=BA79,$AY$11,IF(DR79=BF79,$BD$11,IF(DR79=BK79,$BI$11,IF(DR79=BP79,$BN$11,IF(DR79=BU79,$BS$11,IF(DR79=BZ79,$BX$11,IF(DR79=CE79,$CC$11,IF(DR79=CJ79,$CH$11,IF(DR79=CO79,$CM$11,IF(DR79=CT79,$CR$11,IF(DR79=CY79,$CW$11,IF(DR79=DD79,$DB$11,IF(DR79=DI79,$DG$11,IF(DR79=DN79,$DL$11)))))))))))))))))))))</f>
        <v>ARPA MEDICAL SAS</v>
      </c>
      <c r="DT79" s="48"/>
      <c r="DU79" s="91" t="str">
        <f t="shared" ref="DU79:DU142" si="94">IFERROR(DT79/M79,"")</f>
        <v/>
      </c>
      <c r="DV79" s="49">
        <f t="shared" ref="DV79:DV142" si="95">+DR79</f>
        <v>25573.1</v>
      </c>
      <c r="DW79" s="50">
        <f>DV79*F79</f>
        <v>25573.1</v>
      </c>
      <c r="DX79" s="170">
        <f t="shared" si="69"/>
        <v>0</v>
      </c>
      <c r="DY79" s="170">
        <f t="shared" si="70"/>
        <v>0</v>
      </c>
      <c r="DZ79" s="170">
        <f t="shared" si="71"/>
        <v>0</v>
      </c>
      <c r="EA79" s="171">
        <f t="shared" si="72"/>
        <v>967963</v>
      </c>
      <c r="EB79" s="170">
        <f t="shared" si="73"/>
        <v>0</v>
      </c>
      <c r="EC79" s="170">
        <f t="shared" si="74"/>
        <v>0</v>
      </c>
      <c r="ED79" s="172">
        <f t="shared" si="75"/>
        <v>1075300.6599999999</v>
      </c>
      <c r="EE79" s="170">
        <f t="shared" si="76"/>
        <v>0</v>
      </c>
      <c r="EF79" s="171">
        <f t="shared" si="77"/>
        <v>0</v>
      </c>
      <c r="EG79" s="173">
        <f t="shared" si="78"/>
        <v>0</v>
      </c>
      <c r="EH79" s="170">
        <f t="shared" si="79"/>
        <v>0</v>
      </c>
      <c r="EI79" s="171">
        <f t="shared" si="80"/>
        <v>25573.1</v>
      </c>
      <c r="EJ79" s="170">
        <f t="shared" si="81"/>
        <v>0</v>
      </c>
      <c r="EK79" s="169">
        <f t="shared" si="82"/>
        <v>0</v>
      </c>
      <c r="EL79" s="170">
        <f t="shared" si="83"/>
        <v>0</v>
      </c>
      <c r="EM79" s="170">
        <f t="shared" si="84"/>
        <v>0</v>
      </c>
      <c r="EN79" s="174">
        <f t="shared" si="85"/>
        <v>0</v>
      </c>
      <c r="EO79" s="171">
        <f t="shared" si="86"/>
        <v>0</v>
      </c>
      <c r="EP79" s="171">
        <f t="shared" si="87"/>
        <v>0</v>
      </c>
      <c r="EQ79" s="174">
        <f t="shared" si="88"/>
        <v>0</v>
      </c>
      <c r="ER79" s="171">
        <f t="shared" si="89"/>
        <v>0</v>
      </c>
      <c r="ES79" s="35" t="s">
        <v>709</v>
      </c>
    </row>
    <row r="80" spans="1:149" s="182" customFormat="1" ht="88.5" customHeight="1" thickBot="1">
      <c r="A80" s="27">
        <v>68</v>
      </c>
      <c r="B80" s="102" t="s">
        <v>195</v>
      </c>
      <c r="C80" s="102" t="s">
        <v>196</v>
      </c>
      <c r="D80" s="100" t="s">
        <v>57</v>
      </c>
      <c r="E80" s="102" t="s">
        <v>165</v>
      </c>
      <c r="F80" s="104">
        <v>2</v>
      </c>
      <c r="G80" s="102" t="s">
        <v>58</v>
      </c>
      <c r="H80" s="103" t="s">
        <v>59</v>
      </c>
      <c r="I80" s="88"/>
      <c r="J80" s="76"/>
      <c r="K80" s="77"/>
      <c r="L80" s="76"/>
      <c r="M80" s="71"/>
      <c r="N80" s="71"/>
      <c r="P80" s="65"/>
      <c r="Q80" s="65"/>
      <c r="R80" s="149"/>
      <c r="S80" s="65"/>
      <c r="T80" s="78"/>
      <c r="U80" s="65"/>
      <c r="V80" s="65"/>
      <c r="W80" s="149"/>
      <c r="X80" s="66"/>
      <c r="Y80" s="78"/>
      <c r="Z80" s="79"/>
      <c r="AA80" s="80"/>
      <c r="AB80" s="152"/>
      <c r="AC80" s="83"/>
      <c r="AD80" s="78"/>
      <c r="AE80" s="117"/>
      <c r="AF80" s="117"/>
      <c r="AG80" s="155"/>
      <c r="AH80" s="117"/>
      <c r="AI80" s="78"/>
      <c r="AJ80" s="79"/>
      <c r="AK80" s="80"/>
      <c r="AL80" s="152"/>
      <c r="AM80" s="66"/>
      <c r="AN80" s="81"/>
      <c r="AO80" s="64"/>
      <c r="AP80" s="64"/>
      <c r="AQ80" s="160"/>
      <c r="AR80" s="65"/>
      <c r="AS80" s="81"/>
      <c r="AT80" s="121"/>
      <c r="AU80" s="121"/>
      <c r="AV80" s="162"/>
      <c r="AW80" s="121"/>
      <c r="AX80" s="81"/>
      <c r="AY80" s="65"/>
      <c r="AZ80" s="65"/>
      <c r="BA80" s="149"/>
      <c r="BB80" s="66"/>
      <c r="BC80" s="81"/>
      <c r="BD80" s="65"/>
      <c r="BE80" s="65"/>
      <c r="BF80" s="149"/>
      <c r="BG80" s="57"/>
      <c r="BH80" s="81"/>
      <c r="BI80" s="112"/>
      <c r="BJ80" s="112"/>
      <c r="BK80" s="151"/>
      <c r="BL80" s="123"/>
      <c r="BM80" s="81"/>
      <c r="BN80" s="65"/>
      <c r="BO80" s="65"/>
      <c r="BP80" s="149"/>
      <c r="BQ80" s="65"/>
      <c r="BR80" s="81"/>
      <c r="BS80" s="127"/>
      <c r="BT80" s="127"/>
      <c r="BU80" s="150"/>
      <c r="BV80" s="60"/>
      <c r="BW80" s="81"/>
      <c r="BX80" s="82"/>
      <c r="BY80" s="82"/>
      <c r="BZ80" s="157"/>
      <c r="CA80" s="63"/>
      <c r="CB80" s="129"/>
      <c r="CC80" s="82"/>
      <c r="CD80" s="82"/>
      <c r="CE80" s="157"/>
      <c r="CF80" s="63"/>
      <c r="CG80" s="129"/>
      <c r="CH80" s="82"/>
      <c r="CI80" s="82"/>
      <c r="CJ80" s="157"/>
      <c r="CK80" s="82"/>
      <c r="CL80" s="129"/>
      <c r="CM80" s="82"/>
      <c r="CN80" s="82"/>
      <c r="CO80" s="157"/>
      <c r="CP80" s="82"/>
      <c r="CQ80" s="129"/>
      <c r="CR80" s="112"/>
      <c r="CS80" s="112"/>
      <c r="CT80" s="151"/>
      <c r="CU80" s="82"/>
      <c r="CV80" s="129"/>
      <c r="CW80" s="119"/>
      <c r="CX80" s="119"/>
      <c r="CY80" s="150"/>
      <c r="CZ80" s="82"/>
      <c r="DA80" s="129"/>
      <c r="DB80" s="119"/>
      <c r="DC80" s="119"/>
      <c r="DD80" s="150"/>
      <c r="DE80" s="82"/>
      <c r="DF80" s="129"/>
      <c r="DG80" s="112"/>
      <c r="DH80" s="112"/>
      <c r="DI80" s="151"/>
      <c r="DJ80" s="82"/>
      <c r="DK80" s="129"/>
      <c r="DL80" s="119"/>
      <c r="DM80" s="119"/>
      <c r="DN80" s="150"/>
      <c r="DO80" s="82"/>
      <c r="DQ80" s="45"/>
      <c r="DR80" s="46"/>
      <c r="DS80" s="176"/>
      <c r="DT80" s="48"/>
      <c r="DU80" s="91"/>
      <c r="DV80" s="49"/>
      <c r="DW80" s="50"/>
      <c r="DX80" s="170">
        <f t="shared" si="69"/>
        <v>0</v>
      </c>
      <c r="DY80" s="170">
        <f t="shared" si="70"/>
        <v>0</v>
      </c>
      <c r="DZ80" s="170">
        <f t="shared" si="71"/>
        <v>0</v>
      </c>
      <c r="EA80" s="171">
        <f t="shared" si="72"/>
        <v>0</v>
      </c>
      <c r="EB80" s="170">
        <f t="shared" si="73"/>
        <v>0</v>
      </c>
      <c r="EC80" s="170">
        <f t="shared" si="74"/>
        <v>0</v>
      </c>
      <c r="ED80" s="172">
        <f t="shared" si="75"/>
        <v>0</v>
      </c>
      <c r="EE80" s="170">
        <f t="shared" si="76"/>
        <v>0</v>
      </c>
      <c r="EF80" s="171">
        <f t="shared" si="77"/>
        <v>0</v>
      </c>
      <c r="EG80" s="173">
        <f t="shared" si="78"/>
        <v>0</v>
      </c>
      <c r="EH80" s="170">
        <f t="shared" si="79"/>
        <v>0</v>
      </c>
      <c r="EI80" s="171">
        <f t="shared" si="80"/>
        <v>0</v>
      </c>
      <c r="EJ80" s="170">
        <f t="shared" si="81"/>
        <v>0</v>
      </c>
      <c r="EK80" s="169">
        <f t="shared" si="82"/>
        <v>0</v>
      </c>
      <c r="EL80" s="170">
        <f t="shared" si="83"/>
        <v>0</v>
      </c>
      <c r="EM80" s="170">
        <f t="shared" si="84"/>
        <v>0</v>
      </c>
      <c r="EN80" s="174">
        <f t="shared" si="85"/>
        <v>0</v>
      </c>
      <c r="EO80" s="171">
        <f t="shared" si="86"/>
        <v>0</v>
      </c>
      <c r="EP80" s="171">
        <f t="shared" si="87"/>
        <v>0</v>
      </c>
      <c r="EQ80" s="174">
        <f t="shared" si="88"/>
        <v>0</v>
      </c>
      <c r="ER80" s="171">
        <f t="shared" si="89"/>
        <v>0</v>
      </c>
      <c r="ES80" s="199" t="s">
        <v>708</v>
      </c>
    </row>
    <row r="81" spans="1:149" s="182" customFormat="1" ht="88.5" customHeight="1" thickBot="1">
      <c r="A81" s="27">
        <v>69</v>
      </c>
      <c r="B81" s="98" t="s">
        <v>197</v>
      </c>
      <c r="C81" s="99" t="s">
        <v>198</v>
      </c>
      <c r="D81" s="100" t="s">
        <v>57</v>
      </c>
      <c r="E81" s="99" t="s">
        <v>37</v>
      </c>
      <c r="F81" s="101">
        <v>4</v>
      </c>
      <c r="G81" s="102" t="s">
        <v>58</v>
      </c>
      <c r="H81" s="103" t="s">
        <v>59</v>
      </c>
      <c r="I81" s="88"/>
      <c r="J81" s="76"/>
      <c r="K81" s="77"/>
      <c r="L81" s="76"/>
      <c r="M81" s="71"/>
      <c r="N81" s="71"/>
      <c r="P81" s="65"/>
      <c r="Q81" s="65"/>
      <c r="R81" s="149"/>
      <c r="S81" s="65"/>
      <c r="T81" s="78"/>
      <c r="U81" s="65"/>
      <c r="V81" s="65"/>
      <c r="W81" s="149"/>
      <c r="X81" s="66"/>
      <c r="Y81" s="78"/>
      <c r="Z81" s="79"/>
      <c r="AA81" s="80"/>
      <c r="AB81" s="152"/>
      <c r="AC81" s="83"/>
      <c r="AD81" s="78"/>
      <c r="AE81" s="117"/>
      <c r="AF81" s="117"/>
      <c r="AG81" s="155"/>
      <c r="AH81" s="117"/>
      <c r="AI81" s="78"/>
      <c r="AJ81" s="79"/>
      <c r="AK81" s="80"/>
      <c r="AL81" s="152"/>
      <c r="AM81" s="66"/>
      <c r="AN81" s="81"/>
      <c r="AO81" s="64"/>
      <c r="AP81" s="64"/>
      <c r="AQ81" s="160"/>
      <c r="AR81" s="65"/>
      <c r="AS81" s="81"/>
      <c r="AT81" s="121">
        <v>336506</v>
      </c>
      <c r="AU81" s="121"/>
      <c r="AV81" s="162">
        <f t="shared" si="35"/>
        <v>336506</v>
      </c>
      <c r="AW81" s="121">
        <f t="shared" ref="AW81:AW91" si="96">+AV81*F81</f>
        <v>1346024</v>
      </c>
      <c r="AX81" s="81"/>
      <c r="AY81" s="65"/>
      <c r="AZ81" s="65"/>
      <c r="BA81" s="149"/>
      <c r="BB81" s="66"/>
      <c r="BC81" s="81"/>
      <c r="BD81" s="65"/>
      <c r="BE81" s="65"/>
      <c r="BF81" s="149"/>
      <c r="BG81" s="57"/>
      <c r="BH81" s="81"/>
      <c r="BI81" s="123">
        <v>300072</v>
      </c>
      <c r="BJ81" s="123"/>
      <c r="BK81" s="163">
        <v>300072</v>
      </c>
      <c r="BL81" s="123">
        <f t="shared" ref="BL81:BL91" si="97">+BK81*F81</f>
        <v>1200288</v>
      </c>
      <c r="BM81" s="81"/>
      <c r="BN81" s="65"/>
      <c r="BO81" s="65"/>
      <c r="BP81" s="149"/>
      <c r="BQ81" s="65"/>
      <c r="BR81" s="81"/>
      <c r="BS81" s="127"/>
      <c r="BT81" s="127"/>
      <c r="BU81" s="150"/>
      <c r="BV81" s="60"/>
      <c r="BW81" s="81"/>
      <c r="BX81" s="130">
        <v>42000</v>
      </c>
      <c r="BY81" s="130">
        <v>7980</v>
      </c>
      <c r="BZ81" s="150">
        <f t="shared" ref="BZ81:BZ85" si="98">+BY81+BX81</f>
        <v>49980</v>
      </c>
      <c r="CA81" s="63">
        <f>+BZ81*F81</f>
        <v>199920</v>
      </c>
      <c r="CB81" s="129"/>
      <c r="CC81" s="82"/>
      <c r="CD81" s="82"/>
      <c r="CE81" s="157"/>
      <c r="CF81" s="63"/>
      <c r="CG81" s="129"/>
      <c r="CH81" s="82"/>
      <c r="CI81" s="82"/>
      <c r="CJ81" s="157"/>
      <c r="CK81" s="82"/>
      <c r="CL81" s="129"/>
      <c r="CM81" s="119">
        <v>972</v>
      </c>
      <c r="CN81" s="119"/>
      <c r="CO81" s="150">
        <v>972</v>
      </c>
      <c r="CP81" s="82">
        <f>+CO81*F81</f>
        <v>3888</v>
      </c>
      <c r="CQ81" s="129"/>
      <c r="CR81" s="112"/>
      <c r="CS81" s="112"/>
      <c r="CT81" s="151"/>
      <c r="CU81" s="82"/>
      <c r="CV81" s="129"/>
      <c r="CW81" s="119"/>
      <c r="CX81" s="119"/>
      <c r="CY81" s="150"/>
      <c r="CZ81" s="82"/>
      <c r="DA81" s="129"/>
      <c r="DB81" s="119"/>
      <c r="DC81" s="119"/>
      <c r="DD81" s="150"/>
      <c r="DE81" s="82"/>
      <c r="DF81" s="129"/>
      <c r="DG81" s="112"/>
      <c r="DH81" s="112"/>
      <c r="DI81" s="151"/>
      <c r="DJ81" s="82"/>
      <c r="DK81" s="129"/>
      <c r="DL81" s="119"/>
      <c r="DM81" s="119"/>
      <c r="DN81" s="150"/>
      <c r="DO81" s="82"/>
      <c r="DQ81" s="45">
        <f t="shared" si="92"/>
        <v>171882.5</v>
      </c>
      <c r="DR81" s="46">
        <f>SMALL((R81,W81,AB81,AG81,AL81,AQ81,AV81,BA81,BF81,BK81,BP81,BU81,BZ81,CE81,CJ81,CO81,CT81,CY81,DD81,DI81,DN81),1)</f>
        <v>972</v>
      </c>
      <c r="DS81" s="180" t="str">
        <f t="shared" si="93"/>
        <v>FRIDEN</v>
      </c>
      <c r="DT81" s="48"/>
      <c r="DU81" s="91" t="str">
        <f t="shared" si="94"/>
        <v/>
      </c>
      <c r="DV81" s="49">
        <f t="shared" si="95"/>
        <v>972</v>
      </c>
      <c r="DW81" s="50">
        <f t="shared" ref="DW81:DW95" si="99">DV81*F81</f>
        <v>3888</v>
      </c>
      <c r="DX81" s="170">
        <f t="shared" si="69"/>
        <v>0</v>
      </c>
      <c r="DY81" s="170">
        <f t="shared" si="70"/>
        <v>0</v>
      </c>
      <c r="DZ81" s="170">
        <f t="shared" si="71"/>
        <v>0</v>
      </c>
      <c r="EA81" s="171">
        <f t="shared" si="72"/>
        <v>0</v>
      </c>
      <c r="EB81" s="170">
        <f t="shared" si="73"/>
        <v>0</v>
      </c>
      <c r="EC81" s="170">
        <f t="shared" si="74"/>
        <v>0</v>
      </c>
      <c r="ED81" s="172">
        <f t="shared" si="75"/>
        <v>336506</v>
      </c>
      <c r="EE81" s="170">
        <f t="shared" si="76"/>
        <v>0</v>
      </c>
      <c r="EF81" s="171">
        <f t="shared" si="77"/>
        <v>0</v>
      </c>
      <c r="EG81" s="173">
        <f t="shared" si="78"/>
        <v>300072</v>
      </c>
      <c r="EH81" s="170">
        <f t="shared" si="79"/>
        <v>0</v>
      </c>
      <c r="EI81" s="171">
        <f t="shared" si="80"/>
        <v>0</v>
      </c>
      <c r="EJ81" s="170">
        <f t="shared" si="81"/>
        <v>49980</v>
      </c>
      <c r="EK81" s="169">
        <f t="shared" si="82"/>
        <v>0</v>
      </c>
      <c r="EL81" s="170">
        <f t="shared" si="83"/>
        <v>0</v>
      </c>
      <c r="EM81" s="179">
        <f t="shared" si="84"/>
        <v>972</v>
      </c>
      <c r="EN81" s="174">
        <f t="shared" si="85"/>
        <v>0</v>
      </c>
      <c r="EO81" s="171">
        <f t="shared" si="86"/>
        <v>0</v>
      </c>
      <c r="EP81" s="171">
        <f t="shared" si="87"/>
        <v>0</v>
      </c>
      <c r="EQ81" s="174">
        <f t="shared" si="88"/>
        <v>0</v>
      </c>
      <c r="ER81" s="171">
        <f t="shared" si="89"/>
        <v>0</v>
      </c>
      <c r="ES81" s="196" t="s">
        <v>712</v>
      </c>
    </row>
    <row r="82" spans="1:149" s="182" customFormat="1" ht="88.5" customHeight="1" thickBot="1">
      <c r="A82" s="27">
        <v>70</v>
      </c>
      <c r="B82" s="98" t="s">
        <v>199</v>
      </c>
      <c r="C82" s="99" t="s">
        <v>200</v>
      </c>
      <c r="D82" s="100" t="s">
        <v>57</v>
      </c>
      <c r="E82" s="99" t="s">
        <v>37</v>
      </c>
      <c r="F82" s="101">
        <v>3</v>
      </c>
      <c r="G82" s="102" t="s">
        <v>58</v>
      </c>
      <c r="H82" s="103" t="s">
        <v>59</v>
      </c>
      <c r="I82" s="88"/>
      <c r="J82" s="76"/>
      <c r="K82" s="77"/>
      <c r="L82" s="76"/>
      <c r="M82" s="71"/>
      <c r="N82" s="71"/>
      <c r="P82" s="65"/>
      <c r="Q82" s="65"/>
      <c r="R82" s="149"/>
      <c r="S82" s="65"/>
      <c r="T82" s="78"/>
      <c r="U82" s="65"/>
      <c r="V82" s="65"/>
      <c r="W82" s="149"/>
      <c r="X82" s="66"/>
      <c r="Y82" s="78"/>
      <c r="Z82" s="65"/>
      <c r="AA82" s="65"/>
      <c r="AB82" s="149"/>
      <c r="AC82" s="65"/>
      <c r="AD82" s="78"/>
      <c r="AE82" s="117"/>
      <c r="AF82" s="117"/>
      <c r="AG82" s="155"/>
      <c r="AH82" s="117"/>
      <c r="AI82" s="78"/>
      <c r="AJ82" s="82"/>
      <c r="AK82" s="82"/>
      <c r="AL82" s="157"/>
      <c r="AM82" s="82"/>
      <c r="AN82" s="81"/>
      <c r="AO82" s="64"/>
      <c r="AP82" s="64"/>
      <c r="AQ82" s="160"/>
      <c r="AR82" s="65"/>
      <c r="AS82" s="81"/>
      <c r="AT82" s="121">
        <v>336506</v>
      </c>
      <c r="AU82" s="121"/>
      <c r="AV82" s="162">
        <f t="shared" si="35"/>
        <v>336506</v>
      </c>
      <c r="AW82" s="121">
        <f t="shared" si="96"/>
        <v>1009518</v>
      </c>
      <c r="AX82" s="81"/>
      <c r="AY82" s="65"/>
      <c r="AZ82" s="65"/>
      <c r="BA82" s="149"/>
      <c r="BB82" s="66"/>
      <c r="BC82" s="81"/>
      <c r="BD82" s="65"/>
      <c r="BE82" s="65"/>
      <c r="BF82" s="149"/>
      <c r="BG82" s="57"/>
      <c r="BH82" s="81"/>
      <c r="BI82" s="123">
        <v>300072</v>
      </c>
      <c r="BJ82" s="123"/>
      <c r="BK82" s="163">
        <v>300072</v>
      </c>
      <c r="BL82" s="123">
        <f t="shared" si="97"/>
        <v>900216</v>
      </c>
      <c r="BM82" s="81"/>
      <c r="BN82" s="65"/>
      <c r="BO82" s="65"/>
      <c r="BP82" s="149"/>
      <c r="BQ82" s="65"/>
      <c r="BR82" s="81"/>
      <c r="BS82" s="127"/>
      <c r="BT82" s="127"/>
      <c r="BU82" s="150"/>
      <c r="BV82" s="60"/>
      <c r="BW82" s="81"/>
      <c r="BX82" s="130">
        <v>42000</v>
      </c>
      <c r="BY82" s="130">
        <v>7980</v>
      </c>
      <c r="BZ82" s="150">
        <f t="shared" si="98"/>
        <v>49980</v>
      </c>
      <c r="CA82" s="63">
        <f>+BZ82*F82</f>
        <v>149940</v>
      </c>
      <c r="CB82" s="129"/>
      <c r="CC82" s="82"/>
      <c r="CD82" s="82"/>
      <c r="CE82" s="157"/>
      <c r="CF82" s="63"/>
      <c r="CG82" s="129"/>
      <c r="CH82" s="82"/>
      <c r="CI82" s="82"/>
      <c r="CJ82" s="157"/>
      <c r="CK82" s="82"/>
      <c r="CL82" s="129"/>
      <c r="CM82" s="119">
        <v>1230</v>
      </c>
      <c r="CN82" s="119"/>
      <c r="CO82" s="150">
        <v>1230</v>
      </c>
      <c r="CP82" s="82">
        <f>+CO82*F82</f>
        <v>3690</v>
      </c>
      <c r="CQ82" s="129"/>
      <c r="CR82" s="112"/>
      <c r="CS82" s="112"/>
      <c r="CT82" s="151"/>
      <c r="CU82" s="82"/>
      <c r="CV82" s="129"/>
      <c r="CW82" s="119"/>
      <c r="CX82" s="119"/>
      <c r="CY82" s="150"/>
      <c r="CZ82" s="82"/>
      <c r="DA82" s="129"/>
      <c r="DB82" s="119"/>
      <c r="DC82" s="119"/>
      <c r="DD82" s="150"/>
      <c r="DE82" s="82"/>
      <c r="DF82" s="129"/>
      <c r="DG82" s="112"/>
      <c r="DH82" s="112"/>
      <c r="DI82" s="151"/>
      <c r="DJ82" s="82"/>
      <c r="DK82" s="129"/>
      <c r="DL82" s="119"/>
      <c r="DM82" s="119"/>
      <c r="DN82" s="150"/>
      <c r="DO82" s="82"/>
      <c r="DQ82" s="45">
        <f t="shared" si="92"/>
        <v>171947</v>
      </c>
      <c r="DR82" s="46">
        <f>SMALL((R82,W82,AB82,AG82,AL82,AQ82,AV82,BA82,BF82,BK82,BP82,BU82,BZ82,CE82,CJ82,CO82,CT82,CY82,DD82,DI82,DN82),1)</f>
        <v>1230</v>
      </c>
      <c r="DS82" s="180" t="str">
        <f t="shared" si="93"/>
        <v>FRIDEN</v>
      </c>
      <c r="DT82" s="48"/>
      <c r="DU82" s="91" t="str">
        <f t="shared" si="94"/>
        <v/>
      </c>
      <c r="DV82" s="49">
        <f t="shared" si="95"/>
        <v>1230</v>
      </c>
      <c r="DW82" s="50">
        <f t="shared" si="99"/>
        <v>3690</v>
      </c>
      <c r="DX82" s="170">
        <f t="shared" si="69"/>
        <v>0</v>
      </c>
      <c r="DY82" s="170">
        <f t="shared" si="70"/>
        <v>0</v>
      </c>
      <c r="DZ82" s="170">
        <f t="shared" si="71"/>
        <v>0</v>
      </c>
      <c r="EA82" s="171">
        <f t="shared" si="72"/>
        <v>0</v>
      </c>
      <c r="EB82" s="170">
        <f t="shared" si="73"/>
        <v>0</v>
      </c>
      <c r="EC82" s="170">
        <f t="shared" si="74"/>
        <v>0</v>
      </c>
      <c r="ED82" s="172">
        <f t="shared" si="75"/>
        <v>336506</v>
      </c>
      <c r="EE82" s="170">
        <f t="shared" si="76"/>
        <v>0</v>
      </c>
      <c r="EF82" s="171">
        <f t="shared" si="77"/>
        <v>0</v>
      </c>
      <c r="EG82" s="173">
        <f t="shared" si="78"/>
        <v>300072</v>
      </c>
      <c r="EH82" s="170">
        <f t="shared" si="79"/>
        <v>0</v>
      </c>
      <c r="EI82" s="171">
        <f t="shared" si="80"/>
        <v>0</v>
      </c>
      <c r="EJ82" s="170">
        <f t="shared" si="81"/>
        <v>49980</v>
      </c>
      <c r="EK82" s="169">
        <f t="shared" si="82"/>
        <v>0</v>
      </c>
      <c r="EL82" s="170">
        <f t="shared" si="83"/>
        <v>0</v>
      </c>
      <c r="EM82" s="170">
        <f t="shared" si="84"/>
        <v>1230</v>
      </c>
      <c r="EN82" s="174">
        <f t="shared" si="85"/>
        <v>0</v>
      </c>
      <c r="EO82" s="171">
        <f t="shared" si="86"/>
        <v>0</v>
      </c>
      <c r="EP82" s="171">
        <f t="shared" si="87"/>
        <v>0</v>
      </c>
      <c r="EQ82" s="174">
        <f t="shared" si="88"/>
        <v>0</v>
      </c>
      <c r="ER82" s="171">
        <f t="shared" si="89"/>
        <v>0</v>
      </c>
      <c r="ES82" s="196" t="s">
        <v>712</v>
      </c>
    </row>
    <row r="83" spans="1:149" s="182" customFormat="1" ht="88.5" customHeight="1" thickBot="1">
      <c r="A83" s="27">
        <v>71</v>
      </c>
      <c r="B83" s="98" t="s">
        <v>201</v>
      </c>
      <c r="C83" s="99" t="s">
        <v>202</v>
      </c>
      <c r="D83" s="100" t="s">
        <v>57</v>
      </c>
      <c r="E83" s="99" t="s">
        <v>37</v>
      </c>
      <c r="F83" s="101">
        <v>1</v>
      </c>
      <c r="G83" s="102" t="s">
        <v>58</v>
      </c>
      <c r="H83" s="103" t="s">
        <v>59</v>
      </c>
      <c r="I83" s="88"/>
      <c r="J83" s="85"/>
      <c r="K83" s="77"/>
      <c r="L83" s="77"/>
      <c r="M83" s="71"/>
      <c r="N83" s="71"/>
      <c r="P83" s="65"/>
      <c r="Q83" s="65"/>
      <c r="R83" s="149"/>
      <c r="S83" s="65"/>
      <c r="T83" s="78"/>
      <c r="U83" s="65"/>
      <c r="V83" s="65"/>
      <c r="W83" s="149"/>
      <c r="X83" s="66"/>
      <c r="Y83" s="78"/>
      <c r="Z83" s="65"/>
      <c r="AA83" s="65"/>
      <c r="AB83" s="149"/>
      <c r="AC83" s="65"/>
      <c r="AD83" s="78"/>
      <c r="AE83" s="117"/>
      <c r="AF83" s="117"/>
      <c r="AG83" s="155"/>
      <c r="AH83" s="117"/>
      <c r="AI83" s="78"/>
      <c r="AJ83" s="79"/>
      <c r="AK83" s="80"/>
      <c r="AL83" s="152"/>
      <c r="AM83" s="66"/>
      <c r="AN83" s="81"/>
      <c r="AO83" s="64"/>
      <c r="AP83" s="64"/>
      <c r="AQ83" s="160"/>
      <c r="AR83" s="65"/>
      <c r="AS83" s="81"/>
      <c r="AT83" s="121">
        <v>336506</v>
      </c>
      <c r="AU83" s="121"/>
      <c r="AV83" s="162">
        <f t="shared" si="35"/>
        <v>336506</v>
      </c>
      <c r="AW83" s="121">
        <f t="shared" si="96"/>
        <v>336506</v>
      </c>
      <c r="AX83" s="81"/>
      <c r="AY83" s="65"/>
      <c r="AZ83" s="65"/>
      <c r="BA83" s="149"/>
      <c r="BB83" s="66"/>
      <c r="BC83" s="81"/>
      <c r="BD83" s="65"/>
      <c r="BE83" s="65"/>
      <c r="BF83" s="149"/>
      <c r="BG83" s="57"/>
      <c r="BH83" s="81"/>
      <c r="BI83" s="123">
        <v>300072</v>
      </c>
      <c r="BJ83" s="123"/>
      <c r="BK83" s="163">
        <v>300072</v>
      </c>
      <c r="BL83" s="123">
        <f t="shared" si="97"/>
        <v>300072</v>
      </c>
      <c r="BM83" s="81"/>
      <c r="BN83" s="65"/>
      <c r="BO83" s="65"/>
      <c r="BP83" s="149"/>
      <c r="BQ83" s="65"/>
      <c r="BR83" s="81"/>
      <c r="BS83" s="127"/>
      <c r="BT83" s="127"/>
      <c r="BU83" s="150"/>
      <c r="BV83" s="60"/>
      <c r="BW83" s="81"/>
      <c r="BX83" s="130">
        <v>42000</v>
      </c>
      <c r="BY83" s="130">
        <v>7980</v>
      </c>
      <c r="BZ83" s="150">
        <f t="shared" si="98"/>
        <v>49980</v>
      </c>
      <c r="CA83" s="63">
        <f>+BZ83*F83</f>
        <v>49980</v>
      </c>
      <c r="CB83" s="129"/>
      <c r="CC83" s="82"/>
      <c r="CD83" s="82"/>
      <c r="CE83" s="157"/>
      <c r="CF83" s="63"/>
      <c r="CG83" s="129"/>
      <c r="CH83" s="82"/>
      <c r="CI83" s="82"/>
      <c r="CJ83" s="157"/>
      <c r="CK83" s="82"/>
      <c r="CL83" s="129"/>
      <c r="CM83" s="82"/>
      <c r="CN83" s="82"/>
      <c r="CO83" s="157"/>
      <c r="CP83" s="82"/>
      <c r="CQ83" s="129"/>
      <c r="CR83" s="112"/>
      <c r="CS83" s="112"/>
      <c r="CT83" s="151"/>
      <c r="CU83" s="82"/>
      <c r="CV83" s="129"/>
      <c r="CW83" s="119"/>
      <c r="CX83" s="119"/>
      <c r="CY83" s="150"/>
      <c r="CZ83" s="82"/>
      <c r="DA83" s="129"/>
      <c r="DB83" s="119"/>
      <c r="DC83" s="119"/>
      <c r="DD83" s="150"/>
      <c r="DE83" s="82"/>
      <c r="DF83" s="129"/>
      <c r="DG83" s="112"/>
      <c r="DH83" s="112"/>
      <c r="DI83" s="151"/>
      <c r="DJ83" s="82"/>
      <c r="DK83" s="129"/>
      <c r="DL83" s="119"/>
      <c r="DM83" s="119"/>
      <c r="DN83" s="150"/>
      <c r="DO83" s="82"/>
      <c r="DQ83" s="45">
        <f t="shared" si="92"/>
        <v>228852.66666666666</v>
      </c>
      <c r="DR83" s="46">
        <f>SMALL((R83,W83,AB83,AG83,AL83,AQ83,AV83,BA83,BF83,BK83,BP83,BU83,BZ83,CE83,CJ83,CO83,CT83,CY83,DD83,DI83,DN83),1)</f>
        <v>49980</v>
      </c>
      <c r="DS83" s="180" t="str">
        <f t="shared" si="93"/>
        <v>SURGICON &amp; CIA S.A.S.</v>
      </c>
      <c r="DT83" s="48"/>
      <c r="DU83" s="91" t="str">
        <f t="shared" si="94"/>
        <v/>
      </c>
      <c r="DV83" s="49">
        <f t="shared" si="95"/>
        <v>49980</v>
      </c>
      <c r="DW83" s="50">
        <f t="shared" si="99"/>
        <v>49980</v>
      </c>
      <c r="DX83" s="170">
        <f t="shared" si="69"/>
        <v>0</v>
      </c>
      <c r="DY83" s="170">
        <f t="shared" si="70"/>
        <v>0</v>
      </c>
      <c r="DZ83" s="170">
        <f t="shared" si="71"/>
        <v>0</v>
      </c>
      <c r="EA83" s="171">
        <f t="shared" si="72"/>
        <v>0</v>
      </c>
      <c r="EB83" s="170">
        <f t="shared" si="73"/>
        <v>0</v>
      </c>
      <c r="EC83" s="170">
        <f t="shared" si="74"/>
        <v>0</v>
      </c>
      <c r="ED83" s="172">
        <f t="shared" si="75"/>
        <v>336506</v>
      </c>
      <c r="EE83" s="170">
        <f t="shared" si="76"/>
        <v>0</v>
      </c>
      <c r="EF83" s="171">
        <f t="shared" si="77"/>
        <v>0</v>
      </c>
      <c r="EG83" s="173">
        <f t="shared" si="78"/>
        <v>300072</v>
      </c>
      <c r="EH83" s="170">
        <f t="shared" si="79"/>
        <v>0</v>
      </c>
      <c r="EI83" s="171">
        <f t="shared" si="80"/>
        <v>0</v>
      </c>
      <c r="EJ83" s="170">
        <f t="shared" si="81"/>
        <v>49980</v>
      </c>
      <c r="EK83" s="169">
        <f t="shared" si="82"/>
        <v>0</v>
      </c>
      <c r="EL83" s="170">
        <f t="shared" si="83"/>
        <v>0</v>
      </c>
      <c r="EM83" s="170">
        <f t="shared" si="84"/>
        <v>0</v>
      </c>
      <c r="EN83" s="174">
        <f t="shared" si="85"/>
        <v>0</v>
      </c>
      <c r="EO83" s="171">
        <f t="shared" si="86"/>
        <v>0</v>
      </c>
      <c r="EP83" s="171">
        <f t="shared" si="87"/>
        <v>0</v>
      </c>
      <c r="EQ83" s="174">
        <f t="shared" si="88"/>
        <v>0</v>
      </c>
      <c r="ER83" s="171">
        <f t="shared" si="89"/>
        <v>0</v>
      </c>
      <c r="ES83" s="196" t="s">
        <v>712</v>
      </c>
    </row>
    <row r="84" spans="1:149" s="182" customFormat="1" ht="88.5" customHeight="1" thickBot="1">
      <c r="A84" s="27">
        <v>72</v>
      </c>
      <c r="B84" s="98" t="s">
        <v>203</v>
      </c>
      <c r="C84" s="99" t="s">
        <v>204</v>
      </c>
      <c r="D84" s="100" t="s">
        <v>57</v>
      </c>
      <c r="E84" s="99" t="s">
        <v>37</v>
      </c>
      <c r="F84" s="101">
        <v>1</v>
      </c>
      <c r="G84" s="102" t="s">
        <v>58</v>
      </c>
      <c r="H84" s="103" t="s">
        <v>59</v>
      </c>
      <c r="I84" s="88"/>
      <c r="J84" s="85"/>
      <c r="K84" s="77"/>
      <c r="L84" s="77"/>
      <c r="M84" s="71"/>
      <c r="N84" s="71"/>
      <c r="P84" s="65"/>
      <c r="Q84" s="65"/>
      <c r="R84" s="149"/>
      <c r="S84" s="65"/>
      <c r="T84" s="78"/>
      <c r="U84" s="65"/>
      <c r="V84" s="65"/>
      <c r="W84" s="149"/>
      <c r="X84" s="66"/>
      <c r="Y84" s="78"/>
      <c r="Z84" s="65"/>
      <c r="AA84" s="65"/>
      <c r="AB84" s="149"/>
      <c r="AC84" s="65"/>
      <c r="AD84" s="78"/>
      <c r="AE84" s="117"/>
      <c r="AF84" s="117"/>
      <c r="AG84" s="155"/>
      <c r="AH84" s="117"/>
      <c r="AI84" s="78"/>
      <c r="AJ84" s="79"/>
      <c r="AK84" s="80"/>
      <c r="AL84" s="152"/>
      <c r="AM84" s="66"/>
      <c r="AN84" s="81"/>
      <c r="AO84" s="64"/>
      <c r="AP84" s="64"/>
      <c r="AQ84" s="160"/>
      <c r="AR84" s="65"/>
      <c r="AS84" s="81"/>
      <c r="AT84" s="121">
        <v>336506</v>
      </c>
      <c r="AU84" s="121"/>
      <c r="AV84" s="162">
        <f t="shared" si="35"/>
        <v>336506</v>
      </c>
      <c r="AW84" s="121">
        <f t="shared" si="96"/>
        <v>336506</v>
      </c>
      <c r="AX84" s="81"/>
      <c r="AY84" s="65"/>
      <c r="AZ84" s="65"/>
      <c r="BA84" s="149"/>
      <c r="BB84" s="66"/>
      <c r="BC84" s="81"/>
      <c r="BD84" s="65"/>
      <c r="BE84" s="65"/>
      <c r="BF84" s="149"/>
      <c r="BG84" s="57"/>
      <c r="BH84" s="81"/>
      <c r="BI84" s="123">
        <v>300072</v>
      </c>
      <c r="BJ84" s="123"/>
      <c r="BK84" s="163">
        <v>300072</v>
      </c>
      <c r="BL84" s="123">
        <f t="shared" si="97"/>
        <v>300072</v>
      </c>
      <c r="BM84" s="81"/>
      <c r="BN84" s="65"/>
      <c r="BO84" s="65"/>
      <c r="BP84" s="149"/>
      <c r="BQ84" s="65"/>
      <c r="BR84" s="81"/>
      <c r="BS84" s="127"/>
      <c r="BT84" s="127"/>
      <c r="BU84" s="150"/>
      <c r="BV84" s="60"/>
      <c r="BW84" s="81"/>
      <c r="BX84" s="130">
        <v>42000</v>
      </c>
      <c r="BY84" s="130">
        <v>7980</v>
      </c>
      <c r="BZ84" s="150">
        <f t="shared" si="98"/>
        <v>49980</v>
      </c>
      <c r="CA84" s="63">
        <f>+BZ84*F84</f>
        <v>49980</v>
      </c>
      <c r="CB84" s="129"/>
      <c r="CC84" s="82"/>
      <c r="CD84" s="82"/>
      <c r="CE84" s="157"/>
      <c r="CF84" s="63"/>
      <c r="CG84" s="129"/>
      <c r="CH84" s="82"/>
      <c r="CI84" s="82"/>
      <c r="CJ84" s="157"/>
      <c r="CK84" s="82"/>
      <c r="CL84" s="129"/>
      <c r="CM84" s="82"/>
      <c r="CN84" s="82"/>
      <c r="CO84" s="157"/>
      <c r="CP84" s="82"/>
      <c r="CQ84" s="129"/>
      <c r="CR84" s="112"/>
      <c r="CS84" s="112"/>
      <c r="CT84" s="151"/>
      <c r="CU84" s="82"/>
      <c r="CV84" s="129"/>
      <c r="CW84" s="119"/>
      <c r="CX84" s="119"/>
      <c r="CY84" s="150"/>
      <c r="CZ84" s="82"/>
      <c r="DA84" s="129"/>
      <c r="DB84" s="119"/>
      <c r="DC84" s="119"/>
      <c r="DD84" s="150"/>
      <c r="DE84" s="82"/>
      <c r="DF84" s="129"/>
      <c r="DG84" s="112"/>
      <c r="DH84" s="112"/>
      <c r="DI84" s="151"/>
      <c r="DJ84" s="82"/>
      <c r="DK84" s="129"/>
      <c r="DL84" s="119"/>
      <c r="DM84" s="119"/>
      <c r="DN84" s="150"/>
      <c r="DO84" s="82"/>
      <c r="DQ84" s="45">
        <f t="shared" si="92"/>
        <v>228852.66666666666</v>
      </c>
      <c r="DR84" s="46">
        <f>SMALL((R84,W84,AB84,AG84,AL84,AQ84,AV84,BA84,BF84,BK84,BP84,BU84,BZ84,CE84,CJ84,CO84,CT84,CY84,DD84,DI84,DN84),1)</f>
        <v>49980</v>
      </c>
      <c r="DS84" s="180" t="str">
        <f t="shared" si="93"/>
        <v>SURGICON &amp; CIA S.A.S.</v>
      </c>
      <c r="DT84" s="48"/>
      <c r="DU84" s="91" t="str">
        <f t="shared" si="94"/>
        <v/>
      </c>
      <c r="DV84" s="49">
        <f t="shared" si="95"/>
        <v>49980</v>
      </c>
      <c r="DW84" s="50">
        <f t="shared" si="99"/>
        <v>49980</v>
      </c>
      <c r="DX84" s="170">
        <f t="shared" si="69"/>
        <v>0</v>
      </c>
      <c r="DY84" s="170">
        <f t="shared" si="70"/>
        <v>0</v>
      </c>
      <c r="DZ84" s="170">
        <f t="shared" si="71"/>
        <v>0</v>
      </c>
      <c r="EA84" s="171">
        <f t="shared" si="72"/>
        <v>0</v>
      </c>
      <c r="EB84" s="170">
        <f t="shared" si="73"/>
        <v>0</v>
      </c>
      <c r="EC84" s="170">
        <f t="shared" si="74"/>
        <v>0</v>
      </c>
      <c r="ED84" s="172">
        <f t="shared" si="75"/>
        <v>336506</v>
      </c>
      <c r="EE84" s="170">
        <f t="shared" si="76"/>
        <v>0</v>
      </c>
      <c r="EF84" s="171">
        <f t="shared" si="77"/>
        <v>0</v>
      </c>
      <c r="EG84" s="173">
        <f t="shared" si="78"/>
        <v>300072</v>
      </c>
      <c r="EH84" s="170">
        <f t="shared" si="79"/>
        <v>0</v>
      </c>
      <c r="EI84" s="171">
        <f t="shared" si="80"/>
        <v>0</v>
      </c>
      <c r="EJ84" s="170">
        <f t="shared" si="81"/>
        <v>49980</v>
      </c>
      <c r="EK84" s="169">
        <f t="shared" si="82"/>
        <v>0</v>
      </c>
      <c r="EL84" s="170">
        <f t="shared" si="83"/>
        <v>0</v>
      </c>
      <c r="EM84" s="170">
        <f t="shared" si="84"/>
        <v>0</v>
      </c>
      <c r="EN84" s="174">
        <f t="shared" si="85"/>
        <v>0</v>
      </c>
      <c r="EO84" s="171">
        <f t="shared" si="86"/>
        <v>0</v>
      </c>
      <c r="EP84" s="171">
        <f t="shared" si="87"/>
        <v>0</v>
      </c>
      <c r="EQ84" s="174">
        <f t="shared" si="88"/>
        <v>0</v>
      </c>
      <c r="ER84" s="171">
        <f t="shared" si="89"/>
        <v>0</v>
      </c>
      <c r="ES84" s="196" t="s">
        <v>712</v>
      </c>
    </row>
    <row r="85" spans="1:149" s="182" customFormat="1" ht="88.5" customHeight="1" thickBot="1">
      <c r="A85" s="27">
        <v>73</v>
      </c>
      <c r="B85" s="98" t="s">
        <v>205</v>
      </c>
      <c r="C85" s="99" t="s">
        <v>206</v>
      </c>
      <c r="D85" s="100" t="s">
        <v>57</v>
      </c>
      <c r="E85" s="99" t="s">
        <v>37</v>
      </c>
      <c r="F85" s="101">
        <v>1</v>
      </c>
      <c r="G85" s="102" t="s">
        <v>58</v>
      </c>
      <c r="H85" s="103" t="s">
        <v>59</v>
      </c>
      <c r="I85" s="88"/>
      <c r="J85" s="85"/>
      <c r="K85" s="77"/>
      <c r="L85" s="77"/>
      <c r="M85" s="71"/>
      <c r="N85" s="71"/>
      <c r="P85" s="65"/>
      <c r="Q85" s="65"/>
      <c r="R85" s="149"/>
      <c r="S85" s="65"/>
      <c r="T85" s="78"/>
      <c r="U85" s="65"/>
      <c r="V85" s="65"/>
      <c r="W85" s="149"/>
      <c r="X85" s="66"/>
      <c r="Y85" s="78"/>
      <c r="Z85" s="65"/>
      <c r="AA85" s="65"/>
      <c r="AB85" s="149"/>
      <c r="AC85" s="65"/>
      <c r="AD85" s="78"/>
      <c r="AE85" s="117"/>
      <c r="AF85" s="117"/>
      <c r="AG85" s="155"/>
      <c r="AH85" s="117"/>
      <c r="AI85" s="78"/>
      <c r="AJ85" s="65"/>
      <c r="AK85" s="65"/>
      <c r="AL85" s="149"/>
      <c r="AM85" s="65"/>
      <c r="AN85" s="81"/>
      <c r="AO85" s="64"/>
      <c r="AP85" s="64"/>
      <c r="AQ85" s="160"/>
      <c r="AR85" s="65"/>
      <c r="AS85" s="81"/>
      <c r="AT85" s="121">
        <v>355735</v>
      </c>
      <c r="AU85" s="121"/>
      <c r="AV85" s="162">
        <f t="shared" si="35"/>
        <v>355735</v>
      </c>
      <c r="AW85" s="121">
        <f t="shared" si="96"/>
        <v>355735</v>
      </c>
      <c r="AX85" s="81"/>
      <c r="AY85" s="65"/>
      <c r="AZ85" s="65"/>
      <c r="BA85" s="149"/>
      <c r="BB85" s="66"/>
      <c r="BC85" s="81"/>
      <c r="BD85" s="65"/>
      <c r="BE85" s="65"/>
      <c r="BF85" s="149"/>
      <c r="BG85" s="57"/>
      <c r="BH85" s="81"/>
      <c r="BI85" s="123">
        <v>343860</v>
      </c>
      <c r="BJ85" s="123"/>
      <c r="BK85" s="163">
        <v>343860</v>
      </c>
      <c r="BL85" s="123">
        <f t="shared" si="97"/>
        <v>343860</v>
      </c>
      <c r="BM85" s="81"/>
      <c r="BN85" s="65"/>
      <c r="BO85" s="65"/>
      <c r="BP85" s="149"/>
      <c r="BQ85" s="65"/>
      <c r="BR85" s="81"/>
      <c r="BS85" s="127"/>
      <c r="BT85" s="127"/>
      <c r="BU85" s="150"/>
      <c r="BV85" s="60"/>
      <c r="BW85" s="81"/>
      <c r="BX85" s="130">
        <v>42000</v>
      </c>
      <c r="BY85" s="130">
        <v>7980</v>
      </c>
      <c r="BZ85" s="150">
        <f t="shared" si="98"/>
        <v>49980</v>
      </c>
      <c r="CA85" s="63">
        <f>+BZ85*F85</f>
        <v>49980</v>
      </c>
      <c r="CB85" s="129"/>
      <c r="CC85" s="82"/>
      <c r="CD85" s="82"/>
      <c r="CE85" s="157"/>
      <c r="CF85" s="63"/>
      <c r="CG85" s="129"/>
      <c r="CH85" s="82"/>
      <c r="CI85" s="82"/>
      <c r="CJ85" s="157"/>
      <c r="CK85" s="82"/>
      <c r="CL85" s="129"/>
      <c r="CM85" s="82"/>
      <c r="CN85" s="82"/>
      <c r="CO85" s="157"/>
      <c r="CP85" s="82"/>
      <c r="CQ85" s="129"/>
      <c r="CR85" s="112"/>
      <c r="CS85" s="112"/>
      <c r="CT85" s="151"/>
      <c r="CU85" s="82"/>
      <c r="CV85" s="129"/>
      <c r="CW85" s="119"/>
      <c r="CX85" s="119"/>
      <c r="CY85" s="150"/>
      <c r="CZ85" s="82"/>
      <c r="DA85" s="129"/>
      <c r="DB85" s="119"/>
      <c r="DC85" s="119"/>
      <c r="DD85" s="150"/>
      <c r="DE85" s="82"/>
      <c r="DF85" s="129"/>
      <c r="DG85" s="112"/>
      <c r="DH85" s="112"/>
      <c r="DI85" s="151"/>
      <c r="DJ85" s="82"/>
      <c r="DK85" s="129"/>
      <c r="DL85" s="119"/>
      <c r="DM85" s="119"/>
      <c r="DN85" s="150"/>
      <c r="DO85" s="82"/>
      <c r="DQ85" s="45">
        <f t="shared" si="92"/>
        <v>249858.33333333334</v>
      </c>
      <c r="DR85" s="46">
        <f>SMALL((R85,W85,AB85,AG85,AL85,AQ85,AV85,BA85,BF85,BK85,BP85,BU85,BZ85,CE85,CJ85,CO85,CT85,CY85,DD85,DI85,DN85),1)</f>
        <v>49980</v>
      </c>
      <c r="DS85" s="180" t="str">
        <f t="shared" si="93"/>
        <v>SURGICON &amp; CIA S.A.S.</v>
      </c>
      <c r="DT85" s="48"/>
      <c r="DU85" s="91" t="str">
        <f t="shared" si="94"/>
        <v/>
      </c>
      <c r="DV85" s="49">
        <f t="shared" si="95"/>
        <v>49980</v>
      </c>
      <c r="DW85" s="50">
        <f t="shared" si="99"/>
        <v>49980</v>
      </c>
      <c r="DX85" s="170">
        <f t="shared" si="69"/>
        <v>0</v>
      </c>
      <c r="DY85" s="170">
        <f t="shared" si="70"/>
        <v>0</v>
      </c>
      <c r="DZ85" s="170">
        <f t="shared" si="71"/>
        <v>0</v>
      </c>
      <c r="EA85" s="171">
        <f t="shared" si="72"/>
        <v>0</v>
      </c>
      <c r="EB85" s="170">
        <f t="shared" si="73"/>
        <v>0</v>
      </c>
      <c r="EC85" s="170">
        <f t="shared" si="74"/>
        <v>0</v>
      </c>
      <c r="ED85" s="172">
        <f t="shared" si="75"/>
        <v>355735</v>
      </c>
      <c r="EE85" s="170">
        <f t="shared" si="76"/>
        <v>0</v>
      </c>
      <c r="EF85" s="171">
        <f t="shared" si="77"/>
        <v>0</v>
      </c>
      <c r="EG85" s="173">
        <f t="shared" si="78"/>
        <v>343860</v>
      </c>
      <c r="EH85" s="170">
        <f t="shared" si="79"/>
        <v>0</v>
      </c>
      <c r="EI85" s="171">
        <f t="shared" si="80"/>
        <v>0</v>
      </c>
      <c r="EJ85" s="170">
        <f t="shared" si="81"/>
        <v>49980</v>
      </c>
      <c r="EK85" s="169">
        <f t="shared" si="82"/>
        <v>0</v>
      </c>
      <c r="EL85" s="170">
        <f t="shared" si="83"/>
        <v>0</v>
      </c>
      <c r="EM85" s="170">
        <f t="shared" si="84"/>
        <v>0</v>
      </c>
      <c r="EN85" s="174">
        <f t="shared" si="85"/>
        <v>0</v>
      </c>
      <c r="EO85" s="171">
        <f t="shared" si="86"/>
        <v>0</v>
      </c>
      <c r="EP85" s="171">
        <f t="shared" si="87"/>
        <v>0</v>
      </c>
      <c r="EQ85" s="174">
        <f t="shared" si="88"/>
        <v>0</v>
      </c>
      <c r="ER85" s="171">
        <f t="shared" si="89"/>
        <v>0</v>
      </c>
      <c r="ES85" s="196" t="s">
        <v>712</v>
      </c>
    </row>
    <row r="86" spans="1:149" s="182" customFormat="1" ht="88.5" customHeight="1" thickBot="1">
      <c r="A86" s="27">
        <v>74</v>
      </c>
      <c r="B86" s="102" t="s">
        <v>207</v>
      </c>
      <c r="C86" s="102" t="s">
        <v>208</v>
      </c>
      <c r="D86" s="100" t="s">
        <v>57</v>
      </c>
      <c r="E86" s="102" t="s">
        <v>37</v>
      </c>
      <c r="F86" s="104">
        <v>50</v>
      </c>
      <c r="G86" s="102" t="s">
        <v>58</v>
      </c>
      <c r="H86" s="103" t="s">
        <v>59</v>
      </c>
      <c r="I86" s="88"/>
      <c r="J86" s="75"/>
      <c r="K86" s="75"/>
      <c r="L86" s="75"/>
      <c r="M86" s="71"/>
      <c r="N86" s="71"/>
      <c r="P86" s="65"/>
      <c r="Q86" s="65"/>
      <c r="R86" s="149"/>
      <c r="S86" s="65"/>
      <c r="T86" s="78"/>
      <c r="U86" s="112">
        <v>1325.3012048192772</v>
      </c>
      <c r="V86" s="113"/>
      <c r="W86" s="151">
        <v>1325.3012048192772</v>
      </c>
      <c r="X86" s="66">
        <f t="shared" ref="X86:X91" si="100">+W86*F86</f>
        <v>66265.060240963867</v>
      </c>
      <c r="Y86" s="78"/>
      <c r="Z86" s="65"/>
      <c r="AA86" s="65"/>
      <c r="AB86" s="149"/>
      <c r="AC86" s="65"/>
      <c r="AD86" s="78"/>
      <c r="AE86" s="117"/>
      <c r="AF86" s="117"/>
      <c r="AG86" s="155"/>
      <c r="AH86" s="117"/>
      <c r="AI86" s="78"/>
      <c r="AJ86" s="119">
        <v>62920</v>
      </c>
      <c r="AK86" s="119">
        <v>11955</v>
      </c>
      <c r="AL86" s="150">
        <v>74875</v>
      </c>
      <c r="AM86" s="66">
        <f t="shared" ref="AM86:AM92" si="101">+AL86*F86</f>
        <v>3743750</v>
      </c>
      <c r="AN86" s="81"/>
      <c r="AO86" s="64"/>
      <c r="AP86" s="64"/>
      <c r="AQ86" s="160"/>
      <c r="AR86" s="65"/>
      <c r="AS86" s="81"/>
      <c r="AT86" s="121">
        <v>1064</v>
      </c>
      <c r="AU86" s="121"/>
      <c r="AV86" s="162">
        <f t="shared" si="35"/>
        <v>1064</v>
      </c>
      <c r="AW86" s="121">
        <f t="shared" si="96"/>
        <v>53200</v>
      </c>
      <c r="AX86" s="81"/>
      <c r="AY86" s="110">
        <v>7143</v>
      </c>
      <c r="AZ86" s="110"/>
      <c r="BA86" s="150">
        <v>7143</v>
      </c>
      <c r="BB86" s="66">
        <f t="shared" ref="BB86:BB91" si="102">+BA86*F86</f>
        <v>357150</v>
      </c>
      <c r="BC86" s="81"/>
      <c r="BD86" s="65"/>
      <c r="BE86" s="65"/>
      <c r="BF86" s="149"/>
      <c r="BG86" s="57"/>
      <c r="BH86" s="81"/>
      <c r="BI86" s="123">
        <v>1024</v>
      </c>
      <c r="BJ86" s="123"/>
      <c r="BK86" s="163">
        <v>1024</v>
      </c>
      <c r="BL86" s="123">
        <f t="shared" si="97"/>
        <v>51200</v>
      </c>
      <c r="BM86" s="81"/>
      <c r="BN86" s="126">
        <v>2000</v>
      </c>
      <c r="BO86" s="126"/>
      <c r="BP86" s="165">
        <f t="shared" ref="BP86:BP91" si="103">+BO86+BN86</f>
        <v>2000</v>
      </c>
      <c r="BQ86" s="65">
        <f t="shared" ref="BQ86:BQ91" si="104">+BP86*F86</f>
        <v>100000</v>
      </c>
      <c r="BR86" s="81"/>
      <c r="BS86" s="127">
        <v>1670</v>
      </c>
      <c r="BT86" s="127">
        <v>317.3</v>
      </c>
      <c r="BU86" s="166">
        <f t="shared" si="91"/>
        <v>1987.3</v>
      </c>
      <c r="BV86" s="60">
        <f t="shared" ref="BV86:BV91" si="105">+BU86*F86</f>
        <v>99365</v>
      </c>
      <c r="BW86" s="81"/>
      <c r="BX86" s="82"/>
      <c r="BY86" s="82"/>
      <c r="BZ86" s="157"/>
      <c r="CA86" s="63"/>
      <c r="CB86" s="129"/>
      <c r="CC86" s="82"/>
      <c r="CD86" s="82"/>
      <c r="CE86" s="157"/>
      <c r="CF86" s="63"/>
      <c r="CG86" s="129"/>
      <c r="CH86" s="82"/>
      <c r="CI86" s="82"/>
      <c r="CJ86" s="157"/>
      <c r="CK86" s="82"/>
      <c r="CL86" s="129"/>
      <c r="CM86" s="82"/>
      <c r="CN86" s="82"/>
      <c r="CO86" s="157"/>
      <c r="CP86" s="82"/>
      <c r="CQ86" s="129"/>
      <c r="CR86" s="112"/>
      <c r="CS86" s="112"/>
      <c r="CT86" s="151"/>
      <c r="CU86" s="82"/>
      <c r="CV86" s="129"/>
      <c r="CW86" s="134">
        <v>1480</v>
      </c>
      <c r="CX86" s="135"/>
      <c r="CY86" s="150">
        <f t="shared" ref="CY86:CY91" si="106">+CX86+CW86</f>
        <v>1480</v>
      </c>
      <c r="CZ86" s="82">
        <f t="shared" ref="CZ86:CZ91" si="107">+CY86*F86</f>
        <v>74000</v>
      </c>
      <c r="DA86" s="129"/>
      <c r="DB86" s="119"/>
      <c r="DC86" s="119"/>
      <c r="DD86" s="150"/>
      <c r="DE86" s="82"/>
      <c r="DF86" s="129"/>
      <c r="DG86" s="112"/>
      <c r="DH86" s="112"/>
      <c r="DI86" s="151"/>
      <c r="DJ86" s="82"/>
      <c r="DK86" s="129"/>
      <c r="DL86" s="119"/>
      <c r="DM86" s="119"/>
      <c r="DN86" s="150"/>
      <c r="DO86" s="82"/>
      <c r="DQ86" s="45">
        <f t="shared" si="92"/>
        <v>11362.32515060241</v>
      </c>
      <c r="DR86" s="46">
        <f>SMALL((R86,W86,AB86,AG86,AL86,AQ86,AV86,BA86,BF86,BK86,BP86,BU86,BZ86,CE86,CJ86,CO86,CT86,CY86,DD86,DI86,DN86),1)</f>
        <v>1024</v>
      </c>
      <c r="DS86" s="175" t="str">
        <f t="shared" si="93"/>
        <v>DISCOLMETS S.A.S</v>
      </c>
      <c r="DT86" s="48"/>
      <c r="DU86" s="91" t="str">
        <f t="shared" si="94"/>
        <v/>
      </c>
      <c r="DV86" s="49">
        <f t="shared" si="95"/>
        <v>1024</v>
      </c>
      <c r="DW86" s="50">
        <f t="shared" si="99"/>
        <v>51200</v>
      </c>
      <c r="DX86" s="170">
        <f t="shared" si="69"/>
        <v>0</v>
      </c>
      <c r="DY86" s="170">
        <f t="shared" si="70"/>
        <v>1325.3012048192772</v>
      </c>
      <c r="DZ86" s="170">
        <f t="shared" si="71"/>
        <v>0</v>
      </c>
      <c r="EA86" s="171">
        <f t="shared" si="72"/>
        <v>0</v>
      </c>
      <c r="EB86" s="170">
        <f t="shared" si="73"/>
        <v>74875</v>
      </c>
      <c r="EC86" s="170">
        <f t="shared" si="74"/>
        <v>0</v>
      </c>
      <c r="ED86" s="172">
        <f t="shared" si="75"/>
        <v>1064</v>
      </c>
      <c r="EE86" s="170">
        <f t="shared" si="76"/>
        <v>7143</v>
      </c>
      <c r="EF86" s="171">
        <f t="shared" si="77"/>
        <v>0</v>
      </c>
      <c r="EG86" s="173">
        <f t="shared" si="78"/>
        <v>1024</v>
      </c>
      <c r="EH86" s="170">
        <f t="shared" si="79"/>
        <v>2000</v>
      </c>
      <c r="EI86" s="171">
        <f t="shared" si="80"/>
        <v>1987.3</v>
      </c>
      <c r="EJ86" s="170">
        <f t="shared" si="81"/>
        <v>0</v>
      </c>
      <c r="EK86" s="169">
        <f t="shared" si="82"/>
        <v>0</v>
      </c>
      <c r="EL86" s="170">
        <f t="shared" si="83"/>
        <v>0</v>
      </c>
      <c r="EM86" s="170">
        <f t="shared" si="84"/>
        <v>0</v>
      </c>
      <c r="EN86" s="174">
        <f t="shared" si="85"/>
        <v>0</v>
      </c>
      <c r="EO86" s="171">
        <f t="shared" si="86"/>
        <v>1480</v>
      </c>
      <c r="EP86" s="171">
        <f t="shared" si="87"/>
        <v>0</v>
      </c>
      <c r="EQ86" s="174">
        <f t="shared" si="88"/>
        <v>0</v>
      </c>
      <c r="ER86" s="171">
        <f t="shared" si="89"/>
        <v>0</v>
      </c>
      <c r="ES86" s="35"/>
    </row>
    <row r="87" spans="1:149" s="182" customFormat="1" ht="88.5" customHeight="1" thickBot="1">
      <c r="A87" s="27">
        <v>75</v>
      </c>
      <c r="B87" s="102" t="s">
        <v>209</v>
      </c>
      <c r="C87" s="102" t="s">
        <v>210</v>
      </c>
      <c r="D87" s="100" t="s">
        <v>57</v>
      </c>
      <c r="E87" s="102" t="s">
        <v>37</v>
      </c>
      <c r="F87" s="104">
        <v>50</v>
      </c>
      <c r="G87" s="102" t="s">
        <v>58</v>
      </c>
      <c r="H87" s="103" t="s">
        <v>59</v>
      </c>
      <c r="I87" s="88"/>
      <c r="J87" s="75"/>
      <c r="K87" s="75"/>
      <c r="L87" s="75"/>
      <c r="M87" s="71"/>
      <c r="N87" s="71"/>
      <c r="P87" s="65"/>
      <c r="Q87" s="65"/>
      <c r="R87" s="149"/>
      <c r="S87" s="65"/>
      <c r="T87" s="78"/>
      <c r="U87" s="112">
        <v>1325.3012048192772</v>
      </c>
      <c r="V87" s="113"/>
      <c r="W87" s="151">
        <v>1325.3012048192772</v>
      </c>
      <c r="X87" s="66">
        <f t="shared" si="100"/>
        <v>66265.060240963867</v>
      </c>
      <c r="Y87" s="78"/>
      <c r="Z87" s="65"/>
      <c r="AA87" s="65"/>
      <c r="AB87" s="149"/>
      <c r="AC87" s="65"/>
      <c r="AD87" s="78"/>
      <c r="AE87" s="117"/>
      <c r="AF87" s="117"/>
      <c r="AG87" s="155"/>
      <c r="AH87" s="117"/>
      <c r="AI87" s="78"/>
      <c r="AJ87" s="119">
        <v>2340</v>
      </c>
      <c r="AK87" s="119"/>
      <c r="AL87" s="150">
        <v>2340</v>
      </c>
      <c r="AM87" s="66">
        <f t="shared" si="101"/>
        <v>117000</v>
      </c>
      <c r="AN87" s="81"/>
      <c r="AO87" s="64"/>
      <c r="AP87" s="64"/>
      <c r="AQ87" s="160"/>
      <c r="AR87" s="65"/>
      <c r="AS87" s="81"/>
      <c r="AT87" s="121">
        <v>1064</v>
      </c>
      <c r="AU87" s="121"/>
      <c r="AV87" s="162">
        <f t="shared" si="35"/>
        <v>1064</v>
      </c>
      <c r="AW87" s="121">
        <f t="shared" si="96"/>
        <v>53200</v>
      </c>
      <c r="AX87" s="81"/>
      <c r="AY87" s="110">
        <v>4600</v>
      </c>
      <c r="AZ87" s="110"/>
      <c r="BA87" s="150">
        <v>4600</v>
      </c>
      <c r="BB87" s="66">
        <f t="shared" si="102"/>
        <v>230000</v>
      </c>
      <c r="BC87" s="81"/>
      <c r="BD87" s="65"/>
      <c r="BE87" s="65"/>
      <c r="BF87" s="149"/>
      <c r="BG87" s="57"/>
      <c r="BH87" s="81"/>
      <c r="BI87" s="123">
        <v>1024</v>
      </c>
      <c r="BJ87" s="123"/>
      <c r="BK87" s="163">
        <v>1024</v>
      </c>
      <c r="BL87" s="123">
        <f t="shared" si="97"/>
        <v>51200</v>
      </c>
      <c r="BM87" s="81"/>
      <c r="BN87" s="126">
        <v>2000</v>
      </c>
      <c r="BO87" s="126"/>
      <c r="BP87" s="165">
        <f t="shared" si="103"/>
        <v>2000</v>
      </c>
      <c r="BQ87" s="65">
        <f t="shared" si="104"/>
        <v>100000</v>
      </c>
      <c r="BR87" s="81"/>
      <c r="BS87" s="127">
        <v>1670</v>
      </c>
      <c r="BT87" s="127">
        <v>317.3</v>
      </c>
      <c r="BU87" s="166">
        <f t="shared" si="91"/>
        <v>1987.3</v>
      </c>
      <c r="BV87" s="60">
        <f t="shared" si="105"/>
        <v>99365</v>
      </c>
      <c r="BW87" s="81"/>
      <c r="BX87" s="82"/>
      <c r="BY87" s="82"/>
      <c r="BZ87" s="157"/>
      <c r="CA87" s="63"/>
      <c r="CB87" s="129"/>
      <c r="CC87" s="82"/>
      <c r="CD87" s="82"/>
      <c r="CE87" s="157"/>
      <c r="CF87" s="63"/>
      <c r="CG87" s="129"/>
      <c r="CH87" s="82"/>
      <c r="CI87" s="82"/>
      <c r="CJ87" s="157"/>
      <c r="CK87" s="82"/>
      <c r="CL87" s="129"/>
      <c r="CM87" s="82"/>
      <c r="CN87" s="82"/>
      <c r="CO87" s="157"/>
      <c r="CP87" s="82"/>
      <c r="CQ87" s="129"/>
      <c r="CR87" s="112"/>
      <c r="CS87" s="112"/>
      <c r="CT87" s="151"/>
      <c r="CU87" s="82"/>
      <c r="CV87" s="129"/>
      <c r="CW87" s="134">
        <v>1480</v>
      </c>
      <c r="CX87" s="135"/>
      <c r="CY87" s="150">
        <f t="shared" si="106"/>
        <v>1480</v>
      </c>
      <c r="CZ87" s="82">
        <f t="shared" si="107"/>
        <v>74000</v>
      </c>
      <c r="DA87" s="129"/>
      <c r="DB87" s="119"/>
      <c r="DC87" s="119"/>
      <c r="DD87" s="150"/>
      <c r="DE87" s="82"/>
      <c r="DF87" s="129"/>
      <c r="DG87" s="112"/>
      <c r="DH87" s="112"/>
      <c r="DI87" s="151"/>
      <c r="DJ87" s="82"/>
      <c r="DK87" s="129"/>
      <c r="DL87" s="119"/>
      <c r="DM87" s="119"/>
      <c r="DN87" s="150"/>
      <c r="DO87" s="82"/>
      <c r="DQ87" s="45">
        <f t="shared" si="92"/>
        <v>1977.5751506024096</v>
      </c>
      <c r="DR87" s="46">
        <f>SMALL((R87,W87,AB87,AG87,AL87,AQ87,AV87,BA87,BF87,BK87,BP87,BU87,BZ87,CE87,CJ87,CO87,CT87,CY87,DD87,DI87,DN87),1)</f>
        <v>1024</v>
      </c>
      <c r="DS87" s="175" t="str">
        <f t="shared" si="93"/>
        <v>DISCOLMETS S.A.S</v>
      </c>
      <c r="DT87" s="48"/>
      <c r="DU87" s="91" t="str">
        <f t="shared" si="94"/>
        <v/>
      </c>
      <c r="DV87" s="49">
        <f t="shared" si="95"/>
        <v>1024</v>
      </c>
      <c r="DW87" s="50">
        <f t="shared" si="99"/>
        <v>51200</v>
      </c>
      <c r="DX87" s="170">
        <f t="shared" si="69"/>
        <v>0</v>
      </c>
      <c r="DY87" s="170">
        <f t="shared" si="70"/>
        <v>1325.3012048192772</v>
      </c>
      <c r="DZ87" s="170">
        <f t="shared" si="71"/>
        <v>0</v>
      </c>
      <c r="EA87" s="171">
        <f t="shared" si="72"/>
        <v>0</v>
      </c>
      <c r="EB87" s="170">
        <f t="shared" si="73"/>
        <v>2340</v>
      </c>
      <c r="EC87" s="170">
        <f t="shared" si="74"/>
        <v>0</v>
      </c>
      <c r="ED87" s="172">
        <f t="shared" si="75"/>
        <v>1064</v>
      </c>
      <c r="EE87" s="170">
        <f t="shared" si="76"/>
        <v>4600</v>
      </c>
      <c r="EF87" s="171">
        <f t="shared" si="77"/>
        <v>0</v>
      </c>
      <c r="EG87" s="173">
        <f t="shared" si="78"/>
        <v>1024</v>
      </c>
      <c r="EH87" s="170">
        <f t="shared" si="79"/>
        <v>2000</v>
      </c>
      <c r="EI87" s="171">
        <f t="shared" si="80"/>
        <v>1987.3</v>
      </c>
      <c r="EJ87" s="170">
        <f t="shared" si="81"/>
        <v>0</v>
      </c>
      <c r="EK87" s="169">
        <f t="shared" si="82"/>
        <v>0</v>
      </c>
      <c r="EL87" s="170">
        <f t="shared" si="83"/>
        <v>0</v>
      </c>
      <c r="EM87" s="170">
        <f t="shared" si="84"/>
        <v>0</v>
      </c>
      <c r="EN87" s="174">
        <f t="shared" si="85"/>
        <v>0</v>
      </c>
      <c r="EO87" s="171">
        <f t="shared" si="86"/>
        <v>1480</v>
      </c>
      <c r="EP87" s="171">
        <f t="shared" si="87"/>
        <v>0</v>
      </c>
      <c r="EQ87" s="174">
        <f t="shared" si="88"/>
        <v>0</v>
      </c>
      <c r="ER87" s="171">
        <f t="shared" si="89"/>
        <v>0</v>
      </c>
      <c r="ES87" s="35"/>
    </row>
    <row r="88" spans="1:149" s="182" customFormat="1" ht="88.5" customHeight="1" thickBot="1">
      <c r="A88" s="27">
        <v>76</v>
      </c>
      <c r="B88" s="102" t="s">
        <v>211</v>
      </c>
      <c r="C88" s="102" t="s">
        <v>212</v>
      </c>
      <c r="D88" s="100" t="s">
        <v>57</v>
      </c>
      <c r="E88" s="102" t="s">
        <v>37</v>
      </c>
      <c r="F88" s="104">
        <v>1000</v>
      </c>
      <c r="G88" s="102" t="s">
        <v>58</v>
      </c>
      <c r="H88" s="103" t="s">
        <v>59</v>
      </c>
      <c r="I88" s="88"/>
      <c r="J88" s="75"/>
      <c r="K88" s="75"/>
      <c r="L88" s="75"/>
      <c r="M88" s="71"/>
      <c r="N88" s="71"/>
      <c r="P88" s="65"/>
      <c r="Q88" s="65"/>
      <c r="R88" s="149"/>
      <c r="S88" s="65"/>
      <c r="T88" s="78"/>
      <c r="U88" s="112">
        <v>1325.3012048192772</v>
      </c>
      <c r="V88" s="113"/>
      <c r="W88" s="151">
        <v>1325.3012048192772</v>
      </c>
      <c r="X88" s="66">
        <f t="shared" si="100"/>
        <v>1325301.2048192772</v>
      </c>
      <c r="Y88" s="78"/>
      <c r="Z88" s="65"/>
      <c r="AA88" s="65"/>
      <c r="AB88" s="149"/>
      <c r="AC88" s="65"/>
      <c r="AD88" s="78"/>
      <c r="AE88" s="117"/>
      <c r="AF88" s="117"/>
      <c r="AG88" s="155"/>
      <c r="AH88" s="117"/>
      <c r="AI88" s="78"/>
      <c r="AJ88" s="119">
        <v>2340</v>
      </c>
      <c r="AK88" s="119"/>
      <c r="AL88" s="150">
        <v>2340</v>
      </c>
      <c r="AM88" s="66">
        <f t="shared" si="101"/>
        <v>2340000</v>
      </c>
      <c r="AN88" s="81"/>
      <c r="AO88" s="64"/>
      <c r="AP88" s="64"/>
      <c r="AQ88" s="160"/>
      <c r="AR88" s="65"/>
      <c r="AS88" s="81"/>
      <c r="AT88" s="121">
        <v>1064</v>
      </c>
      <c r="AU88" s="121"/>
      <c r="AV88" s="162">
        <f t="shared" si="35"/>
        <v>1064</v>
      </c>
      <c r="AW88" s="121">
        <f t="shared" si="96"/>
        <v>1064000</v>
      </c>
      <c r="AX88" s="81"/>
      <c r="AY88" s="110">
        <v>3721</v>
      </c>
      <c r="AZ88" s="110"/>
      <c r="BA88" s="150">
        <v>3721</v>
      </c>
      <c r="BB88" s="66">
        <f t="shared" si="102"/>
        <v>3721000</v>
      </c>
      <c r="BC88" s="81"/>
      <c r="BD88" s="65"/>
      <c r="BE88" s="65"/>
      <c r="BF88" s="149"/>
      <c r="BG88" s="57"/>
      <c r="BH88" s="81"/>
      <c r="BI88" s="123">
        <v>1024</v>
      </c>
      <c r="BJ88" s="123"/>
      <c r="BK88" s="163">
        <v>1024</v>
      </c>
      <c r="BL88" s="123">
        <f t="shared" si="97"/>
        <v>1024000</v>
      </c>
      <c r="BM88" s="81"/>
      <c r="BN88" s="126">
        <v>2000</v>
      </c>
      <c r="BO88" s="126"/>
      <c r="BP88" s="165">
        <f t="shared" si="103"/>
        <v>2000</v>
      </c>
      <c r="BQ88" s="65">
        <f t="shared" si="104"/>
        <v>2000000</v>
      </c>
      <c r="BR88" s="81"/>
      <c r="BS88" s="127">
        <v>1670</v>
      </c>
      <c r="BT88" s="127">
        <v>317.3</v>
      </c>
      <c r="BU88" s="166">
        <f t="shared" si="91"/>
        <v>1987.3</v>
      </c>
      <c r="BV88" s="60">
        <f t="shared" si="105"/>
        <v>1987300</v>
      </c>
      <c r="BW88" s="81"/>
      <c r="BX88" s="82"/>
      <c r="BY88" s="82"/>
      <c r="BZ88" s="157"/>
      <c r="CA88" s="63"/>
      <c r="CB88" s="129"/>
      <c r="CC88" s="82"/>
      <c r="CD88" s="82"/>
      <c r="CE88" s="157"/>
      <c r="CF88" s="63"/>
      <c r="CG88" s="129"/>
      <c r="CH88" s="82"/>
      <c r="CI88" s="82"/>
      <c r="CJ88" s="157"/>
      <c r="CK88" s="82"/>
      <c r="CL88" s="129"/>
      <c r="CM88" s="82"/>
      <c r="CN88" s="82"/>
      <c r="CO88" s="157"/>
      <c r="CP88" s="82"/>
      <c r="CQ88" s="129"/>
      <c r="CR88" s="112"/>
      <c r="CS88" s="112"/>
      <c r="CT88" s="151"/>
      <c r="CU88" s="82"/>
      <c r="CV88" s="129"/>
      <c r="CW88" s="134">
        <v>1480</v>
      </c>
      <c r="CX88" s="135"/>
      <c r="CY88" s="150">
        <f t="shared" si="106"/>
        <v>1480</v>
      </c>
      <c r="CZ88" s="82">
        <f t="shared" si="107"/>
        <v>1480000</v>
      </c>
      <c r="DA88" s="129"/>
      <c r="DB88" s="119"/>
      <c r="DC88" s="119"/>
      <c r="DD88" s="150"/>
      <c r="DE88" s="82"/>
      <c r="DF88" s="129"/>
      <c r="DG88" s="112"/>
      <c r="DH88" s="112"/>
      <c r="DI88" s="151"/>
      <c r="DJ88" s="82"/>
      <c r="DK88" s="129"/>
      <c r="DL88" s="119"/>
      <c r="DM88" s="119"/>
      <c r="DN88" s="150"/>
      <c r="DO88" s="82"/>
      <c r="DQ88" s="45">
        <f t="shared" si="92"/>
        <v>1867.7001506024096</v>
      </c>
      <c r="DR88" s="46">
        <f>SMALL((R88,W88,AB88,AG88,AL88,AQ88,AV88,BA88,BF88,BK88,BP88,BU88,BZ88,CE88,CJ88,CO88,CT88,CY88,DD88,DI88,DN88),1)</f>
        <v>1024</v>
      </c>
      <c r="DS88" s="175" t="str">
        <f t="shared" si="93"/>
        <v>DISCOLMETS S.A.S</v>
      </c>
      <c r="DT88" s="48"/>
      <c r="DU88" s="91" t="str">
        <f t="shared" si="94"/>
        <v/>
      </c>
      <c r="DV88" s="49">
        <f t="shared" si="95"/>
        <v>1024</v>
      </c>
      <c r="DW88" s="50">
        <f t="shared" si="99"/>
        <v>1024000</v>
      </c>
      <c r="DX88" s="170">
        <f t="shared" si="69"/>
        <v>0</v>
      </c>
      <c r="DY88" s="170">
        <f t="shared" si="70"/>
        <v>1325.3012048192772</v>
      </c>
      <c r="DZ88" s="170">
        <f t="shared" si="71"/>
        <v>0</v>
      </c>
      <c r="EA88" s="171">
        <f t="shared" si="72"/>
        <v>0</v>
      </c>
      <c r="EB88" s="170">
        <f t="shared" si="73"/>
        <v>2340</v>
      </c>
      <c r="EC88" s="170">
        <f t="shared" si="74"/>
        <v>0</v>
      </c>
      <c r="ED88" s="172">
        <f t="shared" si="75"/>
        <v>1064</v>
      </c>
      <c r="EE88" s="170">
        <f t="shared" si="76"/>
        <v>3721</v>
      </c>
      <c r="EF88" s="171">
        <f t="shared" si="77"/>
        <v>0</v>
      </c>
      <c r="EG88" s="173">
        <f t="shared" si="78"/>
        <v>1024</v>
      </c>
      <c r="EH88" s="170">
        <f t="shared" si="79"/>
        <v>2000</v>
      </c>
      <c r="EI88" s="171">
        <f t="shared" si="80"/>
        <v>1987.3</v>
      </c>
      <c r="EJ88" s="170">
        <f t="shared" si="81"/>
        <v>0</v>
      </c>
      <c r="EK88" s="169">
        <f t="shared" si="82"/>
        <v>0</v>
      </c>
      <c r="EL88" s="170">
        <f t="shared" si="83"/>
        <v>0</v>
      </c>
      <c r="EM88" s="170">
        <f t="shared" si="84"/>
        <v>0</v>
      </c>
      <c r="EN88" s="174">
        <f t="shared" si="85"/>
        <v>0</v>
      </c>
      <c r="EO88" s="171">
        <f t="shared" si="86"/>
        <v>1480</v>
      </c>
      <c r="EP88" s="171">
        <f t="shared" si="87"/>
        <v>0</v>
      </c>
      <c r="EQ88" s="174">
        <f t="shared" si="88"/>
        <v>0</v>
      </c>
      <c r="ER88" s="171">
        <f t="shared" si="89"/>
        <v>0</v>
      </c>
      <c r="ES88" s="35"/>
    </row>
    <row r="89" spans="1:149" s="182" customFormat="1" ht="88.5" customHeight="1" thickBot="1">
      <c r="A89" s="27">
        <v>77</v>
      </c>
      <c r="B89" s="102" t="s">
        <v>213</v>
      </c>
      <c r="C89" s="102" t="s">
        <v>214</v>
      </c>
      <c r="D89" s="100" t="s">
        <v>57</v>
      </c>
      <c r="E89" s="102" t="s">
        <v>37</v>
      </c>
      <c r="F89" s="104">
        <v>1000</v>
      </c>
      <c r="G89" s="102" t="s">
        <v>58</v>
      </c>
      <c r="H89" s="103" t="s">
        <v>59</v>
      </c>
      <c r="I89" s="88"/>
      <c r="J89" s="76"/>
      <c r="K89" s="77"/>
      <c r="L89" s="76"/>
      <c r="M89" s="71"/>
      <c r="N89" s="71"/>
      <c r="P89" s="65"/>
      <c r="Q89" s="65"/>
      <c r="R89" s="149"/>
      <c r="S89" s="65"/>
      <c r="T89" s="78"/>
      <c r="U89" s="112">
        <v>1325.3012048192772</v>
      </c>
      <c r="V89" s="113"/>
      <c r="W89" s="151">
        <v>1325.3012048192772</v>
      </c>
      <c r="X89" s="66">
        <f t="shared" si="100"/>
        <v>1325301.2048192772</v>
      </c>
      <c r="Y89" s="78"/>
      <c r="Z89" s="79"/>
      <c r="AA89" s="80"/>
      <c r="AB89" s="152"/>
      <c r="AC89" s="65"/>
      <c r="AD89" s="78"/>
      <c r="AE89" s="117"/>
      <c r="AF89" s="117"/>
      <c r="AG89" s="155"/>
      <c r="AH89" s="117"/>
      <c r="AI89" s="78"/>
      <c r="AJ89" s="119">
        <v>2340</v>
      </c>
      <c r="AK89" s="119"/>
      <c r="AL89" s="150">
        <v>2340</v>
      </c>
      <c r="AM89" s="66">
        <f t="shared" si="101"/>
        <v>2340000</v>
      </c>
      <c r="AN89" s="81"/>
      <c r="AO89" s="64"/>
      <c r="AP89" s="64"/>
      <c r="AQ89" s="160"/>
      <c r="AR89" s="65"/>
      <c r="AS89" s="81"/>
      <c r="AT89" s="121">
        <v>1064</v>
      </c>
      <c r="AU89" s="121"/>
      <c r="AV89" s="162">
        <f t="shared" si="35"/>
        <v>1064</v>
      </c>
      <c r="AW89" s="121">
        <f t="shared" si="96"/>
        <v>1064000</v>
      </c>
      <c r="AX89" s="81"/>
      <c r="AY89" s="110">
        <v>3721</v>
      </c>
      <c r="AZ89" s="110"/>
      <c r="BA89" s="150">
        <v>3721</v>
      </c>
      <c r="BB89" s="66">
        <f t="shared" si="102"/>
        <v>3721000</v>
      </c>
      <c r="BC89" s="81"/>
      <c r="BD89" s="65"/>
      <c r="BE89" s="65"/>
      <c r="BF89" s="149"/>
      <c r="BG89" s="57"/>
      <c r="BH89" s="81"/>
      <c r="BI89" s="123">
        <v>1024</v>
      </c>
      <c r="BJ89" s="123"/>
      <c r="BK89" s="163">
        <v>1024</v>
      </c>
      <c r="BL89" s="123">
        <f t="shared" si="97"/>
        <v>1024000</v>
      </c>
      <c r="BM89" s="81"/>
      <c r="BN89" s="126">
        <v>2000</v>
      </c>
      <c r="BO89" s="126"/>
      <c r="BP89" s="165">
        <f t="shared" si="103"/>
        <v>2000</v>
      </c>
      <c r="BQ89" s="65">
        <f t="shared" si="104"/>
        <v>2000000</v>
      </c>
      <c r="BR89" s="81"/>
      <c r="BS89" s="127">
        <v>1670</v>
      </c>
      <c r="BT89" s="127">
        <v>317.3</v>
      </c>
      <c r="BU89" s="166">
        <f t="shared" si="91"/>
        <v>1987.3</v>
      </c>
      <c r="BV89" s="60">
        <f t="shared" si="105"/>
        <v>1987300</v>
      </c>
      <c r="BW89" s="81"/>
      <c r="BX89" s="82"/>
      <c r="BY89" s="82"/>
      <c r="BZ89" s="157"/>
      <c r="CA89" s="63"/>
      <c r="CB89" s="129"/>
      <c r="CC89" s="82"/>
      <c r="CD89" s="82"/>
      <c r="CE89" s="157"/>
      <c r="CF89" s="63"/>
      <c r="CG89" s="129"/>
      <c r="CH89" s="82"/>
      <c r="CI89" s="82"/>
      <c r="CJ89" s="157"/>
      <c r="CK89" s="82"/>
      <c r="CL89" s="129"/>
      <c r="CM89" s="82"/>
      <c r="CN89" s="82"/>
      <c r="CO89" s="157"/>
      <c r="CP89" s="82"/>
      <c r="CQ89" s="129"/>
      <c r="CR89" s="112"/>
      <c r="CS89" s="112"/>
      <c r="CT89" s="151"/>
      <c r="CU89" s="82"/>
      <c r="CV89" s="129"/>
      <c r="CW89" s="134">
        <v>1480</v>
      </c>
      <c r="CX89" s="135"/>
      <c r="CY89" s="150">
        <f t="shared" si="106"/>
        <v>1480</v>
      </c>
      <c r="CZ89" s="82">
        <f t="shared" si="107"/>
        <v>1480000</v>
      </c>
      <c r="DA89" s="129"/>
      <c r="DB89" s="119"/>
      <c r="DC89" s="119"/>
      <c r="DD89" s="150"/>
      <c r="DE89" s="82"/>
      <c r="DF89" s="129"/>
      <c r="DG89" s="112"/>
      <c r="DH89" s="112"/>
      <c r="DI89" s="151"/>
      <c r="DJ89" s="82"/>
      <c r="DK89" s="129"/>
      <c r="DL89" s="119"/>
      <c r="DM89" s="119"/>
      <c r="DN89" s="150"/>
      <c r="DO89" s="82"/>
      <c r="DQ89" s="45">
        <f t="shared" si="92"/>
        <v>1867.7001506024096</v>
      </c>
      <c r="DR89" s="46">
        <f>SMALL((R89,W89,AB89,AG89,AL89,AQ89,AV89,BA89,BF89,BK89,BP89,BU89,BZ89,CE89,CJ89,CO89,CT89,CY89,DD89,DI89,DN89),1)</f>
        <v>1024</v>
      </c>
      <c r="DS89" s="175" t="str">
        <f t="shared" si="93"/>
        <v>DISCOLMETS S.A.S</v>
      </c>
      <c r="DT89" s="48"/>
      <c r="DU89" s="91" t="str">
        <f t="shared" si="94"/>
        <v/>
      </c>
      <c r="DV89" s="49">
        <f t="shared" si="95"/>
        <v>1024</v>
      </c>
      <c r="DW89" s="50">
        <f t="shared" si="99"/>
        <v>1024000</v>
      </c>
      <c r="DX89" s="170">
        <f t="shared" si="69"/>
        <v>0</v>
      </c>
      <c r="DY89" s="170">
        <f t="shared" si="70"/>
        <v>1325.3012048192772</v>
      </c>
      <c r="DZ89" s="170">
        <f t="shared" si="71"/>
        <v>0</v>
      </c>
      <c r="EA89" s="171">
        <f t="shared" si="72"/>
        <v>0</v>
      </c>
      <c r="EB89" s="170">
        <f t="shared" si="73"/>
        <v>2340</v>
      </c>
      <c r="EC89" s="170">
        <f t="shared" si="74"/>
        <v>0</v>
      </c>
      <c r="ED89" s="172">
        <f t="shared" si="75"/>
        <v>1064</v>
      </c>
      <c r="EE89" s="170">
        <f t="shared" si="76"/>
        <v>3721</v>
      </c>
      <c r="EF89" s="171">
        <f t="shared" si="77"/>
        <v>0</v>
      </c>
      <c r="EG89" s="173">
        <f t="shared" si="78"/>
        <v>1024</v>
      </c>
      <c r="EH89" s="170">
        <f t="shared" si="79"/>
        <v>2000</v>
      </c>
      <c r="EI89" s="171">
        <f t="shared" si="80"/>
        <v>1987.3</v>
      </c>
      <c r="EJ89" s="170">
        <f t="shared" si="81"/>
        <v>0</v>
      </c>
      <c r="EK89" s="169">
        <f t="shared" si="82"/>
        <v>0</v>
      </c>
      <c r="EL89" s="170">
        <f t="shared" si="83"/>
        <v>0</v>
      </c>
      <c r="EM89" s="170">
        <f t="shared" si="84"/>
        <v>0</v>
      </c>
      <c r="EN89" s="174">
        <f t="shared" si="85"/>
        <v>0</v>
      </c>
      <c r="EO89" s="171">
        <f t="shared" si="86"/>
        <v>1480</v>
      </c>
      <c r="EP89" s="171">
        <f t="shared" si="87"/>
        <v>0</v>
      </c>
      <c r="EQ89" s="174">
        <f t="shared" si="88"/>
        <v>0</v>
      </c>
      <c r="ER89" s="171">
        <f t="shared" si="89"/>
        <v>0</v>
      </c>
      <c r="ES89" s="35"/>
    </row>
    <row r="90" spans="1:149" s="182" customFormat="1" ht="88.5" customHeight="1" thickBot="1">
      <c r="A90" s="27">
        <v>78</v>
      </c>
      <c r="B90" s="102" t="s">
        <v>215</v>
      </c>
      <c r="C90" s="102" t="s">
        <v>216</v>
      </c>
      <c r="D90" s="100" t="s">
        <v>57</v>
      </c>
      <c r="E90" s="102" t="s">
        <v>37</v>
      </c>
      <c r="F90" s="104">
        <v>500</v>
      </c>
      <c r="G90" s="102" t="s">
        <v>58</v>
      </c>
      <c r="H90" s="103" t="s">
        <v>59</v>
      </c>
      <c r="I90" s="88"/>
      <c r="J90" s="76"/>
      <c r="K90" s="77"/>
      <c r="L90" s="76"/>
      <c r="M90" s="71"/>
      <c r="N90" s="71"/>
      <c r="P90" s="65"/>
      <c r="Q90" s="65"/>
      <c r="R90" s="149"/>
      <c r="S90" s="65"/>
      <c r="T90" s="78"/>
      <c r="U90" s="112">
        <v>1325.3012048192772</v>
      </c>
      <c r="V90" s="113"/>
      <c r="W90" s="151">
        <v>1325.3012048192772</v>
      </c>
      <c r="X90" s="66">
        <f t="shared" si="100"/>
        <v>662650.60240963858</v>
      </c>
      <c r="Y90" s="78"/>
      <c r="Z90" s="79"/>
      <c r="AA90" s="80"/>
      <c r="AB90" s="152"/>
      <c r="AC90" s="65"/>
      <c r="AD90" s="78"/>
      <c r="AE90" s="117"/>
      <c r="AF90" s="117"/>
      <c r="AG90" s="155"/>
      <c r="AH90" s="117"/>
      <c r="AI90" s="78"/>
      <c r="AJ90" s="119">
        <v>2340</v>
      </c>
      <c r="AK90" s="119"/>
      <c r="AL90" s="150">
        <v>2340</v>
      </c>
      <c r="AM90" s="66">
        <f t="shared" si="101"/>
        <v>1170000</v>
      </c>
      <c r="AN90" s="81"/>
      <c r="AO90" s="64"/>
      <c r="AP90" s="64"/>
      <c r="AQ90" s="160"/>
      <c r="AR90" s="65"/>
      <c r="AS90" s="81"/>
      <c r="AT90" s="121">
        <v>1064</v>
      </c>
      <c r="AU90" s="121"/>
      <c r="AV90" s="162">
        <f t="shared" si="35"/>
        <v>1064</v>
      </c>
      <c r="AW90" s="121">
        <f t="shared" si="96"/>
        <v>532000</v>
      </c>
      <c r="AX90" s="81"/>
      <c r="AY90" s="110">
        <v>3721</v>
      </c>
      <c r="AZ90" s="110"/>
      <c r="BA90" s="150">
        <v>3721</v>
      </c>
      <c r="BB90" s="66">
        <f t="shared" si="102"/>
        <v>1860500</v>
      </c>
      <c r="BC90" s="81"/>
      <c r="BD90" s="65"/>
      <c r="BE90" s="65"/>
      <c r="BF90" s="149"/>
      <c r="BG90" s="57"/>
      <c r="BH90" s="81"/>
      <c r="BI90" s="123">
        <v>904</v>
      </c>
      <c r="BJ90" s="123"/>
      <c r="BK90" s="163">
        <v>904</v>
      </c>
      <c r="BL90" s="123">
        <f t="shared" si="97"/>
        <v>452000</v>
      </c>
      <c r="BM90" s="81"/>
      <c r="BN90" s="126">
        <v>2000</v>
      </c>
      <c r="BO90" s="126"/>
      <c r="BP90" s="165">
        <f t="shared" si="103"/>
        <v>2000</v>
      </c>
      <c r="BQ90" s="65">
        <f t="shared" si="104"/>
        <v>1000000</v>
      </c>
      <c r="BR90" s="81"/>
      <c r="BS90" s="127">
        <v>1670</v>
      </c>
      <c r="BT90" s="127">
        <v>317.3</v>
      </c>
      <c r="BU90" s="166">
        <f t="shared" si="91"/>
        <v>1987.3</v>
      </c>
      <c r="BV90" s="60">
        <f t="shared" si="105"/>
        <v>993650</v>
      </c>
      <c r="BW90" s="81"/>
      <c r="BX90" s="82"/>
      <c r="BY90" s="82"/>
      <c r="BZ90" s="157"/>
      <c r="CA90" s="63"/>
      <c r="CB90" s="129"/>
      <c r="CC90" s="82"/>
      <c r="CD90" s="82"/>
      <c r="CE90" s="157"/>
      <c r="CF90" s="63"/>
      <c r="CG90" s="129"/>
      <c r="CH90" s="82"/>
      <c r="CI90" s="82"/>
      <c r="CJ90" s="157"/>
      <c r="CK90" s="82"/>
      <c r="CL90" s="129"/>
      <c r="CM90" s="82"/>
      <c r="CN90" s="82"/>
      <c r="CO90" s="157"/>
      <c r="CP90" s="82"/>
      <c r="CQ90" s="129"/>
      <c r="CR90" s="112"/>
      <c r="CS90" s="112"/>
      <c r="CT90" s="151"/>
      <c r="CU90" s="82"/>
      <c r="CV90" s="129"/>
      <c r="CW90" s="134">
        <v>1480</v>
      </c>
      <c r="CX90" s="135"/>
      <c r="CY90" s="150">
        <f t="shared" si="106"/>
        <v>1480</v>
      </c>
      <c r="CZ90" s="82">
        <f t="shared" si="107"/>
        <v>740000</v>
      </c>
      <c r="DA90" s="129"/>
      <c r="DB90" s="119"/>
      <c r="DC90" s="119"/>
      <c r="DD90" s="150"/>
      <c r="DE90" s="82"/>
      <c r="DF90" s="129"/>
      <c r="DG90" s="112"/>
      <c r="DH90" s="112"/>
      <c r="DI90" s="151"/>
      <c r="DJ90" s="82"/>
      <c r="DK90" s="129"/>
      <c r="DL90" s="119"/>
      <c r="DM90" s="119"/>
      <c r="DN90" s="150"/>
      <c r="DO90" s="82"/>
      <c r="DQ90" s="45">
        <f t="shared" si="92"/>
        <v>1852.7001506024096</v>
      </c>
      <c r="DR90" s="46">
        <f>SMALL((R90,W90,AB90,AG90,AL90,AQ90,AV90,BA90,BF90,BK90,BP90,BU90,BZ90,CE90,CJ90,CO90,CT90,CY90,DD90,DI90,DN90),1)</f>
        <v>904</v>
      </c>
      <c r="DS90" s="175" t="str">
        <f t="shared" si="93"/>
        <v>DISCOLMETS S.A.S</v>
      </c>
      <c r="DT90" s="48"/>
      <c r="DU90" s="91" t="str">
        <f t="shared" si="94"/>
        <v/>
      </c>
      <c r="DV90" s="49">
        <f t="shared" si="95"/>
        <v>904</v>
      </c>
      <c r="DW90" s="50">
        <f t="shared" si="99"/>
        <v>452000</v>
      </c>
      <c r="DX90" s="170">
        <f t="shared" si="69"/>
        <v>0</v>
      </c>
      <c r="DY90" s="170">
        <f t="shared" si="70"/>
        <v>1325.3012048192772</v>
      </c>
      <c r="DZ90" s="170">
        <f t="shared" si="71"/>
        <v>0</v>
      </c>
      <c r="EA90" s="171">
        <f t="shared" si="72"/>
        <v>0</v>
      </c>
      <c r="EB90" s="170">
        <f t="shared" si="73"/>
        <v>2340</v>
      </c>
      <c r="EC90" s="170">
        <f t="shared" si="74"/>
        <v>0</v>
      </c>
      <c r="ED90" s="172">
        <f t="shared" si="75"/>
        <v>1064</v>
      </c>
      <c r="EE90" s="170">
        <f t="shared" si="76"/>
        <v>3721</v>
      </c>
      <c r="EF90" s="171">
        <f t="shared" si="77"/>
        <v>0</v>
      </c>
      <c r="EG90" s="173">
        <f t="shared" si="78"/>
        <v>904</v>
      </c>
      <c r="EH90" s="170">
        <f t="shared" si="79"/>
        <v>2000</v>
      </c>
      <c r="EI90" s="171">
        <f t="shared" si="80"/>
        <v>1987.3</v>
      </c>
      <c r="EJ90" s="170">
        <f t="shared" si="81"/>
        <v>0</v>
      </c>
      <c r="EK90" s="169">
        <f t="shared" si="82"/>
        <v>0</v>
      </c>
      <c r="EL90" s="170">
        <f t="shared" si="83"/>
        <v>0</v>
      </c>
      <c r="EM90" s="170">
        <f t="shared" si="84"/>
        <v>0</v>
      </c>
      <c r="EN90" s="174">
        <f t="shared" si="85"/>
        <v>0</v>
      </c>
      <c r="EO90" s="171">
        <f t="shared" si="86"/>
        <v>1480</v>
      </c>
      <c r="EP90" s="171">
        <f t="shared" si="87"/>
        <v>0</v>
      </c>
      <c r="EQ90" s="174">
        <f t="shared" si="88"/>
        <v>0</v>
      </c>
      <c r="ER90" s="171">
        <f t="shared" si="89"/>
        <v>0</v>
      </c>
      <c r="ES90" s="35"/>
    </row>
    <row r="91" spans="1:149" s="182" customFormat="1" ht="88.5" customHeight="1" thickBot="1">
      <c r="A91" s="27">
        <v>79</v>
      </c>
      <c r="B91" s="102" t="s">
        <v>217</v>
      </c>
      <c r="C91" s="102" t="s">
        <v>218</v>
      </c>
      <c r="D91" s="100" t="s">
        <v>57</v>
      </c>
      <c r="E91" s="102" t="s">
        <v>37</v>
      </c>
      <c r="F91" s="104">
        <v>100</v>
      </c>
      <c r="G91" s="102" t="s">
        <v>58</v>
      </c>
      <c r="H91" s="103" t="s">
        <v>59</v>
      </c>
      <c r="I91" s="88"/>
      <c r="J91" s="76"/>
      <c r="K91" s="77"/>
      <c r="L91" s="76"/>
      <c r="M91" s="71"/>
      <c r="N91" s="71"/>
      <c r="P91" s="65"/>
      <c r="Q91" s="65"/>
      <c r="R91" s="149"/>
      <c r="S91" s="65"/>
      <c r="T91" s="78"/>
      <c r="U91" s="112">
        <v>1325.3012048192772</v>
      </c>
      <c r="V91" s="113"/>
      <c r="W91" s="151">
        <v>1325.3012048192772</v>
      </c>
      <c r="X91" s="66">
        <f t="shared" si="100"/>
        <v>132530.12048192773</v>
      </c>
      <c r="Y91" s="78"/>
      <c r="Z91" s="79"/>
      <c r="AA91" s="80"/>
      <c r="AB91" s="152"/>
      <c r="AC91" s="65"/>
      <c r="AD91" s="78"/>
      <c r="AE91" s="117"/>
      <c r="AF91" s="117"/>
      <c r="AG91" s="155"/>
      <c r="AH91" s="117"/>
      <c r="AI91" s="78"/>
      <c r="AJ91" s="119">
        <v>2340</v>
      </c>
      <c r="AK91" s="119"/>
      <c r="AL91" s="150">
        <v>2340</v>
      </c>
      <c r="AM91" s="66">
        <f t="shared" si="101"/>
        <v>234000</v>
      </c>
      <c r="AN91" s="81"/>
      <c r="AO91" s="64"/>
      <c r="AP91" s="64"/>
      <c r="AQ91" s="160"/>
      <c r="AR91" s="65"/>
      <c r="AS91" s="81"/>
      <c r="AT91" s="121">
        <v>1064</v>
      </c>
      <c r="AU91" s="121"/>
      <c r="AV91" s="162">
        <f t="shared" si="35"/>
        <v>1064</v>
      </c>
      <c r="AW91" s="121">
        <f t="shared" si="96"/>
        <v>106400</v>
      </c>
      <c r="AX91" s="81"/>
      <c r="AY91" s="110">
        <v>3721</v>
      </c>
      <c r="AZ91" s="110"/>
      <c r="BA91" s="150">
        <v>3721</v>
      </c>
      <c r="BB91" s="66">
        <f t="shared" si="102"/>
        <v>372100</v>
      </c>
      <c r="BC91" s="81"/>
      <c r="BD91" s="65"/>
      <c r="BE91" s="65"/>
      <c r="BF91" s="149"/>
      <c r="BG91" s="57"/>
      <c r="BH91" s="81"/>
      <c r="BI91" s="123">
        <v>1024</v>
      </c>
      <c r="BJ91" s="123"/>
      <c r="BK91" s="163">
        <v>1024</v>
      </c>
      <c r="BL91" s="123">
        <f t="shared" si="97"/>
        <v>102400</v>
      </c>
      <c r="BM91" s="81"/>
      <c r="BN91" s="126">
        <v>2000</v>
      </c>
      <c r="BO91" s="126"/>
      <c r="BP91" s="165">
        <f t="shared" si="103"/>
        <v>2000</v>
      </c>
      <c r="BQ91" s="65">
        <f t="shared" si="104"/>
        <v>200000</v>
      </c>
      <c r="BR91" s="81"/>
      <c r="BS91" s="127">
        <v>1670</v>
      </c>
      <c r="BT91" s="127">
        <v>317.3</v>
      </c>
      <c r="BU91" s="166">
        <f t="shared" si="91"/>
        <v>1987.3</v>
      </c>
      <c r="BV91" s="60">
        <f t="shared" si="105"/>
        <v>198730</v>
      </c>
      <c r="BW91" s="81"/>
      <c r="BX91" s="82"/>
      <c r="BY91" s="82"/>
      <c r="BZ91" s="157"/>
      <c r="CA91" s="63"/>
      <c r="CB91" s="129"/>
      <c r="CC91" s="82"/>
      <c r="CD91" s="82"/>
      <c r="CE91" s="157"/>
      <c r="CF91" s="63"/>
      <c r="CG91" s="129"/>
      <c r="CH91" s="82"/>
      <c r="CI91" s="82"/>
      <c r="CJ91" s="157"/>
      <c r="CK91" s="82"/>
      <c r="CL91" s="129"/>
      <c r="CM91" s="82"/>
      <c r="CN91" s="82"/>
      <c r="CO91" s="157"/>
      <c r="CP91" s="82"/>
      <c r="CQ91" s="129"/>
      <c r="CR91" s="112"/>
      <c r="CS91" s="112"/>
      <c r="CT91" s="151"/>
      <c r="CU91" s="82"/>
      <c r="CV91" s="129"/>
      <c r="CW91" s="134">
        <v>1480</v>
      </c>
      <c r="CX91" s="135"/>
      <c r="CY91" s="150">
        <f t="shared" si="106"/>
        <v>1480</v>
      </c>
      <c r="CZ91" s="82">
        <f t="shared" si="107"/>
        <v>148000</v>
      </c>
      <c r="DA91" s="129"/>
      <c r="DB91" s="119"/>
      <c r="DC91" s="119"/>
      <c r="DD91" s="150"/>
      <c r="DE91" s="82"/>
      <c r="DF91" s="129"/>
      <c r="DG91" s="112"/>
      <c r="DH91" s="112"/>
      <c r="DI91" s="151"/>
      <c r="DJ91" s="82"/>
      <c r="DK91" s="129"/>
      <c r="DL91" s="119"/>
      <c r="DM91" s="119"/>
      <c r="DN91" s="150"/>
      <c r="DO91" s="82"/>
      <c r="DQ91" s="45">
        <f t="shared" si="92"/>
        <v>1867.7001506024096</v>
      </c>
      <c r="DR91" s="46">
        <f>SMALL((R91,W91,AB91,AG91,AL91,AQ91,AV91,BA91,BF91,BK91,BP91,BU91,BZ91,CE91,CJ91,CO91,CT91,CY91,DD91,DI91,DN91),1)</f>
        <v>1024</v>
      </c>
      <c r="DS91" s="175" t="str">
        <f t="shared" si="93"/>
        <v>DISCOLMETS S.A.S</v>
      </c>
      <c r="DT91" s="48"/>
      <c r="DU91" s="91" t="str">
        <f t="shared" si="94"/>
        <v/>
      </c>
      <c r="DV91" s="49">
        <f t="shared" si="95"/>
        <v>1024</v>
      </c>
      <c r="DW91" s="50">
        <f t="shared" si="99"/>
        <v>102400</v>
      </c>
      <c r="DX91" s="170">
        <f t="shared" si="69"/>
        <v>0</v>
      </c>
      <c r="DY91" s="170">
        <f t="shared" si="70"/>
        <v>1325.3012048192772</v>
      </c>
      <c r="DZ91" s="170">
        <f t="shared" si="71"/>
        <v>0</v>
      </c>
      <c r="EA91" s="171">
        <f t="shared" si="72"/>
        <v>0</v>
      </c>
      <c r="EB91" s="170">
        <f t="shared" si="73"/>
        <v>2340</v>
      </c>
      <c r="EC91" s="170">
        <f t="shared" si="74"/>
        <v>0</v>
      </c>
      <c r="ED91" s="172">
        <f t="shared" si="75"/>
        <v>1064</v>
      </c>
      <c r="EE91" s="170">
        <f t="shared" si="76"/>
        <v>3721</v>
      </c>
      <c r="EF91" s="171">
        <f t="shared" si="77"/>
        <v>0</v>
      </c>
      <c r="EG91" s="173">
        <f t="shared" si="78"/>
        <v>1024</v>
      </c>
      <c r="EH91" s="170">
        <f t="shared" si="79"/>
        <v>2000</v>
      </c>
      <c r="EI91" s="171">
        <f t="shared" si="80"/>
        <v>1987.3</v>
      </c>
      <c r="EJ91" s="170">
        <f t="shared" si="81"/>
        <v>0</v>
      </c>
      <c r="EK91" s="169">
        <f t="shared" si="82"/>
        <v>0</v>
      </c>
      <c r="EL91" s="170">
        <f t="shared" si="83"/>
        <v>0</v>
      </c>
      <c r="EM91" s="170">
        <f t="shared" si="84"/>
        <v>0</v>
      </c>
      <c r="EN91" s="174">
        <f t="shared" si="85"/>
        <v>0</v>
      </c>
      <c r="EO91" s="171">
        <f t="shared" si="86"/>
        <v>1480</v>
      </c>
      <c r="EP91" s="171">
        <f t="shared" si="87"/>
        <v>0</v>
      </c>
      <c r="EQ91" s="174">
        <f t="shared" si="88"/>
        <v>0</v>
      </c>
      <c r="ER91" s="171">
        <f t="shared" si="89"/>
        <v>0</v>
      </c>
      <c r="ES91" s="35"/>
    </row>
    <row r="92" spans="1:149" s="182" customFormat="1" ht="88.5" customHeight="1" thickBot="1">
      <c r="A92" s="27">
        <v>80</v>
      </c>
      <c r="B92" s="102" t="s">
        <v>219</v>
      </c>
      <c r="C92" s="102" t="s">
        <v>220</v>
      </c>
      <c r="D92" s="100" t="s">
        <v>57</v>
      </c>
      <c r="E92" s="102" t="s">
        <v>221</v>
      </c>
      <c r="F92" s="104">
        <v>1</v>
      </c>
      <c r="G92" s="102" t="s">
        <v>58</v>
      </c>
      <c r="H92" s="103" t="s">
        <v>59</v>
      </c>
      <c r="I92" s="88"/>
      <c r="J92" s="85"/>
      <c r="K92" s="77"/>
      <c r="L92" s="77"/>
      <c r="M92" s="71"/>
      <c r="N92" s="71"/>
      <c r="P92" s="65"/>
      <c r="Q92" s="65"/>
      <c r="R92" s="149"/>
      <c r="S92" s="65"/>
      <c r="T92" s="78"/>
      <c r="U92" s="65"/>
      <c r="V92" s="65"/>
      <c r="W92" s="149"/>
      <c r="X92" s="66"/>
      <c r="Y92" s="78"/>
      <c r="Z92" s="79"/>
      <c r="AA92" s="80"/>
      <c r="AB92" s="152"/>
      <c r="AC92" s="65"/>
      <c r="AD92" s="78"/>
      <c r="AE92" s="117"/>
      <c r="AF92" s="117"/>
      <c r="AG92" s="155"/>
      <c r="AH92" s="117"/>
      <c r="AI92" s="78"/>
      <c r="AJ92" s="119">
        <v>2340</v>
      </c>
      <c r="AK92" s="119"/>
      <c r="AL92" s="150">
        <v>2340</v>
      </c>
      <c r="AM92" s="66">
        <f t="shared" si="101"/>
        <v>2340</v>
      </c>
      <c r="AN92" s="81"/>
      <c r="AO92" s="64"/>
      <c r="AP92" s="64"/>
      <c r="AQ92" s="160"/>
      <c r="AR92" s="65"/>
      <c r="AS92" s="81"/>
      <c r="AT92" s="121"/>
      <c r="AU92" s="121"/>
      <c r="AV92" s="162"/>
      <c r="AW92" s="121"/>
      <c r="AX92" s="81"/>
      <c r="AY92" s="65"/>
      <c r="AZ92" s="65"/>
      <c r="BA92" s="149"/>
      <c r="BB92" s="66"/>
      <c r="BC92" s="81"/>
      <c r="BD92" s="65"/>
      <c r="BE92" s="65"/>
      <c r="BF92" s="149"/>
      <c r="BG92" s="57"/>
      <c r="BH92" s="81"/>
      <c r="BI92" s="112"/>
      <c r="BJ92" s="112"/>
      <c r="BK92" s="151"/>
      <c r="BL92" s="123"/>
      <c r="BM92" s="81"/>
      <c r="BN92" s="65"/>
      <c r="BO92" s="65"/>
      <c r="BP92" s="149"/>
      <c r="BQ92" s="65"/>
      <c r="BR92" s="81"/>
      <c r="BS92" s="127"/>
      <c r="BT92" s="127"/>
      <c r="BU92" s="150"/>
      <c r="BV92" s="60"/>
      <c r="BW92" s="81"/>
      <c r="BX92" s="82"/>
      <c r="BY92" s="82"/>
      <c r="BZ92" s="157"/>
      <c r="CA92" s="63"/>
      <c r="CB92" s="129"/>
      <c r="CC92" s="82"/>
      <c r="CD92" s="82"/>
      <c r="CE92" s="157"/>
      <c r="CF92" s="63"/>
      <c r="CG92" s="129"/>
      <c r="CH92" s="82"/>
      <c r="CI92" s="82"/>
      <c r="CJ92" s="157"/>
      <c r="CK92" s="82"/>
      <c r="CL92" s="129"/>
      <c r="CM92" s="82"/>
      <c r="CN92" s="82"/>
      <c r="CO92" s="157"/>
      <c r="CP92" s="82"/>
      <c r="CQ92" s="129"/>
      <c r="CR92" s="112"/>
      <c r="CS92" s="112"/>
      <c r="CT92" s="151"/>
      <c r="CU92" s="82"/>
      <c r="CV92" s="129"/>
      <c r="CW92" s="119"/>
      <c r="CX92" s="119"/>
      <c r="CY92" s="150"/>
      <c r="CZ92" s="82"/>
      <c r="DA92" s="129"/>
      <c r="DB92" s="119"/>
      <c r="DC92" s="119"/>
      <c r="DD92" s="150"/>
      <c r="DE92" s="82"/>
      <c r="DF92" s="129"/>
      <c r="DG92" s="112"/>
      <c r="DH92" s="112"/>
      <c r="DI92" s="151"/>
      <c r="DJ92" s="82"/>
      <c r="DK92" s="129"/>
      <c r="DL92" s="119"/>
      <c r="DM92" s="119"/>
      <c r="DN92" s="150"/>
      <c r="DO92" s="82"/>
      <c r="DQ92" s="45">
        <f t="shared" si="92"/>
        <v>2340</v>
      </c>
      <c r="DR92" s="46">
        <f>SMALL((R92,W92,AB92,AG92,AL92,AQ92,AV92,BA92,BF92,BK92,BP92,BU92,BZ92,CE92,CJ92,CO92,CT92,CY92,DD92,DI92,DN92),1)</f>
        <v>2340</v>
      </c>
      <c r="DS92" s="175" t="str">
        <f t="shared" si="93"/>
        <v>BBraun Medical SA</v>
      </c>
      <c r="DT92" s="48"/>
      <c r="DU92" s="91" t="str">
        <f t="shared" si="94"/>
        <v/>
      </c>
      <c r="DV92" s="49">
        <f t="shared" si="95"/>
        <v>2340</v>
      </c>
      <c r="DW92" s="50">
        <f t="shared" si="99"/>
        <v>2340</v>
      </c>
      <c r="DX92" s="170">
        <f t="shared" si="69"/>
        <v>0</v>
      </c>
      <c r="DY92" s="170">
        <f t="shared" si="70"/>
        <v>0</v>
      </c>
      <c r="DZ92" s="170">
        <f t="shared" si="71"/>
        <v>0</v>
      </c>
      <c r="EA92" s="171">
        <f t="shared" si="72"/>
        <v>0</v>
      </c>
      <c r="EB92" s="170">
        <f t="shared" si="73"/>
        <v>2340</v>
      </c>
      <c r="EC92" s="170">
        <f t="shared" si="74"/>
        <v>0</v>
      </c>
      <c r="ED92" s="172">
        <f t="shared" si="75"/>
        <v>0</v>
      </c>
      <c r="EE92" s="170">
        <f t="shared" si="76"/>
        <v>0</v>
      </c>
      <c r="EF92" s="171">
        <f t="shared" si="77"/>
        <v>0</v>
      </c>
      <c r="EG92" s="173">
        <f t="shared" si="78"/>
        <v>0</v>
      </c>
      <c r="EH92" s="170">
        <f t="shared" si="79"/>
        <v>0</v>
      </c>
      <c r="EI92" s="171">
        <f t="shared" si="80"/>
        <v>0</v>
      </c>
      <c r="EJ92" s="170">
        <f t="shared" si="81"/>
        <v>0</v>
      </c>
      <c r="EK92" s="169">
        <f t="shared" si="82"/>
        <v>0</v>
      </c>
      <c r="EL92" s="170">
        <f t="shared" si="83"/>
        <v>0</v>
      </c>
      <c r="EM92" s="170">
        <f t="shared" si="84"/>
        <v>0</v>
      </c>
      <c r="EN92" s="174">
        <f t="shared" si="85"/>
        <v>0</v>
      </c>
      <c r="EO92" s="171">
        <f t="shared" si="86"/>
        <v>0</v>
      </c>
      <c r="EP92" s="171">
        <f t="shared" si="87"/>
        <v>0</v>
      </c>
      <c r="EQ92" s="174">
        <f t="shared" si="88"/>
        <v>0</v>
      </c>
      <c r="ER92" s="171">
        <f t="shared" si="89"/>
        <v>0</v>
      </c>
      <c r="ES92" s="35"/>
    </row>
    <row r="93" spans="1:149" s="182" customFormat="1" ht="88.5" customHeight="1" thickBot="1">
      <c r="A93" s="27">
        <v>81</v>
      </c>
      <c r="B93" s="98" t="s">
        <v>222</v>
      </c>
      <c r="C93" s="99" t="s">
        <v>223</v>
      </c>
      <c r="D93" s="100" t="s">
        <v>57</v>
      </c>
      <c r="E93" s="99" t="s">
        <v>37</v>
      </c>
      <c r="F93" s="101">
        <v>1</v>
      </c>
      <c r="G93" s="102" t="s">
        <v>58</v>
      </c>
      <c r="H93" s="103" t="s">
        <v>59</v>
      </c>
      <c r="I93" s="88"/>
      <c r="J93" s="85"/>
      <c r="K93" s="77"/>
      <c r="L93" s="77"/>
      <c r="M93" s="71"/>
      <c r="N93" s="71"/>
      <c r="P93" s="65"/>
      <c r="Q93" s="65"/>
      <c r="R93" s="149"/>
      <c r="S93" s="65"/>
      <c r="T93" s="78"/>
      <c r="U93" s="65"/>
      <c r="V93" s="65"/>
      <c r="W93" s="149"/>
      <c r="X93" s="66"/>
      <c r="Y93" s="78"/>
      <c r="Z93" s="79"/>
      <c r="AA93" s="80"/>
      <c r="AB93" s="152"/>
      <c r="AC93" s="65"/>
      <c r="AD93" s="78"/>
      <c r="AE93" s="118">
        <v>98175</v>
      </c>
      <c r="AF93" s="118"/>
      <c r="AG93" s="156">
        <f t="shared" si="90"/>
        <v>98175</v>
      </c>
      <c r="AH93" s="118">
        <f>+AG93*F93</f>
        <v>98175</v>
      </c>
      <c r="AI93" s="78"/>
      <c r="AJ93" s="79"/>
      <c r="AK93" s="80"/>
      <c r="AL93" s="152"/>
      <c r="AM93" s="66"/>
      <c r="AN93" s="81"/>
      <c r="AO93" s="64"/>
      <c r="AP93" s="64"/>
      <c r="AQ93" s="160"/>
      <c r="AR93" s="65"/>
      <c r="AS93" s="81"/>
      <c r="AT93" s="121"/>
      <c r="AU93" s="121"/>
      <c r="AV93" s="162"/>
      <c r="AW93" s="121"/>
      <c r="AX93" s="81"/>
      <c r="AY93" s="65"/>
      <c r="AZ93" s="65"/>
      <c r="BA93" s="149"/>
      <c r="BB93" s="66"/>
      <c r="BC93" s="81"/>
      <c r="BD93" s="65"/>
      <c r="BE93" s="65"/>
      <c r="BF93" s="149"/>
      <c r="BG93" s="57"/>
      <c r="BH93" s="81"/>
      <c r="BI93" s="123">
        <v>378</v>
      </c>
      <c r="BJ93" s="123">
        <v>72</v>
      </c>
      <c r="BK93" s="163">
        <v>450</v>
      </c>
      <c r="BL93" s="123">
        <f>+BK93*F93</f>
        <v>450</v>
      </c>
      <c r="BM93" s="81"/>
      <c r="BN93" s="65"/>
      <c r="BO93" s="65"/>
      <c r="BP93" s="149"/>
      <c r="BQ93" s="65"/>
      <c r="BR93" s="81"/>
      <c r="BS93" s="127"/>
      <c r="BT93" s="127"/>
      <c r="BU93" s="150"/>
      <c r="BV93" s="60"/>
      <c r="BW93" s="81"/>
      <c r="BX93" s="82"/>
      <c r="BY93" s="82"/>
      <c r="BZ93" s="157"/>
      <c r="CA93" s="63"/>
      <c r="CB93" s="129"/>
      <c r="CC93" s="82"/>
      <c r="CD93" s="82"/>
      <c r="CE93" s="157"/>
      <c r="CF93" s="63"/>
      <c r="CG93" s="129"/>
      <c r="CH93" s="82"/>
      <c r="CI93" s="82"/>
      <c r="CJ93" s="157"/>
      <c r="CK93" s="82"/>
      <c r="CL93" s="129"/>
      <c r="CM93" s="82"/>
      <c r="CN93" s="82"/>
      <c r="CO93" s="157"/>
      <c r="CP93" s="82"/>
      <c r="CQ93" s="129"/>
      <c r="CR93" s="112"/>
      <c r="CS93" s="112"/>
      <c r="CT93" s="151"/>
      <c r="CU93" s="82"/>
      <c r="CV93" s="129"/>
      <c r="CW93" s="119"/>
      <c r="CX93" s="119"/>
      <c r="CY93" s="150"/>
      <c r="CZ93" s="82"/>
      <c r="DA93" s="129"/>
      <c r="DB93" s="119"/>
      <c r="DC93" s="119"/>
      <c r="DD93" s="150"/>
      <c r="DE93" s="82"/>
      <c r="DF93" s="129"/>
      <c r="DG93" s="112"/>
      <c r="DH93" s="112"/>
      <c r="DI93" s="151"/>
      <c r="DJ93" s="82"/>
      <c r="DK93" s="129"/>
      <c r="DL93" s="119"/>
      <c r="DM93" s="119"/>
      <c r="DN93" s="150"/>
      <c r="DO93" s="82"/>
      <c r="DQ93" s="45">
        <f t="shared" si="92"/>
        <v>49312.5</v>
      </c>
      <c r="DR93" s="46">
        <f>SMALL((R93,W93,AB93,AG93,AL93,AQ93,AV93,BA93,BF93,BK93,BP93,BU93,BZ93,CE93,CJ93,CO93,CT93,CY93,DD93,DI93,DN93),1)</f>
        <v>450</v>
      </c>
      <c r="DS93" s="180" t="str">
        <f t="shared" si="93"/>
        <v>DISCOLMETS S.A.S</v>
      </c>
      <c r="DT93" s="48"/>
      <c r="DU93" s="91" t="str">
        <f t="shared" si="94"/>
        <v/>
      </c>
      <c r="DV93" s="49">
        <f t="shared" si="95"/>
        <v>450</v>
      </c>
      <c r="DW93" s="50">
        <f t="shared" si="99"/>
        <v>450</v>
      </c>
      <c r="DX93" s="170">
        <f t="shared" si="69"/>
        <v>0</v>
      </c>
      <c r="DY93" s="170">
        <f t="shared" si="70"/>
        <v>0</v>
      </c>
      <c r="DZ93" s="170">
        <f t="shared" si="71"/>
        <v>0</v>
      </c>
      <c r="EA93" s="171">
        <f t="shared" si="72"/>
        <v>98175</v>
      </c>
      <c r="EB93" s="170">
        <f t="shared" si="73"/>
        <v>0</v>
      </c>
      <c r="EC93" s="170">
        <f t="shared" si="74"/>
        <v>0</v>
      </c>
      <c r="ED93" s="172">
        <f t="shared" si="75"/>
        <v>0</v>
      </c>
      <c r="EE93" s="170">
        <f t="shared" si="76"/>
        <v>0</v>
      </c>
      <c r="EF93" s="171">
        <f t="shared" si="77"/>
        <v>0</v>
      </c>
      <c r="EG93" s="186">
        <f t="shared" si="78"/>
        <v>450</v>
      </c>
      <c r="EH93" s="170">
        <f t="shared" si="79"/>
        <v>0</v>
      </c>
      <c r="EI93" s="171">
        <f t="shared" si="80"/>
        <v>0</v>
      </c>
      <c r="EJ93" s="170">
        <f t="shared" si="81"/>
        <v>0</v>
      </c>
      <c r="EK93" s="169">
        <f t="shared" si="82"/>
        <v>0</v>
      </c>
      <c r="EL93" s="170">
        <f t="shared" si="83"/>
        <v>0</v>
      </c>
      <c r="EM93" s="170">
        <f t="shared" si="84"/>
        <v>0</v>
      </c>
      <c r="EN93" s="174">
        <f t="shared" si="85"/>
        <v>0</v>
      </c>
      <c r="EO93" s="171">
        <f t="shared" si="86"/>
        <v>0</v>
      </c>
      <c r="EP93" s="171">
        <f t="shared" si="87"/>
        <v>0</v>
      </c>
      <c r="EQ93" s="174">
        <f t="shared" si="88"/>
        <v>0</v>
      </c>
      <c r="ER93" s="171">
        <f t="shared" si="89"/>
        <v>0</v>
      </c>
      <c r="ES93" s="196" t="s">
        <v>701</v>
      </c>
    </row>
    <row r="94" spans="1:149" s="182" customFormat="1" ht="88.5" customHeight="1" thickBot="1">
      <c r="A94" s="27">
        <v>82</v>
      </c>
      <c r="B94" s="102" t="s">
        <v>224</v>
      </c>
      <c r="C94" s="102" t="s">
        <v>225</v>
      </c>
      <c r="D94" s="100" t="s">
        <v>57</v>
      </c>
      <c r="E94" s="102" t="s">
        <v>37</v>
      </c>
      <c r="F94" s="104">
        <v>9.8181818181818095</v>
      </c>
      <c r="G94" s="102" t="s">
        <v>58</v>
      </c>
      <c r="H94" s="103" t="s">
        <v>59</v>
      </c>
      <c r="I94" s="88"/>
      <c r="J94" s="85"/>
      <c r="K94" s="77"/>
      <c r="L94" s="77"/>
      <c r="M94" s="71"/>
      <c r="N94" s="71"/>
      <c r="P94" s="65"/>
      <c r="Q94" s="65"/>
      <c r="R94" s="149"/>
      <c r="S94" s="65"/>
      <c r="T94" s="78"/>
      <c r="U94" s="112">
        <v>88265.060240963867</v>
      </c>
      <c r="V94" s="113"/>
      <c r="W94" s="151">
        <v>88265.060240963867</v>
      </c>
      <c r="X94" s="66">
        <f>+W94*F94</f>
        <v>866602.40963855351</v>
      </c>
      <c r="Y94" s="78"/>
      <c r="Z94" s="79"/>
      <c r="AA94" s="80"/>
      <c r="AB94" s="152"/>
      <c r="AC94" s="65"/>
      <c r="AD94" s="78"/>
      <c r="AE94" s="117"/>
      <c r="AF94" s="117"/>
      <c r="AG94" s="155"/>
      <c r="AH94" s="118"/>
      <c r="AI94" s="78"/>
      <c r="AJ94" s="119">
        <v>147650</v>
      </c>
      <c r="AK94" s="119"/>
      <c r="AL94" s="150">
        <f t="shared" ref="AL94" si="108">+AK94+AJ94</f>
        <v>147650</v>
      </c>
      <c r="AM94" s="66">
        <f>+AL94*F94</f>
        <v>1449654.5454545442</v>
      </c>
      <c r="AN94" s="81"/>
      <c r="AO94" s="64"/>
      <c r="AP94" s="64"/>
      <c r="AQ94" s="160"/>
      <c r="AR94" s="65"/>
      <c r="AS94" s="81"/>
      <c r="AT94" s="121"/>
      <c r="AU94" s="121"/>
      <c r="AV94" s="162"/>
      <c r="AW94" s="121"/>
      <c r="AX94" s="81"/>
      <c r="AY94" s="65"/>
      <c r="AZ94" s="65"/>
      <c r="BA94" s="149"/>
      <c r="BB94" s="66"/>
      <c r="BC94" s="81"/>
      <c r="BD94" s="65"/>
      <c r="BE94" s="65"/>
      <c r="BF94" s="149"/>
      <c r="BG94" s="57"/>
      <c r="BH94" s="81"/>
      <c r="BI94" s="123">
        <v>88265</v>
      </c>
      <c r="BJ94" s="123"/>
      <c r="BK94" s="163">
        <v>88265</v>
      </c>
      <c r="BL94" s="123">
        <f>+BK94*F94</f>
        <v>866601.81818181742</v>
      </c>
      <c r="BM94" s="81"/>
      <c r="BN94" s="65"/>
      <c r="BO94" s="65"/>
      <c r="BP94" s="149"/>
      <c r="BQ94" s="65"/>
      <c r="BR94" s="81"/>
      <c r="BS94" s="127"/>
      <c r="BT94" s="127"/>
      <c r="BU94" s="150"/>
      <c r="BV94" s="60"/>
      <c r="BW94" s="81"/>
      <c r="BX94" s="82"/>
      <c r="BY94" s="82"/>
      <c r="BZ94" s="157"/>
      <c r="CA94" s="63"/>
      <c r="CB94" s="129"/>
      <c r="CC94" s="82"/>
      <c r="CD94" s="82"/>
      <c r="CE94" s="157"/>
      <c r="CF94" s="63"/>
      <c r="CG94" s="129"/>
      <c r="CH94" s="82"/>
      <c r="CI94" s="82"/>
      <c r="CJ94" s="157"/>
      <c r="CK94" s="82"/>
      <c r="CL94" s="129"/>
      <c r="CM94" s="82"/>
      <c r="CN94" s="82"/>
      <c r="CO94" s="157"/>
      <c r="CP94" s="82"/>
      <c r="CQ94" s="129"/>
      <c r="CR94" s="112"/>
      <c r="CS94" s="112"/>
      <c r="CT94" s="151"/>
      <c r="CU94" s="82"/>
      <c r="CV94" s="129"/>
      <c r="CW94" s="119"/>
      <c r="CX94" s="119"/>
      <c r="CY94" s="150"/>
      <c r="CZ94" s="82"/>
      <c r="DA94" s="129"/>
      <c r="DB94" s="119"/>
      <c r="DC94" s="119"/>
      <c r="DD94" s="150"/>
      <c r="DE94" s="82"/>
      <c r="DF94" s="129"/>
      <c r="DG94" s="112"/>
      <c r="DH94" s="112"/>
      <c r="DI94" s="151"/>
      <c r="DJ94" s="82"/>
      <c r="DK94" s="129"/>
      <c r="DL94" s="119"/>
      <c r="DM94" s="119"/>
      <c r="DN94" s="150"/>
      <c r="DO94" s="82"/>
      <c r="DQ94" s="45">
        <f t="shared" si="92"/>
        <v>108060.02008032129</v>
      </c>
      <c r="DR94" s="46">
        <f>SMALL((R94,W94,AB94,AG94,AL94,AQ94,AV94,BA94,BF94,BK94,BP94,BU94,BZ94,CE94,CJ94,CO94,CT94,CY94,DD94,DI94,DN94),1)</f>
        <v>88265</v>
      </c>
      <c r="DS94" s="175" t="str">
        <f t="shared" si="93"/>
        <v>DISCOLMETS S.A.S</v>
      </c>
      <c r="DT94" s="48"/>
      <c r="DU94" s="91" t="str">
        <f t="shared" si="94"/>
        <v/>
      </c>
      <c r="DV94" s="49">
        <f t="shared" si="95"/>
        <v>88265</v>
      </c>
      <c r="DW94" s="50">
        <f t="shared" si="99"/>
        <v>866601.81818181742</v>
      </c>
      <c r="DX94" s="170">
        <f t="shared" si="69"/>
        <v>0</v>
      </c>
      <c r="DY94" s="170">
        <f t="shared" si="70"/>
        <v>88265.060240963867</v>
      </c>
      <c r="DZ94" s="170">
        <f t="shared" si="71"/>
        <v>0</v>
      </c>
      <c r="EA94" s="171">
        <f t="shared" si="72"/>
        <v>0</v>
      </c>
      <c r="EB94" s="170">
        <f t="shared" si="73"/>
        <v>147650</v>
      </c>
      <c r="EC94" s="170">
        <f t="shared" si="74"/>
        <v>0</v>
      </c>
      <c r="ED94" s="172">
        <f t="shared" si="75"/>
        <v>0</v>
      </c>
      <c r="EE94" s="170">
        <f t="shared" si="76"/>
        <v>0</v>
      </c>
      <c r="EF94" s="171">
        <f t="shared" si="77"/>
        <v>0</v>
      </c>
      <c r="EG94" s="173">
        <f t="shared" si="78"/>
        <v>88265</v>
      </c>
      <c r="EH94" s="170">
        <f t="shared" si="79"/>
        <v>0</v>
      </c>
      <c r="EI94" s="171">
        <f t="shared" si="80"/>
        <v>0</v>
      </c>
      <c r="EJ94" s="170">
        <f t="shared" si="81"/>
        <v>0</v>
      </c>
      <c r="EK94" s="169">
        <f t="shared" si="82"/>
        <v>0</v>
      </c>
      <c r="EL94" s="170">
        <f t="shared" si="83"/>
        <v>0</v>
      </c>
      <c r="EM94" s="170">
        <f t="shared" si="84"/>
        <v>0</v>
      </c>
      <c r="EN94" s="174">
        <f t="shared" si="85"/>
        <v>0</v>
      </c>
      <c r="EO94" s="171">
        <f t="shared" si="86"/>
        <v>0</v>
      </c>
      <c r="EP94" s="171">
        <f t="shared" si="87"/>
        <v>0</v>
      </c>
      <c r="EQ94" s="174">
        <f t="shared" si="88"/>
        <v>0</v>
      </c>
      <c r="ER94" s="171">
        <f t="shared" si="89"/>
        <v>0</v>
      </c>
      <c r="ES94" s="35"/>
    </row>
    <row r="95" spans="1:149" s="182" customFormat="1" ht="88.5" customHeight="1" thickBot="1">
      <c r="A95" s="27">
        <v>83</v>
      </c>
      <c r="B95" s="102" t="s">
        <v>226</v>
      </c>
      <c r="C95" s="102" t="s">
        <v>227</v>
      </c>
      <c r="D95" s="100" t="s">
        <v>57</v>
      </c>
      <c r="E95" s="102" t="s">
        <v>37</v>
      </c>
      <c r="F95" s="104">
        <v>6.6363636363636296</v>
      </c>
      <c r="G95" s="102" t="s">
        <v>58</v>
      </c>
      <c r="H95" s="103" t="s">
        <v>59</v>
      </c>
      <c r="I95" s="88"/>
      <c r="J95" s="76"/>
      <c r="K95" s="77"/>
      <c r="L95" s="76"/>
      <c r="M95" s="71"/>
      <c r="N95" s="71"/>
      <c r="P95" s="65"/>
      <c r="Q95" s="65"/>
      <c r="R95" s="149"/>
      <c r="S95" s="65"/>
      <c r="T95" s="78"/>
      <c r="U95" s="112">
        <v>181927.7108433735</v>
      </c>
      <c r="V95" s="113"/>
      <c r="W95" s="151">
        <v>181927.7108433735</v>
      </c>
      <c r="X95" s="66">
        <f>+W95*F95</f>
        <v>1207338.444687841</v>
      </c>
      <c r="Y95" s="78"/>
      <c r="Z95" s="86"/>
      <c r="AA95" s="87"/>
      <c r="AB95" s="153"/>
      <c r="AC95" s="65"/>
      <c r="AD95" s="78"/>
      <c r="AE95" s="117"/>
      <c r="AF95" s="117"/>
      <c r="AG95" s="155"/>
      <c r="AH95" s="118"/>
      <c r="AI95" s="78"/>
      <c r="AJ95" s="86"/>
      <c r="AK95" s="87"/>
      <c r="AL95" s="153"/>
      <c r="AM95" s="66"/>
      <c r="AN95" s="81"/>
      <c r="AO95" s="64"/>
      <c r="AP95" s="64"/>
      <c r="AQ95" s="160"/>
      <c r="AR95" s="65"/>
      <c r="AS95" s="81"/>
      <c r="AT95" s="121"/>
      <c r="AU95" s="121"/>
      <c r="AV95" s="162"/>
      <c r="AW95" s="121"/>
      <c r="AX95" s="81"/>
      <c r="AY95" s="65"/>
      <c r="AZ95" s="65"/>
      <c r="BA95" s="149"/>
      <c r="BB95" s="66"/>
      <c r="BC95" s="81"/>
      <c r="BD95" s="65"/>
      <c r="BE95" s="65"/>
      <c r="BF95" s="149"/>
      <c r="BG95" s="57"/>
      <c r="BH95" s="81"/>
      <c r="BI95" s="123">
        <v>158095</v>
      </c>
      <c r="BJ95" s="123"/>
      <c r="BK95" s="163">
        <v>158095</v>
      </c>
      <c r="BL95" s="123">
        <f>+BK95*F95</f>
        <v>1049175.909090908</v>
      </c>
      <c r="BM95" s="81"/>
      <c r="BN95" s="65"/>
      <c r="BO95" s="65"/>
      <c r="BP95" s="149"/>
      <c r="BQ95" s="65"/>
      <c r="BR95" s="81"/>
      <c r="BS95" s="127"/>
      <c r="BT95" s="127"/>
      <c r="BU95" s="150"/>
      <c r="BV95" s="60"/>
      <c r="BW95" s="81"/>
      <c r="BX95" s="82"/>
      <c r="BY95" s="82"/>
      <c r="BZ95" s="157"/>
      <c r="CA95" s="63"/>
      <c r="CB95" s="129"/>
      <c r="CC95" s="82"/>
      <c r="CD95" s="82"/>
      <c r="CE95" s="157"/>
      <c r="CF95" s="63"/>
      <c r="CG95" s="129"/>
      <c r="CH95" s="82"/>
      <c r="CI95" s="82"/>
      <c r="CJ95" s="157"/>
      <c r="CK95" s="82"/>
      <c r="CL95" s="129"/>
      <c r="CM95" s="82"/>
      <c r="CN95" s="82"/>
      <c r="CO95" s="157"/>
      <c r="CP95" s="82"/>
      <c r="CQ95" s="129"/>
      <c r="CR95" s="112"/>
      <c r="CS95" s="112"/>
      <c r="CT95" s="151"/>
      <c r="CU95" s="82"/>
      <c r="CV95" s="129"/>
      <c r="CW95" s="119"/>
      <c r="CX95" s="119"/>
      <c r="CY95" s="150"/>
      <c r="CZ95" s="82"/>
      <c r="DA95" s="129"/>
      <c r="DB95" s="119"/>
      <c r="DC95" s="119"/>
      <c r="DD95" s="150"/>
      <c r="DE95" s="82"/>
      <c r="DF95" s="129"/>
      <c r="DG95" s="112"/>
      <c r="DH95" s="112"/>
      <c r="DI95" s="151"/>
      <c r="DJ95" s="82"/>
      <c r="DK95" s="129"/>
      <c r="DL95" s="119"/>
      <c r="DM95" s="119"/>
      <c r="DN95" s="150"/>
      <c r="DO95" s="82"/>
      <c r="DQ95" s="45">
        <f t="shared" si="92"/>
        <v>170011.35542168675</v>
      </c>
      <c r="DR95" s="46">
        <f>SMALL((R95,W95,AB95,AG95,AL95,AQ95,AV95,BA95,BF95,BK95,BP95,BU95,BZ95,CE95,CJ95,CO95,CT95,CY95,DD95,DI95,DN95),1)</f>
        <v>158095</v>
      </c>
      <c r="DS95" s="175" t="str">
        <f t="shared" si="93"/>
        <v>DISCOLMETS S.A.S</v>
      </c>
      <c r="DT95" s="48"/>
      <c r="DU95" s="91" t="str">
        <f t="shared" si="94"/>
        <v/>
      </c>
      <c r="DV95" s="49">
        <f t="shared" si="95"/>
        <v>158095</v>
      </c>
      <c r="DW95" s="50">
        <f t="shared" si="99"/>
        <v>1049175.909090908</v>
      </c>
      <c r="DX95" s="170">
        <f t="shared" si="69"/>
        <v>0</v>
      </c>
      <c r="DY95" s="170">
        <f t="shared" si="70"/>
        <v>181927.7108433735</v>
      </c>
      <c r="DZ95" s="170">
        <f t="shared" si="71"/>
        <v>0</v>
      </c>
      <c r="EA95" s="171">
        <f t="shared" si="72"/>
        <v>0</v>
      </c>
      <c r="EB95" s="170">
        <f t="shared" si="73"/>
        <v>0</v>
      </c>
      <c r="EC95" s="170">
        <f t="shared" si="74"/>
        <v>0</v>
      </c>
      <c r="ED95" s="172">
        <f t="shared" si="75"/>
        <v>0</v>
      </c>
      <c r="EE95" s="170">
        <f t="shared" si="76"/>
        <v>0</v>
      </c>
      <c r="EF95" s="171">
        <f t="shared" si="77"/>
        <v>0</v>
      </c>
      <c r="EG95" s="173">
        <f t="shared" si="78"/>
        <v>158095</v>
      </c>
      <c r="EH95" s="170">
        <f t="shared" si="79"/>
        <v>0</v>
      </c>
      <c r="EI95" s="171">
        <f t="shared" si="80"/>
        <v>0</v>
      </c>
      <c r="EJ95" s="170">
        <f t="shared" si="81"/>
        <v>0</v>
      </c>
      <c r="EK95" s="169">
        <f t="shared" si="82"/>
        <v>0</v>
      </c>
      <c r="EL95" s="170">
        <f t="shared" si="83"/>
        <v>0</v>
      </c>
      <c r="EM95" s="170">
        <f t="shared" si="84"/>
        <v>0</v>
      </c>
      <c r="EN95" s="174">
        <f t="shared" si="85"/>
        <v>0</v>
      </c>
      <c r="EO95" s="171">
        <f t="shared" si="86"/>
        <v>0</v>
      </c>
      <c r="EP95" s="171">
        <f t="shared" si="87"/>
        <v>0</v>
      </c>
      <c r="EQ95" s="174">
        <f t="shared" si="88"/>
        <v>0</v>
      </c>
      <c r="ER95" s="171">
        <f t="shared" si="89"/>
        <v>0</v>
      </c>
      <c r="ES95" s="35"/>
    </row>
    <row r="96" spans="1:149" s="14" customFormat="1" ht="88.5" customHeight="1" thickBot="1">
      <c r="A96" s="27">
        <v>84</v>
      </c>
      <c r="B96" s="98" t="s">
        <v>228</v>
      </c>
      <c r="C96" s="99" t="s">
        <v>229</v>
      </c>
      <c r="D96" s="100" t="s">
        <v>57</v>
      </c>
      <c r="E96" s="99" t="s">
        <v>37</v>
      </c>
      <c r="F96" s="101">
        <v>7</v>
      </c>
      <c r="G96" s="102" t="s">
        <v>58</v>
      </c>
      <c r="H96" s="103" t="s">
        <v>59</v>
      </c>
      <c r="I96" s="88"/>
      <c r="J96" s="31"/>
      <c r="K96" s="31"/>
      <c r="L96" s="31"/>
      <c r="M96" s="71"/>
      <c r="N96" s="71"/>
      <c r="P96" s="57"/>
      <c r="Q96" s="57"/>
      <c r="R96" s="149"/>
      <c r="S96" s="57"/>
      <c r="T96" s="53"/>
      <c r="U96" s="65"/>
      <c r="V96" s="65"/>
      <c r="W96" s="149"/>
      <c r="X96" s="60"/>
      <c r="Y96" s="53"/>
      <c r="Z96" s="40"/>
      <c r="AA96" s="30"/>
      <c r="AB96" s="152"/>
      <c r="AC96" s="57"/>
      <c r="AD96" s="53"/>
      <c r="AE96" s="117"/>
      <c r="AF96" s="117"/>
      <c r="AG96" s="155"/>
      <c r="AH96" s="118"/>
      <c r="AI96" s="53"/>
      <c r="AJ96" s="40"/>
      <c r="AK96" s="30"/>
      <c r="AL96" s="152"/>
      <c r="AM96" s="60"/>
      <c r="AN96" s="61"/>
      <c r="AO96" s="57"/>
      <c r="AP96" s="57"/>
      <c r="AQ96" s="149"/>
      <c r="AR96" s="65"/>
      <c r="AS96" s="61"/>
      <c r="AT96" s="121"/>
      <c r="AU96" s="121"/>
      <c r="AV96" s="162"/>
      <c r="AW96" s="121"/>
      <c r="AX96" s="61"/>
      <c r="AY96" s="57"/>
      <c r="AZ96" s="57"/>
      <c r="BA96" s="149"/>
      <c r="BB96" s="66"/>
      <c r="BC96" s="61"/>
      <c r="BD96" s="57"/>
      <c r="BE96" s="57"/>
      <c r="BF96" s="149"/>
      <c r="BG96" s="57"/>
      <c r="BH96" s="61"/>
      <c r="BI96" s="112"/>
      <c r="BJ96" s="112"/>
      <c r="BK96" s="151"/>
      <c r="BL96" s="123"/>
      <c r="BM96" s="61"/>
      <c r="BN96" s="57"/>
      <c r="BO96" s="57"/>
      <c r="BP96" s="149"/>
      <c r="BQ96" s="65"/>
      <c r="BR96" s="61"/>
      <c r="BS96" s="127"/>
      <c r="BT96" s="127"/>
      <c r="BU96" s="150"/>
      <c r="BV96" s="60"/>
      <c r="BW96" s="61"/>
      <c r="BX96" s="63"/>
      <c r="BY96" s="63"/>
      <c r="BZ96" s="157"/>
      <c r="CA96" s="63"/>
      <c r="CB96" s="128"/>
      <c r="CC96" s="63"/>
      <c r="CD96" s="63"/>
      <c r="CE96" s="157"/>
      <c r="CF96" s="63"/>
      <c r="CG96" s="128"/>
      <c r="CH96" s="63"/>
      <c r="CI96" s="63"/>
      <c r="CJ96" s="157"/>
      <c r="CK96" s="63"/>
      <c r="CL96" s="128"/>
      <c r="CM96" s="63"/>
      <c r="CN96" s="63"/>
      <c r="CO96" s="157"/>
      <c r="CP96" s="63"/>
      <c r="CQ96" s="128"/>
      <c r="CR96" s="112"/>
      <c r="CS96" s="112"/>
      <c r="CT96" s="151"/>
      <c r="CU96" s="82"/>
      <c r="CV96" s="128"/>
      <c r="CW96" s="119"/>
      <c r="CX96" s="119"/>
      <c r="CY96" s="150"/>
      <c r="CZ96" s="82"/>
      <c r="DA96" s="128"/>
      <c r="DB96" s="119"/>
      <c r="DC96" s="119"/>
      <c r="DD96" s="150"/>
      <c r="DE96" s="63"/>
      <c r="DF96" s="128"/>
      <c r="DG96" s="112"/>
      <c r="DH96" s="112"/>
      <c r="DI96" s="151"/>
      <c r="DJ96" s="63"/>
      <c r="DK96" s="128"/>
      <c r="DL96" s="119"/>
      <c r="DM96" s="119"/>
      <c r="DN96" s="150"/>
      <c r="DO96" s="63"/>
      <c r="DQ96" s="45"/>
      <c r="DR96" s="46"/>
      <c r="DS96" s="176"/>
      <c r="DT96" s="48"/>
      <c r="DU96" s="91"/>
      <c r="DV96" s="49"/>
      <c r="DW96" s="50"/>
      <c r="DX96" s="170">
        <f t="shared" si="69"/>
        <v>0</v>
      </c>
      <c r="DY96" s="170">
        <f t="shared" si="70"/>
        <v>0</v>
      </c>
      <c r="DZ96" s="170">
        <f t="shared" si="71"/>
        <v>0</v>
      </c>
      <c r="EA96" s="171">
        <f t="shared" si="72"/>
        <v>0</v>
      </c>
      <c r="EB96" s="170">
        <f t="shared" si="73"/>
        <v>0</v>
      </c>
      <c r="EC96" s="170">
        <f t="shared" si="74"/>
        <v>0</v>
      </c>
      <c r="ED96" s="172">
        <f t="shared" si="75"/>
        <v>0</v>
      </c>
      <c r="EE96" s="170">
        <f t="shared" si="76"/>
        <v>0</v>
      </c>
      <c r="EF96" s="171">
        <f t="shared" si="77"/>
        <v>0</v>
      </c>
      <c r="EG96" s="173">
        <f t="shared" si="78"/>
        <v>0</v>
      </c>
      <c r="EH96" s="170">
        <f t="shared" si="79"/>
        <v>0</v>
      </c>
      <c r="EI96" s="171">
        <f t="shared" si="80"/>
        <v>0</v>
      </c>
      <c r="EJ96" s="170">
        <f t="shared" si="81"/>
        <v>0</v>
      </c>
      <c r="EK96" s="169">
        <f t="shared" si="82"/>
        <v>0</v>
      </c>
      <c r="EL96" s="170">
        <f t="shared" si="83"/>
        <v>0</v>
      </c>
      <c r="EM96" s="170">
        <f t="shared" si="84"/>
        <v>0</v>
      </c>
      <c r="EN96" s="174">
        <f t="shared" si="85"/>
        <v>0</v>
      </c>
      <c r="EO96" s="171">
        <f t="shared" si="86"/>
        <v>0</v>
      </c>
      <c r="EP96" s="171">
        <f t="shared" si="87"/>
        <v>0</v>
      </c>
      <c r="EQ96" s="174">
        <f t="shared" si="88"/>
        <v>0</v>
      </c>
      <c r="ER96" s="171">
        <f t="shared" si="89"/>
        <v>0</v>
      </c>
      <c r="ES96" s="199" t="s">
        <v>708</v>
      </c>
    </row>
    <row r="97" spans="1:149" s="14" customFormat="1" ht="88.5" customHeight="1" thickBot="1">
      <c r="A97" s="27">
        <v>85</v>
      </c>
      <c r="B97" s="98" t="s">
        <v>230</v>
      </c>
      <c r="C97" s="99" t="s">
        <v>231</v>
      </c>
      <c r="D97" s="100" t="s">
        <v>57</v>
      </c>
      <c r="E97" s="99" t="s">
        <v>37</v>
      </c>
      <c r="F97" s="101">
        <v>12</v>
      </c>
      <c r="G97" s="102" t="s">
        <v>58</v>
      </c>
      <c r="H97" s="103" t="s">
        <v>59</v>
      </c>
      <c r="I97" s="88"/>
      <c r="J97" s="31"/>
      <c r="K97" s="31"/>
      <c r="L97" s="31"/>
      <c r="M97" s="71"/>
      <c r="N97" s="71"/>
      <c r="P97" s="110">
        <v>8400</v>
      </c>
      <c r="Q97" s="110"/>
      <c r="R97" s="150">
        <f t="shared" ref="R97" si="109">+Q97+P97</f>
        <v>8400</v>
      </c>
      <c r="S97" s="111">
        <f>+R97*F97</f>
        <v>100800</v>
      </c>
      <c r="T97" s="53"/>
      <c r="U97" s="65"/>
      <c r="V97" s="65"/>
      <c r="W97" s="149"/>
      <c r="X97" s="60"/>
      <c r="Y97" s="53"/>
      <c r="Z97" s="40"/>
      <c r="AA97" s="30"/>
      <c r="AB97" s="152"/>
      <c r="AC97" s="57"/>
      <c r="AD97" s="53"/>
      <c r="AE97" s="117"/>
      <c r="AF97" s="117"/>
      <c r="AG97" s="155"/>
      <c r="AH97" s="118"/>
      <c r="AI97" s="53"/>
      <c r="AJ97" s="40"/>
      <c r="AK97" s="30"/>
      <c r="AL97" s="152"/>
      <c r="AM97" s="60"/>
      <c r="AN97" s="61"/>
      <c r="AO97" s="57"/>
      <c r="AP97" s="57"/>
      <c r="AQ97" s="149"/>
      <c r="AR97" s="65"/>
      <c r="AS97" s="61"/>
      <c r="AT97" s="121">
        <v>11370</v>
      </c>
      <c r="AU97" s="121"/>
      <c r="AV97" s="162">
        <f t="shared" si="35"/>
        <v>11370</v>
      </c>
      <c r="AW97" s="121">
        <f>+AV97*F97</f>
        <v>136440</v>
      </c>
      <c r="AX97" s="61"/>
      <c r="AY97" s="57"/>
      <c r="AZ97" s="57"/>
      <c r="BA97" s="149"/>
      <c r="BB97" s="66"/>
      <c r="BC97" s="61"/>
      <c r="BD97" s="57"/>
      <c r="BE97" s="57"/>
      <c r="BF97" s="149"/>
      <c r="BG97" s="57"/>
      <c r="BH97" s="61"/>
      <c r="BI97" s="123">
        <v>7108</v>
      </c>
      <c r="BJ97" s="123"/>
      <c r="BK97" s="163">
        <v>7108</v>
      </c>
      <c r="BL97" s="123">
        <f>+BK97*F97</f>
        <v>85296</v>
      </c>
      <c r="BM97" s="61"/>
      <c r="BN97" s="57"/>
      <c r="BO97" s="57"/>
      <c r="BP97" s="149"/>
      <c r="BQ97" s="65"/>
      <c r="BR97" s="61"/>
      <c r="BS97" s="127">
        <v>10790</v>
      </c>
      <c r="BT97" s="127">
        <v>2050.1</v>
      </c>
      <c r="BU97" s="166">
        <f t="shared" si="91"/>
        <v>12840.1</v>
      </c>
      <c r="BV97" s="60">
        <f>+BU97*F97</f>
        <v>154081.20000000001</v>
      </c>
      <c r="BW97" s="61"/>
      <c r="BX97" s="63"/>
      <c r="BY97" s="63"/>
      <c r="BZ97" s="157"/>
      <c r="CA97" s="63"/>
      <c r="CB97" s="128"/>
      <c r="CC97" s="63"/>
      <c r="CD97" s="63"/>
      <c r="CE97" s="157"/>
      <c r="CF97" s="63"/>
      <c r="CG97" s="128"/>
      <c r="CH97" s="63"/>
      <c r="CI97" s="63"/>
      <c r="CJ97" s="157"/>
      <c r="CK97" s="63"/>
      <c r="CL97" s="128"/>
      <c r="CM97" s="63"/>
      <c r="CN97" s="63"/>
      <c r="CO97" s="157"/>
      <c r="CP97" s="63"/>
      <c r="CQ97" s="128"/>
      <c r="CR97" s="112"/>
      <c r="CS97" s="112"/>
      <c r="CT97" s="151"/>
      <c r="CU97" s="82"/>
      <c r="CV97" s="128"/>
      <c r="CW97" s="119"/>
      <c r="CX97" s="119"/>
      <c r="CY97" s="150"/>
      <c r="CZ97" s="82"/>
      <c r="DA97" s="128"/>
      <c r="DB97" s="119"/>
      <c r="DC97" s="119"/>
      <c r="DD97" s="150"/>
      <c r="DE97" s="63"/>
      <c r="DF97" s="128"/>
      <c r="DG97" s="112"/>
      <c r="DH97" s="112"/>
      <c r="DI97" s="151"/>
      <c r="DJ97" s="63"/>
      <c r="DK97" s="128"/>
      <c r="DL97" s="119"/>
      <c r="DM97" s="119"/>
      <c r="DN97" s="150"/>
      <c r="DO97" s="63"/>
      <c r="DQ97" s="45">
        <f t="shared" si="92"/>
        <v>9929.5249999999996</v>
      </c>
      <c r="DR97" s="46">
        <f>SMALL((R97,W97,AB97,AG97,AL97,AQ97,AV97,BA97,BF97,BK97,BP97,BU97,BZ97,CE97,CJ97,CO97,CT97,CY97,DD97,DI97,DN97),1)</f>
        <v>7108</v>
      </c>
      <c r="DS97" s="175" t="str">
        <f t="shared" si="93"/>
        <v>DISCOLMETS S.A.S</v>
      </c>
      <c r="DT97" s="48"/>
      <c r="DU97" s="91" t="str">
        <f t="shared" si="94"/>
        <v/>
      </c>
      <c r="DV97" s="49">
        <f t="shared" si="95"/>
        <v>7108</v>
      </c>
      <c r="DW97" s="50">
        <f>DV97*F97</f>
        <v>85296</v>
      </c>
      <c r="DX97" s="170">
        <f t="shared" si="69"/>
        <v>8400</v>
      </c>
      <c r="DY97" s="170">
        <f t="shared" si="70"/>
        <v>0</v>
      </c>
      <c r="DZ97" s="170">
        <f t="shared" si="71"/>
        <v>0</v>
      </c>
      <c r="EA97" s="171">
        <f t="shared" si="72"/>
        <v>0</v>
      </c>
      <c r="EB97" s="170">
        <f t="shared" si="73"/>
        <v>0</v>
      </c>
      <c r="EC97" s="170">
        <f t="shared" si="74"/>
        <v>0</v>
      </c>
      <c r="ED97" s="172">
        <f t="shared" si="75"/>
        <v>11370</v>
      </c>
      <c r="EE97" s="170">
        <f t="shared" si="76"/>
        <v>0</v>
      </c>
      <c r="EF97" s="171">
        <f t="shared" si="77"/>
        <v>0</v>
      </c>
      <c r="EG97" s="173">
        <f t="shared" si="78"/>
        <v>7108</v>
      </c>
      <c r="EH97" s="170">
        <f t="shared" si="79"/>
        <v>0</v>
      </c>
      <c r="EI97" s="171">
        <f t="shared" si="80"/>
        <v>12840.1</v>
      </c>
      <c r="EJ97" s="170">
        <f t="shared" si="81"/>
        <v>0</v>
      </c>
      <c r="EK97" s="169">
        <f t="shared" si="82"/>
        <v>0</v>
      </c>
      <c r="EL97" s="170">
        <f t="shared" si="83"/>
        <v>0</v>
      </c>
      <c r="EM97" s="170">
        <f t="shared" si="84"/>
        <v>0</v>
      </c>
      <c r="EN97" s="174">
        <f t="shared" si="85"/>
        <v>0</v>
      </c>
      <c r="EO97" s="171">
        <f t="shared" si="86"/>
        <v>0</v>
      </c>
      <c r="EP97" s="171">
        <f t="shared" si="87"/>
        <v>0</v>
      </c>
      <c r="EQ97" s="174">
        <f t="shared" si="88"/>
        <v>0</v>
      </c>
      <c r="ER97" s="171">
        <f t="shared" si="89"/>
        <v>0</v>
      </c>
      <c r="ES97" s="188"/>
    </row>
    <row r="98" spans="1:149" s="14" customFormat="1" ht="88.5" customHeight="1" thickBot="1">
      <c r="A98" s="27">
        <v>86</v>
      </c>
      <c r="B98" s="98" t="s">
        <v>232</v>
      </c>
      <c r="C98" s="99" t="s">
        <v>233</v>
      </c>
      <c r="D98" s="100" t="s">
        <v>57</v>
      </c>
      <c r="E98" s="99" t="s">
        <v>37</v>
      </c>
      <c r="F98" s="101">
        <v>1</v>
      </c>
      <c r="G98" s="102" t="s">
        <v>58</v>
      </c>
      <c r="H98" s="103" t="s">
        <v>59</v>
      </c>
      <c r="I98" s="88"/>
      <c r="J98" s="31"/>
      <c r="K98" s="31"/>
      <c r="L98" s="31"/>
      <c r="M98" s="71"/>
      <c r="N98" s="71"/>
      <c r="P98" s="57"/>
      <c r="Q98" s="57"/>
      <c r="R98" s="149"/>
      <c r="S98" s="57"/>
      <c r="T98" s="53"/>
      <c r="U98" s="65"/>
      <c r="V98" s="65"/>
      <c r="W98" s="149"/>
      <c r="X98" s="60"/>
      <c r="Y98" s="53"/>
      <c r="Z98" s="40"/>
      <c r="AA98" s="30"/>
      <c r="AB98" s="152"/>
      <c r="AC98" s="57"/>
      <c r="AD98" s="53"/>
      <c r="AE98" s="118">
        <v>1225000</v>
      </c>
      <c r="AF98" s="118">
        <f>ROUND(AE98*19%,0)</f>
        <v>232750</v>
      </c>
      <c r="AG98" s="156">
        <f t="shared" si="90"/>
        <v>1457750</v>
      </c>
      <c r="AH98" s="118">
        <f>+AG98*F98</f>
        <v>1457750</v>
      </c>
      <c r="AI98" s="53"/>
      <c r="AJ98" s="40"/>
      <c r="AK98" s="30"/>
      <c r="AL98" s="152"/>
      <c r="AM98" s="60"/>
      <c r="AN98" s="61"/>
      <c r="AO98" s="57"/>
      <c r="AP98" s="57"/>
      <c r="AQ98" s="149"/>
      <c r="AR98" s="65"/>
      <c r="AS98" s="61"/>
      <c r="AT98" s="121"/>
      <c r="AU98" s="121"/>
      <c r="AV98" s="162"/>
      <c r="AW98" s="121"/>
      <c r="AX98" s="61"/>
      <c r="AY98" s="57"/>
      <c r="AZ98" s="57"/>
      <c r="BA98" s="149"/>
      <c r="BB98" s="66"/>
      <c r="BC98" s="61"/>
      <c r="BD98" s="57"/>
      <c r="BE98" s="57"/>
      <c r="BF98" s="149"/>
      <c r="BG98" s="57"/>
      <c r="BH98" s="61"/>
      <c r="BI98" s="123">
        <v>120181</v>
      </c>
      <c r="BJ98" s="123">
        <v>22834</v>
      </c>
      <c r="BK98" s="163">
        <v>143015</v>
      </c>
      <c r="BL98" s="123">
        <f>+BK98*F98</f>
        <v>143015</v>
      </c>
      <c r="BM98" s="61"/>
      <c r="BN98" s="57"/>
      <c r="BO98" s="57"/>
      <c r="BP98" s="149"/>
      <c r="BQ98" s="65"/>
      <c r="BR98" s="61"/>
      <c r="BS98" s="127"/>
      <c r="BT98" s="127"/>
      <c r="BU98" s="150"/>
      <c r="BV98" s="60"/>
      <c r="BW98" s="61"/>
      <c r="BX98" s="63"/>
      <c r="BY98" s="63"/>
      <c r="BZ98" s="157"/>
      <c r="CA98" s="63"/>
      <c r="CB98" s="128"/>
      <c r="CC98" s="63"/>
      <c r="CD98" s="63"/>
      <c r="CE98" s="157"/>
      <c r="CF98" s="63"/>
      <c r="CG98" s="128"/>
      <c r="CH98" s="63"/>
      <c r="CI98" s="63"/>
      <c r="CJ98" s="157"/>
      <c r="CK98" s="63"/>
      <c r="CL98" s="128"/>
      <c r="CM98" s="63"/>
      <c r="CN98" s="63"/>
      <c r="CO98" s="157"/>
      <c r="CP98" s="63"/>
      <c r="CQ98" s="128"/>
      <c r="CR98" s="112">
        <v>8500</v>
      </c>
      <c r="CS98" s="112">
        <f>CR98*19%</f>
        <v>1615</v>
      </c>
      <c r="CT98" s="151">
        <f t="shared" si="51"/>
        <v>10115</v>
      </c>
      <c r="CU98" s="82">
        <f>+CT98*F98</f>
        <v>10115</v>
      </c>
      <c r="CV98" s="128"/>
      <c r="CW98" s="119"/>
      <c r="CX98" s="119"/>
      <c r="CY98" s="150"/>
      <c r="CZ98" s="82"/>
      <c r="DA98" s="128"/>
      <c r="DB98" s="119"/>
      <c r="DC98" s="119"/>
      <c r="DD98" s="150"/>
      <c r="DE98" s="63"/>
      <c r="DF98" s="128"/>
      <c r="DG98" s="112"/>
      <c r="DH98" s="112"/>
      <c r="DI98" s="151"/>
      <c r="DJ98" s="63"/>
      <c r="DK98" s="128"/>
      <c r="DL98" s="119"/>
      <c r="DM98" s="119"/>
      <c r="DN98" s="150"/>
      <c r="DO98" s="63"/>
      <c r="DQ98" s="45">
        <f t="shared" si="92"/>
        <v>536960</v>
      </c>
      <c r="DR98" s="46">
        <f>SMALL((R98,W98,AB98,AG98,AL98,AQ98,AV98,BA98,BF98,BK98,BP98,BU98,BZ98,CE98,CJ98,CO98,CT98,CY98,DD98,DI98,DN98),1)</f>
        <v>10115</v>
      </c>
      <c r="DS98" s="180" t="str">
        <f t="shared" si="93"/>
        <v>LABORATORIOS GOTHAPLAST</v>
      </c>
      <c r="DT98" s="48"/>
      <c r="DU98" s="91" t="str">
        <f t="shared" si="94"/>
        <v/>
      </c>
      <c r="DV98" s="49">
        <f t="shared" si="95"/>
        <v>10115</v>
      </c>
      <c r="DW98" s="50">
        <f>DV98*F98</f>
        <v>10115</v>
      </c>
      <c r="DX98" s="170">
        <f t="shared" si="69"/>
        <v>0</v>
      </c>
      <c r="DY98" s="170">
        <f t="shared" si="70"/>
        <v>0</v>
      </c>
      <c r="DZ98" s="170">
        <f t="shared" si="71"/>
        <v>0</v>
      </c>
      <c r="EA98" s="191">
        <f t="shared" si="72"/>
        <v>1457750</v>
      </c>
      <c r="EB98" s="170">
        <f t="shared" si="73"/>
        <v>0</v>
      </c>
      <c r="EC98" s="170">
        <f t="shared" si="74"/>
        <v>0</v>
      </c>
      <c r="ED98" s="172">
        <f t="shared" si="75"/>
        <v>0</v>
      </c>
      <c r="EE98" s="170">
        <f t="shared" si="76"/>
        <v>0</v>
      </c>
      <c r="EF98" s="171">
        <f t="shared" si="77"/>
        <v>0</v>
      </c>
      <c r="EG98" s="186">
        <f t="shared" si="78"/>
        <v>143015</v>
      </c>
      <c r="EH98" s="170">
        <f t="shared" si="79"/>
        <v>0</v>
      </c>
      <c r="EI98" s="171">
        <f t="shared" si="80"/>
        <v>0</v>
      </c>
      <c r="EJ98" s="170">
        <f t="shared" si="81"/>
        <v>0</v>
      </c>
      <c r="EK98" s="169">
        <f t="shared" si="82"/>
        <v>0</v>
      </c>
      <c r="EL98" s="170">
        <f t="shared" si="83"/>
        <v>0</v>
      </c>
      <c r="EM98" s="170">
        <f t="shared" si="84"/>
        <v>0</v>
      </c>
      <c r="EN98" s="190">
        <f t="shared" si="85"/>
        <v>10115</v>
      </c>
      <c r="EO98" s="171">
        <f t="shared" si="86"/>
        <v>0</v>
      </c>
      <c r="EP98" s="171">
        <f t="shared" si="87"/>
        <v>0</v>
      </c>
      <c r="EQ98" s="174">
        <f t="shared" si="88"/>
        <v>0</v>
      </c>
      <c r="ER98" s="171">
        <f t="shared" si="89"/>
        <v>0</v>
      </c>
      <c r="ES98" s="196" t="s">
        <v>701</v>
      </c>
    </row>
    <row r="99" spans="1:149" s="182" customFormat="1" ht="88.5" customHeight="1" thickBot="1">
      <c r="A99" s="27">
        <v>87</v>
      </c>
      <c r="B99" s="98" t="s">
        <v>234</v>
      </c>
      <c r="C99" s="99" t="s">
        <v>235</v>
      </c>
      <c r="D99" s="100" t="s">
        <v>57</v>
      </c>
      <c r="E99" s="99" t="s">
        <v>37</v>
      </c>
      <c r="F99" s="101">
        <v>2</v>
      </c>
      <c r="G99" s="102" t="s">
        <v>58</v>
      </c>
      <c r="H99" s="103" t="s">
        <v>59</v>
      </c>
      <c r="I99" s="88"/>
      <c r="J99" s="76"/>
      <c r="K99" s="77"/>
      <c r="L99" s="76"/>
      <c r="M99" s="71"/>
      <c r="N99" s="71"/>
      <c r="P99" s="65"/>
      <c r="Q99" s="65"/>
      <c r="R99" s="149"/>
      <c r="S99" s="65"/>
      <c r="T99" s="78"/>
      <c r="U99" s="65"/>
      <c r="V99" s="65"/>
      <c r="W99" s="149"/>
      <c r="X99" s="66"/>
      <c r="Y99" s="78"/>
      <c r="Z99" s="79"/>
      <c r="AA99" s="80"/>
      <c r="AB99" s="152"/>
      <c r="AC99" s="65"/>
      <c r="AD99" s="78"/>
      <c r="AE99" s="117"/>
      <c r="AF99" s="117"/>
      <c r="AG99" s="155"/>
      <c r="AH99" s="117"/>
      <c r="AI99" s="78"/>
      <c r="AJ99" s="79"/>
      <c r="AK99" s="80"/>
      <c r="AL99" s="152"/>
      <c r="AM99" s="66"/>
      <c r="AN99" s="81"/>
      <c r="AO99" s="65"/>
      <c r="AP99" s="65"/>
      <c r="AQ99" s="149"/>
      <c r="AR99" s="65"/>
      <c r="AS99" s="81"/>
      <c r="AT99" s="121"/>
      <c r="AU99" s="121"/>
      <c r="AV99" s="162"/>
      <c r="AW99" s="121"/>
      <c r="AX99" s="81"/>
      <c r="AY99" s="65"/>
      <c r="AZ99" s="65"/>
      <c r="BA99" s="149"/>
      <c r="BB99" s="66"/>
      <c r="BC99" s="81"/>
      <c r="BD99" s="122">
        <v>165000</v>
      </c>
      <c r="BE99" s="122">
        <f>+BD99*19%</f>
        <v>31350</v>
      </c>
      <c r="BF99" s="150">
        <f t="shared" ref="BF99" si="110">+BE99+BD99</f>
        <v>196350</v>
      </c>
      <c r="BG99" s="57">
        <f>+BF99*F99</f>
        <v>392700</v>
      </c>
      <c r="BH99" s="81"/>
      <c r="BI99" s="112"/>
      <c r="BJ99" s="112"/>
      <c r="BK99" s="151"/>
      <c r="BL99" s="123"/>
      <c r="BM99" s="81"/>
      <c r="BN99" s="65"/>
      <c r="BO99" s="65"/>
      <c r="BP99" s="149"/>
      <c r="BQ99" s="65"/>
      <c r="BR99" s="81"/>
      <c r="BS99" s="127"/>
      <c r="BT99" s="127"/>
      <c r="BU99" s="150"/>
      <c r="BV99" s="60"/>
      <c r="BW99" s="81"/>
      <c r="BX99" s="130">
        <v>42000</v>
      </c>
      <c r="BY99" s="130">
        <v>7980</v>
      </c>
      <c r="BZ99" s="150">
        <f t="shared" ref="BZ99" si="111">+BY99+BX99</f>
        <v>49980</v>
      </c>
      <c r="CA99" s="63">
        <f>+BZ99*F99</f>
        <v>99960</v>
      </c>
      <c r="CB99" s="129"/>
      <c r="CC99" s="82"/>
      <c r="CD99" s="82"/>
      <c r="CE99" s="157"/>
      <c r="CF99" s="63"/>
      <c r="CG99" s="129"/>
      <c r="CH99" s="82"/>
      <c r="CI99" s="82"/>
      <c r="CJ99" s="157"/>
      <c r="CK99" s="82"/>
      <c r="CL99" s="129"/>
      <c r="CM99" s="82"/>
      <c r="CN99" s="82"/>
      <c r="CO99" s="157"/>
      <c r="CP99" s="82"/>
      <c r="CQ99" s="129"/>
      <c r="CR99" s="112">
        <v>165024</v>
      </c>
      <c r="CS99" s="112">
        <f>CR99*19%</f>
        <v>31354.560000000001</v>
      </c>
      <c r="CT99" s="151">
        <f t="shared" si="51"/>
        <v>196378.56</v>
      </c>
      <c r="CU99" s="82">
        <f>+CT99*F99</f>
        <v>392757.12</v>
      </c>
      <c r="CV99" s="129"/>
      <c r="CW99" s="119"/>
      <c r="CX99" s="119"/>
      <c r="CY99" s="150"/>
      <c r="CZ99" s="82"/>
      <c r="DA99" s="129"/>
      <c r="DB99" s="119"/>
      <c r="DC99" s="119"/>
      <c r="DD99" s="150"/>
      <c r="DE99" s="82"/>
      <c r="DF99" s="129"/>
      <c r="DG99" s="112"/>
      <c r="DH99" s="112"/>
      <c r="DI99" s="151"/>
      <c r="DJ99" s="82"/>
      <c r="DK99" s="129"/>
      <c r="DL99" s="119"/>
      <c r="DM99" s="119"/>
      <c r="DN99" s="150"/>
      <c r="DO99" s="82"/>
      <c r="DQ99" s="45">
        <f t="shared" si="92"/>
        <v>147569.51999999999</v>
      </c>
      <c r="DR99" s="46">
        <f>SMALL((R99,W99,AB99,AG99,AL99,AQ99,AV99,BA99,BF99,BK99,BP99,BU99,BZ99,CE99,CJ99,CO99,CT99,CY99,DD99,DI99,DN99),1)</f>
        <v>49980</v>
      </c>
      <c r="DS99" s="180" t="str">
        <f t="shared" si="93"/>
        <v>SURGICON &amp; CIA S.A.S.</v>
      </c>
      <c r="DT99" s="48"/>
      <c r="DU99" s="91" t="str">
        <f t="shared" si="94"/>
        <v/>
      </c>
      <c r="DV99" s="49">
        <f t="shared" si="95"/>
        <v>49980</v>
      </c>
      <c r="DW99" s="50">
        <f>DV99*F99</f>
        <v>99960</v>
      </c>
      <c r="DX99" s="170">
        <f t="shared" si="69"/>
        <v>0</v>
      </c>
      <c r="DY99" s="170">
        <f t="shared" si="70"/>
        <v>0</v>
      </c>
      <c r="DZ99" s="170">
        <f t="shared" si="71"/>
        <v>0</v>
      </c>
      <c r="EA99" s="171">
        <f t="shared" si="72"/>
        <v>0</v>
      </c>
      <c r="EB99" s="170">
        <f t="shared" si="73"/>
        <v>0</v>
      </c>
      <c r="EC99" s="170">
        <f t="shared" si="74"/>
        <v>0</v>
      </c>
      <c r="ED99" s="172">
        <f t="shared" si="75"/>
        <v>0</v>
      </c>
      <c r="EE99" s="170">
        <f t="shared" si="76"/>
        <v>0</v>
      </c>
      <c r="EF99" s="171">
        <f t="shared" si="77"/>
        <v>196350</v>
      </c>
      <c r="EG99" s="173">
        <f t="shared" si="78"/>
        <v>0</v>
      </c>
      <c r="EH99" s="170">
        <f t="shared" si="79"/>
        <v>0</v>
      </c>
      <c r="EI99" s="171">
        <f t="shared" si="80"/>
        <v>0</v>
      </c>
      <c r="EJ99" s="179">
        <f t="shared" si="81"/>
        <v>49980</v>
      </c>
      <c r="EK99" s="169">
        <f t="shared" si="82"/>
        <v>0</v>
      </c>
      <c r="EL99" s="170">
        <f t="shared" si="83"/>
        <v>0</v>
      </c>
      <c r="EM99" s="170">
        <f t="shared" si="84"/>
        <v>0</v>
      </c>
      <c r="EN99" s="174">
        <f t="shared" si="85"/>
        <v>196378.56</v>
      </c>
      <c r="EO99" s="171">
        <f t="shared" si="86"/>
        <v>0</v>
      </c>
      <c r="EP99" s="171">
        <f t="shared" si="87"/>
        <v>0</v>
      </c>
      <c r="EQ99" s="174">
        <f t="shared" si="88"/>
        <v>0</v>
      </c>
      <c r="ER99" s="171">
        <f t="shared" si="89"/>
        <v>0</v>
      </c>
      <c r="ES99" s="196" t="s">
        <v>701</v>
      </c>
    </row>
    <row r="100" spans="1:149" s="14" customFormat="1" ht="88.5" customHeight="1" thickBot="1">
      <c r="A100" s="27">
        <v>88</v>
      </c>
      <c r="B100" s="98" t="s">
        <v>236</v>
      </c>
      <c r="C100" s="99" t="s">
        <v>237</v>
      </c>
      <c r="D100" s="100" t="s">
        <v>57</v>
      </c>
      <c r="E100" s="99" t="s">
        <v>37</v>
      </c>
      <c r="F100" s="101">
        <v>2</v>
      </c>
      <c r="G100" s="102" t="s">
        <v>58</v>
      </c>
      <c r="H100" s="103" t="s">
        <v>59</v>
      </c>
      <c r="I100" s="90"/>
      <c r="J100" s="71"/>
      <c r="K100" s="71"/>
      <c r="L100" s="71"/>
      <c r="M100" s="71"/>
      <c r="N100" s="71"/>
      <c r="P100" s="57"/>
      <c r="Q100" s="57"/>
      <c r="R100" s="149"/>
      <c r="S100" s="57"/>
      <c r="T100" s="53"/>
      <c r="U100" s="65"/>
      <c r="V100" s="65"/>
      <c r="W100" s="149"/>
      <c r="X100" s="60"/>
      <c r="Y100" s="53"/>
      <c r="Z100" s="40"/>
      <c r="AA100" s="30"/>
      <c r="AB100" s="152"/>
      <c r="AC100" s="57"/>
      <c r="AD100" s="53"/>
      <c r="AE100" s="117"/>
      <c r="AF100" s="117"/>
      <c r="AG100" s="155"/>
      <c r="AH100" s="117"/>
      <c r="AI100" s="53"/>
      <c r="AJ100" s="40"/>
      <c r="AK100" s="30"/>
      <c r="AL100" s="152"/>
      <c r="AM100" s="60"/>
      <c r="AN100" s="61"/>
      <c r="AO100" s="57"/>
      <c r="AP100" s="57"/>
      <c r="AQ100" s="149"/>
      <c r="AR100" s="65"/>
      <c r="AS100" s="61"/>
      <c r="AT100" s="121"/>
      <c r="AU100" s="121"/>
      <c r="AV100" s="162"/>
      <c r="AW100" s="121"/>
      <c r="AX100" s="61"/>
      <c r="AY100" s="57"/>
      <c r="AZ100" s="57"/>
      <c r="BA100" s="149"/>
      <c r="BB100" s="66"/>
      <c r="BC100" s="61"/>
      <c r="BD100" s="57"/>
      <c r="BE100" s="57"/>
      <c r="BF100" s="149"/>
      <c r="BG100" s="57"/>
      <c r="BH100" s="61"/>
      <c r="BI100" s="123">
        <v>18072</v>
      </c>
      <c r="BJ100" s="123">
        <v>3434</v>
      </c>
      <c r="BK100" s="163">
        <v>21506</v>
      </c>
      <c r="BL100" s="123">
        <f>+BK100*F100</f>
        <v>43012</v>
      </c>
      <c r="BM100" s="61"/>
      <c r="BN100" s="57"/>
      <c r="BO100" s="57"/>
      <c r="BP100" s="149"/>
      <c r="BQ100" s="65"/>
      <c r="BR100" s="61"/>
      <c r="BS100" s="127"/>
      <c r="BT100" s="127"/>
      <c r="BU100" s="150"/>
      <c r="BV100" s="60"/>
      <c r="BW100" s="61"/>
      <c r="BX100" s="63"/>
      <c r="BY100" s="63"/>
      <c r="BZ100" s="157"/>
      <c r="CA100" s="63"/>
      <c r="CB100" s="128"/>
      <c r="CC100" s="63"/>
      <c r="CD100" s="63"/>
      <c r="CE100" s="157"/>
      <c r="CF100" s="63"/>
      <c r="CG100" s="128"/>
      <c r="CH100" s="63"/>
      <c r="CI100" s="63"/>
      <c r="CJ100" s="157"/>
      <c r="CK100" s="63"/>
      <c r="CL100" s="128"/>
      <c r="CM100" s="63"/>
      <c r="CN100" s="63"/>
      <c r="CO100" s="157"/>
      <c r="CP100" s="63"/>
      <c r="CQ100" s="128"/>
      <c r="CR100" s="112">
        <v>149300</v>
      </c>
      <c r="CS100" s="112">
        <f>CR100*19%</f>
        <v>28367</v>
      </c>
      <c r="CT100" s="151">
        <f t="shared" si="51"/>
        <v>177667</v>
      </c>
      <c r="CU100" s="82">
        <f>+CT100*F100</f>
        <v>355334</v>
      </c>
      <c r="CV100" s="128"/>
      <c r="CW100" s="119"/>
      <c r="CX100" s="119"/>
      <c r="CY100" s="150"/>
      <c r="CZ100" s="82"/>
      <c r="DA100" s="128"/>
      <c r="DB100" s="119"/>
      <c r="DC100" s="119"/>
      <c r="DD100" s="150"/>
      <c r="DE100" s="63"/>
      <c r="DF100" s="128"/>
      <c r="DG100" s="112"/>
      <c r="DH100" s="112"/>
      <c r="DI100" s="151"/>
      <c r="DJ100" s="63"/>
      <c r="DK100" s="128"/>
      <c r="DL100" s="119"/>
      <c r="DM100" s="119"/>
      <c r="DN100" s="150"/>
      <c r="DO100" s="63"/>
      <c r="DQ100" s="45">
        <f t="shared" si="92"/>
        <v>99586.5</v>
      </c>
      <c r="DR100" s="46">
        <f>SMALL((R100,W100,AB100,AG100,AL100,AQ100,AV100,BA100,BF100,BK100,BP100,BU100,BZ100,CE100,CJ100,CO100,CT100,CY100,DD100,DI100,DN100),1)</f>
        <v>21506</v>
      </c>
      <c r="DS100" s="180" t="str">
        <f t="shared" si="93"/>
        <v>DISCOLMETS S.A.S</v>
      </c>
      <c r="DT100" s="48"/>
      <c r="DU100" s="91" t="str">
        <f t="shared" si="94"/>
        <v/>
      </c>
      <c r="DV100" s="49">
        <f t="shared" si="95"/>
        <v>21506</v>
      </c>
      <c r="DW100" s="50">
        <f>DV100*F100</f>
        <v>43012</v>
      </c>
      <c r="DX100" s="170">
        <f t="shared" si="69"/>
        <v>0</v>
      </c>
      <c r="DY100" s="170">
        <f t="shared" si="70"/>
        <v>0</v>
      </c>
      <c r="DZ100" s="170">
        <f t="shared" si="71"/>
        <v>0</v>
      </c>
      <c r="EA100" s="171">
        <f t="shared" si="72"/>
        <v>0</v>
      </c>
      <c r="EB100" s="170">
        <f t="shared" si="73"/>
        <v>0</v>
      </c>
      <c r="EC100" s="170">
        <f t="shared" si="74"/>
        <v>0</v>
      </c>
      <c r="ED100" s="172">
        <f t="shared" si="75"/>
        <v>0</v>
      </c>
      <c r="EE100" s="170">
        <f t="shared" si="76"/>
        <v>0</v>
      </c>
      <c r="EF100" s="171">
        <f t="shared" si="77"/>
        <v>0</v>
      </c>
      <c r="EG100" s="186">
        <f t="shared" si="78"/>
        <v>21506</v>
      </c>
      <c r="EH100" s="170">
        <f t="shared" si="79"/>
        <v>0</v>
      </c>
      <c r="EI100" s="171">
        <f t="shared" si="80"/>
        <v>0</v>
      </c>
      <c r="EJ100" s="170">
        <f t="shared" si="81"/>
        <v>0</v>
      </c>
      <c r="EK100" s="169">
        <f t="shared" si="82"/>
        <v>0</v>
      </c>
      <c r="EL100" s="170">
        <f t="shared" si="83"/>
        <v>0</v>
      </c>
      <c r="EM100" s="170">
        <f t="shared" si="84"/>
        <v>0</v>
      </c>
      <c r="EN100" s="174">
        <f t="shared" si="85"/>
        <v>177667</v>
      </c>
      <c r="EO100" s="171">
        <f t="shared" si="86"/>
        <v>0</v>
      </c>
      <c r="EP100" s="171">
        <f t="shared" si="87"/>
        <v>0</v>
      </c>
      <c r="EQ100" s="174">
        <f t="shared" si="88"/>
        <v>0</v>
      </c>
      <c r="ER100" s="171">
        <f t="shared" si="89"/>
        <v>0</v>
      </c>
      <c r="ES100" s="196" t="s">
        <v>701</v>
      </c>
    </row>
    <row r="101" spans="1:149" s="14" customFormat="1" ht="88.5" customHeight="1" thickBot="1">
      <c r="A101" s="27">
        <v>89</v>
      </c>
      <c r="B101" s="98" t="s">
        <v>238</v>
      </c>
      <c r="C101" s="99" t="s">
        <v>239</v>
      </c>
      <c r="D101" s="100" t="s">
        <v>57</v>
      </c>
      <c r="E101" s="99" t="s">
        <v>37</v>
      </c>
      <c r="F101" s="101">
        <v>5</v>
      </c>
      <c r="G101" s="102" t="s">
        <v>58</v>
      </c>
      <c r="H101" s="103" t="s">
        <v>59</v>
      </c>
      <c r="I101" s="88"/>
      <c r="J101" s="33"/>
      <c r="K101" s="32"/>
      <c r="L101" s="33"/>
      <c r="M101" s="71"/>
      <c r="N101" s="71"/>
      <c r="P101" s="57"/>
      <c r="Q101" s="57"/>
      <c r="R101" s="149"/>
      <c r="S101" s="57"/>
      <c r="T101" s="53"/>
      <c r="U101" s="65"/>
      <c r="V101" s="65"/>
      <c r="W101" s="149"/>
      <c r="X101" s="60"/>
      <c r="Y101" s="53"/>
      <c r="Z101" s="40"/>
      <c r="AA101" s="30"/>
      <c r="AB101" s="152"/>
      <c r="AC101" s="57"/>
      <c r="AD101" s="53"/>
      <c r="AE101" s="117"/>
      <c r="AF101" s="117"/>
      <c r="AG101" s="155"/>
      <c r="AH101" s="117"/>
      <c r="AI101" s="53"/>
      <c r="AJ101" s="40"/>
      <c r="AK101" s="30"/>
      <c r="AL101" s="152"/>
      <c r="AM101" s="60"/>
      <c r="AN101" s="61"/>
      <c r="AO101" s="57"/>
      <c r="AP101" s="57"/>
      <c r="AQ101" s="149"/>
      <c r="AR101" s="65"/>
      <c r="AS101" s="61"/>
      <c r="AT101" s="121"/>
      <c r="AU101" s="121"/>
      <c r="AV101" s="162"/>
      <c r="AW101" s="121"/>
      <c r="AX101" s="61"/>
      <c r="AY101" s="57"/>
      <c r="AZ101" s="57"/>
      <c r="BA101" s="149"/>
      <c r="BB101" s="66"/>
      <c r="BC101" s="61"/>
      <c r="BD101" s="57"/>
      <c r="BE101" s="57"/>
      <c r="BF101" s="149"/>
      <c r="BG101" s="57"/>
      <c r="BH101" s="61"/>
      <c r="BI101" s="112"/>
      <c r="BJ101" s="112"/>
      <c r="BK101" s="151"/>
      <c r="BL101" s="123"/>
      <c r="BM101" s="61"/>
      <c r="BN101" s="57"/>
      <c r="BO101" s="57"/>
      <c r="BP101" s="149"/>
      <c r="BQ101" s="65"/>
      <c r="BR101" s="61"/>
      <c r="BS101" s="127"/>
      <c r="BT101" s="127"/>
      <c r="BU101" s="150"/>
      <c r="BV101" s="60"/>
      <c r="BW101" s="61"/>
      <c r="BX101" s="63"/>
      <c r="BY101" s="63"/>
      <c r="BZ101" s="157"/>
      <c r="CA101" s="63"/>
      <c r="CB101" s="128"/>
      <c r="CC101" s="63"/>
      <c r="CD101" s="63"/>
      <c r="CE101" s="157"/>
      <c r="CF101" s="63"/>
      <c r="CG101" s="128"/>
      <c r="CH101" s="63"/>
      <c r="CI101" s="63"/>
      <c r="CJ101" s="157"/>
      <c r="CK101" s="63"/>
      <c r="CL101" s="128"/>
      <c r="CM101" s="63"/>
      <c r="CN101" s="63"/>
      <c r="CO101" s="157"/>
      <c r="CP101" s="63"/>
      <c r="CQ101" s="128"/>
      <c r="CR101" s="112"/>
      <c r="CS101" s="112"/>
      <c r="CT101" s="151"/>
      <c r="CU101" s="82"/>
      <c r="CV101" s="128"/>
      <c r="CW101" s="119"/>
      <c r="CX101" s="119"/>
      <c r="CY101" s="150"/>
      <c r="CZ101" s="82"/>
      <c r="DA101" s="128"/>
      <c r="DB101" s="119"/>
      <c r="DC101" s="119"/>
      <c r="DD101" s="150"/>
      <c r="DE101" s="63"/>
      <c r="DF101" s="128"/>
      <c r="DG101" s="112"/>
      <c r="DH101" s="112"/>
      <c r="DI101" s="151"/>
      <c r="DJ101" s="63"/>
      <c r="DK101" s="128"/>
      <c r="DL101" s="119"/>
      <c r="DM101" s="119"/>
      <c r="DN101" s="150"/>
      <c r="DO101" s="63"/>
      <c r="DQ101" s="45"/>
      <c r="DR101" s="46"/>
      <c r="DS101" s="176"/>
      <c r="DT101" s="48"/>
      <c r="DU101" s="91"/>
      <c r="DV101" s="49"/>
      <c r="DW101" s="50"/>
      <c r="DX101" s="170">
        <f t="shared" si="69"/>
        <v>0</v>
      </c>
      <c r="DY101" s="170">
        <f t="shared" si="70"/>
        <v>0</v>
      </c>
      <c r="DZ101" s="170">
        <f t="shared" si="71"/>
        <v>0</v>
      </c>
      <c r="EA101" s="171">
        <f t="shared" si="72"/>
        <v>0</v>
      </c>
      <c r="EB101" s="170">
        <f t="shared" si="73"/>
        <v>0</v>
      </c>
      <c r="EC101" s="170">
        <f t="shared" si="74"/>
        <v>0</v>
      </c>
      <c r="ED101" s="172">
        <f t="shared" si="75"/>
        <v>0</v>
      </c>
      <c r="EE101" s="170">
        <f t="shared" si="76"/>
        <v>0</v>
      </c>
      <c r="EF101" s="171">
        <f t="shared" si="77"/>
        <v>0</v>
      </c>
      <c r="EG101" s="173">
        <f t="shared" si="78"/>
        <v>0</v>
      </c>
      <c r="EH101" s="170">
        <f t="shared" si="79"/>
        <v>0</v>
      </c>
      <c r="EI101" s="171">
        <f t="shared" si="80"/>
        <v>0</v>
      </c>
      <c r="EJ101" s="170">
        <f t="shared" si="81"/>
        <v>0</v>
      </c>
      <c r="EK101" s="169">
        <f t="shared" si="82"/>
        <v>0</v>
      </c>
      <c r="EL101" s="170">
        <f t="shared" si="83"/>
        <v>0</v>
      </c>
      <c r="EM101" s="170">
        <f t="shared" si="84"/>
        <v>0</v>
      </c>
      <c r="EN101" s="174">
        <f t="shared" si="85"/>
        <v>0</v>
      </c>
      <c r="EO101" s="171">
        <f t="shared" si="86"/>
        <v>0</v>
      </c>
      <c r="EP101" s="171">
        <f t="shared" si="87"/>
        <v>0</v>
      </c>
      <c r="EQ101" s="174">
        <f t="shared" si="88"/>
        <v>0</v>
      </c>
      <c r="ER101" s="171">
        <f t="shared" si="89"/>
        <v>0</v>
      </c>
      <c r="ES101" s="199" t="s">
        <v>708</v>
      </c>
    </row>
    <row r="102" spans="1:149" s="14" customFormat="1" ht="88.5" customHeight="1" thickBot="1">
      <c r="A102" s="27">
        <v>90</v>
      </c>
      <c r="B102" s="102" t="s">
        <v>240</v>
      </c>
      <c r="C102" s="102" t="s">
        <v>241</v>
      </c>
      <c r="D102" s="100" t="s">
        <v>57</v>
      </c>
      <c r="E102" s="102" t="s">
        <v>37</v>
      </c>
      <c r="F102" s="104">
        <v>1</v>
      </c>
      <c r="G102" s="102" t="s">
        <v>58</v>
      </c>
      <c r="H102" s="103" t="s">
        <v>59</v>
      </c>
      <c r="I102" s="88"/>
      <c r="J102" s="24"/>
      <c r="K102" s="32"/>
      <c r="L102" s="32"/>
      <c r="M102" s="71"/>
      <c r="N102" s="71"/>
      <c r="P102" s="57"/>
      <c r="Q102" s="57"/>
      <c r="R102" s="149"/>
      <c r="S102" s="57"/>
      <c r="T102" s="53"/>
      <c r="U102" s="65"/>
      <c r="V102" s="65"/>
      <c r="W102" s="149"/>
      <c r="X102" s="60"/>
      <c r="Y102" s="53"/>
      <c r="Z102" s="40"/>
      <c r="AA102" s="30"/>
      <c r="AB102" s="152"/>
      <c r="AC102" s="57"/>
      <c r="AD102" s="53"/>
      <c r="AE102" s="117"/>
      <c r="AF102" s="117"/>
      <c r="AG102" s="155"/>
      <c r="AH102" s="117"/>
      <c r="AI102" s="53"/>
      <c r="AJ102" s="40"/>
      <c r="AK102" s="30"/>
      <c r="AL102" s="152"/>
      <c r="AM102" s="60"/>
      <c r="AN102" s="61"/>
      <c r="AO102" s="57"/>
      <c r="AP102" s="57"/>
      <c r="AQ102" s="149"/>
      <c r="AR102" s="65"/>
      <c r="AS102" s="61"/>
      <c r="AT102" s="121"/>
      <c r="AU102" s="121"/>
      <c r="AV102" s="162"/>
      <c r="AW102" s="121"/>
      <c r="AX102" s="61"/>
      <c r="AY102" s="57"/>
      <c r="AZ102" s="57"/>
      <c r="BA102" s="149"/>
      <c r="BB102" s="66"/>
      <c r="BC102" s="61"/>
      <c r="BD102" s="57"/>
      <c r="BE102" s="57"/>
      <c r="BF102" s="149"/>
      <c r="BG102" s="57"/>
      <c r="BH102" s="61"/>
      <c r="BI102" s="112"/>
      <c r="BJ102" s="112"/>
      <c r="BK102" s="151"/>
      <c r="BL102" s="123"/>
      <c r="BM102" s="61"/>
      <c r="BN102" s="57"/>
      <c r="BO102" s="57"/>
      <c r="BP102" s="149"/>
      <c r="BQ102" s="65"/>
      <c r="BR102" s="61"/>
      <c r="BS102" s="127"/>
      <c r="BT102" s="127"/>
      <c r="BU102" s="150"/>
      <c r="BV102" s="60"/>
      <c r="BW102" s="61"/>
      <c r="BX102" s="63"/>
      <c r="BY102" s="63"/>
      <c r="BZ102" s="157"/>
      <c r="CA102" s="63"/>
      <c r="CB102" s="128"/>
      <c r="CC102" s="63"/>
      <c r="CD102" s="63"/>
      <c r="CE102" s="157"/>
      <c r="CF102" s="63"/>
      <c r="CG102" s="128"/>
      <c r="CH102" s="63"/>
      <c r="CI102" s="63"/>
      <c r="CJ102" s="157"/>
      <c r="CK102" s="63"/>
      <c r="CL102" s="128"/>
      <c r="CM102" s="63"/>
      <c r="CN102" s="63"/>
      <c r="CO102" s="157"/>
      <c r="CP102" s="63"/>
      <c r="CQ102" s="128"/>
      <c r="CR102" s="112"/>
      <c r="CS102" s="112"/>
      <c r="CT102" s="151"/>
      <c r="CU102" s="82"/>
      <c r="CV102" s="128"/>
      <c r="CW102" s="119"/>
      <c r="CX102" s="119"/>
      <c r="CY102" s="150"/>
      <c r="CZ102" s="82"/>
      <c r="DA102" s="128"/>
      <c r="DB102" s="119"/>
      <c r="DC102" s="119"/>
      <c r="DD102" s="150"/>
      <c r="DE102" s="63"/>
      <c r="DF102" s="128"/>
      <c r="DG102" s="112"/>
      <c r="DH102" s="112"/>
      <c r="DI102" s="151"/>
      <c r="DJ102" s="63"/>
      <c r="DK102" s="128"/>
      <c r="DL102" s="119"/>
      <c r="DM102" s="119"/>
      <c r="DN102" s="150"/>
      <c r="DO102" s="63"/>
      <c r="DQ102" s="45"/>
      <c r="DR102" s="46"/>
      <c r="DS102" s="176"/>
      <c r="DT102" s="48"/>
      <c r="DU102" s="91"/>
      <c r="DV102" s="49"/>
      <c r="DW102" s="50"/>
      <c r="DX102" s="170">
        <f t="shared" si="69"/>
        <v>0</v>
      </c>
      <c r="DY102" s="170">
        <f t="shared" si="70"/>
        <v>0</v>
      </c>
      <c r="DZ102" s="170">
        <f t="shared" si="71"/>
        <v>0</v>
      </c>
      <c r="EA102" s="171">
        <f t="shared" si="72"/>
        <v>0</v>
      </c>
      <c r="EB102" s="170">
        <f t="shared" si="73"/>
        <v>0</v>
      </c>
      <c r="EC102" s="170">
        <f t="shared" si="74"/>
        <v>0</v>
      </c>
      <c r="ED102" s="172">
        <f t="shared" si="75"/>
        <v>0</v>
      </c>
      <c r="EE102" s="170">
        <f t="shared" si="76"/>
        <v>0</v>
      </c>
      <c r="EF102" s="171">
        <f t="shared" si="77"/>
        <v>0</v>
      </c>
      <c r="EG102" s="173">
        <f t="shared" si="78"/>
        <v>0</v>
      </c>
      <c r="EH102" s="170">
        <f t="shared" si="79"/>
        <v>0</v>
      </c>
      <c r="EI102" s="171">
        <f t="shared" si="80"/>
        <v>0</v>
      </c>
      <c r="EJ102" s="170">
        <f t="shared" si="81"/>
        <v>0</v>
      </c>
      <c r="EK102" s="169">
        <f t="shared" si="82"/>
        <v>0</v>
      </c>
      <c r="EL102" s="170">
        <f t="shared" si="83"/>
        <v>0</v>
      </c>
      <c r="EM102" s="170">
        <f t="shared" si="84"/>
        <v>0</v>
      </c>
      <c r="EN102" s="174">
        <f t="shared" si="85"/>
        <v>0</v>
      </c>
      <c r="EO102" s="171">
        <f t="shared" si="86"/>
        <v>0</v>
      </c>
      <c r="EP102" s="171">
        <f t="shared" si="87"/>
        <v>0</v>
      </c>
      <c r="EQ102" s="174">
        <f t="shared" si="88"/>
        <v>0</v>
      </c>
      <c r="ER102" s="171">
        <f t="shared" si="89"/>
        <v>0</v>
      </c>
      <c r="ES102" s="199" t="s">
        <v>708</v>
      </c>
    </row>
    <row r="103" spans="1:149" s="14" customFormat="1" ht="88.5" customHeight="1" thickBot="1">
      <c r="A103" s="27">
        <v>91</v>
      </c>
      <c r="B103" s="98" t="s">
        <v>242</v>
      </c>
      <c r="C103" s="99" t="s">
        <v>243</v>
      </c>
      <c r="D103" s="100" t="s">
        <v>57</v>
      </c>
      <c r="E103" s="99" t="s">
        <v>37</v>
      </c>
      <c r="F103" s="101">
        <v>1</v>
      </c>
      <c r="G103" s="102" t="s">
        <v>58</v>
      </c>
      <c r="H103" s="103" t="s">
        <v>59</v>
      </c>
      <c r="I103" s="88"/>
      <c r="J103" s="24"/>
      <c r="K103" s="32"/>
      <c r="L103" s="32"/>
      <c r="M103" s="71"/>
      <c r="N103" s="71"/>
      <c r="P103" s="57"/>
      <c r="Q103" s="57"/>
      <c r="R103" s="149"/>
      <c r="S103" s="57"/>
      <c r="T103" s="53"/>
      <c r="U103" s="65"/>
      <c r="V103" s="65"/>
      <c r="W103" s="149"/>
      <c r="X103" s="60"/>
      <c r="Y103" s="53"/>
      <c r="Z103" s="40"/>
      <c r="AA103" s="30"/>
      <c r="AB103" s="152"/>
      <c r="AC103" s="57"/>
      <c r="AD103" s="53"/>
      <c r="AE103" s="117"/>
      <c r="AF103" s="117"/>
      <c r="AG103" s="155"/>
      <c r="AH103" s="117"/>
      <c r="AI103" s="53"/>
      <c r="AJ103" s="40"/>
      <c r="AK103" s="30"/>
      <c r="AL103" s="152"/>
      <c r="AM103" s="60"/>
      <c r="AN103" s="61"/>
      <c r="AO103" s="57"/>
      <c r="AP103" s="57"/>
      <c r="AQ103" s="149"/>
      <c r="AR103" s="65"/>
      <c r="AS103" s="61"/>
      <c r="AT103" s="121"/>
      <c r="AU103" s="121"/>
      <c r="AV103" s="162"/>
      <c r="AW103" s="121"/>
      <c r="AX103" s="61"/>
      <c r="AY103" s="57"/>
      <c r="AZ103" s="57"/>
      <c r="BA103" s="149"/>
      <c r="BB103" s="66"/>
      <c r="BC103" s="61"/>
      <c r="BD103" s="57"/>
      <c r="BE103" s="57"/>
      <c r="BF103" s="149"/>
      <c r="BG103" s="57"/>
      <c r="BH103" s="61"/>
      <c r="BI103" s="112"/>
      <c r="BJ103" s="112"/>
      <c r="BK103" s="151"/>
      <c r="BL103" s="123"/>
      <c r="BM103" s="61"/>
      <c r="BN103" s="57"/>
      <c r="BO103" s="57"/>
      <c r="BP103" s="149"/>
      <c r="BQ103" s="65"/>
      <c r="BR103" s="61"/>
      <c r="BS103" s="127"/>
      <c r="BT103" s="127"/>
      <c r="BU103" s="150"/>
      <c r="BV103" s="60"/>
      <c r="BW103" s="61"/>
      <c r="BX103" s="63"/>
      <c r="BY103" s="63"/>
      <c r="BZ103" s="157"/>
      <c r="CA103" s="63"/>
      <c r="CB103" s="128"/>
      <c r="CC103" s="63"/>
      <c r="CD103" s="63"/>
      <c r="CE103" s="157"/>
      <c r="CF103" s="63"/>
      <c r="CG103" s="128"/>
      <c r="CH103" s="63"/>
      <c r="CI103" s="63"/>
      <c r="CJ103" s="157"/>
      <c r="CK103" s="63"/>
      <c r="CL103" s="128"/>
      <c r="CM103" s="63"/>
      <c r="CN103" s="63"/>
      <c r="CO103" s="157"/>
      <c r="CP103" s="63"/>
      <c r="CQ103" s="128"/>
      <c r="CR103" s="112"/>
      <c r="CS103" s="112"/>
      <c r="CT103" s="151"/>
      <c r="CU103" s="82"/>
      <c r="CV103" s="128"/>
      <c r="CW103" s="119"/>
      <c r="CX103" s="119"/>
      <c r="CY103" s="150"/>
      <c r="CZ103" s="82"/>
      <c r="DA103" s="128"/>
      <c r="DB103" s="119"/>
      <c r="DC103" s="119"/>
      <c r="DD103" s="150"/>
      <c r="DE103" s="63"/>
      <c r="DF103" s="128"/>
      <c r="DG103" s="112"/>
      <c r="DH103" s="112"/>
      <c r="DI103" s="151"/>
      <c r="DJ103" s="63"/>
      <c r="DK103" s="128"/>
      <c r="DL103" s="119"/>
      <c r="DM103" s="119"/>
      <c r="DN103" s="150"/>
      <c r="DO103" s="63"/>
      <c r="DQ103" s="45"/>
      <c r="DR103" s="46"/>
      <c r="DS103" s="176"/>
      <c r="DT103" s="48"/>
      <c r="DU103" s="91"/>
      <c r="DV103" s="49"/>
      <c r="DW103" s="50"/>
      <c r="DX103" s="170">
        <f t="shared" si="69"/>
        <v>0</v>
      </c>
      <c r="DY103" s="170">
        <f t="shared" si="70"/>
        <v>0</v>
      </c>
      <c r="DZ103" s="170">
        <f t="shared" si="71"/>
        <v>0</v>
      </c>
      <c r="EA103" s="171">
        <f t="shared" si="72"/>
        <v>0</v>
      </c>
      <c r="EB103" s="170">
        <f t="shared" si="73"/>
        <v>0</v>
      </c>
      <c r="EC103" s="170">
        <f t="shared" si="74"/>
        <v>0</v>
      </c>
      <c r="ED103" s="172">
        <f t="shared" si="75"/>
        <v>0</v>
      </c>
      <c r="EE103" s="170">
        <f t="shared" si="76"/>
        <v>0</v>
      </c>
      <c r="EF103" s="171">
        <f t="shared" si="77"/>
        <v>0</v>
      </c>
      <c r="EG103" s="173">
        <f t="shared" si="78"/>
        <v>0</v>
      </c>
      <c r="EH103" s="170">
        <f t="shared" si="79"/>
        <v>0</v>
      </c>
      <c r="EI103" s="171">
        <f t="shared" si="80"/>
        <v>0</v>
      </c>
      <c r="EJ103" s="170">
        <f t="shared" si="81"/>
        <v>0</v>
      </c>
      <c r="EK103" s="169">
        <f t="shared" si="82"/>
        <v>0</v>
      </c>
      <c r="EL103" s="170">
        <f t="shared" si="83"/>
        <v>0</v>
      </c>
      <c r="EM103" s="170">
        <f t="shared" si="84"/>
        <v>0</v>
      </c>
      <c r="EN103" s="174">
        <f t="shared" si="85"/>
        <v>0</v>
      </c>
      <c r="EO103" s="171">
        <f t="shared" si="86"/>
        <v>0</v>
      </c>
      <c r="EP103" s="171">
        <f t="shared" si="87"/>
        <v>0</v>
      </c>
      <c r="EQ103" s="174">
        <f t="shared" si="88"/>
        <v>0</v>
      </c>
      <c r="ER103" s="171">
        <f t="shared" si="89"/>
        <v>0</v>
      </c>
      <c r="ES103" s="199" t="s">
        <v>708</v>
      </c>
    </row>
    <row r="104" spans="1:149" s="14" customFormat="1" ht="88.5" customHeight="1" thickBot="1">
      <c r="A104" s="27">
        <v>92</v>
      </c>
      <c r="B104" s="98" t="s">
        <v>244</v>
      </c>
      <c r="C104" s="99" t="s">
        <v>245</v>
      </c>
      <c r="D104" s="100" t="s">
        <v>57</v>
      </c>
      <c r="E104" s="99" t="s">
        <v>37</v>
      </c>
      <c r="F104" s="101">
        <v>1</v>
      </c>
      <c r="G104" s="102" t="s">
        <v>58</v>
      </c>
      <c r="H104" s="103" t="s">
        <v>59</v>
      </c>
      <c r="I104" s="88"/>
      <c r="J104" s="24"/>
      <c r="K104" s="32"/>
      <c r="L104" s="32"/>
      <c r="M104" s="71"/>
      <c r="N104" s="71"/>
      <c r="P104" s="57"/>
      <c r="Q104" s="57"/>
      <c r="R104" s="149"/>
      <c r="S104" s="57"/>
      <c r="T104" s="53"/>
      <c r="U104" s="112">
        <v>21138.554216867469</v>
      </c>
      <c r="V104" s="113"/>
      <c r="W104" s="151">
        <v>21138.554216867469</v>
      </c>
      <c r="X104" s="60">
        <f>+W104*F104</f>
        <v>21138.554216867469</v>
      </c>
      <c r="Y104" s="53"/>
      <c r="Z104" s="40"/>
      <c r="AA104" s="30"/>
      <c r="AB104" s="152"/>
      <c r="AC104" s="57"/>
      <c r="AD104" s="53"/>
      <c r="AE104" s="117"/>
      <c r="AF104" s="117"/>
      <c r="AG104" s="155"/>
      <c r="AH104" s="117"/>
      <c r="AI104" s="53"/>
      <c r="AJ104" s="40"/>
      <c r="AK104" s="30"/>
      <c r="AL104" s="152"/>
      <c r="AM104" s="60"/>
      <c r="AN104" s="61"/>
      <c r="AO104" s="57"/>
      <c r="AP104" s="57"/>
      <c r="AQ104" s="149"/>
      <c r="AR104" s="65"/>
      <c r="AS104" s="61"/>
      <c r="AT104" s="121"/>
      <c r="AU104" s="121"/>
      <c r="AV104" s="162"/>
      <c r="AW104" s="121"/>
      <c r="AX104" s="61"/>
      <c r="AY104" s="57"/>
      <c r="AZ104" s="57"/>
      <c r="BA104" s="149"/>
      <c r="BB104" s="66"/>
      <c r="BC104" s="61"/>
      <c r="BD104" s="57"/>
      <c r="BE104" s="57"/>
      <c r="BF104" s="149"/>
      <c r="BG104" s="57"/>
      <c r="BH104" s="61"/>
      <c r="BI104" s="112"/>
      <c r="BJ104" s="112"/>
      <c r="BK104" s="151"/>
      <c r="BL104" s="123"/>
      <c r="BM104" s="61"/>
      <c r="BN104" s="57"/>
      <c r="BO104" s="57"/>
      <c r="BP104" s="149"/>
      <c r="BQ104" s="65"/>
      <c r="BR104" s="61"/>
      <c r="BS104" s="127"/>
      <c r="BT104" s="127"/>
      <c r="BU104" s="150"/>
      <c r="BV104" s="60"/>
      <c r="BW104" s="61"/>
      <c r="BX104" s="63"/>
      <c r="BY104" s="63"/>
      <c r="BZ104" s="157"/>
      <c r="CA104" s="63"/>
      <c r="CB104" s="128"/>
      <c r="CC104" s="63"/>
      <c r="CD104" s="63"/>
      <c r="CE104" s="157"/>
      <c r="CF104" s="63"/>
      <c r="CG104" s="128"/>
      <c r="CH104" s="63"/>
      <c r="CI104" s="63"/>
      <c r="CJ104" s="157"/>
      <c r="CK104" s="63"/>
      <c r="CL104" s="128"/>
      <c r="CM104" s="63"/>
      <c r="CN104" s="63"/>
      <c r="CO104" s="157"/>
      <c r="CP104" s="63"/>
      <c r="CQ104" s="128"/>
      <c r="CR104" s="112"/>
      <c r="CS104" s="112"/>
      <c r="CT104" s="151"/>
      <c r="CU104" s="82"/>
      <c r="CV104" s="128"/>
      <c r="CW104" s="119"/>
      <c r="CX104" s="119"/>
      <c r="CY104" s="150"/>
      <c r="CZ104" s="82"/>
      <c r="DA104" s="128"/>
      <c r="DB104" s="119"/>
      <c r="DC104" s="119"/>
      <c r="DD104" s="150"/>
      <c r="DE104" s="63"/>
      <c r="DF104" s="128"/>
      <c r="DG104" s="112"/>
      <c r="DH104" s="112"/>
      <c r="DI104" s="151"/>
      <c r="DJ104" s="63"/>
      <c r="DK104" s="128"/>
      <c r="DL104" s="119"/>
      <c r="DM104" s="119"/>
      <c r="DN104" s="150"/>
      <c r="DO104" s="63"/>
      <c r="DQ104" s="45">
        <f t="shared" si="92"/>
        <v>21138.554216867469</v>
      </c>
      <c r="DR104" s="46">
        <f>SMALL((R104,W104,AB104,AG104,AL104,AQ104,AV104,BA104,BF104,BK104,BP104,BU104,BZ104,CE104,CJ104,CO104,CT104,CY104,DD104,DI104,DN104),1)</f>
        <v>21138.554216867469</v>
      </c>
      <c r="DS104" s="175" t="str">
        <f t="shared" si="93"/>
        <v>MEDICOX LTDA</v>
      </c>
      <c r="DT104" s="48"/>
      <c r="DU104" s="91" t="str">
        <f t="shared" si="94"/>
        <v/>
      </c>
      <c r="DV104" s="49">
        <f t="shared" si="95"/>
        <v>21138.554216867469</v>
      </c>
      <c r="DW104" s="50">
        <f t="shared" ref="DW104:DW109" si="112">DV104*F104</f>
        <v>21138.554216867469</v>
      </c>
      <c r="DX104" s="170">
        <f t="shared" si="69"/>
        <v>0</v>
      </c>
      <c r="DY104" s="170">
        <f t="shared" si="70"/>
        <v>21138.554216867469</v>
      </c>
      <c r="DZ104" s="170">
        <f t="shared" si="71"/>
        <v>0</v>
      </c>
      <c r="EA104" s="171">
        <f t="shared" si="72"/>
        <v>0</v>
      </c>
      <c r="EB104" s="170">
        <f t="shared" si="73"/>
        <v>0</v>
      </c>
      <c r="EC104" s="170">
        <f t="shared" si="74"/>
        <v>0</v>
      </c>
      <c r="ED104" s="172">
        <f t="shared" si="75"/>
        <v>0</v>
      </c>
      <c r="EE104" s="170">
        <f t="shared" si="76"/>
        <v>0</v>
      </c>
      <c r="EF104" s="171">
        <f t="shared" si="77"/>
        <v>0</v>
      </c>
      <c r="EG104" s="173">
        <f t="shared" si="78"/>
        <v>0</v>
      </c>
      <c r="EH104" s="170">
        <f t="shared" si="79"/>
        <v>0</v>
      </c>
      <c r="EI104" s="171">
        <f t="shared" si="80"/>
        <v>0</v>
      </c>
      <c r="EJ104" s="170">
        <f t="shared" si="81"/>
        <v>0</v>
      </c>
      <c r="EK104" s="169">
        <f t="shared" si="82"/>
        <v>0</v>
      </c>
      <c r="EL104" s="170">
        <f t="shared" si="83"/>
        <v>0</v>
      </c>
      <c r="EM104" s="170">
        <f t="shared" si="84"/>
        <v>0</v>
      </c>
      <c r="EN104" s="174">
        <f t="shared" si="85"/>
        <v>0</v>
      </c>
      <c r="EO104" s="171">
        <f t="shared" si="86"/>
        <v>0</v>
      </c>
      <c r="EP104" s="171">
        <f t="shared" si="87"/>
        <v>0</v>
      </c>
      <c r="EQ104" s="174">
        <f t="shared" si="88"/>
        <v>0</v>
      </c>
      <c r="ER104" s="171">
        <f t="shared" si="89"/>
        <v>0</v>
      </c>
      <c r="ES104" s="188"/>
    </row>
    <row r="105" spans="1:149" s="14" customFormat="1" ht="88.5" customHeight="1" thickBot="1">
      <c r="A105" s="27">
        <v>93</v>
      </c>
      <c r="B105" s="98" t="s">
        <v>246</v>
      </c>
      <c r="C105" s="99" t="s">
        <v>247</v>
      </c>
      <c r="D105" s="100" t="s">
        <v>57</v>
      </c>
      <c r="E105" s="99" t="s">
        <v>37</v>
      </c>
      <c r="F105" s="101">
        <v>52</v>
      </c>
      <c r="G105" s="102" t="s">
        <v>58</v>
      </c>
      <c r="H105" s="103" t="s">
        <v>59</v>
      </c>
      <c r="I105" s="88"/>
      <c r="J105" s="33"/>
      <c r="K105" s="32"/>
      <c r="L105" s="33"/>
      <c r="M105" s="71"/>
      <c r="N105" s="71"/>
      <c r="P105" s="57"/>
      <c r="Q105" s="57"/>
      <c r="R105" s="149"/>
      <c r="S105" s="57"/>
      <c r="T105" s="53"/>
      <c r="U105" s="112">
        <v>20265.060240963856</v>
      </c>
      <c r="V105" s="113"/>
      <c r="W105" s="151">
        <v>20265.060240963856</v>
      </c>
      <c r="X105" s="60">
        <f>+W105*F105</f>
        <v>1053783.1325301204</v>
      </c>
      <c r="Y105" s="53"/>
      <c r="Z105" s="54"/>
      <c r="AA105" s="55"/>
      <c r="AB105" s="153"/>
      <c r="AC105" s="57"/>
      <c r="AD105" s="53"/>
      <c r="AE105" s="117"/>
      <c r="AF105" s="117"/>
      <c r="AG105" s="155"/>
      <c r="AH105" s="117"/>
      <c r="AI105" s="53"/>
      <c r="AJ105" s="54"/>
      <c r="AK105" s="55"/>
      <c r="AL105" s="153"/>
      <c r="AM105" s="60"/>
      <c r="AN105" s="61"/>
      <c r="AO105" s="57"/>
      <c r="AP105" s="57"/>
      <c r="AQ105" s="149"/>
      <c r="AR105" s="65"/>
      <c r="AS105" s="61"/>
      <c r="AT105" s="121">
        <v>21139</v>
      </c>
      <c r="AU105" s="121"/>
      <c r="AV105" s="162">
        <f t="shared" si="35"/>
        <v>21139</v>
      </c>
      <c r="AW105" s="121">
        <f>+AV105*F105</f>
        <v>1099228</v>
      </c>
      <c r="AX105" s="61"/>
      <c r="AY105" s="57"/>
      <c r="AZ105" s="57"/>
      <c r="BA105" s="149"/>
      <c r="BB105" s="66"/>
      <c r="BC105" s="61"/>
      <c r="BD105" s="57"/>
      <c r="BE105" s="57"/>
      <c r="BF105" s="149"/>
      <c r="BG105" s="57"/>
      <c r="BH105" s="61"/>
      <c r="BI105" s="123">
        <v>20175</v>
      </c>
      <c r="BJ105" s="123"/>
      <c r="BK105" s="163">
        <v>20175</v>
      </c>
      <c r="BL105" s="123">
        <f>+BK105*F105</f>
        <v>1049100</v>
      </c>
      <c r="BM105" s="61"/>
      <c r="BN105" s="57"/>
      <c r="BO105" s="57"/>
      <c r="BP105" s="149"/>
      <c r="BQ105" s="65"/>
      <c r="BR105" s="61"/>
      <c r="BS105" s="127"/>
      <c r="BT105" s="127"/>
      <c r="BU105" s="150"/>
      <c r="BV105" s="60"/>
      <c r="BW105" s="61"/>
      <c r="BX105" s="63"/>
      <c r="BY105" s="63"/>
      <c r="BZ105" s="157"/>
      <c r="CA105" s="63"/>
      <c r="CB105" s="128"/>
      <c r="CC105" s="63"/>
      <c r="CD105" s="63"/>
      <c r="CE105" s="157"/>
      <c r="CF105" s="63"/>
      <c r="CG105" s="128"/>
      <c r="CH105" s="63"/>
      <c r="CI105" s="63"/>
      <c r="CJ105" s="157"/>
      <c r="CK105" s="63"/>
      <c r="CL105" s="128"/>
      <c r="CM105" s="63"/>
      <c r="CN105" s="63"/>
      <c r="CO105" s="157"/>
      <c r="CP105" s="63"/>
      <c r="CQ105" s="128"/>
      <c r="CR105" s="112"/>
      <c r="CS105" s="112"/>
      <c r="CT105" s="151"/>
      <c r="CU105" s="82"/>
      <c r="CV105" s="128"/>
      <c r="CW105" s="119"/>
      <c r="CX105" s="119"/>
      <c r="CY105" s="150"/>
      <c r="CZ105" s="82"/>
      <c r="DA105" s="128"/>
      <c r="DB105" s="119"/>
      <c r="DC105" s="119"/>
      <c r="DD105" s="150"/>
      <c r="DE105" s="63"/>
      <c r="DF105" s="128"/>
      <c r="DG105" s="112"/>
      <c r="DH105" s="112"/>
      <c r="DI105" s="151"/>
      <c r="DJ105" s="63"/>
      <c r="DK105" s="128"/>
      <c r="DL105" s="119"/>
      <c r="DM105" s="119"/>
      <c r="DN105" s="150"/>
      <c r="DO105" s="63"/>
      <c r="DQ105" s="45">
        <f t="shared" si="92"/>
        <v>20526.353413654619</v>
      </c>
      <c r="DR105" s="46">
        <f>SMALL((R105,W105,AB105,AG105,AL105,AQ105,AV105,BA105,BF105,BK105,BP105,BU105,BZ105,CE105,CJ105,CO105,CT105,CY105,DD105,DI105,DN105),1)</f>
        <v>20175</v>
      </c>
      <c r="DS105" s="175" t="str">
        <f t="shared" si="93"/>
        <v>DISCOLMETS S.A.S</v>
      </c>
      <c r="DT105" s="48"/>
      <c r="DU105" s="91" t="str">
        <f t="shared" si="94"/>
        <v/>
      </c>
      <c r="DV105" s="49">
        <f t="shared" si="95"/>
        <v>20175</v>
      </c>
      <c r="DW105" s="50">
        <f t="shared" si="112"/>
        <v>1049100</v>
      </c>
      <c r="DX105" s="170">
        <f t="shared" si="69"/>
        <v>0</v>
      </c>
      <c r="DY105" s="170">
        <f t="shared" si="70"/>
        <v>20265.060240963856</v>
      </c>
      <c r="DZ105" s="170">
        <f t="shared" si="71"/>
        <v>0</v>
      </c>
      <c r="EA105" s="171">
        <f t="shared" si="72"/>
        <v>0</v>
      </c>
      <c r="EB105" s="170">
        <f t="shared" si="73"/>
        <v>0</v>
      </c>
      <c r="EC105" s="170">
        <f t="shared" si="74"/>
        <v>0</v>
      </c>
      <c r="ED105" s="172">
        <f t="shared" si="75"/>
        <v>21139</v>
      </c>
      <c r="EE105" s="170">
        <f t="shared" si="76"/>
        <v>0</v>
      </c>
      <c r="EF105" s="171">
        <f t="shared" si="77"/>
        <v>0</v>
      </c>
      <c r="EG105" s="173">
        <f t="shared" si="78"/>
        <v>20175</v>
      </c>
      <c r="EH105" s="170">
        <f t="shared" si="79"/>
        <v>0</v>
      </c>
      <c r="EI105" s="171">
        <f t="shared" si="80"/>
        <v>0</v>
      </c>
      <c r="EJ105" s="170">
        <f t="shared" si="81"/>
        <v>0</v>
      </c>
      <c r="EK105" s="169">
        <f t="shared" si="82"/>
        <v>0</v>
      </c>
      <c r="EL105" s="170">
        <f t="shared" si="83"/>
        <v>0</v>
      </c>
      <c r="EM105" s="170">
        <f t="shared" si="84"/>
        <v>0</v>
      </c>
      <c r="EN105" s="174">
        <f t="shared" si="85"/>
        <v>0</v>
      </c>
      <c r="EO105" s="171">
        <f t="shared" si="86"/>
        <v>0</v>
      </c>
      <c r="EP105" s="171">
        <f t="shared" si="87"/>
        <v>0</v>
      </c>
      <c r="EQ105" s="174">
        <f t="shared" si="88"/>
        <v>0</v>
      </c>
      <c r="ER105" s="171">
        <f t="shared" si="89"/>
        <v>0</v>
      </c>
      <c r="ES105" s="188"/>
    </row>
    <row r="106" spans="1:149" s="14" customFormat="1" ht="88.5" customHeight="1" thickBot="1">
      <c r="A106" s="27">
        <v>94</v>
      </c>
      <c r="B106" s="98" t="s">
        <v>248</v>
      </c>
      <c r="C106" s="99" t="s">
        <v>249</v>
      </c>
      <c r="D106" s="100" t="s">
        <v>57</v>
      </c>
      <c r="E106" s="99" t="s">
        <v>37</v>
      </c>
      <c r="F106" s="101">
        <v>24</v>
      </c>
      <c r="G106" s="102" t="s">
        <v>58</v>
      </c>
      <c r="H106" s="103" t="s">
        <v>59</v>
      </c>
      <c r="I106" s="88"/>
      <c r="J106" s="31"/>
      <c r="K106" s="31"/>
      <c r="L106" s="31"/>
      <c r="M106" s="71"/>
      <c r="N106" s="71"/>
      <c r="P106" s="57"/>
      <c r="Q106" s="57"/>
      <c r="R106" s="149"/>
      <c r="S106" s="57"/>
      <c r="T106" s="53"/>
      <c r="U106" s="112">
        <v>17493.975903614457</v>
      </c>
      <c r="V106" s="113"/>
      <c r="W106" s="151">
        <v>17493.975903614457</v>
      </c>
      <c r="X106" s="60">
        <f>+W106*F106</f>
        <v>419855.42168674699</v>
      </c>
      <c r="Y106" s="53"/>
      <c r="Z106" s="40"/>
      <c r="AA106" s="30"/>
      <c r="AB106" s="152"/>
      <c r="AC106" s="57"/>
      <c r="AD106" s="53"/>
      <c r="AE106" s="117"/>
      <c r="AF106" s="117"/>
      <c r="AG106" s="155"/>
      <c r="AH106" s="117"/>
      <c r="AI106" s="53"/>
      <c r="AJ106" s="40"/>
      <c r="AK106" s="30"/>
      <c r="AL106" s="152"/>
      <c r="AM106" s="60"/>
      <c r="AN106" s="61"/>
      <c r="AO106" s="57"/>
      <c r="AP106" s="57"/>
      <c r="AQ106" s="149"/>
      <c r="AR106" s="65"/>
      <c r="AS106" s="61"/>
      <c r="AT106" s="121">
        <v>20265</v>
      </c>
      <c r="AU106" s="121"/>
      <c r="AV106" s="162">
        <f t="shared" si="35"/>
        <v>20265</v>
      </c>
      <c r="AW106" s="121">
        <f>+AV106*F106</f>
        <v>486360</v>
      </c>
      <c r="AX106" s="61"/>
      <c r="AY106" s="57"/>
      <c r="AZ106" s="57"/>
      <c r="BA106" s="149"/>
      <c r="BB106" s="66"/>
      <c r="BC106" s="61"/>
      <c r="BD106" s="57"/>
      <c r="BE106" s="57"/>
      <c r="BF106" s="149"/>
      <c r="BG106" s="57"/>
      <c r="BH106" s="61"/>
      <c r="BI106" s="123">
        <v>19343</v>
      </c>
      <c r="BJ106" s="123"/>
      <c r="BK106" s="163">
        <v>19343</v>
      </c>
      <c r="BL106" s="123">
        <f>+BK106*F106</f>
        <v>464232</v>
      </c>
      <c r="BM106" s="61"/>
      <c r="BN106" s="57"/>
      <c r="BO106" s="57"/>
      <c r="BP106" s="149"/>
      <c r="BQ106" s="65"/>
      <c r="BR106" s="61"/>
      <c r="BS106" s="127"/>
      <c r="BT106" s="127"/>
      <c r="BU106" s="150"/>
      <c r="BV106" s="60"/>
      <c r="BW106" s="61"/>
      <c r="BX106" s="63"/>
      <c r="BY106" s="63"/>
      <c r="BZ106" s="157"/>
      <c r="CA106" s="63"/>
      <c r="CB106" s="128"/>
      <c r="CC106" s="63"/>
      <c r="CD106" s="63"/>
      <c r="CE106" s="157"/>
      <c r="CF106" s="63"/>
      <c r="CG106" s="128"/>
      <c r="CH106" s="63"/>
      <c r="CI106" s="63"/>
      <c r="CJ106" s="157"/>
      <c r="CK106" s="63"/>
      <c r="CL106" s="128"/>
      <c r="CM106" s="63"/>
      <c r="CN106" s="63"/>
      <c r="CO106" s="157"/>
      <c r="CP106" s="63"/>
      <c r="CQ106" s="128"/>
      <c r="CR106" s="112"/>
      <c r="CS106" s="112"/>
      <c r="CT106" s="151"/>
      <c r="CU106" s="82"/>
      <c r="CV106" s="128"/>
      <c r="CW106" s="119"/>
      <c r="CX106" s="119"/>
      <c r="CY106" s="150"/>
      <c r="CZ106" s="82"/>
      <c r="DA106" s="128"/>
      <c r="DB106" s="119"/>
      <c r="DC106" s="119"/>
      <c r="DD106" s="150"/>
      <c r="DE106" s="63"/>
      <c r="DF106" s="128"/>
      <c r="DG106" s="112"/>
      <c r="DH106" s="112"/>
      <c r="DI106" s="151"/>
      <c r="DJ106" s="63"/>
      <c r="DK106" s="128"/>
      <c r="DL106" s="119"/>
      <c r="DM106" s="119"/>
      <c r="DN106" s="150"/>
      <c r="DO106" s="63"/>
      <c r="DQ106" s="45">
        <f t="shared" si="92"/>
        <v>19033.991967871483</v>
      </c>
      <c r="DR106" s="46">
        <f>SMALL((R106,W106,AB106,AG106,AL106,AQ106,AV106,BA106,BF106,BK106,BP106,BU106,BZ106,CE106,CJ106,CO106,CT106,CY106,DD106,DI106,DN106),1)</f>
        <v>17493.975903614457</v>
      </c>
      <c r="DS106" s="175" t="str">
        <f t="shared" si="93"/>
        <v>MEDICOX LTDA</v>
      </c>
      <c r="DT106" s="48"/>
      <c r="DU106" s="91" t="str">
        <f t="shared" si="94"/>
        <v/>
      </c>
      <c r="DV106" s="49">
        <f t="shared" si="95"/>
        <v>17493.975903614457</v>
      </c>
      <c r="DW106" s="50">
        <f t="shared" si="112"/>
        <v>419855.42168674699</v>
      </c>
      <c r="DX106" s="170">
        <f t="shared" si="69"/>
        <v>0</v>
      </c>
      <c r="DY106" s="170">
        <f t="shared" si="70"/>
        <v>17493.975903614457</v>
      </c>
      <c r="DZ106" s="170">
        <f t="shared" si="71"/>
        <v>0</v>
      </c>
      <c r="EA106" s="171">
        <f t="shared" si="72"/>
        <v>0</v>
      </c>
      <c r="EB106" s="170">
        <f t="shared" si="73"/>
        <v>0</v>
      </c>
      <c r="EC106" s="170">
        <f t="shared" si="74"/>
        <v>0</v>
      </c>
      <c r="ED106" s="172">
        <f t="shared" si="75"/>
        <v>20265</v>
      </c>
      <c r="EE106" s="170">
        <f t="shared" si="76"/>
        <v>0</v>
      </c>
      <c r="EF106" s="171">
        <f t="shared" si="77"/>
        <v>0</v>
      </c>
      <c r="EG106" s="173">
        <f t="shared" si="78"/>
        <v>19343</v>
      </c>
      <c r="EH106" s="170">
        <f t="shared" si="79"/>
        <v>0</v>
      </c>
      <c r="EI106" s="171">
        <f t="shared" si="80"/>
        <v>0</v>
      </c>
      <c r="EJ106" s="170">
        <f t="shared" si="81"/>
        <v>0</v>
      </c>
      <c r="EK106" s="169">
        <f t="shared" si="82"/>
        <v>0</v>
      </c>
      <c r="EL106" s="170">
        <f t="shared" si="83"/>
        <v>0</v>
      </c>
      <c r="EM106" s="170">
        <f t="shared" si="84"/>
        <v>0</v>
      </c>
      <c r="EN106" s="174">
        <f t="shared" si="85"/>
        <v>0</v>
      </c>
      <c r="EO106" s="171">
        <f t="shared" si="86"/>
        <v>0</v>
      </c>
      <c r="EP106" s="171">
        <f t="shared" si="87"/>
        <v>0</v>
      </c>
      <c r="EQ106" s="174">
        <f t="shared" si="88"/>
        <v>0</v>
      </c>
      <c r="ER106" s="171">
        <f t="shared" si="89"/>
        <v>0</v>
      </c>
      <c r="ES106" s="188"/>
    </row>
    <row r="107" spans="1:149" s="14" customFormat="1" ht="88.5" customHeight="1" thickBot="1">
      <c r="A107" s="27">
        <v>95</v>
      </c>
      <c r="B107" s="102" t="s">
        <v>250</v>
      </c>
      <c r="C107" s="102" t="s">
        <v>251</v>
      </c>
      <c r="D107" s="100" t="s">
        <v>57</v>
      </c>
      <c r="E107" s="102" t="s">
        <v>37</v>
      </c>
      <c r="F107" s="104">
        <v>1</v>
      </c>
      <c r="G107" s="102" t="s">
        <v>58</v>
      </c>
      <c r="H107" s="103" t="s">
        <v>59</v>
      </c>
      <c r="I107" s="88"/>
      <c r="J107" s="31"/>
      <c r="K107" s="31"/>
      <c r="L107" s="31"/>
      <c r="M107" s="71"/>
      <c r="N107" s="71"/>
      <c r="P107" s="57"/>
      <c r="Q107" s="57"/>
      <c r="R107" s="149"/>
      <c r="S107" s="57"/>
      <c r="T107" s="53"/>
      <c r="U107" s="112">
        <v>17493.975903614457</v>
      </c>
      <c r="V107" s="113"/>
      <c r="W107" s="151">
        <v>17493.975903614457</v>
      </c>
      <c r="X107" s="60">
        <f>+W107*F107</f>
        <v>17493.975903614457</v>
      </c>
      <c r="Y107" s="53"/>
      <c r="Z107" s="40"/>
      <c r="AA107" s="30"/>
      <c r="AB107" s="152"/>
      <c r="AC107" s="57"/>
      <c r="AD107" s="53"/>
      <c r="AE107" s="117"/>
      <c r="AF107" s="117"/>
      <c r="AG107" s="155"/>
      <c r="AH107" s="117"/>
      <c r="AI107" s="53"/>
      <c r="AJ107" s="40"/>
      <c r="AK107" s="30"/>
      <c r="AL107" s="152"/>
      <c r="AM107" s="60"/>
      <c r="AN107" s="61"/>
      <c r="AO107" s="57"/>
      <c r="AP107" s="57"/>
      <c r="AQ107" s="149"/>
      <c r="AR107" s="65"/>
      <c r="AS107" s="61"/>
      <c r="AT107" s="121">
        <v>17494</v>
      </c>
      <c r="AU107" s="121"/>
      <c r="AV107" s="162">
        <f t="shared" si="35"/>
        <v>17494</v>
      </c>
      <c r="AW107" s="121">
        <f>+AV107*F107</f>
        <v>17494</v>
      </c>
      <c r="AX107" s="61"/>
      <c r="AY107" s="57"/>
      <c r="AZ107" s="57"/>
      <c r="BA107" s="149"/>
      <c r="BB107" s="66"/>
      <c r="BC107" s="61"/>
      <c r="BD107" s="57"/>
      <c r="BE107" s="57"/>
      <c r="BF107" s="149"/>
      <c r="BG107" s="57"/>
      <c r="BH107" s="61"/>
      <c r="BI107" s="123">
        <v>16699</v>
      </c>
      <c r="BJ107" s="123"/>
      <c r="BK107" s="163">
        <v>16699</v>
      </c>
      <c r="BL107" s="123">
        <f>+BK107*F107</f>
        <v>16699</v>
      </c>
      <c r="BM107" s="61"/>
      <c r="BN107" s="57"/>
      <c r="BO107" s="57"/>
      <c r="BP107" s="149"/>
      <c r="BQ107" s="65"/>
      <c r="BR107" s="61"/>
      <c r="BS107" s="127"/>
      <c r="BT107" s="127"/>
      <c r="BU107" s="150"/>
      <c r="BV107" s="60"/>
      <c r="BW107" s="61"/>
      <c r="BX107" s="63"/>
      <c r="BY107" s="63"/>
      <c r="BZ107" s="157"/>
      <c r="CA107" s="63"/>
      <c r="CB107" s="128"/>
      <c r="CC107" s="63"/>
      <c r="CD107" s="63"/>
      <c r="CE107" s="157"/>
      <c r="CF107" s="63"/>
      <c r="CG107" s="128"/>
      <c r="CH107" s="63"/>
      <c r="CI107" s="63"/>
      <c r="CJ107" s="157"/>
      <c r="CK107" s="63"/>
      <c r="CL107" s="128"/>
      <c r="CM107" s="63"/>
      <c r="CN107" s="63"/>
      <c r="CO107" s="157"/>
      <c r="CP107" s="63"/>
      <c r="CQ107" s="128"/>
      <c r="CR107" s="112"/>
      <c r="CS107" s="112"/>
      <c r="CT107" s="151"/>
      <c r="CU107" s="82"/>
      <c r="CV107" s="128"/>
      <c r="CW107" s="119"/>
      <c r="CX107" s="119"/>
      <c r="CY107" s="150"/>
      <c r="CZ107" s="82"/>
      <c r="DA107" s="128"/>
      <c r="DB107" s="119"/>
      <c r="DC107" s="119"/>
      <c r="DD107" s="150"/>
      <c r="DE107" s="63"/>
      <c r="DF107" s="128"/>
      <c r="DG107" s="112"/>
      <c r="DH107" s="112"/>
      <c r="DI107" s="151"/>
      <c r="DJ107" s="63"/>
      <c r="DK107" s="128"/>
      <c r="DL107" s="119"/>
      <c r="DM107" s="119"/>
      <c r="DN107" s="150"/>
      <c r="DO107" s="63"/>
      <c r="DQ107" s="45">
        <f t="shared" si="92"/>
        <v>17228.991967871483</v>
      </c>
      <c r="DR107" s="46">
        <f>SMALL((R107,W107,AB107,AG107,AL107,AQ107,AV107,BA107,BF107,BK107,BP107,BU107,BZ107,CE107,CJ107,CO107,CT107,CY107,DD107,DI107,DN107),1)</f>
        <v>16699</v>
      </c>
      <c r="DS107" s="175" t="str">
        <f t="shared" si="93"/>
        <v>DISCOLMETS S.A.S</v>
      </c>
      <c r="DT107" s="48"/>
      <c r="DU107" s="91" t="str">
        <f t="shared" si="94"/>
        <v/>
      </c>
      <c r="DV107" s="49">
        <f t="shared" si="95"/>
        <v>16699</v>
      </c>
      <c r="DW107" s="50">
        <f t="shared" si="112"/>
        <v>16699</v>
      </c>
      <c r="DX107" s="170">
        <f t="shared" si="69"/>
        <v>0</v>
      </c>
      <c r="DY107" s="170">
        <f t="shared" si="70"/>
        <v>17493.975903614457</v>
      </c>
      <c r="DZ107" s="170">
        <f t="shared" si="71"/>
        <v>0</v>
      </c>
      <c r="EA107" s="171">
        <f t="shared" si="72"/>
        <v>0</v>
      </c>
      <c r="EB107" s="170">
        <f t="shared" si="73"/>
        <v>0</v>
      </c>
      <c r="EC107" s="170">
        <f t="shared" si="74"/>
        <v>0</v>
      </c>
      <c r="ED107" s="172">
        <f t="shared" si="75"/>
        <v>17494</v>
      </c>
      <c r="EE107" s="170">
        <f t="shared" si="76"/>
        <v>0</v>
      </c>
      <c r="EF107" s="171">
        <f t="shared" si="77"/>
        <v>0</v>
      </c>
      <c r="EG107" s="173">
        <f t="shared" si="78"/>
        <v>16699</v>
      </c>
      <c r="EH107" s="170">
        <f t="shared" si="79"/>
        <v>0</v>
      </c>
      <c r="EI107" s="171">
        <f t="shared" si="80"/>
        <v>0</v>
      </c>
      <c r="EJ107" s="170">
        <f t="shared" si="81"/>
        <v>0</v>
      </c>
      <c r="EK107" s="169">
        <f t="shared" si="82"/>
        <v>0</v>
      </c>
      <c r="EL107" s="170">
        <f t="shared" si="83"/>
        <v>0</v>
      </c>
      <c r="EM107" s="170">
        <f t="shared" si="84"/>
        <v>0</v>
      </c>
      <c r="EN107" s="174">
        <f t="shared" si="85"/>
        <v>0</v>
      </c>
      <c r="EO107" s="171">
        <f t="shared" si="86"/>
        <v>0</v>
      </c>
      <c r="EP107" s="171">
        <f t="shared" si="87"/>
        <v>0</v>
      </c>
      <c r="EQ107" s="174">
        <f t="shared" si="88"/>
        <v>0</v>
      </c>
      <c r="ER107" s="171">
        <f t="shared" si="89"/>
        <v>0</v>
      </c>
      <c r="ES107" s="188"/>
    </row>
    <row r="108" spans="1:149" s="182" customFormat="1" ht="88.5" customHeight="1" thickBot="1">
      <c r="A108" s="27">
        <v>96</v>
      </c>
      <c r="B108" s="102" t="s">
        <v>252</v>
      </c>
      <c r="C108" s="102" t="s">
        <v>253</v>
      </c>
      <c r="D108" s="100" t="s">
        <v>57</v>
      </c>
      <c r="E108" s="102" t="s">
        <v>37</v>
      </c>
      <c r="F108" s="104">
        <v>1</v>
      </c>
      <c r="G108" s="102" t="s">
        <v>58</v>
      </c>
      <c r="H108" s="103" t="s">
        <v>59</v>
      </c>
      <c r="I108" s="88"/>
      <c r="J108" s="75"/>
      <c r="K108" s="75"/>
      <c r="L108" s="75"/>
      <c r="M108" s="71"/>
      <c r="N108" s="71"/>
      <c r="P108" s="65"/>
      <c r="Q108" s="65"/>
      <c r="R108" s="149"/>
      <c r="S108" s="65"/>
      <c r="T108" s="78"/>
      <c r="U108" s="65"/>
      <c r="V108" s="65"/>
      <c r="W108" s="149"/>
      <c r="X108" s="66"/>
      <c r="Y108" s="78"/>
      <c r="Z108" s="79"/>
      <c r="AA108" s="80"/>
      <c r="AB108" s="152"/>
      <c r="AC108" s="65"/>
      <c r="AD108" s="78"/>
      <c r="AE108" s="117"/>
      <c r="AF108" s="117"/>
      <c r="AG108" s="155"/>
      <c r="AH108" s="117"/>
      <c r="AI108" s="78"/>
      <c r="AJ108" s="79"/>
      <c r="AK108" s="80"/>
      <c r="AL108" s="152"/>
      <c r="AM108" s="66"/>
      <c r="AN108" s="81"/>
      <c r="AO108" s="65"/>
      <c r="AP108" s="65"/>
      <c r="AQ108" s="149"/>
      <c r="AR108" s="65"/>
      <c r="AS108" s="81"/>
      <c r="AT108" s="121">
        <v>17494</v>
      </c>
      <c r="AU108" s="121"/>
      <c r="AV108" s="162">
        <f t="shared" si="35"/>
        <v>17494</v>
      </c>
      <c r="AW108" s="121">
        <f>+AV108*F108</f>
        <v>17494</v>
      </c>
      <c r="AX108" s="81"/>
      <c r="AY108" s="65"/>
      <c r="AZ108" s="65"/>
      <c r="BA108" s="149"/>
      <c r="BB108" s="66"/>
      <c r="BC108" s="81"/>
      <c r="BD108" s="65"/>
      <c r="BE108" s="65"/>
      <c r="BF108" s="149"/>
      <c r="BG108" s="57"/>
      <c r="BH108" s="81"/>
      <c r="BI108" s="123">
        <v>16699</v>
      </c>
      <c r="BJ108" s="123"/>
      <c r="BK108" s="163">
        <v>16699</v>
      </c>
      <c r="BL108" s="123">
        <f>+BK108*F108</f>
        <v>16699</v>
      </c>
      <c r="BM108" s="81"/>
      <c r="BN108" s="65"/>
      <c r="BO108" s="65"/>
      <c r="BP108" s="149"/>
      <c r="BQ108" s="65"/>
      <c r="BR108" s="81"/>
      <c r="BS108" s="127"/>
      <c r="BT108" s="127"/>
      <c r="BU108" s="150"/>
      <c r="BV108" s="60"/>
      <c r="BW108" s="81"/>
      <c r="BX108" s="82"/>
      <c r="BY108" s="82"/>
      <c r="BZ108" s="157"/>
      <c r="CA108" s="63"/>
      <c r="CB108" s="129"/>
      <c r="CC108" s="82"/>
      <c r="CD108" s="82"/>
      <c r="CE108" s="157"/>
      <c r="CF108" s="63"/>
      <c r="CG108" s="129"/>
      <c r="CH108" s="82"/>
      <c r="CI108" s="82"/>
      <c r="CJ108" s="157"/>
      <c r="CK108" s="82"/>
      <c r="CL108" s="129"/>
      <c r="CM108" s="82"/>
      <c r="CN108" s="82"/>
      <c r="CO108" s="157"/>
      <c r="CP108" s="82"/>
      <c r="CQ108" s="129"/>
      <c r="CR108" s="112"/>
      <c r="CS108" s="112"/>
      <c r="CT108" s="151"/>
      <c r="CU108" s="82"/>
      <c r="CV108" s="129"/>
      <c r="CW108" s="119"/>
      <c r="CX108" s="119"/>
      <c r="CY108" s="150"/>
      <c r="CZ108" s="82"/>
      <c r="DA108" s="129"/>
      <c r="DB108" s="119"/>
      <c r="DC108" s="119"/>
      <c r="DD108" s="150"/>
      <c r="DE108" s="82"/>
      <c r="DF108" s="129"/>
      <c r="DG108" s="112"/>
      <c r="DH108" s="112"/>
      <c r="DI108" s="151"/>
      <c r="DJ108" s="82"/>
      <c r="DK108" s="129"/>
      <c r="DL108" s="119"/>
      <c r="DM108" s="119"/>
      <c r="DN108" s="150"/>
      <c r="DO108" s="82"/>
      <c r="DQ108" s="45">
        <f t="shared" si="92"/>
        <v>17096.5</v>
      </c>
      <c r="DR108" s="46">
        <f>SMALL((R108,W108,AB108,AG108,AL108,AQ108,AV108,BA108,BF108,BK108,BP108,BU108,BZ108,CE108,CJ108,CO108,CT108,CY108,DD108,DI108,DN108),1)</f>
        <v>16699</v>
      </c>
      <c r="DS108" s="175" t="str">
        <f t="shared" si="93"/>
        <v>DISCOLMETS S.A.S</v>
      </c>
      <c r="DT108" s="48"/>
      <c r="DU108" s="91" t="str">
        <f t="shared" si="94"/>
        <v/>
      </c>
      <c r="DV108" s="49">
        <f t="shared" si="95"/>
        <v>16699</v>
      </c>
      <c r="DW108" s="50">
        <f t="shared" si="112"/>
        <v>16699</v>
      </c>
      <c r="DX108" s="170">
        <f t="shared" si="69"/>
        <v>0</v>
      </c>
      <c r="DY108" s="170">
        <f t="shared" si="70"/>
        <v>0</v>
      </c>
      <c r="DZ108" s="170">
        <f t="shared" si="71"/>
        <v>0</v>
      </c>
      <c r="EA108" s="171">
        <f t="shared" si="72"/>
        <v>0</v>
      </c>
      <c r="EB108" s="170">
        <f t="shared" si="73"/>
        <v>0</v>
      </c>
      <c r="EC108" s="170">
        <f t="shared" si="74"/>
        <v>0</v>
      </c>
      <c r="ED108" s="172">
        <f t="shared" si="75"/>
        <v>17494</v>
      </c>
      <c r="EE108" s="170">
        <f t="shared" si="76"/>
        <v>0</v>
      </c>
      <c r="EF108" s="171">
        <f t="shared" si="77"/>
        <v>0</v>
      </c>
      <c r="EG108" s="173">
        <f t="shared" si="78"/>
        <v>16699</v>
      </c>
      <c r="EH108" s="170">
        <f t="shared" si="79"/>
        <v>0</v>
      </c>
      <c r="EI108" s="171">
        <f t="shared" si="80"/>
        <v>0</v>
      </c>
      <c r="EJ108" s="170">
        <f t="shared" si="81"/>
        <v>0</v>
      </c>
      <c r="EK108" s="169">
        <f t="shared" si="82"/>
        <v>0</v>
      </c>
      <c r="EL108" s="170">
        <f t="shared" si="83"/>
        <v>0</v>
      </c>
      <c r="EM108" s="170">
        <f t="shared" si="84"/>
        <v>0</v>
      </c>
      <c r="EN108" s="174">
        <f t="shared" si="85"/>
        <v>0</v>
      </c>
      <c r="EO108" s="171">
        <f t="shared" si="86"/>
        <v>0</v>
      </c>
      <c r="EP108" s="171">
        <f t="shared" si="87"/>
        <v>0</v>
      </c>
      <c r="EQ108" s="174">
        <f t="shared" si="88"/>
        <v>0</v>
      </c>
      <c r="ER108" s="171">
        <f t="shared" si="89"/>
        <v>0</v>
      </c>
      <c r="ES108" s="35"/>
    </row>
    <row r="109" spans="1:149" s="182" customFormat="1" ht="88.5" customHeight="1" thickBot="1">
      <c r="A109" s="27">
        <v>97</v>
      </c>
      <c r="B109" s="98" t="s">
        <v>254</v>
      </c>
      <c r="C109" s="99" t="s">
        <v>255</v>
      </c>
      <c r="D109" s="100" t="s">
        <v>57</v>
      </c>
      <c r="E109" s="99" t="s">
        <v>37</v>
      </c>
      <c r="F109" s="101">
        <v>1</v>
      </c>
      <c r="G109" s="102" t="s">
        <v>58</v>
      </c>
      <c r="H109" s="103" t="s">
        <v>59</v>
      </c>
      <c r="I109" s="88"/>
      <c r="J109" s="76"/>
      <c r="K109" s="77"/>
      <c r="L109" s="76"/>
      <c r="M109" s="71"/>
      <c r="N109" s="71"/>
      <c r="P109" s="65"/>
      <c r="Q109" s="65"/>
      <c r="R109" s="149"/>
      <c r="S109" s="65"/>
      <c r="T109" s="78"/>
      <c r="U109" s="65"/>
      <c r="V109" s="65"/>
      <c r="W109" s="149"/>
      <c r="X109" s="66"/>
      <c r="Y109" s="78"/>
      <c r="Z109" s="79"/>
      <c r="AA109" s="80"/>
      <c r="AB109" s="152"/>
      <c r="AC109" s="65"/>
      <c r="AD109" s="78"/>
      <c r="AE109" s="117"/>
      <c r="AF109" s="117"/>
      <c r="AG109" s="155"/>
      <c r="AH109" s="117"/>
      <c r="AI109" s="78"/>
      <c r="AJ109" s="79"/>
      <c r="AK109" s="80"/>
      <c r="AL109" s="152"/>
      <c r="AM109" s="66"/>
      <c r="AN109" s="81"/>
      <c r="AO109" s="65"/>
      <c r="AP109" s="65"/>
      <c r="AQ109" s="149"/>
      <c r="AR109" s="65"/>
      <c r="AS109" s="81"/>
      <c r="AT109" s="121"/>
      <c r="AU109" s="121"/>
      <c r="AV109" s="162"/>
      <c r="AW109" s="121"/>
      <c r="AX109" s="81"/>
      <c r="AY109" s="65"/>
      <c r="AZ109" s="65"/>
      <c r="BA109" s="149"/>
      <c r="BB109" s="66"/>
      <c r="BC109" s="81"/>
      <c r="BD109" s="65"/>
      <c r="BE109" s="65"/>
      <c r="BF109" s="149"/>
      <c r="BG109" s="57"/>
      <c r="BH109" s="81"/>
      <c r="BI109" s="123">
        <v>265060</v>
      </c>
      <c r="BJ109" s="123"/>
      <c r="BK109" s="163">
        <v>265060</v>
      </c>
      <c r="BL109" s="123">
        <f>+BK109*F109</f>
        <v>265060</v>
      </c>
      <c r="BM109" s="81"/>
      <c r="BN109" s="65"/>
      <c r="BO109" s="65"/>
      <c r="BP109" s="149"/>
      <c r="BQ109" s="65"/>
      <c r="BR109" s="81"/>
      <c r="BS109" s="127"/>
      <c r="BT109" s="127"/>
      <c r="BU109" s="150"/>
      <c r="BV109" s="60"/>
      <c r="BW109" s="81"/>
      <c r="BX109" s="82"/>
      <c r="BY109" s="82"/>
      <c r="BZ109" s="157"/>
      <c r="CA109" s="63"/>
      <c r="CB109" s="129"/>
      <c r="CC109" s="82"/>
      <c r="CD109" s="82"/>
      <c r="CE109" s="157"/>
      <c r="CF109" s="63"/>
      <c r="CG109" s="129"/>
      <c r="CH109" s="82"/>
      <c r="CI109" s="82"/>
      <c r="CJ109" s="157"/>
      <c r="CK109" s="82"/>
      <c r="CL109" s="129"/>
      <c r="CM109" s="82"/>
      <c r="CN109" s="82"/>
      <c r="CO109" s="157"/>
      <c r="CP109" s="82"/>
      <c r="CQ109" s="129"/>
      <c r="CR109" s="112"/>
      <c r="CS109" s="112"/>
      <c r="CT109" s="151"/>
      <c r="CU109" s="82"/>
      <c r="CV109" s="129"/>
      <c r="CW109" s="119"/>
      <c r="CX109" s="119"/>
      <c r="CY109" s="150"/>
      <c r="CZ109" s="82"/>
      <c r="DA109" s="129"/>
      <c r="DB109" s="119"/>
      <c r="DC109" s="119"/>
      <c r="DD109" s="150"/>
      <c r="DE109" s="82"/>
      <c r="DF109" s="129"/>
      <c r="DG109" s="112"/>
      <c r="DH109" s="112"/>
      <c r="DI109" s="151"/>
      <c r="DJ109" s="82"/>
      <c r="DK109" s="129"/>
      <c r="DL109" s="119"/>
      <c r="DM109" s="119"/>
      <c r="DN109" s="150"/>
      <c r="DO109" s="82"/>
      <c r="DQ109" s="45">
        <f t="shared" si="92"/>
        <v>265060</v>
      </c>
      <c r="DR109" s="46">
        <f>SMALL((R109,W109,AB109,AG109,AL109,AQ109,AV109,BA109,BF109,BK109,BP109,BU109,BZ109,CE109,CJ109,CO109,CT109,CY109,DD109,DI109,DN109),1)</f>
        <v>265060</v>
      </c>
      <c r="DS109" s="175" t="str">
        <f t="shared" si="93"/>
        <v>DISCOLMETS S.A.S</v>
      </c>
      <c r="DT109" s="48"/>
      <c r="DU109" s="91" t="str">
        <f t="shared" si="94"/>
        <v/>
      </c>
      <c r="DV109" s="49">
        <f t="shared" si="95"/>
        <v>265060</v>
      </c>
      <c r="DW109" s="50">
        <f t="shared" si="112"/>
        <v>265060</v>
      </c>
      <c r="DX109" s="170">
        <f t="shared" si="69"/>
        <v>0</v>
      </c>
      <c r="DY109" s="170">
        <f t="shared" si="70"/>
        <v>0</v>
      </c>
      <c r="DZ109" s="170">
        <f t="shared" si="71"/>
        <v>0</v>
      </c>
      <c r="EA109" s="171">
        <f t="shared" si="72"/>
        <v>0</v>
      </c>
      <c r="EB109" s="170">
        <f t="shared" si="73"/>
        <v>0</v>
      </c>
      <c r="EC109" s="170">
        <f t="shared" si="74"/>
        <v>0</v>
      </c>
      <c r="ED109" s="172">
        <f t="shared" si="75"/>
        <v>0</v>
      </c>
      <c r="EE109" s="170">
        <f t="shared" si="76"/>
        <v>0</v>
      </c>
      <c r="EF109" s="171">
        <f t="shared" si="77"/>
        <v>0</v>
      </c>
      <c r="EG109" s="173">
        <f t="shared" si="78"/>
        <v>265060</v>
      </c>
      <c r="EH109" s="170">
        <f t="shared" si="79"/>
        <v>0</v>
      </c>
      <c r="EI109" s="171">
        <f t="shared" si="80"/>
        <v>0</v>
      </c>
      <c r="EJ109" s="170">
        <f t="shared" si="81"/>
        <v>0</v>
      </c>
      <c r="EK109" s="169">
        <f t="shared" si="82"/>
        <v>0</v>
      </c>
      <c r="EL109" s="170">
        <f t="shared" si="83"/>
        <v>0</v>
      </c>
      <c r="EM109" s="170">
        <f t="shared" si="84"/>
        <v>0</v>
      </c>
      <c r="EN109" s="174">
        <f t="shared" si="85"/>
        <v>0</v>
      </c>
      <c r="EO109" s="171">
        <f t="shared" si="86"/>
        <v>0</v>
      </c>
      <c r="EP109" s="171">
        <f t="shared" si="87"/>
        <v>0</v>
      </c>
      <c r="EQ109" s="174">
        <f t="shared" si="88"/>
        <v>0</v>
      </c>
      <c r="ER109" s="171">
        <f t="shared" si="89"/>
        <v>0</v>
      </c>
      <c r="ES109" s="35"/>
    </row>
    <row r="110" spans="1:149" s="182" customFormat="1" ht="88.5" customHeight="1" thickBot="1">
      <c r="A110" s="27">
        <v>98</v>
      </c>
      <c r="B110" s="102" t="s">
        <v>256</v>
      </c>
      <c r="C110" s="102" t="s">
        <v>257</v>
      </c>
      <c r="D110" s="100" t="s">
        <v>57</v>
      </c>
      <c r="E110" s="102" t="s">
        <v>37</v>
      </c>
      <c r="F110" s="104">
        <v>1</v>
      </c>
      <c r="G110" s="102" t="s">
        <v>58</v>
      </c>
      <c r="H110" s="103" t="s">
        <v>59</v>
      </c>
      <c r="I110" s="89"/>
      <c r="J110" s="76"/>
      <c r="K110" s="77"/>
      <c r="L110" s="76"/>
      <c r="M110" s="71"/>
      <c r="N110" s="71"/>
      <c r="P110" s="65"/>
      <c r="Q110" s="65"/>
      <c r="R110" s="149"/>
      <c r="S110" s="65"/>
      <c r="T110" s="78"/>
      <c r="U110" s="65"/>
      <c r="V110" s="65"/>
      <c r="W110" s="149"/>
      <c r="X110" s="66"/>
      <c r="Y110" s="78"/>
      <c r="Z110" s="79"/>
      <c r="AA110" s="80"/>
      <c r="AB110" s="152"/>
      <c r="AC110" s="65"/>
      <c r="AD110" s="78"/>
      <c r="AE110" s="117"/>
      <c r="AF110" s="117"/>
      <c r="AG110" s="155"/>
      <c r="AH110" s="117"/>
      <c r="AI110" s="78"/>
      <c r="AJ110" s="79"/>
      <c r="AK110" s="80"/>
      <c r="AL110" s="152"/>
      <c r="AM110" s="66"/>
      <c r="AN110" s="81"/>
      <c r="AO110" s="65"/>
      <c r="AP110" s="65"/>
      <c r="AQ110" s="149"/>
      <c r="AR110" s="65"/>
      <c r="AS110" s="81"/>
      <c r="AT110" s="121"/>
      <c r="AU110" s="121"/>
      <c r="AV110" s="162"/>
      <c r="AW110" s="121"/>
      <c r="AX110" s="81"/>
      <c r="AY110" s="65"/>
      <c r="AZ110" s="65"/>
      <c r="BA110" s="149"/>
      <c r="BB110" s="66"/>
      <c r="BC110" s="81"/>
      <c r="BD110" s="65"/>
      <c r="BE110" s="65"/>
      <c r="BF110" s="149"/>
      <c r="BG110" s="57"/>
      <c r="BH110" s="81"/>
      <c r="BI110" s="112"/>
      <c r="BJ110" s="112"/>
      <c r="BK110" s="151"/>
      <c r="BL110" s="123"/>
      <c r="BM110" s="81"/>
      <c r="BN110" s="65"/>
      <c r="BO110" s="65"/>
      <c r="BP110" s="149"/>
      <c r="BQ110" s="65"/>
      <c r="BR110" s="81"/>
      <c r="BS110" s="127"/>
      <c r="BT110" s="127"/>
      <c r="BU110" s="150"/>
      <c r="BV110" s="60"/>
      <c r="BW110" s="81"/>
      <c r="BX110" s="82"/>
      <c r="BY110" s="82"/>
      <c r="BZ110" s="157"/>
      <c r="CA110" s="63"/>
      <c r="CB110" s="129"/>
      <c r="CC110" s="82"/>
      <c r="CD110" s="82"/>
      <c r="CE110" s="157"/>
      <c r="CF110" s="63"/>
      <c r="CG110" s="129"/>
      <c r="CH110" s="82"/>
      <c r="CI110" s="82"/>
      <c r="CJ110" s="157"/>
      <c r="CK110" s="82"/>
      <c r="CL110" s="129"/>
      <c r="CM110" s="82"/>
      <c r="CN110" s="82"/>
      <c r="CO110" s="157"/>
      <c r="CP110" s="82"/>
      <c r="CQ110" s="129"/>
      <c r="CR110" s="112"/>
      <c r="CS110" s="112"/>
      <c r="CT110" s="151"/>
      <c r="CU110" s="82"/>
      <c r="CV110" s="129"/>
      <c r="CW110" s="119"/>
      <c r="CX110" s="119"/>
      <c r="CY110" s="150"/>
      <c r="CZ110" s="82"/>
      <c r="DA110" s="129"/>
      <c r="DB110" s="119"/>
      <c r="DC110" s="119"/>
      <c r="DD110" s="150"/>
      <c r="DE110" s="82"/>
      <c r="DF110" s="129"/>
      <c r="DG110" s="112"/>
      <c r="DH110" s="112"/>
      <c r="DI110" s="151"/>
      <c r="DJ110" s="82"/>
      <c r="DK110" s="129"/>
      <c r="DL110" s="119"/>
      <c r="DM110" s="119"/>
      <c r="DN110" s="150"/>
      <c r="DO110" s="82"/>
      <c r="DQ110" s="45"/>
      <c r="DR110" s="46"/>
      <c r="DS110" s="176"/>
      <c r="DT110" s="48"/>
      <c r="DU110" s="91"/>
      <c r="DV110" s="49"/>
      <c r="DW110" s="50"/>
      <c r="DX110" s="170">
        <f t="shared" si="69"/>
        <v>0</v>
      </c>
      <c r="DY110" s="170">
        <f t="shared" si="70"/>
        <v>0</v>
      </c>
      <c r="DZ110" s="170">
        <f t="shared" si="71"/>
        <v>0</v>
      </c>
      <c r="EA110" s="171">
        <f t="shared" si="72"/>
        <v>0</v>
      </c>
      <c r="EB110" s="170">
        <f t="shared" si="73"/>
        <v>0</v>
      </c>
      <c r="EC110" s="170">
        <f t="shared" si="74"/>
        <v>0</v>
      </c>
      <c r="ED110" s="172">
        <f t="shared" si="75"/>
        <v>0</v>
      </c>
      <c r="EE110" s="170">
        <f t="shared" si="76"/>
        <v>0</v>
      </c>
      <c r="EF110" s="171">
        <f t="shared" si="77"/>
        <v>0</v>
      </c>
      <c r="EG110" s="173">
        <f t="shared" si="78"/>
        <v>0</v>
      </c>
      <c r="EH110" s="170">
        <f t="shared" si="79"/>
        <v>0</v>
      </c>
      <c r="EI110" s="171">
        <f t="shared" si="80"/>
        <v>0</v>
      </c>
      <c r="EJ110" s="170">
        <f t="shared" si="81"/>
        <v>0</v>
      </c>
      <c r="EK110" s="169">
        <f t="shared" si="82"/>
        <v>0</v>
      </c>
      <c r="EL110" s="170">
        <f t="shared" si="83"/>
        <v>0</v>
      </c>
      <c r="EM110" s="170">
        <f t="shared" si="84"/>
        <v>0</v>
      </c>
      <c r="EN110" s="174">
        <f t="shared" si="85"/>
        <v>0</v>
      </c>
      <c r="EO110" s="171">
        <f t="shared" si="86"/>
        <v>0</v>
      </c>
      <c r="EP110" s="171">
        <f t="shared" si="87"/>
        <v>0</v>
      </c>
      <c r="EQ110" s="174">
        <f t="shared" si="88"/>
        <v>0</v>
      </c>
      <c r="ER110" s="171">
        <f t="shared" si="89"/>
        <v>0</v>
      </c>
      <c r="ES110" s="199" t="s">
        <v>708</v>
      </c>
    </row>
    <row r="111" spans="1:149" s="182" customFormat="1" ht="88.5" customHeight="1" thickBot="1">
      <c r="A111" s="27">
        <v>99</v>
      </c>
      <c r="B111" s="98" t="s">
        <v>258</v>
      </c>
      <c r="C111" s="99" t="s">
        <v>259</v>
      </c>
      <c r="D111" s="100" t="s">
        <v>57</v>
      </c>
      <c r="E111" s="99" t="s">
        <v>37</v>
      </c>
      <c r="F111" s="101">
        <v>1</v>
      </c>
      <c r="G111" s="102" t="s">
        <v>58</v>
      </c>
      <c r="H111" s="103" t="s">
        <v>59</v>
      </c>
      <c r="I111" s="89"/>
      <c r="J111" s="76"/>
      <c r="K111" s="77"/>
      <c r="L111" s="76"/>
      <c r="M111" s="71"/>
      <c r="N111" s="71"/>
      <c r="P111" s="65"/>
      <c r="Q111" s="65"/>
      <c r="R111" s="149"/>
      <c r="S111" s="65"/>
      <c r="T111" s="78"/>
      <c r="U111" s="65"/>
      <c r="V111" s="65"/>
      <c r="W111" s="149"/>
      <c r="X111" s="66"/>
      <c r="Y111" s="78"/>
      <c r="Z111" s="79"/>
      <c r="AA111" s="80"/>
      <c r="AB111" s="152"/>
      <c r="AC111" s="65"/>
      <c r="AD111" s="78"/>
      <c r="AE111" s="117"/>
      <c r="AF111" s="117"/>
      <c r="AG111" s="155"/>
      <c r="AH111" s="117"/>
      <c r="AI111" s="78"/>
      <c r="AJ111" s="79"/>
      <c r="AK111" s="80"/>
      <c r="AL111" s="152"/>
      <c r="AM111" s="66"/>
      <c r="AN111" s="81"/>
      <c r="AO111" s="64"/>
      <c r="AP111" s="64"/>
      <c r="AQ111" s="160"/>
      <c r="AR111" s="65"/>
      <c r="AS111" s="81"/>
      <c r="AT111" s="121"/>
      <c r="AU111" s="121"/>
      <c r="AV111" s="162"/>
      <c r="AW111" s="121"/>
      <c r="AX111" s="81"/>
      <c r="AY111" s="65"/>
      <c r="AZ111" s="65"/>
      <c r="BA111" s="149"/>
      <c r="BB111" s="66"/>
      <c r="BC111" s="81"/>
      <c r="BD111" s="65"/>
      <c r="BE111" s="65"/>
      <c r="BF111" s="149"/>
      <c r="BG111" s="57"/>
      <c r="BH111" s="81"/>
      <c r="BI111" s="123">
        <v>1042169</v>
      </c>
      <c r="BJ111" s="123">
        <v>198012</v>
      </c>
      <c r="BK111" s="163">
        <v>1240181</v>
      </c>
      <c r="BL111" s="123">
        <f>+BK111*F111</f>
        <v>1240181</v>
      </c>
      <c r="BM111" s="81"/>
      <c r="BN111" s="65"/>
      <c r="BO111" s="65"/>
      <c r="BP111" s="149"/>
      <c r="BQ111" s="65"/>
      <c r="BR111" s="81"/>
      <c r="BS111" s="127"/>
      <c r="BT111" s="127"/>
      <c r="BU111" s="150"/>
      <c r="BV111" s="60"/>
      <c r="BW111" s="81"/>
      <c r="BX111" s="82"/>
      <c r="BY111" s="82"/>
      <c r="BZ111" s="157"/>
      <c r="CA111" s="63"/>
      <c r="CB111" s="129"/>
      <c r="CC111" s="82"/>
      <c r="CD111" s="82"/>
      <c r="CE111" s="157"/>
      <c r="CF111" s="63"/>
      <c r="CG111" s="129"/>
      <c r="CH111" s="82"/>
      <c r="CI111" s="82"/>
      <c r="CJ111" s="157"/>
      <c r="CK111" s="82"/>
      <c r="CL111" s="129"/>
      <c r="CM111" s="82"/>
      <c r="CN111" s="82"/>
      <c r="CO111" s="157"/>
      <c r="CP111" s="82"/>
      <c r="CQ111" s="129"/>
      <c r="CR111" s="112"/>
      <c r="CS111" s="112"/>
      <c r="CT111" s="151"/>
      <c r="CU111" s="82"/>
      <c r="CV111" s="129"/>
      <c r="CW111" s="119"/>
      <c r="CX111" s="119"/>
      <c r="CY111" s="150"/>
      <c r="CZ111" s="82"/>
      <c r="DA111" s="129"/>
      <c r="DB111" s="119"/>
      <c r="DC111" s="119"/>
      <c r="DD111" s="150"/>
      <c r="DE111" s="82"/>
      <c r="DF111" s="129"/>
      <c r="DG111" s="112"/>
      <c r="DH111" s="112"/>
      <c r="DI111" s="151"/>
      <c r="DJ111" s="82"/>
      <c r="DK111" s="129"/>
      <c r="DL111" s="119"/>
      <c r="DM111" s="119"/>
      <c r="DN111" s="150"/>
      <c r="DO111" s="82"/>
      <c r="DQ111" s="45">
        <f t="shared" si="92"/>
        <v>1240181</v>
      </c>
      <c r="DR111" s="46">
        <f>SMALL((R111,W111,AB111,AG111,AL111,AQ111,AV111,BA111,BF111,BK111,BP111,BU111,BZ111,CE111,CJ111,CO111,CT111,CY111,DD111,DI111,DN111),1)</f>
        <v>1240181</v>
      </c>
      <c r="DS111" s="175" t="str">
        <f t="shared" si="93"/>
        <v>DISCOLMETS S.A.S</v>
      </c>
      <c r="DT111" s="48"/>
      <c r="DU111" s="91" t="str">
        <f t="shared" si="94"/>
        <v/>
      </c>
      <c r="DV111" s="49">
        <f t="shared" si="95"/>
        <v>1240181</v>
      </c>
      <c r="DW111" s="50">
        <f>DV111*F111</f>
        <v>1240181</v>
      </c>
      <c r="DX111" s="170">
        <f t="shared" si="69"/>
        <v>0</v>
      </c>
      <c r="DY111" s="170">
        <f t="shared" si="70"/>
        <v>0</v>
      </c>
      <c r="DZ111" s="170">
        <f t="shared" si="71"/>
        <v>0</v>
      </c>
      <c r="EA111" s="171">
        <f t="shared" si="72"/>
        <v>0</v>
      </c>
      <c r="EB111" s="170">
        <f t="shared" si="73"/>
        <v>0</v>
      </c>
      <c r="EC111" s="170">
        <f t="shared" si="74"/>
        <v>0</v>
      </c>
      <c r="ED111" s="172">
        <f t="shared" si="75"/>
        <v>0</v>
      </c>
      <c r="EE111" s="170">
        <f t="shared" si="76"/>
        <v>0</v>
      </c>
      <c r="EF111" s="171">
        <f t="shared" si="77"/>
        <v>0</v>
      </c>
      <c r="EG111" s="173">
        <f t="shared" si="78"/>
        <v>1240181</v>
      </c>
      <c r="EH111" s="170">
        <f t="shared" si="79"/>
        <v>0</v>
      </c>
      <c r="EI111" s="171">
        <f t="shared" si="80"/>
        <v>0</v>
      </c>
      <c r="EJ111" s="170">
        <f t="shared" si="81"/>
        <v>0</v>
      </c>
      <c r="EK111" s="169">
        <f t="shared" si="82"/>
        <v>0</v>
      </c>
      <c r="EL111" s="170">
        <f t="shared" si="83"/>
        <v>0</v>
      </c>
      <c r="EM111" s="170">
        <f t="shared" si="84"/>
        <v>0</v>
      </c>
      <c r="EN111" s="174">
        <f t="shared" si="85"/>
        <v>0</v>
      </c>
      <c r="EO111" s="171">
        <f t="shared" si="86"/>
        <v>0</v>
      </c>
      <c r="EP111" s="171">
        <f t="shared" si="87"/>
        <v>0</v>
      </c>
      <c r="EQ111" s="174">
        <f t="shared" si="88"/>
        <v>0</v>
      </c>
      <c r="ER111" s="171">
        <f t="shared" si="89"/>
        <v>0</v>
      </c>
      <c r="ES111" s="35"/>
    </row>
    <row r="112" spans="1:149" s="182" customFormat="1" ht="88.5" customHeight="1" thickBot="1">
      <c r="A112" s="27">
        <v>100</v>
      </c>
      <c r="B112" s="98" t="s">
        <v>260</v>
      </c>
      <c r="C112" s="99" t="s">
        <v>261</v>
      </c>
      <c r="D112" s="100" t="s">
        <v>57</v>
      </c>
      <c r="E112" s="99" t="s">
        <v>37</v>
      </c>
      <c r="F112" s="101">
        <v>1</v>
      </c>
      <c r="G112" s="102" t="s">
        <v>58</v>
      </c>
      <c r="H112" s="103" t="s">
        <v>59</v>
      </c>
      <c r="I112" s="89"/>
      <c r="J112" s="85"/>
      <c r="K112" s="77"/>
      <c r="L112" s="77"/>
      <c r="M112" s="71"/>
      <c r="N112" s="71"/>
      <c r="P112" s="65"/>
      <c r="Q112" s="65"/>
      <c r="R112" s="149"/>
      <c r="S112" s="65"/>
      <c r="T112" s="78"/>
      <c r="U112" s="112">
        <v>322409.63855421689</v>
      </c>
      <c r="V112" s="113">
        <v>61257.831325301209</v>
      </c>
      <c r="W112" s="151">
        <v>383667.46987951809</v>
      </c>
      <c r="X112" s="66">
        <f>+W112*F112</f>
        <v>383667.46987951809</v>
      </c>
      <c r="Y112" s="78"/>
      <c r="Z112" s="79"/>
      <c r="AA112" s="80"/>
      <c r="AB112" s="152"/>
      <c r="AC112" s="65"/>
      <c r="AD112" s="78"/>
      <c r="AE112" s="117"/>
      <c r="AF112" s="117"/>
      <c r="AG112" s="155"/>
      <c r="AH112" s="117"/>
      <c r="AI112" s="78"/>
      <c r="AJ112" s="79"/>
      <c r="AK112" s="80"/>
      <c r="AL112" s="152"/>
      <c r="AM112" s="66"/>
      <c r="AN112" s="81"/>
      <c r="AO112" s="65"/>
      <c r="AP112" s="65"/>
      <c r="AQ112" s="149"/>
      <c r="AR112" s="65"/>
      <c r="AS112" s="81"/>
      <c r="AT112" s="121"/>
      <c r="AU112" s="121"/>
      <c r="AV112" s="162"/>
      <c r="AW112" s="121"/>
      <c r="AX112" s="81"/>
      <c r="AY112" s="65"/>
      <c r="AZ112" s="65"/>
      <c r="BA112" s="149"/>
      <c r="BB112" s="66"/>
      <c r="BC112" s="81"/>
      <c r="BD112" s="65"/>
      <c r="BE112" s="65"/>
      <c r="BF112" s="149"/>
      <c r="BG112" s="57"/>
      <c r="BH112" s="81"/>
      <c r="BI112" s="112"/>
      <c r="BJ112" s="112"/>
      <c r="BK112" s="151"/>
      <c r="BL112" s="123"/>
      <c r="BM112" s="81"/>
      <c r="BN112" s="65"/>
      <c r="BO112" s="65"/>
      <c r="BP112" s="149"/>
      <c r="BQ112" s="65"/>
      <c r="BR112" s="81"/>
      <c r="BS112" s="127"/>
      <c r="BT112" s="127"/>
      <c r="BU112" s="150"/>
      <c r="BV112" s="60"/>
      <c r="BW112" s="81"/>
      <c r="BX112" s="82"/>
      <c r="BY112" s="82"/>
      <c r="BZ112" s="157"/>
      <c r="CA112" s="63"/>
      <c r="CB112" s="129"/>
      <c r="CC112" s="82"/>
      <c r="CD112" s="82"/>
      <c r="CE112" s="157"/>
      <c r="CF112" s="63"/>
      <c r="CG112" s="129"/>
      <c r="CH112" s="82"/>
      <c r="CI112" s="82"/>
      <c r="CJ112" s="157"/>
      <c r="CK112" s="82"/>
      <c r="CL112" s="129"/>
      <c r="CM112" s="82"/>
      <c r="CN112" s="82"/>
      <c r="CO112" s="157"/>
      <c r="CP112" s="82"/>
      <c r="CQ112" s="129"/>
      <c r="CR112" s="112"/>
      <c r="CS112" s="112"/>
      <c r="CT112" s="151"/>
      <c r="CU112" s="82"/>
      <c r="CV112" s="129"/>
      <c r="CW112" s="119"/>
      <c r="CX112" s="119"/>
      <c r="CY112" s="150"/>
      <c r="CZ112" s="82"/>
      <c r="DA112" s="129"/>
      <c r="DB112" s="119"/>
      <c r="DC112" s="119"/>
      <c r="DD112" s="150"/>
      <c r="DE112" s="82"/>
      <c r="DF112" s="129"/>
      <c r="DG112" s="112"/>
      <c r="DH112" s="112"/>
      <c r="DI112" s="151"/>
      <c r="DJ112" s="82"/>
      <c r="DK112" s="129"/>
      <c r="DL112" s="119"/>
      <c r="DM112" s="119"/>
      <c r="DN112" s="150"/>
      <c r="DO112" s="82"/>
      <c r="DQ112" s="45">
        <f t="shared" si="92"/>
        <v>383667.46987951809</v>
      </c>
      <c r="DR112" s="46">
        <f>SMALL((R112,W112,AB112,AG112,AL112,AQ112,AV112,BA112,BF112,BK112,BP112,BU112,BZ112,CE112,CJ112,CO112,CT112,CY112,DD112,DI112,DN112),1)</f>
        <v>383667.46987951809</v>
      </c>
      <c r="DS112" s="175" t="str">
        <f t="shared" si="93"/>
        <v>MEDICOX LTDA</v>
      </c>
      <c r="DT112" s="48"/>
      <c r="DU112" s="91" t="str">
        <f t="shared" si="94"/>
        <v/>
      </c>
      <c r="DV112" s="49">
        <f t="shared" si="95"/>
        <v>383667.46987951809</v>
      </c>
      <c r="DW112" s="50">
        <f>DV112*F112</f>
        <v>383667.46987951809</v>
      </c>
      <c r="DX112" s="170">
        <f t="shared" si="69"/>
        <v>0</v>
      </c>
      <c r="DY112" s="170">
        <f t="shared" si="70"/>
        <v>383667.46987951809</v>
      </c>
      <c r="DZ112" s="170">
        <f t="shared" si="71"/>
        <v>0</v>
      </c>
      <c r="EA112" s="171">
        <f t="shared" si="72"/>
        <v>0</v>
      </c>
      <c r="EB112" s="170">
        <f t="shared" si="73"/>
        <v>0</v>
      </c>
      <c r="EC112" s="170">
        <f t="shared" si="74"/>
        <v>0</v>
      </c>
      <c r="ED112" s="172">
        <f t="shared" si="75"/>
        <v>0</v>
      </c>
      <c r="EE112" s="170">
        <f t="shared" si="76"/>
        <v>0</v>
      </c>
      <c r="EF112" s="171">
        <f t="shared" si="77"/>
        <v>0</v>
      </c>
      <c r="EG112" s="173">
        <f t="shared" si="78"/>
        <v>0</v>
      </c>
      <c r="EH112" s="170">
        <f t="shared" si="79"/>
        <v>0</v>
      </c>
      <c r="EI112" s="171">
        <f t="shared" si="80"/>
        <v>0</v>
      </c>
      <c r="EJ112" s="170">
        <f t="shared" si="81"/>
        <v>0</v>
      </c>
      <c r="EK112" s="169">
        <f t="shared" si="82"/>
        <v>0</v>
      </c>
      <c r="EL112" s="170">
        <f t="shared" si="83"/>
        <v>0</v>
      </c>
      <c r="EM112" s="170">
        <f t="shared" si="84"/>
        <v>0</v>
      </c>
      <c r="EN112" s="174">
        <f t="shared" si="85"/>
        <v>0</v>
      </c>
      <c r="EO112" s="171">
        <f t="shared" si="86"/>
        <v>0</v>
      </c>
      <c r="EP112" s="171">
        <f t="shared" si="87"/>
        <v>0</v>
      </c>
      <c r="EQ112" s="174">
        <f t="shared" si="88"/>
        <v>0</v>
      </c>
      <c r="ER112" s="171">
        <f t="shared" si="89"/>
        <v>0</v>
      </c>
      <c r="ES112" s="35"/>
    </row>
    <row r="113" spans="1:149" s="182" customFormat="1" ht="88.5" customHeight="1" thickBot="1">
      <c r="A113" s="27">
        <v>101</v>
      </c>
      <c r="B113" s="98" t="s">
        <v>262</v>
      </c>
      <c r="C113" s="99" t="s">
        <v>263</v>
      </c>
      <c r="D113" s="100" t="s">
        <v>57</v>
      </c>
      <c r="E113" s="99" t="s">
        <v>37</v>
      </c>
      <c r="F113" s="101">
        <v>1</v>
      </c>
      <c r="G113" s="102" t="s">
        <v>58</v>
      </c>
      <c r="H113" s="103" t="s">
        <v>59</v>
      </c>
      <c r="I113" s="88"/>
      <c r="J113" s="85"/>
      <c r="K113" s="77"/>
      <c r="L113" s="77"/>
      <c r="M113" s="71"/>
      <c r="N113" s="71"/>
      <c r="P113" s="65"/>
      <c r="Q113" s="65"/>
      <c r="R113" s="149"/>
      <c r="S113" s="65"/>
      <c r="T113" s="78"/>
      <c r="U113" s="65"/>
      <c r="V113" s="65"/>
      <c r="W113" s="149"/>
      <c r="X113" s="66"/>
      <c r="Y113" s="78"/>
      <c r="Z113" s="79"/>
      <c r="AA113" s="80"/>
      <c r="AB113" s="152"/>
      <c r="AC113" s="65"/>
      <c r="AD113" s="78"/>
      <c r="AE113" s="117"/>
      <c r="AF113" s="117"/>
      <c r="AG113" s="155"/>
      <c r="AH113" s="117"/>
      <c r="AI113" s="78"/>
      <c r="AJ113" s="79"/>
      <c r="AK113" s="80"/>
      <c r="AL113" s="152"/>
      <c r="AM113" s="66"/>
      <c r="AN113" s="81"/>
      <c r="AO113" s="65"/>
      <c r="AP113" s="65"/>
      <c r="AQ113" s="149"/>
      <c r="AR113" s="65"/>
      <c r="AS113" s="81"/>
      <c r="AT113" s="121"/>
      <c r="AU113" s="121"/>
      <c r="AV113" s="162"/>
      <c r="AW113" s="121"/>
      <c r="AX113" s="81"/>
      <c r="AY113" s="65"/>
      <c r="AZ113" s="65"/>
      <c r="BA113" s="149"/>
      <c r="BB113" s="66"/>
      <c r="BC113" s="81"/>
      <c r="BD113" s="65"/>
      <c r="BE113" s="65"/>
      <c r="BF113" s="149"/>
      <c r="BG113" s="57"/>
      <c r="BH113" s="81"/>
      <c r="BI113" s="112"/>
      <c r="BJ113" s="112"/>
      <c r="BK113" s="151"/>
      <c r="BL113" s="123"/>
      <c r="BM113" s="81"/>
      <c r="BN113" s="65"/>
      <c r="BO113" s="65"/>
      <c r="BP113" s="149"/>
      <c r="BQ113" s="65"/>
      <c r="BR113" s="81"/>
      <c r="BS113" s="127"/>
      <c r="BT113" s="127"/>
      <c r="BU113" s="150"/>
      <c r="BV113" s="60"/>
      <c r="BW113" s="81"/>
      <c r="BX113" s="82"/>
      <c r="BY113" s="82"/>
      <c r="BZ113" s="157"/>
      <c r="CA113" s="63"/>
      <c r="CB113" s="129"/>
      <c r="CC113" s="82"/>
      <c r="CD113" s="82"/>
      <c r="CE113" s="157"/>
      <c r="CF113" s="63"/>
      <c r="CG113" s="129"/>
      <c r="CH113" s="82"/>
      <c r="CI113" s="82"/>
      <c r="CJ113" s="157"/>
      <c r="CK113" s="82"/>
      <c r="CL113" s="129"/>
      <c r="CM113" s="82"/>
      <c r="CN113" s="82"/>
      <c r="CO113" s="157"/>
      <c r="CP113" s="82"/>
      <c r="CQ113" s="129"/>
      <c r="CR113" s="112"/>
      <c r="CS113" s="112"/>
      <c r="CT113" s="151"/>
      <c r="CU113" s="82"/>
      <c r="CV113" s="129"/>
      <c r="CW113" s="119"/>
      <c r="CX113" s="119"/>
      <c r="CY113" s="150"/>
      <c r="CZ113" s="82"/>
      <c r="DA113" s="129"/>
      <c r="DB113" s="119"/>
      <c r="DC113" s="119"/>
      <c r="DD113" s="150"/>
      <c r="DE113" s="82"/>
      <c r="DF113" s="129"/>
      <c r="DG113" s="112"/>
      <c r="DH113" s="112"/>
      <c r="DI113" s="151"/>
      <c r="DJ113" s="82"/>
      <c r="DK113" s="129"/>
      <c r="DL113" s="119"/>
      <c r="DM113" s="119"/>
      <c r="DN113" s="150"/>
      <c r="DO113" s="82"/>
      <c r="DQ113" s="45"/>
      <c r="DR113" s="46"/>
      <c r="DS113" s="176"/>
      <c r="DT113" s="48"/>
      <c r="DU113" s="91"/>
      <c r="DV113" s="49"/>
      <c r="DW113" s="50"/>
      <c r="DX113" s="170">
        <f t="shared" si="69"/>
        <v>0</v>
      </c>
      <c r="DY113" s="170">
        <f t="shared" si="70"/>
        <v>0</v>
      </c>
      <c r="DZ113" s="170">
        <f t="shared" si="71"/>
        <v>0</v>
      </c>
      <c r="EA113" s="171">
        <f t="shared" si="72"/>
        <v>0</v>
      </c>
      <c r="EB113" s="170">
        <f t="shared" si="73"/>
        <v>0</v>
      </c>
      <c r="EC113" s="170">
        <f t="shared" si="74"/>
        <v>0</v>
      </c>
      <c r="ED113" s="172">
        <f t="shared" si="75"/>
        <v>0</v>
      </c>
      <c r="EE113" s="170">
        <f t="shared" si="76"/>
        <v>0</v>
      </c>
      <c r="EF113" s="171">
        <f t="shared" si="77"/>
        <v>0</v>
      </c>
      <c r="EG113" s="173">
        <f t="shared" si="78"/>
        <v>0</v>
      </c>
      <c r="EH113" s="170">
        <f t="shared" si="79"/>
        <v>0</v>
      </c>
      <c r="EI113" s="171">
        <f t="shared" si="80"/>
        <v>0</v>
      </c>
      <c r="EJ113" s="170">
        <f t="shared" si="81"/>
        <v>0</v>
      </c>
      <c r="EK113" s="169">
        <f t="shared" si="82"/>
        <v>0</v>
      </c>
      <c r="EL113" s="170">
        <f t="shared" si="83"/>
        <v>0</v>
      </c>
      <c r="EM113" s="170">
        <f t="shared" si="84"/>
        <v>0</v>
      </c>
      <c r="EN113" s="174">
        <f t="shared" si="85"/>
        <v>0</v>
      </c>
      <c r="EO113" s="171">
        <f t="shared" si="86"/>
        <v>0</v>
      </c>
      <c r="EP113" s="171">
        <f t="shared" si="87"/>
        <v>0</v>
      </c>
      <c r="EQ113" s="174">
        <f t="shared" si="88"/>
        <v>0</v>
      </c>
      <c r="ER113" s="171">
        <f t="shared" si="89"/>
        <v>0</v>
      </c>
      <c r="ES113" s="199" t="s">
        <v>708</v>
      </c>
    </row>
    <row r="114" spans="1:149" s="182" customFormat="1" ht="88.5" customHeight="1" thickBot="1">
      <c r="A114" s="27">
        <v>102</v>
      </c>
      <c r="B114" s="98" t="s">
        <v>264</v>
      </c>
      <c r="C114" s="99" t="s">
        <v>265</v>
      </c>
      <c r="D114" s="100" t="s">
        <v>57</v>
      </c>
      <c r="E114" s="99" t="s">
        <v>37</v>
      </c>
      <c r="F114" s="101">
        <v>1</v>
      </c>
      <c r="G114" s="102" t="s">
        <v>58</v>
      </c>
      <c r="H114" s="103" t="s">
        <v>59</v>
      </c>
      <c r="I114" s="89"/>
      <c r="J114" s="85"/>
      <c r="K114" s="77"/>
      <c r="L114" s="77"/>
      <c r="M114" s="71"/>
      <c r="N114" s="71"/>
      <c r="P114" s="65"/>
      <c r="Q114" s="65"/>
      <c r="R114" s="149"/>
      <c r="S114" s="65"/>
      <c r="T114" s="78"/>
      <c r="U114" s="65"/>
      <c r="V114" s="65"/>
      <c r="W114" s="149"/>
      <c r="X114" s="66"/>
      <c r="Y114" s="78"/>
      <c r="Z114" s="79"/>
      <c r="AA114" s="80"/>
      <c r="AB114" s="152"/>
      <c r="AC114" s="65"/>
      <c r="AD114" s="78"/>
      <c r="AE114" s="117"/>
      <c r="AF114" s="117"/>
      <c r="AG114" s="155"/>
      <c r="AH114" s="117"/>
      <c r="AI114" s="78"/>
      <c r="AJ114" s="79"/>
      <c r="AK114" s="80"/>
      <c r="AL114" s="152"/>
      <c r="AM114" s="66"/>
      <c r="AN114" s="81"/>
      <c r="AO114" s="65"/>
      <c r="AP114" s="65"/>
      <c r="AQ114" s="149"/>
      <c r="AR114" s="65"/>
      <c r="AS114" s="81"/>
      <c r="AT114" s="121"/>
      <c r="AU114" s="121"/>
      <c r="AV114" s="162"/>
      <c r="AW114" s="121"/>
      <c r="AX114" s="81"/>
      <c r="AY114" s="65"/>
      <c r="AZ114" s="65"/>
      <c r="BA114" s="149"/>
      <c r="BB114" s="66"/>
      <c r="BC114" s="81"/>
      <c r="BD114" s="65"/>
      <c r="BE114" s="65"/>
      <c r="BF114" s="149"/>
      <c r="BG114" s="57"/>
      <c r="BH114" s="81"/>
      <c r="BI114" s="112"/>
      <c r="BJ114" s="112"/>
      <c r="BK114" s="151"/>
      <c r="BL114" s="123"/>
      <c r="BM114" s="81"/>
      <c r="BN114" s="65"/>
      <c r="BO114" s="65"/>
      <c r="BP114" s="149"/>
      <c r="BQ114" s="65"/>
      <c r="BR114" s="81"/>
      <c r="BS114" s="127"/>
      <c r="BT114" s="127"/>
      <c r="BU114" s="150"/>
      <c r="BV114" s="60"/>
      <c r="BW114" s="81"/>
      <c r="BX114" s="82"/>
      <c r="BY114" s="82"/>
      <c r="BZ114" s="157"/>
      <c r="CA114" s="63"/>
      <c r="CB114" s="129"/>
      <c r="CC114" s="82"/>
      <c r="CD114" s="82"/>
      <c r="CE114" s="157"/>
      <c r="CF114" s="63"/>
      <c r="CG114" s="129"/>
      <c r="CH114" s="82"/>
      <c r="CI114" s="82"/>
      <c r="CJ114" s="157"/>
      <c r="CK114" s="82"/>
      <c r="CL114" s="129"/>
      <c r="CM114" s="82"/>
      <c r="CN114" s="82"/>
      <c r="CO114" s="157"/>
      <c r="CP114" s="82"/>
      <c r="CQ114" s="129"/>
      <c r="CR114" s="112"/>
      <c r="CS114" s="112"/>
      <c r="CT114" s="151"/>
      <c r="CU114" s="82"/>
      <c r="CV114" s="129"/>
      <c r="CW114" s="119"/>
      <c r="CX114" s="119"/>
      <c r="CY114" s="150"/>
      <c r="CZ114" s="82"/>
      <c r="DA114" s="129"/>
      <c r="DB114" s="119"/>
      <c r="DC114" s="119"/>
      <c r="DD114" s="150"/>
      <c r="DE114" s="82"/>
      <c r="DF114" s="129"/>
      <c r="DG114" s="112"/>
      <c r="DH114" s="112"/>
      <c r="DI114" s="151"/>
      <c r="DJ114" s="82"/>
      <c r="DK114" s="129"/>
      <c r="DL114" s="119"/>
      <c r="DM114" s="119"/>
      <c r="DN114" s="150"/>
      <c r="DO114" s="82"/>
      <c r="DQ114" s="45"/>
      <c r="DR114" s="46"/>
      <c r="DS114" s="176"/>
      <c r="DT114" s="48"/>
      <c r="DU114" s="91"/>
      <c r="DV114" s="49"/>
      <c r="DW114" s="50"/>
      <c r="DX114" s="170">
        <f t="shared" si="69"/>
        <v>0</v>
      </c>
      <c r="DY114" s="170">
        <f t="shared" si="70"/>
        <v>0</v>
      </c>
      <c r="DZ114" s="170">
        <f t="shared" si="71"/>
        <v>0</v>
      </c>
      <c r="EA114" s="171">
        <f t="shared" si="72"/>
        <v>0</v>
      </c>
      <c r="EB114" s="170">
        <f t="shared" si="73"/>
        <v>0</v>
      </c>
      <c r="EC114" s="170">
        <f t="shared" si="74"/>
        <v>0</v>
      </c>
      <c r="ED114" s="172">
        <f t="shared" si="75"/>
        <v>0</v>
      </c>
      <c r="EE114" s="170">
        <f t="shared" si="76"/>
        <v>0</v>
      </c>
      <c r="EF114" s="171">
        <f t="shared" si="77"/>
        <v>0</v>
      </c>
      <c r="EG114" s="173">
        <f t="shared" si="78"/>
        <v>0</v>
      </c>
      <c r="EH114" s="170">
        <f t="shared" si="79"/>
        <v>0</v>
      </c>
      <c r="EI114" s="171">
        <f t="shared" si="80"/>
        <v>0</v>
      </c>
      <c r="EJ114" s="170">
        <f t="shared" si="81"/>
        <v>0</v>
      </c>
      <c r="EK114" s="169">
        <f t="shared" si="82"/>
        <v>0</v>
      </c>
      <c r="EL114" s="170">
        <f t="shared" si="83"/>
        <v>0</v>
      </c>
      <c r="EM114" s="170">
        <f t="shared" si="84"/>
        <v>0</v>
      </c>
      <c r="EN114" s="174">
        <f t="shared" si="85"/>
        <v>0</v>
      </c>
      <c r="EO114" s="171">
        <f t="shared" si="86"/>
        <v>0</v>
      </c>
      <c r="EP114" s="171">
        <f t="shared" si="87"/>
        <v>0</v>
      </c>
      <c r="EQ114" s="174">
        <f t="shared" si="88"/>
        <v>0</v>
      </c>
      <c r="ER114" s="171">
        <f t="shared" si="89"/>
        <v>0</v>
      </c>
      <c r="ES114" s="199" t="s">
        <v>708</v>
      </c>
    </row>
    <row r="115" spans="1:149" s="182" customFormat="1" ht="88.5" customHeight="1" thickBot="1">
      <c r="A115" s="27">
        <v>103</v>
      </c>
      <c r="B115" s="98" t="s">
        <v>266</v>
      </c>
      <c r="C115" s="99" t="s">
        <v>267</v>
      </c>
      <c r="D115" s="100" t="s">
        <v>57</v>
      </c>
      <c r="E115" s="99" t="s">
        <v>37</v>
      </c>
      <c r="F115" s="101">
        <v>1</v>
      </c>
      <c r="G115" s="102" t="s">
        <v>58</v>
      </c>
      <c r="H115" s="103" t="s">
        <v>59</v>
      </c>
      <c r="I115" s="89"/>
      <c r="J115" s="76"/>
      <c r="K115" s="77"/>
      <c r="L115" s="76"/>
      <c r="M115" s="71"/>
      <c r="N115" s="71"/>
      <c r="P115" s="65"/>
      <c r="Q115" s="65"/>
      <c r="R115" s="149"/>
      <c r="S115" s="65"/>
      <c r="T115" s="78"/>
      <c r="U115" s="65"/>
      <c r="V115" s="65"/>
      <c r="W115" s="149"/>
      <c r="X115" s="66"/>
      <c r="Y115" s="78"/>
      <c r="Z115" s="86"/>
      <c r="AA115" s="87"/>
      <c r="AB115" s="153"/>
      <c r="AC115" s="65"/>
      <c r="AD115" s="78"/>
      <c r="AE115" s="117"/>
      <c r="AF115" s="117"/>
      <c r="AG115" s="155"/>
      <c r="AH115" s="117"/>
      <c r="AI115" s="78"/>
      <c r="AJ115" s="86"/>
      <c r="AK115" s="87"/>
      <c r="AL115" s="153"/>
      <c r="AM115" s="66"/>
      <c r="AN115" s="81"/>
      <c r="AO115" s="65"/>
      <c r="AP115" s="65"/>
      <c r="AQ115" s="149"/>
      <c r="AR115" s="65"/>
      <c r="AS115" s="81"/>
      <c r="AT115" s="121"/>
      <c r="AU115" s="121"/>
      <c r="AV115" s="162"/>
      <c r="AW115" s="121"/>
      <c r="AX115" s="81"/>
      <c r="AY115" s="65"/>
      <c r="AZ115" s="65"/>
      <c r="BA115" s="149"/>
      <c r="BB115" s="66"/>
      <c r="BC115" s="81"/>
      <c r="BD115" s="65"/>
      <c r="BE115" s="65"/>
      <c r="BF115" s="149"/>
      <c r="BG115" s="57"/>
      <c r="BH115" s="81"/>
      <c r="BI115" s="112"/>
      <c r="BJ115" s="112"/>
      <c r="BK115" s="151"/>
      <c r="BL115" s="123"/>
      <c r="BM115" s="81"/>
      <c r="BN115" s="65"/>
      <c r="BO115" s="65"/>
      <c r="BP115" s="149"/>
      <c r="BQ115" s="65"/>
      <c r="BR115" s="81"/>
      <c r="BS115" s="127"/>
      <c r="BT115" s="127"/>
      <c r="BU115" s="150"/>
      <c r="BV115" s="60"/>
      <c r="BW115" s="81"/>
      <c r="BX115" s="82"/>
      <c r="BY115" s="82"/>
      <c r="BZ115" s="157"/>
      <c r="CA115" s="63"/>
      <c r="CB115" s="129"/>
      <c r="CC115" s="82"/>
      <c r="CD115" s="82"/>
      <c r="CE115" s="157"/>
      <c r="CF115" s="63"/>
      <c r="CG115" s="129"/>
      <c r="CH115" s="82"/>
      <c r="CI115" s="82"/>
      <c r="CJ115" s="157"/>
      <c r="CK115" s="82"/>
      <c r="CL115" s="129"/>
      <c r="CM115" s="82"/>
      <c r="CN115" s="82"/>
      <c r="CO115" s="157"/>
      <c r="CP115" s="82"/>
      <c r="CQ115" s="129"/>
      <c r="CR115" s="112"/>
      <c r="CS115" s="112"/>
      <c r="CT115" s="151"/>
      <c r="CU115" s="82"/>
      <c r="CV115" s="129"/>
      <c r="CW115" s="119"/>
      <c r="CX115" s="119"/>
      <c r="CY115" s="150"/>
      <c r="CZ115" s="82"/>
      <c r="DA115" s="129"/>
      <c r="DB115" s="119"/>
      <c r="DC115" s="119"/>
      <c r="DD115" s="150"/>
      <c r="DE115" s="82"/>
      <c r="DF115" s="129"/>
      <c r="DG115" s="112"/>
      <c r="DH115" s="112"/>
      <c r="DI115" s="151"/>
      <c r="DJ115" s="82"/>
      <c r="DK115" s="129"/>
      <c r="DL115" s="119"/>
      <c r="DM115" s="119"/>
      <c r="DN115" s="150"/>
      <c r="DO115" s="82"/>
      <c r="DQ115" s="45"/>
      <c r="DR115" s="46"/>
      <c r="DS115" s="176"/>
      <c r="DT115" s="48"/>
      <c r="DU115" s="91"/>
      <c r="DV115" s="49"/>
      <c r="DW115" s="50"/>
      <c r="DX115" s="170">
        <f t="shared" si="69"/>
        <v>0</v>
      </c>
      <c r="DY115" s="170">
        <f t="shared" si="70"/>
        <v>0</v>
      </c>
      <c r="DZ115" s="170">
        <f t="shared" si="71"/>
        <v>0</v>
      </c>
      <c r="EA115" s="171">
        <f t="shared" si="72"/>
        <v>0</v>
      </c>
      <c r="EB115" s="170">
        <f t="shared" si="73"/>
        <v>0</v>
      </c>
      <c r="EC115" s="170">
        <f t="shared" si="74"/>
        <v>0</v>
      </c>
      <c r="ED115" s="172">
        <f t="shared" si="75"/>
        <v>0</v>
      </c>
      <c r="EE115" s="170">
        <f t="shared" si="76"/>
        <v>0</v>
      </c>
      <c r="EF115" s="171">
        <f t="shared" si="77"/>
        <v>0</v>
      </c>
      <c r="EG115" s="173">
        <f t="shared" si="78"/>
        <v>0</v>
      </c>
      <c r="EH115" s="170">
        <f t="shared" si="79"/>
        <v>0</v>
      </c>
      <c r="EI115" s="171">
        <f t="shared" si="80"/>
        <v>0</v>
      </c>
      <c r="EJ115" s="170">
        <f t="shared" si="81"/>
        <v>0</v>
      </c>
      <c r="EK115" s="169">
        <f t="shared" si="82"/>
        <v>0</v>
      </c>
      <c r="EL115" s="170">
        <f t="shared" si="83"/>
        <v>0</v>
      </c>
      <c r="EM115" s="170">
        <f t="shared" si="84"/>
        <v>0</v>
      </c>
      <c r="EN115" s="174">
        <f t="shared" si="85"/>
        <v>0</v>
      </c>
      <c r="EO115" s="171">
        <f t="shared" si="86"/>
        <v>0</v>
      </c>
      <c r="EP115" s="171">
        <f t="shared" si="87"/>
        <v>0</v>
      </c>
      <c r="EQ115" s="174">
        <f t="shared" si="88"/>
        <v>0</v>
      </c>
      <c r="ER115" s="171">
        <f t="shared" si="89"/>
        <v>0</v>
      </c>
      <c r="ES115" s="199" t="s">
        <v>708</v>
      </c>
    </row>
    <row r="116" spans="1:149" s="182" customFormat="1" ht="88.5" customHeight="1" thickBot="1">
      <c r="A116" s="27">
        <v>104</v>
      </c>
      <c r="B116" s="102" t="s">
        <v>268</v>
      </c>
      <c r="C116" s="102" t="s">
        <v>269</v>
      </c>
      <c r="D116" s="100" t="s">
        <v>57</v>
      </c>
      <c r="E116" s="102" t="s">
        <v>37</v>
      </c>
      <c r="F116" s="104">
        <v>1</v>
      </c>
      <c r="G116" s="102" t="s">
        <v>58</v>
      </c>
      <c r="H116" s="103" t="s">
        <v>59</v>
      </c>
      <c r="I116" s="89"/>
      <c r="J116" s="75"/>
      <c r="K116" s="75"/>
      <c r="L116" s="75"/>
      <c r="M116" s="71"/>
      <c r="N116" s="71"/>
      <c r="P116" s="65"/>
      <c r="Q116" s="65"/>
      <c r="R116" s="149"/>
      <c r="S116" s="65"/>
      <c r="T116" s="78"/>
      <c r="U116" s="65"/>
      <c r="V116" s="65"/>
      <c r="W116" s="149"/>
      <c r="X116" s="66"/>
      <c r="Y116" s="78"/>
      <c r="Z116" s="79"/>
      <c r="AA116" s="80"/>
      <c r="AB116" s="152"/>
      <c r="AC116" s="65"/>
      <c r="AD116" s="78"/>
      <c r="AE116" s="117"/>
      <c r="AF116" s="117"/>
      <c r="AG116" s="155"/>
      <c r="AH116" s="117"/>
      <c r="AI116" s="78"/>
      <c r="AJ116" s="79"/>
      <c r="AK116" s="80"/>
      <c r="AL116" s="152"/>
      <c r="AM116" s="66"/>
      <c r="AN116" s="81"/>
      <c r="AO116" s="65"/>
      <c r="AP116" s="65"/>
      <c r="AQ116" s="149"/>
      <c r="AR116" s="65"/>
      <c r="AS116" s="81"/>
      <c r="AT116" s="121"/>
      <c r="AU116" s="121"/>
      <c r="AV116" s="162"/>
      <c r="AW116" s="121"/>
      <c r="AX116" s="81"/>
      <c r="AY116" s="65"/>
      <c r="AZ116" s="65"/>
      <c r="BA116" s="149"/>
      <c r="BB116" s="66"/>
      <c r="BC116" s="81"/>
      <c r="BD116" s="65"/>
      <c r="BE116" s="65"/>
      <c r="BF116" s="149"/>
      <c r="BG116" s="57"/>
      <c r="BH116" s="81"/>
      <c r="BI116" s="123">
        <v>130723</v>
      </c>
      <c r="BJ116" s="123">
        <v>24837</v>
      </c>
      <c r="BK116" s="163">
        <v>155560</v>
      </c>
      <c r="BL116" s="123">
        <f>+BK116*F116</f>
        <v>155560</v>
      </c>
      <c r="BM116" s="81"/>
      <c r="BN116" s="65"/>
      <c r="BO116" s="65"/>
      <c r="BP116" s="149"/>
      <c r="BQ116" s="65"/>
      <c r="BR116" s="81"/>
      <c r="BS116" s="127"/>
      <c r="BT116" s="127"/>
      <c r="BU116" s="150"/>
      <c r="BV116" s="60"/>
      <c r="BW116" s="81"/>
      <c r="BX116" s="82"/>
      <c r="BY116" s="82"/>
      <c r="BZ116" s="157"/>
      <c r="CA116" s="63"/>
      <c r="CB116" s="129"/>
      <c r="CC116" s="82"/>
      <c r="CD116" s="82"/>
      <c r="CE116" s="157"/>
      <c r="CF116" s="63"/>
      <c r="CG116" s="129"/>
      <c r="CH116" s="82"/>
      <c r="CI116" s="82"/>
      <c r="CJ116" s="157"/>
      <c r="CK116" s="82"/>
      <c r="CL116" s="129"/>
      <c r="CM116" s="82"/>
      <c r="CN116" s="82"/>
      <c r="CO116" s="157"/>
      <c r="CP116" s="82"/>
      <c r="CQ116" s="129"/>
      <c r="CR116" s="112"/>
      <c r="CS116" s="112"/>
      <c r="CT116" s="151"/>
      <c r="CU116" s="82"/>
      <c r="CV116" s="129"/>
      <c r="CW116" s="119"/>
      <c r="CX116" s="119"/>
      <c r="CY116" s="150"/>
      <c r="CZ116" s="82"/>
      <c r="DA116" s="129"/>
      <c r="DB116" s="119"/>
      <c r="DC116" s="119"/>
      <c r="DD116" s="150"/>
      <c r="DE116" s="82"/>
      <c r="DF116" s="129"/>
      <c r="DG116" s="112"/>
      <c r="DH116" s="112"/>
      <c r="DI116" s="151"/>
      <c r="DJ116" s="82"/>
      <c r="DK116" s="129"/>
      <c r="DL116" s="119"/>
      <c r="DM116" s="119"/>
      <c r="DN116" s="150"/>
      <c r="DO116" s="82"/>
      <c r="DQ116" s="45">
        <f t="shared" si="92"/>
        <v>155560</v>
      </c>
      <c r="DR116" s="46">
        <f>SMALL((R116,W116,AB116,AG116,AL116,AQ116,AV116,BA116,BF116,BK116,BP116,BU116,BZ116,CE116,CJ116,CO116,CT116,CY116,DD116,DI116,DN116),1)</f>
        <v>155560</v>
      </c>
      <c r="DS116" s="176" t="str">
        <f t="shared" si="93"/>
        <v>DISCOLMETS S.A.S</v>
      </c>
      <c r="DT116" s="48"/>
      <c r="DU116" s="91" t="str">
        <f t="shared" si="94"/>
        <v/>
      </c>
      <c r="DV116" s="49">
        <f t="shared" si="95"/>
        <v>155560</v>
      </c>
      <c r="DW116" s="50">
        <f>DV116*F116</f>
        <v>155560</v>
      </c>
      <c r="DX116" s="170">
        <f t="shared" si="69"/>
        <v>0</v>
      </c>
      <c r="DY116" s="170">
        <f t="shared" si="70"/>
        <v>0</v>
      </c>
      <c r="DZ116" s="170">
        <f t="shared" si="71"/>
        <v>0</v>
      </c>
      <c r="EA116" s="171">
        <f t="shared" si="72"/>
        <v>0</v>
      </c>
      <c r="EB116" s="170">
        <f t="shared" si="73"/>
        <v>0</v>
      </c>
      <c r="EC116" s="170">
        <f t="shared" si="74"/>
        <v>0</v>
      </c>
      <c r="ED116" s="172">
        <f t="shared" si="75"/>
        <v>0</v>
      </c>
      <c r="EE116" s="170">
        <f t="shared" si="76"/>
        <v>0</v>
      </c>
      <c r="EF116" s="171">
        <f t="shared" si="77"/>
        <v>0</v>
      </c>
      <c r="EG116" s="173">
        <f t="shared" si="78"/>
        <v>155560</v>
      </c>
      <c r="EH116" s="170">
        <f t="shared" si="79"/>
        <v>0</v>
      </c>
      <c r="EI116" s="171">
        <f t="shared" si="80"/>
        <v>0</v>
      </c>
      <c r="EJ116" s="170">
        <f t="shared" si="81"/>
        <v>0</v>
      </c>
      <c r="EK116" s="169">
        <f t="shared" si="82"/>
        <v>0</v>
      </c>
      <c r="EL116" s="170">
        <f t="shared" si="83"/>
        <v>0</v>
      </c>
      <c r="EM116" s="170">
        <f t="shared" si="84"/>
        <v>0</v>
      </c>
      <c r="EN116" s="174">
        <f t="shared" si="85"/>
        <v>0</v>
      </c>
      <c r="EO116" s="171">
        <f t="shared" si="86"/>
        <v>0</v>
      </c>
      <c r="EP116" s="171">
        <f t="shared" si="87"/>
        <v>0</v>
      </c>
      <c r="EQ116" s="174">
        <f t="shared" si="88"/>
        <v>0</v>
      </c>
      <c r="ER116" s="171">
        <f t="shared" si="89"/>
        <v>0</v>
      </c>
      <c r="ES116" s="199" t="s">
        <v>708</v>
      </c>
    </row>
    <row r="117" spans="1:149" s="182" customFormat="1" ht="88.5" customHeight="1" thickBot="1">
      <c r="A117" s="27">
        <v>105</v>
      </c>
      <c r="B117" s="102" t="s">
        <v>270</v>
      </c>
      <c r="C117" s="102" t="s">
        <v>271</v>
      </c>
      <c r="D117" s="100" t="s">
        <v>57</v>
      </c>
      <c r="E117" s="102" t="s">
        <v>37</v>
      </c>
      <c r="F117" s="104">
        <v>1</v>
      </c>
      <c r="G117" s="102" t="s">
        <v>58</v>
      </c>
      <c r="H117" s="103" t="s">
        <v>59</v>
      </c>
      <c r="I117" s="88"/>
      <c r="J117" s="75"/>
      <c r="K117" s="75"/>
      <c r="L117" s="75"/>
      <c r="M117" s="71"/>
      <c r="N117" s="71"/>
      <c r="P117" s="65"/>
      <c r="Q117" s="65"/>
      <c r="R117" s="149"/>
      <c r="S117" s="65"/>
      <c r="T117" s="78"/>
      <c r="U117" s="65"/>
      <c r="V117" s="65"/>
      <c r="W117" s="149"/>
      <c r="X117" s="66"/>
      <c r="Y117" s="78"/>
      <c r="Z117" s="79"/>
      <c r="AA117" s="80"/>
      <c r="AB117" s="152"/>
      <c r="AC117" s="65"/>
      <c r="AD117" s="78"/>
      <c r="AE117" s="117"/>
      <c r="AF117" s="117"/>
      <c r="AG117" s="155"/>
      <c r="AH117" s="117"/>
      <c r="AI117" s="78"/>
      <c r="AJ117" s="79"/>
      <c r="AK117" s="80"/>
      <c r="AL117" s="152"/>
      <c r="AM117" s="66"/>
      <c r="AN117" s="81"/>
      <c r="AO117" s="65"/>
      <c r="AP117" s="65"/>
      <c r="AQ117" s="149"/>
      <c r="AR117" s="65"/>
      <c r="AS117" s="81"/>
      <c r="AT117" s="121"/>
      <c r="AU117" s="121"/>
      <c r="AV117" s="162"/>
      <c r="AW117" s="121"/>
      <c r="AX117" s="81"/>
      <c r="AY117" s="65"/>
      <c r="AZ117" s="65"/>
      <c r="BA117" s="149"/>
      <c r="BB117" s="66"/>
      <c r="BC117" s="81"/>
      <c r="BD117" s="65"/>
      <c r="BE117" s="65"/>
      <c r="BF117" s="149"/>
      <c r="BG117" s="57"/>
      <c r="BH117" s="81"/>
      <c r="BI117" s="112"/>
      <c r="BJ117" s="112"/>
      <c r="BK117" s="151"/>
      <c r="BL117" s="123"/>
      <c r="BM117" s="81"/>
      <c r="BN117" s="65"/>
      <c r="BO117" s="65"/>
      <c r="BP117" s="149"/>
      <c r="BQ117" s="65"/>
      <c r="BR117" s="81"/>
      <c r="BS117" s="127"/>
      <c r="BT117" s="127"/>
      <c r="BU117" s="150"/>
      <c r="BV117" s="60"/>
      <c r="BW117" s="81"/>
      <c r="BX117" s="82"/>
      <c r="BY117" s="82"/>
      <c r="BZ117" s="157"/>
      <c r="CA117" s="63"/>
      <c r="CB117" s="129"/>
      <c r="CC117" s="82"/>
      <c r="CD117" s="82"/>
      <c r="CE117" s="157"/>
      <c r="CF117" s="63"/>
      <c r="CG117" s="129"/>
      <c r="CH117" s="82"/>
      <c r="CI117" s="82"/>
      <c r="CJ117" s="157"/>
      <c r="CK117" s="82"/>
      <c r="CL117" s="129"/>
      <c r="CM117" s="82"/>
      <c r="CN117" s="82"/>
      <c r="CO117" s="157"/>
      <c r="CP117" s="82"/>
      <c r="CQ117" s="129"/>
      <c r="CR117" s="112"/>
      <c r="CS117" s="112"/>
      <c r="CT117" s="151"/>
      <c r="CU117" s="82"/>
      <c r="CV117" s="129"/>
      <c r="CW117" s="119"/>
      <c r="CX117" s="119"/>
      <c r="CY117" s="150"/>
      <c r="CZ117" s="82"/>
      <c r="DA117" s="129"/>
      <c r="DB117" s="119"/>
      <c r="DC117" s="119"/>
      <c r="DD117" s="150"/>
      <c r="DE117" s="82"/>
      <c r="DF117" s="129"/>
      <c r="DG117" s="112"/>
      <c r="DH117" s="112"/>
      <c r="DI117" s="151"/>
      <c r="DJ117" s="82"/>
      <c r="DK117" s="129"/>
      <c r="DL117" s="119"/>
      <c r="DM117" s="119"/>
      <c r="DN117" s="150"/>
      <c r="DO117" s="82"/>
      <c r="DQ117" s="45"/>
      <c r="DR117" s="46"/>
      <c r="DS117" s="176"/>
      <c r="DT117" s="48"/>
      <c r="DU117" s="91"/>
      <c r="DV117" s="49"/>
      <c r="DW117" s="50"/>
      <c r="DX117" s="170">
        <f t="shared" si="69"/>
        <v>0</v>
      </c>
      <c r="DY117" s="170">
        <f t="shared" si="70"/>
        <v>0</v>
      </c>
      <c r="DZ117" s="170">
        <f t="shared" si="71"/>
        <v>0</v>
      </c>
      <c r="EA117" s="171">
        <f t="shared" si="72"/>
        <v>0</v>
      </c>
      <c r="EB117" s="170">
        <f t="shared" si="73"/>
        <v>0</v>
      </c>
      <c r="EC117" s="170">
        <f t="shared" si="74"/>
        <v>0</v>
      </c>
      <c r="ED117" s="172">
        <f t="shared" si="75"/>
        <v>0</v>
      </c>
      <c r="EE117" s="170">
        <f t="shared" si="76"/>
        <v>0</v>
      </c>
      <c r="EF117" s="171">
        <f t="shared" si="77"/>
        <v>0</v>
      </c>
      <c r="EG117" s="173">
        <f t="shared" si="78"/>
        <v>0</v>
      </c>
      <c r="EH117" s="170">
        <f t="shared" si="79"/>
        <v>0</v>
      </c>
      <c r="EI117" s="171">
        <f t="shared" si="80"/>
        <v>0</v>
      </c>
      <c r="EJ117" s="170">
        <f t="shared" si="81"/>
        <v>0</v>
      </c>
      <c r="EK117" s="169">
        <f t="shared" si="82"/>
        <v>0</v>
      </c>
      <c r="EL117" s="170">
        <f t="shared" si="83"/>
        <v>0</v>
      </c>
      <c r="EM117" s="170">
        <f t="shared" si="84"/>
        <v>0</v>
      </c>
      <c r="EN117" s="174">
        <f t="shared" si="85"/>
        <v>0</v>
      </c>
      <c r="EO117" s="171">
        <f t="shared" si="86"/>
        <v>0</v>
      </c>
      <c r="EP117" s="171">
        <f t="shared" si="87"/>
        <v>0</v>
      </c>
      <c r="EQ117" s="174">
        <f t="shared" si="88"/>
        <v>0</v>
      </c>
      <c r="ER117" s="171">
        <f t="shared" si="89"/>
        <v>0</v>
      </c>
      <c r="ES117" s="199" t="s">
        <v>708</v>
      </c>
    </row>
    <row r="118" spans="1:149" s="182" customFormat="1" ht="88.5" customHeight="1" thickBot="1">
      <c r="A118" s="27">
        <v>106</v>
      </c>
      <c r="B118" s="98" t="s">
        <v>272</v>
      </c>
      <c r="C118" s="99" t="s">
        <v>273</v>
      </c>
      <c r="D118" s="100" t="s">
        <v>57</v>
      </c>
      <c r="E118" s="99" t="s">
        <v>37</v>
      </c>
      <c r="F118" s="101">
        <v>10</v>
      </c>
      <c r="G118" s="102" t="s">
        <v>58</v>
      </c>
      <c r="H118" s="103" t="s">
        <v>59</v>
      </c>
      <c r="I118" s="88"/>
      <c r="J118" s="75"/>
      <c r="K118" s="75"/>
      <c r="L118" s="75"/>
      <c r="M118" s="71"/>
      <c r="N118" s="71"/>
      <c r="P118" s="65"/>
      <c r="Q118" s="65"/>
      <c r="R118" s="149"/>
      <c r="S118" s="65"/>
      <c r="T118" s="78"/>
      <c r="U118" s="65"/>
      <c r="V118" s="65"/>
      <c r="W118" s="149"/>
      <c r="X118" s="66"/>
      <c r="Y118" s="78"/>
      <c r="Z118" s="79"/>
      <c r="AA118" s="80"/>
      <c r="AB118" s="152"/>
      <c r="AC118" s="65"/>
      <c r="AD118" s="78"/>
      <c r="AE118" s="117"/>
      <c r="AF118" s="117"/>
      <c r="AG118" s="155"/>
      <c r="AH118" s="117"/>
      <c r="AI118" s="78"/>
      <c r="AJ118" s="79"/>
      <c r="AK118" s="80"/>
      <c r="AL118" s="152"/>
      <c r="AM118" s="66"/>
      <c r="AN118" s="81"/>
      <c r="AO118" s="65"/>
      <c r="AP118" s="65"/>
      <c r="AQ118" s="149"/>
      <c r="AR118" s="65"/>
      <c r="AS118" s="81"/>
      <c r="AT118" s="121"/>
      <c r="AU118" s="121"/>
      <c r="AV118" s="162"/>
      <c r="AW118" s="121"/>
      <c r="AX118" s="81"/>
      <c r="AY118" s="65"/>
      <c r="AZ118" s="65"/>
      <c r="BA118" s="149"/>
      <c r="BB118" s="66"/>
      <c r="BC118" s="81"/>
      <c r="BD118" s="65"/>
      <c r="BE118" s="65"/>
      <c r="BF118" s="149"/>
      <c r="BG118" s="57"/>
      <c r="BH118" s="81"/>
      <c r="BI118" s="112"/>
      <c r="BJ118" s="112"/>
      <c r="BK118" s="151"/>
      <c r="BL118" s="123"/>
      <c r="BM118" s="81"/>
      <c r="BN118" s="65"/>
      <c r="BO118" s="65"/>
      <c r="BP118" s="149"/>
      <c r="BQ118" s="65"/>
      <c r="BR118" s="81"/>
      <c r="BS118" s="127"/>
      <c r="BT118" s="127"/>
      <c r="BU118" s="150"/>
      <c r="BV118" s="60"/>
      <c r="BW118" s="81"/>
      <c r="BX118" s="130">
        <v>223125</v>
      </c>
      <c r="BY118" s="130">
        <v>42393.75</v>
      </c>
      <c r="BZ118" s="150">
        <f t="shared" ref="BZ118:BZ119" si="113">+BY118+BX118</f>
        <v>265518.75</v>
      </c>
      <c r="CA118" s="63">
        <f>+BZ118*F118</f>
        <v>2655187.5</v>
      </c>
      <c r="CB118" s="129"/>
      <c r="CC118" s="82"/>
      <c r="CD118" s="82"/>
      <c r="CE118" s="157"/>
      <c r="CF118" s="63"/>
      <c r="CG118" s="129"/>
      <c r="CH118" s="82"/>
      <c r="CI118" s="82"/>
      <c r="CJ118" s="157"/>
      <c r="CK118" s="82"/>
      <c r="CL118" s="129"/>
      <c r="CM118" s="82"/>
      <c r="CN118" s="82"/>
      <c r="CO118" s="157"/>
      <c r="CP118" s="82"/>
      <c r="CQ118" s="129"/>
      <c r="CR118" s="112">
        <v>133700</v>
      </c>
      <c r="CS118" s="112">
        <f>CR118*19%</f>
        <v>25403</v>
      </c>
      <c r="CT118" s="151">
        <f t="shared" ref="CT118:CT169" si="114">+CR118+CS118</f>
        <v>159103</v>
      </c>
      <c r="CU118" s="82">
        <f>+CT118*F118</f>
        <v>1591030</v>
      </c>
      <c r="CV118" s="129"/>
      <c r="CW118" s="119"/>
      <c r="CX118" s="119"/>
      <c r="CY118" s="150"/>
      <c r="CZ118" s="82"/>
      <c r="DA118" s="129"/>
      <c r="DB118" s="110">
        <v>135980</v>
      </c>
      <c r="DC118" s="110">
        <v>25836</v>
      </c>
      <c r="DD118" s="150">
        <f t="shared" ref="DD118" si="115">+DC118+DB118</f>
        <v>161816</v>
      </c>
      <c r="DE118" s="82">
        <f>+DD118*F118</f>
        <v>1618160</v>
      </c>
      <c r="DF118" s="129"/>
      <c r="DG118" s="112"/>
      <c r="DH118" s="112"/>
      <c r="DI118" s="151"/>
      <c r="DJ118" s="82"/>
      <c r="DK118" s="129"/>
      <c r="DL118" s="119"/>
      <c r="DM118" s="119"/>
      <c r="DN118" s="150"/>
      <c r="DO118" s="82"/>
      <c r="DQ118" s="45">
        <f t="shared" si="92"/>
        <v>195479.25</v>
      </c>
      <c r="DR118" s="46">
        <f>SMALL((R118,W118,AB118,AG118,AL118,AQ118,AV118,BA118,BF118,BK118,BP118,BU118,BZ118,CE118,CJ118,CO118,CT118,CY118,DD118,DI118,DN118),1)</f>
        <v>159103</v>
      </c>
      <c r="DS118" s="175" t="str">
        <f t="shared" si="93"/>
        <v>LABORATORIOS GOTHAPLAST</v>
      </c>
      <c r="DT118" s="48"/>
      <c r="DU118" s="91" t="str">
        <f t="shared" si="94"/>
        <v/>
      </c>
      <c r="DV118" s="49">
        <f t="shared" si="95"/>
        <v>159103</v>
      </c>
      <c r="DW118" s="50">
        <f t="shared" ref="DW118:DW127" si="116">DV118*F118</f>
        <v>1591030</v>
      </c>
      <c r="DX118" s="170">
        <f t="shared" si="69"/>
        <v>0</v>
      </c>
      <c r="DY118" s="170">
        <f t="shared" si="70"/>
        <v>0</v>
      </c>
      <c r="DZ118" s="170">
        <f t="shared" si="71"/>
        <v>0</v>
      </c>
      <c r="EA118" s="171">
        <f t="shared" si="72"/>
        <v>0</v>
      </c>
      <c r="EB118" s="170">
        <f t="shared" si="73"/>
        <v>0</v>
      </c>
      <c r="EC118" s="170">
        <f t="shared" si="74"/>
        <v>0</v>
      </c>
      <c r="ED118" s="172">
        <f t="shared" si="75"/>
        <v>0</v>
      </c>
      <c r="EE118" s="170">
        <f t="shared" si="76"/>
        <v>0</v>
      </c>
      <c r="EF118" s="171">
        <f t="shared" si="77"/>
        <v>0</v>
      </c>
      <c r="EG118" s="173">
        <f t="shared" si="78"/>
        <v>0</v>
      </c>
      <c r="EH118" s="170">
        <f t="shared" si="79"/>
        <v>0</v>
      </c>
      <c r="EI118" s="171">
        <f t="shared" si="80"/>
        <v>0</v>
      </c>
      <c r="EJ118" s="170">
        <f t="shared" si="81"/>
        <v>265518.75</v>
      </c>
      <c r="EK118" s="169">
        <f t="shared" si="82"/>
        <v>0</v>
      </c>
      <c r="EL118" s="170">
        <f t="shared" si="83"/>
        <v>0</v>
      </c>
      <c r="EM118" s="170">
        <f t="shared" si="84"/>
        <v>0</v>
      </c>
      <c r="EN118" s="174">
        <f t="shared" si="85"/>
        <v>159103</v>
      </c>
      <c r="EO118" s="171">
        <f t="shared" si="86"/>
        <v>0</v>
      </c>
      <c r="EP118" s="171">
        <f t="shared" si="87"/>
        <v>161816</v>
      </c>
      <c r="EQ118" s="174">
        <f t="shared" si="88"/>
        <v>0</v>
      </c>
      <c r="ER118" s="171">
        <f t="shared" si="89"/>
        <v>0</v>
      </c>
      <c r="ES118" s="35"/>
    </row>
    <row r="119" spans="1:149" s="182" customFormat="1" ht="88.5" customHeight="1" thickBot="1">
      <c r="A119" s="27">
        <v>107</v>
      </c>
      <c r="B119" s="102" t="s">
        <v>274</v>
      </c>
      <c r="C119" s="102" t="s">
        <v>275</v>
      </c>
      <c r="D119" s="100" t="s">
        <v>57</v>
      </c>
      <c r="E119" s="102" t="s">
        <v>37</v>
      </c>
      <c r="F119" s="104">
        <v>1596.8181818181799</v>
      </c>
      <c r="G119" s="102" t="s">
        <v>58</v>
      </c>
      <c r="H119" s="103" t="s">
        <v>59</v>
      </c>
      <c r="I119" s="88"/>
      <c r="J119" s="76"/>
      <c r="K119" s="77"/>
      <c r="L119" s="76"/>
      <c r="M119" s="71"/>
      <c r="N119" s="71"/>
      <c r="P119" s="65"/>
      <c r="Q119" s="65"/>
      <c r="R119" s="149"/>
      <c r="S119" s="65"/>
      <c r="T119" s="78"/>
      <c r="U119" s="65"/>
      <c r="V119" s="65"/>
      <c r="W119" s="149"/>
      <c r="X119" s="66"/>
      <c r="Y119" s="78"/>
      <c r="Z119" s="79"/>
      <c r="AA119" s="80"/>
      <c r="AB119" s="152"/>
      <c r="AC119" s="65"/>
      <c r="AD119" s="78"/>
      <c r="AE119" s="117"/>
      <c r="AF119" s="117"/>
      <c r="AG119" s="155"/>
      <c r="AH119" s="117"/>
      <c r="AI119" s="78"/>
      <c r="AJ119" s="79"/>
      <c r="AK119" s="80"/>
      <c r="AL119" s="152"/>
      <c r="AM119" s="66"/>
      <c r="AN119" s="81"/>
      <c r="AO119" s="65"/>
      <c r="AP119" s="65"/>
      <c r="AQ119" s="149"/>
      <c r="AR119" s="65"/>
      <c r="AS119" s="81"/>
      <c r="AT119" s="121"/>
      <c r="AU119" s="121"/>
      <c r="AV119" s="162"/>
      <c r="AW119" s="121"/>
      <c r="AX119" s="81"/>
      <c r="AY119" s="65"/>
      <c r="AZ119" s="65"/>
      <c r="BA119" s="149"/>
      <c r="BB119" s="66"/>
      <c r="BC119" s="81"/>
      <c r="BD119" s="65"/>
      <c r="BE119" s="65"/>
      <c r="BF119" s="149"/>
      <c r="BG119" s="57"/>
      <c r="BH119" s="81"/>
      <c r="BI119" s="123">
        <v>1072</v>
      </c>
      <c r="BJ119" s="123">
        <v>204</v>
      </c>
      <c r="BK119" s="163">
        <v>1276</v>
      </c>
      <c r="BL119" s="123">
        <f>+BK119*F119</f>
        <v>2037539.9999999977</v>
      </c>
      <c r="BM119" s="81"/>
      <c r="BN119" s="65"/>
      <c r="BO119" s="65"/>
      <c r="BP119" s="149"/>
      <c r="BQ119" s="65"/>
      <c r="BR119" s="81"/>
      <c r="BS119" s="127"/>
      <c r="BT119" s="127"/>
      <c r="BU119" s="150"/>
      <c r="BV119" s="60"/>
      <c r="BW119" s="81"/>
      <c r="BX119" s="130">
        <v>3666</v>
      </c>
      <c r="BY119" s="130">
        <v>696.54</v>
      </c>
      <c r="BZ119" s="150">
        <f t="shared" si="113"/>
        <v>4362.54</v>
      </c>
      <c r="CA119" s="63">
        <f>+BZ119*F119</f>
        <v>6966183.190909083</v>
      </c>
      <c r="CB119" s="129"/>
      <c r="CC119" s="82"/>
      <c r="CD119" s="82"/>
      <c r="CE119" s="157"/>
      <c r="CF119" s="63"/>
      <c r="CG119" s="129"/>
      <c r="CH119" s="82"/>
      <c r="CI119" s="82"/>
      <c r="CJ119" s="157"/>
      <c r="CK119" s="82"/>
      <c r="CL119" s="129"/>
      <c r="CM119" s="82"/>
      <c r="CN119" s="82"/>
      <c r="CO119" s="157"/>
      <c r="CP119" s="82"/>
      <c r="CQ119" s="129"/>
      <c r="CR119" s="112">
        <v>2480</v>
      </c>
      <c r="CS119" s="112">
        <f>CR119*19%</f>
        <v>471.2</v>
      </c>
      <c r="CT119" s="151">
        <f t="shared" si="114"/>
        <v>2951.2</v>
      </c>
      <c r="CU119" s="82">
        <f>+CT119*F119</f>
        <v>4712529.8181818128</v>
      </c>
      <c r="CV119" s="129"/>
      <c r="CW119" s="119"/>
      <c r="CX119" s="119"/>
      <c r="CY119" s="150"/>
      <c r="CZ119" s="82"/>
      <c r="DA119" s="129"/>
      <c r="DB119" s="110">
        <v>3760</v>
      </c>
      <c r="DC119" s="110">
        <v>714</v>
      </c>
      <c r="DD119" s="150">
        <v>4474</v>
      </c>
      <c r="DE119" s="82">
        <f>+DD119*F119</f>
        <v>7144164.5454545375</v>
      </c>
      <c r="DF119" s="129"/>
      <c r="DG119" s="112">
        <v>6380</v>
      </c>
      <c r="DH119" s="112">
        <f>+DG119*0.19</f>
        <v>1212.2</v>
      </c>
      <c r="DI119" s="151">
        <f t="shared" ref="DI119:DI126" si="117">+DG119+DH119</f>
        <v>7592.2</v>
      </c>
      <c r="DJ119" s="82">
        <f>+DI119*F119</f>
        <v>12123362.999999985</v>
      </c>
      <c r="DK119" s="129"/>
      <c r="DL119" s="119"/>
      <c r="DM119" s="119"/>
      <c r="DN119" s="150"/>
      <c r="DO119" s="82"/>
      <c r="DQ119" s="45">
        <f t="shared" si="92"/>
        <v>4131.1880000000001</v>
      </c>
      <c r="DR119" s="46">
        <f>SMALL((R119,W119,AB119,AG119,AL119,AQ119,AV119,BA119,BF119,BK119,BP119,BU119,BZ119,CE119,CJ119,CO119,CT119,CY119,DD119,DI119,DN119),1)</f>
        <v>1276</v>
      </c>
      <c r="DS119" s="175" t="str">
        <f t="shared" si="93"/>
        <v>DISCOLMETS S.A.S</v>
      </c>
      <c r="DT119" s="48"/>
      <c r="DU119" s="91" t="str">
        <f t="shared" si="94"/>
        <v/>
      </c>
      <c r="DV119" s="49">
        <f t="shared" si="95"/>
        <v>1276</v>
      </c>
      <c r="DW119" s="50">
        <f t="shared" si="116"/>
        <v>2037539.9999999977</v>
      </c>
      <c r="DX119" s="170">
        <f t="shared" si="69"/>
        <v>0</v>
      </c>
      <c r="DY119" s="170">
        <f t="shared" si="70"/>
        <v>0</v>
      </c>
      <c r="DZ119" s="170">
        <f t="shared" si="71"/>
        <v>0</v>
      </c>
      <c r="EA119" s="171">
        <f t="shared" si="72"/>
        <v>0</v>
      </c>
      <c r="EB119" s="170">
        <f t="shared" si="73"/>
        <v>0</v>
      </c>
      <c r="EC119" s="170">
        <f t="shared" si="74"/>
        <v>0</v>
      </c>
      <c r="ED119" s="172">
        <f t="shared" si="75"/>
        <v>0</v>
      </c>
      <c r="EE119" s="170">
        <f t="shared" si="76"/>
        <v>0</v>
      </c>
      <c r="EF119" s="171">
        <f t="shared" si="77"/>
        <v>0</v>
      </c>
      <c r="EG119" s="173">
        <f t="shared" si="78"/>
        <v>1276</v>
      </c>
      <c r="EH119" s="170">
        <f t="shared" si="79"/>
        <v>0</v>
      </c>
      <c r="EI119" s="171">
        <f t="shared" si="80"/>
        <v>0</v>
      </c>
      <c r="EJ119" s="170">
        <f t="shared" si="81"/>
        <v>4362.54</v>
      </c>
      <c r="EK119" s="169">
        <f t="shared" si="82"/>
        <v>0</v>
      </c>
      <c r="EL119" s="170">
        <f t="shared" si="83"/>
        <v>0</v>
      </c>
      <c r="EM119" s="170">
        <f t="shared" si="84"/>
        <v>0</v>
      </c>
      <c r="EN119" s="174">
        <f t="shared" si="85"/>
        <v>2951.2</v>
      </c>
      <c r="EO119" s="171">
        <f t="shared" si="86"/>
        <v>0</v>
      </c>
      <c r="EP119" s="171">
        <f t="shared" si="87"/>
        <v>4474</v>
      </c>
      <c r="EQ119" s="174">
        <f t="shared" si="88"/>
        <v>7592.2</v>
      </c>
      <c r="ER119" s="171">
        <f t="shared" si="89"/>
        <v>0</v>
      </c>
      <c r="ES119" s="35"/>
    </row>
    <row r="120" spans="1:149" s="182" customFormat="1" ht="88.5" customHeight="1" thickBot="1">
      <c r="A120" s="27">
        <v>108</v>
      </c>
      <c r="B120" s="98" t="s">
        <v>276</v>
      </c>
      <c r="C120" s="99" t="s">
        <v>277</v>
      </c>
      <c r="D120" s="100" t="s">
        <v>57</v>
      </c>
      <c r="E120" s="99" t="s">
        <v>278</v>
      </c>
      <c r="F120" s="101">
        <v>20</v>
      </c>
      <c r="G120" s="102" t="s">
        <v>58</v>
      </c>
      <c r="H120" s="103" t="s">
        <v>59</v>
      </c>
      <c r="I120" s="88"/>
      <c r="J120" s="76"/>
      <c r="K120" s="77"/>
      <c r="L120" s="76"/>
      <c r="M120" s="71"/>
      <c r="N120" s="71"/>
      <c r="P120" s="65"/>
      <c r="Q120" s="65"/>
      <c r="R120" s="149"/>
      <c r="S120" s="65"/>
      <c r="T120" s="78"/>
      <c r="U120" s="65"/>
      <c r="V120" s="65"/>
      <c r="W120" s="149"/>
      <c r="X120" s="66"/>
      <c r="Y120" s="78"/>
      <c r="Z120" s="79"/>
      <c r="AA120" s="80"/>
      <c r="AB120" s="152"/>
      <c r="AC120" s="65"/>
      <c r="AD120" s="78"/>
      <c r="AE120" s="117"/>
      <c r="AF120" s="117"/>
      <c r="AG120" s="155"/>
      <c r="AH120" s="117"/>
      <c r="AI120" s="78"/>
      <c r="AJ120" s="79"/>
      <c r="AK120" s="80"/>
      <c r="AL120" s="152"/>
      <c r="AM120" s="66"/>
      <c r="AN120" s="81"/>
      <c r="AO120" s="65"/>
      <c r="AP120" s="65"/>
      <c r="AQ120" s="149"/>
      <c r="AR120" s="65"/>
      <c r="AS120" s="81"/>
      <c r="AT120" s="121"/>
      <c r="AU120" s="121"/>
      <c r="AV120" s="162"/>
      <c r="AW120" s="121"/>
      <c r="AX120" s="81"/>
      <c r="AY120" s="65"/>
      <c r="AZ120" s="65"/>
      <c r="BA120" s="149"/>
      <c r="BB120" s="66"/>
      <c r="BC120" s="81"/>
      <c r="BD120" s="65"/>
      <c r="BE120" s="65"/>
      <c r="BF120" s="149"/>
      <c r="BG120" s="57"/>
      <c r="BH120" s="81"/>
      <c r="BI120" s="112"/>
      <c r="BJ120" s="112"/>
      <c r="BK120" s="151"/>
      <c r="BL120" s="123"/>
      <c r="BM120" s="81"/>
      <c r="BN120" s="65"/>
      <c r="BO120" s="65"/>
      <c r="BP120" s="149"/>
      <c r="BQ120" s="65"/>
      <c r="BR120" s="81"/>
      <c r="BS120" s="127"/>
      <c r="BT120" s="127"/>
      <c r="BU120" s="150"/>
      <c r="BV120" s="60"/>
      <c r="BW120" s="81"/>
      <c r="BX120" s="82"/>
      <c r="BY120" s="82"/>
      <c r="BZ120" s="157"/>
      <c r="CA120" s="63"/>
      <c r="CB120" s="129"/>
      <c r="CC120" s="82"/>
      <c r="CD120" s="82"/>
      <c r="CE120" s="157"/>
      <c r="CF120" s="63"/>
      <c r="CG120" s="129"/>
      <c r="CH120" s="82"/>
      <c r="CI120" s="82"/>
      <c r="CJ120" s="157"/>
      <c r="CK120" s="82"/>
      <c r="CL120" s="129"/>
      <c r="CM120" s="82"/>
      <c r="CN120" s="82"/>
      <c r="CO120" s="157"/>
      <c r="CP120" s="82"/>
      <c r="CQ120" s="129"/>
      <c r="CR120" s="112">
        <v>7560</v>
      </c>
      <c r="CS120" s="112">
        <f>CR120*19%</f>
        <v>1436.4</v>
      </c>
      <c r="CT120" s="151">
        <f t="shared" si="114"/>
        <v>8996.4</v>
      </c>
      <c r="CU120" s="82">
        <f>+CT120*F120</f>
        <v>179928</v>
      </c>
      <c r="CV120" s="129"/>
      <c r="CW120" s="119"/>
      <c r="CX120" s="119"/>
      <c r="CY120" s="150"/>
      <c r="CZ120" s="82"/>
      <c r="DA120" s="129"/>
      <c r="DB120" s="119"/>
      <c r="DC120" s="119"/>
      <c r="DD120" s="150"/>
      <c r="DE120" s="82"/>
      <c r="DF120" s="129"/>
      <c r="DG120" s="112">
        <v>855360</v>
      </c>
      <c r="DH120" s="112">
        <f>+DG120*0.19</f>
        <v>162518.39999999999</v>
      </c>
      <c r="DI120" s="151">
        <f t="shared" si="117"/>
        <v>1017878.4</v>
      </c>
      <c r="DJ120" s="82">
        <f>+DI120*F120</f>
        <v>20357568</v>
      </c>
      <c r="DK120" s="129"/>
      <c r="DL120" s="119"/>
      <c r="DM120" s="119"/>
      <c r="DN120" s="150"/>
      <c r="DO120" s="82"/>
      <c r="DQ120" s="45">
        <f t="shared" si="92"/>
        <v>513437.4</v>
      </c>
      <c r="DR120" s="46">
        <f>SMALL((R120,W120,AB120,AG120,AL120,AQ120,AV120,BA120,BF120,BK120,BP120,BU120,BZ120,CE120,CJ120,CO120,CT120,CY120,DD120,DI120,DN120),1)</f>
        <v>8996.4</v>
      </c>
      <c r="DS120" s="180" t="str">
        <f t="shared" si="93"/>
        <v>LABORATORIOS GOTHAPLAST</v>
      </c>
      <c r="DT120" s="48"/>
      <c r="DU120" s="91" t="str">
        <f t="shared" si="94"/>
        <v/>
      </c>
      <c r="DV120" s="49">
        <f t="shared" si="95"/>
        <v>8996.4</v>
      </c>
      <c r="DW120" s="50">
        <f t="shared" si="116"/>
        <v>179928</v>
      </c>
      <c r="DX120" s="170">
        <f t="shared" si="69"/>
        <v>0</v>
      </c>
      <c r="DY120" s="170">
        <f t="shared" si="70"/>
        <v>0</v>
      </c>
      <c r="DZ120" s="170">
        <f t="shared" si="71"/>
        <v>0</v>
      </c>
      <c r="EA120" s="171">
        <f t="shared" si="72"/>
        <v>0</v>
      </c>
      <c r="EB120" s="170">
        <f t="shared" si="73"/>
        <v>0</v>
      </c>
      <c r="EC120" s="170">
        <f t="shared" si="74"/>
        <v>0</v>
      </c>
      <c r="ED120" s="172">
        <f t="shared" si="75"/>
        <v>0</v>
      </c>
      <c r="EE120" s="170">
        <f t="shared" si="76"/>
        <v>0</v>
      </c>
      <c r="EF120" s="171">
        <f t="shared" si="77"/>
        <v>0</v>
      </c>
      <c r="EG120" s="173">
        <f t="shared" si="78"/>
        <v>0</v>
      </c>
      <c r="EH120" s="170">
        <f t="shared" si="79"/>
        <v>0</v>
      </c>
      <c r="EI120" s="171">
        <f t="shared" si="80"/>
        <v>0</v>
      </c>
      <c r="EJ120" s="170">
        <f t="shared" si="81"/>
        <v>0</v>
      </c>
      <c r="EK120" s="169">
        <f t="shared" si="82"/>
        <v>0</v>
      </c>
      <c r="EL120" s="170">
        <f t="shared" si="83"/>
        <v>0</v>
      </c>
      <c r="EM120" s="170">
        <f t="shared" si="84"/>
        <v>0</v>
      </c>
      <c r="EN120" s="174">
        <f t="shared" si="85"/>
        <v>8996.4</v>
      </c>
      <c r="EO120" s="171">
        <f t="shared" si="86"/>
        <v>0</v>
      </c>
      <c r="EP120" s="171">
        <f t="shared" si="87"/>
        <v>0</v>
      </c>
      <c r="EQ120" s="174">
        <f t="shared" si="88"/>
        <v>1017878.4</v>
      </c>
      <c r="ER120" s="171">
        <f t="shared" si="89"/>
        <v>0</v>
      </c>
      <c r="ES120" s="196" t="s">
        <v>713</v>
      </c>
    </row>
    <row r="121" spans="1:149" s="182" customFormat="1" ht="88.5" customHeight="1" thickBot="1">
      <c r="A121" s="27">
        <v>109</v>
      </c>
      <c r="B121" s="98" t="s">
        <v>279</v>
      </c>
      <c r="C121" s="99" t="s">
        <v>280</v>
      </c>
      <c r="D121" s="100" t="s">
        <v>57</v>
      </c>
      <c r="E121" s="99" t="s">
        <v>37</v>
      </c>
      <c r="F121" s="101">
        <v>500</v>
      </c>
      <c r="G121" s="102" t="s">
        <v>58</v>
      </c>
      <c r="H121" s="103" t="s">
        <v>59</v>
      </c>
      <c r="I121" s="88"/>
      <c r="J121" s="76"/>
      <c r="K121" s="77"/>
      <c r="L121" s="76"/>
      <c r="M121" s="71"/>
      <c r="N121" s="71"/>
      <c r="P121" s="65"/>
      <c r="Q121" s="65"/>
      <c r="R121" s="149"/>
      <c r="S121" s="65"/>
      <c r="T121" s="78"/>
      <c r="U121" s="65"/>
      <c r="V121" s="65"/>
      <c r="W121" s="149"/>
      <c r="X121" s="66"/>
      <c r="Y121" s="78"/>
      <c r="Z121" s="86"/>
      <c r="AA121" s="87"/>
      <c r="AB121" s="153"/>
      <c r="AC121" s="65"/>
      <c r="AD121" s="78"/>
      <c r="AE121" s="117"/>
      <c r="AF121" s="117"/>
      <c r="AG121" s="155"/>
      <c r="AH121" s="117"/>
      <c r="AI121" s="78"/>
      <c r="AJ121" s="86"/>
      <c r="AK121" s="87"/>
      <c r="AL121" s="153"/>
      <c r="AM121" s="66"/>
      <c r="AN121" s="81"/>
      <c r="AO121" s="65"/>
      <c r="AP121" s="65"/>
      <c r="AQ121" s="149"/>
      <c r="AR121" s="65"/>
      <c r="AS121" s="81"/>
      <c r="AT121" s="121"/>
      <c r="AU121" s="121"/>
      <c r="AV121" s="162"/>
      <c r="AW121" s="121"/>
      <c r="AX121" s="81"/>
      <c r="AY121" s="65"/>
      <c r="AZ121" s="65"/>
      <c r="BA121" s="149"/>
      <c r="BB121" s="66"/>
      <c r="BC121" s="81"/>
      <c r="BD121" s="65"/>
      <c r="BE121" s="65"/>
      <c r="BF121" s="149"/>
      <c r="BG121" s="57"/>
      <c r="BH121" s="81"/>
      <c r="BI121" s="112"/>
      <c r="BJ121" s="112"/>
      <c r="BK121" s="151"/>
      <c r="BL121" s="123"/>
      <c r="BM121" s="81"/>
      <c r="BN121" s="65"/>
      <c r="BO121" s="65"/>
      <c r="BP121" s="149"/>
      <c r="BQ121" s="65"/>
      <c r="BR121" s="81"/>
      <c r="BS121" s="127"/>
      <c r="BT121" s="127"/>
      <c r="BU121" s="150"/>
      <c r="BV121" s="60"/>
      <c r="BW121" s="81"/>
      <c r="BX121" s="82"/>
      <c r="BY121" s="82"/>
      <c r="BZ121" s="157"/>
      <c r="CA121" s="63"/>
      <c r="CB121" s="129"/>
      <c r="CC121" s="82"/>
      <c r="CD121" s="82"/>
      <c r="CE121" s="157"/>
      <c r="CF121" s="63"/>
      <c r="CG121" s="129"/>
      <c r="CH121" s="82"/>
      <c r="CI121" s="82"/>
      <c r="CJ121" s="157"/>
      <c r="CK121" s="82"/>
      <c r="CL121" s="129"/>
      <c r="CM121" s="82"/>
      <c r="CN121" s="82"/>
      <c r="CO121" s="157"/>
      <c r="CP121" s="82"/>
      <c r="CQ121" s="129"/>
      <c r="CR121" s="112">
        <v>1635</v>
      </c>
      <c r="CS121" s="112">
        <f>CR121*19%</f>
        <v>310.64999999999998</v>
      </c>
      <c r="CT121" s="151">
        <f t="shared" si="114"/>
        <v>1945.65</v>
      </c>
      <c r="CU121" s="82">
        <f>+CT121*F121</f>
        <v>972825</v>
      </c>
      <c r="CV121" s="129"/>
      <c r="CW121" s="119"/>
      <c r="CX121" s="119"/>
      <c r="CY121" s="150"/>
      <c r="CZ121" s="82"/>
      <c r="DA121" s="129"/>
      <c r="DB121" s="119"/>
      <c r="DC121" s="119"/>
      <c r="DD121" s="150"/>
      <c r="DE121" s="82"/>
      <c r="DF121" s="129"/>
      <c r="DG121" s="112">
        <v>825</v>
      </c>
      <c r="DH121" s="112">
        <f>+DG121*0.19</f>
        <v>156.75</v>
      </c>
      <c r="DI121" s="151">
        <f t="shared" si="117"/>
        <v>981.75</v>
      </c>
      <c r="DJ121" s="82">
        <f>+DI121*F121</f>
        <v>490875</v>
      </c>
      <c r="DK121" s="129"/>
      <c r="DL121" s="119"/>
      <c r="DM121" s="119"/>
      <c r="DN121" s="150"/>
      <c r="DO121" s="82"/>
      <c r="DQ121" s="45">
        <f t="shared" si="92"/>
        <v>1463.7</v>
      </c>
      <c r="DR121" s="46">
        <f>SMALL((R121,W121,AB121,AG121,AL121,AQ121,AV121,BA121,BF121,BK121,BP121,BU121,BZ121,CE121,CJ121,CO121,CT121,CY121,DD121,DI121,DN121),1)</f>
        <v>981.75</v>
      </c>
      <c r="DS121" s="175" t="str">
        <f t="shared" si="93"/>
        <v xml:space="preserve">	MINERVA MEDICAL S.A.S</v>
      </c>
      <c r="DT121" s="48"/>
      <c r="DU121" s="91" t="str">
        <f t="shared" si="94"/>
        <v/>
      </c>
      <c r="DV121" s="49">
        <f t="shared" si="95"/>
        <v>981.75</v>
      </c>
      <c r="DW121" s="50">
        <f t="shared" si="116"/>
        <v>490875</v>
      </c>
      <c r="DX121" s="170">
        <f t="shared" si="69"/>
        <v>0</v>
      </c>
      <c r="DY121" s="170">
        <f t="shared" si="70"/>
        <v>0</v>
      </c>
      <c r="DZ121" s="170">
        <f t="shared" si="71"/>
        <v>0</v>
      </c>
      <c r="EA121" s="171">
        <f t="shared" si="72"/>
        <v>0</v>
      </c>
      <c r="EB121" s="170">
        <f t="shared" si="73"/>
        <v>0</v>
      </c>
      <c r="EC121" s="170">
        <f t="shared" si="74"/>
        <v>0</v>
      </c>
      <c r="ED121" s="172">
        <f t="shared" si="75"/>
        <v>0</v>
      </c>
      <c r="EE121" s="170">
        <f t="shared" si="76"/>
        <v>0</v>
      </c>
      <c r="EF121" s="171">
        <f t="shared" si="77"/>
        <v>0</v>
      </c>
      <c r="EG121" s="173">
        <f t="shared" si="78"/>
        <v>0</v>
      </c>
      <c r="EH121" s="170">
        <f t="shared" si="79"/>
        <v>0</v>
      </c>
      <c r="EI121" s="171">
        <f t="shared" si="80"/>
        <v>0</v>
      </c>
      <c r="EJ121" s="170">
        <f t="shared" si="81"/>
        <v>0</v>
      </c>
      <c r="EK121" s="169">
        <f t="shared" si="82"/>
        <v>0</v>
      </c>
      <c r="EL121" s="170">
        <f t="shared" si="83"/>
        <v>0</v>
      </c>
      <c r="EM121" s="170">
        <f t="shared" si="84"/>
        <v>0</v>
      </c>
      <c r="EN121" s="174">
        <f t="shared" si="85"/>
        <v>1945.65</v>
      </c>
      <c r="EO121" s="171">
        <f t="shared" si="86"/>
        <v>0</v>
      </c>
      <c r="EP121" s="171">
        <f t="shared" si="87"/>
        <v>0</v>
      </c>
      <c r="EQ121" s="174">
        <f t="shared" si="88"/>
        <v>981.75</v>
      </c>
      <c r="ER121" s="171">
        <f t="shared" si="89"/>
        <v>0</v>
      </c>
      <c r="ES121" s="35"/>
    </row>
    <row r="122" spans="1:149" s="14" customFormat="1" ht="88.5" customHeight="1" thickBot="1">
      <c r="A122" s="27">
        <v>110</v>
      </c>
      <c r="B122" s="102" t="s">
        <v>281</v>
      </c>
      <c r="C122" s="102" t="s">
        <v>282</v>
      </c>
      <c r="D122" s="100" t="s">
        <v>57</v>
      </c>
      <c r="E122" s="102" t="s">
        <v>283</v>
      </c>
      <c r="F122" s="104">
        <v>1</v>
      </c>
      <c r="G122" s="102" t="s">
        <v>58</v>
      </c>
      <c r="H122" s="103" t="s">
        <v>59</v>
      </c>
      <c r="I122" s="90"/>
      <c r="J122" s="71"/>
      <c r="K122" s="71"/>
      <c r="L122" s="71"/>
      <c r="M122" s="71"/>
      <c r="N122" s="71"/>
      <c r="P122" s="57"/>
      <c r="Q122" s="57"/>
      <c r="R122" s="149"/>
      <c r="S122" s="57"/>
      <c r="T122" s="53"/>
      <c r="U122" s="112">
        <v>5775.401606425703</v>
      </c>
      <c r="V122" s="113"/>
      <c r="W122" s="151">
        <v>5775.401606425703</v>
      </c>
      <c r="X122" s="60">
        <f>+F122*W122</f>
        <v>5775.401606425703</v>
      </c>
      <c r="Y122" s="53"/>
      <c r="Z122" s="40"/>
      <c r="AA122" s="30"/>
      <c r="AB122" s="152"/>
      <c r="AC122" s="41"/>
      <c r="AD122" s="53"/>
      <c r="AE122" s="117"/>
      <c r="AF122" s="117"/>
      <c r="AG122" s="155"/>
      <c r="AH122" s="117"/>
      <c r="AI122" s="53"/>
      <c r="AJ122" s="57"/>
      <c r="AK122" s="57"/>
      <c r="AL122" s="149"/>
      <c r="AM122" s="60"/>
      <c r="AN122" s="61"/>
      <c r="AO122" s="120">
        <v>25500</v>
      </c>
      <c r="AP122" s="120"/>
      <c r="AQ122" s="161">
        <f t="shared" ref="AQ122:AQ123" si="118">+AP122+AO122</f>
        <v>25500</v>
      </c>
      <c r="AR122" s="65">
        <f>+AQ122*F122</f>
        <v>25500</v>
      </c>
      <c r="AS122" s="61"/>
      <c r="AT122" s="121">
        <v>84483</v>
      </c>
      <c r="AU122" s="121">
        <v>0</v>
      </c>
      <c r="AV122" s="162">
        <f t="shared" si="35"/>
        <v>84483</v>
      </c>
      <c r="AW122" s="121">
        <f>+AV122*F122</f>
        <v>84483</v>
      </c>
      <c r="AX122" s="61"/>
      <c r="AY122" s="57"/>
      <c r="AZ122" s="57"/>
      <c r="BA122" s="149"/>
      <c r="BB122" s="66"/>
      <c r="BC122" s="61"/>
      <c r="BD122" s="57"/>
      <c r="BE122" s="57"/>
      <c r="BF122" s="149"/>
      <c r="BG122" s="57"/>
      <c r="BH122" s="61"/>
      <c r="BI122" s="123">
        <v>71860</v>
      </c>
      <c r="BJ122" s="123"/>
      <c r="BK122" s="163">
        <v>71860</v>
      </c>
      <c r="BL122" s="123">
        <f>+BK122*F122</f>
        <v>71860</v>
      </c>
      <c r="BM122" s="61"/>
      <c r="BN122" s="57"/>
      <c r="BO122" s="57"/>
      <c r="BP122" s="164"/>
      <c r="BQ122" s="65"/>
      <c r="BR122" s="61"/>
      <c r="BS122" s="127">
        <v>101460</v>
      </c>
      <c r="BT122" s="127">
        <v>19277.400000000001</v>
      </c>
      <c r="BU122" s="166">
        <f t="shared" si="91"/>
        <v>120737.4</v>
      </c>
      <c r="BV122" s="60">
        <f>+BU122*F122</f>
        <v>120737.4</v>
      </c>
      <c r="BW122" s="61"/>
      <c r="BX122" s="63"/>
      <c r="BY122" s="63"/>
      <c r="BZ122" s="157"/>
      <c r="CA122" s="63"/>
      <c r="CB122" s="128"/>
      <c r="CC122" s="63"/>
      <c r="CD122" s="63"/>
      <c r="CE122" s="157"/>
      <c r="CF122" s="63"/>
      <c r="CG122" s="128"/>
      <c r="CH122" s="63"/>
      <c r="CI122" s="63"/>
      <c r="CJ122" s="157"/>
      <c r="CK122" s="63"/>
      <c r="CL122" s="128"/>
      <c r="CM122" s="63"/>
      <c r="CN122" s="63"/>
      <c r="CO122" s="157"/>
      <c r="CP122" s="63"/>
      <c r="CQ122" s="128"/>
      <c r="CR122" s="112"/>
      <c r="CS122" s="112"/>
      <c r="CT122" s="151"/>
      <c r="CU122" s="82"/>
      <c r="CV122" s="128"/>
      <c r="CW122" s="119"/>
      <c r="CX122" s="119"/>
      <c r="CY122" s="150"/>
      <c r="CZ122" s="82"/>
      <c r="DA122" s="128"/>
      <c r="DB122" s="119"/>
      <c r="DC122" s="119"/>
      <c r="DD122" s="150"/>
      <c r="DE122" s="63"/>
      <c r="DF122" s="128"/>
      <c r="DG122" s="112"/>
      <c r="DH122" s="112"/>
      <c r="DI122" s="151"/>
      <c r="DJ122" s="82"/>
      <c r="DK122" s="128"/>
      <c r="DL122" s="119"/>
      <c r="DM122" s="119"/>
      <c r="DN122" s="150"/>
      <c r="DO122" s="63"/>
      <c r="DQ122" s="45">
        <f t="shared" si="92"/>
        <v>61671.160321285133</v>
      </c>
      <c r="DR122" s="46">
        <f>SMALL((R122,W122,AB122,AG122,AL122,AQ122,AV122,BA122,BF122,BK122,BP122,BU122,BZ122,CE122,CJ122,CO122,CT122,CY122,DD122,DI122,DN122),1)</f>
        <v>5775.401606425703</v>
      </c>
      <c r="DS122" s="176" t="str">
        <f t="shared" si="93"/>
        <v>MEDICOX LTDA</v>
      </c>
      <c r="DT122" s="48"/>
      <c r="DU122" s="91" t="str">
        <f t="shared" si="94"/>
        <v/>
      </c>
      <c r="DV122" s="49">
        <f t="shared" si="95"/>
        <v>5775.401606425703</v>
      </c>
      <c r="DW122" s="50">
        <f t="shared" si="116"/>
        <v>5775.401606425703</v>
      </c>
      <c r="DX122" s="170">
        <f t="shared" si="69"/>
        <v>0</v>
      </c>
      <c r="DY122" s="170">
        <f t="shared" si="70"/>
        <v>5775.401606425703</v>
      </c>
      <c r="DZ122" s="170">
        <f t="shared" si="71"/>
        <v>0</v>
      </c>
      <c r="EA122" s="171">
        <f t="shared" si="72"/>
        <v>0</v>
      </c>
      <c r="EB122" s="170">
        <f t="shared" si="73"/>
        <v>0</v>
      </c>
      <c r="EC122" s="170">
        <f t="shared" si="74"/>
        <v>25500</v>
      </c>
      <c r="ED122" s="172">
        <f t="shared" si="75"/>
        <v>84483</v>
      </c>
      <c r="EE122" s="170">
        <f t="shared" si="76"/>
        <v>0</v>
      </c>
      <c r="EF122" s="171">
        <f t="shared" si="77"/>
        <v>0</v>
      </c>
      <c r="EG122" s="173">
        <f t="shared" si="78"/>
        <v>71860</v>
      </c>
      <c r="EH122" s="170">
        <f t="shared" si="79"/>
        <v>0</v>
      </c>
      <c r="EI122" s="171">
        <f t="shared" si="80"/>
        <v>120737.4</v>
      </c>
      <c r="EJ122" s="170">
        <f t="shared" si="81"/>
        <v>0</v>
      </c>
      <c r="EK122" s="169">
        <f t="shared" si="82"/>
        <v>0</v>
      </c>
      <c r="EL122" s="170">
        <f t="shared" si="83"/>
        <v>0</v>
      </c>
      <c r="EM122" s="170">
        <f t="shared" si="84"/>
        <v>0</v>
      </c>
      <c r="EN122" s="174">
        <f t="shared" si="85"/>
        <v>0</v>
      </c>
      <c r="EO122" s="171">
        <f t="shared" si="86"/>
        <v>0</v>
      </c>
      <c r="EP122" s="171">
        <f t="shared" si="87"/>
        <v>0</v>
      </c>
      <c r="EQ122" s="174">
        <f t="shared" si="88"/>
        <v>0</v>
      </c>
      <c r="ER122" s="171">
        <f t="shared" si="89"/>
        <v>0</v>
      </c>
      <c r="ES122" s="188" t="s">
        <v>710</v>
      </c>
    </row>
    <row r="123" spans="1:149" s="182" customFormat="1" ht="88.5" customHeight="1" thickBot="1">
      <c r="A123" s="27">
        <v>111</v>
      </c>
      <c r="B123" s="102" t="s">
        <v>284</v>
      </c>
      <c r="C123" s="102" t="s">
        <v>285</v>
      </c>
      <c r="D123" s="100" t="s">
        <v>57</v>
      </c>
      <c r="E123" s="102" t="s">
        <v>283</v>
      </c>
      <c r="F123" s="104">
        <v>288.99999999999983</v>
      </c>
      <c r="G123" s="102" t="s">
        <v>58</v>
      </c>
      <c r="H123" s="103" t="s">
        <v>59</v>
      </c>
      <c r="I123" s="88"/>
      <c r="J123" s="75"/>
      <c r="K123" s="31"/>
      <c r="L123" s="75"/>
      <c r="M123" s="71"/>
      <c r="N123" s="71"/>
      <c r="P123" s="65"/>
      <c r="Q123" s="65"/>
      <c r="R123" s="149"/>
      <c r="S123" s="65"/>
      <c r="T123" s="78"/>
      <c r="U123" s="112">
        <v>14851.084337349397</v>
      </c>
      <c r="V123" s="113"/>
      <c r="W123" s="151">
        <v>14851.084337349397</v>
      </c>
      <c r="X123" s="60">
        <f>+F123*W123</f>
        <v>4291963.3734939732</v>
      </c>
      <c r="Y123" s="78"/>
      <c r="Z123" s="79"/>
      <c r="AA123" s="80"/>
      <c r="AB123" s="152"/>
      <c r="AC123" s="83"/>
      <c r="AD123" s="78"/>
      <c r="AE123" s="117"/>
      <c r="AF123" s="117"/>
      <c r="AG123" s="155"/>
      <c r="AH123" s="117"/>
      <c r="AI123" s="78"/>
      <c r="AJ123" s="79"/>
      <c r="AK123" s="80"/>
      <c r="AL123" s="152"/>
      <c r="AM123" s="66"/>
      <c r="AN123" s="81"/>
      <c r="AO123" s="120">
        <v>37500</v>
      </c>
      <c r="AP123" s="120"/>
      <c r="AQ123" s="161">
        <f t="shared" si="118"/>
        <v>37500</v>
      </c>
      <c r="AR123" s="65">
        <f>+AQ123*F123</f>
        <v>10837499.999999994</v>
      </c>
      <c r="AS123" s="81"/>
      <c r="AT123" s="121">
        <v>80100</v>
      </c>
      <c r="AU123" s="121">
        <v>0</v>
      </c>
      <c r="AV123" s="162">
        <f t="shared" si="35"/>
        <v>80100</v>
      </c>
      <c r="AW123" s="121">
        <f>+AV123*F123</f>
        <v>23148899.999999985</v>
      </c>
      <c r="AX123" s="81"/>
      <c r="AY123" s="65"/>
      <c r="AZ123" s="65"/>
      <c r="BA123" s="149"/>
      <c r="BB123" s="66"/>
      <c r="BC123" s="81"/>
      <c r="BD123" s="65"/>
      <c r="BE123" s="65"/>
      <c r="BF123" s="149"/>
      <c r="BG123" s="57"/>
      <c r="BH123" s="81"/>
      <c r="BI123" s="123">
        <v>49398</v>
      </c>
      <c r="BJ123" s="123"/>
      <c r="BK123" s="163">
        <v>49398</v>
      </c>
      <c r="BL123" s="123">
        <f>+BK123*F123</f>
        <v>14276021.999999991</v>
      </c>
      <c r="BM123" s="81"/>
      <c r="BN123" s="65"/>
      <c r="BO123" s="65"/>
      <c r="BP123" s="164"/>
      <c r="BQ123" s="65"/>
      <c r="BR123" s="81"/>
      <c r="BS123" s="127">
        <v>101780</v>
      </c>
      <c r="BT123" s="127">
        <v>19338.2</v>
      </c>
      <c r="BU123" s="166">
        <f t="shared" si="91"/>
        <v>121118.2</v>
      </c>
      <c r="BV123" s="60">
        <f>+BU123*F123</f>
        <v>35003159.799999982</v>
      </c>
      <c r="BW123" s="81"/>
      <c r="BX123" s="82"/>
      <c r="BY123" s="82"/>
      <c r="BZ123" s="157"/>
      <c r="CA123" s="63"/>
      <c r="CB123" s="129"/>
      <c r="CC123" s="82"/>
      <c r="CD123" s="82"/>
      <c r="CE123" s="157"/>
      <c r="CF123" s="63"/>
      <c r="CG123" s="129"/>
      <c r="CH123" s="82"/>
      <c r="CI123" s="82"/>
      <c r="CJ123" s="157"/>
      <c r="CK123" s="82"/>
      <c r="CL123" s="129"/>
      <c r="CM123" s="82"/>
      <c r="CN123" s="82"/>
      <c r="CO123" s="157"/>
      <c r="CP123" s="82"/>
      <c r="CQ123" s="129"/>
      <c r="CR123" s="112"/>
      <c r="CS123" s="112"/>
      <c r="CT123" s="151"/>
      <c r="CU123" s="82"/>
      <c r="CV123" s="129"/>
      <c r="CW123" s="119"/>
      <c r="CX123" s="119"/>
      <c r="CY123" s="150"/>
      <c r="CZ123" s="82"/>
      <c r="DA123" s="129"/>
      <c r="DB123" s="119"/>
      <c r="DC123" s="119"/>
      <c r="DD123" s="150"/>
      <c r="DE123" s="82"/>
      <c r="DF123" s="129"/>
      <c r="DG123" s="112"/>
      <c r="DH123" s="112"/>
      <c r="DI123" s="151"/>
      <c r="DJ123" s="82"/>
      <c r="DK123" s="129"/>
      <c r="DL123" s="119"/>
      <c r="DM123" s="119"/>
      <c r="DN123" s="150"/>
      <c r="DO123" s="82"/>
      <c r="DQ123" s="45">
        <f t="shared" si="92"/>
        <v>60593.456867469882</v>
      </c>
      <c r="DR123" s="46">
        <f>SMALL((R123,W123,AB123,AG123,AL123,AQ123,AV123,BA123,BF123,BK123,BP123,BU123,BZ123,CE123,CJ123,CO123,CT123,CY123,DD123,DI123,DN123),1)</f>
        <v>14851.084337349397</v>
      </c>
      <c r="DS123" s="176" t="str">
        <f t="shared" si="93"/>
        <v>MEDICOX LTDA</v>
      </c>
      <c r="DT123" s="48"/>
      <c r="DU123" s="91" t="str">
        <f t="shared" si="94"/>
        <v/>
      </c>
      <c r="DV123" s="49">
        <f t="shared" si="95"/>
        <v>14851.084337349397</v>
      </c>
      <c r="DW123" s="50">
        <f t="shared" si="116"/>
        <v>4291963.3734939732</v>
      </c>
      <c r="DX123" s="170">
        <f t="shared" si="69"/>
        <v>0</v>
      </c>
      <c r="DY123" s="170">
        <f t="shared" si="70"/>
        <v>14851.084337349397</v>
      </c>
      <c r="DZ123" s="170">
        <f t="shared" si="71"/>
        <v>0</v>
      </c>
      <c r="EA123" s="171">
        <f t="shared" si="72"/>
        <v>0</v>
      </c>
      <c r="EB123" s="170">
        <f t="shared" si="73"/>
        <v>0</v>
      </c>
      <c r="EC123" s="170">
        <f t="shared" si="74"/>
        <v>37500</v>
      </c>
      <c r="ED123" s="172">
        <f t="shared" si="75"/>
        <v>80100</v>
      </c>
      <c r="EE123" s="170">
        <f t="shared" si="76"/>
        <v>0</v>
      </c>
      <c r="EF123" s="171">
        <f t="shared" si="77"/>
        <v>0</v>
      </c>
      <c r="EG123" s="173">
        <f t="shared" si="78"/>
        <v>49398</v>
      </c>
      <c r="EH123" s="170">
        <f t="shared" si="79"/>
        <v>0</v>
      </c>
      <c r="EI123" s="171">
        <f t="shared" si="80"/>
        <v>121118.2</v>
      </c>
      <c r="EJ123" s="170">
        <f t="shared" si="81"/>
        <v>0</v>
      </c>
      <c r="EK123" s="169">
        <f t="shared" si="82"/>
        <v>0</v>
      </c>
      <c r="EL123" s="170">
        <f t="shared" si="83"/>
        <v>0</v>
      </c>
      <c r="EM123" s="170">
        <f t="shared" si="84"/>
        <v>0</v>
      </c>
      <c r="EN123" s="174">
        <f t="shared" si="85"/>
        <v>0</v>
      </c>
      <c r="EO123" s="171">
        <f t="shared" si="86"/>
        <v>0</v>
      </c>
      <c r="EP123" s="171">
        <f t="shared" si="87"/>
        <v>0</v>
      </c>
      <c r="EQ123" s="174">
        <f t="shared" si="88"/>
        <v>0</v>
      </c>
      <c r="ER123" s="171">
        <f t="shared" si="89"/>
        <v>0</v>
      </c>
      <c r="ES123" s="188" t="s">
        <v>710</v>
      </c>
    </row>
    <row r="124" spans="1:149" s="14" customFormat="1" ht="88.5" customHeight="1" thickBot="1">
      <c r="A124" s="27">
        <v>112</v>
      </c>
      <c r="B124" s="98" t="s">
        <v>286</v>
      </c>
      <c r="C124" s="99" t="s">
        <v>287</v>
      </c>
      <c r="D124" s="100" t="s">
        <v>57</v>
      </c>
      <c r="E124" s="99" t="s">
        <v>37</v>
      </c>
      <c r="F124" s="101">
        <v>1</v>
      </c>
      <c r="G124" s="102" t="s">
        <v>58</v>
      </c>
      <c r="H124" s="103" t="s">
        <v>59</v>
      </c>
      <c r="I124" s="90"/>
      <c r="J124" s="71"/>
      <c r="K124" s="71"/>
      <c r="L124" s="71"/>
      <c r="M124" s="71"/>
      <c r="N124" s="71"/>
      <c r="P124" s="57"/>
      <c r="Q124" s="57"/>
      <c r="R124" s="149"/>
      <c r="S124" s="57"/>
      <c r="T124" s="53"/>
      <c r="U124" s="65"/>
      <c r="V124" s="65"/>
      <c r="W124" s="149"/>
      <c r="X124" s="60"/>
      <c r="Y124" s="53"/>
      <c r="Z124" s="40"/>
      <c r="AA124" s="30"/>
      <c r="AB124" s="152"/>
      <c r="AC124" s="41"/>
      <c r="AD124" s="53"/>
      <c r="AE124" s="117"/>
      <c r="AF124" s="117"/>
      <c r="AG124" s="155"/>
      <c r="AH124" s="117"/>
      <c r="AI124" s="53"/>
      <c r="AJ124" s="57"/>
      <c r="AK124" s="57"/>
      <c r="AL124" s="149"/>
      <c r="AM124" s="57"/>
      <c r="AN124" s="61"/>
      <c r="AO124" s="64"/>
      <c r="AP124" s="64"/>
      <c r="AQ124" s="159"/>
      <c r="AR124" s="65"/>
      <c r="AS124" s="61"/>
      <c r="AT124" s="121"/>
      <c r="AU124" s="121"/>
      <c r="AV124" s="162"/>
      <c r="AW124" s="121"/>
      <c r="AX124" s="61"/>
      <c r="AY124" s="57"/>
      <c r="AZ124" s="57"/>
      <c r="BA124" s="149"/>
      <c r="BB124" s="66"/>
      <c r="BC124" s="61"/>
      <c r="BD124" s="57"/>
      <c r="BE124" s="57"/>
      <c r="BF124" s="149"/>
      <c r="BG124" s="57"/>
      <c r="BH124" s="61"/>
      <c r="BI124" s="112"/>
      <c r="BJ124" s="112"/>
      <c r="BK124" s="151"/>
      <c r="BL124" s="123"/>
      <c r="BM124" s="61"/>
      <c r="BN124" s="57"/>
      <c r="BO124" s="57"/>
      <c r="BP124" s="149"/>
      <c r="BQ124" s="65"/>
      <c r="BR124" s="61"/>
      <c r="BS124" s="127"/>
      <c r="BT124" s="127"/>
      <c r="BU124" s="150"/>
      <c r="BV124" s="60"/>
      <c r="BW124" s="61"/>
      <c r="BX124" s="63"/>
      <c r="BY124" s="63"/>
      <c r="BZ124" s="157"/>
      <c r="CA124" s="63"/>
      <c r="CB124" s="128"/>
      <c r="CC124" s="63"/>
      <c r="CD124" s="63"/>
      <c r="CE124" s="157"/>
      <c r="CF124" s="63"/>
      <c r="CG124" s="128"/>
      <c r="CH124" s="63"/>
      <c r="CI124" s="63"/>
      <c r="CJ124" s="157"/>
      <c r="CK124" s="63"/>
      <c r="CL124" s="128"/>
      <c r="CM124" s="63"/>
      <c r="CN124" s="63"/>
      <c r="CO124" s="157"/>
      <c r="CP124" s="63"/>
      <c r="CQ124" s="128"/>
      <c r="CR124" s="112"/>
      <c r="CS124" s="112"/>
      <c r="CT124" s="151"/>
      <c r="CU124" s="82"/>
      <c r="CV124" s="128"/>
      <c r="CW124" s="119"/>
      <c r="CX124" s="119"/>
      <c r="CY124" s="150"/>
      <c r="CZ124" s="82"/>
      <c r="DA124" s="128"/>
      <c r="DB124" s="119"/>
      <c r="DC124" s="119"/>
      <c r="DD124" s="150"/>
      <c r="DE124" s="63"/>
      <c r="DF124" s="128"/>
      <c r="DG124" s="112"/>
      <c r="DH124" s="112"/>
      <c r="DI124" s="151"/>
      <c r="DJ124" s="82"/>
      <c r="DK124" s="128"/>
      <c r="DL124" s="111">
        <v>2625000</v>
      </c>
      <c r="DM124" s="111">
        <v>498750</v>
      </c>
      <c r="DN124" s="150">
        <f t="shared" ref="DN124:DN125" si="119">+DM124+DL124</f>
        <v>3123750</v>
      </c>
      <c r="DO124" s="63">
        <f>+DN124*F124</f>
        <v>3123750</v>
      </c>
      <c r="DQ124" s="45">
        <f t="shared" si="92"/>
        <v>3123750</v>
      </c>
      <c r="DR124" s="46">
        <f>SMALL((R124,W124,AB124,AG124,AL124,AQ124,AV124,BA124,BF124,BK124,BP124,BU124,BZ124,CE124,CJ124,CO124,CT124,CY124,DD124,DI124,DN124),1)</f>
        <v>3123750</v>
      </c>
      <c r="DS124" s="175" t="str">
        <f t="shared" si="93"/>
        <v>GILMEDICA SAS</v>
      </c>
      <c r="DT124" s="48"/>
      <c r="DU124" s="91" t="str">
        <f t="shared" si="94"/>
        <v/>
      </c>
      <c r="DV124" s="49">
        <f t="shared" si="95"/>
        <v>3123750</v>
      </c>
      <c r="DW124" s="50">
        <f t="shared" si="116"/>
        <v>3123750</v>
      </c>
      <c r="DX124" s="170">
        <f t="shared" si="69"/>
        <v>0</v>
      </c>
      <c r="DY124" s="170">
        <f t="shared" si="70"/>
        <v>0</v>
      </c>
      <c r="DZ124" s="170">
        <f t="shared" si="71"/>
        <v>0</v>
      </c>
      <c r="EA124" s="171">
        <f t="shared" si="72"/>
        <v>0</v>
      </c>
      <c r="EB124" s="170">
        <f t="shared" si="73"/>
        <v>0</v>
      </c>
      <c r="EC124" s="170">
        <f t="shared" si="74"/>
        <v>0</v>
      </c>
      <c r="ED124" s="172">
        <f t="shared" si="75"/>
        <v>0</v>
      </c>
      <c r="EE124" s="170">
        <f t="shared" si="76"/>
        <v>0</v>
      </c>
      <c r="EF124" s="171">
        <f t="shared" si="77"/>
        <v>0</v>
      </c>
      <c r="EG124" s="173">
        <f t="shared" si="78"/>
        <v>0</v>
      </c>
      <c r="EH124" s="170">
        <f t="shared" si="79"/>
        <v>0</v>
      </c>
      <c r="EI124" s="171">
        <f t="shared" si="80"/>
        <v>0</v>
      </c>
      <c r="EJ124" s="170">
        <f t="shared" si="81"/>
        <v>0</v>
      </c>
      <c r="EK124" s="169">
        <f t="shared" si="82"/>
        <v>0</v>
      </c>
      <c r="EL124" s="170">
        <f t="shared" si="83"/>
        <v>0</v>
      </c>
      <c r="EM124" s="170">
        <f t="shared" si="84"/>
        <v>0</v>
      </c>
      <c r="EN124" s="174">
        <f t="shared" si="85"/>
        <v>0</v>
      </c>
      <c r="EO124" s="171">
        <f t="shared" si="86"/>
        <v>0</v>
      </c>
      <c r="EP124" s="171">
        <f t="shared" si="87"/>
        <v>0</v>
      </c>
      <c r="EQ124" s="174">
        <f t="shared" si="88"/>
        <v>0</v>
      </c>
      <c r="ER124" s="171">
        <f t="shared" si="89"/>
        <v>3123750</v>
      </c>
      <c r="ES124" s="188"/>
    </row>
    <row r="125" spans="1:149" s="14" customFormat="1" ht="88.5" customHeight="1" thickBot="1">
      <c r="A125" s="27">
        <v>113</v>
      </c>
      <c r="B125" s="98" t="s">
        <v>288</v>
      </c>
      <c r="C125" s="99" t="s">
        <v>289</v>
      </c>
      <c r="D125" s="100" t="s">
        <v>57</v>
      </c>
      <c r="E125" s="99" t="s">
        <v>37</v>
      </c>
      <c r="F125" s="101">
        <v>1</v>
      </c>
      <c r="G125" s="102" t="s">
        <v>58</v>
      </c>
      <c r="H125" s="103" t="s">
        <v>59</v>
      </c>
      <c r="I125" s="90"/>
      <c r="J125" s="71"/>
      <c r="K125" s="71"/>
      <c r="L125" s="71"/>
      <c r="M125" s="71"/>
      <c r="N125" s="71"/>
      <c r="P125" s="57"/>
      <c r="Q125" s="57"/>
      <c r="R125" s="149"/>
      <c r="S125" s="57"/>
      <c r="T125" s="53"/>
      <c r="U125" s="65"/>
      <c r="V125" s="65"/>
      <c r="W125" s="149"/>
      <c r="X125" s="60"/>
      <c r="Y125" s="53"/>
      <c r="Z125" s="40"/>
      <c r="AA125" s="30"/>
      <c r="AB125" s="152"/>
      <c r="AC125" s="41"/>
      <c r="AD125" s="53"/>
      <c r="AE125" s="117"/>
      <c r="AF125" s="117"/>
      <c r="AG125" s="155"/>
      <c r="AH125" s="117"/>
      <c r="AI125" s="53"/>
      <c r="AJ125" s="40"/>
      <c r="AK125" s="30"/>
      <c r="AL125" s="152"/>
      <c r="AM125" s="60"/>
      <c r="AN125" s="61"/>
      <c r="AO125" s="64"/>
      <c r="AP125" s="64"/>
      <c r="AQ125" s="160"/>
      <c r="AR125" s="65"/>
      <c r="AS125" s="61"/>
      <c r="AT125" s="121"/>
      <c r="AU125" s="121"/>
      <c r="AV125" s="162"/>
      <c r="AW125" s="121"/>
      <c r="AX125" s="61"/>
      <c r="AY125" s="57"/>
      <c r="AZ125" s="57"/>
      <c r="BA125" s="149"/>
      <c r="BB125" s="66"/>
      <c r="BC125" s="61"/>
      <c r="BD125" s="57"/>
      <c r="BE125" s="57"/>
      <c r="BF125" s="149"/>
      <c r="BG125" s="57"/>
      <c r="BH125" s="61"/>
      <c r="BI125" s="112"/>
      <c r="BJ125" s="112"/>
      <c r="BK125" s="151"/>
      <c r="BL125" s="123"/>
      <c r="BM125" s="61"/>
      <c r="BN125" s="57"/>
      <c r="BO125" s="57"/>
      <c r="BP125" s="149"/>
      <c r="BQ125" s="65"/>
      <c r="BR125" s="61"/>
      <c r="BS125" s="127"/>
      <c r="BT125" s="127"/>
      <c r="BU125" s="150"/>
      <c r="BV125" s="60"/>
      <c r="BW125" s="61"/>
      <c r="BX125" s="63"/>
      <c r="BY125" s="63"/>
      <c r="BZ125" s="157"/>
      <c r="CA125" s="63"/>
      <c r="CB125" s="128"/>
      <c r="CC125" s="63"/>
      <c r="CD125" s="63"/>
      <c r="CE125" s="157"/>
      <c r="CF125" s="63"/>
      <c r="CG125" s="128"/>
      <c r="CH125" s="63"/>
      <c r="CI125" s="63"/>
      <c r="CJ125" s="157"/>
      <c r="CK125" s="63"/>
      <c r="CL125" s="128"/>
      <c r="CM125" s="63"/>
      <c r="CN125" s="63"/>
      <c r="CO125" s="157"/>
      <c r="CP125" s="63"/>
      <c r="CQ125" s="128"/>
      <c r="CR125" s="112"/>
      <c r="CS125" s="112"/>
      <c r="CT125" s="151"/>
      <c r="CU125" s="82"/>
      <c r="CV125" s="128"/>
      <c r="CW125" s="119"/>
      <c r="CX125" s="119"/>
      <c r="CY125" s="150"/>
      <c r="CZ125" s="82"/>
      <c r="DA125" s="128"/>
      <c r="DB125" s="119"/>
      <c r="DC125" s="119"/>
      <c r="DD125" s="150"/>
      <c r="DE125" s="63"/>
      <c r="DF125" s="128"/>
      <c r="DG125" s="112"/>
      <c r="DH125" s="112"/>
      <c r="DI125" s="151"/>
      <c r="DJ125" s="82"/>
      <c r="DK125" s="128"/>
      <c r="DL125" s="111">
        <v>2625000</v>
      </c>
      <c r="DM125" s="111">
        <v>498750</v>
      </c>
      <c r="DN125" s="150">
        <f t="shared" si="119"/>
        <v>3123750</v>
      </c>
      <c r="DO125" s="63">
        <f>+DN125*F125</f>
        <v>3123750</v>
      </c>
      <c r="DQ125" s="45">
        <f t="shared" si="92"/>
        <v>3123750</v>
      </c>
      <c r="DR125" s="46">
        <f>SMALL((R125,W125,AB125,AG125,AL125,AQ125,AV125,BA125,BF125,BK125,BP125,BU125,BZ125,CE125,CJ125,CO125,CT125,CY125,DD125,DI125,DN125),1)</f>
        <v>3123750</v>
      </c>
      <c r="DS125" s="175" t="str">
        <f t="shared" si="93"/>
        <v>GILMEDICA SAS</v>
      </c>
      <c r="DT125" s="48"/>
      <c r="DU125" s="91" t="str">
        <f t="shared" si="94"/>
        <v/>
      </c>
      <c r="DV125" s="49">
        <f t="shared" si="95"/>
        <v>3123750</v>
      </c>
      <c r="DW125" s="50">
        <f t="shared" si="116"/>
        <v>3123750</v>
      </c>
      <c r="DX125" s="170">
        <f t="shared" si="69"/>
        <v>0</v>
      </c>
      <c r="DY125" s="170">
        <f t="shared" si="70"/>
        <v>0</v>
      </c>
      <c r="DZ125" s="170">
        <f t="shared" si="71"/>
        <v>0</v>
      </c>
      <c r="EA125" s="171">
        <f t="shared" si="72"/>
        <v>0</v>
      </c>
      <c r="EB125" s="170">
        <f t="shared" si="73"/>
        <v>0</v>
      </c>
      <c r="EC125" s="170">
        <f t="shared" si="74"/>
        <v>0</v>
      </c>
      <c r="ED125" s="172">
        <f t="shared" si="75"/>
        <v>0</v>
      </c>
      <c r="EE125" s="170">
        <f t="shared" si="76"/>
        <v>0</v>
      </c>
      <c r="EF125" s="171">
        <f t="shared" si="77"/>
        <v>0</v>
      </c>
      <c r="EG125" s="173">
        <f t="shared" si="78"/>
        <v>0</v>
      </c>
      <c r="EH125" s="170">
        <f t="shared" si="79"/>
        <v>0</v>
      </c>
      <c r="EI125" s="171">
        <f t="shared" si="80"/>
        <v>0</v>
      </c>
      <c r="EJ125" s="170">
        <f t="shared" si="81"/>
        <v>0</v>
      </c>
      <c r="EK125" s="169">
        <f t="shared" si="82"/>
        <v>0</v>
      </c>
      <c r="EL125" s="170">
        <f t="shared" si="83"/>
        <v>0</v>
      </c>
      <c r="EM125" s="170">
        <f t="shared" si="84"/>
        <v>0</v>
      </c>
      <c r="EN125" s="174">
        <f t="shared" si="85"/>
        <v>0</v>
      </c>
      <c r="EO125" s="171">
        <f t="shared" si="86"/>
        <v>0</v>
      </c>
      <c r="EP125" s="171">
        <f t="shared" si="87"/>
        <v>0</v>
      </c>
      <c r="EQ125" s="174">
        <f t="shared" si="88"/>
        <v>0</v>
      </c>
      <c r="ER125" s="171">
        <f t="shared" si="89"/>
        <v>3123750</v>
      </c>
      <c r="ES125" s="188"/>
    </row>
    <row r="126" spans="1:149" s="182" customFormat="1" ht="88.5" customHeight="1" thickBot="1">
      <c r="A126" s="27">
        <v>114</v>
      </c>
      <c r="B126" s="98" t="s">
        <v>290</v>
      </c>
      <c r="C126" s="99" t="s">
        <v>291</v>
      </c>
      <c r="D126" s="100" t="s">
        <v>57</v>
      </c>
      <c r="E126" s="99" t="s">
        <v>37</v>
      </c>
      <c r="F126" s="101">
        <v>1</v>
      </c>
      <c r="G126" s="102" t="s">
        <v>58</v>
      </c>
      <c r="H126" s="103" t="s">
        <v>59</v>
      </c>
      <c r="I126" s="89"/>
      <c r="J126" s="76"/>
      <c r="K126" s="77"/>
      <c r="L126" s="76"/>
      <c r="M126" s="71"/>
      <c r="N126" s="71"/>
      <c r="P126" s="65"/>
      <c r="Q126" s="65"/>
      <c r="R126" s="149"/>
      <c r="S126" s="65"/>
      <c r="T126" s="78"/>
      <c r="U126" s="65"/>
      <c r="V126" s="65"/>
      <c r="W126" s="149"/>
      <c r="X126" s="66"/>
      <c r="Y126" s="78"/>
      <c r="Z126" s="65"/>
      <c r="AA126" s="65"/>
      <c r="AB126" s="149"/>
      <c r="AC126" s="65"/>
      <c r="AD126" s="78"/>
      <c r="AE126" s="117"/>
      <c r="AF126" s="117"/>
      <c r="AG126" s="155"/>
      <c r="AH126" s="117"/>
      <c r="AI126" s="78"/>
      <c r="AJ126" s="79"/>
      <c r="AK126" s="80"/>
      <c r="AL126" s="152"/>
      <c r="AM126" s="66"/>
      <c r="AN126" s="81"/>
      <c r="AO126" s="64"/>
      <c r="AP126" s="64"/>
      <c r="AQ126" s="160"/>
      <c r="AR126" s="65"/>
      <c r="AS126" s="81"/>
      <c r="AT126" s="121"/>
      <c r="AU126" s="121"/>
      <c r="AV126" s="162"/>
      <c r="AW126" s="121"/>
      <c r="AX126" s="81"/>
      <c r="AY126" s="65"/>
      <c r="AZ126" s="65"/>
      <c r="BA126" s="149"/>
      <c r="BB126" s="66"/>
      <c r="BC126" s="81"/>
      <c r="BD126" s="65"/>
      <c r="BE126" s="65"/>
      <c r="BF126" s="149"/>
      <c r="BG126" s="57"/>
      <c r="BH126" s="81"/>
      <c r="BI126" s="123">
        <v>4205</v>
      </c>
      <c r="BJ126" s="123">
        <v>799</v>
      </c>
      <c r="BK126" s="163">
        <v>5004</v>
      </c>
      <c r="BL126" s="123">
        <f>+BK126*F126</f>
        <v>5004</v>
      </c>
      <c r="BM126" s="81"/>
      <c r="BN126" s="65"/>
      <c r="BO126" s="65"/>
      <c r="BP126" s="149"/>
      <c r="BQ126" s="65"/>
      <c r="BR126" s="81"/>
      <c r="BS126" s="127"/>
      <c r="BT126" s="127"/>
      <c r="BU126" s="150"/>
      <c r="BV126" s="60"/>
      <c r="BW126" s="81"/>
      <c r="BX126" s="82"/>
      <c r="BY126" s="82"/>
      <c r="BZ126" s="157"/>
      <c r="CA126" s="63"/>
      <c r="CB126" s="129"/>
      <c r="CC126" s="82"/>
      <c r="CD126" s="82"/>
      <c r="CE126" s="157"/>
      <c r="CF126" s="63"/>
      <c r="CG126" s="129"/>
      <c r="CH126" s="82"/>
      <c r="CI126" s="82"/>
      <c r="CJ126" s="157"/>
      <c r="CK126" s="82"/>
      <c r="CL126" s="129"/>
      <c r="CM126" s="82"/>
      <c r="CN126" s="82"/>
      <c r="CO126" s="157"/>
      <c r="CP126" s="82"/>
      <c r="CQ126" s="129"/>
      <c r="CR126" s="112"/>
      <c r="CS126" s="112"/>
      <c r="CT126" s="151"/>
      <c r="CU126" s="82"/>
      <c r="CV126" s="129"/>
      <c r="CW126" s="119"/>
      <c r="CX126" s="119"/>
      <c r="CY126" s="150"/>
      <c r="CZ126" s="82"/>
      <c r="DA126" s="129"/>
      <c r="DB126" s="119"/>
      <c r="DC126" s="119"/>
      <c r="DD126" s="150"/>
      <c r="DE126" s="82"/>
      <c r="DF126" s="129"/>
      <c r="DG126" s="112">
        <v>8580</v>
      </c>
      <c r="DH126" s="112">
        <f>+DG126*0.19</f>
        <v>1630.2</v>
      </c>
      <c r="DI126" s="151">
        <f t="shared" si="117"/>
        <v>10210.200000000001</v>
      </c>
      <c r="DJ126" s="82">
        <f>+DI126*F126</f>
        <v>10210.200000000001</v>
      </c>
      <c r="DK126" s="129"/>
      <c r="DL126" s="119"/>
      <c r="DM126" s="119"/>
      <c r="DN126" s="150"/>
      <c r="DO126" s="82"/>
      <c r="DQ126" s="45">
        <f t="shared" si="92"/>
        <v>7607.1</v>
      </c>
      <c r="DR126" s="46">
        <f>SMALL((R126,W126,AB126,AG126,AL126,AQ126,AV126,BA126,BF126,BK126,BP126,BU126,BZ126,CE126,CJ126,CO126,CT126,CY126,DD126,DI126,DN126),1)</f>
        <v>5004</v>
      </c>
      <c r="DS126" s="175" t="str">
        <f t="shared" si="93"/>
        <v>DISCOLMETS S.A.S</v>
      </c>
      <c r="DT126" s="48"/>
      <c r="DU126" s="91" t="str">
        <f t="shared" si="94"/>
        <v/>
      </c>
      <c r="DV126" s="49">
        <f t="shared" si="95"/>
        <v>5004</v>
      </c>
      <c r="DW126" s="50">
        <f t="shared" si="116"/>
        <v>5004</v>
      </c>
      <c r="DX126" s="170">
        <f t="shared" si="69"/>
        <v>0</v>
      </c>
      <c r="DY126" s="170">
        <f t="shared" si="70"/>
        <v>0</v>
      </c>
      <c r="DZ126" s="170">
        <f t="shared" si="71"/>
        <v>0</v>
      </c>
      <c r="EA126" s="171">
        <f t="shared" si="72"/>
        <v>0</v>
      </c>
      <c r="EB126" s="170">
        <f t="shared" si="73"/>
        <v>0</v>
      </c>
      <c r="EC126" s="170">
        <f t="shared" si="74"/>
        <v>0</v>
      </c>
      <c r="ED126" s="172">
        <f t="shared" si="75"/>
        <v>0</v>
      </c>
      <c r="EE126" s="170">
        <f t="shared" si="76"/>
        <v>0</v>
      </c>
      <c r="EF126" s="171">
        <f t="shared" si="77"/>
        <v>0</v>
      </c>
      <c r="EG126" s="173">
        <f t="shared" si="78"/>
        <v>5004</v>
      </c>
      <c r="EH126" s="170">
        <f t="shared" si="79"/>
        <v>0</v>
      </c>
      <c r="EI126" s="171">
        <f t="shared" si="80"/>
        <v>0</v>
      </c>
      <c r="EJ126" s="170">
        <f t="shared" si="81"/>
        <v>0</v>
      </c>
      <c r="EK126" s="169">
        <f t="shared" si="82"/>
        <v>0</v>
      </c>
      <c r="EL126" s="170">
        <f t="shared" si="83"/>
        <v>0</v>
      </c>
      <c r="EM126" s="170">
        <f t="shared" si="84"/>
        <v>0</v>
      </c>
      <c r="EN126" s="174">
        <f t="shared" si="85"/>
        <v>0</v>
      </c>
      <c r="EO126" s="171">
        <f t="shared" si="86"/>
        <v>0</v>
      </c>
      <c r="EP126" s="171">
        <f t="shared" si="87"/>
        <v>0</v>
      </c>
      <c r="EQ126" s="174">
        <f t="shared" si="88"/>
        <v>10210.200000000001</v>
      </c>
      <c r="ER126" s="171">
        <f t="shared" si="89"/>
        <v>0</v>
      </c>
      <c r="ES126" s="35"/>
    </row>
    <row r="127" spans="1:149" s="14" customFormat="1" ht="88.5" customHeight="1" thickBot="1">
      <c r="A127" s="27">
        <v>115</v>
      </c>
      <c r="B127" s="98" t="s">
        <v>292</v>
      </c>
      <c r="C127" s="99" t="s">
        <v>293</v>
      </c>
      <c r="D127" s="100" t="s">
        <v>57</v>
      </c>
      <c r="E127" s="99" t="s">
        <v>37</v>
      </c>
      <c r="F127" s="101">
        <v>25</v>
      </c>
      <c r="G127" s="102" t="s">
        <v>58</v>
      </c>
      <c r="H127" s="103" t="s">
        <v>59</v>
      </c>
      <c r="I127" s="90"/>
      <c r="J127" s="71"/>
      <c r="K127" s="71"/>
      <c r="L127" s="71"/>
      <c r="M127" s="71"/>
      <c r="N127" s="71"/>
      <c r="P127" s="57"/>
      <c r="Q127" s="57"/>
      <c r="R127" s="149"/>
      <c r="S127" s="57"/>
      <c r="T127" s="53"/>
      <c r="U127" s="65"/>
      <c r="V127" s="65"/>
      <c r="W127" s="149"/>
      <c r="X127" s="60"/>
      <c r="Y127" s="53"/>
      <c r="Z127" s="40"/>
      <c r="AA127" s="30"/>
      <c r="AB127" s="152"/>
      <c r="AC127" s="41"/>
      <c r="AD127" s="53"/>
      <c r="AE127" s="117"/>
      <c r="AF127" s="117"/>
      <c r="AG127" s="155"/>
      <c r="AH127" s="117"/>
      <c r="AI127" s="53"/>
      <c r="AJ127" s="57"/>
      <c r="AK127" s="57"/>
      <c r="AL127" s="149"/>
      <c r="AM127" s="57"/>
      <c r="AN127" s="61"/>
      <c r="AO127" s="64"/>
      <c r="AP127" s="64"/>
      <c r="AQ127" s="149"/>
      <c r="AR127" s="65"/>
      <c r="AS127" s="61"/>
      <c r="AT127" s="121"/>
      <c r="AU127" s="121"/>
      <c r="AV127" s="162"/>
      <c r="AW127" s="121"/>
      <c r="AX127" s="61"/>
      <c r="AY127" s="57"/>
      <c r="AZ127" s="57"/>
      <c r="BA127" s="149"/>
      <c r="BB127" s="66"/>
      <c r="BC127" s="61"/>
      <c r="BD127" s="57"/>
      <c r="BE127" s="57"/>
      <c r="BF127" s="149"/>
      <c r="BG127" s="57"/>
      <c r="BH127" s="61"/>
      <c r="BI127" s="123">
        <v>178133</v>
      </c>
      <c r="BJ127" s="123"/>
      <c r="BK127" s="163">
        <v>178133</v>
      </c>
      <c r="BL127" s="123">
        <f>+BK127*F127</f>
        <v>4453325</v>
      </c>
      <c r="BM127" s="61"/>
      <c r="BN127" s="57"/>
      <c r="BO127" s="57"/>
      <c r="BP127" s="149"/>
      <c r="BQ127" s="65"/>
      <c r="BR127" s="61"/>
      <c r="BS127" s="127"/>
      <c r="BT127" s="127"/>
      <c r="BU127" s="150"/>
      <c r="BV127" s="60"/>
      <c r="BW127" s="61"/>
      <c r="BX127" s="63"/>
      <c r="BY127" s="63"/>
      <c r="BZ127" s="157"/>
      <c r="CA127" s="63"/>
      <c r="CB127" s="128"/>
      <c r="CC127" s="63"/>
      <c r="CD127" s="63"/>
      <c r="CE127" s="157"/>
      <c r="CF127" s="63"/>
      <c r="CG127" s="128"/>
      <c r="CH127" s="63"/>
      <c r="CI127" s="63"/>
      <c r="CJ127" s="157"/>
      <c r="CK127" s="63"/>
      <c r="CL127" s="128"/>
      <c r="CM127" s="63"/>
      <c r="CN127" s="63"/>
      <c r="CO127" s="157"/>
      <c r="CP127" s="63"/>
      <c r="CQ127" s="128"/>
      <c r="CR127" s="112"/>
      <c r="CS127" s="112"/>
      <c r="CT127" s="151"/>
      <c r="CU127" s="82"/>
      <c r="CV127" s="128"/>
      <c r="CW127" s="119"/>
      <c r="CX127" s="119"/>
      <c r="CY127" s="150"/>
      <c r="CZ127" s="82"/>
      <c r="DA127" s="128"/>
      <c r="DB127" s="119"/>
      <c r="DC127" s="119"/>
      <c r="DD127" s="150"/>
      <c r="DE127" s="63"/>
      <c r="DF127" s="128"/>
      <c r="DG127" s="112"/>
      <c r="DH127" s="112"/>
      <c r="DI127" s="151"/>
      <c r="DJ127" s="82"/>
      <c r="DK127" s="128"/>
      <c r="DL127" s="119"/>
      <c r="DM127" s="119"/>
      <c r="DN127" s="150"/>
      <c r="DO127" s="63"/>
      <c r="DQ127" s="45">
        <f t="shared" si="92"/>
        <v>178133</v>
      </c>
      <c r="DR127" s="46">
        <f>SMALL((R127,W127,AB127,AG127,AL127,AQ127,AV127,BA127,BF127,BK127,BP127,BU127,BZ127,CE127,CJ127,CO127,CT127,CY127,DD127,DI127,DN127),1)</f>
        <v>178133</v>
      </c>
      <c r="DS127" s="175" t="str">
        <f t="shared" si="93"/>
        <v>DISCOLMETS S.A.S</v>
      </c>
      <c r="DT127" s="48"/>
      <c r="DU127" s="91" t="str">
        <f t="shared" si="94"/>
        <v/>
      </c>
      <c r="DV127" s="49">
        <f t="shared" si="95"/>
        <v>178133</v>
      </c>
      <c r="DW127" s="50">
        <f t="shared" si="116"/>
        <v>4453325</v>
      </c>
      <c r="DX127" s="170">
        <f t="shared" si="69"/>
        <v>0</v>
      </c>
      <c r="DY127" s="170">
        <f t="shared" si="70"/>
        <v>0</v>
      </c>
      <c r="DZ127" s="170">
        <f t="shared" si="71"/>
        <v>0</v>
      </c>
      <c r="EA127" s="171">
        <f t="shared" si="72"/>
        <v>0</v>
      </c>
      <c r="EB127" s="170">
        <f t="shared" si="73"/>
        <v>0</v>
      </c>
      <c r="EC127" s="170">
        <f t="shared" si="74"/>
        <v>0</v>
      </c>
      <c r="ED127" s="172">
        <f t="shared" si="75"/>
        <v>0</v>
      </c>
      <c r="EE127" s="170">
        <f t="shared" si="76"/>
        <v>0</v>
      </c>
      <c r="EF127" s="171">
        <f t="shared" si="77"/>
        <v>0</v>
      </c>
      <c r="EG127" s="173">
        <f t="shared" si="78"/>
        <v>178133</v>
      </c>
      <c r="EH127" s="170">
        <f t="shared" si="79"/>
        <v>0</v>
      </c>
      <c r="EI127" s="171">
        <f t="shared" si="80"/>
        <v>0</v>
      </c>
      <c r="EJ127" s="170">
        <f t="shared" si="81"/>
        <v>0</v>
      </c>
      <c r="EK127" s="169">
        <f t="shared" si="82"/>
        <v>0</v>
      </c>
      <c r="EL127" s="170">
        <f t="shared" si="83"/>
        <v>0</v>
      </c>
      <c r="EM127" s="170">
        <f t="shared" si="84"/>
        <v>0</v>
      </c>
      <c r="EN127" s="174">
        <f t="shared" si="85"/>
        <v>0</v>
      </c>
      <c r="EO127" s="171">
        <f t="shared" si="86"/>
        <v>0</v>
      </c>
      <c r="EP127" s="171">
        <f t="shared" si="87"/>
        <v>0</v>
      </c>
      <c r="EQ127" s="174">
        <f t="shared" si="88"/>
        <v>0</v>
      </c>
      <c r="ER127" s="171">
        <f t="shared" si="89"/>
        <v>0</v>
      </c>
      <c r="ES127" s="188"/>
    </row>
    <row r="128" spans="1:149" s="14" customFormat="1" ht="88.5" customHeight="1" thickBot="1">
      <c r="A128" s="27">
        <v>116</v>
      </c>
      <c r="B128" s="98" t="s">
        <v>294</v>
      </c>
      <c r="C128" s="99" t="s">
        <v>295</v>
      </c>
      <c r="D128" s="100" t="s">
        <v>57</v>
      </c>
      <c r="E128" s="99" t="s">
        <v>37</v>
      </c>
      <c r="F128" s="101">
        <v>20</v>
      </c>
      <c r="G128" s="102" t="s">
        <v>58</v>
      </c>
      <c r="H128" s="103" t="s">
        <v>59</v>
      </c>
      <c r="I128" s="90"/>
      <c r="J128" s="71"/>
      <c r="K128" s="71"/>
      <c r="L128" s="71"/>
      <c r="M128" s="71"/>
      <c r="N128" s="71"/>
      <c r="P128" s="57"/>
      <c r="Q128" s="57"/>
      <c r="R128" s="149"/>
      <c r="S128" s="57"/>
      <c r="T128" s="53"/>
      <c r="U128" s="65"/>
      <c r="V128" s="65"/>
      <c r="W128" s="149"/>
      <c r="X128" s="60"/>
      <c r="Y128" s="53"/>
      <c r="Z128" s="40"/>
      <c r="AA128" s="30"/>
      <c r="AB128" s="152"/>
      <c r="AC128" s="41"/>
      <c r="AD128" s="53"/>
      <c r="AE128" s="117"/>
      <c r="AF128" s="117"/>
      <c r="AG128" s="155"/>
      <c r="AH128" s="117"/>
      <c r="AI128" s="53"/>
      <c r="AJ128" s="40"/>
      <c r="AK128" s="30"/>
      <c r="AL128" s="152"/>
      <c r="AM128" s="60"/>
      <c r="AN128" s="61"/>
      <c r="AO128" s="64"/>
      <c r="AP128" s="64"/>
      <c r="AQ128" s="159"/>
      <c r="AR128" s="65"/>
      <c r="AS128" s="61"/>
      <c r="AT128" s="121"/>
      <c r="AU128" s="121"/>
      <c r="AV128" s="162"/>
      <c r="AW128" s="121"/>
      <c r="AX128" s="61"/>
      <c r="AY128" s="57"/>
      <c r="AZ128" s="57"/>
      <c r="BA128" s="149"/>
      <c r="BB128" s="66"/>
      <c r="BC128" s="61"/>
      <c r="BD128" s="57"/>
      <c r="BE128" s="57"/>
      <c r="BF128" s="149"/>
      <c r="BG128" s="57"/>
      <c r="BH128" s="61"/>
      <c r="BI128" s="112"/>
      <c r="BJ128" s="112"/>
      <c r="BK128" s="151"/>
      <c r="BL128" s="123"/>
      <c r="BM128" s="61"/>
      <c r="BN128" s="57"/>
      <c r="BO128" s="57"/>
      <c r="BP128" s="149"/>
      <c r="BQ128" s="65"/>
      <c r="BR128" s="61"/>
      <c r="BS128" s="127"/>
      <c r="BT128" s="127"/>
      <c r="BU128" s="150"/>
      <c r="BV128" s="60"/>
      <c r="BW128" s="61"/>
      <c r="BX128" s="63"/>
      <c r="BY128" s="63"/>
      <c r="BZ128" s="157"/>
      <c r="CA128" s="63"/>
      <c r="CB128" s="128"/>
      <c r="CC128" s="63"/>
      <c r="CD128" s="63"/>
      <c r="CE128" s="157"/>
      <c r="CF128" s="63"/>
      <c r="CG128" s="128"/>
      <c r="CH128" s="63"/>
      <c r="CI128" s="63"/>
      <c r="CJ128" s="157"/>
      <c r="CK128" s="63"/>
      <c r="CL128" s="128"/>
      <c r="CM128" s="63"/>
      <c r="CN128" s="63"/>
      <c r="CO128" s="157"/>
      <c r="CP128" s="63"/>
      <c r="CQ128" s="128"/>
      <c r="CR128" s="112"/>
      <c r="CS128" s="112"/>
      <c r="CT128" s="151"/>
      <c r="CU128" s="82"/>
      <c r="CV128" s="128"/>
      <c r="CW128" s="119"/>
      <c r="CX128" s="119"/>
      <c r="CY128" s="150"/>
      <c r="CZ128" s="82"/>
      <c r="DA128" s="128"/>
      <c r="DB128" s="119"/>
      <c r="DC128" s="119"/>
      <c r="DD128" s="150"/>
      <c r="DE128" s="63"/>
      <c r="DF128" s="128"/>
      <c r="DG128" s="112"/>
      <c r="DH128" s="112"/>
      <c r="DI128" s="151"/>
      <c r="DJ128" s="82"/>
      <c r="DK128" s="128"/>
      <c r="DL128" s="119"/>
      <c r="DM128" s="119"/>
      <c r="DN128" s="150"/>
      <c r="DO128" s="63"/>
      <c r="DQ128" s="45"/>
      <c r="DR128" s="46"/>
      <c r="DS128" s="176"/>
      <c r="DT128" s="48"/>
      <c r="DU128" s="91"/>
      <c r="DV128" s="49"/>
      <c r="DW128" s="50"/>
      <c r="DX128" s="170">
        <f t="shared" si="69"/>
        <v>0</v>
      </c>
      <c r="DY128" s="170">
        <f t="shared" si="70"/>
        <v>0</v>
      </c>
      <c r="DZ128" s="170">
        <f t="shared" si="71"/>
        <v>0</v>
      </c>
      <c r="EA128" s="171">
        <f t="shared" si="72"/>
        <v>0</v>
      </c>
      <c r="EB128" s="170">
        <f t="shared" si="73"/>
        <v>0</v>
      </c>
      <c r="EC128" s="170">
        <f t="shared" si="74"/>
        <v>0</v>
      </c>
      <c r="ED128" s="172">
        <f t="shared" si="75"/>
        <v>0</v>
      </c>
      <c r="EE128" s="170">
        <f t="shared" si="76"/>
        <v>0</v>
      </c>
      <c r="EF128" s="171">
        <f t="shared" si="77"/>
        <v>0</v>
      </c>
      <c r="EG128" s="173">
        <f t="shared" si="78"/>
        <v>0</v>
      </c>
      <c r="EH128" s="170">
        <f t="shared" si="79"/>
        <v>0</v>
      </c>
      <c r="EI128" s="171">
        <f t="shared" si="80"/>
        <v>0</v>
      </c>
      <c r="EJ128" s="170">
        <f t="shared" si="81"/>
        <v>0</v>
      </c>
      <c r="EK128" s="169">
        <f t="shared" si="82"/>
        <v>0</v>
      </c>
      <c r="EL128" s="170">
        <f t="shared" si="83"/>
        <v>0</v>
      </c>
      <c r="EM128" s="170">
        <f t="shared" si="84"/>
        <v>0</v>
      </c>
      <c r="EN128" s="174">
        <f t="shared" si="85"/>
        <v>0</v>
      </c>
      <c r="EO128" s="171">
        <f t="shared" si="86"/>
        <v>0</v>
      </c>
      <c r="EP128" s="171">
        <f t="shared" si="87"/>
        <v>0</v>
      </c>
      <c r="EQ128" s="174">
        <f t="shared" si="88"/>
        <v>0</v>
      </c>
      <c r="ER128" s="171">
        <f t="shared" si="89"/>
        <v>0</v>
      </c>
      <c r="ES128" s="199" t="s">
        <v>708</v>
      </c>
    </row>
    <row r="129" spans="1:149" s="14" customFormat="1" ht="88.5" customHeight="1" thickBot="1">
      <c r="A129" s="27">
        <v>117</v>
      </c>
      <c r="B129" s="98" t="s">
        <v>296</v>
      </c>
      <c r="C129" s="99" t="s">
        <v>297</v>
      </c>
      <c r="D129" s="100" t="s">
        <v>57</v>
      </c>
      <c r="E129" s="99" t="s">
        <v>37</v>
      </c>
      <c r="F129" s="101">
        <v>1</v>
      </c>
      <c r="G129" s="102" t="s">
        <v>58</v>
      </c>
      <c r="H129" s="103" t="s">
        <v>59</v>
      </c>
      <c r="I129" s="90"/>
      <c r="J129" s="71"/>
      <c r="K129" s="71"/>
      <c r="L129" s="71"/>
      <c r="M129" s="71"/>
      <c r="N129" s="71"/>
      <c r="P129" s="57"/>
      <c r="Q129" s="57"/>
      <c r="R129" s="149"/>
      <c r="S129" s="57"/>
      <c r="T129" s="53"/>
      <c r="U129" s="65"/>
      <c r="V129" s="65"/>
      <c r="W129" s="149"/>
      <c r="X129" s="60"/>
      <c r="Y129" s="53"/>
      <c r="Z129" s="40"/>
      <c r="AA129" s="30"/>
      <c r="AB129" s="152"/>
      <c r="AC129" s="41"/>
      <c r="AD129" s="53"/>
      <c r="AE129" s="117"/>
      <c r="AF129" s="117"/>
      <c r="AG129" s="155"/>
      <c r="AH129" s="117"/>
      <c r="AI129" s="53"/>
      <c r="AJ129" s="40"/>
      <c r="AK129" s="30"/>
      <c r="AL129" s="152"/>
      <c r="AM129" s="60"/>
      <c r="AN129" s="61"/>
      <c r="AO129" s="64"/>
      <c r="AP129" s="64"/>
      <c r="AQ129" s="159"/>
      <c r="AR129" s="65"/>
      <c r="AS129" s="61"/>
      <c r="AT129" s="121"/>
      <c r="AU129" s="121"/>
      <c r="AV129" s="162"/>
      <c r="AW129" s="121"/>
      <c r="AX129" s="61"/>
      <c r="AY129" s="57"/>
      <c r="AZ129" s="57"/>
      <c r="BA129" s="149"/>
      <c r="BB129" s="66"/>
      <c r="BC129" s="61"/>
      <c r="BD129" s="57"/>
      <c r="BE129" s="57"/>
      <c r="BF129" s="149"/>
      <c r="BG129" s="57"/>
      <c r="BH129" s="61"/>
      <c r="BI129" s="112"/>
      <c r="BJ129" s="112"/>
      <c r="BK129" s="151"/>
      <c r="BL129" s="123"/>
      <c r="BM129" s="61"/>
      <c r="BN129" s="57"/>
      <c r="BO129" s="57"/>
      <c r="BP129" s="149"/>
      <c r="BQ129" s="65"/>
      <c r="BR129" s="61"/>
      <c r="BS129" s="127"/>
      <c r="BT129" s="127"/>
      <c r="BU129" s="150"/>
      <c r="BV129" s="60"/>
      <c r="BW129" s="61"/>
      <c r="BX129" s="63"/>
      <c r="BY129" s="63"/>
      <c r="BZ129" s="157"/>
      <c r="CA129" s="63"/>
      <c r="CB129" s="128"/>
      <c r="CC129" s="63"/>
      <c r="CD129" s="63"/>
      <c r="CE129" s="157"/>
      <c r="CF129" s="63"/>
      <c r="CG129" s="128"/>
      <c r="CH129" s="63"/>
      <c r="CI129" s="63"/>
      <c r="CJ129" s="157"/>
      <c r="CK129" s="63"/>
      <c r="CL129" s="128"/>
      <c r="CM129" s="63"/>
      <c r="CN129" s="63"/>
      <c r="CO129" s="157"/>
      <c r="CP129" s="63"/>
      <c r="CQ129" s="128"/>
      <c r="CR129" s="112"/>
      <c r="CS129" s="112"/>
      <c r="CT129" s="151"/>
      <c r="CU129" s="82"/>
      <c r="CV129" s="128"/>
      <c r="CW129" s="119"/>
      <c r="CX129" s="119"/>
      <c r="CY129" s="150"/>
      <c r="CZ129" s="82"/>
      <c r="DA129" s="128"/>
      <c r="DB129" s="119"/>
      <c r="DC129" s="119"/>
      <c r="DD129" s="150"/>
      <c r="DE129" s="63"/>
      <c r="DF129" s="128"/>
      <c r="DG129" s="112"/>
      <c r="DH129" s="112"/>
      <c r="DI129" s="151"/>
      <c r="DJ129" s="82"/>
      <c r="DK129" s="128"/>
      <c r="DL129" s="119"/>
      <c r="DM129" s="119"/>
      <c r="DN129" s="150"/>
      <c r="DO129" s="63"/>
      <c r="DQ129" s="45"/>
      <c r="DR129" s="46"/>
      <c r="DS129" s="176"/>
      <c r="DT129" s="48"/>
      <c r="DU129" s="91"/>
      <c r="DV129" s="49"/>
      <c r="DW129" s="50"/>
      <c r="DX129" s="170">
        <f t="shared" si="69"/>
        <v>0</v>
      </c>
      <c r="DY129" s="170">
        <f t="shared" si="70"/>
        <v>0</v>
      </c>
      <c r="DZ129" s="170">
        <f t="shared" si="71"/>
        <v>0</v>
      </c>
      <c r="EA129" s="171">
        <f t="shared" si="72"/>
        <v>0</v>
      </c>
      <c r="EB129" s="170">
        <f t="shared" si="73"/>
        <v>0</v>
      </c>
      <c r="EC129" s="170">
        <f t="shared" si="74"/>
        <v>0</v>
      </c>
      <c r="ED129" s="172">
        <f t="shared" si="75"/>
        <v>0</v>
      </c>
      <c r="EE129" s="170">
        <f t="shared" si="76"/>
        <v>0</v>
      </c>
      <c r="EF129" s="171">
        <f t="shared" si="77"/>
        <v>0</v>
      </c>
      <c r="EG129" s="173">
        <f t="shared" si="78"/>
        <v>0</v>
      </c>
      <c r="EH129" s="170">
        <f t="shared" si="79"/>
        <v>0</v>
      </c>
      <c r="EI129" s="171">
        <f t="shared" si="80"/>
        <v>0</v>
      </c>
      <c r="EJ129" s="170">
        <f t="shared" si="81"/>
        <v>0</v>
      </c>
      <c r="EK129" s="169">
        <f t="shared" si="82"/>
        <v>0</v>
      </c>
      <c r="EL129" s="170">
        <f t="shared" si="83"/>
        <v>0</v>
      </c>
      <c r="EM129" s="170">
        <f t="shared" si="84"/>
        <v>0</v>
      </c>
      <c r="EN129" s="174">
        <f t="shared" si="85"/>
        <v>0</v>
      </c>
      <c r="EO129" s="171">
        <f t="shared" si="86"/>
        <v>0</v>
      </c>
      <c r="EP129" s="171">
        <f t="shared" si="87"/>
        <v>0</v>
      </c>
      <c r="EQ129" s="174">
        <f t="shared" si="88"/>
        <v>0</v>
      </c>
      <c r="ER129" s="171">
        <f t="shared" si="89"/>
        <v>0</v>
      </c>
      <c r="ES129" s="199" t="s">
        <v>708</v>
      </c>
    </row>
    <row r="130" spans="1:149" s="14" customFormat="1" ht="88.5" customHeight="1" thickBot="1">
      <c r="A130" s="27">
        <v>118</v>
      </c>
      <c r="B130" s="102" t="s">
        <v>298</v>
      </c>
      <c r="C130" s="102" t="s">
        <v>299</v>
      </c>
      <c r="D130" s="100" t="s">
        <v>57</v>
      </c>
      <c r="E130" s="102" t="s">
        <v>37</v>
      </c>
      <c r="F130" s="104">
        <v>1</v>
      </c>
      <c r="G130" s="102" t="s">
        <v>58</v>
      </c>
      <c r="H130" s="103" t="s">
        <v>59</v>
      </c>
      <c r="I130" s="90"/>
      <c r="J130" s="71"/>
      <c r="K130" s="71"/>
      <c r="L130" s="71"/>
      <c r="M130" s="71"/>
      <c r="N130" s="71"/>
      <c r="P130" s="57"/>
      <c r="Q130" s="57"/>
      <c r="R130" s="149"/>
      <c r="S130" s="57"/>
      <c r="T130" s="53"/>
      <c r="U130" s="65"/>
      <c r="V130" s="65"/>
      <c r="W130" s="149"/>
      <c r="X130" s="60"/>
      <c r="Y130" s="53"/>
      <c r="Z130" s="54"/>
      <c r="AA130" s="55"/>
      <c r="AB130" s="153"/>
      <c r="AC130" s="56"/>
      <c r="AD130" s="53"/>
      <c r="AE130" s="117"/>
      <c r="AF130" s="117"/>
      <c r="AG130" s="155"/>
      <c r="AH130" s="117"/>
      <c r="AI130" s="53"/>
      <c r="AJ130" s="63"/>
      <c r="AK130" s="63"/>
      <c r="AL130" s="157"/>
      <c r="AM130" s="63"/>
      <c r="AN130" s="61"/>
      <c r="AO130" s="57"/>
      <c r="AP130" s="57"/>
      <c r="AQ130" s="149"/>
      <c r="AR130" s="65"/>
      <c r="AS130" s="61"/>
      <c r="AT130" s="121">
        <v>125778</v>
      </c>
      <c r="AU130" s="121">
        <f>AT130*19%</f>
        <v>23897.82</v>
      </c>
      <c r="AV130" s="162">
        <f t="shared" si="35"/>
        <v>149675.82</v>
      </c>
      <c r="AW130" s="121">
        <f>+AV130*F130</f>
        <v>149675.82</v>
      </c>
      <c r="AX130" s="61"/>
      <c r="AY130" s="57"/>
      <c r="AZ130" s="57"/>
      <c r="BA130" s="149"/>
      <c r="BB130" s="66"/>
      <c r="BC130" s="61"/>
      <c r="BD130" s="57"/>
      <c r="BE130" s="57"/>
      <c r="BF130" s="149"/>
      <c r="BG130" s="57"/>
      <c r="BH130" s="61"/>
      <c r="BI130" s="112"/>
      <c r="BJ130" s="112"/>
      <c r="BK130" s="151"/>
      <c r="BL130" s="123"/>
      <c r="BM130" s="61"/>
      <c r="BN130" s="57"/>
      <c r="BO130" s="57"/>
      <c r="BP130" s="149"/>
      <c r="BQ130" s="65"/>
      <c r="BR130" s="61"/>
      <c r="BS130" s="127"/>
      <c r="BT130" s="127"/>
      <c r="BU130" s="150"/>
      <c r="BV130" s="60"/>
      <c r="BW130" s="61"/>
      <c r="BX130" s="130">
        <v>109890</v>
      </c>
      <c r="BY130" s="130">
        <v>20879.099999999999</v>
      </c>
      <c r="BZ130" s="150">
        <f t="shared" ref="BZ130" si="120">+BY130+BX130</f>
        <v>130769.1</v>
      </c>
      <c r="CA130" s="63">
        <f>+BZ130*F130</f>
        <v>130769.1</v>
      </c>
      <c r="CB130" s="128"/>
      <c r="CC130" s="63"/>
      <c r="CD130" s="63"/>
      <c r="CE130" s="157"/>
      <c r="CF130" s="63"/>
      <c r="CG130" s="128"/>
      <c r="CH130" s="63"/>
      <c r="CI130" s="63"/>
      <c r="CJ130" s="157"/>
      <c r="CK130" s="63"/>
      <c r="CL130" s="128"/>
      <c r="CM130" s="63"/>
      <c r="CN130" s="63"/>
      <c r="CO130" s="157"/>
      <c r="CP130" s="63"/>
      <c r="CQ130" s="128"/>
      <c r="CR130" s="112"/>
      <c r="CS130" s="112"/>
      <c r="CT130" s="151"/>
      <c r="CU130" s="82"/>
      <c r="CV130" s="128"/>
      <c r="CW130" s="119"/>
      <c r="CX130" s="119"/>
      <c r="CY130" s="150"/>
      <c r="CZ130" s="82"/>
      <c r="DA130" s="128"/>
      <c r="DB130" s="119"/>
      <c r="DC130" s="119"/>
      <c r="DD130" s="150"/>
      <c r="DE130" s="63"/>
      <c r="DF130" s="128"/>
      <c r="DG130" s="112"/>
      <c r="DH130" s="112"/>
      <c r="DI130" s="151"/>
      <c r="DJ130" s="82"/>
      <c r="DK130" s="128"/>
      <c r="DL130" s="119"/>
      <c r="DM130" s="119"/>
      <c r="DN130" s="150"/>
      <c r="DO130" s="63"/>
      <c r="DQ130" s="45">
        <f t="shared" si="92"/>
        <v>140222.46000000002</v>
      </c>
      <c r="DR130" s="46">
        <f>SMALL((R130,W130,AB130,AG130,AL130,AQ130,AV130,BA130,BF130,BK130,BP130,BU130,BZ130,CE130,CJ130,CO130,CT130,CY130,DD130,DI130,DN130),1)</f>
        <v>130769.1</v>
      </c>
      <c r="DS130" s="175" t="str">
        <f t="shared" si="93"/>
        <v>SURGICON &amp; CIA S.A.S.</v>
      </c>
      <c r="DT130" s="48"/>
      <c r="DU130" s="91" t="str">
        <f t="shared" si="94"/>
        <v/>
      </c>
      <c r="DV130" s="49">
        <f t="shared" si="95"/>
        <v>130769.1</v>
      </c>
      <c r="DW130" s="50">
        <f t="shared" ref="DW130:DW146" si="121">DV130*F130</f>
        <v>130769.1</v>
      </c>
      <c r="DX130" s="170">
        <f t="shared" si="69"/>
        <v>0</v>
      </c>
      <c r="DY130" s="170">
        <f t="shared" si="70"/>
        <v>0</v>
      </c>
      <c r="DZ130" s="170">
        <f t="shared" si="71"/>
        <v>0</v>
      </c>
      <c r="EA130" s="171">
        <f t="shared" si="72"/>
        <v>0</v>
      </c>
      <c r="EB130" s="170">
        <f t="shared" si="73"/>
        <v>0</v>
      </c>
      <c r="EC130" s="170">
        <f t="shared" si="74"/>
        <v>0</v>
      </c>
      <c r="ED130" s="172">
        <f t="shared" si="75"/>
        <v>149675.82</v>
      </c>
      <c r="EE130" s="170">
        <f t="shared" si="76"/>
        <v>0</v>
      </c>
      <c r="EF130" s="171">
        <f t="shared" si="77"/>
        <v>0</v>
      </c>
      <c r="EG130" s="173">
        <f t="shared" si="78"/>
        <v>0</v>
      </c>
      <c r="EH130" s="170">
        <f t="shared" si="79"/>
        <v>0</v>
      </c>
      <c r="EI130" s="171">
        <f t="shared" si="80"/>
        <v>0</v>
      </c>
      <c r="EJ130" s="170">
        <f t="shared" si="81"/>
        <v>130769.1</v>
      </c>
      <c r="EK130" s="169">
        <f t="shared" si="82"/>
        <v>0</v>
      </c>
      <c r="EL130" s="170">
        <f t="shared" si="83"/>
        <v>0</v>
      </c>
      <c r="EM130" s="170">
        <f t="shared" si="84"/>
        <v>0</v>
      </c>
      <c r="EN130" s="174">
        <f t="shared" si="85"/>
        <v>0</v>
      </c>
      <c r="EO130" s="171">
        <f t="shared" si="86"/>
        <v>0</v>
      </c>
      <c r="EP130" s="171">
        <f t="shared" si="87"/>
        <v>0</v>
      </c>
      <c r="EQ130" s="174">
        <f t="shared" si="88"/>
        <v>0</v>
      </c>
      <c r="ER130" s="171">
        <f t="shared" si="89"/>
        <v>0</v>
      </c>
      <c r="ES130" s="188"/>
    </row>
    <row r="131" spans="1:149" s="14" customFormat="1" ht="88.5" customHeight="1" thickBot="1">
      <c r="A131" s="27">
        <v>119</v>
      </c>
      <c r="B131" s="102" t="s">
        <v>300</v>
      </c>
      <c r="C131" s="102" t="s">
        <v>301</v>
      </c>
      <c r="D131" s="100" t="s">
        <v>57</v>
      </c>
      <c r="E131" s="102" t="s">
        <v>283</v>
      </c>
      <c r="F131" s="104">
        <v>1</v>
      </c>
      <c r="G131" s="102" t="s">
        <v>58</v>
      </c>
      <c r="H131" s="103" t="s">
        <v>59</v>
      </c>
      <c r="I131" s="90"/>
      <c r="J131" s="71"/>
      <c r="K131" s="71"/>
      <c r="L131" s="71"/>
      <c r="M131" s="71"/>
      <c r="N131" s="71"/>
      <c r="P131" s="57"/>
      <c r="Q131" s="57"/>
      <c r="R131" s="149"/>
      <c r="S131" s="57"/>
      <c r="T131" s="53"/>
      <c r="U131" s="112">
        <v>4216.8674698795185</v>
      </c>
      <c r="V131" s="113"/>
      <c r="W131" s="151">
        <v>4216.8674698795185</v>
      </c>
      <c r="X131" s="60">
        <f t="shared" ref="X131:X140" si="122">+W131*F131</f>
        <v>4216.8674698795185</v>
      </c>
      <c r="Y131" s="53"/>
      <c r="Z131" s="40"/>
      <c r="AA131" s="30"/>
      <c r="AB131" s="152"/>
      <c r="AC131" s="41"/>
      <c r="AD131" s="53"/>
      <c r="AE131" s="117"/>
      <c r="AF131" s="117"/>
      <c r="AG131" s="155"/>
      <c r="AH131" s="117"/>
      <c r="AI131" s="53"/>
      <c r="AJ131" s="40"/>
      <c r="AK131" s="30"/>
      <c r="AL131" s="152"/>
      <c r="AM131" s="60"/>
      <c r="AN131" s="61"/>
      <c r="AO131" s="57"/>
      <c r="AP131" s="57"/>
      <c r="AQ131" s="149"/>
      <c r="AR131" s="65"/>
      <c r="AS131" s="61"/>
      <c r="AT131" s="121"/>
      <c r="AU131" s="121"/>
      <c r="AV131" s="162"/>
      <c r="AW131" s="121"/>
      <c r="AX131" s="61"/>
      <c r="AY131" s="57"/>
      <c r="AZ131" s="57"/>
      <c r="BA131" s="149"/>
      <c r="BB131" s="66"/>
      <c r="BC131" s="61"/>
      <c r="BD131" s="57"/>
      <c r="BE131" s="57"/>
      <c r="BF131" s="149"/>
      <c r="BG131" s="57"/>
      <c r="BH131" s="61"/>
      <c r="BI131" s="123">
        <v>222410</v>
      </c>
      <c r="BJ131" s="123"/>
      <c r="BK131" s="163">
        <v>222410</v>
      </c>
      <c r="BL131" s="123">
        <f t="shared" ref="BL131:BL136" si="123">+BK131*F131</f>
        <v>222410</v>
      </c>
      <c r="BM131" s="61"/>
      <c r="BN131" s="57"/>
      <c r="BO131" s="57"/>
      <c r="BP131" s="149"/>
      <c r="BQ131" s="65"/>
      <c r="BR131" s="61"/>
      <c r="BS131" s="127"/>
      <c r="BT131" s="127"/>
      <c r="BU131" s="150"/>
      <c r="BV131" s="60"/>
      <c r="BW131" s="61"/>
      <c r="BX131" s="63"/>
      <c r="BY131" s="63"/>
      <c r="BZ131" s="157"/>
      <c r="CA131" s="63"/>
      <c r="CB131" s="128"/>
      <c r="CC131" s="63"/>
      <c r="CD131" s="63"/>
      <c r="CE131" s="157"/>
      <c r="CF131" s="63"/>
      <c r="CG131" s="128"/>
      <c r="CH131" s="63"/>
      <c r="CI131" s="63"/>
      <c r="CJ131" s="157"/>
      <c r="CK131" s="63"/>
      <c r="CL131" s="128"/>
      <c r="CM131" s="63"/>
      <c r="CN131" s="63"/>
      <c r="CO131" s="157"/>
      <c r="CP131" s="63"/>
      <c r="CQ131" s="128"/>
      <c r="CR131" s="112"/>
      <c r="CS131" s="112"/>
      <c r="CT131" s="151"/>
      <c r="CU131" s="82"/>
      <c r="CV131" s="128"/>
      <c r="CW131" s="119"/>
      <c r="CX131" s="119"/>
      <c r="CY131" s="150"/>
      <c r="CZ131" s="82"/>
      <c r="DA131" s="128"/>
      <c r="DB131" s="119"/>
      <c r="DC131" s="119"/>
      <c r="DD131" s="150"/>
      <c r="DE131" s="63"/>
      <c r="DF131" s="128"/>
      <c r="DG131" s="112"/>
      <c r="DH131" s="112"/>
      <c r="DI131" s="151"/>
      <c r="DJ131" s="82"/>
      <c r="DK131" s="128"/>
      <c r="DL131" s="119"/>
      <c r="DM131" s="119"/>
      <c r="DN131" s="150"/>
      <c r="DO131" s="63"/>
      <c r="DQ131" s="45">
        <f t="shared" si="92"/>
        <v>113313.43373493975</v>
      </c>
      <c r="DR131" s="46">
        <f>SMALL((R131,W131,AB131,AG131,AL131,AQ131,AV131,BA131,BF131,BK131,BP131,BU131,BZ131,CE131,CJ131,CO131,CT131,CY131,DD131,DI131,DN131),1)</f>
        <v>4216.8674698795185</v>
      </c>
      <c r="DS131" s="180" t="str">
        <f t="shared" si="93"/>
        <v>MEDICOX LTDA</v>
      </c>
      <c r="DT131" s="48"/>
      <c r="DU131" s="91" t="str">
        <f t="shared" si="94"/>
        <v/>
      </c>
      <c r="DV131" s="49">
        <f t="shared" si="95"/>
        <v>4216.8674698795185</v>
      </c>
      <c r="DW131" s="50">
        <f t="shared" si="121"/>
        <v>4216.8674698795185</v>
      </c>
      <c r="DX131" s="170">
        <f t="shared" si="69"/>
        <v>0</v>
      </c>
      <c r="DY131" s="179">
        <f t="shared" si="70"/>
        <v>4216.8674698795185</v>
      </c>
      <c r="DZ131" s="170">
        <f t="shared" si="71"/>
        <v>0</v>
      </c>
      <c r="EA131" s="171">
        <f t="shared" si="72"/>
        <v>0</v>
      </c>
      <c r="EB131" s="170">
        <f t="shared" si="73"/>
        <v>0</v>
      </c>
      <c r="EC131" s="170">
        <f t="shared" si="74"/>
        <v>0</v>
      </c>
      <c r="ED131" s="172">
        <f t="shared" si="75"/>
        <v>0</v>
      </c>
      <c r="EE131" s="170">
        <f t="shared" si="76"/>
        <v>0</v>
      </c>
      <c r="EF131" s="171">
        <f t="shared" si="77"/>
        <v>0</v>
      </c>
      <c r="EG131" s="186">
        <f t="shared" si="78"/>
        <v>222410</v>
      </c>
      <c r="EH131" s="170">
        <f t="shared" si="79"/>
        <v>0</v>
      </c>
      <c r="EI131" s="171">
        <f t="shared" si="80"/>
        <v>0</v>
      </c>
      <c r="EJ131" s="170">
        <f t="shared" si="81"/>
        <v>0</v>
      </c>
      <c r="EK131" s="169">
        <f t="shared" si="82"/>
        <v>0</v>
      </c>
      <c r="EL131" s="170">
        <f t="shared" si="83"/>
        <v>0</v>
      </c>
      <c r="EM131" s="170">
        <f t="shared" si="84"/>
        <v>0</v>
      </c>
      <c r="EN131" s="174">
        <f t="shared" si="85"/>
        <v>0</v>
      </c>
      <c r="EO131" s="171">
        <f t="shared" si="86"/>
        <v>0</v>
      </c>
      <c r="EP131" s="171">
        <f t="shared" si="87"/>
        <v>0</v>
      </c>
      <c r="EQ131" s="174">
        <f t="shared" si="88"/>
        <v>0</v>
      </c>
      <c r="ER131" s="171">
        <f t="shared" si="89"/>
        <v>0</v>
      </c>
      <c r="ES131" s="196" t="s">
        <v>713</v>
      </c>
    </row>
    <row r="132" spans="1:149" s="14" customFormat="1" ht="88.5" customHeight="1" thickBot="1">
      <c r="A132" s="27">
        <v>120</v>
      </c>
      <c r="B132" s="102" t="s">
        <v>302</v>
      </c>
      <c r="C132" s="102" t="s">
        <v>303</v>
      </c>
      <c r="D132" s="100" t="s">
        <v>57</v>
      </c>
      <c r="E132" s="102" t="s">
        <v>304</v>
      </c>
      <c r="F132" s="104">
        <v>1</v>
      </c>
      <c r="G132" s="102" t="s">
        <v>58</v>
      </c>
      <c r="H132" s="103" t="s">
        <v>59</v>
      </c>
      <c r="I132" s="90"/>
      <c r="J132" s="71"/>
      <c r="K132" s="71"/>
      <c r="L132" s="71"/>
      <c r="M132" s="71"/>
      <c r="N132" s="71"/>
      <c r="P132" s="57"/>
      <c r="Q132" s="57"/>
      <c r="R132" s="149"/>
      <c r="S132" s="57"/>
      <c r="T132" s="53"/>
      <c r="U132" s="112">
        <v>26506.024096385543</v>
      </c>
      <c r="V132" s="113"/>
      <c r="W132" s="151">
        <v>26506.024096385543</v>
      </c>
      <c r="X132" s="60">
        <f t="shared" si="122"/>
        <v>26506.024096385543</v>
      </c>
      <c r="Y132" s="53"/>
      <c r="Z132" s="40"/>
      <c r="AA132" s="30"/>
      <c r="AB132" s="152"/>
      <c r="AC132" s="41"/>
      <c r="AD132" s="53"/>
      <c r="AE132" s="117"/>
      <c r="AF132" s="117"/>
      <c r="AG132" s="155"/>
      <c r="AH132" s="117"/>
      <c r="AI132" s="53"/>
      <c r="AJ132" s="40"/>
      <c r="AK132" s="30"/>
      <c r="AL132" s="152"/>
      <c r="AM132" s="60"/>
      <c r="AN132" s="61"/>
      <c r="AO132" s="57"/>
      <c r="AP132" s="57"/>
      <c r="AQ132" s="149"/>
      <c r="AR132" s="65"/>
      <c r="AS132" s="61"/>
      <c r="AT132" s="121">
        <v>24325</v>
      </c>
      <c r="AU132" s="121"/>
      <c r="AV132" s="162">
        <f t="shared" si="35"/>
        <v>24325</v>
      </c>
      <c r="AW132" s="121">
        <f>+AV132*F132</f>
        <v>24325</v>
      </c>
      <c r="AX132" s="61"/>
      <c r="AY132" s="57"/>
      <c r="AZ132" s="57"/>
      <c r="BA132" s="149"/>
      <c r="BB132" s="66"/>
      <c r="BC132" s="61"/>
      <c r="BD132" s="57"/>
      <c r="BE132" s="57"/>
      <c r="BF132" s="149"/>
      <c r="BG132" s="57"/>
      <c r="BH132" s="61"/>
      <c r="BI132" s="123">
        <v>33343</v>
      </c>
      <c r="BJ132" s="123"/>
      <c r="BK132" s="163">
        <v>33343</v>
      </c>
      <c r="BL132" s="123">
        <f t="shared" si="123"/>
        <v>33343</v>
      </c>
      <c r="BM132" s="61"/>
      <c r="BN132" s="57"/>
      <c r="BO132" s="57"/>
      <c r="BP132" s="149"/>
      <c r="BQ132" s="65"/>
      <c r="BR132" s="61"/>
      <c r="BS132" s="127"/>
      <c r="BT132" s="127"/>
      <c r="BU132" s="150"/>
      <c r="BV132" s="60"/>
      <c r="BW132" s="61"/>
      <c r="BX132" s="63"/>
      <c r="BY132" s="63"/>
      <c r="BZ132" s="157"/>
      <c r="CA132" s="63"/>
      <c r="CB132" s="128"/>
      <c r="CC132" s="63"/>
      <c r="CD132" s="63"/>
      <c r="CE132" s="157"/>
      <c r="CF132" s="63"/>
      <c r="CG132" s="128"/>
      <c r="CH132" s="63"/>
      <c r="CI132" s="63"/>
      <c r="CJ132" s="157"/>
      <c r="CK132" s="63"/>
      <c r="CL132" s="128"/>
      <c r="CM132" s="63"/>
      <c r="CN132" s="63"/>
      <c r="CO132" s="157"/>
      <c r="CP132" s="63"/>
      <c r="CQ132" s="128"/>
      <c r="CR132" s="112"/>
      <c r="CS132" s="112"/>
      <c r="CT132" s="151"/>
      <c r="CU132" s="82"/>
      <c r="CV132" s="128"/>
      <c r="CW132" s="119"/>
      <c r="CX132" s="119"/>
      <c r="CY132" s="150"/>
      <c r="CZ132" s="82"/>
      <c r="DA132" s="128"/>
      <c r="DB132" s="119"/>
      <c r="DC132" s="119"/>
      <c r="DD132" s="150"/>
      <c r="DE132" s="63"/>
      <c r="DF132" s="128"/>
      <c r="DG132" s="112"/>
      <c r="DH132" s="112"/>
      <c r="DI132" s="151"/>
      <c r="DJ132" s="82"/>
      <c r="DK132" s="128"/>
      <c r="DL132" s="119"/>
      <c r="DM132" s="119"/>
      <c r="DN132" s="150"/>
      <c r="DO132" s="63"/>
      <c r="DQ132" s="45">
        <f t="shared" si="92"/>
        <v>28058.008032128517</v>
      </c>
      <c r="DR132" s="46">
        <f>SMALL((R132,W132,AB132,AG132,AL132,AQ132,AV132,BA132,BF132,BK132,BP132,BU132,BZ132,CE132,CJ132,CO132,CT132,CY132,DD132,DI132,DN132),1)</f>
        <v>24325</v>
      </c>
      <c r="DS132" s="175" t="str">
        <f t="shared" si="93"/>
        <v>Rafael Antonio Salamanca</v>
      </c>
      <c r="DT132" s="48"/>
      <c r="DU132" s="91" t="str">
        <f t="shared" si="94"/>
        <v/>
      </c>
      <c r="DV132" s="49">
        <f t="shared" si="95"/>
        <v>24325</v>
      </c>
      <c r="DW132" s="50">
        <f t="shared" si="121"/>
        <v>24325</v>
      </c>
      <c r="DX132" s="170">
        <f t="shared" si="69"/>
        <v>0</v>
      </c>
      <c r="DY132" s="170">
        <f t="shared" si="70"/>
        <v>26506.024096385543</v>
      </c>
      <c r="DZ132" s="170">
        <f t="shared" si="71"/>
        <v>0</v>
      </c>
      <c r="EA132" s="171">
        <f t="shared" si="72"/>
        <v>0</v>
      </c>
      <c r="EB132" s="170">
        <f t="shared" si="73"/>
        <v>0</v>
      </c>
      <c r="EC132" s="170">
        <f t="shared" si="74"/>
        <v>0</v>
      </c>
      <c r="ED132" s="172">
        <f t="shared" si="75"/>
        <v>24325</v>
      </c>
      <c r="EE132" s="170">
        <f t="shared" si="76"/>
        <v>0</v>
      </c>
      <c r="EF132" s="171">
        <f t="shared" si="77"/>
        <v>0</v>
      </c>
      <c r="EG132" s="173">
        <f t="shared" si="78"/>
        <v>33343</v>
      </c>
      <c r="EH132" s="170">
        <f t="shared" si="79"/>
        <v>0</v>
      </c>
      <c r="EI132" s="171">
        <f t="shared" si="80"/>
        <v>0</v>
      </c>
      <c r="EJ132" s="170">
        <f t="shared" si="81"/>
        <v>0</v>
      </c>
      <c r="EK132" s="169">
        <f t="shared" si="82"/>
        <v>0</v>
      </c>
      <c r="EL132" s="170">
        <f t="shared" si="83"/>
        <v>0</v>
      </c>
      <c r="EM132" s="170">
        <f t="shared" si="84"/>
        <v>0</v>
      </c>
      <c r="EN132" s="174">
        <f t="shared" si="85"/>
        <v>0</v>
      </c>
      <c r="EO132" s="171">
        <f t="shared" si="86"/>
        <v>0</v>
      </c>
      <c r="EP132" s="171">
        <f t="shared" si="87"/>
        <v>0</v>
      </c>
      <c r="EQ132" s="174">
        <f t="shared" si="88"/>
        <v>0</v>
      </c>
      <c r="ER132" s="171">
        <f t="shared" si="89"/>
        <v>0</v>
      </c>
      <c r="ES132" s="188"/>
    </row>
    <row r="133" spans="1:149" s="182" customFormat="1" ht="88.5" customHeight="1" thickBot="1">
      <c r="A133" s="27">
        <v>121</v>
      </c>
      <c r="B133" s="102" t="s">
        <v>305</v>
      </c>
      <c r="C133" s="102" t="s">
        <v>306</v>
      </c>
      <c r="D133" s="100" t="s">
        <v>57</v>
      </c>
      <c r="E133" s="102" t="s">
        <v>307</v>
      </c>
      <c r="F133" s="104">
        <v>50</v>
      </c>
      <c r="G133" s="102" t="s">
        <v>58</v>
      </c>
      <c r="H133" s="103" t="s">
        <v>59</v>
      </c>
      <c r="I133" s="88"/>
      <c r="J133" s="75"/>
      <c r="K133" s="75"/>
      <c r="L133" s="75"/>
      <c r="M133" s="71"/>
      <c r="N133" s="71"/>
      <c r="P133" s="65"/>
      <c r="Q133" s="65"/>
      <c r="R133" s="149"/>
      <c r="S133" s="65"/>
      <c r="T133" s="78"/>
      <c r="U133" s="112">
        <v>11144.578313253012</v>
      </c>
      <c r="V133" s="113">
        <v>2117.4698795180725</v>
      </c>
      <c r="W133" s="151">
        <v>13262.048192771084</v>
      </c>
      <c r="X133" s="60">
        <f t="shared" si="122"/>
        <v>663102.40963855421</v>
      </c>
      <c r="Y133" s="78"/>
      <c r="Z133" s="79"/>
      <c r="AA133" s="80"/>
      <c r="AB133" s="152"/>
      <c r="AC133" s="83"/>
      <c r="AD133" s="78"/>
      <c r="AE133" s="117"/>
      <c r="AF133" s="117"/>
      <c r="AG133" s="155"/>
      <c r="AH133" s="117"/>
      <c r="AI133" s="78"/>
      <c r="AJ133" s="79"/>
      <c r="AK133" s="80"/>
      <c r="AL133" s="152"/>
      <c r="AM133" s="66"/>
      <c r="AN133" s="81"/>
      <c r="AO133" s="64"/>
      <c r="AP133" s="64"/>
      <c r="AQ133" s="160"/>
      <c r="AR133" s="65"/>
      <c r="AS133" s="81"/>
      <c r="AT133" s="121"/>
      <c r="AU133" s="121"/>
      <c r="AV133" s="162"/>
      <c r="AW133" s="121"/>
      <c r="AX133" s="81"/>
      <c r="AY133" s="65"/>
      <c r="AZ133" s="65"/>
      <c r="BA133" s="149"/>
      <c r="BB133" s="66"/>
      <c r="BC133" s="81"/>
      <c r="BD133" s="65"/>
      <c r="BE133" s="65"/>
      <c r="BF133" s="149"/>
      <c r="BG133" s="57"/>
      <c r="BH133" s="81"/>
      <c r="BI133" s="123">
        <v>15060</v>
      </c>
      <c r="BJ133" s="123">
        <v>2861</v>
      </c>
      <c r="BK133" s="163">
        <v>17921</v>
      </c>
      <c r="BL133" s="123">
        <f t="shared" si="123"/>
        <v>896050</v>
      </c>
      <c r="BM133" s="81"/>
      <c r="BN133" s="126">
        <v>12500</v>
      </c>
      <c r="BO133" s="126">
        <v>2375</v>
      </c>
      <c r="BP133" s="165">
        <f t="shared" ref="BP133:BP136" si="124">+BO133+BN133</f>
        <v>14875</v>
      </c>
      <c r="BQ133" s="65">
        <f>+BP133*F133</f>
        <v>743750</v>
      </c>
      <c r="BR133" s="81"/>
      <c r="BS133" s="127">
        <v>340</v>
      </c>
      <c r="BT133" s="127">
        <v>64.599999999999994</v>
      </c>
      <c r="BU133" s="166">
        <f t="shared" si="91"/>
        <v>404.6</v>
      </c>
      <c r="BV133" s="60">
        <f>+BU133*F133</f>
        <v>20230</v>
      </c>
      <c r="BW133" s="81"/>
      <c r="BX133" s="82"/>
      <c r="BY133" s="82"/>
      <c r="BZ133" s="157"/>
      <c r="CA133" s="63"/>
      <c r="CB133" s="129"/>
      <c r="CC133" s="82"/>
      <c r="CD133" s="82"/>
      <c r="CE133" s="157"/>
      <c r="CF133" s="63"/>
      <c r="CG133" s="129"/>
      <c r="CH133" s="82"/>
      <c r="CI133" s="82"/>
      <c r="CJ133" s="157"/>
      <c r="CK133" s="82"/>
      <c r="CL133" s="129"/>
      <c r="CM133" s="82"/>
      <c r="CN133" s="82"/>
      <c r="CO133" s="157"/>
      <c r="CP133" s="82"/>
      <c r="CQ133" s="129"/>
      <c r="CR133" s="112"/>
      <c r="CS133" s="112"/>
      <c r="CT133" s="151"/>
      <c r="CU133" s="82"/>
      <c r="CV133" s="129"/>
      <c r="CW133" s="119"/>
      <c r="CX133" s="119"/>
      <c r="CY133" s="150"/>
      <c r="CZ133" s="82"/>
      <c r="DA133" s="129"/>
      <c r="DB133" s="119"/>
      <c r="DC133" s="119"/>
      <c r="DD133" s="150"/>
      <c r="DE133" s="82"/>
      <c r="DF133" s="129"/>
      <c r="DG133" s="112"/>
      <c r="DH133" s="112"/>
      <c r="DI133" s="151"/>
      <c r="DJ133" s="82"/>
      <c r="DK133" s="129"/>
      <c r="DL133" s="119"/>
      <c r="DM133" s="119"/>
      <c r="DN133" s="150"/>
      <c r="DO133" s="82"/>
      <c r="DQ133" s="45">
        <f t="shared" si="92"/>
        <v>11615.662048192771</v>
      </c>
      <c r="DR133" s="46">
        <f>SMALL((R133,W133,AB133,AG133,AL133,AQ133,AV133,BA133,BF133,BK133,BP133,BU133,BZ133,CE133,CJ133,CO133,CT133,CY133,DD133,DI133,DN133),1)</f>
        <v>404.6</v>
      </c>
      <c r="DS133" s="180" t="str">
        <f t="shared" si="93"/>
        <v>ARPA MEDICAL SAS</v>
      </c>
      <c r="DT133" s="48"/>
      <c r="DU133" s="91" t="str">
        <f t="shared" si="94"/>
        <v/>
      </c>
      <c r="DV133" s="49">
        <f t="shared" si="95"/>
        <v>404.6</v>
      </c>
      <c r="DW133" s="50">
        <f t="shared" si="121"/>
        <v>20230</v>
      </c>
      <c r="DX133" s="170">
        <f t="shared" si="69"/>
        <v>0</v>
      </c>
      <c r="DY133" s="170">
        <f t="shared" si="70"/>
        <v>13262.048192771084</v>
      </c>
      <c r="DZ133" s="170">
        <f t="shared" si="71"/>
        <v>0</v>
      </c>
      <c r="EA133" s="171">
        <f t="shared" si="72"/>
        <v>0</v>
      </c>
      <c r="EB133" s="170">
        <f t="shared" si="73"/>
        <v>0</v>
      </c>
      <c r="EC133" s="170">
        <f t="shared" si="74"/>
        <v>0</v>
      </c>
      <c r="ED133" s="172">
        <f t="shared" si="75"/>
        <v>0</v>
      </c>
      <c r="EE133" s="170">
        <f t="shared" si="76"/>
        <v>0</v>
      </c>
      <c r="EF133" s="171">
        <f t="shared" si="77"/>
        <v>0</v>
      </c>
      <c r="EG133" s="173">
        <f t="shared" si="78"/>
        <v>17921</v>
      </c>
      <c r="EH133" s="170">
        <f t="shared" si="79"/>
        <v>14875</v>
      </c>
      <c r="EI133" s="191">
        <f t="shared" si="80"/>
        <v>404.6</v>
      </c>
      <c r="EJ133" s="170">
        <f t="shared" si="81"/>
        <v>0</v>
      </c>
      <c r="EK133" s="169">
        <f t="shared" si="82"/>
        <v>0</v>
      </c>
      <c r="EL133" s="170">
        <f t="shared" si="83"/>
        <v>0</v>
      </c>
      <c r="EM133" s="170">
        <f t="shared" si="84"/>
        <v>0</v>
      </c>
      <c r="EN133" s="174">
        <f t="shared" si="85"/>
        <v>0</v>
      </c>
      <c r="EO133" s="171">
        <f t="shared" si="86"/>
        <v>0</v>
      </c>
      <c r="EP133" s="171">
        <f t="shared" si="87"/>
        <v>0</v>
      </c>
      <c r="EQ133" s="174">
        <f t="shared" si="88"/>
        <v>0</v>
      </c>
      <c r="ER133" s="171">
        <f t="shared" si="89"/>
        <v>0</v>
      </c>
      <c r="ES133" s="196" t="s">
        <v>702</v>
      </c>
    </row>
    <row r="134" spans="1:149" s="182" customFormat="1" ht="88.5" customHeight="1" thickBot="1">
      <c r="A134" s="27">
        <v>122</v>
      </c>
      <c r="B134" s="102" t="s">
        <v>308</v>
      </c>
      <c r="C134" s="102" t="s">
        <v>309</v>
      </c>
      <c r="D134" s="100" t="s">
        <v>57</v>
      </c>
      <c r="E134" s="102" t="s">
        <v>307</v>
      </c>
      <c r="F134" s="104">
        <v>10</v>
      </c>
      <c r="G134" s="102" t="s">
        <v>58</v>
      </c>
      <c r="H134" s="103" t="s">
        <v>59</v>
      </c>
      <c r="I134" s="88"/>
      <c r="J134" s="76"/>
      <c r="K134" s="77"/>
      <c r="L134" s="76"/>
      <c r="M134" s="71"/>
      <c r="N134" s="71"/>
      <c r="P134" s="65"/>
      <c r="Q134" s="65"/>
      <c r="R134" s="149"/>
      <c r="S134" s="65"/>
      <c r="T134" s="78"/>
      <c r="U134" s="112">
        <v>11144.578313253012</v>
      </c>
      <c r="V134" s="113">
        <v>2117.4698795180725</v>
      </c>
      <c r="W134" s="151">
        <v>13262.048192771084</v>
      </c>
      <c r="X134" s="60">
        <f t="shared" si="122"/>
        <v>132620.48192771085</v>
      </c>
      <c r="Y134" s="78"/>
      <c r="Z134" s="79"/>
      <c r="AA134" s="80"/>
      <c r="AB134" s="152"/>
      <c r="AC134" s="83"/>
      <c r="AD134" s="78"/>
      <c r="AE134" s="117"/>
      <c r="AF134" s="117"/>
      <c r="AG134" s="155"/>
      <c r="AH134" s="117"/>
      <c r="AI134" s="78"/>
      <c r="AJ134" s="79"/>
      <c r="AK134" s="80"/>
      <c r="AL134" s="152"/>
      <c r="AM134" s="66"/>
      <c r="AN134" s="81"/>
      <c r="AO134" s="64"/>
      <c r="AP134" s="64"/>
      <c r="AQ134" s="160"/>
      <c r="AR134" s="65"/>
      <c r="AS134" s="81"/>
      <c r="AT134" s="121"/>
      <c r="AU134" s="121"/>
      <c r="AV134" s="162"/>
      <c r="AW134" s="121"/>
      <c r="AX134" s="81"/>
      <c r="AY134" s="65"/>
      <c r="AZ134" s="65"/>
      <c r="BA134" s="149"/>
      <c r="BB134" s="66"/>
      <c r="BC134" s="81"/>
      <c r="BD134" s="65"/>
      <c r="BE134" s="65"/>
      <c r="BF134" s="149"/>
      <c r="BG134" s="57"/>
      <c r="BH134" s="81"/>
      <c r="BI134" s="123">
        <v>15060</v>
      </c>
      <c r="BJ134" s="123">
        <v>2861</v>
      </c>
      <c r="BK134" s="163">
        <v>17921</v>
      </c>
      <c r="BL134" s="123">
        <f t="shared" si="123"/>
        <v>179210</v>
      </c>
      <c r="BM134" s="81"/>
      <c r="BN134" s="126">
        <v>12500</v>
      </c>
      <c r="BO134" s="126">
        <v>2375</v>
      </c>
      <c r="BP134" s="165">
        <f t="shared" si="124"/>
        <v>14875</v>
      </c>
      <c r="BQ134" s="65">
        <f>+BP134*F134</f>
        <v>148750</v>
      </c>
      <c r="BR134" s="81"/>
      <c r="BS134" s="127">
        <v>340</v>
      </c>
      <c r="BT134" s="127">
        <v>64.599999999999994</v>
      </c>
      <c r="BU134" s="166">
        <f t="shared" si="91"/>
        <v>404.6</v>
      </c>
      <c r="BV134" s="60">
        <f>+BU134*F134</f>
        <v>4046</v>
      </c>
      <c r="BW134" s="81"/>
      <c r="BX134" s="82"/>
      <c r="BY134" s="82"/>
      <c r="BZ134" s="157"/>
      <c r="CA134" s="63"/>
      <c r="CB134" s="129"/>
      <c r="CC134" s="82"/>
      <c r="CD134" s="82"/>
      <c r="CE134" s="157"/>
      <c r="CF134" s="63"/>
      <c r="CG134" s="129"/>
      <c r="CH134" s="82"/>
      <c r="CI134" s="82"/>
      <c r="CJ134" s="157"/>
      <c r="CK134" s="82"/>
      <c r="CL134" s="129"/>
      <c r="CM134" s="82"/>
      <c r="CN134" s="82"/>
      <c r="CO134" s="157"/>
      <c r="CP134" s="82"/>
      <c r="CQ134" s="129"/>
      <c r="CR134" s="112"/>
      <c r="CS134" s="112"/>
      <c r="CT134" s="151"/>
      <c r="CU134" s="82"/>
      <c r="CV134" s="129"/>
      <c r="CW134" s="119"/>
      <c r="CX134" s="119"/>
      <c r="CY134" s="150"/>
      <c r="CZ134" s="82"/>
      <c r="DA134" s="129"/>
      <c r="DB134" s="119"/>
      <c r="DC134" s="119"/>
      <c r="DD134" s="150"/>
      <c r="DE134" s="82"/>
      <c r="DF134" s="129"/>
      <c r="DG134" s="112"/>
      <c r="DH134" s="112"/>
      <c r="DI134" s="151"/>
      <c r="DJ134" s="82"/>
      <c r="DK134" s="129"/>
      <c r="DL134" s="119"/>
      <c r="DM134" s="119"/>
      <c r="DN134" s="150"/>
      <c r="DO134" s="82"/>
      <c r="DQ134" s="45">
        <f t="shared" si="92"/>
        <v>11615.662048192771</v>
      </c>
      <c r="DR134" s="46">
        <f>SMALL((R134,W134,AB134,AG134,AL134,AQ134,AV134,BA134,BF134,BK134,BP134,BU134,BZ134,CE134,CJ134,CO134,CT134,CY134,DD134,DI134,DN134),1)</f>
        <v>404.6</v>
      </c>
      <c r="DS134" s="180" t="str">
        <f t="shared" si="93"/>
        <v>ARPA MEDICAL SAS</v>
      </c>
      <c r="DT134" s="48"/>
      <c r="DU134" s="91" t="str">
        <f t="shared" si="94"/>
        <v/>
      </c>
      <c r="DV134" s="49">
        <f t="shared" si="95"/>
        <v>404.6</v>
      </c>
      <c r="DW134" s="50">
        <f t="shared" si="121"/>
        <v>4046</v>
      </c>
      <c r="DX134" s="170">
        <f t="shared" si="69"/>
        <v>0</v>
      </c>
      <c r="DY134" s="170">
        <f t="shared" si="70"/>
        <v>13262.048192771084</v>
      </c>
      <c r="DZ134" s="170">
        <f t="shared" si="71"/>
        <v>0</v>
      </c>
      <c r="EA134" s="171">
        <f t="shared" si="72"/>
        <v>0</v>
      </c>
      <c r="EB134" s="170">
        <f t="shared" si="73"/>
        <v>0</v>
      </c>
      <c r="EC134" s="170">
        <f t="shared" si="74"/>
        <v>0</v>
      </c>
      <c r="ED134" s="172">
        <f t="shared" si="75"/>
        <v>0</v>
      </c>
      <c r="EE134" s="170">
        <f t="shared" si="76"/>
        <v>0</v>
      </c>
      <c r="EF134" s="171">
        <f t="shared" si="77"/>
        <v>0</v>
      </c>
      <c r="EG134" s="173">
        <f t="shared" si="78"/>
        <v>17921</v>
      </c>
      <c r="EH134" s="170">
        <f t="shared" si="79"/>
        <v>14875</v>
      </c>
      <c r="EI134" s="191">
        <f t="shared" si="80"/>
        <v>404.6</v>
      </c>
      <c r="EJ134" s="170">
        <f t="shared" si="81"/>
        <v>0</v>
      </c>
      <c r="EK134" s="169">
        <f t="shared" si="82"/>
        <v>0</v>
      </c>
      <c r="EL134" s="170">
        <f t="shared" si="83"/>
        <v>0</v>
      </c>
      <c r="EM134" s="170">
        <f t="shared" si="84"/>
        <v>0</v>
      </c>
      <c r="EN134" s="174">
        <f t="shared" si="85"/>
        <v>0</v>
      </c>
      <c r="EO134" s="171">
        <f t="shared" si="86"/>
        <v>0</v>
      </c>
      <c r="EP134" s="171">
        <f t="shared" si="87"/>
        <v>0</v>
      </c>
      <c r="EQ134" s="174">
        <f t="shared" si="88"/>
        <v>0</v>
      </c>
      <c r="ER134" s="171">
        <f t="shared" si="89"/>
        <v>0</v>
      </c>
      <c r="ES134" s="196" t="s">
        <v>702</v>
      </c>
    </row>
    <row r="135" spans="1:149" s="182" customFormat="1" ht="88.5" customHeight="1" thickBot="1">
      <c r="A135" s="27">
        <v>123</v>
      </c>
      <c r="B135" s="102" t="s">
        <v>310</v>
      </c>
      <c r="C135" s="102" t="s">
        <v>311</v>
      </c>
      <c r="D135" s="100" t="s">
        <v>57</v>
      </c>
      <c r="E135" s="102" t="s">
        <v>307</v>
      </c>
      <c r="F135" s="104">
        <v>1</v>
      </c>
      <c r="G135" s="102" t="s">
        <v>58</v>
      </c>
      <c r="H135" s="103" t="s">
        <v>59</v>
      </c>
      <c r="I135" s="88"/>
      <c r="J135" s="76"/>
      <c r="K135" s="77"/>
      <c r="L135" s="76"/>
      <c r="M135" s="71"/>
      <c r="N135" s="71"/>
      <c r="P135" s="65"/>
      <c r="Q135" s="65"/>
      <c r="R135" s="149"/>
      <c r="S135" s="65"/>
      <c r="T135" s="78"/>
      <c r="U135" s="112">
        <v>11144.578313253012</v>
      </c>
      <c r="V135" s="113">
        <v>2117.4698795180725</v>
      </c>
      <c r="W135" s="151">
        <v>13262.048192771084</v>
      </c>
      <c r="X135" s="60">
        <f t="shared" si="122"/>
        <v>13262.048192771084</v>
      </c>
      <c r="Y135" s="78"/>
      <c r="Z135" s="79"/>
      <c r="AA135" s="80"/>
      <c r="AB135" s="152"/>
      <c r="AC135" s="83"/>
      <c r="AD135" s="78"/>
      <c r="AE135" s="117"/>
      <c r="AF135" s="117"/>
      <c r="AG135" s="155"/>
      <c r="AH135" s="117"/>
      <c r="AI135" s="78"/>
      <c r="AJ135" s="79"/>
      <c r="AK135" s="80"/>
      <c r="AL135" s="152"/>
      <c r="AM135" s="66"/>
      <c r="AN135" s="81"/>
      <c r="AO135" s="64"/>
      <c r="AP135" s="64"/>
      <c r="AQ135" s="160"/>
      <c r="AR135" s="65"/>
      <c r="AS135" s="81"/>
      <c r="AT135" s="121"/>
      <c r="AU135" s="121"/>
      <c r="AV135" s="162"/>
      <c r="AW135" s="121"/>
      <c r="AX135" s="81"/>
      <c r="AY135" s="65"/>
      <c r="AZ135" s="65"/>
      <c r="BA135" s="149"/>
      <c r="BB135" s="66"/>
      <c r="BC135" s="81"/>
      <c r="BD135" s="65"/>
      <c r="BE135" s="65"/>
      <c r="BF135" s="149"/>
      <c r="BG135" s="57"/>
      <c r="BH135" s="81"/>
      <c r="BI135" s="123">
        <v>15060</v>
      </c>
      <c r="BJ135" s="123">
        <v>2861</v>
      </c>
      <c r="BK135" s="163">
        <v>17921</v>
      </c>
      <c r="BL135" s="123">
        <f t="shared" si="123"/>
        <v>17921</v>
      </c>
      <c r="BM135" s="81"/>
      <c r="BN135" s="126">
        <v>12500</v>
      </c>
      <c r="BO135" s="126">
        <v>2375</v>
      </c>
      <c r="BP135" s="165">
        <f t="shared" si="124"/>
        <v>14875</v>
      </c>
      <c r="BQ135" s="65">
        <f>+BP135*F135</f>
        <v>14875</v>
      </c>
      <c r="BR135" s="81"/>
      <c r="BS135" s="127">
        <v>340</v>
      </c>
      <c r="BT135" s="127">
        <v>64.599999999999994</v>
      </c>
      <c r="BU135" s="166">
        <f t="shared" si="91"/>
        <v>404.6</v>
      </c>
      <c r="BV135" s="60">
        <f>+BU135*F135</f>
        <v>404.6</v>
      </c>
      <c r="BW135" s="81"/>
      <c r="BX135" s="82"/>
      <c r="BY135" s="82"/>
      <c r="BZ135" s="157"/>
      <c r="CA135" s="63"/>
      <c r="CB135" s="129"/>
      <c r="CC135" s="82"/>
      <c r="CD135" s="82"/>
      <c r="CE135" s="157"/>
      <c r="CF135" s="63"/>
      <c r="CG135" s="129"/>
      <c r="CH135" s="82"/>
      <c r="CI135" s="82"/>
      <c r="CJ135" s="157"/>
      <c r="CK135" s="82"/>
      <c r="CL135" s="129"/>
      <c r="CM135" s="82"/>
      <c r="CN135" s="82"/>
      <c r="CO135" s="157"/>
      <c r="CP135" s="82"/>
      <c r="CQ135" s="129"/>
      <c r="CR135" s="112"/>
      <c r="CS135" s="112"/>
      <c r="CT135" s="151"/>
      <c r="CU135" s="82"/>
      <c r="CV135" s="129"/>
      <c r="CW135" s="119"/>
      <c r="CX135" s="119"/>
      <c r="CY135" s="150"/>
      <c r="CZ135" s="82"/>
      <c r="DA135" s="129"/>
      <c r="DB135" s="119"/>
      <c r="DC135" s="119"/>
      <c r="DD135" s="150"/>
      <c r="DE135" s="82"/>
      <c r="DF135" s="129"/>
      <c r="DG135" s="112"/>
      <c r="DH135" s="112"/>
      <c r="DI135" s="151"/>
      <c r="DJ135" s="82"/>
      <c r="DK135" s="129"/>
      <c r="DL135" s="119"/>
      <c r="DM135" s="119"/>
      <c r="DN135" s="150"/>
      <c r="DO135" s="82"/>
      <c r="DQ135" s="45">
        <f t="shared" si="92"/>
        <v>11615.662048192771</v>
      </c>
      <c r="DR135" s="46">
        <f>SMALL((R135,W135,AB135,AG135,AL135,AQ135,AV135,BA135,BF135,BK135,BP135,BU135,BZ135,CE135,CJ135,CO135,CT135,CY135,DD135,DI135,DN135),1)</f>
        <v>404.6</v>
      </c>
      <c r="DS135" s="180" t="str">
        <f t="shared" si="93"/>
        <v>ARPA MEDICAL SAS</v>
      </c>
      <c r="DT135" s="48"/>
      <c r="DU135" s="91" t="str">
        <f t="shared" si="94"/>
        <v/>
      </c>
      <c r="DV135" s="49">
        <f t="shared" si="95"/>
        <v>404.6</v>
      </c>
      <c r="DW135" s="50">
        <f t="shared" si="121"/>
        <v>404.6</v>
      </c>
      <c r="DX135" s="170">
        <f t="shared" si="69"/>
        <v>0</v>
      </c>
      <c r="DY135" s="170">
        <f t="shared" si="70"/>
        <v>13262.048192771084</v>
      </c>
      <c r="DZ135" s="170">
        <f t="shared" si="71"/>
        <v>0</v>
      </c>
      <c r="EA135" s="171">
        <f t="shared" si="72"/>
        <v>0</v>
      </c>
      <c r="EB135" s="170">
        <f t="shared" si="73"/>
        <v>0</v>
      </c>
      <c r="EC135" s="170">
        <f t="shared" si="74"/>
        <v>0</v>
      </c>
      <c r="ED135" s="172">
        <f t="shared" si="75"/>
        <v>0</v>
      </c>
      <c r="EE135" s="170">
        <f t="shared" si="76"/>
        <v>0</v>
      </c>
      <c r="EF135" s="171">
        <f t="shared" si="77"/>
        <v>0</v>
      </c>
      <c r="EG135" s="173">
        <f t="shared" si="78"/>
        <v>17921</v>
      </c>
      <c r="EH135" s="170">
        <f t="shared" si="79"/>
        <v>14875</v>
      </c>
      <c r="EI135" s="191">
        <f t="shared" si="80"/>
        <v>404.6</v>
      </c>
      <c r="EJ135" s="170">
        <f t="shared" si="81"/>
        <v>0</v>
      </c>
      <c r="EK135" s="169">
        <f t="shared" si="82"/>
        <v>0</v>
      </c>
      <c r="EL135" s="170">
        <f t="shared" si="83"/>
        <v>0</v>
      </c>
      <c r="EM135" s="170">
        <f t="shared" si="84"/>
        <v>0</v>
      </c>
      <c r="EN135" s="174">
        <f t="shared" si="85"/>
        <v>0</v>
      </c>
      <c r="EO135" s="171">
        <f t="shared" si="86"/>
        <v>0</v>
      </c>
      <c r="EP135" s="171">
        <f t="shared" si="87"/>
        <v>0</v>
      </c>
      <c r="EQ135" s="174">
        <f t="shared" si="88"/>
        <v>0</v>
      </c>
      <c r="ER135" s="171">
        <f t="shared" si="89"/>
        <v>0</v>
      </c>
      <c r="ES135" s="196" t="s">
        <v>702</v>
      </c>
    </row>
    <row r="136" spans="1:149" s="182" customFormat="1" ht="88.5" customHeight="1" thickBot="1">
      <c r="A136" s="27">
        <v>124</v>
      </c>
      <c r="B136" s="102" t="s">
        <v>312</v>
      </c>
      <c r="C136" s="102" t="s">
        <v>313</v>
      </c>
      <c r="D136" s="100" t="s">
        <v>57</v>
      </c>
      <c r="E136" s="102" t="s">
        <v>37</v>
      </c>
      <c r="F136" s="104">
        <v>10</v>
      </c>
      <c r="G136" s="102" t="s">
        <v>58</v>
      </c>
      <c r="H136" s="103" t="s">
        <v>59</v>
      </c>
      <c r="I136" s="88"/>
      <c r="J136" s="76"/>
      <c r="K136" s="77"/>
      <c r="L136" s="76"/>
      <c r="M136" s="71"/>
      <c r="N136" s="71"/>
      <c r="P136" s="65"/>
      <c r="Q136" s="65"/>
      <c r="R136" s="149"/>
      <c r="S136" s="65"/>
      <c r="T136" s="78"/>
      <c r="U136" s="112">
        <v>11144.578313253012</v>
      </c>
      <c r="V136" s="113">
        <v>2117.4698795180725</v>
      </c>
      <c r="W136" s="151">
        <v>13262.048192771084</v>
      </c>
      <c r="X136" s="60">
        <f t="shared" si="122"/>
        <v>132620.48192771085</v>
      </c>
      <c r="Y136" s="78"/>
      <c r="Z136" s="65"/>
      <c r="AA136" s="65"/>
      <c r="AB136" s="149"/>
      <c r="AC136" s="65"/>
      <c r="AD136" s="78"/>
      <c r="AE136" s="117"/>
      <c r="AF136" s="117"/>
      <c r="AG136" s="155"/>
      <c r="AH136" s="117"/>
      <c r="AI136" s="78"/>
      <c r="AJ136" s="82"/>
      <c r="AK136" s="82"/>
      <c r="AL136" s="157"/>
      <c r="AM136" s="82"/>
      <c r="AN136" s="81"/>
      <c r="AO136" s="64"/>
      <c r="AP136" s="64"/>
      <c r="AQ136" s="160"/>
      <c r="AR136" s="65"/>
      <c r="AS136" s="81"/>
      <c r="AT136" s="121"/>
      <c r="AU136" s="121"/>
      <c r="AV136" s="162"/>
      <c r="AW136" s="121"/>
      <c r="AX136" s="81"/>
      <c r="AY136" s="65"/>
      <c r="AZ136" s="65"/>
      <c r="BA136" s="149"/>
      <c r="BB136" s="66"/>
      <c r="BC136" s="81"/>
      <c r="BD136" s="65"/>
      <c r="BE136" s="65"/>
      <c r="BF136" s="149"/>
      <c r="BG136" s="57"/>
      <c r="BH136" s="81"/>
      <c r="BI136" s="123">
        <v>15060</v>
      </c>
      <c r="BJ136" s="123">
        <v>2861</v>
      </c>
      <c r="BK136" s="163">
        <v>17921</v>
      </c>
      <c r="BL136" s="123">
        <f t="shared" si="123"/>
        <v>179210</v>
      </c>
      <c r="BM136" s="81"/>
      <c r="BN136" s="126">
        <v>12500</v>
      </c>
      <c r="BO136" s="126">
        <v>2375</v>
      </c>
      <c r="BP136" s="165">
        <f t="shared" si="124"/>
        <v>14875</v>
      </c>
      <c r="BQ136" s="65">
        <f>+BP136*F136</f>
        <v>148750</v>
      </c>
      <c r="BR136" s="81"/>
      <c r="BS136" s="127">
        <v>340</v>
      </c>
      <c r="BT136" s="127">
        <v>64.599999999999994</v>
      </c>
      <c r="BU136" s="166">
        <f t="shared" si="91"/>
        <v>404.6</v>
      </c>
      <c r="BV136" s="60">
        <f>+BU136*F136</f>
        <v>4046</v>
      </c>
      <c r="BW136" s="81"/>
      <c r="BX136" s="82"/>
      <c r="BY136" s="82"/>
      <c r="BZ136" s="157"/>
      <c r="CA136" s="63"/>
      <c r="CB136" s="129"/>
      <c r="CC136" s="82"/>
      <c r="CD136" s="82"/>
      <c r="CE136" s="157"/>
      <c r="CF136" s="63"/>
      <c r="CG136" s="129"/>
      <c r="CH136" s="82"/>
      <c r="CI136" s="82"/>
      <c r="CJ136" s="157"/>
      <c r="CK136" s="82"/>
      <c r="CL136" s="129"/>
      <c r="CM136" s="82"/>
      <c r="CN136" s="82"/>
      <c r="CO136" s="157"/>
      <c r="CP136" s="82"/>
      <c r="CQ136" s="129"/>
      <c r="CR136" s="112"/>
      <c r="CS136" s="112"/>
      <c r="CT136" s="151"/>
      <c r="CU136" s="82"/>
      <c r="CV136" s="129"/>
      <c r="CW136" s="119"/>
      <c r="CX136" s="119"/>
      <c r="CY136" s="150"/>
      <c r="CZ136" s="82"/>
      <c r="DA136" s="129"/>
      <c r="DB136" s="119"/>
      <c r="DC136" s="119"/>
      <c r="DD136" s="150"/>
      <c r="DE136" s="82"/>
      <c r="DF136" s="129"/>
      <c r="DG136" s="112"/>
      <c r="DH136" s="112"/>
      <c r="DI136" s="151"/>
      <c r="DJ136" s="82"/>
      <c r="DK136" s="129"/>
      <c r="DL136" s="119"/>
      <c r="DM136" s="119"/>
      <c r="DN136" s="150"/>
      <c r="DO136" s="82"/>
      <c r="DQ136" s="45">
        <f t="shared" si="92"/>
        <v>11615.662048192771</v>
      </c>
      <c r="DR136" s="46">
        <f>SMALL((R136,W136,AB136,AG136,AL136,AQ136,AV136,BA136,BF136,BK136,BP136,BU136,BZ136,CE136,CJ136,CO136,CT136,CY136,DD136,DI136,DN136),1)</f>
        <v>404.6</v>
      </c>
      <c r="DS136" s="180" t="str">
        <f t="shared" si="93"/>
        <v>ARPA MEDICAL SAS</v>
      </c>
      <c r="DT136" s="48"/>
      <c r="DU136" s="91" t="str">
        <f t="shared" si="94"/>
        <v/>
      </c>
      <c r="DV136" s="49">
        <f t="shared" si="95"/>
        <v>404.6</v>
      </c>
      <c r="DW136" s="50">
        <f t="shared" si="121"/>
        <v>4046</v>
      </c>
      <c r="DX136" s="170">
        <f t="shared" si="69"/>
        <v>0</v>
      </c>
      <c r="DY136" s="170">
        <f t="shared" si="70"/>
        <v>13262.048192771084</v>
      </c>
      <c r="DZ136" s="170">
        <f t="shared" si="71"/>
        <v>0</v>
      </c>
      <c r="EA136" s="171">
        <f t="shared" si="72"/>
        <v>0</v>
      </c>
      <c r="EB136" s="170">
        <f t="shared" si="73"/>
        <v>0</v>
      </c>
      <c r="EC136" s="170">
        <f t="shared" si="74"/>
        <v>0</v>
      </c>
      <c r="ED136" s="172">
        <f t="shared" si="75"/>
        <v>0</v>
      </c>
      <c r="EE136" s="170">
        <f t="shared" si="76"/>
        <v>0</v>
      </c>
      <c r="EF136" s="171">
        <f t="shared" si="77"/>
        <v>0</v>
      </c>
      <c r="EG136" s="173">
        <f t="shared" si="78"/>
        <v>17921</v>
      </c>
      <c r="EH136" s="170">
        <f t="shared" si="79"/>
        <v>14875</v>
      </c>
      <c r="EI136" s="191">
        <f t="shared" si="80"/>
        <v>404.6</v>
      </c>
      <c r="EJ136" s="170">
        <f t="shared" si="81"/>
        <v>0</v>
      </c>
      <c r="EK136" s="169">
        <f t="shared" si="82"/>
        <v>0</v>
      </c>
      <c r="EL136" s="170">
        <f t="shared" si="83"/>
        <v>0</v>
      </c>
      <c r="EM136" s="170">
        <f t="shared" si="84"/>
        <v>0</v>
      </c>
      <c r="EN136" s="174">
        <f t="shared" si="85"/>
        <v>0</v>
      </c>
      <c r="EO136" s="171">
        <f t="shared" si="86"/>
        <v>0</v>
      </c>
      <c r="EP136" s="171">
        <f t="shared" si="87"/>
        <v>0</v>
      </c>
      <c r="EQ136" s="174">
        <f t="shared" si="88"/>
        <v>0</v>
      </c>
      <c r="ER136" s="171">
        <f t="shared" si="89"/>
        <v>0</v>
      </c>
      <c r="ES136" s="196" t="s">
        <v>702</v>
      </c>
    </row>
    <row r="137" spans="1:149" s="182" customFormat="1" ht="88.5" customHeight="1" thickBot="1">
      <c r="A137" s="27">
        <v>125</v>
      </c>
      <c r="B137" s="102" t="s">
        <v>314</v>
      </c>
      <c r="C137" s="102" t="s">
        <v>315</v>
      </c>
      <c r="D137" s="100" t="s">
        <v>57</v>
      </c>
      <c r="E137" s="102" t="s">
        <v>283</v>
      </c>
      <c r="F137" s="104">
        <v>60</v>
      </c>
      <c r="G137" s="102" t="s">
        <v>58</v>
      </c>
      <c r="H137" s="103" t="s">
        <v>59</v>
      </c>
      <c r="I137" s="88"/>
      <c r="J137" s="85"/>
      <c r="K137" s="77"/>
      <c r="L137" s="77"/>
      <c r="M137" s="71"/>
      <c r="N137" s="71"/>
      <c r="P137" s="65"/>
      <c r="Q137" s="65"/>
      <c r="R137" s="149"/>
      <c r="S137" s="65"/>
      <c r="T137" s="78"/>
      <c r="U137" s="112">
        <v>36307.22891566265</v>
      </c>
      <c r="V137" s="113"/>
      <c r="W137" s="151">
        <v>36307.22891566265</v>
      </c>
      <c r="X137" s="60">
        <f t="shared" si="122"/>
        <v>2178433.7349397591</v>
      </c>
      <c r="Y137" s="78"/>
      <c r="Z137" s="114">
        <v>84200</v>
      </c>
      <c r="AA137" s="114"/>
      <c r="AB137" s="154">
        <f t="shared" ref="AB137:AB138" si="125">+Z137+AA137</f>
        <v>84200</v>
      </c>
      <c r="AC137" s="65">
        <f>+AB137*F137</f>
        <v>5052000</v>
      </c>
      <c r="AD137" s="78"/>
      <c r="AE137" s="117"/>
      <c r="AF137" s="117"/>
      <c r="AG137" s="155"/>
      <c r="AH137" s="117"/>
      <c r="AI137" s="78"/>
      <c r="AJ137" s="79"/>
      <c r="AK137" s="80"/>
      <c r="AL137" s="152"/>
      <c r="AM137" s="66"/>
      <c r="AN137" s="81"/>
      <c r="AO137" s="120">
        <v>15550</v>
      </c>
      <c r="AP137" s="120"/>
      <c r="AQ137" s="161">
        <f t="shared" ref="AQ137" si="126">+AP137+AO137</f>
        <v>15550</v>
      </c>
      <c r="AR137" s="65">
        <f>+AQ137*F137</f>
        <v>933000</v>
      </c>
      <c r="AS137" s="81"/>
      <c r="AT137" s="121"/>
      <c r="AU137" s="121"/>
      <c r="AV137" s="162"/>
      <c r="AW137" s="121"/>
      <c r="AX137" s="81"/>
      <c r="AY137" s="65"/>
      <c r="AZ137" s="65"/>
      <c r="BA137" s="149"/>
      <c r="BB137" s="66"/>
      <c r="BC137" s="81"/>
      <c r="BD137" s="65"/>
      <c r="BE137" s="65"/>
      <c r="BF137" s="149"/>
      <c r="BG137" s="57"/>
      <c r="BH137" s="81"/>
      <c r="BI137" s="112"/>
      <c r="BJ137" s="112"/>
      <c r="BK137" s="151"/>
      <c r="BL137" s="123"/>
      <c r="BM137" s="81"/>
      <c r="BN137" s="65"/>
      <c r="BO137" s="65"/>
      <c r="BP137" s="149"/>
      <c r="BQ137" s="65"/>
      <c r="BR137" s="81"/>
      <c r="BS137" s="127"/>
      <c r="BT137" s="127"/>
      <c r="BU137" s="150"/>
      <c r="BV137" s="60"/>
      <c r="BW137" s="81"/>
      <c r="BX137" s="82"/>
      <c r="BY137" s="82"/>
      <c r="BZ137" s="157"/>
      <c r="CA137" s="63"/>
      <c r="CB137" s="129"/>
      <c r="CC137" s="82"/>
      <c r="CD137" s="82"/>
      <c r="CE137" s="157"/>
      <c r="CF137" s="63"/>
      <c r="CG137" s="129"/>
      <c r="CH137" s="82"/>
      <c r="CI137" s="82"/>
      <c r="CJ137" s="157"/>
      <c r="CK137" s="82"/>
      <c r="CL137" s="129"/>
      <c r="CM137" s="82"/>
      <c r="CN137" s="82"/>
      <c r="CO137" s="157"/>
      <c r="CP137" s="82"/>
      <c r="CQ137" s="129"/>
      <c r="CR137" s="112"/>
      <c r="CS137" s="112"/>
      <c r="CT137" s="151"/>
      <c r="CU137" s="82"/>
      <c r="CV137" s="129"/>
      <c r="CW137" s="119"/>
      <c r="CX137" s="119"/>
      <c r="CY137" s="150"/>
      <c r="CZ137" s="82"/>
      <c r="DA137" s="129"/>
      <c r="DB137" s="119"/>
      <c r="DC137" s="119"/>
      <c r="DD137" s="150"/>
      <c r="DE137" s="82"/>
      <c r="DF137" s="129"/>
      <c r="DG137" s="112"/>
      <c r="DH137" s="112"/>
      <c r="DI137" s="151"/>
      <c r="DJ137" s="82"/>
      <c r="DK137" s="129"/>
      <c r="DL137" s="119"/>
      <c r="DM137" s="119"/>
      <c r="DN137" s="150"/>
      <c r="DO137" s="82"/>
      <c r="DQ137" s="45">
        <f t="shared" si="92"/>
        <v>45352.409638554214</v>
      </c>
      <c r="DR137" s="46">
        <f>SMALL((R137,W137,AB137,AG137,AL137,AQ137,AV137,BA137,BF137,BK137,BP137,BU137,BZ137,CE137,CJ137,CO137,CT137,CY137,DD137,DI137,DN137),1)</f>
        <v>15550</v>
      </c>
      <c r="DS137" s="175" t="str">
        <f t="shared" si="93"/>
        <v>SMITH &amp; NEPHEW</v>
      </c>
      <c r="DT137" s="48"/>
      <c r="DU137" s="91" t="str">
        <f t="shared" si="94"/>
        <v/>
      </c>
      <c r="DV137" s="49">
        <f t="shared" si="95"/>
        <v>15550</v>
      </c>
      <c r="DW137" s="50">
        <f t="shared" si="121"/>
        <v>933000</v>
      </c>
      <c r="DX137" s="170">
        <f t="shared" si="69"/>
        <v>0</v>
      </c>
      <c r="DY137" s="170">
        <f t="shared" si="70"/>
        <v>36307.22891566265</v>
      </c>
      <c r="DZ137" s="170">
        <f t="shared" si="71"/>
        <v>84200</v>
      </c>
      <c r="EA137" s="171">
        <f t="shared" si="72"/>
        <v>0</v>
      </c>
      <c r="EB137" s="170">
        <f t="shared" si="73"/>
        <v>0</v>
      </c>
      <c r="EC137" s="170">
        <f t="shared" si="74"/>
        <v>15550</v>
      </c>
      <c r="ED137" s="172">
        <f t="shared" si="75"/>
        <v>0</v>
      </c>
      <c r="EE137" s="170">
        <f t="shared" si="76"/>
        <v>0</v>
      </c>
      <c r="EF137" s="171">
        <f t="shared" si="77"/>
        <v>0</v>
      </c>
      <c r="EG137" s="173">
        <f t="shared" si="78"/>
        <v>0</v>
      </c>
      <c r="EH137" s="170">
        <f t="shared" si="79"/>
        <v>0</v>
      </c>
      <c r="EI137" s="171">
        <f t="shared" si="80"/>
        <v>0</v>
      </c>
      <c r="EJ137" s="170">
        <f t="shared" si="81"/>
        <v>0</v>
      </c>
      <c r="EK137" s="169">
        <f t="shared" si="82"/>
        <v>0</v>
      </c>
      <c r="EL137" s="170">
        <f t="shared" si="83"/>
        <v>0</v>
      </c>
      <c r="EM137" s="170">
        <f t="shared" si="84"/>
        <v>0</v>
      </c>
      <c r="EN137" s="174">
        <f t="shared" si="85"/>
        <v>0</v>
      </c>
      <c r="EO137" s="171">
        <f t="shared" si="86"/>
        <v>0</v>
      </c>
      <c r="EP137" s="171">
        <f t="shared" si="87"/>
        <v>0</v>
      </c>
      <c r="EQ137" s="174">
        <f t="shared" si="88"/>
        <v>0</v>
      </c>
      <c r="ER137" s="171">
        <f t="shared" si="89"/>
        <v>0</v>
      </c>
      <c r="ES137" s="35"/>
    </row>
    <row r="138" spans="1:149" s="182" customFormat="1" ht="88.5" customHeight="1" thickBot="1">
      <c r="A138" s="27">
        <v>126</v>
      </c>
      <c r="B138" s="102" t="s">
        <v>316</v>
      </c>
      <c r="C138" s="102" t="s">
        <v>317</v>
      </c>
      <c r="D138" s="100" t="s">
        <v>57</v>
      </c>
      <c r="E138" s="102" t="s">
        <v>283</v>
      </c>
      <c r="F138" s="104">
        <v>50</v>
      </c>
      <c r="G138" s="102" t="s">
        <v>58</v>
      </c>
      <c r="H138" s="103" t="s">
        <v>59</v>
      </c>
      <c r="I138" s="88"/>
      <c r="J138" s="85"/>
      <c r="K138" s="77"/>
      <c r="L138" s="77"/>
      <c r="M138" s="71"/>
      <c r="N138" s="71"/>
      <c r="P138" s="65"/>
      <c r="Q138" s="65"/>
      <c r="R138" s="149"/>
      <c r="S138" s="65"/>
      <c r="T138" s="78"/>
      <c r="U138" s="112">
        <v>75060.240963855424</v>
      </c>
      <c r="V138" s="113"/>
      <c r="W138" s="151">
        <v>75060.240963855424</v>
      </c>
      <c r="X138" s="60">
        <f t="shared" si="122"/>
        <v>3753012.0481927712</v>
      </c>
      <c r="Y138" s="78"/>
      <c r="Z138" s="114">
        <v>106700</v>
      </c>
      <c r="AA138" s="114"/>
      <c r="AB138" s="154">
        <f t="shared" si="125"/>
        <v>106700</v>
      </c>
      <c r="AC138" s="65">
        <f>+AB138*F138</f>
        <v>5335000</v>
      </c>
      <c r="AD138" s="78"/>
      <c r="AE138" s="117"/>
      <c r="AF138" s="117"/>
      <c r="AG138" s="155"/>
      <c r="AH138" s="117"/>
      <c r="AI138" s="78"/>
      <c r="AJ138" s="79"/>
      <c r="AK138" s="80"/>
      <c r="AL138" s="152"/>
      <c r="AM138" s="66"/>
      <c r="AN138" s="81"/>
      <c r="AO138" s="64"/>
      <c r="AP138" s="64"/>
      <c r="AQ138" s="160"/>
      <c r="AR138" s="65"/>
      <c r="AS138" s="81"/>
      <c r="AT138" s="121"/>
      <c r="AU138" s="121"/>
      <c r="AV138" s="162"/>
      <c r="AW138" s="121"/>
      <c r="AX138" s="81"/>
      <c r="AY138" s="65"/>
      <c r="AZ138" s="65"/>
      <c r="BA138" s="149"/>
      <c r="BB138" s="66"/>
      <c r="BC138" s="81"/>
      <c r="BD138" s="65"/>
      <c r="BE138" s="65"/>
      <c r="BF138" s="149"/>
      <c r="BG138" s="57"/>
      <c r="BH138" s="81"/>
      <c r="BI138" s="123">
        <v>101433</v>
      </c>
      <c r="BJ138" s="123">
        <v>0</v>
      </c>
      <c r="BK138" s="163">
        <v>101433</v>
      </c>
      <c r="BL138" s="123">
        <f>+BK138*F138</f>
        <v>5071650</v>
      </c>
      <c r="BM138" s="81"/>
      <c r="BN138" s="65"/>
      <c r="BO138" s="65"/>
      <c r="BP138" s="149"/>
      <c r="BQ138" s="65"/>
      <c r="BR138" s="81"/>
      <c r="BS138" s="127"/>
      <c r="BT138" s="127"/>
      <c r="BU138" s="150"/>
      <c r="BV138" s="60"/>
      <c r="BW138" s="81"/>
      <c r="BX138" s="82"/>
      <c r="BY138" s="82"/>
      <c r="BZ138" s="157"/>
      <c r="CA138" s="63"/>
      <c r="CB138" s="129"/>
      <c r="CC138" s="82"/>
      <c r="CD138" s="82"/>
      <c r="CE138" s="157"/>
      <c r="CF138" s="63"/>
      <c r="CG138" s="129"/>
      <c r="CH138" s="82"/>
      <c r="CI138" s="82"/>
      <c r="CJ138" s="157"/>
      <c r="CK138" s="82"/>
      <c r="CL138" s="129"/>
      <c r="CM138" s="82"/>
      <c r="CN138" s="82"/>
      <c r="CO138" s="157"/>
      <c r="CP138" s="82"/>
      <c r="CQ138" s="129"/>
      <c r="CR138" s="112"/>
      <c r="CS138" s="112"/>
      <c r="CT138" s="151"/>
      <c r="CU138" s="82"/>
      <c r="CV138" s="129"/>
      <c r="CW138" s="119"/>
      <c r="CX138" s="119"/>
      <c r="CY138" s="150"/>
      <c r="CZ138" s="82"/>
      <c r="DA138" s="129"/>
      <c r="DB138" s="119"/>
      <c r="DC138" s="119"/>
      <c r="DD138" s="150"/>
      <c r="DE138" s="82"/>
      <c r="DF138" s="129"/>
      <c r="DG138" s="112"/>
      <c r="DH138" s="112"/>
      <c r="DI138" s="151"/>
      <c r="DJ138" s="82"/>
      <c r="DK138" s="129"/>
      <c r="DL138" s="119"/>
      <c r="DM138" s="119"/>
      <c r="DN138" s="150"/>
      <c r="DO138" s="82"/>
      <c r="DQ138" s="45">
        <f t="shared" si="92"/>
        <v>94397.746987951803</v>
      </c>
      <c r="DR138" s="46">
        <f>SMALL((R138,W138,AB138,AG138,AL138,AQ138,AV138,BA138,BF138,BK138,BP138,BU138,BZ138,CE138,CJ138,CO138,CT138,CY138,DD138,DI138,DN138),1)</f>
        <v>75060.240963855424</v>
      </c>
      <c r="DS138" s="175" t="str">
        <f t="shared" si="93"/>
        <v>MEDICOX LTDA</v>
      </c>
      <c r="DT138" s="48"/>
      <c r="DU138" s="91" t="str">
        <f t="shared" si="94"/>
        <v/>
      </c>
      <c r="DV138" s="49">
        <f t="shared" si="95"/>
        <v>75060.240963855424</v>
      </c>
      <c r="DW138" s="50">
        <f t="shared" si="121"/>
        <v>3753012.0481927712</v>
      </c>
      <c r="DX138" s="170">
        <f t="shared" si="69"/>
        <v>0</v>
      </c>
      <c r="DY138" s="170">
        <f t="shared" si="70"/>
        <v>75060.240963855424</v>
      </c>
      <c r="DZ138" s="170">
        <f t="shared" si="71"/>
        <v>106700</v>
      </c>
      <c r="EA138" s="171">
        <f t="shared" si="72"/>
        <v>0</v>
      </c>
      <c r="EB138" s="170">
        <f t="shared" si="73"/>
        <v>0</v>
      </c>
      <c r="EC138" s="170">
        <f t="shared" si="74"/>
        <v>0</v>
      </c>
      <c r="ED138" s="172">
        <f t="shared" si="75"/>
        <v>0</v>
      </c>
      <c r="EE138" s="170">
        <f t="shared" si="76"/>
        <v>0</v>
      </c>
      <c r="EF138" s="171">
        <f t="shared" si="77"/>
        <v>0</v>
      </c>
      <c r="EG138" s="173">
        <f t="shared" si="78"/>
        <v>101433</v>
      </c>
      <c r="EH138" s="170">
        <f t="shared" si="79"/>
        <v>0</v>
      </c>
      <c r="EI138" s="171">
        <f t="shared" si="80"/>
        <v>0</v>
      </c>
      <c r="EJ138" s="170">
        <f t="shared" si="81"/>
        <v>0</v>
      </c>
      <c r="EK138" s="169">
        <f t="shared" si="82"/>
        <v>0</v>
      </c>
      <c r="EL138" s="170">
        <f t="shared" si="83"/>
        <v>0</v>
      </c>
      <c r="EM138" s="170">
        <f t="shared" si="84"/>
        <v>0</v>
      </c>
      <c r="EN138" s="174">
        <f t="shared" si="85"/>
        <v>0</v>
      </c>
      <c r="EO138" s="171">
        <f t="shared" si="86"/>
        <v>0</v>
      </c>
      <c r="EP138" s="171">
        <f t="shared" si="87"/>
        <v>0</v>
      </c>
      <c r="EQ138" s="174">
        <f t="shared" si="88"/>
        <v>0</v>
      </c>
      <c r="ER138" s="171">
        <f t="shared" si="89"/>
        <v>0</v>
      </c>
      <c r="ES138" s="35"/>
    </row>
    <row r="139" spans="1:149" s="182" customFormat="1" ht="88.5" customHeight="1" thickBot="1">
      <c r="A139" s="27">
        <v>127</v>
      </c>
      <c r="B139" s="98" t="s">
        <v>318</v>
      </c>
      <c r="C139" s="99" t="s">
        <v>319</v>
      </c>
      <c r="D139" s="100" t="s">
        <v>57</v>
      </c>
      <c r="E139" s="99" t="s">
        <v>37</v>
      </c>
      <c r="F139" s="101">
        <v>200</v>
      </c>
      <c r="G139" s="102" t="s">
        <v>58</v>
      </c>
      <c r="H139" s="103" t="s">
        <v>59</v>
      </c>
      <c r="I139" s="88"/>
      <c r="J139" s="85"/>
      <c r="K139" s="77"/>
      <c r="L139" s="77"/>
      <c r="M139" s="71"/>
      <c r="N139" s="71"/>
      <c r="P139" s="65"/>
      <c r="Q139" s="65"/>
      <c r="R139" s="149"/>
      <c r="S139" s="65"/>
      <c r="T139" s="78"/>
      <c r="U139" s="112">
        <v>338.09638554216872</v>
      </c>
      <c r="V139" s="113">
        <v>64.238313253012052</v>
      </c>
      <c r="W139" s="151">
        <v>402.33469879518077</v>
      </c>
      <c r="X139" s="60">
        <f t="shared" si="122"/>
        <v>80466.939759036148</v>
      </c>
      <c r="Y139" s="78"/>
      <c r="Z139" s="65"/>
      <c r="AA139" s="65"/>
      <c r="AB139" s="149"/>
      <c r="AC139" s="65"/>
      <c r="AD139" s="78"/>
      <c r="AE139" s="117"/>
      <c r="AF139" s="117"/>
      <c r="AG139" s="155"/>
      <c r="AH139" s="117"/>
      <c r="AI139" s="78"/>
      <c r="AJ139" s="65"/>
      <c r="AK139" s="65"/>
      <c r="AL139" s="149"/>
      <c r="AM139" s="65"/>
      <c r="AN139" s="81"/>
      <c r="AO139" s="64"/>
      <c r="AP139" s="64"/>
      <c r="AQ139" s="160"/>
      <c r="AR139" s="65"/>
      <c r="AS139" s="81"/>
      <c r="AT139" s="121">
        <v>404</v>
      </c>
      <c r="AU139" s="121">
        <f t="shared" ref="AU139:AU144" si="127">AT139*19%</f>
        <v>76.760000000000005</v>
      </c>
      <c r="AV139" s="162">
        <f t="shared" si="35"/>
        <v>480.76</v>
      </c>
      <c r="AW139" s="121">
        <f t="shared" ref="AW139:AW144" si="128">+AV139*F139</f>
        <v>96152</v>
      </c>
      <c r="AX139" s="81"/>
      <c r="AY139" s="65"/>
      <c r="AZ139" s="65"/>
      <c r="BA139" s="149"/>
      <c r="BB139" s="66"/>
      <c r="BC139" s="81"/>
      <c r="BD139" s="65"/>
      <c r="BE139" s="65"/>
      <c r="BF139" s="149"/>
      <c r="BG139" s="57"/>
      <c r="BH139" s="81"/>
      <c r="BI139" s="123">
        <v>33690</v>
      </c>
      <c r="BJ139" s="123">
        <v>6401</v>
      </c>
      <c r="BK139" s="163">
        <v>40091</v>
      </c>
      <c r="BL139" s="123">
        <f>+BK139*F139</f>
        <v>8018200</v>
      </c>
      <c r="BM139" s="81"/>
      <c r="BN139" s="65"/>
      <c r="BO139" s="65"/>
      <c r="BP139" s="149"/>
      <c r="BQ139" s="65"/>
      <c r="BR139" s="81"/>
      <c r="BS139" s="127"/>
      <c r="BT139" s="127"/>
      <c r="BU139" s="150"/>
      <c r="BV139" s="60"/>
      <c r="BW139" s="81"/>
      <c r="BX139" s="82"/>
      <c r="BY139" s="82"/>
      <c r="BZ139" s="157"/>
      <c r="CA139" s="63"/>
      <c r="CB139" s="129"/>
      <c r="CC139" s="82"/>
      <c r="CD139" s="82"/>
      <c r="CE139" s="157"/>
      <c r="CF139" s="63"/>
      <c r="CG139" s="129"/>
      <c r="CH139" s="82"/>
      <c r="CI139" s="82"/>
      <c r="CJ139" s="157"/>
      <c r="CK139" s="82"/>
      <c r="CL139" s="129"/>
      <c r="CM139" s="82"/>
      <c r="CN139" s="82"/>
      <c r="CO139" s="157"/>
      <c r="CP139" s="82"/>
      <c r="CQ139" s="129"/>
      <c r="CR139" s="112"/>
      <c r="CS139" s="112"/>
      <c r="CT139" s="151"/>
      <c r="CU139" s="82"/>
      <c r="CV139" s="129"/>
      <c r="CW139" s="119"/>
      <c r="CX139" s="119"/>
      <c r="CY139" s="150"/>
      <c r="CZ139" s="82"/>
      <c r="DA139" s="129"/>
      <c r="DB139" s="119"/>
      <c r="DC139" s="119"/>
      <c r="DD139" s="150"/>
      <c r="DE139" s="82"/>
      <c r="DF139" s="129"/>
      <c r="DG139" s="112"/>
      <c r="DH139" s="112"/>
      <c r="DI139" s="151"/>
      <c r="DJ139" s="82"/>
      <c r="DK139" s="129"/>
      <c r="DL139" s="119"/>
      <c r="DM139" s="119"/>
      <c r="DN139" s="150"/>
      <c r="DO139" s="82"/>
      <c r="DQ139" s="45">
        <f t="shared" si="92"/>
        <v>13658.031566265061</v>
      </c>
      <c r="DR139" s="46">
        <f>SMALL((R139,W139,AB139,AG139,AL139,AQ139,AV139,BA139,BF139,BK139,BP139,BU139,BZ139,CE139,CJ139,CO139,CT139,CY139,DD139,DI139,DN139),1)</f>
        <v>402.33469879518077</v>
      </c>
      <c r="DS139" s="180" t="str">
        <f t="shared" si="93"/>
        <v>MEDICOX LTDA</v>
      </c>
      <c r="DT139" s="48"/>
      <c r="DU139" s="91" t="str">
        <f t="shared" si="94"/>
        <v/>
      </c>
      <c r="DV139" s="49">
        <f t="shared" si="95"/>
        <v>402.33469879518077</v>
      </c>
      <c r="DW139" s="50">
        <f t="shared" si="121"/>
        <v>80466.939759036148</v>
      </c>
      <c r="DX139" s="170">
        <f t="shared" si="69"/>
        <v>0</v>
      </c>
      <c r="DY139" s="170">
        <f t="shared" si="70"/>
        <v>402.33469879518077</v>
      </c>
      <c r="DZ139" s="170">
        <f t="shared" si="71"/>
        <v>0</v>
      </c>
      <c r="EA139" s="171">
        <f t="shared" si="72"/>
        <v>0</v>
      </c>
      <c r="EB139" s="170">
        <f t="shared" si="73"/>
        <v>0</v>
      </c>
      <c r="EC139" s="170">
        <f t="shared" si="74"/>
        <v>0</v>
      </c>
      <c r="ED139" s="172">
        <f t="shared" si="75"/>
        <v>480.76</v>
      </c>
      <c r="EE139" s="170">
        <f t="shared" si="76"/>
        <v>0</v>
      </c>
      <c r="EF139" s="171">
        <f t="shared" si="77"/>
        <v>0</v>
      </c>
      <c r="EG139" s="186">
        <f t="shared" si="78"/>
        <v>40091</v>
      </c>
      <c r="EH139" s="170">
        <f t="shared" si="79"/>
        <v>0</v>
      </c>
      <c r="EI139" s="171">
        <f t="shared" si="80"/>
        <v>0</v>
      </c>
      <c r="EJ139" s="170">
        <f t="shared" si="81"/>
        <v>0</v>
      </c>
      <c r="EK139" s="169">
        <f t="shared" si="82"/>
        <v>0</v>
      </c>
      <c r="EL139" s="170">
        <f t="shared" si="83"/>
        <v>0</v>
      </c>
      <c r="EM139" s="170">
        <f t="shared" si="84"/>
        <v>0</v>
      </c>
      <c r="EN139" s="174">
        <f t="shared" si="85"/>
        <v>0</v>
      </c>
      <c r="EO139" s="171">
        <f t="shared" si="86"/>
        <v>0</v>
      </c>
      <c r="EP139" s="171">
        <f t="shared" si="87"/>
        <v>0</v>
      </c>
      <c r="EQ139" s="174">
        <f t="shared" si="88"/>
        <v>0</v>
      </c>
      <c r="ER139" s="171">
        <f t="shared" si="89"/>
        <v>0</v>
      </c>
      <c r="ES139" s="196" t="s">
        <v>703</v>
      </c>
    </row>
    <row r="140" spans="1:149" s="182" customFormat="1" ht="88.5" customHeight="1" thickBot="1">
      <c r="A140" s="27">
        <v>128</v>
      </c>
      <c r="B140" s="98" t="s">
        <v>320</v>
      </c>
      <c r="C140" s="99" t="s">
        <v>321</v>
      </c>
      <c r="D140" s="100" t="s">
        <v>57</v>
      </c>
      <c r="E140" s="99" t="s">
        <v>37</v>
      </c>
      <c r="F140" s="101">
        <v>100</v>
      </c>
      <c r="G140" s="102" t="s">
        <v>58</v>
      </c>
      <c r="H140" s="103" t="s">
        <v>59</v>
      </c>
      <c r="I140" s="88"/>
      <c r="J140" s="75"/>
      <c r="K140" s="75"/>
      <c r="L140" s="75"/>
      <c r="M140" s="71"/>
      <c r="N140" s="71"/>
      <c r="P140" s="65"/>
      <c r="Q140" s="65"/>
      <c r="R140" s="149"/>
      <c r="S140" s="65"/>
      <c r="T140" s="78"/>
      <c r="U140" s="112">
        <v>338.09638554216872</v>
      </c>
      <c r="V140" s="113">
        <v>64.238313253012052</v>
      </c>
      <c r="W140" s="151">
        <v>402.33469879518077</v>
      </c>
      <c r="X140" s="60">
        <f t="shared" si="122"/>
        <v>40233.469879518074</v>
      </c>
      <c r="Y140" s="78"/>
      <c r="Z140" s="65"/>
      <c r="AA140" s="65"/>
      <c r="AB140" s="149"/>
      <c r="AC140" s="65"/>
      <c r="AD140" s="78"/>
      <c r="AE140" s="117"/>
      <c r="AF140" s="117"/>
      <c r="AG140" s="155"/>
      <c r="AH140" s="117"/>
      <c r="AI140" s="78"/>
      <c r="AJ140" s="79"/>
      <c r="AK140" s="80"/>
      <c r="AL140" s="152"/>
      <c r="AM140" s="66"/>
      <c r="AN140" s="81"/>
      <c r="AO140" s="64"/>
      <c r="AP140" s="64"/>
      <c r="AQ140" s="160"/>
      <c r="AR140" s="65"/>
      <c r="AS140" s="81"/>
      <c r="AT140" s="121">
        <v>404</v>
      </c>
      <c r="AU140" s="121">
        <f t="shared" si="127"/>
        <v>76.760000000000005</v>
      </c>
      <c r="AV140" s="162">
        <f t="shared" si="35"/>
        <v>480.76</v>
      </c>
      <c r="AW140" s="121">
        <f t="shared" si="128"/>
        <v>48076</v>
      </c>
      <c r="AX140" s="81"/>
      <c r="AY140" s="65"/>
      <c r="AZ140" s="65"/>
      <c r="BA140" s="149"/>
      <c r="BB140" s="66"/>
      <c r="BC140" s="81"/>
      <c r="BD140" s="65"/>
      <c r="BE140" s="65"/>
      <c r="BF140" s="149"/>
      <c r="BG140" s="57"/>
      <c r="BH140" s="81"/>
      <c r="BI140" s="123">
        <v>33690</v>
      </c>
      <c r="BJ140" s="123">
        <v>6401</v>
      </c>
      <c r="BK140" s="163">
        <v>40091</v>
      </c>
      <c r="BL140" s="123">
        <f>+BK140*F140</f>
        <v>4009100</v>
      </c>
      <c r="BM140" s="81"/>
      <c r="BN140" s="65"/>
      <c r="BO140" s="65"/>
      <c r="BP140" s="149"/>
      <c r="BQ140" s="65"/>
      <c r="BR140" s="81"/>
      <c r="BS140" s="127"/>
      <c r="BT140" s="127"/>
      <c r="BU140" s="150"/>
      <c r="BV140" s="60"/>
      <c r="BW140" s="81"/>
      <c r="BX140" s="82"/>
      <c r="BY140" s="82"/>
      <c r="BZ140" s="157"/>
      <c r="CA140" s="63"/>
      <c r="CB140" s="129"/>
      <c r="CC140" s="82"/>
      <c r="CD140" s="82"/>
      <c r="CE140" s="157"/>
      <c r="CF140" s="63"/>
      <c r="CG140" s="129"/>
      <c r="CH140" s="82"/>
      <c r="CI140" s="82"/>
      <c r="CJ140" s="157"/>
      <c r="CK140" s="82"/>
      <c r="CL140" s="129"/>
      <c r="CM140" s="82"/>
      <c r="CN140" s="82"/>
      <c r="CO140" s="157"/>
      <c r="CP140" s="82"/>
      <c r="CQ140" s="129"/>
      <c r="CR140" s="112"/>
      <c r="CS140" s="112"/>
      <c r="CT140" s="151"/>
      <c r="CU140" s="82"/>
      <c r="CV140" s="129"/>
      <c r="CW140" s="119"/>
      <c r="CX140" s="119"/>
      <c r="CY140" s="150"/>
      <c r="CZ140" s="82"/>
      <c r="DA140" s="129"/>
      <c r="DB140" s="119"/>
      <c r="DC140" s="119"/>
      <c r="DD140" s="150"/>
      <c r="DE140" s="82"/>
      <c r="DF140" s="129"/>
      <c r="DG140" s="112"/>
      <c r="DH140" s="112"/>
      <c r="DI140" s="151"/>
      <c r="DJ140" s="82"/>
      <c r="DK140" s="129"/>
      <c r="DL140" s="119"/>
      <c r="DM140" s="119"/>
      <c r="DN140" s="150"/>
      <c r="DO140" s="82"/>
      <c r="DQ140" s="45">
        <f t="shared" si="92"/>
        <v>13658.031566265061</v>
      </c>
      <c r="DR140" s="46">
        <f>SMALL((R140,W140,AB140,AG140,AL140,AQ140,AV140,BA140,BF140,BK140,BP140,BU140,BZ140,CE140,CJ140,CO140,CT140,CY140,DD140,DI140,DN140),1)</f>
        <v>402.33469879518077</v>
      </c>
      <c r="DS140" s="180" t="str">
        <f t="shared" si="93"/>
        <v>MEDICOX LTDA</v>
      </c>
      <c r="DT140" s="48"/>
      <c r="DU140" s="91" t="str">
        <f t="shared" si="94"/>
        <v/>
      </c>
      <c r="DV140" s="49">
        <f t="shared" si="95"/>
        <v>402.33469879518077</v>
      </c>
      <c r="DW140" s="50">
        <f t="shared" si="121"/>
        <v>40233.469879518074</v>
      </c>
      <c r="DX140" s="170">
        <f t="shared" si="69"/>
        <v>0</v>
      </c>
      <c r="DY140" s="170">
        <f t="shared" si="70"/>
        <v>402.33469879518077</v>
      </c>
      <c r="DZ140" s="170">
        <f t="shared" si="71"/>
        <v>0</v>
      </c>
      <c r="EA140" s="171">
        <f t="shared" si="72"/>
        <v>0</v>
      </c>
      <c r="EB140" s="170">
        <f t="shared" si="73"/>
        <v>0</v>
      </c>
      <c r="EC140" s="170">
        <f t="shared" si="74"/>
        <v>0</v>
      </c>
      <c r="ED140" s="172">
        <f t="shared" si="75"/>
        <v>480.76</v>
      </c>
      <c r="EE140" s="170">
        <f t="shared" si="76"/>
        <v>0</v>
      </c>
      <c r="EF140" s="171">
        <f t="shared" si="77"/>
        <v>0</v>
      </c>
      <c r="EG140" s="186">
        <f t="shared" si="78"/>
        <v>40091</v>
      </c>
      <c r="EH140" s="170">
        <f t="shared" si="79"/>
        <v>0</v>
      </c>
      <c r="EI140" s="171">
        <f t="shared" si="80"/>
        <v>0</v>
      </c>
      <c r="EJ140" s="170">
        <f t="shared" si="81"/>
        <v>0</v>
      </c>
      <c r="EK140" s="169">
        <f t="shared" si="82"/>
        <v>0</v>
      </c>
      <c r="EL140" s="170">
        <f t="shared" si="83"/>
        <v>0</v>
      </c>
      <c r="EM140" s="170">
        <f t="shared" si="84"/>
        <v>0</v>
      </c>
      <c r="EN140" s="174">
        <f t="shared" si="85"/>
        <v>0</v>
      </c>
      <c r="EO140" s="171">
        <f t="shared" si="86"/>
        <v>0</v>
      </c>
      <c r="EP140" s="171">
        <f t="shared" si="87"/>
        <v>0</v>
      </c>
      <c r="EQ140" s="174">
        <f t="shared" si="88"/>
        <v>0</v>
      </c>
      <c r="ER140" s="171">
        <f t="shared" si="89"/>
        <v>0</v>
      </c>
      <c r="ES140" s="196" t="s">
        <v>703</v>
      </c>
    </row>
    <row r="141" spans="1:149" s="182" customFormat="1" ht="88.5" customHeight="1" thickBot="1">
      <c r="A141" s="27">
        <v>129</v>
      </c>
      <c r="B141" s="102" t="s">
        <v>322</v>
      </c>
      <c r="C141" s="102" t="s">
        <v>323</v>
      </c>
      <c r="D141" s="100" t="s">
        <v>57</v>
      </c>
      <c r="E141" s="102" t="s">
        <v>37</v>
      </c>
      <c r="F141" s="104">
        <v>1</v>
      </c>
      <c r="G141" s="102" t="s">
        <v>58</v>
      </c>
      <c r="H141" s="103" t="s">
        <v>59</v>
      </c>
      <c r="I141" s="88"/>
      <c r="J141" s="75"/>
      <c r="K141" s="75"/>
      <c r="L141" s="75"/>
      <c r="M141" s="71"/>
      <c r="N141" s="71"/>
      <c r="P141" s="65"/>
      <c r="Q141" s="65"/>
      <c r="R141" s="149"/>
      <c r="S141" s="65"/>
      <c r="T141" s="78"/>
      <c r="U141" s="65"/>
      <c r="V141" s="65"/>
      <c r="W141" s="149"/>
      <c r="X141" s="60"/>
      <c r="Y141" s="78"/>
      <c r="Z141" s="65"/>
      <c r="AA141" s="65"/>
      <c r="AB141" s="149"/>
      <c r="AC141" s="65"/>
      <c r="AD141" s="78"/>
      <c r="AE141" s="117"/>
      <c r="AF141" s="117"/>
      <c r="AG141" s="155"/>
      <c r="AH141" s="117"/>
      <c r="AI141" s="78"/>
      <c r="AJ141" s="65"/>
      <c r="AK141" s="65"/>
      <c r="AL141" s="149"/>
      <c r="AM141" s="66"/>
      <c r="AN141" s="81"/>
      <c r="AO141" s="64"/>
      <c r="AP141" s="64"/>
      <c r="AQ141" s="160"/>
      <c r="AR141" s="65"/>
      <c r="AS141" s="81"/>
      <c r="AT141" s="121">
        <v>46988</v>
      </c>
      <c r="AU141" s="121">
        <f t="shared" si="127"/>
        <v>8927.7199999999993</v>
      </c>
      <c r="AV141" s="162">
        <f t="shared" si="35"/>
        <v>55915.72</v>
      </c>
      <c r="AW141" s="121">
        <f t="shared" si="128"/>
        <v>55915.72</v>
      </c>
      <c r="AX141" s="81"/>
      <c r="AY141" s="65"/>
      <c r="AZ141" s="65"/>
      <c r="BA141" s="149"/>
      <c r="BB141" s="66"/>
      <c r="BC141" s="81"/>
      <c r="BD141" s="65"/>
      <c r="BE141" s="65"/>
      <c r="BF141" s="149"/>
      <c r="BG141" s="57"/>
      <c r="BH141" s="81"/>
      <c r="BI141" s="123">
        <v>66265</v>
      </c>
      <c r="BJ141" s="123">
        <v>12590</v>
      </c>
      <c r="BK141" s="163">
        <v>78855</v>
      </c>
      <c r="BL141" s="123">
        <f>+BK141*F141</f>
        <v>78855</v>
      </c>
      <c r="BM141" s="81"/>
      <c r="BN141" s="65"/>
      <c r="BO141" s="65"/>
      <c r="BP141" s="149"/>
      <c r="BQ141" s="65"/>
      <c r="BR141" s="81"/>
      <c r="BS141" s="127"/>
      <c r="BT141" s="127"/>
      <c r="BU141" s="150"/>
      <c r="BV141" s="60"/>
      <c r="BW141" s="81"/>
      <c r="BX141" s="82"/>
      <c r="BY141" s="82"/>
      <c r="BZ141" s="157"/>
      <c r="CA141" s="63"/>
      <c r="CB141" s="129"/>
      <c r="CC141" s="82"/>
      <c r="CD141" s="82"/>
      <c r="CE141" s="157"/>
      <c r="CF141" s="63"/>
      <c r="CG141" s="129"/>
      <c r="CH141" s="82"/>
      <c r="CI141" s="82"/>
      <c r="CJ141" s="157"/>
      <c r="CK141" s="82"/>
      <c r="CL141" s="129"/>
      <c r="CM141" s="82"/>
      <c r="CN141" s="82"/>
      <c r="CO141" s="157"/>
      <c r="CP141" s="82"/>
      <c r="CQ141" s="129"/>
      <c r="CR141" s="112"/>
      <c r="CS141" s="112"/>
      <c r="CT141" s="151"/>
      <c r="CU141" s="82"/>
      <c r="CV141" s="129"/>
      <c r="CW141" s="119"/>
      <c r="CX141" s="119"/>
      <c r="CY141" s="150"/>
      <c r="CZ141" s="82"/>
      <c r="DA141" s="129"/>
      <c r="DB141" s="119"/>
      <c r="DC141" s="119"/>
      <c r="DD141" s="150"/>
      <c r="DE141" s="82"/>
      <c r="DF141" s="129"/>
      <c r="DG141" s="112"/>
      <c r="DH141" s="112"/>
      <c r="DI141" s="151"/>
      <c r="DJ141" s="82"/>
      <c r="DK141" s="129"/>
      <c r="DL141" s="119"/>
      <c r="DM141" s="119"/>
      <c r="DN141" s="150"/>
      <c r="DO141" s="82"/>
      <c r="DQ141" s="45">
        <f t="shared" si="92"/>
        <v>67385.36</v>
      </c>
      <c r="DR141" s="46">
        <f>SMALL((R141,W141,AB141,AG141,AL141,AQ141,AV141,BA141,BF141,BK141,BP141,BU141,BZ141,CE141,CJ141,CO141,CT141,CY141,DD141,DI141,DN141),1)</f>
        <v>55915.72</v>
      </c>
      <c r="DS141" s="175" t="str">
        <f t="shared" si="93"/>
        <v>Rafael Antonio Salamanca</v>
      </c>
      <c r="DT141" s="48"/>
      <c r="DU141" s="91" t="str">
        <f t="shared" si="94"/>
        <v/>
      </c>
      <c r="DV141" s="49">
        <f t="shared" si="95"/>
        <v>55915.72</v>
      </c>
      <c r="DW141" s="50">
        <f t="shared" si="121"/>
        <v>55915.72</v>
      </c>
      <c r="DX141" s="170">
        <f t="shared" si="69"/>
        <v>0</v>
      </c>
      <c r="DY141" s="170">
        <f t="shared" si="70"/>
        <v>0</v>
      </c>
      <c r="DZ141" s="170">
        <f t="shared" si="71"/>
        <v>0</v>
      </c>
      <c r="EA141" s="171">
        <f t="shared" si="72"/>
        <v>0</v>
      </c>
      <c r="EB141" s="170">
        <f t="shared" si="73"/>
        <v>0</v>
      </c>
      <c r="EC141" s="170">
        <f t="shared" si="74"/>
        <v>0</v>
      </c>
      <c r="ED141" s="172">
        <f t="shared" si="75"/>
        <v>55915.72</v>
      </c>
      <c r="EE141" s="170">
        <f t="shared" si="76"/>
        <v>0</v>
      </c>
      <c r="EF141" s="171">
        <f t="shared" si="77"/>
        <v>0</v>
      </c>
      <c r="EG141" s="173">
        <f t="shared" si="78"/>
        <v>78855</v>
      </c>
      <c r="EH141" s="170">
        <f t="shared" si="79"/>
        <v>0</v>
      </c>
      <c r="EI141" s="171">
        <f t="shared" si="80"/>
        <v>0</v>
      </c>
      <c r="EJ141" s="170">
        <f t="shared" si="81"/>
        <v>0</v>
      </c>
      <c r="EK141" s="169">
        <f t="shared" si="82"/>
        <v>0</v>
      </c>
      <c r="EL141" s="170">
        <f t="shared" si="83"/>
        <v>0</v>
      </c>
      <c r="EM141" s="170">
        <f t="shared" si="84"/>
        <v>0</v>
      </c>
      <c r="EN141" s="174">
        <f t="shared" si="85"/>
        <v>0</v>
      </c>
      <c r="EO141" s="171">
        <f t="shared" si="86"/>
        <v>0</v>
      </c>
      <c r="EP141" s="171">
        <f t="shared" si="87"/>
        <v>0</v>
      </c>
      <c r="EQ141" s="174">
        <f t="shared" si="88"/>
        <v>0</v>
      </c>
      <c r="ER141" s="171">
        <f t="shared" si="89"/>
        <v>0</v>
      </c>
      <c r="ES141" s="35"/>
    </row>
    <row r="142" spans="1:149" s="182" customFormat="1" ht="88.5" customHeight="1" thickBot="1">
      <c r="A142" s="27">
        <v>130</v>
      </c>
      <c r="B142" s="102" t="s">
        <v>324</v>
      </c>
      <c r="C142" s="102" t="s">
        <v>325</v>
      </c>
      <c r="D142" s="100" t="s">
        <v>57</v>
      </c>
      <c r="E142" s="102" t="s">
        <v>37</v>
      </c>
      <c r="F142" s="104">
        <v>1</v>
      </c>
      <c r="G142" s="102" t="s">
        <v>58</v>
      </c>
      <c r="H142" s="103" t="s">
        <v>59</v>
      </c>
      <c r="I142" s="88"/>
      <c r="J142" s="75"/>
      <c r="K142" s="75"/>
      <c r="L142" s="75"/>
      <c r="M142" s="71"/>
      <c r="N142" s="71"/>
      <c r="P142" s="65"/>
      <c r="Q142" s="65"/>
      <c r="R142" s="149"/>
      <c r="S142" s="65"/>
      <c r="T142" s="78"/>
      <c r="U142" s="65"/>
      <c r="V142" s="65"/>
      <c r="W142" s="149"/>
      <c r="X142" s="60"/>
      <c r="Y142" s="78"/>
      <c r="Z142" s="65"/>
      <c r="AA142" s="65"/>
      <c r="AB142" s="149"/>
      <c r="AC142" s="65"/>
      <c r="AD142" s="78"/>
      <c r="AE142" s="117"/>
      <c r="AF142" s="117"/>
      <c r="AG142" s="155"/>
      <c r="AH142" s="117"/>
      <c r="AI142" s="78"/>
      <c r="AJ142" s="82"/>
      <c r="AK142" s="82"/>
      <c r="AL142" s="157"/>
      <c r="AM142" s="82"/>
      <c r="AN142" s="81"/>
      <c r="AO142" s="64"/>
      <c r="AP142" s="64"/>
      <c r="AQ142" s="160"/>
      <c r="AR142" s="65"/>
      <c r="AS142" s="81"/>
      <c r="AT142" s="121">
        <v>46988</v>
      </c>
      <c r="AU142" s="121">
        <f t="shared" si="127"/>
        <v>8927.7199999999993</v>
      </c>
      <c r="AV142" s="162">
        <f t="shared" si="35"/>
        <v>55915.72</v>
      </c>
      <c r="AW142" s="121">
        <f t="shared" si="128"/>
        <v>55915.72</v>
      </c>
      <c r="AX142" s="81"/>
      <c r="AY142" s="65"/>
      <c r="AZ142" s="65"/>
      <c r="BA142" s="149"/>
      <c r="BB142" s="66"/>
      <c r="BC142" s="81"/>
      <c r="BD142" s="65"/>
      <c r="BE142" s="65"/>
      <c r="BF142" s="149"/>
      <c r="BG142" s="57"/>
      <c r="BH142" s="81"/>
      <c r="BI142" s="123">
        <v>78916</v>
      </c>
      <c r="BJ142" s="123">
        <v>14994</v>
      </c>
      <c r="BK142" s="163">
        <v>93910</v>
      </c>
      <c r="BL142" s="123">
        <f>+BK142*F142</f>
        <v>93910</v>
      </c>
      <c r="BM142" s="81"/>
      <c r="BN142" s="65"/>
      <c r="BO142" s="65"/>
      <c r="BP142" s="149"/>
      <c r="BQ142" s="65"/>
      <c r="BR142" s="81"/>
      <c r="BS142" s="127"/>
      <c r="BT142" s="127"/>
      <c r="BU142" s="150"/>
      <c r="BV142" s="60"/>
      <c r="BW142" s="81"/>
      <c r="BX142" s="82"/>
      <c r="BY142" s="82"/>
      <c r="BZ142" s="157"/>
      <c r="CA142" s="63"/>
      <c r="CB142" s="129"/>
      <c r="CC142" s="82"/>
      <c r="CD142" s="82"/>
      <c r="CE142" s="157"/>
      <c r="CF142" s="63"/>
      <c r="CG142" s="129"/>
      <c r="CH142" s="82"/>
      <c r="CI142" s="82"/>
      <c r="CJ142" s="157"/>
      <c r="CK142" s="82"/>
      <c r="CL142" s="129"/>
      <c r="CM142" s="82"/>
      <c r="CN142" s="82"/>
      <c r="CO142" s="157"/>
      <c r="CP142" s="82"/>
      <c r="CQ142" s="129"/>
      <c r="CR142" s="112"/>
      <c r="CS142" s="112"/>
      <c r="CT142" s="151"/>
      <c r="CU142" s="82"/>
      <c r="CV142" s="129"/>
      <c r="CW142" s="119"/>
      <c r="CX142" s="119"/>
      <c r="CY142" s="150"/>
      <c r="CZ142" s="82"/>
      <c r="DA142" s="129"/>
      <c r="DB142" s="119"/>
      <c r="DC142" s="119"/>
      <c r="DD142" s="150"/>
      <c r="DE142" s="82"/>
      <c r="DF142" s="129"/>
      <c r="DG142" s="112"/>
      <c r="DH142" s="112"/>
      <c r="DI142" s="151"/>
      <c r="DJ142" s="82"/>
      <c r="DK142" s="129"/>
      <c r="DL142" s="119"/>
      <c r="DM142" s="119"/>
      <c r="DN142" s="150"/>
      <c r="DO142" s="82"/>
      <c r="DQ142" s="45">
        <f t="shared" si="92"/>
        <v>74912.86</v>
      </c>
      <c r="DR142" s="46">
        <f>SMALL((R142,W142,AB142,AG142,AL142,AQ142,AV142,BA142,BF142,BK142,BP142,BU142,BZ142,CE142,CJ142,CO142,CT142,CY142,DD142,DI142,DN142),1)</f>
        <v>55915.72</v>
      </c>
      <c r="DS142" s="175" t="str">
        <f>IF(DR142=R142,$P$11,IF(DR142=W142,$U$11,IF(DR142=AB142,$Z$11,IF(DR142=AG142,$AE$11,IF(DR142=AL142,$AJ$11,IF(DR142=AQ142,$AO$11,IF(DR142=AV142,$AT$11,IF(DR142=BA142,$AY$11,IF(DR142=BF142,$BD$11,IF(DR142=BK142,$BI$11,IF(DR142=BP142,$BN$11,IF(DR142=BU142,$BS$11,IF(DR142=BZ142,$BX$11,IF(DR142=CE142,$CC$11,IF(DR142=CJ142,$CH$11,IF(DR142=CO142,$CM$11,IF(DR142=CT142,$CR$11,IF(DR142=CY142,$CW$11,IF(DR142=DD142,$DB$11,IF(DR142=DI142,$DG$11,IF(DR142=DN142,$DL$11)))))))))))))))))))))</f>
        <v>Rafael Antonio Salamanca</v>
      </c>
      <c r="DT142" s="48"/>
      <c r="DU142" s="91" t="str">
        <f t="shared" si="94"/>
        <v/>
      </c>
      <c r="DV142" s="49">
        <f t="shared" si="95"/>
        <v>55915.72</v>
      </c>
      <c r="DW142" s="50">
        <f t="shared" si="121"/>
        <v>55915.72</v>
      </c>
      <c r="DX142" s="170">
        <f t="shared" ref="DX142:DX205" si="129">R142</f>
        <v>0</v>
      </c>
      <c r="DY142" s="170">
        <f t="shared" ref="DY142:DY205" si="130">W142</f>
        <v>0</v>
      </c>
      <c r="DZ142" s="170">
        <f t="shared" ref="DZ142:DZ205" si="131">AB142</f>
        <v>0</v>
      </c>
      <c r="EA142" s="171">
        <f t="shared" ref="EA142:EA205" si="132">AG142</f>
        <v>0</v>
      </c>
      <c r="EB142" s="170">
        <f t="shared" ref="EB142:EB205" si="133">AL142</f>
        <v>0</v>
      </c>
      <c r="EC142" s="170">
        <f t="shared" ref="EC142:EC205" si="134">AQ142</f>
        <v>0</v>
      </c>
      <c r="ED142" s="172">
        <f t="shared" ref="ED142:ED205" si="135">AV142</f>
        <v>55915.72</v>
      </c>
      <c r="EE142" s="170">
        <f t="shared" ref="EE142:EE205" si="136">BA142</f>
        <v>0</v>
      </c>
      <c r="EF142" s="171">
        <f t="shared" ref="EF142:EF205" si="137">BF142</f>
        <v>0</v>
      </c>
      <c r="EG142" s="173">
        <f t="shared" ref="EG142:EG205" si="138">BK142</f>
        <v>93910</v>
      </c>
      <c r="EH142" s="170">
        <f t="shared" ref="EH142:EH205" si="139">BP142</f>
        <v>0</v>
      </c>
      <c r="EI142" s="171">
        <f t="shared" ref="EI142:EI205" si="140">BU142</f>
        <v>0</v>
      </c>
      <c r="EJ142" s="170">
        <f t="shared" ref="EJ142:EJ205" si="141">BZ142</f>
        <v>0</v>
      </c>
      <c r="EK142" s="169">
        <f t="shared" ref="EK142:EK205" si="142">CE142</f>
        <v>0</v>
      </c>
      <c r="EL142" s="170">
        <f t="shared" ref="EL142:EL205" si="143">CJ142</f>
        <v>0</v>
      </c>
      <c r="EM142" s="170">
        <f t="shared" ref="EM142:EM205" si="144">CO142</f>
        <v>0</v>
      </c>
      <c r="EN142" s="174">
        <f t="shared" ref="EN142:EN205" si="145">CT142</f>
        <v>0</v>
      </c>
      <c r="EO142" s="171">
        <f t="shared" ref="EO142:EO205" si="146">CY142</f>
        <v>0</v>
      </c>
      <c r="EP142" s="171">
        <f t="shared" ref="EP142:EP205" si="147">DD142</f>
        <v>0</v>
      </c>
      <c r="EQ142" s="174">
        <f t="shared" ref="EQ142:EQ205" si="148">DI142</f>
        <v>0</v>
      </c>
      <c r="ER142" s="171">
        <f t="shared" ref="ER142:ER205" si="149">DN142</f>
        <v>0</v>
      </c>
      <c r="ES142" s="35"/>
    </row>
    <row r="143" spans="1:149" s="182" customFormat="1" ht="88.5" customHeight="1" thickBot="1">
      <c r="A143" s="27">
        <v>131</v>
      </c>
      <c r="B143" s="98" t="s">
        <v>326</v>
      </c>
      <c r="C143" s="99" t="s">
        <v>327</v>
      </c>
      <c r="D143" s="100" t="s">
        <v>57</v>
      </c>
      <c r="E143" s="99" t="s">
        <v>37</v>
      </c>
      <c r="F143" s="101">
        <v>4</v>
      </c>
      <c r="G143" s="102" t="s">
        <v>58</v>
      </c>
      <c r="H143" s="103" t="s">
        <v>59</v>
      </c>
      <c r="I143" s="88"/>
      <c r="J143" s="76"/>
      <c r="K143" s="77"/>
      <c r="L143" s="76"/>
      <c r="M143" s="71"/>
      <c r="N143" s="71"/>
      <c r="P143" s="65"/>
      <c r="Q143" s="65"/>
      <c r="R143" s="149"/>
      <c r="S143" s="65"/>
      <c r="T143" s="78"/>
      <c r="U143" s="112">
        <v>420501.2048192771</v>
      </c>
      <c r="V143" s="113">
        <v>79895.22891566265</v>
      </c>
      <c r="W143" s="151">
        <v>500396.43373493978</v>
      </c>
      <c r="X143" s="60">
        <f>+W143*F143</f>
        <v>2001585.7349397591</v>
      </c>
      <c r="Y143" s="78"/>
      <c r="Z143" s="79"/>
      <c r="AA143" s="80"/>
      <c r="AB143" s="152"/>
      <c r="AC143" s="65"/>
      <c r="AD143" s="78"/>
      <c r="AE143" s="118">
        <v>198754</v>
      </c>
      <c r="AF143" s="118">
        <f t="shared" ref="AF143:AF144" si="150">ROUND(AE143*19%,0)</f>
        <v>37763</v>
      </c>
      <c r="AG143" s="156">
        <f t="shared" ref="AG143:AG178" si="151">+AF143+AE143</f>
        <v>236517</v>
      </c>
      <c r="AH143" s="118">
        <f>+AG143*F143</f>
        <v>946068</v>
      </c>
      <c r="AI143" s="78"/>
      <c r="AJ143" s="79"/>
      <c r="AK143" s="80"/>
      <c r="AL143" s="152"/>
      <c r="AM143" s="66"/>
      <c r="AN143" s="81"/>
      <c r="AO143" s="64"/>
      <c r="AP143" s="64"/>
      <c r="AQ143" s="160"/>
      <c r="AR143" s="65"/>
      <c r="AS143" s="81"/>
      <c r="AT143" s="121">
        <v>170373</v>
      </c>
      <c r="AU143" s="121">
        <f t="shared" si="127"/>
        <v>32370.87</v>
      </c>
      <c r="AV143" s="162">
        <f t="shared" si="35"/>
        <v>202743.87</v>
      </c>
      <c r="AW143" s="121">
        <f t="shared" si="128"/>
        <v>810975.48</v>
      </c>
      <c r="AX143" s="81"/>
      <c r="AY143" s="65"/>
      <c r="AZ143" s="65"/>
      <c r="BA143" s="149"/>
      <c r="BB143" s="66"/>
      <c r="BC143" s="81"/>
      <c r="BD143" s="65"/>
      <c r="BE143" s="65"/>
      <c r="BF143" s="149"/>
      <c r="BG143" s="57"/>
      <c r="BH143" s="81"/>
      <c r="BI143" s="112"/>
      <c r="BJ143" s="112"/>
      <c r="BK143" s="151"/>
      <c r="BL143" s="123"/>
      <c r="BM143" s="81"/>
      <c r="BN143" s="65"/>
      <c r="BO143" s="65"/>
      <c r="BP143" s="149"/>
      <c r="BQ143" s="65"/>
      <c r="BR143" s="81"/>
      <c r="BS143" s="127"/>
      <c r="BT143" s="127"/>
      <c r="BU143" s="150"/>
      <c r="BV143" s="60"/>
      <c r="BW143" s="81"/>
      <c r="BX143" s="82"/>
      <c r="BY143" s="82"/>
      <c r="BZ143" s="157"/>
      <c r="CA143" s="63"/>
      <c r="CB143" s="129"/>
      <c r="CC143" s="82"/>
      <c r="CD143" s="82"/>
      <c r="CE143" s="157"/>
      <c r="CF143" s="63"/>
      <c r="CG143" s="129"/>
      <c r="CH143" s="82"/>
      <c r="CI143" s="82"/>
      <c r="CJ143" s="157"/>
      <c r="CK143" s="82"/>
      <c r="CL143" s="129"/>
      <c r="CM143" s="82"/>
      <c r="CN143" s="82"/>
      <c r="CO143" s="157"/>
      <c r="CP143" s="82"/>
      <c r="CQ143" s="129"/>
      <c r="CR143" s="112">
        <v>237600</v>
      </c>
      <c r="CS143" s="112">
        <f>CR143*19%</f>
        <v>45144</v>
      </c>
      <c r="CT143" s="151">
        <f t="shared" si="114"/>
        <v>282744</v>
      </c>
      <c r="CU143" s="82">
        <f>+CT143*F143</f>
        <v>1130976</v>
      </c>
      <c r="CV143" s="129"/>
      <c r="CW143" s="119"/>
      <c r="CX143" s="119"/>
      <c r="CY143" s="150"/>
      <c r="CZ143" s="82"/>
      <c r="DA143" s="129"/>
      <c r="DB143" s="119"/>
      <c r="DC143" s="119"/>
      <c r="DD143" s="150"/>
      <c r="DE143" s="82"/>
      <c r="DF143" s="129"/>
      <c r="DG143" s="112"/>
      <c r="DH143" s="112"/>
      <c r="DI143" s="151"/>
      <c r="DJ143" s="82"/>
      <c r="DK143" s="129"/>
      <c r="DL143" s="119"/>
      <c r="DM143" s="119"/>
      <c r="DN143" s="150"/>
      <c r="DO143" s="82"/>
      <c r="DQ143" s="45">
        <f t="shared" ref="DQ143:DQ206" si="152">AVERAGE(R143,W143,AB143,AG143,AL143,AQ143,AV143,BA143,BF143,BK143,BP143,BU143,BZ143,CE143,CJ143,CO143,CT143,CY143,DD143,DI143,DN143)</f>
        <v>305600.32593373494</v>
      </c>
      <c r="DR143" s="46">
        <f>SMALL((R143,W143,AB143,AG143,AL143,AQ143,AV143,BA143,BF143,BK143,BP143,BU143,BZ143,CE143,CJ143,CO143,CT143,CY143,DD143,DI143,DN143),1)</f>
        <v>202743.87</v>
      </c>
      <c r="DS143" s="175" t="str">
        <f>IF(DR143=R143,$P$11,IF(DR143=W143,$U$11,IF(DR143=AB143,$Z$11,IF(DR143=AG143,$AE$11,IF(DR143=AL143,$AJ$11,IF(DR143=AQ143,$AO$11,IF(DR143=AV143,$AT$11,IF(DR143=BA143,$AY$11,IF(DR143=BF143,$BD$11,IF(DR143=BK143,$BI$11,IF(DR143=BP143,$BN$11,IF(DR143=BU143,$BS$11,IF(DR143=BZ143,$BX$11,IF(DR143=CE143,$CC$11,IF(DR143=CJ143,$CH$11,IF(DR143=CO143,$CM$11,IF(DR143=CT143,$CR$11,IF(DR143=CY143,$CW$11,IF(DR143=DD143,$DB$11,IF(DR143=DI143,$DG$11,IF(DR143=DN143,$DL$11)))))))))))))))))))))</f>
        <v>Rafael Antonio Salamanca</v>
      </c>
      <c r="DT143" s="48"/>
      <c r="DU143" s="91" t="str">
        <f t="shared" ref="DU143:DU206" si="153">IFERROR(DT143/M143,"")</f>
        <v/>
      </c>
      <c r="DV143" s="49">
        <f t="shared" ref="DV143:DV206" si="154">+DR143</f>
        <v>202743.87</v>
      </c>
      <c r="DW143" s="50">
        <f t="shared" si="121"/>
        <v>810975.48</v>
      </c>
      <c r="DX143" s="170">
        <f t="shared" si="129"/>
        <v>0</v>
      </c>
      <c r="DY143" s="170">
        <f t="shared" si="130"/>
        <v>500396.43373493978</v>
      </c>
      <c r="DZ143" s="170">
        <f t="shared" si="131"/>
        <v>0</v>
      </c>
      <c r="EA143" s="171">
        <f t="shared" si="132"/>
        <v>236517</v>
      </c>
      <c r="EB143" s="170">
        <f t="shared" si="133"/>
        <v>0</v>
      </c>
      <c r="EC143" s="170">
        <f t="shared" si="134"/>
        <v>0</v>
      </c>
      <c r="ED143" s="172">
        <f t="shared" si="135"/>
        <v>202743.87</v>
      </c>
      <c r="EE143" s="170">
        <f t="shared" si="136"/>
        <v>0</v>
      </c>
      <c r="EF143" s="171">
        <f t="shared" si="137"/>
        <v>0</v>
      </c>
      <c r="EG143" s="173">
        <f t="shared" si="138"/>
        <v>0</v>
      </c>
      <c r="EH143" s="170">
        <f t="shared" si="139"/>
        <v>0</v>
      </c>
      <c r="EI143" s="171">
        <f t="shared" si="140"/>
        <v>0</v>
      </c>
      <c r="EJ143" s="170">
        <f t="shared" si="141"/>
        <v>0</v>
      </c>
      <c r="EK143" s="169">
        <f t="shared" si="142"/>
        <v>0</v>
      </c>
      <c r="EL143" s="170">
        <f t="shared" si="143"/>
        <v>0</v>
      </c>
      <c r="EM143" s="170">
        <f t="shared" si="144"/>
        <v>0</v>
      </c>
      <c r="EN143" s="174">
        <f t="shared" si="145"/>
        <v>282744</v>
      </c>
      <c r="EO143" s="171">
        <f t="shared" si="146"/>
        <v>0</v>
      </c>
      <c r="EP143" s="171">
        <f t="shared" si="147"/>
        <v>0</v>
      </c>
      <c r="EQ143" s="174">
        <f t="shared" si="148"/>
        <v>0</v>
      </c>
      <c r="ER143" s="171">
        <f t="shared" si="149"/>
        <v>0</v>
      </c>
      <c r="ES143" s="35"/>
    </row>
    <row r="144" spans="1:149" s="182" customFormat="1" ht="88.5" customHeight="1" thickBot="1">
      <c r="A144" s="27">
        <v>132</v>
      </c>
      <c r="B144" s="98" t="s">
        <v>328</v>
      </c>
      <c r="C144" s="99" t="s">
        <v>329</v>
      </c>
      <c r="D144" s="100" t="s">
        <v>57</v>
      </c>
      <c r="E144" s="99" t="s">
        <v>37</v>
      </c>
      <c r="F144" s="101">
        <v>20</v>
      </c>
      <c r="G144" s="102" t="s">
        <v>58</v>
      </c>
      <c r="H144" s="103" t="s">
        <v>59</v>
      </c>
      <c r="I144" s="88"/>
      <c r="J144" s="76"/>
      <c r="K144" s="77"/>
      <c r="L144" s="76"/>
      <c r="M144" s="71"/>
      <c r="N144" s="71"/>
      <c r="P144" s="65"/>
      <c r="Q144" s="65"/>
      <c r="R144" s="149"/>
      <c r="S144" s="65"/>
      <c r="T144" s="78"/>
      <c r="U144" s="112">
        <v>396181.92771084339</v>
      </c>
      <c r="V144" s="113">
        <v>75274.566265060246</v>
      </c>
      <c r="W144" s="151">
        <v>471456.49397590361</v>
      </c>
      <c r="X144" s="60">
        <f>+W144*F144</f>
        <v>9429129.8795180731</v>
      </c>
      <c r="Y144" s="78"/>
      <c r="Z144" s="79"/>
      <c r="AA144" s="80"/>
      <c r="AB144" s="152"/>
      <c r="AC144" s="65"/>
      <c r="AD144" s="78"/>
      <c r="AE144" s="118">
        <v>218630</v>
      </c>
      <c r="AF144" s="118">
        <f t="shared" si="150"/>
        <v>41540</v>
      </c>
      <c r="AG144" s="156">
        <f t="shared" si="151"/>
        <v>260170</v>
      </c>
      <c r="AH144" s="118">
        <f>+AG144*F144</f>
        <v>5203400</v>
      </c>
      <c r="AI144" s="78"/>
      <c r="AJ144" s="79"/>
      <c r="AK144" s="80"/>
      <c r="AL144" s="152"/>
      <c r="AM144" s="66"/>
      <c r="AN144" s="81"/>
      <c r="AO144" s="64"/>
      <c r="AP144" s="64"/>
      <c r="AQ144" s="160"/>
      <c r="AR144" s="65"/>
      <c r="AS144" s="81"/>
      <c r="AT144" s="121">
        <v>153012</v>
      </c>
      <c r="AU144" s="121">
        <f t="shared" si="127"/>
        <v>29072.28</v>
      </c>
      <c r="AV144" s="162">
        <f t="shared" si="35"/>
        <v>182084.28</v>
      </c>
      <c r="AW144" s="121">
        <f t="shared" si="128"/>
        <v>3641685.6</v>
      </c>
      <c r="AX144" s="81"/>
      <c r="AY144" s="65"/>
      <c r="AZ144" s="65"/>
      <c r="BA144" s="149"/>
      <c r="BB144" s="66"/>
      <c r="BC144" s="81"/>
      <c r="BD144" s="65"/>
      <c r="BE144" s="65"/>
      <c r="BF144" s="149"/>
      <c r="BG144" s="57"/>
      <c r="BH144" s="81"/>
      <c r="BI144" s="112"/>
      <c r="BJ144" s="112"/>
      <c r="BK144" s="151"/>
      <c r="BL144" s="123"/>
      <c r="BM144" s="81"/>
      <c r="BN144" s="65"/>
      <c r="BO144" s="65"/>
      <c r="BP144" s="149"/>
      <c r="BQ144" s="65"/>
      <c r="BR144" s="81"/>
      <c r="BS144" s="127"/>
      <c r="BT144" s="127"/>
      <c r="BU144" s="150"/>
      <c r="BV144" s="60"/>
      <c r="BW144" s="81"/>
      <c r="BX144" s="82"/>
      <c r="BY144" s="82"/>
      <c r="BZ144" s="157"/>
      <c r="CA144" s="63"/>
      <c r="CB144" s="129"/>
      <c r="CC144" s="82"/>
      <c r="CD144" s="82"/>
      <c r="CE144" s="157"/>
      <c r="CF144" s="63"/>
      <c r="CG144" s="129"/>
      <c r="CH144" s="82"/>
      <c r="CI144" s="82"/>
      <c r="CJ144" s="157"/>
      <c r="CK144" s="82"/>
      <c r="CL144" s="129"/>
      <c r="CM144" s="82"/>
      <c r="CN144" s="82"/>
      <c r="CO144" s="157"/>
      <c r="CP144" s="82"/>
      <c r="CQ144" s="129"/>
      <c r="CR144" s="112">
        <v>200000</v>
      </c>
      <c r="CS144" s="112">
        <f>CR144*19%</f>
        <v>38000</v>
      </c>
      <c r="CT144" s="151">
        <f t="shared" si="114"/>
        <v>238000</v>
      </c>
      <c r="CU144" s="82">
        <f>+CT144*F144</f>
        <v>4760000</v>
      </c>
      <c r="CV144" s="129"/>
      <c r="CW144" s="119"/>
      <c r="CX144" s="119"/>
      <c r="CY144" s="150"/>
      <c r="CZ144" s="82"/>
      <c r="DA144" s="129"/>
      <c r="DB144" s="119"/>
      <c r="DC144" s="119"/>
      <c r="DD144" s="150"/>
      <c r="DE144" s="82"/>
      <c r="DF144" s="129"/>
      <c r="DG144" s="112"/>
      <c r="DH144" s="112"/>
      <c r="DI144" s="151"/>
      <c r="DJ144" s="82"/>
      <c r="DK144" s="129"/>
      <c r="DL144" s="119"/>
      <c r="DM144" s="119"/>
      <c r="DN144" s="150"/>
      <c r="DO144" s="82"/>
      <c r="DQ144" s="45">
        <f t="shared" si="152"/>
        <v>287927.69349397591</v>
      </c>
      <c r="DR144" s="46">
        <f>SMALL((R144,W144,AB144,AG144,AL144,AQ144,AV144,BA144,BF144,BK144,BP144,BU144,BZ144,CE144,CJ144,CO144,CT144,CY144,DD144,DI144,DN144),1)</f>
        <v>182084.28</v>
      </c>
      <c r="DS144" s="175" t="str">
        <f>IF(DR144=R144,$P$11,IF(DR144=W144,$U$11,IF(DR144=AB144,$Z$11,IF(DR144=AG144,$AE$11,IF(DR144=AL144,$AJ$11,IF(DR144=AQ144,$AO$11,IF(DR144=AV144,$AT$11,IF(DR144=BA144,$AY$11,IF(DR144=BF144,$BD$11,IF(DR144=BK144,$BI$11,IF(DR144=BP144,$BN$11,IF(DR144=BU144,$BS$11,IF(DR144=BZ144,$BX$11,IF(DR144=CE144,$CC$11,IF(DR144=CJ144,$CH$11,IF(DR144=CO144,$CM$11,IF(DR144=CT144,$CR$11,IF(DR144=CY144,$CW$11,IF(DR144=DD144,$DB$11,IF(DR144=DI144,$DG$11,IF(DR144=DN144,$DL$11)))))))))))))))))))))</f>
        <v>Rafael Antonio Salamanca</v>
      </c>
      <c r="DT144" s="48"/>
      <c r="DU144" s="91" t="str">
        <f t="shared" si="153"/>
        <v/>
      </c>
      <c r="DV144" s="49">
        <f t="shared" si="154"/>
        <v>182084.28</v>
      </c>
      <c r="DW144" s="50">
        <f t="shared" si="121"/>
        <v>3641685.6</v>
      </c>
      <c r="DX144" s="170">
        <f t="shared" si="129"/>
        <v>0</v>
      </c>
      <c r="DY144" s="170">
        <f t="shared" si="130"/>
        <v>471456.49397590361</v>
      </c>
      <c r="DZ144" s="170">
        <f t="shared" si="131"/>
        <v>0</v>
      </c>
      <c r="EA144" s="171">
        <f t="shared" si="132"/>
        <v>260170</v>
      </c>
      <c r="EB144" s="170">
        <f t="shared" si="133"/>
        <v>0</v>
      </c>
      <c r="EC144" s="170">
        <f t="shared" si="134"/>
        <v>0</v>
      </c>
      <c r="ED144" s="172">
        <f t="shared" si="135"/>
        <v>182084.28</v>
      </c>
      <c r="EE144" s="170">
        <f t="shared" si="136"/>
        <v>0</v>
      </c>
      <c r="EF144" s="171">
        <f t="shared" si="137"/>
        <v>0</v>
      </c>
      <c r="EG144" s="173">
        <f t="shared" si="138"/>
        <v>0</v>
      </c>
      <c r="EH144" s="170">
        <f t="shared" si="139"/>
        <v>0</v>
      </c>
      <c r="EI144" s="171">
        <f t="shared" si="140"/>
        <v>0</v>
      </c>
      <c r="EJ144" s="170">
        <f t="shared" si="141"/>
        <v>0</v>
      </c>
      <c r="EK144" s="169">
        <f t="shared" si="142"/>
        <v>0</v>
      </c>
      <c r="EL144" s="170">
        <f t="shared" si="143"/>
        <v>0</v>
      </c>
      <c r="EM144" s="170">
        <f t="shared" si="144"/>
        <v>0</v>
      </c>
      <c r="EN144" s="174">
        <f t="shared" si="145"/>
        <v>238000</v>
      </c>
      <c r="EO144" s="171">
        <f t="shared" si="146"/>
        <v>0</v>
      </c>
      <c r="EP144" s="171">
        <f t="shared" si="147"/>
        <v>0</v>
      </c>
      <c r="EQ144" s="174">
        <f t="shared" si="148"/>
        <v>0</v>
      </c>
      <c r="ER144" s="171">
        <f t="shared" si="149"/>
        <v>0</v>
      </c>
      <c r="ES144" s="35"/>
    </row>
    <row r="145" spans="1:149" s="182" customFormat="1" ht="88.5" customHeight="1" thickBot="1">
      <c r="A145" s="27">
        <v>133</v>
      </c>
      <c r="B145" s="102" t="s">
        <v>330</v>
      </c>
      <c r="C145" s="102" t="s">
        <v>331</v>
      </c>
      <c r="D145" s="100" t="s">
        <v>57</v>
      </c>
      <c r="E145" s="102" t="s">
        <v>37</v>
      </c>
      <c r="F145" s="104">
        <v>1</v>
      </c>
      <c r="G145" s="102" t="s">
        <v>58</v>
      </c>
      <c r="H145" s="103" t="s">
        <v>59</v>
      </c>
      <c r="I145" s="88"/>
      <c r="J145" s="76"/>
      <c r="K145" s="77"/>
      <c r="L145" s="76"/>
      <c r="M145" s="71"/>
      <c r="N145" s="71"/>
      <c r="P145" s="65"/>
      <c r="Q145" s="65"/>
      <c r="R145" s="149"/>
      <c r="S145" s="65"/>
      <c r="T145" s="78"/>
      <c r="U145" s="112">
        <v>62845.783132530123</v>
      </c>
      <c r="V145" s="113"/>
      <c r="W145" s="151">
        <v>62845.783132530123</v>
      </c>
      <c r="X145" s="60">
        <f>+W145*F145</f>
        <v>62845.783132530123</v>
      </c>
      <c r="Y145" s="78"/>
      <c r="Z145" s="79"/>
      <c r="AA145" s="80"/>
      <c r="AB145" s="152"/>
      <c r="AC145" s="65"/>
      <c r="AD145" s="78"/>
      <c r="AE145" s="117"/>
      <c r="AF145" s="117"/>
      <c r="AG145" s="155"/>
      <c r="AH145" s="117"/>
      <c r="AI145" s="78"/>
      <c r="AJ145" s="79"/>
      <c r="AK145" s="80"/>
      <c r="AL145" s="152"/>
      <c r="AM145" s="66"/>
      <c r="AN145" s="81"/>
      <c r="AO145" s="64"/>
      <c r="AP145" s="64"/>
      <c r="AQ145" s="160"/>
      <c r="AR145" s="65"/>
      <c r="AS145" s="81"/>
      <c r="AT145" s="121"/>
      <c r="AU145" s="121"/>
      <c r="AV145" s="162"/>
      <c r="AW145" s="121"/>
      <c r="AX145" s="81"/>
      <c r="AY145" s="65"/>
      <c r="AZ145" s="65"/>
      <c r="BA145" s="149"/>
      <c r="BB145" s="66"/>
      <c r="BC145" s="81"/>
      <c r="BD145" s="65"/>
      <c r="BE145" s="65"/>
      <c r="BF145" s="149"/>
      <c r="BG145" s="57"/>
      <c r="BH145" s="81"/>
      <c r="BI145" s="123">
        <v>62846</v>
      </c>
      <c r="BJ145" s="123"/>
      <c r="BK145" s="163">
        <v>62846</v>
      </c>
      <c r="BL145" s="123">
        <f>+BK145*F145</f>
        <v>62846</v>
      </c>
      <c r="BM145" s="81"/>
      <c r="BN145" s="65"/>
      <c r="BO145" s="65"/>
      <c r="BP145" s="149"/>
      <c r="BQ145" s="65"/>
      <c r="BR145" s="81"/>
      <c r="BS145" s="127"/>
      <c r="BT145" s="127"/>
      <c r="BU145" s="150"/>
      <c r="BV145" s="60"/>
      <c r="BW145" s="81"/>
      <c r="BX145" s="82"/>
      <c r="BY145" s="82"/>
      <c r="BZ145" s="157"/>
      <c r="CA145" s="63"/>
      <c r="CB145" s="129"/>
      <c r="CC145" s="82"/>
      <c r="CD145" s="82"/>
      <c r="CE145" s="157"/>
      <c r="CF145" s="63"/>
      <c r="CG145" s="129"/>
      <c r="CH145" s="82"/>
      <c r="CI145" s="82"/>
      <c r="CJ145" s="157"/>
      <c r="CK145" s="82"/>
      <c r="CL145" s="129"/>
      <c r="CM145" s="82"/>
      <c r="CN145" s="82"/>
      <c r="CO145" s="157"/>
      <c r="CP145" s="82"/>
      <c r="CQ145" s="129"/>
      <c r="CR145" s="112"/>
      <c r="CS145" s="112"/>
      <c r="CT145" s="151"/>
      <c r="CU145" s="82"/>
      <c r="CV145" s="129"/>
      <c r="CW145" s="119"/>
      <c r="CX145" s="119"/>
      <c r="CY145" s="150"/>
      <c r="CZ145" s="82"/>
      <c r="DA145" s="129"/>
      <c r="DB145" s="119"/>
      <c r="DC145" s="119"/>
      <c r="DD145" s="150"/>
      <c r="DE145" s="82"/>
      <c r="DF145" s="129"/>
      <c r="DG145" s="112"/>
      <c r="DH145" s="112"/>
      <c r="DI145" s="151"/>
      <c r="DJ145" s="82"/>
      <c r="DK145" s="129"/>
      <c r="DL145" s="119"/>
      <c r="DM145" s="119"/>
      <c r="DN145" s="150"/>
      <c r="DO145" s="82"/>
      <c r="DQ145" s="45">
        <f t="shared" si="152"/>
        <v>62845.891566265062</v>
      </c>
      <c r="DR145" s="46">
        <f>SMALL((R145,W145,AB145,AG145,AL145,AQ145,AV145,BA145,BF145,BK145,BP145,BU145,BZ145,CE145,CJ145,CO145,CT145,CY145,DD145,DI145,DN145),1)</f>
        <v>62845.783132530123</v>
      </c>
      <c r="DS145" s="175" t="str">
        <f>IF(DR145=R145,$P$11,IF(DR145=W145,$U$11,IF(DR145=AB145,$Z$11,IF(DR145=AG145,$AE$11,IF(DR145=AL145,$AJ$11,IF(DR145=AQ145,$AO$11,IF(DR145=AV145,$AT$11,IF(DR145=BA145,$AY$11,IF(DR145=BF145,$BD$11,IF(DR145=BK145,$BI$11,IF(DR145=BP145,$BN$11,IF(DR145=BU145,$BS$11,IF(DR145=BZ145,$BX$11,IF(DR145=CE145,$CC$11,IF(DR145=CJ145,$CH$11,IF(DR145=CO145,$CM$11,IF(DR145=CT145,$CR$11,IF(DR145=CY145,$CW$11,IF(DR145=DD145,$DB$11,IF(DR145=DI145,$DG$11,IF(DR145=DN145,$DL$11)))))))))))))))))))))</f>
        <v>MEDICOX LTDA</v>
      </c>
      <c r="DT145" s="48"/>
      <c r="DU145" s="91" t="str">
        <f t="shared" si="153"/>
        <v/>
      </c>
      <c r="DV145" s="49">
        <f t="shared" si="154"/>
        <v>62845.783132530123</v>
      </c>
      <c r="DW145" s="50">
        <f t="shared" si="121"/>
        <v>62845.783132530123</v>
      </c>
      <c r="DX145" s="170">
        <f t="shared" si="129"/>
        <v>0</v>
      </c>
      <c r="DY145" s="170">
        <f t="shared" si="130"/>
        <v>62845.783132530123</v>
      </c>
      <c r="DZ145" s="170">
        <f t="shared" si="131"/>
        <v>0</v>
      </c>
      <c r="EA145" s="171">
        <f t="shared" si="132"/>
        <v>0</v>
      </c>
      <c r="EB145" s="170">
        <f t="shared" si="133"/>
        <v>0</v>
      </c>
      <c r="EC145" s="170">
        <f t="shared" si="134"/>
        <v>0</v>
      </c>
      <c r="ED145" s="172">
        <f t="shared" si="135"/>
        <v>0</v>
      </c>
      <c r="EE145" s="170">
        <f t="shared" si="136"/>
        <v>0</v>
      </c>
      <c r="EF145" s="171">
        <f t="shared" si="137"/>
        <v>0</v>
      </c>
      <c r="EG145" s="173">
        <f t="shared" si="138"/>
        <v>62846</v>
      </c>
      <c r="EH145" s="170">
        <f t="shared" si="139"/>
        <v>0</v>
      </c>
      <c r="EI145" s="171">
        <f t="shared" si="140"/>
        <v>0</v>
      </c>
      <c r="EJ145" s="170">
        <f t="shared" si="141"/>
        <v>0</v>
      </c>
      <c r="EK145" s="169">
        <f t="shared" si="142"/>
        <v>0</v>
      </c>
      <c r="EL145" s="170">
        <f t="shared" si="143"/>
        <v>0</v>
      </c>
      <c r="EM145" s="170">
        <f t="shared" si="144"/>
        <v>0</v>
      </c>
      <c r="EN145" s="174">
        <f t="shared" si="145"/>
        <v>0</v>
      </c>
      <c r="EO145" s="171">
        <f t="shared" si="146"/>
        <v>0</v>
      </c>
      <c r="EP145" s="171">
        <f t="shared" si="147"/>
        <v>0</v>
      </c>
      <c r="EQ145" s="174">
        <f t="shared" si="148"/>
        <v>0</v>
      </c>
      <c r="ER145" s="171">
        <f t="shared" si="149"/>
        <v>0</v>
      </c>
      <c r="ES145" s="35"/>
    </row>
    <row r="146" spans="1:149" s="182" customFormat="1" ht="88.5" customHeight="1" thickBot="1">
      <c r="A146" s="27">
        <v>134</v>
      </c>
      <c r="B146" s="98" t="s">
        <v>332</v>
      </c>
      <c r="C146" s="99" t="s">
        <v>333</v>
      </c>
      <c r="D146" s="100" t="s">
        <v>57</v>
      </c>
      <c r="E146" s="99" t="s">
        <v>37</v>
      </c>
      <c r="F146" s="101">
        <v>1</v>
      </c>
      <c r="G146" s="102" t="s">
        <v>58</v>
      </c>
      <c r="H146" s="103" t="s">
        <v>59</v>
      </c>
      <c r="I146" s="88"/>
      <c r="J146" s="85"/>
      <c r="K146" s="77"/>
      <c r="L146" s="77"/>
      <c r="M146" s="71"/>
      <c r="N146" s="71"/>
      <c r="P146" s="65"/>
      <c r="Q146" s="65"/>
      <c r="R146" s="149"/>
      <c r="S146" s="65"/>
      <c r="T146" s="78"/>
      <c r="U146" s="112">
        <v>19879.518072289156</v>
      </c>
      <c r="V146" s="113"/>
      <c r="W146" s="151">
        <v>19879.518072289156</v>
      </c>
      <c r="X146" s="60">
        <f>+W146*F146</f>
        <v>19879.518072289156</v>
      </c>
      <c r="Y146" s="78"/>
      <c r="Z146" s="79"/>
      <c r="AA146" s="80"/>
      <c r="AB146" s="152"/>
      <c r="AC146" s="65"/>
      <c r="AD146" s="78"/>
      <c r="AE146" s="117"/>
      <c r="AF146" s="117"/>
      <c r="AG146" s="155"/>
      <c r="AH146" s="117"/>
      <c r="AI146" s="78"/>
      <c r="AJ146" s="79"/>
      <c r="AK146" s="80"/>
      <c r="AL146" s="152"/>
      <c r="AM146" s="66"/>
      <c r="AN146" s="81"/>
      <c r="AO146" s="64"/>
      <c r="AP146" s="64"/>
      <c r="AQ146" s="160"/>
      <c r="AR146" s="65"/>
      <c r="AS146" s="81"/>
      <c r="AT146" s="121"/>
      <c r="AU146" s="121"/>
      <c r="AV146" s="162"/>
      <c r="AW146" s="121"/>
      <c r="AX146" s="81"/>
      <c r="AY146" s="65"/>
      <c r="AZ146" s="65"/>
      <c r="BA146" s="149"/>
      <c r="BB146" s="66"/>
      <c r="BC146" s="81"/>
      <c r="BD146" s="65"/>
      <c r="BE146" s="65"/>
      <c r="BF146" s="149"/>
      <c r="BG146" s="57"/>
      <c r="BH146" s="81"/>
      <c r="BI146" s="123">
        <v>19880</v>
      </c>
      <c r="BJ146" s="123"/>
      <c r="BK146" s="163">
        <v>19880</v>
      </c>
      <c r="BL146" s="123">
        <f>+BK146*F146</f>
        <v>19880</v>
      </c>
      <c r="BM146" s="81"/>
      <c r="BN146" s="65"/>
      <c r="BO146" s="65"/>
      <c r="BP146" s="149"/>
      <c r="BQ146" s="65"/>
      <c r="BR146" s="81"/>
      <c r="BS146" s="127"/>
      <c r="BT146" s="127"/>
      <c r="BU146" s="150"/>
      <c r="BV146" s="60"/>
      <c r="BW146" s="81"/>
      <c r="BX146" s="82"/>
      <c r="BY146" s="82"/>
      <c r="BZ146" s="157"/>
      <c r="CA146" s="63"/>
      <c r="CB146" s="129"/>
      <c r="CC146" s="82"/>
      <c r="CD146" s="82"/>
      <c r="CE146" s="157"/>
      <c r="CF146" s="63"/>
      <c r="CG146" s="129"/>
      <c r="CH146" s="82"/>
      <c r="CI146" s="82"/>
      <c r="CJ146" s="157"/>
      <c r="CK146" s="82"/>
      <c r="CL146" s="129"/>
      <c r="CM146" s="82"/>
      <c r="CN146" s="82"/>
      <c r="CO146" s="157"/>
      <c r="CP146" s="82"/>
      <c r="CQ146" s="129"/>
      <c r="CR146" s="112"/>
      <c r="CS146" s="112"/>
      <c r="CT146" s="151"/>
      <c r="CU146" s="82"/>
      <c r="CV146" s="129"/>
      <c r="CW146" s="119"/>
      <c r="CX146" s="119"/>
      <c r="CY146" s="150"/>
      <c r="CZ146" s="82"/>
      <c r="DA146" s="129"/>
      <c r="DB146" s="119"/>
      <c r="DC146" s="119"/>
      <c r="DD146" s="150"/>
      <c r="DE146" s="82"/>
      <c r="DF146" s="129"/>
      <c r="DG146" s="112"/>
      <c r="DH146" s="112"/>
      <c r="DI146" s="151"/>
      <c r="DJ146" s="82"/>
      <c r="DK146" s="129"/>
      <c r="DL146" s="119"/>
      <c r="DM146" s="119"/>
      <c r="DN146" s="150"/>
      <c r="DO146" s="82"/>
      <c r="DQ146" s="45">
        <f t="shared" si="152"/>
        <v>19879.759036144576</v>
      </c>
      <c r="DR146" s="46">
        <f>SMALL((R146,W146,AB146,AG146,AL146,AQ146,AV146,BA146,BF146,BK146,BP146,BU146,BZ146,CE146,CJ146,CO146,CT146,CY146,DD146,DI146,DN146),1)</f>
        <v>19879.518072289156</v>
      </c>
      <c r="DS146" s="175" t="str">
        <f>IF(DR146=R146,$P$11,IF(DR146=W146,$U$11,IF(DR146=AB146,$Z$11,IF(DR146=AG146,$AE$11,IF(DR146=AL146,$AJ$11,IF(DR146=AQ146,$AO$11,IF(DR146=AV146,$AT$11,IF(DR146=BA146,$AY$11,IF(DR146=BF146,$BD$11,IF(DR146=BK146,$BI$11,IF(DR146=BP146,$BN$11,IF(DR146=BU146,$BS$11,IF(DR146=BZ146,$BX$11,IF(DR146=CE146,$CC$11,IF(DR146=CJ146,$CH$11,IF(DR146=CO146,$CM$11,IF(DR146=CT146,$CR$11,IF(DR146=CY146,$CW$11,IF(DR146=DD146,$DB$11,IF(DR146=DI146,$DG$11,IF(DR146=DN146,$DL$11)))))))))))))))))))))</f>
        <v>MEDICOX LTDA</v>
      </c>
      <c r="DT146" s="48"/>
      <c r="DU146" s="91" t="str">
        <f t="shared" si="153"/>
        <v/>
      </c>
      <c r="DV146" s="49">
        <f t="shared" si="154"/>
        <v>19879.518072289156</v>
      </c>
      <c r="DW146" s="50">
        <f t="shared" si="121"/>
        <v>19879.518072289156</v>
      </c>
      <c r="DX146" s="170">
        <f t="shared" si="129"/>
        <v>0</v>
      </c>
      <c r="DY146" s="170">
        <f t="shared" si="130"/>
        <v>19879.518072289156</v>
      </c>
      <c r="DZ146" s="170">
        <f t="shared" si="131"/>
        <v>0</v>
      </c>
      <c r="EA146" s="171">
        <f t="shared" si="132"/>
        <v>0</v>
      </c>
      <c r="EB146" s="170">
        <f t="shared" si="133"/>
        <v>0</v>
      </c>
      <c r="EC146" s="170">
        <f t="shared" si="134"/>
        <v>0</v>
      </c>
      <c r="ED146" s="172">
        <f t="shared" si="135"/>
        <v>0</v>
      </c>
      <c r="EE146" s="170">
        <f t="shared" si="136"/>
        <v>0</v>
      </c>
      <c r="EF146" s="171">
        <f t="shared" si="137"/>
        <v>0</v>
      </c>
      <c r="EG146" s="173">
        <f t="shared" si="138"/>
        <v>19880</v>
      </c>
      <c r="EH146" s="170">
        <f t="shared" si="139"/>
        <v>0</v>
      </c>
      <c r="EI146" s="171">
        <f t="shared" si="140"/>
        <v>0</v>
      </c>
      <c r="EJ146" s="170">
        <f t="shared" si="141"/>
        <v>0</v>
      </c>
      <c r="EK146" s="169">
        <f t="shared" si="142"/>
        <v>0</v>
      </c>
      <c r="EL146" s="170">
        <f t="shared" si="143"/>
        <v>0</v>
      </c>
      <c r="EM146" s="170">
        <f t="shared" si="144"/>
        <v>0</v>
      </c>
      <c r="EN146" s="174">
        <f t="shared" si="145"/>
        <v>0</v>
      </c>
      <c r="EO146" s="171">
        <f t="shared" si="146"/>
        <v>0</v>
      </c>
      <c r="EP146" s="171">
        <f t="shared" si="147"/>
        <v>0</v>
      </c>
      <c r="EQ146" s="174">
        <f t="shared" si="148"/>
        <v>0</v>
      </c>
      <c r="ER146" s="171">
        <f t="shared" si="149"/>
        <v>0</v>
      </c>
      <c r="ES146" s="35"/>
    </row>
    <row r="147" spans="1:149" s="182" customFormat="1" ht="88.5" customHeight="1" thickBot="1">
      <c r="A147" s="27">
        <v>135</v>
      </c>
      <c r="B147" s="98" t="s">
        <v>334</v>
      </c>
      <c r="C147" s="99" t="s">
        <v>335</v>
      </c>
      <c r="D147" s="100" t="s">
        <v>57</v>
      </c>
      <c r="E147" s="99" t="s">
        <v>37</v>
      </c>
      <c r="F147" s="101">
        <v>4</v>
      </c>
      <c r="G147" s="102" t="s">
        <v>58</v>
      </c>
      <c r="H147" s="103" t="s">
        <v>59</v>
      </c>
      <c r="I147" s="88"/>
      <c r="J147" s="85"/>
      <c r="K147" s="77"/>
      <c r="L147" s="77"/>
      <c r="M147" s="71"/>
      <c r="N147" s="71"/>
      <c r="P147" s="65"/>
      <c r="Q147" s="65"/>
      <c r="R147" s="149"/>
      <c r="S147" s="65"/>
      <c r="T147" s="78"/>
      <c r="U147" s="65"/>
      <c r="V147" s="65"/>
      <c r="W147" s="149"/>
      <c r="X147" s="66"/>
      <c r="Y147" s="78"/>
      <c r="Z147" s="79"/>
      <c r="AA147" s="80"/>
      <c r="AB147" s="152"/>
      <c r="AC147" s="65"/>
      <c r="AD147" s="78"/>
      <c r="AE147" s="117"/>
      <c r="AF147" s="117"/>
      <c r="AG147" s="155"/>
      <c r="AH147" s="117"/>
      <c r="AI147" s="78"/>
      <c r="AJ147" s="79"/>
      <c r="AK147" s="80"/>
      <c r="AL147" s="152"/>
      <c r="AM147" s="66"/>
      <c r="AN147" s="81"/>
      <c r="AO147" s="64"/>
      <c r="AP147" s="64"/>
      <c r="AQ147" s="160"/>
      <c r="AR147" s="65"/>
      <c r="AS147" s="81"/>
      <c r="AT147" s="121"/>
      <c r="AU147" s="121"/>
      <c r="AV147" s="162"/>
      <c r="AW147" s="121"/>
      <c r="AX147" s="81"/>
      <c r="AY147" s="65"/>
      <c r="AZ147" s="65"/>
      <c r="BA147" s="149"/>
      <c r="BB147" s="66"/>
      <c r="BC147" s="81"/>
      <c r="BD147" s="65"/>
      <c r="BE147" s="65"/>
      <c r="BF147" s="149"/>
      <c r="BG147" s="57"/>
      <c r="BH147" s="81"/>
      <c r="BI147" s="112"/>
      <c r="BJ147" s="112"/>
      <c r="BK147" s="151"/>
      <c r="BL147" s="123"/>
      <c r="BM147" s="81"/>
      <c r="BN147" s="65"/>
      <c r="BO147" s="65"/>
      <c r="BP147" s="149"/>
      <c r="BQ147" s="65"/>
      <c r="BR147" s="81"/>
      <c r="BS147" s="127"/>
      <c r="BT147" s="127"/>
      <c r="BU147" s="150"/>
      <c r="BV147" s="60"/>
      <c r="BW147" s="81"/>
      <c r="BX147" s="82"/>
      <c r="BY147" s="82"/>
      <c r="BZ147" s="157"/>
      <c r="CA147" s="63"/>
      <c r="CB147" s="129"/>
      <c r="CC147" s="82"/>
      <c r="CD147" s="82"/>
      <c r="CE147" s="157"/>
      <c r="CF147" s="63"/>
      <c r="CG147" s="129"/>
      <c r="CH147" s="82"/>
      <c r="CI147" s="82"/>
      <c r="CJ147" s="157"/>
      <c r="CK147" s="82"/>
      <c r="CL147" s="129"/>
      <c r="CM147" s="82"/>
      <c r="CN147" s="82"/>
      <c r="CO147" s="157"/>
      <c r="CP147" s="82"/>
      <c r="CQ147" s="129"/>
      <c r="CR147" s="112"/>
      <c r="CS147" s="112"/>
      <c r="CT147" s="151"/>
      <c r="CU147" s="82"/>
      <c r="CV147" s="129"/>
      <c r="CW147" s="119"/>
      <c r="CX147" s="119"/>
      <c r="CY147" s="150"/>
      <c r="CZ147" s="82"/>
      <c r="DA147" s="129"/>
      <c r="DB147" s="119"/>
      <c r="DC147" s="119"/>
      <c r="DD147" s="150"/>
      <c r="DE147" s="82"/>
      <c r="DF147" s="129"/>
      <c r="DG147" s="112"/>
      <c r="DH147" s="112"/>
      <c r="DI147" s="151"/>
      <c r="DJ147" s="82"/>
      <c r="DK147" s="129"/>
      <c r="DL147" s="119"/>
      <c r="DM147" s="119"/>
      <c r="DN147" s="150"/>
      <c r="DO147" s="82"/>
      <c r="DQ147" s="45"/>
      <c r="DR147" s="46"/>
      <c r="DS147" s="176"/>
      <c r="DT147" s="48"/>
      <c r="DU147" s="91"/>
      <c r="DV147" s="49"/>
      <c r="DW147" s="50"/>
      <c r="DX147" s="170">
        <f t="shared" si="129"/>
        <v>0</v>
      </c>
      <c r="DY147" s="170">
        <f t="shared" si="130"/>
        <v>0</v>
      </c>
      <c r="DZ147" s="170">
        <f t="shared" si="131"/>
        <v>0</v>
      </c>
      <c r="EA147" s="171">
        <f t="shared" si="132"/>
        <v>0</v>
      </c>
      <c r="EB147" s="170">
        <f t="shared" si="133"/>
        <v>0</v>
      </c>
      <c r="EC147" s="170">
        <f t="shared" si="134"/>
        <v>0</v>
      </c>
      <c r="ED147" s="172">
        <f t="shared" si="135"/>
        <v>0</v>
      </c>
      <c r="EE147" s="170">
        <f t="shared" si="136"/>
        <v>0</v>
      </c>
      <c r="EF147" s="171">
        <f t="shared" si="137"/>
        <v>0</v>
      </c>
      <c r="EG147" s="173">
        <f t="shared" si="138"/>
        <v>0</v>
      </c>
      <c r="EH147" s="170">
        <f t="shared" si="139"/>
        <v>0</v>
      </c>
      <c r="EI147" s="171">
        <f t="shared" si="140"/>
        <v>0</v>
      </c>
      <c r="EJ147" s="170">
        <f t="shared" si="141"/>
        <v>0</v>
      </c>
      <c r="EK147" s="169">
        <f t="shared" si="142"/>
        <v>0</v>
      </c>
      <c r="EL147" s="170">
        <f t="shared" si="143"/>
        <v>0</v>
      </c>
      <c r="EM147" s="170">
        <f t="shared" si="144"/>
        <v>0</v>
      </c>
      <c r="EN147" s="174">
        <f t="shared" si="145"/>
        <v>0</v>
      </c>
      <c r="EO147" s="171">
        <f t="shared" si="146"/>
        <v>0</v>
      </c>
      <c r="EP147" s="171">
        <f t="shared" si="147"/>
        <v>0</v>
      </c>
      <c r="EQ147" s="174">
        <f t="shared" si="148"/>
        <v>0</v>
      </c>
      <c r="ER147" s="171">
        <f t="shared" si="149"/>
        <v>0</v>
      </c>
      <c r="ES147" s="199" t="s">
        <v>708</v>
      </c>
    </row>
    <row r="148" spans="1:149" s="182" customFormat="1" ht="88.5" customHeight="1" thickBot="1">
      <c r="A148" s="27">
        <v>136</v>
      </c>
      <c r="B148" s="102" t="s">
        <v>336</v>
      </c>
      <c r="C148" s="102" t="s">
        <v>337</v>
      </c>
      <c r="D148" s="100" t="s">
        <v>57</v>
      </c>
      <c r="E148" s="102" t="s">
        <v>37</v>
      </c>
      <c r="F148" s="104">
        <v>1</v>
      </c>
      <c r="G148" s="102" t="s">
        <v>58</v>
      </c>
      <c r="H148" s="103" t="s">
        <v>59</v>
      </c>
      <c r="I148" s="88"/>
      <c r="J148" s="85"/>
      <c r="K148" s="77"/>
      <c r="L148" s="77"/>
      <c r="M148" s="71"/>
      <c r="N148" s="71"/>
      <c r="P148" s="65"/>
      <c r="Q148" s="65"/>
      <c r="R148" s="149"/>
      <c r="S148" s="65"/>
      <c r="T148" s="78"/>
      <c r="U148" s="65"/>
      <c r="V148" s="65"/>
      <c r="W148" s="149"/>
      <c r="X148" s="66"/>
      <c r="Y148" s="78"/>
      <c r="Z148" s="79"/>
      <c r="AA148" s="80"/>
      <c r="AB148" s="152"/>
      <c r="AC148" s="65"/>
      <c r="AD148" s="78"/>
      <c r="AE148" s="117"/>
      <c r="AF148" s="117"/>
      <c r="AG148" s="155"/>
      <c r="AH148" s="117"/>
      <c r="AI148" s="78"/>
      <c r="AJ148" s="79"/>
      <c r="AK148" s="80"/>
      <c r="AL148" s="152"/>
      <c r="AM148" s="66"/>
      <c r="AN148" s="81"/>
      <c r="AO148" s="64"/>
      <c r="AP148" s="64"/>
      <c r="AQ148" s="160"/>
      <c r="AR148" s="65"/>
      <c r="AS148" s="81"/>
      <c r="AT148" s="121"/>
      <c r="AU148" s="121"/>
      <c r="AV148" s="162"/>
      <c r="AW148" s="121"/>
      <c r="AX148" s="81"/>
      <c r="AY148" s="65"/>
      <c r="AZ148" s="65"/>
      <c r="BA148" s="149"/>
      <c r="BB148" s="66"/>
      <c r="BC148" s="81"/>
      <c r="BD148" s="65"/>
      <c r="BE148" s="65"/>
      <c r="BF148" s="149"/>
      <c r="BG148" s="57"/>
      <c r="BH148" s="81"/>
      <c r="BI148" s="123">
        <v>187</v>
      </c>
      <c r="BJ148" s="123">
        <v>36</v>
      </c>
      <c r="BK148" s="163">
        <v>223</v>
      </c>
      <c r="BL148" s="123">
        <f>+BK148*F148</f>
        <v>223</v>
      </c>
      <c r="BM148" s="81"/>
      <c r="BN148" s="126">
        <v>170</v>
      </c>
      <c r="BO148" s="126">
        <v>32.299999999999997</v>
      </c>
      <c r="BP148" s="165">
        <f t="shared" ref="BP148" si="155">+BO148+BN148</f>
        <v>202.3</v>
      </c>
      <c r="BQ148" s="65">
        <f>+BP148*F148</f>
        <v>202.3</v>
      </c>
      <c r="BR148" s="81"/>
      <c r="BS148" s="127">
        <v>270</v>
      </c>
      <c r="BT148" s="127">
        <v>51.3</v>
      </c>
      <c r="BU148" s="166">
        <f t="shared" ref="BU148:BU205" si="156">+BT148+BS148</f>
        <v>321.3</v>
      </c>
      <c r="BV148" s="60">
        <f>+BU148*F148</f>
        <v>321.3</v>
      </c>
      <c r="BW148" s="81"/>
      <c r="BX148" s="82"/>
      <c r="BY148" s="82"/>
      <c r="BZ148" s="157"/>
      <c r="CA148" s="63"/>
      <c r="CB148" s="129"/>
      <c r="CC148" s="82"/>
      <c r="CD148" s="82"/>
      <c r="CE148" s="157"/>
      <c r="CF148" s="63"/>
      <c r="CG148" s="129"/>
      <c r="CH148" s="82"/>
      <c r="CI148" s="82"/>
      <c r="CJ148" s="157"/>
      <c r="CK148" s="82"/>
      <c r="CL148" s="129"/>
      <c r="CM148" s="82"/>
      <c r="CN148" s="82"/>
      <c r="CO148" s="157"/>
      <c r="CP148" s="82"/>
      <c r="CQ148" s="129"/>
      <c r="CR148" s="112"/>
      <c r="CS148" s="112"/>
      <c r="CT148" s="151"/>
      <c r="CU148" s="82"/>
      <c r="CV148" s="129"/>
      <c r="CW148" s="134">
        <v>170</v>
      </c>
      <c r="CX148" s="135">
        <f>CW148*19%</f>
        <v>32.299999999999997</v>
      </c>
      <c r="CY148" s="150">
        <f t="shared" ref="CY148" si="157">+CX148+CW148</f>
        <v>202.3</v>
      </c>
      <c r="CZ148" s="82">
        <f>+CY148*F148</f>
        <v>202.3</v>
      </c>
      <c r="DA148" s="129"/>
      <c r="DB148" s="119"/>
      <c r="DC148" s="119"/>
      <c r="DD148" s="150"/>
      <c r="DE148" s="82"/>
      <c r="DF148" s="129"/>
      <c r="DG148" s="112"/>
      <c r="DH148" s="112"/>
      <c r="DI148" s="151"/>
      <c r="DJ148" s="82"/>
      <c r="DK148" s="129"/>
      <c r="DL148" s="119"/>
      <c r="DM148" s="119"/>
      <c r="DN148" s="150"/>
      <c r="DO148" s="82"/>
      <c r="DQ148" s="45">
        <f t="shared" si="152"/>
        <v>237.22500000000002</v>
      </c>
      <c r="DR148" s="46">
        <f>SMALL((R148,W148,AB148,AG148,AL148,AQ148,AV148,BA148,BF148,BK148,BP148,BU148,BZ148,CE148,CJ148,CO148,CT148,CY148,DD148,DI148,DN148),1)</f>
        <v>202.3</v>
      </c>
      <c r="DS148" s="175" t="str">
        <f>IF(DR148=R148,$P$11,IF(DR148=W148,$U$11,IF(DR148=AB148,$Z$11,IF(DR148=AG148,$AE$11,IF(DR148=AL148,$AJ$11,IF(DR148=AQ148,$AO$11,IF(DR148=AV148,$AT$11,IF(DR148=BA148,$AY$11,IF(DR148=BF148,$BD$11,IF(DR148=BK148,$BI$11,IF(DR148=BP148,$BN$11,IF(DR148=BU148,$BS$11,IF(DR148=BZ148,$BX$11,IF(DR148=CE148,$CC$11,IF(DR148=CJ148,$CH$11,IF(DR148=CO148,$CM$11,IF(DR148=CT148,$CR$11,IF(DR148=CY148,$CW$11,IF(DR148=DD148,$DB$11,IF(DR148=DI148,$DG$11,IF(DR148=DN148,$DL$11)))))))))))))))))))))</f>
        <v>ALFA</v>
      </c>
      <c r="DT148" s="48"/>
      <c r="DU148" s="91" t="str">
        <f t="shared" si="153"/>
        <v/>
      </c>
      <c r="DV148" s="49">
        <f t="shared" si="154"/>
        <v>202.3</v>
      </c>
      <c r="DW148" s="50">
        <f>DV148*F148</f>
        <v>202.3</v>
      </c>
      <c r="DX148" s="170">
        <f t="shared" si="129"/>
        <v>0</v>
      </c>
      <c r="DY148" s="170">
        <f t="shared" si="130"/>
        <v>0</v>
      </c>
      <c r="DZ148" s="170">
        <f t="shared" si="131"/>
        <v>0</v>
      </c>
      <c r="EA148" s="171">
        <f t="shared" si="132"/>
        <v>0</v>
      </c>
      <c r="EB148" s="170">
        <f t="shared" si="133"/>
        <v>0</v>
      </c>
      <c r="EC148" s="170">
        <f t="shared" si="134"/>
        <v>0</v>
      </c>
      <c r="ED148" s="172">
        <f t="shared" si="135"/>
        <v>0</v>
      </c>
      <c r="EE148" s="170">
        <f t="shared" si="136"/>
        <v>0</v>
      </c>
      <c r="EF148" s="171">
        <f t="shared" si="137"/>
        <v>0</v>
      </c>
      <c r="EG148" s="173">
        <f t="shared" si="138"/>
        <v>223</v>
      </c>
      <c r="EH148" s="170">
        <f t="shared" si="139"/>
        <v>202.3</v>
      </c>
      <c r="EI148" s="171">
        <f t="shared" si="140"/>
        <v>321.3</v>
      </c>
      <c r="EJ148" s="170">
        <f t="shared" si="141"/>
        <v>0</v>
      </c>
      <c r="EK148" s="169">
        <f t="shared" si="142"/>
        <v>0</v>
      </c>
      <c r="EL148" s="170">
        <f t="shared" si="143"/>
        <v>0</v>
      </c>
      <c r="EM148" s="170">
        <f t="shared" si="144"/>
        <v>0</v>
      </c>
      <c r="EN148" s="174">
        <f t="shared" si="145"/>
        <v>0</v>
      </c>
      <c r="EO148" s="171">
        <f t="shared" si="146"/>
        <v>202.3</v>
      </c>
      <c r="EP148" s="171">
        <f t="shared" si="147"/>
        <v>0</v>
      </c>
      <c r="EQ148" s="174">
        <f t="shared" si="148"/>
        <v>0</v>
      </c>
      <c r="ER148" s="171">
        <f t="shared" si="149"/>
        <v>0</v>
      </c>
      <c r="ES148" s="35"/>
    </row>
    <row r="149" spans="1:149" s="182" customFormat="1" ht="88.5" customHeight="1" thickBot="1">
      <c r="A149" s="27">
        <v>137</v>
      </c>
      <c r="B149" s="102" t="s">
        <v>338</v>
      </c>
      <c r="C149" s="102" t="s">
        <v>339</v>
      </c>
      <c r="D149" s="100" t="s">
        <v>57</v>
      </c>
      <c r="E149" s="102" t="s">
        <v>37</v>
      </c>
      <c r="F149" s="104">
        <v>1</v>
      </c>
      <c r="G149" s="102" t="s">
        <v>58</v>
      </c>
      <c r="H149" s="103" t="s">
        <v>59</v>
      </c>
      <c r="I149" s="88"/>
      <c r="J149" s="76"/>
      <c r="K149" s="77"/>
      <c r="L149" s="76"/>
      <c r="M149" s="71"/>
      <c r="N149" s="71"/>
      <c r="P149" s="65"/>
      <c r="Q149" s="65"/>
      <c r="R149" s="149"/>
      <c r="S149" s="65"/>
      <c r="T149" s="78"/>
      <c r="U149" s="65"/>
      <c r="V149" s="65"/>
      <c r="W149" s="149"/>
      <c r="X149" s="66"/>
      <c r="Y149" s="78"/>
      <c r="Z149" s="86"/>
      <c r="AA149" s="87"/>
      <c r="AB149" s="153"/>
      <c r="AC149" s="65"/>
      <c r="AD149" s="78"/>
      <c r="AE149" s="117"/>
      <c r="AF149" s="117"/>
      <c r="AG149" s="155"/>
      <c r="AH149" s="117"/>
      <c r="AI149" s="78"/>
      <c r="AJ149" s="86"/>
      <c r="AK149" s="87"/>
      <c r="AL149" s="153"/>
      <c r="AM149" s="66"/>
      <c r="AN149" s="81"/>
      <c r="AO149" s="64"/>
      <c r="AP149" s="64"/>
      <c r="AQ149" s="160"/>
      <c r="AR149" s="65"/>
      <c r="AS149" s="81"/>
      <c r="AT149" s="121"/>
      <c r="AU149" s="121"/>
      <c r="AV149" s="162"/>
      <c r="AW149" s="121"/>
      <c r="AX149" s="81"/>
      <c r="AY149" s="65"/>
      <c r="AZ149" s="65"/>
      <c r="BA149" s="149"/>
      <c r="BB149" s="66"/>
      <c r="BC149" s="81"/>
      <c r="BD149" s="65"/>
      <c r="BE149" s="65"/>
      <c r="BF149" s="149"/>
      <c r="BG149" s="57"/>
      <c r="BH149" s="81"/>
      <c r="BI149" s="112"/>
      <c r="BJ149" s="112"/>
      <c r="BK149" s="151"/>
      <c r="BL149" s="123"/>
      <c r="BM149" s="81"/>
      <c r="BN149" s="65"/>
      <c r="BO149" s="65"/>
      <c r="BP149" s="149"/>
      <c r="BQ149" s="65"/>
      <c r="BR149" s="81"/>
      <c r="BS149" s="127"/>
      <c r="BT149" s="127"/>
      <c r="BU149" s="150"/>
      <c r="BV149" s="60"/>
      <c r="BW149" s="81"/>
      <c r="BX149" s="82"/>
      <c r="BY149" s="82"/>
      <c r="BZ149" s="157"/>
      <c r="CA149" s="63"/>
      <c r="CB149" s="129"/>
      <c r="CC149" s="82"/>
      <c r="CD149" s="82"/>
      <c r="CE149" s="157"/>
      <c r="CF149" s="63"/>
      <c r="CG149" s="129"/>
      <c r="CH149" s="82"/>
      <c r="CI149" s="82"/>
      <c r="CJ149" s="157"/>
      <c r="CK149" s="82"/>
      <c r="CL149" s="129"/>
      <c r="CM149" s="82"/>
      <c r="CN149" s="82"/>
      <c r="CO149" s="157"/>
      <c r="CP149" s="82"/>
      <c r="CQ149" s="129"/>
      <c r="CR149" s="112"/>
      <c r="CS149" s="112"/>
      <c r="CT149" s="151"/>
      <c r="CU149" s="82"/>
      <c r="CV149" s="129"/>
      <c r="CW149" s="119"/>
      <c r="CX149" s="119"/>
      <c r="CY149" s="150"/>
      <c r="CZ149" s="82"/>
      <c r="DA149" s="129"/>
      <c r="DB149" s="119"/>
      <c r="DC149" s="119"/>
      <c r="DD149" s="150"/>
      <c r="DE149" s="82"/>
      <c r="DF149" s="129"/>
      <c r="DG149" s="112"/>
      <c r="DH149" s="112"/>
      <c r="DI149" s="151"/>
      <c r="DJ149" s="82"/>
      <c r="DK149" s="129"/>
      <c r="DL149" s="119"/>
      <c r="DM149" s="119"/>
      <c r="DN149" s="150"/>
      <c r="DO149" s="82"/>
      <c r="DQ149" s="45"/>
      <c r="DR149" s="46"/>
      <c r="DS149" s="176"/>
      <c r="DT149" s="48"/>
      <c r="DU149" s="91"/>
      <c r="DV149" s="49"/>
      <c r="DW149" s="50"/>
      <c r="DX149" s="170">
        <f t="shared" si="129"/>
        <v>0</v>
      </c>
      <c r="DY149" s="170">
        <f t="shared" si="130"/>
        <v>0</v>
      </c>
      <c r="DZ149" s="170">
        <f t="shared" si="131"/>
        <v>0</v>
      </c>
      <c r="EA149" s="171">
        <f t="shared" si="132"/>
        <v>0</v>
      </c>
      <c r="EB149" s="170">
        <f t="shared" si="133"/>
        <v>0</v>
      </c>
      <c r="EC149" s="170">
        <f t="shared" si="134"/>
        <v>0</v>
      </c>
      <c r="ED149" s="172">
        <f t="shared" si="135"/>
        <v>0</v>
      </c>
      <c r="EE149" s="170">
        <f t="shared" si="136"/>
        <v>0</v>
      </c>
      <c r="EF149" s="171">
        <f t="shared" si="137"/>
        <v>0</v>
      </c>
      <c r="EG149" s="173">
        <f t="shared" si="138"/>
        <v>0</v>
      </c>
      <c r="EH149" s="170">
        <f t="shared" si="139"/>
        <v>0</v>
      </c>
      <c r="EI149" s="171">
        <f t="shared" si="140"/>
        <v>0</v>
      </c>
      <c r="EJ149" s="170">
        <f t="shared" si="141"/>
        <v>0</v>
      </c>
      <c r="EK149" s="169">
        <f t="shared" si="142"/>
        <v>0</v>
      </c>
      <c r="EL149" s="170">
        <f t="shared" si="143"/>
        <v>0</v>
      </c>
      <c r="EM149" s="170">
        <f t="shared" si="144"/>
        <v>0</v>
      </c>
      <c r="EN149" s="174">
        <f t="shared" si="145"/>
        <v>0</v>
      </c>
      <c r="EO149" s="171">
        <f t="shared" si="146"/>
        <v>0</v>
      </c>
      <c r="EP149" s="171">
        <f t="shared" si="147"/>
        <v>0</v>
      </c>
      <c r="EQ149" s="174">
        <f t="shared" si="148"/>
        <v>0</v>
      </c>
      <c r="ER149" s="171">
        <f t="shared" si="149"/>
        <v>0</v>
      </c>
      <c r="ES149" s="199" t="s">
        <v>708</v>
      </c>
    </row>
    <row r="150" spans="1:149" s="14" customFormat="1" ht="88.5" customHeight="1" thickBot="1">
      <c r="A150" s="27">
        <v>138</v>
      </c>
      <c r="B150" s="102" t="s">
        <v>340</v>
      </c>
      <c r="C150" s="102" t="s">
        <v>341</v>
      </c>
      <c r="D150" s="100" t="s">
        <v>57</v>
      </c>
      <c r="E150" s="102" t="s">
        <v>37</v>
      </c>
      <c r="F150" s="104">
        <v>10</v>
      </c>
      <c r="G150" s="102" t="s">
        <v>58</v>
      </c>
      <c r="H150" s="103" t="s">
        <v>59</v>
      </c>
      <c r="I150" s="88"/>
      <c r="J150" s="31"/>
      <c r="K150" s="31"/>
      <c r="L150" s="31"/>
      <c r="M150" s="71"/>
      <c r="N150" s="71"/>
      <c r="P150" s="57"/>
      <c r="Q150" s="57"/>
      <c r="R150" s="149"/>
      <c r="S150" s="57"/>
      <c r="T150" s="53"/>
      <c r="U150" s="65"/>
      <c r="V150" s="65"/>
      <c r="W150" s="149"/>
      <c r="X150" s="60"/>
      <c r="Y150" s="53"/>
      <c r="Z150" s="40"/>
      <c r="AA150" s="30"/>
      <c r="AB150" s="152"/>
      <c r="AC150" s="57"/>
      <c r="AD150" s="53"/>
      <c r="AE150" s="117"/>
      <c r="AF150" s="117"/>
      <c r="AG150" s="155"/>
      <c r="AH150" s="117"/>
      <c r="AI150" s="53"/>
      <c r="AJ150" s="40"/>
      <c r="AK150" s="30"/>
      <c r="AL150" s="152"/>
      <c r="AM150" s="60"/>
      <c r="AN150" s="61"/>
      <c r="AO150" s="57"/>
      <c r="AP150" s="57"/>
      <c r="AQ150" s="149"/>
      <c r="AR150" s="65"/>
      <c r="AS150" s="61"/>
      <c r="AT150" s="121"/>
      <c r="AU150" s="121"/>
      <c r="AV150" s="162"/>
      <c r="AW150" s="121"/>
      <c r="AX150" s="61"/>
      <c r="AY150" s="57"/>
      <c r="AZ150" s="57"/>
      <c r="BA150" s="149"/>
      <c r="BB150" s="66"/>
      <c r="BC150" s="61"/>
      <c r="BD150" s="57"/>
      <c r="BE150" s="57"/>
      <c r="BF150" s="149"/>
      <c r="BG150" s="57"/>
      <c r="BH150" s="61"/>
      <c r="BI150" s="123">
        <v>16265</v>
      </c>
      <c r="BJ150" s="123">
        <v>3090</v>
      </c>
      <c r="BK150" s="163">
        <v>19355</v>
      </c>
      <c r="BL150" s="123">
        <f>+BK150*F150</f>
        <v>193550</v>
      </c>
      <c r="BM150" s="61"/>
      <c r="BN150" s="57"/>
      <c r="BO150" s="57"/>
      <c r="BP150" s="149"/>
      <c r="BQ150" s="65"/>
      <c r="BR150" s="61"/>
      <c r="BS150" s="127"/>
      <c r="BT150" s="127"/>
      <c r="BU150" s="150"/>
      <c r="BV150" s="60"/>
      <c r="BW150" s="61"/>
      <c r="BX150" s="63"/>
      <c r="BY150" s="63"/>
      <c r="BZ150" s="157"/>
      <c r="CA150" s="63"/>
      <c r="CB150" s="128"/>
      <c r="CC150" s="63"/>
      <c r="CD150" s="63"/>
      <c r="CE150" s="157"/>
      <c r="CF150" s="63"/>
      <c r="CG150" s="128"/>
      <c r="CH150" s="63"/>
      <c r="CI150" s="63"/>
      <c r="CJ150" s="157"/>
      <c r="CK150" s="63"/>
      <c r="CL150" s="128"/>
      <c r="CM150" s="63"/>
      <c r="CN150" s="63"/>
      <c r="CO150" s="157"/>
      <c r="CP150" s="63"/>
      <c r="CQ150" s="128"/>
      <c r="CR150" s="112"/>
      <c r="CS150" s="112"/>
      <c r="CT150" s="151"/>
      <c r="CU150" s="82"/>
      <c r="CV150" s="128"/>
      <c r="CW150" s="119"/>
      <c r="CX150" s="119"/>
      <c r="CY150" s="150"/>
      <c r="CZ150" s="82"/>
      <c r="DA150" s="128"/>
      <c r="DB150" s="119"/>
      <c r="DC150" s="119"/>
      <c r="DD150" s="150"/>
      <c r="DE150" s="63"/>
      <c r="DF150" s="128"/>
      <c r="DG150" s="112">
        <v>10780</v>
      </c>
      <c r="DH150" s="112">
        <f>+DG150*0.19</f>
        <v>2048.1999999999998</v>
      </c>
      <c r="DI150" s="151">
        <f t="shared" ref="DI150:DI200" si="158">+DG150+DH150</f>
        <v>12828.2</v>
      </c>
      <c r="DJ150" s="82">
        <f>+DI150*F150</f>
        <v>128282</v>
      </c>
      <c r="DK150" s="128"/>
      <c r="DL150" s="119"/>
      <c r="DM150" s="119"/>
      <c r="DN150" s="150"/>
      <c r="DO150" s="63"/>
      <c r="DQ150" s="45">
        <f t="shared" si="152"/>
        <v>16091.6</v>
      </c>
      <c r="DR150" s="46">
        <f>SMALL((R150,W150,AB150,AG150,AL150,AQ150,AV150,BA150,BF150,BK150,BP150,BU150,BZ150,CE150,CJ150,CO150,CT150,CY150,DD150,DI150,DN150),1)</f>
        <v>12828.2</v>
      </c>
      <c r="DS150" s="175" t="str">
        <f>IF(DR150=R150,$P$11,IF(DR150=W150,$U$11,IF(DR150=AB150,$Z$11,IF(DR150=AG150,$AE$11,IF(DR150=AL150,$AJ$11,IF(DR150=AQ150,$AO$11,IF(DR150=AV150,$AT$11,IF(DR150=BA150,$AY$11,IF(DR150=BF150,$BD$11,IF(DR150=BK150,$BI$11,IF(DR150=BP150,$BN$11,IF(DR150=BU150,$BS$11,IF(DR150=BZ150,$BX$11,IF(DR150=CE150,$CC$11,IF(DR150=CJ150,$CH$11,IF(DR150=CO150,$CM$11,IF(DR150=CT150,$CR$11,IF(DR150=CY150,$CW$11,IF(DR150=DD150,$DB$11,IF(DR150=DI150,$DG$11,IF(DR150=DN150,$DL$11)))))))))))))))))))))</f>
        <v xml:space="preserve">	MINERVA MEDICAL S.A.S</v>
      </c>
      <c r="DT150" s="48"/>
      <c r="DU150" s="91" t="str">
        <f t="shared" si="153"/>
        <v/>
      </c>
      <c r="DV150" s="49">
        <f t="shared" si="154"/>
        <v>12828.2</v>
      </c>
      <c r="DW150" s="50">
        <f>DV150*F150</f>
        <v>128282</v>
      </c>
      <c r="DX150" s="170">
        <f t="shared" si="129"/>
        <v>0</v>
      </c>
      <c r="DY150" s="170">
        <f t="shared" si="130"/>
        <v>0</v>
      </c>
      <c r="DZ150" s="170">
        <f t="shared" si="131"/>
        <v>0</v>
      </c>
      <c r="EA150" s="171">
        <f t="shared" si="132"/>
        <v>0</v>
      </c>
      <c r="EB150" s="170">
        <f t="shared" si="133"/>
        <v>0</v>
      </c>
      <c r="EC150" s="170">
        <f t="shared" si="134"/>
        <v>0</v>
      </c>
      <c r="ED150" s="172">
        <f t="shared" si="135"/>
        <v>0</v>
      </c>
      <c r="EE150" s="170">
        <f t="shared" si="136"/>
        <v>0</v>
      </c>
      <c r="EF150" s="171">
        <f t="shared" si="137"/>
        <v>0</v>
      </c>
      <c r="EG150" s="173">
        <f t="shared" si="138"/>
        <v>19355</v>
      </c>
      <c r="EH150" s="170">
        <f t="shared" si="139"/>
        <v>0</v>
      </c>
      <c r="EI150" s="171">
        <f t="shared" si="140"/>
        <v>0</v>
      </c>
      <c r="EJ150" s="170">
        <f t="shared" si="141"/>
        <v>0</v>
      </c>
      <c r="EK150" s="169">
        <f t="shared" si="142"/>
        <v>0</v>
      </c>
      <c r="EL150" s="170">
        <f t="shared" si="143"/>
        <v>0</v>
      </c>
      <c r="EM150" s="170">
        <f t="shared" si="144"/>
        <v>0</v>
      </c>
      <c r="EN150" s="174">
        <f t="shared" si="145"/>
        <v>0</v>
      </c>
      <c r="EO150" s="171">
        <f t="shared" si="146"/>
        <v>0</v>
      </c>
      <c r="EP150" s="171">
        <f t="shared" si="147"/>
        <v>0</v>
      </c>
      <c r="EQ150" s="174">
        <f t="shared" si="148"/>
        <v>12828.2</v>
      </c>
      <c r="ER150" s="171">
        <f t="shared" si="149"/>
        <v>0</v>
      </c>
      <c r="ES150" s="188"/>
    </row>
    <row r="151" spans="1:149" s="14" customFormat="1" ht="88.5" customHeight="1" thickBot="1">
      <c r="A151" s="27">
        <v>139</v>
      </c>
      <c r="B151" s="98" t="s">
        <v>342</v>
      </c>
      <c r="C151" s="99" t="s">
        <v>343</v>
      </c>
      <c r="D151" s="100" t="s">
        <v>57</v>
      </c>
      <c r="E151" s="99" t="s">
        <v>37</v>
      </c>
      <c r="F151" s="101">
        <v>30</v>
      </c>
      <c r="G151" s="102" t="s">
        <v>58</v>
      </c>
      <c r="H151" s="103" t="s">
        <v>59</v>
      </c>
      <c r="I151" s="88"/>
      <c r="J151" s="31"/>
      <c r="K151" s="31"/>
      <c r="L151" s="31"/>
      <c r="M151" s="71"/>
      <c r="N151" s="71"/>
      <c r="P151" s="57"/>
      <c r="Q151" s="57"/>
      <c r="R151" s="149"/>
      <c r="S151" s="57"/>
      <c r="T151" s="53"/>
      <c r="U151" s="65"/>
      <c r="V151" s="65"/>
      <c r="W151" s="149"/>
      <c r="X151" s="60"/>
      <c r="Y151" s="53"/>
      <c r="Z151" s="40"/>
      <c r="AA151" s="30"/>
      <c r="AB151" s="152"/>
      <c r="AC151" s="57"/>
      <c r="AD151" s="53"/>
      <c r="AE151" s="117"/>
      <c r="AF151" s="117"/>
      <c r="AG151" s="155"/>
      <c r="AH151" s="117"/>
      <c r="AI151" s="53"/>
      <c r="AJ151" s="40"/>
      <c r="AK151" s="30"/>
      <c r="AL151" s="152"/>
      <c r="AM151" s="60"/>
      <c r="AN151" s="61"/>
      <c r="AO151" s="57"/>
      <c r="AP151" s="57"/>
      <c r="AQ151" s="149"/>
      <c r="AR151" s="65"/>
      <c r="AS151" s="61"/>
      <c r="AT151" s="121"/>
      <c r="AU151" s="121"/>
      <c r="AV151" s="162"/>
      <c r="AW151" s="121"/>
      <c r="AX151" s="61"/>
      <c r="AY151" s="57"/>
      <c r="AZ151" s="57"/>
      <c r="BA151" s="149"/>
      <c r="BB151" s="66"/>
      <c r="BC151" s="61"/>
      <c r="BD151" s="57"/>
      <c r="BE151" s="57"/>
      <c r="BF151" s="149"/>
      <c r="BG151" s="57"/>
      <c r="BH151" s="61"/>
      <c r="BI151" s="112"/>
      <c r="BJ151" s="112"/>
      <c r="BK151" s="151"/>
      <c r="BL151" s="123"/>
      <c r="BM151" s="61"/>
      <c r="BN151" s="57"/>
      <c r="BO151" s="57"/>
      <c r="BP151" s="149"/>
      <c r="BQ151" s="65"/>
      <c r="BR151" s="61"/>
      <c r="BS151" s="127"/>
      <c r="BT151" s="127"/>
      <c r="BU151" s="150"/>
      <c r="BV151" s="60"/>
      <c r="BW151" s="61"/>
      <c r="BX151" s="63"/>
      <c r="BY151" s="63"/>
      <c r="BZ151" s="157"/>
      <c r="CA151" s="63"/>
      <c r="CB151" s="128"/>
      <c r="CC151" s="63"/>
      <c r="CD151" s="63"/>
      <c r="CE151" s="157"/>
      <c r="CF151" s="63"/>
      <c r="CG151" s="128"/>
      <c r="CH151" s="63"/>
      <c r="CI151" s="63"/>
      <c r="CJ151" s="157"/>
      <c r="CK151" s="63"/>
      <c r="CL151" s="128"/>
      <c r="CM151" s="63"/>
      <c r="CN151" s="63"/>
      <c r="CO151" s="157"/>
      <c r="CP151" s="63"/>
      <c r="CQ151" s="128"/>
      <c r="CR151" s="112"/>
      <c r="CS151" s="112"/>
      <c r="CT151" s="151"/>
      <c r="CU151" s="82"/>
      <c r="CV151" s="128"/>
      <c r="CW151" s="119"/>
      <c r="CX151" s="119"/>
      <c r="CY151" s="150"/>
      <c r="CZ151" s="82"/>
      <c r="DA151" s="128"/>
      <c r="DB151" s="119"/>
      <c r="DC151" s="119"/>
      <c r="DD151" s="150"/>
      <c r="DE151" s="63"/>
      <c r="DF151" s="128"/>
      <c r="DG151" s="112"/>
      <c r="DH151" s="112"/>
      <c r="DI151" s="151"/>
      <c r="DJ151" s="82"/>
      <c r="DK151" s="128"/>
      <c r="DL151" s="119"/>
      <c r="DM151" s="119"/>
      <c r="DN151" s="150"/>
      <c r="DO151" s="63"/>
      <c r="DQ151" s="45"/>
      <c r="DR151" s="46"/>
      <c r="DS151" s="176"/>
      <c r="DT151" s="48"/>
      <c r="DU151" s="91"/>
      <c r="DV151" s="49"/>
      <c r="DW151" s="50"/>
      <c r="DX151" s="170">
        <f t="shared" si="129"/>
        <v>0</v>
      </c>
      <c r="DY151" s="170">
        <f t="shared" si="130"/>
        <v>0</v>
      </c>
      <c r="DZ151" s="170">
        <f t="shared" si="131"/>
        <v>0</v>
      </c>
      <c r="EA151" s="171">
        <f t="shared" si="132"/>
        <v>0</v>
      </c>
      <c r="EB151" s="170">
        <f t="shared" si="133"/>
        <v>0</v>
      </c>
      <c r="EC151" s="170">
        <f t="shared" si="134"/>
        <v>0</v>
      </c>
      <c r="ED151" s="172">
        <f t="shared" si="135"/>
        <v>0</v>
      </c>
      <c r="EE151" s="170">
        <f t="shared" si="136"/>
        <v>0</v>
      </c>
      <c r="EF151" s="171">
        <f t="shared" si="137"/>
        <v>0</v>
      </c>
      <c r="EG151" s="173">
        <f t="shared" si="138"/>
        <v>0</v>
      </c>
      <c r="EH151" s="170">
        <f t="shared" si="139"/>
        <v>0</v>
      </c>
      <c r="EI151" s="171">
        <f t="shared" si="140"/>
        <v>0</v>
      </c>
      <c r="EJ151" s="170">
        <f t="shared" si="141"/>
        <v>0</v>
      </c>
      <c r="EK151" s="169">
        <f t="shared" si="142"/>
        <v>0</v>
      </c>
      <c r="EL151" s="170">
        <f t="shared" si="143"/>
        <v>0</v>
      </c>
      <c r="EM151" s="170">
        <f t="shared" si="144"/>
        <v>0</v>
      </c>
      <c r="EN151" s="174">
        <f t="shared" si="145"/>
        <v>0</v>
      </c>
      <c r="EO151" s="171">
        <f t="shared" si="146"/>
        <v>0</v>
      </c>
      <c r="EP151" s="171">
        <f t="shared" si="147"/>
        <v>0</v>
      </c>
      <c r="EQ151" s="174">
        <f t="shared" si="148"/>
        <v>0</v>
      </c>
      <c r="ER151" s="171">
        <f t="shared" si="149"/>
        <v>0</v>
      </c>
      <c r="ES151" s="199" t="s">
        <v>708</v>
      </c>
    </row>
    <row r="152" spans="1:149" s="14" customFormat="1" ht="88.5" customHeight="1" thickBot="1">
      <c r="A152" s="27">
        <v>140</v>
      </c>
      <c r="B152" s="102" t="s">
        <v>344</v>
      </c>
      <c r="C152" s="102" t="s">
        <v>345</v>
      </c>
      <c r="D152" s="100" t="s">
        <v>57</v>
      </c>
      <c r="E152" s="102" t="s">
        <v>37</v>
      </c>
      <c r="F152" s="104">
        <v>1</v>
      </c>
      <c r="G152" s="102" t="s">
        <v>58</v>
      </c>
      <c r="H152" s="103" t="s">
        <v>59</v>
      </c>
      <c r="I152" s="88"/>
      <c r="J152" s="31"/>
      <c r="K152" s="31"/>
      <c r="L152" s="31"/>
      <c r="M152" s="71"/>
      <c r="N152" s="71"/>
      <c r="P152" s="57"/>
      <c r="Q152" s="57"/>
      <c r="R152" s="149"/>
      <c r="S152" s="57"/>
      <c r="T152" s="53"/>
      <c r="U152" s="65"/>
      <c r="V152" s="65"/>
      <c r="W152" s="149"/>
      <c r="X152" s="60"/>
      <c r="Y152" s="53"/>
      <c r="Z152" s="40"/>
      <c r="AA152" s="30"/>
      <c r="AB152" s="152"/>
      <c r="AC152" s="57"/>
      <c r="AD152" s="53"/>
      <c r="AE152" s="117"/>
      <c r="AF152" s="117"/>
      <c r="AG152" s="155"/>
      <c r="AH152" s="117"/>
      <c r="AI152" s="53"/>
      <c r="AJ152" s="40"/>
      <c r="AK152" s="30"/>
      <c r="AL152" s="152"/>
      <c r="AM152" s="60"/>
      <c r="AN152" s="61"/>
      <c r="AO152" s="57"/>
      <c r="AP152" s="57"/>
      <c r="AQ152" s="149"/>
      <c r="AR152" s="65"/>
      <c r="AS152" s="61"/>
      <c r="AT152" s="121"/>
      <c r="AU152" s="121"/>
      <c r="AV152" s="162"/>
      <c r="AW152" s="121"/>
      <c r="AX152" s="61"/>
      <c r="AY152" s="57"/>
      <c r="AZ152" s="57"/>
      <c r="BA152" s="149"/>
      <c r="BB152" s="66"/>
      <c r="BC152" s="61"/>
      <c r="BD152" s="57"/>
      <c r="BE152" s="57"/>
      <c r="BF152" s="149"/>
      <c r="BG152" s="57"/>
      <c r="BH152" s="61"/>
      <c r="BI152" s="123">
        <v>152937</v>
      </c>
      <c r="BJ152" s="123">
        <v>29058</v>
      </c>
      <c r="BK152" s="163">
        <v>181995</v>
      </c>
      <c r="BL152" s="123">
        <f>+BK152*F152</f>
        <v>181995</v>
      </c>
      <c r="BM152" s="61"/>
      <c r="BN152" s="57"/>
      <c r="BO152" s="57"/>
      <c r="BP152" s="149"/>
      <c r="BQ152" s="65"/>
      <c r="BR152" s="61"/>
      <c r="BS152" s="127"/>
      <c r="BT152" s="127"/>
      <c r="BU152" s="150"/>
      <c r="BV152" s="60"/>
      <c r="BW152" s="61"/>
      <c r="BX152" s="63"/>
      <c r="BY152" s="63"/>
      <c r="BZ152" s="157"/>
      <c r="CA152" s="63"/>
      <c r="CB152" s="128"/>
      <c r="CC152" s="63"/>
      <c r="CD152" s="63"/>
      <c r="CE152" s="157"/>
      <c r="CF152" s="63"/>
      <c r="CG152" s="128"/>
      <c r="CH152" s="63"/>
      <c r="CI152" s="63"/>
      <c r="CJ152" s="157"/>
      <c r="CK152" s="63"/>
      <c r="CL152" s="128"/>
      <c r="CM152" s="63"/>
      <c r="CN152" s="63"/>
      <c r="CO152" s="157"/>
      <c r="CP152" s="63"/>
      <c r="CQ152" s="128"/>
      <c r="CR152" s="112"/>
      <c r="CS152" s="112"/>
      <c r="CT152" s="151"/>
      <c r="CU152" s="82"/>
      <c r="CV152" s="128"/>
      <c r="CW152" s="119"/>
      <c r="CX152" s="119"/>
      <c r="CY152" s="150"/>
      <c r="CZ152" s="82"/>
      <c r="DA152" s="128"/>
      <c r="DB152" s="119"/>
      <c r="DC152" s="119"/>
      <c r="DD152" s="150"/>
      <c r="DE152" s="63"/>
      <c r="DF152" s="128"/>
      <c r="DG152" s="112"/>
      <c r="DH152" s="112"/>
      <c r="DI152" s="151"/>
      <c r="DJ152" s="82"/>
      <c r="DK152" s="128"/>
      <c r="DL152" s="119"/>
      <c r="DM152" s="119"/>
      <c r="DN152" s="150"/>
      <c r="DO152" s="63"/>
      <c r="DQ152" s="45">
        <f t="shared" si="152"/>
        <v>181995</v>
      </c>
      <c r="DR152" s="46">
        <f>SMALL((R152,W152,AB152,AG152,AL152,AQ152,AV152,BA152,BF152,BK152,BP152,BU152,BZ152,CE152,CJ152,CO152,CT152,CY152,DD152,DI152,DN152),1)</f>
        <v>181995</v>
      </c>
      <c r="DS152" s="175" t="str">
        <f>IF(DR152=R152,$P$11,IF(DR152=W152,$U$11,IF(DR152=AB152,$Z$11,IF(DR152=AG152,$AE$11,IF(DR152=AL152,$AJ$11,IF(DR152=AQ152,$AO$11,IF(DR152=AV152,$AT$11,IF(DR152=BA152,$AY$11,IF(DR152=BF152,$BD$11,IF(DR152=BK152,$BI$11,IF(DR152=BP152,$BN$11,IF(DR152=BU152,$BS$11,IF(DR152=BZ152,$BX$11,IF(DR152=CE152,$CC$11,IF(DR152=CJ152,$CH$11,IF(DR152=CO152,$CM$11,IF(DR152=CT152,$CR$11,IF(DR152=CY152,$CW$11,IF(DR152=DD152,$DB$11,IF(DR152=DI152,$DG$11,IF(DR152=DN152,$DL$11)))))))))))))))))))))</f>
        <v>DISCOLMETS S.A.S</v>
      </c>
      <c r="DT152" s="48"/>
      <c r="DU152" s="91" t="str">
        <f t="shared" si="153"/>
        <v/>
      </c>
      <c r="DV152" s="49">
        <f t="shared" si="154"/>
        <v>181995</v>
      </c>
      <c r="DW152" s="50">
        <f>DV152*F152</f>
        <v>181995</v>
      </c>
      <c r="DX152" s="170">
        <f t="shared" si="129"/>
        <v>0</v>
      </c>
      <c r="DY152" s="170">
        <f t="shared" si="130"/>
        <v>0</v>
      </c>
      <c r="DZ152" s="170">
        <f t="shared" si="131"/>
        <v>0</v>
      </c>
      <c r="EA152" s="171">
        <f t="shared" si="132"/>
        <v>0</v>
      </c>
      <c r="EB152" s="170">
        <f t="shared" si="133"/>
        <v>0</v>
      </c>
      <c r="EC152" s="170">
        <f t="shared" si="134"/>
        <v>0</v>
      </c>
      <c r="ED152" s="172">
        <f t="shared" si="135"/>
        <v>0</v>
      </c>
      <c r="EE152" s="170">
        <f t="shared" si="136"/>
        <v>0</v>
      </c>
      <c r="EF152" s="171">
        <f t="shared" si="137"/>
        <v>0</v>
      </c>
      <c r="EG152" s="173">
        <f t="shared" si="138"/>
        <v>181995</v>
      </c>
      <c r="EH152" s="170">
        <f t="shared" si="139"/>
        <v>0</v>
      </c>
      <c r="EI152" s="171">
        <f t="shared" si="140"/>
        <v>0</v>
      </c>
      <c r="EJ152" s="170">
        <f t="shared" si="141"/>
        <v>0</v>
      </c>
      <c r="EK152" s="169">
        <f t="shared" si="142"/>
        <v>0</v>
      </c>
      <c r="EL152" s="170">
        <f t="shared" si="143"/>
        <v>0</v>
      </c>
      <c r="EM152" s="170">
        <f t="shared" si="144"/>
        <v>0</v>
      </c>
      <c r="EN152" s="174">
        <f t="shared" si="145"/>
        <v>0</v>
      </c>
      <c r="EO152" s="171">
        <f t="shared" si="146"/>
        <v>0</v>
      </c>
      <c r="EP152" s="171">
        <f t="shared" si="147"/>
        <v>0</v>
      </c>
      <c r="EQ152" s="174">
        <f t="shared" si="148"/>
        <v>0</v>
      </c>
      <c r="ER152" s="171">
        <f t="shared" si="149"/>
        <v>0</v>
      </c>
      <c r="ES152" s="188"/>
    </row>
    <row r="153" spans="1:149" s="182" customFormat="1" ht="88.5" customHeight="1" thickBot="1">
      <c r="A153" s="27">
        <v>141</v>
      </c>
      <c r="B153" s="102" t="s">
        <v>346</v>
      </c>
      <c r="C153" s="102" t="s">
        <v>347</v>
      </c>
      <c r="D153" s="100" t="s">
        <v>57</v>
      </c>
      <c r="E153" s="102" t="s">
        <v>165</v>
      </c>
      <c r="F153" s="104">
        <v>1</v>
      </c>
      <c r="G153" s="102" t="s">
        <v>58</v>
      </c>
      <c r="H153" s="103" t="s">
        <v>59</v>
      </c>
      <c r="I153" s="88"/>
      <c r="J153" s="76"/>
      <c r="K153" s="77"/>
      <c r="L153" s="76"/>
      <c r="M153" s="71"/>
      <c r="N153" s="71"/>
      <c r="P153" s="65"/>
      <c r="Q153" s="65"/>
      <c r="R153" s="149"/>
      <c r="S153" s="65"/>
      <c r="T153" s="78"/>
      <c r="U153" s="65"/>
      <c r="V153" s="65"/>
      <c r="W153" s="149"/>
      <c r="X153" s="66"/>
      <c r="Y153" s="78"/>
      <c r="Z153" s="79"/>
      <c r="AA153" s="80"/>
      <c r="AB153" s="152"/>
      <c r="AC153" s="65"/>
      <c r="AD153" s="78"/>
      <c r="AE153" s="117"/>
      <c r="AF153" s="117"/>
      <c r="AG153" s="155"/>
      <c r="AH153" s="117"/>
      <c r="AI153" s="78"/>
      <c r="AJ153" s="79"/>
      <c r="AK153" s="80"/>
      <c r="AL153" s="152"/>
      <c r="AM153" s="66"/>
      <c r="AN153" s="81"/>
      <c r="AO153" s="65"/>
      <c r="AP153" s="65"/>
      <c r="AQ153" s="149"/>
      <c r="AR153" s="65"/>
      <c r="AS153" s="81"/>
      <c r="AT153" s="121">
        <v>1524</v>
      </c>
      <c r="AU153" s="121">
        <f>AT153*19%</f>
        <v>289.56</v>
      </c>
      <c r="AV153" s="162">
        <f t="shared" si="35"/>
        <v>1813.56</v>
      </c>
      <c r="AW153" s="121">
        <f>+AV153*F153</f>
        <v>1813.56</v>
      </c>
      <c r="AX153" s="81"/>
      <c r="AY153" s="65"/>
      <c r="AZ153" s="65"/>
      <c r="BA153" s="149"/>
      <c r="BB153" s="66"/>
      <c r="BC153" s="81"/>
      <c r="BD153" s="65"/>
      <c r="BE153" s="65"/>
      <c r="BF153" s="149"/>
      <c r="BG153" s="57"/>
      <c r="BH153" s="81"/>
      <c r="BI153" s="123">
        <v>1524</v>
      </c>
      <c r="BJ153" s="123">
        <v>290</v>
      </c>
      <c r="BK153" s="163">
        <v>1814</v>
      </c>
      <c r="BL153" s="123">
        <f>+BK153*F153</f>
        <v>1814</v>
      </c>
      <c r="BM153" s="81"/>
      <c r="BN153" s="65"/>
      <c r="BO153" s="65"/>
      <c r="BP153" s="149"/>
      <c r="BQ153" s="65"/>
      <c r="BR153" s="81"/>
      <c r="BS153" s="127"/>
      <c r="BT153" s="127"/>
      <c r="BU153" s="150"/>
      <c r="BV153" s="60"/>
      <c r="BW153" s="81"/>
      <c r="BX153" s="82"/>
      <c r="BY153" s="82"/>
      <c r="BZ153" s="157"/>
      <c r="CA153" s="63"/>
      <c r="CB153" s="129"/>
      <c r="CC153" s="82"/>
      <c r="CD153" s="82"/>
      <c r="CE153" s="157"/>
      <c r="CF153" s="63"/>
      <c r="CG153" s="129"/>
      <c r="CH153" s="82"/>
      <c r="CI153" s="82"/>
      <c r="CJ153" s="157"/>
      <c r="CK153" s="82"/>
      <c r="CL153" s="129"/>
      <c r="CM153" s="82"/>
      <c r="CN153" s="82"/>
      <c r="CO153" s="157"/>
      <c r="CP153" s="82"/>
      <c r="CQ153" s="129"/>
      <c r="CR153" s="112"/>
      <c r="CS153" s="112"/>
      <c r="CT153" s="151"/>
      <c r="CU153" s="82"/>
      <c r="CV153" s="129"/>
      <c r="CW153" s="119"/>
      <c r="CX153" s="119"/>
      <c r="CY153" s="150"/>
      <c r="CZ153" s="82"/>
      <c r="DA153" s="129"/>
      <c r="DB153" s="119"/>
      <c r="DC153" s="119"/>
      <c r="DD153" s="150"/>
      <c r="DE153" s="82"/>
      <c r="DF153" s="129"/>
      <c r="DG153" s="112"/>
      <c r="DH153" s="112"/>
      <c r="DI153" s="151"/>
      <c r="DJ153" s="82"/>
      <c r="DK153" s="129"/>
      <c r="DL153" s="119"/>
      <c r="DM153" s="119"/>
      <c r="DN153" s="150"/>
      <c r="DO153" s="82"/>
      <c r="DQ153" s="45">
        <f t="shared" si="152"/>
        <v>1813.78</v>
      </c>
      <c r="DR153" s="46">
        <f>SMALL((R153,W153,AB153,AG153,AL153,AQ153,AV153,BA153,BF153,BK153,BP153,BU153,BZ153,CE153,CJ153,CO153,CT153,CY153,DD153,DI153,DN153),1)</f>
        <v>1813.56</v>
      </c>
      <c r="DS153" s="175" t="str">
        <f>IF(DR153=R153,$P$11,IF(DR153=W153,$U$11,IF(DR153=AB153,$Z$11,IF(DR153=AG153,$AE$11,IF(DR153=AL153,$AJ$11,IF(DR153=AQ153,$AO$11,IF(DR153=AV153,$AT$11,IF(DR153=BA153,$AY$11,IF(DR153=BF153,$BD$11,IF(DR153=BK153,$BI$11,IF(DR153=BP153,$BN$11,IF(DR153=BU153,$BS$11,IF(DR153=BZ153,$BX$11,IF(DR153=CE153,$CC$11,IF(DR153=CJ153,$CH$11,IF(DR153=CO153,$CM$11,IF(DR153=CT153,$CR$11,IF(DR153=CY153,$CW$11,IF(DR153=DD153,$DB$11,IF(DR153=DI153,$DG$11,IF(DR153=DN153,$DL$11)))))))))))))))))))))</f>
        <v>Rafael Antonio Salamanca</v>
      </c>
      <c r="DT153" s="48"/>
      <c r="DU153" s="91" t="str">
        <f t="shared" si="153"/>
        <v/>
      </c>
      <c r="DV153" s="49">
        <f t="shared" si="154"/>
        <v>1813.56</v>
      </c>
      <c r="DW153" s="50">
        <f>DV153*F153</f>
        <v>1813.56</v>
      </c>
      <c r="DX153" s="170">
        <f t="shared" si="129"/>
        <v>0</v>
      </c>
      <c r="DY153" s="170">
        <f t="shared" si="130"/>
        <v>0</v>
      </c>
      <c r="DZ153" s="170">
        <f t="shared" si="131"/>
        <v>0</v>
      </c>
      <c r="EA153" s="171">
        <f t="shared" si="132"/>
        <v>0</v>
      </c>
      <c r="EB153" s="170">
        <f t="shared" si="133"/>
        <v>0</v>
      </c>
      <c r="EC153" s="170">
        <f t="shared" si="134"/>
        <v>0</v>
      </c>
      <c r="ED153" s="172">
        <f t="shared" si="135"/>
        <v>1813.56</v>
      </c>
      <c r="EE153" s="170">
        <f t="shared" si="136"/>
        <v>0</v>
      </c>
      <c r="EF153" s="171">
        <f t="shared" si="137"/>
        <v>0</v>
      </c>
      <c r="EG153" s="173">
        <f t="shared" si="138"/>
        <v>1814</v>
      </c>
      <c r="EH153" s="170">
        <f t="shared" si="139"/>
        <v>0</v>
      </c>
      <c r="EI153" s="171">
        <f t="shared" si="140"/>
        <v>0</v>
      </c>
      <c r="EJ153" s="170">
        <f t="shared" si="141"/>
        <v>0</v>
      </c>
      <c r="EK153" s="169">
        <f t="shared" si="142"/>
        <v>0</v>
      </c>
      <c r="EL153" s="170">
        <f t="shared" si="143"/>
        <v>0</v>
      </c>
      <c r="EM153" s="170">
        <f t="shared" si="144"/>
        <v>0</v>
      </c>
      <c r="EN153" s="174">
        <f t="shared" si="145"/>
        <v>0</v>
      </c>
      <c r="EO153" s="171">
        <f t="shared" si="146"/>
        <v>0</v>
      </c>
      <c r="EP153" s="171">
        <f t="shared" si="147"/>
        <v>0</v>
      </c>
      <c r="EQ153" s="174">
        <f t="shared" si="148"/>
        <v>0</v>
      </c>
      <c r="ER153" s="171">
        <f t="shared" si="149"/>
        <v>0</v>
      </c>
      <c r="ES153" s="35"/>
    </row>
    <row r="154" spans="1:149" s="14" customFormat="1" ht="88.5" customHeight="1" thickBot="1">
      <c r="A154" s="27">
        <v>142</v>
      </c>
      <c r="B154" s="102" t="s">
        <v>348</v>
      </c>
      <c r="C154" s="102" t="s">
        <v>349</v>
      </c>
      <c r="D154" s="100" t="s">
        <v>57</v>
      </c>
      <c r="E154" s="102" t="s">
        <v>165</v>
      </c>
      <c r="F154" s="104">
        <v>10</v>
      </c>
      <c r="G154" s="102" t="s">
        <v>58</v>
      </c>
      <c r="H154" s="103" t="s">
        <v>59</v>
      </c>
      <c r="I154" s="90"/>
      <c r="J154" s="71"/>
      <c r="K154" s="71"/>
      <c r="L154" s="71"/>
      <c r="M154" s="71"/>
      <c r="N154" s="71"/>
      <c r="P154" s="57"/>
      <c r="Q154" s="57"/>
      <c r="R154" s="149"/>
      <c r="S154" s="57"/>
      <c r="T154" s="53"/>
      <c r="U154" s="65"/>
      <c r="V154" s="65"/>
      <c r="W154" s="149"/>
      <c r="X154" s="60"/>
      <c r="Y154" s="53"/>
      <c r="Z154" s="40"/>
      <c r="AA154" s="30"/>
      <c r="AB154" s="152"/>
      <c r="AC154" s="57"/>
      <c r="AD154" s="53"/>
      <c r="AE154" s="117"/>
      <c r="AF154" s="117"/>
      <c r="AG154" s="155"/>
      <c r="AH154" s="117"/>
      <c r="AI154" s="53"/>
      <c r="AJ154" s="40"/>
      <c r="AK154" s="30"/>
      <c r="AL154" s="152"/>
      <c r="AM154" s="60"/>
      <c r="AN154" s="61"/>
      <c r="AO154" s="57"/>
      <c r="AP154" s="57"/>
      <c r="AQ154" s="149"/>
      <c r="AR154" s="65"/>
      <c r="AS154" s="61"/>
      <c r="AT154" s="121"/>
      <c r="AU154" s="121"/>
      <c r="AV154" s="162"/>
      <c r="AW154" s="121"/>
      <c r="AX154" s="61"/>
      <c r="AY154" s="57"/>
      <c r="AZ154" s="57"/>
      <c r="BA154" s="149"/>
      <c r="BB154" s="66"/>
      <c r="BC154" s="61"/>
      <c r="BD154" s="57"/>
      <c r="BE154" s="57"/>
      <c r="BF154" s="149"/>
      <c r="BG154" s="57"/>
      <c r="BH154" s="61"/>
      <c r="BI154" s="112"/>
      <c r="BJ154" s="112"/>
      <c r="BK154" s="151"/>
      <c r="BL154" s="123"/>
      <c r="BM154" s="61"/>
      <c r="BN154" s="57"/>
      <c r="BO154" s="57"/>
      <c r="BP154" s="149"/>
      <c r="BQ154" s="65"/>
      <c r="BR154" s="61"/>
      <c r="BS154" s="127"/>
      <c r="BT154" s="127"/>
      <c r="BU154" s="150"/>
      <c r="BV154" s="60"/>
      <c r="BW154" s="61"/>
      <c r="BX154" s="63"/>
      <c r="BY154" s="63"/>
      <c r="BZ154" s="157"/>
      <c r="CA154" s="63"/>
      <c r="CB154" s="128"/>
      <c r="CC154" s="63"/>
      <c r="CD154" s="63"/>
      <c r="CE154" s="157"/>
      <c r="CF154" s="63"/>
      <c r="CG154" s="128"/>
      <c r="CH154" s="63"/>
      <c r="CI154" s="63"/>
      <c r="CJ154" s="157"/>
      <c r="CK154" s="63"/>
      <c r="CL154" s="128"/>
      <c r="CM154" s="63"/>
      <c r="CN154" s="63"/>
      <c r="CO154" s="157"/>
      <c r="CP154" s="63"/>
      <c r="CQ154" s="128"/>
      <c r="CR154" s="112"/>
      <c r="CS154" s="112"/>
      <c r="CT154" s="151"/>
      <c r="CU154" s="82"/>
      <c r="CV154" s="128"/>
      <c r="CW154" s="119"/>
      <c r="CX154" s="119"/>
      <c r="CY154" s="150"/>
      <c r="CZ154" s="82"/>
      <c r="DA154" s="128"/>
      <c r="DB154" s="119"/>
      <c r="DC154" s="119"/>
      <c r="DD154" s="150"/>
      <c r="DE154" s="63"/>
      <c r="DF154" s="128"/>
      <c r="DG154" s="112"/>
      <c r="DH154" s="112"/>
      <c r="DI154" s="151"/>
      <c r="DJ154" s="82"/>
      <c r="DK154" s="128"/>
      <c r="DL154" s="119"/>
      <c r="DM154" s="119"/>
      <c r="DN154" s="150"/>
      <c r="DO154" s="63"/>
      <c r="DQ154" s="45"/>
      <c r="DR154" s="46"/>
      <c r="DS154" s="176"/>
      <c r="DT154" s="48"/>
      <c r="DU154" s="91"/>
      <c r="DV154" s="49"/>
      <c r="DW154" s="50"/>
      <c r="DX154" s="170">
        <f t="shared" si="129"/>
        <v>0</v>
      </c>
      <c r="DY154" s="170">
        <f t="shared" si="130"/>
        <v>0</v>
      </c>
      <c r="DZ154" s="170">
        <f t="shared" si="131"/>
        <v>0</v>
      </c>
      <c r="EA154" s="171">
        <f t="shared" si="132"/>
        <v>0</v>
      </c>
      <c r="EB154" s="170">
        <f t="shared" si="133"/>
        <v>0</v>
      </c>
      <c r="EC154" s="170">
        <f t="shared" si="134"/>
        <v>0</v>
      </c>
      <c r="ED154" s="172">
        <f t="shared" si="135"/>
        <v>0</v>
      </c>
      <c r="EE154" s="170">
        <f t="shared" si="136"/>
        <v>0</v>
      </c>
      <c r="EF154" s="171">
        <f t="shared" si="137"/>
        <v>0</v>
      </c>
      <c r="EG154" s="173">
        <f t="shared" si="138"/>
        <v>0</v>
      </c>
      <c r="EH154" s="170">
        <f t="shared" si="139"/>
        <v>0</v>
      </c>
      <c r="EI154" s="171">
        <f t="shared" si="140"/>
        <v>0</v>
      </c>
      <c r="EJ154" s="170">
        <f t="shared" si="141"/>
        <v>0</v>
      </c>
      <c r="EK154" s="169">
        <f t="shared" si="142"/>
        <v>0</v>
      </c>
      <c r="EL154" s="170">
        <f t="shared" si="143"/>
        <v>0</v>
      </c>
      <c r="EM154" s="170">
        <f t="shared" si="144"/>
        <v>0</v>
      </c>
      <c r="EN154" s="174">
        <f t="shared" si="145"/>
        <v>0</v>
      </c>
      <c r="EO154" s="171">
        <f t="shared" si="146"/>
        <v>0</v>
      </c>
      <c r="EP154" s="171">
        <f t="shared" si="147"/>
        <v>0</v>
      </c>
      <c r="EQ154" s="174">
        <f t="shared" si="148"/>
        <v>0</v>
      </c>
      <c r="ER154" s="171">
        <f t="shared" si="149"/>
        <v>0</v>
      </c>
      <c r="ES154" s="199" t="s">
        <v>708</v>
      </c>
    </row>
    <row r="155" spans="1:149" s="14" customFormat="1" ht="88.5" customHeight="1" thickBot="1">
      <c r="A155" s="27">
        <v>143</v>
      </c>
      <c r="B155" s="102" t="s">
        <v>350</v>
      </c>
      <c r="C155" s="102" t="s">
        <v>351</v>
      </c>
      <c r="D155" s="100" t="s">
        <v>57</v>
      </c>
      <c r="E155" s="102" t="s">
        <v>165</v>
      </c>
      <c r="F155" s="104">
        <v>1</v>
      </c>
      <c r="G155" s="102" t="s">
        <v>58</v>
      </c>
      <c r="H155" s="103" t="s">
        <v>59</v>
      </c>
      <c r="I155" s="88"/>
      <c r="J155" s="33"/>
      <c r="K155" s="32"/>
      <c r="L155" s="33"/>
      <c r="M155" s="71"/>
      <c r="N155" s="71"/>
      <c r="P155" s="57"/>
      <c r="Q155" s="57"/>
      <c r="R155" s="149"/>
      <c r="S155" s="57"/>
      <c r="T155" s="53"/>
      <c r="U155" s="65"/>
      <c r="V155" s="65"/>
      <c r="W155" s="149"/>
      <c r="X155" s="60"/>
      <c r="Y155" s="53"/>
      <c r="Z155" s="40"/>
      <c r="AA155" s="30"/>
      <c r="AB155" s="152"/>
      <c r="AC155" s="57"/>
      <c r="AD155" s="53"/>
      <c r="AE155" s="118">
        <v>61000</v>
      </c>
      <c r="AF155" s="118">
        <f>ROUND(AE155*19%,0)</f>
        <v>11590</v>
      </c>
      <c r="AG155" s="156">
        <f t="shared" si="151"/>
        <v>72590</v>
      </c>
      <c r="AH155" s="118">
        <f>+AG155*F155</f>
        <v>72590</v>
      </c>
      <c r="AI155" s="53"/>
      <c r="AJ155" s="40"/>
      <c r="AK155" s="30"/>
      <c r="AL155" s="152"/>
      <c r="AM155" s="60"/>
      <c r="AN155" s="61"/>
      <c r="AO155" s="57"/>
      <c r="AP155" s="57"/>
      <c r="AQ155" s="149"/>
      <c r="AR155" s="65"/>
      <c r="AS155" s="61"/>
      <c r="AT155" s="121"/>
      <c r="AU155" s="121"/>
      <c r="AV155" s="162"/>
      <c r="AW155" s="121"/>
      <c r="AX155" s="61"/>
      <c r="AY155" s="57"/>
      <c r="AZ155" s="57"/>
      <c r="BA155" s="149"/>
      <c r="BB155" s="66"/>
      <c r="BC155" s="61"/>
      <c r="BD155" s="57"/>
      <c r="BE155" s="57"/>
      <c r="BF155" s="149"/>
      <c r="BG155" s="57"/>
      <c r="BH155" s="61"/>
      <c r="BI155" s="112"/>
      <c r="BJ155" s="112"/>
      <c r="BK155" s="151"/>
      <c r="BL155" s="123"/>
      <c r="BM155" s="61"/>
      <c r="BN155" s="57"/>
      <c r="BO155" s="57"/>
      <c r="BP155" s="149"/>
      <c r="BQ155" s="65"/>
      <c r="BR155" s="61"/>
      <c r="BS155" s="127"/>
      <c r="BT155" s="127"/>
      <c r="BU155" s="150"/>
      <c r="BV155" s="60"/>
      <c r="BW155" s="61"/>
      <c r="BX155" s="63"/>
      <c r="BY155" s="63"/>
      <c r="BZ155" s="157"/>
      <c r="CA155" s="63"/>
      <c r="CB155" s="128"/>
      <c r="CC155" s="63"/>
      <c r="CD155" s="63"/>
      <c r="CE155" s="157"/>
      <c r="CF155" s="63"/>
      <c r="CG155" s="128"/>
      <c r="CH155" s="63"/>
      <c r="CI155" s="63"/>
      <c r="CJ155" s="157"/>
      <c r="CK155" s="63"/>
      <c r="CL155" s="128"/>
      <c r="CM155" s="63"/>
      <c r="CN155" s="63"/>
      <c r="CO155" s="157"/>
      <c r="CP155" s="63"/>
      <c r="CQ155" s="128"/>
      <c r="CR155" s="112">
        <v>64300</v>
      </c>
      <c r="CS155" s="112">
        <f>CR155*19%</f>
        <v>12217</v>
      </c>
      <c r="CT155" s="151">
        <f t="shared" si="114"/>
        <v>76517</v>
      </c>
      <c r="CU155" s="82">
        <f>+CT155*F155</f>
        <v>76517</v>
      </c>
      <c r="CV155" s="128"/>
      <c r="CW155" s="119"/>
      <c r="CX155" s="119"/>
      <c r="CY155" s="150"/>
      <c r="CZ155" s="82"/>
      <c r="DA155" s="128"/>
      <c r="DB155" s="119"/>
      <c r="DC155" s="119"/>
      <c r="DD155" s="150"/>
      <c r="DE155" s="63"/>
      <c r="DF155" s="128"/>
      <c r="DG155" s="112"/>
      <c r="DH155" s="112"/>
      <c r="DI155" s="151"/>
      <c r="DJ155" s="82"/>
      <c r="DK155" s="128"/>
      <c r="DL155" s="119"/>
      <c r="DM155" s="119"/>
      <c r="DN155" s="150"/>
      <c r="DO155" s="63"/>
      <c r="DQ155" s="45">
        <f t="shared" si="152"/>
        <v>74553.5</v>
      </c>
      <c r="DR155" s="46">
        <f>SMALL((R155,W155,AB155,AG155,AL155,AQ155,AV155,BA155,BF155,BK155,BP155,BU155,BZ155,CE155,CJ155,CO155,CT155,CY155,DD155,DI155,DN155),1)</f>
        <v>72590</v>
      </c>
      <c r="DS155" s="175" t="str">
        <f>IF(DR155=R155,$P$11,IF(DR155=W155,$U$11,IF(DR155=AB155,$Z$11,IF(DR155=AG155,$AE$11,IF(DR155=AL155,$AJ$11,IF(DR155=AQ155,$AO$11,IF(DR155=AV155,$AT$11,IF(DR155=BA155,$AY$11,IF(DR155=BF155,$BD$11,IF(DR155=BK155,$BI$11,IF(DR155=BP155,$BN$11,IF(DR155=BU155,$BS$11,IF(DR155=BZ155,$BX$11,IF(DR155=CE155,$CC$11,IF(DR155=CJ155,$CH$11,IF(DR155=CO155,$CM$11,IF(DR155=CT155,$CR$11,IF(DR155=CY155,$CW$11,IF(DR155=DD155,$DB$11,IF(DR155=DI155,$DG$11,IF(DR155=DN155,$DL$11)))))))))))))))))))))</f>
        <v>LM INSTRUMENTS S.A.</v>
      </c>
      <c r="DT155" s="48"/>
      <c r="DU155" s="91" t="str">
        <f t="shared" si="153"/>
        <v/>
      </c>
      <c r="DV155" s="49">
        <f t="shared" si="154"/>
        <v>72590</v>
      </c>
      <c r="DW155" s="50">
        <f>DV155*F155</f>
        <v>72590</v>
      </c>
      <c r="DX155" s="170">
        <f t="shared" si="129"/>
        <v>0</v>
      </c>
      <c r="DY155" s="170">
        <f t="shared" si="130"/>
        <v>0</v>
      </c>
      <c r="DZ155" s="170">
        <f t="shared" si="131"/>
        <v>0</v>
      </c>
      <c r="EA155" s="171">
        <f t="shared" si="132"/>
        <v>72590</v>
      </c>
      <c r="EB155" s="170">
        <f t="shared" si="133"/>
        <v>0</v>
      </c>
      <c r="EC155" s="170">
        <f t="shared" si="134"/>
        <v>0</v>
      </c>
      <c r="ED155" s="172">
        <f t="shared" si="135"/>
        <v>0</v>
      </c>
      <c r="EE155" s="170">
        <f t="shared" si="136"/>
        <v>0</v>
      </c>
      <c r="EF155" s="171">
        <f t="shared" si="137"/>
        <v>0</v>
      </c>
      <c r="EG155" s="173">
        <f t="shared" si="138"/>
        <v>0</v>
      </c>
      <c r="EH155" s="170">
        <f t="shared" si="139"/>
        <v>0</v>
      </c>
      <c r="EI155" s="171">
        <f t="shared" si="140"/>
        <v>0</v>
      </c>
      <c r="EJ155" s="170">
        <f t="shared" si="141"/>
        <v>0</v>
      </c>
      <c r="EK155" s="169">
        <f t="shared" si="142"/>
        <v>0</v>
      </c>
      <c r="EL155" s="170">
        <f t="shared" si="143"/>
        <v>0</v>
      </c>
      <c r="EM155" s="170">
        <f t="shared" si="144"/>
        <v>0</v>
      </c>
      <c r="EN155" s="174">
        <f t="shared" si="145"/>
        <v>76517</v>
      </c>
      <c r="EO155" s="171">
        <f t="shared" si="146"/>
        <v>0</v>
      </c>
      <c r="EP155" s="171">
        <f t="shared" si="147"/>
        <v>0</v>
      </c>
      <c r="EQ155" s="174">
        <f t="shared" si="148"/>
        <v>0</v>
      </c>
      <c r="ER155" s="171">
        <f t="shared" si="149"/>
        <v>0</v>
      </c>
      <c r="ES155" s="188"/>
    </row>
    <row r="156" spans="1:149" s="14" customFormat="1" ht="88.5" customHeight="1" thickBot="1">
      <c r="A156" s="27">
        <v>144</v>
      </c>
      <c r="B156" s="102" t="s">
        <v>352</v>
      </c>
      <c r="C156" s="102" t="s">
        <v>353</v>
      </c>
      <c r="D156" s="100" t="s">
        <v>57</v>
      </c>
      <c r="E156" s="102" t="s">
        <v>354</v>
      </c>
      <c r="F156" s="104">
        <v>100</v>
      </c>
      <c r="G156" s="102" t="s">
        <v>58</v>
      </c>
      <c r="H156" s="103" t="s">
        <v>59</v>
      </c>
      <c r="I156" s="88"/>
      <c r="J156" s="24"/>
      <c r="K156" s="32"/>
      <c r="L156" s="32"/>
      <c r="M156" s="71"/>
      <c r="N156" s="71"/>
      <c r="P156" s="57"/>
      <c r="Q156" s="57"/>
      <c r="R156" s="149"/>
      <c r="S156" s="57"/>
      <c r="T156" s="53"/>
      <c r="U156" s="65"/>
      <c r="V156" s="65"/>
      <c r="W156" s="149"/>
      <c r="X156" s="60"/>
      <c r="Y156" s="53"/>
      <c r="Z156" s="40"/>
      <c r="AA156" s="30"/>
      <c r="AB156" s="152"/>
      <c r="AC156" s="57"/>
      <c r="AD156" s="53"/>
      <c r="AE156" s="117"/>
      <c r="AF156" s="117"/>
      <c r="AG156" s="155"/>
      <c r="AH156" s="118"/>
      <c r="AI156" s="53"/>
      <c r="AJ156" s="40"/>
      <c r="AK156" s="30"/>
      <c r="AL156" s="152"/>
      <c r="AM156" s="60"/>
      <c r="AN156" s="61"/>
      <c r="AO156" s="57"/>
      <c r="AP156" s="57"/>
      <c r="AQ156" s="149"/>
      <c r="AR156" s="65"/>
      <c r="AS156" s="61"/>
      <c r="AT156" s="121"/>
      <c r="AU156" s="121"/>
      <c r="AV156" s="162"/>
      <c r="AW156" s="121"/>
      <c r="AX156" s="61"/>
      <c r="AY156" s="57"/>
      <c r="AZ156" s="57"/>
      <c r="BA156" s="149"/>
      <c r="BB156" s="66"/>
      <c r="BC156" s="61"/>
      <c r="BD156" s="57"/>
      <c r="BE156" s="57"/>
      <c r="BF156" s="149"/>
      <c r="BG156" s="57"/>
      <c r="BH156" s="61"/>
      <c r="BI156" s="123">
        <v>4801</v>
      </c>
      <c r="BJ156" s="123">
        <v>912</v>
      </c>
      <c r="BK156" s="163">
        <v>5713</v>
      </c>
      <c r="BL156" s="123">
        <f>+BK156*F156</f>
        <v>571300</v>
      </c>
      <c r="BM156" s="61"/>
      <c r="BN156" s="57"/>
      <c r="BO156" s="57"/>
      <c r="BP156" s="149"/>
      <c r="BQ156" s="65"/>
      <c r="BR156" s="61"/>
      <c r="BS156" s="127"/>
      <c r="BT156" s="127"/>
      <c r="BU156" s="150"/>
      <c r="BV156" s="60"/>
      <c r="BW156" s="61"/>
      <c r="BX156" s="63"/>
      <c r="BY156" s="63"/>
      <c r="BZ156" s="157"/>
      <c r="CA156" s="63"/>
      <c r="CB156" s="128"/>
      <c r="CC156" s="63"/>
      <c r="CD156" s="63"/>
      <c r="CE156" s="157"/>
      <c r="CF156" s="63"/>
      <c r="CG156" s="128"/>
      <c r="CH156" s="63"/>
      <c r="CI156" s="63"/>
      <c r="CJ156" s="157"/>
      <c r="CK156" s="63"/>
      <c r="CL156" s="128"/>
      <c r="CM156" s="63"/>
      <c r="CN156" s="63"/>
      <c r="CO156" s="157"/>
      <c r="CP156" s="63"/>
      <c r="CQ156" s="128"/>
      <c r="CR156" s="112"/>
      <c r="CS156" s="112"/>
      <c r="CT156" s="151"/>
      <c r="CU156" s="82"/>
      <c r="CV156" s="128"/>
      <c r="CW156" s="119"/>
      <c r="CX156" s="119"/>
      <c r="CY156" s="150"/>
      <c r="CZ156" s="82"/>
      <c r="DA156" s="128"/>
      <c r="DB156" s="119"/>
      <c r="DC156" s="119"/>
      <c r="DD156" s="150"/>
      <c r="DE156" s="63"/>
      <c r="DF156" s="128"/>
      <c r="DG156" s="112"/>
      <c r="DH156" s="112"/>
      <c r="DI156" s="151"/>
      <c r="DJ156" s="82"/>
      <c r="DK156" s="128"/>
      <c r="DL156" s="119"/>
      <c r="DM156" s="119"/>
      <c r="DN156" s="150"/>
      <c r="DO156" s="63"/>
      <c r="DQ156" s="45">
        <f t="shared" si="152"/>
        <v>5713</v>
      </c>
      <c r="DR156" s="46">
        <f>SMALL((R156,W156,AB156,AG156,AL156,AQ156,AV156,BA156,BF156,BK156,BP156,BU156,BZ156,CE156,CJ156,CO156,CT156,CY156,DD156,DI156,DN156),1)</f>
        <v>5713</v>
      </c>
      <c r="DS156" s="175" t="str">
        <f>IF(DR156=R156,$P$11,IF(DR156=W156,$U$11,IF(DR156=AB156,$Z$11,IF(DR156=AG156,$AE$11,IF(DR156=AL156,$AJ$11,IF(DR156=AQ156,$AO$11,IF(DR156=AV156,$AT$11,IF(DR156=BA156,$AY$11,IF(DR156=BF156,$BD$11,IF(DR156=BK156,$BI$11,IF(DR156=BP156,$BN$11,IF(DR156=BU156,$BS$11,IF(DR156=BZ156,$BX$11,IF(DR156=CE156,$CC$11,IF(DR156=CJ156,$CH$11,IF(DR156=CO156,$CM$11,IF(DR156=CT156,$CR$11,IF(DR156=CY156,$CW$11,IF(DR156=DD156,$DB$11,IF(DR156=DI156,$DG$11,IF(DR156=DN156,$DL$11)))))))))))))))))))))</f>
        <v>DISCOLMETS S.A.S</v>
      </c>
      <c r="DT156" s="48"/>
      <c r="DU156" s="91" t="str">
        <f t="shared" si="153"/>
        <v/>
      </c>
      <c r="DV156" s="49">
        <f t="shared" si="154"/>
        <v>5713</v>
      </c>
      <c r="DW156" s="50">
        <f>DV156*F156</f>
        <v>571300</v>
      </c>
      <c r="DX156" s="170">
        <f t="shared" si="129"/>
        <v>0</v>
      </c>
      <c r="DY156" s="170">
        <f t="shared" si="130"/>
        <v>0</v>
      </c>
      <c r="DZ156" s="170">
        <f t="shared" si="131"/>
        <v>0</v>
      </c>
      <c r="EA156" s="171">
        <f t="shared" si="132"/>
        <v>0</v>
      </c>
      <c r="EB156" s="170">
        <f t="shared" si="133"/>
        <v>0</v>
      </c>
      <c r="EC156" s="170">
        <f t="shared" si="134"/>
        <v>0</v>
      </c>
      <c r="ED156" s="172">
        <f t="shared" si="135"/>
        <v>0</v>
      </c>
      <c r="EE156" s="170">
        <f t="shared" si="136"/>
        <v>0</v>
      </c>
      <c r="EF156" s="171">
        <f t="shared" si="137"/>
        <v>0</v>
      </c>
      <c r="EG156" s="173">
        <f t="shared" si="138"/>
        <v>5713</v>
      </c>
      <c r="EH156" s="170">
        <f t="shared" si="139"/>
        <v>0</v>
      </c>
      <c r="EI156" s="171">
        <f t="shared" si="140"/>
        <v>0</v>
      </c>
      <c r="EJ156" s="170">
        <f t="shared" si="141"/>
        <v>0</v>
      </c>
      <c r="EK156" s="169">
        <f t="shared" si="142"/>
        <v>0</v>
      </c>
      <c r="EL156" s="170">
        <f t="shared" si="143"/>
        <v>0</v>
      </c>
      <c r="EM156" s="170">
        <f t="shared" si="144"/>
        <v>0</v>
      </c>
      <c r="EN156" s="174">
        <f t="shared" si="145"/>
        <v>0</v>
      </c>
      <c r="EO156" s="171">
        <f t="shared" si="146"/>
        <v>0</v>
      </c>
      <c r="EP156" s="171">
        <f t="shared" si="147"/>
        <v>0</v>
      </c>
      <c r="EQ156" s="174">
        <f t="shared" si="148"/>
        <v>0</v>
      </c>
      <c r="ER156" s="171">
        <f t="shared" si="149"/>
        <v>0</v>
      </c>
      <c r="ES156" s="188"/>
    </row>
    <row r="157" spans="1:149" s="14" customFormat="1" ht="88.5" customHeight="1" thickBot="1">
      <c r="A157" s="27">
        <v>145</v>
      </c>
      <c r="B157" s="102" t="s">
        <v>355</v>
      </c>
      <c r="C157" s="102" t="s">
        <v>356</v>
      </c>
      <c r="D157" s="100" t="s">
        <v>57</v>
      </c>
      <c r="E157" s="102" t="s">
        <v>165</v>
      </c>
      <c r="F157" s="104">
        <v>1</v>
      </c>
      <c r="G157" s="102" t="s">
        <v>58</v>
      </c>
      <c r="H157" s="103" t="s">
        <v>59</v>
      </c>
      <c r="I157" s="88"/>
      <c r="J157" s="24"/>
      <c r="K157" s="32"/>
      <c r="L157" s="32"/>
      <c r="M157" s="71"/>
      <c r="N157" s="71"/>
      <c r="P157" s="57"/>
      <c r="Q157" s="57"/>
      <c r="R157" s="149"/>
      <c r="S157" s="57"/>
      <c r="T157" s="53"/>
      <c r="U157" s="65"/>
      <c r="V157" s="65"/>
      <c r="W157" s="149"/>
      <c r="X157" s="60"/>
      <c r="Y157" s="53"/>
      <c r="Z157" s="40"/>
      <c r="AA157" s="30"/>
      <c r="AB157" s="152"/>
      <c r="AC157" s="57"/>
      <c r="AD157" s="53"/>
      <c r="AE157" s="117"/>
      <c r="AF157" s="117"/>
      <c r="AG157" s="155"/>
      <c r="AH157" s="118"/>
      <c r="AI157" s="53"/>
      <c r="AJ157" s="40"/>
      <c r="AK157" s="30"/>
      <c r="AL157" s="152"/>
      <c r="AM157" s="60"/>
      <c r="AN157" s="61"/>
      <c r="AO157" s="57"/>
      <c r="AP157" s="57"/>
      <c r="AQ157" s="149"/>
      <c r="AR157" s="65"/>
      <c r="AS157" s="61"/>
      <c r="AT157" s="121"/>
      <c r="AU157" s="121"/>
      <c r="AV157" s="162"/>
      <c r="AW157" s="121"/>
      <c r="AX157" s="61"/>
      <c r="AY157" s="57"/>
      <c r="AZ157" s="57"/>
      <c r="BA157" s="149"/>
      <c r="BB157" s="66"/>
      <c r="BC157" s="61"/>
      <c r="BD157" s="57"/>
      <c r="BE157" s="57"/>
      <c r="BF157" s="149"/>
      <c r="BG157" s="57"/>
      <c r="BH157" s="61"/>
      <c r="BI157" s="112"/>
      <c r="BJ157" s="112"/>
      <c r="BK157" s="151"/>
      <c r="BL157" s="123"/>
      <c r="BM157" s="61"/>
      <c r="BN157" s="57"/>
      <c r="BO157" s="57"/>
      <c r="BP157" s="149"/>
      <c r="BQ157" s="65"/>
      <c r="BR157" s="61"/>
      <c r="BS157" s="127"/>
      <c r="BT157" s="127"/>
      <c r="BU157" s="150"/>
      <c r="BV157" s="60"/>
      <c r="BW157" s="61"/>
      <c r="BX157" s="63"/>
      <c r="BY157" s="63"/>
      <c r="BZ157" s="157"/>
      <c r="CA157" s="63"/>
      <c r="CB157" s="128"/>
      <c r="CC157" s="63"/>
      <c r="CD157" s="63"/>
      <c r="CE157" s="157"/>
      <c r="CF157" s="63"/>
      <c r="CG157" s="128"/>
      <c r="CH157" s="63"/>
      <c r="CI157" s="63"/>
      <c r="CJ157" s="157"/>
      <c r="CK157" s="63"/>
      <c r="CL157" s="128"/>
      <c r="CM157" s="63"/>
      <c r="CN157" s="63"/>
      <c r="CO157" s="157"/>
      <c r="CP157" s="63"/>
      <c r="CQ157" s="128"/>
      <c r="CR157" s="112"/>
      <c r="CS157" s="112"/>
      <c r="CT157" s="151"/>
      <c r="CU157" s="82"/>
      <c r="CV157" s="128"/>
      <c r="CW157" s="119"/>
      <c r="CX157" s="119"/>
      <c r="CY157" s="150"/>
      <c r="CZ157" s="82"/>
      <c r="DA157" s="128"/>
      <c r="DB157" s="119"/>
      <c r="DC157" s="119"/>
      <c r="DD157" s="150"/>
      <c r="DE157" s="63"/>
      <c r="DF157" s="128"/>
      <c r="DG157" s="112"/>
      <c r="DH157" s="112"/>
      <c r="DI157" s="151"/>
      <c r="DJ157" s="82"/>
      <c r="DK157" s="128"/>
      <c r="DL157" s="119"/>
      <c r="DM157" s="119"/>
      <c r="DN157" s="150"/>
      <c r="DO157" s="63"/>
      <c r="DQ157" s="45"/>
      <c r="DR157" s="46"/>
      <c r="DS157" s="176"/>
      <c r="DT157" s="48"/>
      <c r="DU157" s="91"/>
      <c r="DV157" s="49"/>
      <c r="DW157" s="50"/>
      <c r="DX157" s="170">
        <f t="shared" si="129"/>
        <v>0</v>
      </c>
      <c r="DY157" s="170">
        <f t="shared" si="130"/>
        <v>0</v>
      </c>
      <c r="DZ157" s="170">
        <f t="shared" si="131"/>
        <v>0</v>
      </c>
      <c r="EA157" s="171">
        <f t="shared" si="132"/>
        <v>0</v>
      </c>
      <c r="EB157" s="170">
        <f t="shared" si="133"/>
        <v>0</v>
      </c>
      <c r="EC157" s="170">
        <f t="shared" si="134"/>
        <v>0</v>
      </c>
      <c r="ED157" s="172">
        <f t="shared" si="135"/>
        <v>0</v>
      </c>
      <c r="EE157" s="170">
        <f t="shared" si="136"/>
        <v>0</v>
      </c>
      <c r="EF157" s="171">
        <f t="shared" si="137"/>
        <v>0</v>
      </c>
      <c r="EG157" s="173">
        <f t="shared" si="138"/>
        <v>0</v>
      </c>
      <c r="EH157" s="170">
        <f t="shared" si="139"/>
        <v>0</v>
      </c>
      <c r="EI157" s="171">
        <f t="shared" si="140"/>
        <v>0</v>
      </c>
      <c r="EJ157" s="170">
        <f t="shared" si="141"/>
        <v>0</v>
      </c>
      <c r="EK157" s="169">
        <f t="shared" si="142"/>
        <v>0</v>
      </c>
      <c r="EL157" s="170">
        <f t="shared" si="143"/>
        <v>0</v>
      </c>
      <c r="EM157" s="170">
        <f t="shared" si="144"/>
        <v>0</v>
      </c>
      <c r="EN157" s="174">
        <f t="shared" si="145"/>
        <v>0</v>
      </c>
      <c r="EO157" s="171">
        <f t="shared" si="146"/>
        <v>0</v>
      </c>
      <c r="EP157" s="171">
        <f t="shared" si="147"/>
        <v>0</v>
      </c>
      <c r="EQ157" s="174">
        <f t="shared" si="148"/>
        <v>0</v>
      </c>
      <c r="ER157" s="171">
        <f t="shared" si="149"/>
        <v>0</v>
      </c>
      <c r="ES157" s="199" t="s">
        <v>708</v>
      </c>
    </row>
    <row r="158" spans="1:149" s="14" customFormat="1" ht="88.5" customHeight="1" thickBot="1">
      <c r="A158" s="27">
        <v>146</v>
      </c>
      <c r="B158" s="98" t="s">
        <v>357</v>
      </c>
      <c r="C158" s="99" t="s">
        <v>358</v>
      </c>
      <c r="D158" s="100" t="s">
        <v>57</v>
      </c>
      <c r="E158" s="99" t="s">
        <v>165</v>
      </c>
      <c r="F158" s="101">
        <v>1</v>
      </c>
      <c r="G158" s="102" t="s">
        <v>58</v>
      </c>
      <c r="H158" s="103" t="s">
        <v>59</v>
      </c>
      <c r="I158" s="88"/>
      <c r="J158" s="24"/>
      <c r="K158" s="32"/>
      <c r="L158" s="32"/>
      <c r="M158" s="71"/>
      <c r="N158" s="71"/>
      <c r="P158" s="57"/>
      <c r="Q158" s="57"/>
      <c r="R158" s="149"/>
      <c r="S158" s="57"/>
      <c r="T158" s="53"/>
      <c r="U158" s="65"/>
      <c r="V158" s="65"/>
      <c r="W158" s="149"/>
      <c r="X158" s="60"/>
      <c r="Y158" s="53"/>
      <c r="Z158" s="40"/>
      <c r="AA158" s="30"/>
      <c r="AB158" s="152"/>
      <c r="AC158" s="57"/>
      <c r="AD158" s="53"/>
      <c r="AE158" s="117"/>
      <c r="AF158" s="117"/>
      <c r="AG158" s="155"/>
      <c r="AH158" s="118"/>
      <c r="AI158" s="53"/>
      <c r="AJ158" s="40"/>
      <c r="AK158" s="30"/>
      <c r="AL158" s="152"/>
      <c r="AM158" s="60"/>
      <c r="AN158" s="61"/>
      <c r="AO158" s="57"/>
      <c r="AP158" s="57"/>
      <c r="AQ158" s="149"/>
      <c r="AR158" s="65"/>
      <c r="AS158" s="61"/>
      <c r="AT158" s="121"/>
      <c r="AU158" s="121"/>
      <c r="AV158" s="162"/>
      <c r="AW158" s="121"/>
      <c r="AX158" s="61"/>
      <c r="AY158" s="57"/>
      <c r="AZ158" s="57"/>
      <c r="BA158" s="149"/>
      <c r="BB158" s="66"/>
      <c r="BC158" s="61"/>
      <c r="BD158" s="57"/>
      <c r="BE158" s="57"/>
      <c r="BF158" s="149"/>
      <c r="BG158" s="57"/>
      <c r="BH158" s="61"/>
      <c r="BI158" s="123">
        <v>238373</v>
      </c>
      <c r="BJ158" s="123">
        <v>45291</v>
      </c>
      <c r="BK158" s="163">
        <v>283664</v>
      </c>
      <c r="BL158" s="123">
        <f>+BK158*F158</f>
        <v>283664</v>
      </c>
      <c r="BM158" s="61"/>
      <c r="BN158" s="57"/>
      <c r="BO158" s="57"/>
      <c r="BP158" s="149"/>
      <c r="BQ158" s="65"/>
      <c r="BR158" s="61"/>
      <c r="BS158" s="127"/>
      <c r="BT158" s="127"/>
      <c r="BU158" s="150"/>
      <c r="BV158" s="60"/>
      <c r="BW158" s="61"/>
      <c r="BX158" s="63"/>
      <c r="BY158" s="63"/>
      <c r="BZ158" s="157"/>
      <c r="CA158" s="63"/>
      <c r="CB158" s="128"/>
      <c r="CC158" s="63"/>
      <c r="CD158" s="63"/>
      <c r="CE158" s="157"/>
      <c r="CF158" s="63"/>
      <c r="CG158" s="128"/>
      <c r="CH158" s="63"/>
      <c r="CI158" s="63"/>
      <c r="CJ158" s="157"/>
      <c r="CK158" s="63"/>
      <c r="CL158" s="128"/>
      <c r="CM158" s="63"/>
      <c r="CN158" s="63"/>
      <c r="CO158" s="157"/>
      <c r="CP158" s="63"/>
      <c r="CQ158" s="128"/>
      <c r="CR158" s="112"/>
      <c r="CS158" s="112"/>
      <c r="CT158" s="151"/>
      <c r="CU158" s="82"/>
      <c r="CV158" s="128"/>
      <c r="CW158" s="119"/>
      <c r="CX158" s="119"/>
      <c r="CY158" s="150"/>
      <c r="CZ158" s="82"/>
      <c r="DA158" s="128"/>
      <c r="DB158" s="119"/>
      <c r="DC158" s="119"/>
      <c r="DD158" s="150"/>
      <c r="DE158" s="63"/>
      <c r="DF158" s="128"/>
      <c r="DG158" s="112">
        <v>758670</v>
      </c>
      <c r="DH158" s="112">
        <f>+DG158*0.19</f>
        <v>144147.29999999999</v>
      </c>
      <c r="DI158" s="151">
        <f t="shared" si="158"/>
        <v>902817.3</v>
      </c>
      <c r="DJ158" s="82">
        <f>+DI158*F158</f>
        <v>902817.3</v>
      </c>
      <c r="DK158" s="128"/>
      <c r="DL158" s="119"/>
      <c r="DM158" s="119"/>
      <c r="DN158" s="150"/>
      <c r="DO158" s="63"/>
      <c r="DQ158" s="45">
        <f t="shared" si="152"/>
        <v>593240.65</v>
      </c>
      <c r="DR158" s="46">
        <f>SMALL((R158,W158,AB158,AG158,AL158,AQ158,AV158,BA158,BF158,BK158,BP158,BU158,BZ158,CE158,CJ158,CO158,CT158,CY158,DD158,DI158,DN158),1)</f>
        <v>283664</v>
      </c>
      <c r="DS158" s="175" t="str">
        <f>IF(DR158=R158,$P$11,IF(DR158=W158,$U$11,IF(DR158=AB158,$Z$11,IF(DR158=AG158,$AE$11,IF(DR158=AL158,$AJ$11,IF(DR158=AQ158,$AO$11,IF(DR158=AV158,$AT$11,IF(DR158=BA158,$AY$11,IF(DR158=BF158,$BD$11,IF(DR158=BK158,$BI$11,IF(DR158=BP158,$BN$11,IF(DR158=BU158,$BS$11,IF(DR158=BZ158,$BX$11,IF(DR158=CE158,$CC$11,IF(DR158=CJ158,$CH$11,IF(DR158=CO158,$CM$11,IF(DR158=CT158,$CR$11,IF(DR158=CY158,$CW$11,IF(DR158=DD158,$DB$11,IF(DR158=DI158,$DG$11,IF(DR158=DN158,$DL$11)))))))))))))))))))))</f>
        <v>DISCOLMETS S.A.S</v>
      </c>
      <c r="DT158" s="48"/>
      <c r="DU158" s="91" t="str">
        <f t="shared" si="153"/>
        <v/>
      </c>
      <c r="DV158" s="49">
        <f t="shared" si="154"/>
        <v>283664</v>
      </c>
      <c r="DW158" s="50">
        <f>DV158*F158</f>
        <v>283664</v>
      </c>
      <c r="DX158" s="170">
        <f t="shared" si="129"/>
        <v>0</v>
      </c>
      <c r="DY158" s="170">
        <f t="shared" si="130"/>
        <v>0</v>
      </c>
      <c r="DZ158" s="170">
        <f t="shared" si="131"/>
        <v>0</v>
      </c>
      <c r="EA158" s="171">
        <f t="shared" si="132"/>
        <v>0</v>
      </c>
      <c r="EB158" s="170">
        <f t="shared" si="133"/>
        <v>0</v>
      </c>
      <c r="EC158" s="170">
        <f t="shared" si="134"/>
        <v>0</v>
      </c>
      <c r="ED158" s="172">
        <f t="shared" si="135"/>
        <v>0</v>
      </c>
      <c r="EE158" s="170">
        <f t="shared" si="136"/>
        <v>0</v>
      </c>
      <c r="EF158" s="171">
        <f t="shared" si="137"/>
        <v>0</v>
      </c>
      <c r="EG158" s="173">
        <f t="shared" si="138"/>
        <v>283664</v>
      </c>
      <c r="EH158" s="170">
        <f t="shared" si="139"/>
        <v>0</v>
      </c>
      <c r="EI158" s="171">
        <f t="shared" si="140"/>
        <v>0</v>
      </c>
      <c r="EJ158" s="170">
        <f t="shared" si="141"/>
        <v>0</v>
      </c>
      <c r="EK158" s="169">
        <f t="shared" si="142"/>
        <v>0</v>
      </c>
      <c r="EL158" s="170">
        <f t="shared" si="143"/>
        <v>0</v>
      </c>
      <c r="EM158" s="170">
        <f t="shared" si="144"/>
        <v>0</v>
      </c>
      <c r="EN158" s="174">
        <f t="shared" si="145"/>
        <v>0</v>
      </c>
      <c r="EO158" s="171">
        <f t="shared" si="146"/>
        <v>0</v>
      </c>
      <c r="EP158" s="171">
        <f t="shared" si="147"/>
        <v>0</v>
      </c>
      <c r="EQ158" s="174">
        <f t="shared" si="148"/>
        <v>902817.3</v>
      </c>
      <c r="ER158" s="171">
        <f t="shared" si="149"/>
        <v>0</v>
      </c>
      <c r="ES158" s="188"/>
    </row>
    <row r="159" spans="1:149" s="14" customFormat="1" ht="88.5" customHeight="1" thickBot="1">
      <c r="A159" s="27">
        <v>147</v>
      </c>
      <c r="B159" s="102" t="s">
        <v>359</v>
      </c>
      <c r="C159" s="102" t="s">
        <v>360</v>
      </c>
      <c r="D159" s="100" t="s">
        <v>57</v>
      </c>
      <c r="E159" s="102" t="s">
        <v>37</v>
      </c>
      <c r="F159" s="104">
        <v>1</v>
      </c>
      <c r="G159" s="102" t="s">
        <v>58</v>
      </c>
      <c r="H159" s="103" t="s">
        <v>59</v>
      </c>
      <c r="I159" s="88"/>
      <c r="J159" s="33"/>
      <c r="K159" s="32"/>
      <c r="L159" s="33"/>
      <c r="M159" s="71"/>
      <c r="N159" s="71"/>
      <c r="P159" s="57"/>
      <c r="Q159" s="57"/>
      <c r="R159" s="149"/>
      <c r="S159" s="57"/>
      <c r="T159" s="53"/>
      <c r="U159" s="65"/>
      <c r="V159" s="65"/>
      <c r="W159" s="149"/>
      <c r="X159" s="60"/>
      <c r="Y159" s="53"/>
      <c r="Z159" s="54"/>
      <c r="AA159" s="55"/>
      <c r="AB159" s="153"/>
      <c r="AC159" s="57"/>
      <c r="AD159" s="53"/>
      <c r="AE159" s="117"/>
      <c r="AF159" s="117"/>
      <c r="AG159" s="155"/>
      <c r="AH159" s="118"/>
      <c r="AI159" s="53"/>
      <c r="AJ159" s="54"/>
      <c r="AK159" s="55"/>
      <c r="AL159" s="153"/>
      <c r="AM159" s="60"/>
      <c r="AN159" s="61"/>
      <c r="AO159" s="57"/>
      <c r="AP159" s="57"/>
      <c r="AQ159" s="149"/>
      <c r="AR159" s="65"/>
      <c r="AS159" s="61"/>
      <c r="AT159" s="121"/>
      <c r="AU159" s="121"/>
      <c r="AV159" s="162"/>
      <c r="AW159" s="121"/>
      <c r="AX159" s="61"/>
      <c r="AY159" s="57"/>
      <c r="AZ159" s="57"/>
      <c r="BA159" s="149"/>
      <c r="BB159" s="66"/>
      <c r="BC159" s="61"/>
      <c r="BD159" s="57"/>
      <c r="BE159" s="57"/>
      <c r="BF159" s="149"/>
      <c r="BG159" s="57"/>
      <c r="BH159" s="61"/>
      <c r="BI159" s="112"/>
      <c r="BJ159" s="112"/>
      <c r="BK159" s="151"/>
      <c r="BL159" s="123"/>
      <c r="BM159" s="61"/>
      <c r="BN159" s="57"/>
      <c r="BO159" s="57"/>
      <c r="BP159" s="149"/>
      <c r="BQ159" s="65"/>
      <c r="BR159" s="61"/>
      <c r="BS159" s="127"/>
      <c r="BT159" s="127"/>
      <c r="BU159" s="150"/>
      <c r="BV159" s="60"/>
      <c r="BW159" s="61"/>
      <c r="BX159" s="63"/>
      <c r="BY159" s="63"/>
      <c r="BZ159" s="157"/>
      <c r="CA159" s="63"/>
      <c r="CB159" s="128"/>
      <c r="CC159" s="63"/>
      <c r="CD159" s="63"/>
      <c r="CE159" s="157"/>
      <c r="CF159" s="63"/>
      <c r="CG159" s="128"/>
      <c r="CH159" s="63"/>
      <c r="CI159" s="63"/>
      <c r="CJ159" s="157"/>
      <c r="CK159" s="63"/>
      <c r="CL159" s="128"/>
      <c r="CM159" s="63"/>
      <c r="CN159" s="63"/>
      <c r="CO159" s="157"/>
      <c r="CP159" s="63"/>
      <c r="CQ159" s="128"/>
      <c r="CR159" s="112"/>
      <c r="CS159" s="112"/>
      <c r="CT159" s="151"/>
      <c r="CU159" s="82"/>
      <c r="CV159" s="128"/>
      <c r="CW159" s="119"/>
      <c r="CX159" s="119"/>
      <c r="CY159" s="150"/>
      <c r="CZ159" s="82"/>
      <c r="DA159" s="128"/>
      <c r="DB159" s="119"/>
      <c r="DC159" s="119"/>
      <c r="DD159" s="150"/>
      <c r="DE159" s="63"/>
      <c r="DF159" s="128"/>
      <c r="DG159" s="112"/>
      <c r="DH159" s="112"/>
      <c r="DI159" s="151"/>
      <c r="DJ159" s="82"/>
      <c r="DK159" s="128"/>
      <c r="DL159" s="119"/>
      <c r="DM159" s="119"/>
      <c r="DN159" s="150"/>
      <c r="DO159" s="63"/>
      <c r="DQ159" s="45"/>
      <c r="DR159" s="46"/>
      <c r="DS159" s="176"/>
      <c r="DT159" s="48"/>
      <c r="DU159" s="91"/>
      <c r="DV159" s="49"/>
      <c r="DW159" s="50"/>
      <c r="DX159" s="170">
        <f t="shared" si="129"/>
        <v>0</v>
      </c>
      <c r="DY159" s="170">
        <f t="shared" si="130"/>
        <v>0</v>
      </c>
      <c r="DZ159" s="170">
        <f t="shared" si="131"/>
        <v>0</v>
      </c>
      <c r="EA159" s="171">
        <f t="shared" si="132"/>
        <v>0</v>
      </c>
      <c r="EB159" s="170">
        <f t="shared" si="133"/>
        <v>0</v>
      </c>
      <c r="EC159" s="170">
        <f t="shared" si="134"/>
        <v>0</v>
      </c>
      <c r="ED159" s="172">
        <f t="shared" si="135"/>
        <v>0</v>
      </c>
      <c r="EE159" s="170">
        <f t="shared" si="136"/>
        <v>0</v>
      </c>
      <c r="EF159" s="171">
        <f t="shared" si="137"/>
        <v>0</v>
      </c>
      <c r="EG159" s="173">
        <f t="shared" si="138"/>
        <v>0</v>
      </c>
      <c r="EH159" s="170">
        <f t="shared" si="139"/>
        <v>0</v>
      </c>
      <c r="EI159" s="171">
        <f t="shared" si="140"/>
        <v>0</v>
      </c>
      <c r="EJ159" s="170">
        <f t="shared" si="141"/>
        <v>0</v>
      </c>
      <c r="EK159" s="169">
        <f t="shared" si="142"/>
        <v>0</v>
      </c>
      <c r="EL159" s="170">
        <f t="shared" si="143"/>
        <v>0</v>
      </c>
      <c r="EM159" s="170">
        <f t="shared" si="144"/>
        <v>0</v>
      </c>
      <c r="EN159" s="174">
        <f t="shared" si="145"/>
        <v>0</v>
      </c>
      <c r="EO159" s="171">
        <f t="shared" si="146"/>
        <v>0</v>
      </c>
      <c r="EP159" s="171">
        <f t="shared" si="147"/>
        <v>0</v>
      </c>
      <c r="EQ159" s="174">
        <f t="shared" si="148"/>
        <v>0</v>
      </c>
      <c r="ER159" s="171">
        <f t="shared" si="149"/>
        <v>0</v>
      </c>
      <c r="ES159" s="199" t="s">
        <v>708</v>
      </c>
    </row>
    <row r="160" spans="1:149" s="14" customFormat="1" ht="88.5" customHeight="1" thickBot="1">
      <c r="A160" s="27">
        <v>148</v>
      </c>
      <c r="B160" s="102" t="s">
        <v>361</v>
      </c>
      <c r="C160" s="102" t="s">
        <v>362</v>
      </c>
      <c r="D160" s="100" t="s">
        <v>57</v>
      </c>
      <c r="E160" s="102" t="s">
        <v>37</v>
      </c>
      <c r="F160" s="104">
        <v>1</v>
      </c>
      <c r="G160" s="102" t="s">
        <v>58</v>
      </c>
      <c r="H160" s="103" t="s">
        <v>59</v>
      </c>
      <c r="I160" s="88"/>
      <c r="J160" s="31"/>
      <c r="K160" s="31"/>
      <c r="L160" s="31"/>
      <c r="M160" s="71"/>
      <c r="N160" s="71"/>
      <c r="P160" s="57"/>
      <c r="Q160" s="57"/>
      <c r="R160" s="149"/>
      <c r="S160" s="57"/>
      <c r="T160" s="53"/>
      <c r="U160" s="65"/>
      <c r="V160" s="65"/>
      <c r="W160" s="149"/>
      <c r="X160" s="60"/>
      <c r="Y160" s="53"/>
      <c r="Z160" s="40"/>
      <c r="AA160" s="30"/>
      <c r="AB160" s="152"/>
      <c r="AC160" s="57"/>
      <c r="AD160" s="53"/>
      <c r="AE160" s="118">
        <v>10858</v>
      </c>
      <c r="AF160" s="118">
        <f>ROUND(AE160*19%,0)</f>
        <v>2063</v>
      </c>
      <c r="AG160" s="156">
        <f t="shared" si="151"/>
        <v>12921</v>
      </c>
      <c r="AH160" s="118">
        <f>+AG160*F160</f>
        <v>12921</v>
      </c>
      <c r="AI160" s="53"/>
      <c r="AJ160" s="40"/>
      <c r="AK160" s="30"/>
      <c r="AL160" s="152"/>
      <c r="AM160" s="60"/>
      <c r="AN160" s="61"/>
      <c r="AO160" s="57"/>
      <c r="AP160" s="57"/>
      <c r="AQ160" s="149"/>
      <c r="AR160" s="65"/>
      <c r="AS160" s="61"/>
      <c r="AT160" s="121">
        <v>3843</v>
      </c>
      <c r="AU160" s="121">
        <f>AT160*19%</f>
        <v>730.17</v>
      </c>
      <c r="AV160" s="162">
        <f t="shared" si="35"/>
        <v>4573.17</v>
      </c>
      <c r="AW160" s="121">
        <f>+AV160*F160</f>
        <v>4573.17</v>
      </c>
      <c r="AX160" s="61"/>
      <c r="AY160" s="57"/>
      <c r="AZ160" s="57"/>
      <c r="BA160" s="149"/>
      <c r="BB160" s="66"/>
      <c r="BC160" s="61"/>
      <c r="BD160" s="57"/>
      <c r="BE160" s="57"/>
      <c r="BF160" s="149"/>
      <c r="BG160" s="57"/>
      <c r="BH160" s="61"/>
      <c r="BI160" s="123">
        <v>3373</v>
      </c>
      <c r="BJ160" s="123">
        <v>641</v>
      </c>
      <c r="BK160" s="163">
        <v>4014</v>
      </c>
      <c r="BL160" s="123">
        <f>+BK160*F160</f>
        <v>4014</v>
      </c>
      <c r="BM160" s="61"/>
      <c r="BN160" s="57"/>
      <c r="BO160" s="57"/>
      <c r="BP160" s="149"/>
      <c r="BQ160" s="65"/>
      <c r="BR160" s="61"/>
      <c r="BS160" s="127"/>
      <c r="BT160" s="127"/>
      <c r="BU160" s="150"/>
      <c r="BV160" s="60"/>
      <c r="BW160" s="61"/>
      <c r="BX160" s="63"/>
      <c r="BY160" s="63"/>
      <c r="BZ160" s="157"/>
      <c r="CA160" s="63"/>
      <c r="CB160" s="128"/>
      <c r="CC160" s="63"/>
      <c r="CD160" s="63"/>
      <c r="CE160" s="157"/>
      <c r="CF160" s="63"/>
      <c r="CG160" s="128"/>
      <c r="CH160" s="63"/>
      <c r="CI160" s="63"/>
      <c r="CJ160" s="157"/>
      <c r="CK160" s="63"/>
      <c r="CL160" s="128"/>
      <c r="CM160" s="63"/>
      <c r="CN160" s="63"/>
      <c r="CO160" s="157"/>
      <c r="CP160" s="63"/>
      <c r="CQ160" s="128"/>
      <c r="CR160" s="112">
        <v>3250</v>
      </c>
      <c r="CS160" s="112">
        <f>CR160*19%</f>
        <v>617.5</v>
      </c>
      <c r="CT160" s="151">
        <f t="shared" si="114"/>
        <v>3867.5</v>
      </c>
      <c r="CU160" s="82">
        <f>+CT160*F160</f>
        <v>3867.5</v>
      </c>
      <c r="CV160" s="128"/>
      <c r="CW160" s="119"/>
      <c r="CX160" s="119"/>
      <c r="CY160" s="150"/>
      <c r="CZ160" s="82"/>
      <c r="DA160" s="128"/>
      <c r="DB160" s="119"/>
      <c r="DC160" s="119"/>
      <c r="DD160" s="150"/>
      <c r="DE160" s="63"/>
      <c r="DF160" s="128"/>
      <c r="DG160" s="112"/>
      <c r="DH160" s="112"/>
      <c r="DI160" s="151"/>
      <c r="DJ160" s="82"/>
      <c r="DK160" s="128"/>
      <c r="DL160" s="119"/>
      <c r="DM160" s="119"/>
      <c r="DN160" s="150"/>
      <c r="DO160" s="63"/>
      <c r="DQ160" s="45">
        <f t="shared" si="152"/>
        <v>6343.9174999999996</v>
      </c>
      <c r="DR160" s="46">
        <f>SMALL((R160,W160,AB160,AG160,AL160,AQ160,AV160,BA160,BF160,BK160,BP160,BU160,BZ160,CE160,CJ160,CO160,CT160,CY160,DD160,DI160,DN160),1)</f>
        <v>3867.5</v>
      </c>
      <c r="DS160" s="175" t="str">
        <f t="shared" ref="DS160:DS181" si="159">IF(DR160=R160,$P$11,IF(DR160=W160,$U$11,IF(DR160=AB160,$Z$11,IF(DR160=AG160,$AE$11,IF(DR160=AL160,$AJ$11,IF(DR160=AQ160,$AO$11,IF(DR160=AV160,$AT$11,IF(DR160=BA160,$AY$11,IF(DR160=BF160,$BD$11,IF(DR160=BK160,$BI$11,IF(DR160=BP160,$BN$11,IF(DR160=BU160,$BS$11,IF(DR160=BZ160,$BX$11,IF(DR160=CE160,$CC$11,IF(DR160=CJ160,$CH$11,IF(DR160=CO160,$CM$11,IF(DR160=CT160,$CR$11,IF(DR160=CY160,$CW$11,IF(DR160=DD160,$DB$11,IF(DR160=DI160,$DG$11,IF(DR160=DN160,$DL$11)))))))))))))))))))))</f>
        <v>LABORATORIOS GOTHAPLAST</v>
      </c>
      <c r="DT160" s="48"/>
      <c r="DU160" s="91" t="str">
        <f t="shared" si="153"/>
        <v/>
      </c>
      <c r="DV160" s="49">
        <f t="shared" si="154"/>
        <v>3867.5</v>
      </c>
      <c r="DW160" s="50">
        <f t="shared" ref="DW160:DW181" si="160">DV160*F160</f>
        <v>3867.5</v>
      </c>
      <c r="DX160" s="170">
        <f t="shared" si="129"/>
        <v>0</v>
      </c>
      <c r="DY160" s="170">
        <f t="shared" si="130"/>
        <v>0</v>
      </c>
      <c r="DZ160" s="170">
        <f t="shared" si="131"/>
        <v>0</v>
      </c>
      <c r="EA160" s="171">
        <f t="shared" si="132"/>
        <v>12921</v>
      </c>
      <c r="EB160" s="170">
        <f t="shared" si="133"/>
        <v>0</v>
      </c>
      <c r="EC160" s="170">
        <f t="shared" si="134"/>
        <v>0</v>
      </c>
      <c r="ED160" s="172">
        <f t="shared" si="135"/>
        <v>4573.17</v>
      </c>
      <c r="EE160" s="170">
        <f t="shared" si="136"/>
        <v>0</v>
      </c>
      <c r="EF160" s="171">
        <f t="shared" si="137"/>
        <v>0</v>
      </c>
      <c r="EG160" s="173">
        <f t="shared" si="138"/>
        <v>4014</v>
      </c>
      <c r="EH160" s="170">
        <f t="shared" si="139"/>
        <v>0</v>
      </c>
      <c r="EI160" s="171">
        <f t="shared" si="140"/>
        <v>0</v>
      </c>
      <c r="EJ160" s="170">
        <f t="shared" si="141"/>
        <v>0</v>
      </c>
      <c r="EK160" s="169">
        <f t="shared" si="142"/>
        <v>0</v>
      </c>
      <c r="EL160" s="170">
        <f t="shared" si="143"/>
        <v>0</v>
      </c>
      <c r="EM160" s="170">
        <f t="shared" si="144"/>
        <v>0</v>
      </c>
      <c r="EN160" s="174">
        <f t="shared" si="145"/>
        <v>3867.5</v>
      </c>
      <c r="EO160" s="171">
        <f t="shared" si="146"/>
        <v>0</v>
      </c>
      <c r="EP160" s="171">
        <f t="shared" si="147"/>
        <v>0</v>
      </c>
      <c r="EQ160" s="174">
        <f t="shared" si="148"/>
        <v>0</v>
      </c>
      <c r="ER160" s="171">
        <f t="shared" si="149"/>
        <v>0</v>
      </c>
      <c r="ES160" s="188"/>
    </row>
    <row r="161" spans="1:149" s="14" customFormat="1" ht="88.5" customHeight="1" thickBot="1">
      <c r="A161" s="27">
        <v>149</v>
      </c>
      <c r="B161" s="102" t="s">
        <v>363</v>
      </c>
      <c r="C161" s="102" t="s">
        <v>364</v>
      </c>
      <c r="D161" s="100" t="s">
        <v>57</v>
      </c>
      <c r="E161" s="102" t="s">
        <v>165</v>
      </c>
      <c r="F161" s="104">
        <v>50</v>
      </c>
      <c r="G161" s="102" t="s">
        <v>58</v>
      </c>
      <c r="H161" s="103" t="s">
        <v>59</v>
      </c>
      <c r="I161" s="88"/>
      <c r="J161" s="31"/>
      <c r="K161" s="31"/>
      <c r="L161" s="31"/>
      <c r="M161" s="71"/>
      <c r="N161" s="71"/>
      <c r="P161" s="57"/>
      <c r="Q161" s="57"/>
      <c r="R161" s="149"/>
      <c r="S161" s="57"/>
      <c r="T161" s="53"/>
      <c r="U161" s="65"/>
      <c r="V161" s="65"/>
      <c r="W161" s="149"/>
      <c r="X161" s="60"/>
      <c r="Y161" s="53"/>
      <c r="Z161" s="40"/>
      <c r="AA161" s="30"/>
      <c r="AB161" s="152"/>
      <c r="AC161" s="57"/>
      <c r="AD161" s="53"/>
      <c r="AE161" s="117"/>
      <c r="AF161" s="117"/>
      <c r="AG161" s="155"/>
      <c r="AH161" s="117"/>
      <c r="AI161" s="53"/>
      <c r="AJ161" s="40"/>
      <c r="AK161" s="30"/>
      <c r="AL161" s="152"/>
      <c r="AM161" s="60"/>
      <c r="AN161" s="61"/>
      <c r="AO161" s="57"/>
      <c r="AP161" s="57"/>
      <c r="AQ161" s="149"/>
      <c r="AR161" s="65"/>
      <c r="AS161" s="61"/>
      <c r="AT161" s="121">
        <v>36747</v>
      </c>
      <c r="AU161" s="121"/>
      <c r="AV161" s="162">
        <f t="shared" si="35"/>
        <v>36747</v>
      </c>
      <c r="AW161" s="121">
        <f>+AV161*F161</f>
        <v>1837350</v>
      </c>
      <c r="AX161" s="61"/>
      <c r="AY161" s="57"/>
      <c r="AZ161" s="57"/>
      <c r="BA161" s="149"/>
      <c r="BB161" s="66"/>
      <c r="BC161" s="61"/>
      <c r="BD161" s="57"/>
      <c r="BE161" s="57"/>
      <c r="BF161" s="149"/>
      <c r="BG161" s="57"/>
      <c r="BH161" s="61"/>
      <c r="BI161" s="112"/>
      <c r="BJ161" s="112"/>
      <c r="BK161" s="151"/>
      <c r="BL161" s="123"/>
      <c r="BM161" s="61"/>
      <c r="BN161" s="57"/>
      <c r="BO161" s="57"/>
      <c r="BP161" s="149"/>
      <c r="BQ161" s="65"/>
      <c r="BR161" s="61"/>
      <c r="BS161" s="127"/>
      <c r="BT161" s="127"/>
      <c r="BU161" s="150"/>
      <c r="BV161" s="60"/>
      <c r="BW161" s="61"/>
      <c r="BX161" s="63"/>
      <c r="BY161" s="63"/>
      <c r="BZ161" s="157"/>
      <c r="CA161" s="63"/>
      <c r="CB161" s="128"/>
      <c r="CC161" s="63"/>
      <c r="CD161" s="63"/>
      <c r="CE161" s="157"/>
      <c r="CF161" s="63"/>
      <c r="CG161" s="128"/>
      <c r="CH161" s="63"/>
      <c r="CI161" s="63"/>
      <c r="CJ161" s="157"/>
      <c r="CK161" s="63"/>
      <c r="CL161" s="128"/>
      <c r="CM161" s="63"/>
      <c r="CN161" s="63"/>
      <c r="CO161" s="157"/>
      <c r="CP161" s="63"/>
      <c r="CQ161" s="128"/>
      <c r="CR161" s="112"/>
      <c r="CS161" s="112"/>
      <c r="CT161" s="151"/>
      <c r="CU161" s="82"/>
      <c r="CV161" s="128"/>
      <c r="CW161" s="119"/>
      <c r="CX161" s="119"/>
      <c r="CY161" s="150"/>
      <c r="CZ161" s="82"/>
      <c r="DA161" s="128"/>
      <c r="DB161" s="119"/>
      <c r="DC161" s="119"/>
      <c r="DD161" s="150"/>
      <c r="DE161" s="63"/>
      <c r="DF161" s="128"/>
      <c r="DG161" s="112"/>
      <c r="DH161" s="112"/>
      <c r="DI161" s="151"/>
      <c r="DJ161" s="82"/>
      <c r="DK161" s="128"/>
      <c r="DL161" s="119"/>
      <c r="DM161" s="119"/>
      <c r="DN161" s="150"/>
      <c r="DO161" s="63"/>
      <c r="DQ161" s="45">
        <f t="shared" si="152"/>
        <v>36747</v>
      </c>
      <c r="DR161" s="46">
        <f>SMALL((R161,W161,AB161,AG161,AL161,AQ161,AV161,BA161,BF161,BK161,BP161,BU161,BZ161,CE161,CJ161,CO161,CT161,CY161,DD161,DI161,DN161),1)</f>
        <v>36747</v>
      </c>
      <c r="DS161" s="175" t="str">
        <f t="shared" si="159"/>
        <v>Rafael Antonio Salamanca</v>
      </c>
      <c r="DT161" s="48"/>
      <c r="DU161" s="91" t="str">
        <f t="shared" si="153"/>
        <v/>
      </c>
      <c r="DV161" s="49">
        <f t="shared" si="154"/>
        <v>36747</v>
      </c>
      <c r="DW161" s="50">
        <f t="shared" si="160"/>
        <v>1837350</v>
      </c>
      <c r="DX161" s="170">
        <f t="shared" si="129"/>
        <v>0</v>
      </c>
      <c r="DY161" s="170">
        <f t="shared" si="130"/>
        <v>0</v>
      </c>
      <c r="DZ161" s="170">
        <f t="shared" si="131"/>
        <v>0</v>
      </c>
      <c r="EA161" s="171">
        <f t="shared" si="132"/>
        <v>0</v>
      </c>
      <c r="EB161" s="170">
        <f t="shared" si="133"/>
        <v>0</v>
      </c>
      <c r="EC161" s="170">
        <f t="shared" si="134"/>
        <v>0</v>
      </c>
      <c r="ED161" s="172">
        <f t="shared" si="135"/>
        <v>36747</v>
      </c>
      <c r="EE161" s="170">
        <f t="shared" si="136"/>
        <v>0</v>
      </c>
      <c r="EF161" s="171">
        <f t="shared" si="137"/>
        <v>0</v>
      </c>
      <c r="EG161" s="173">
        <f t="shared" si="138"/>
        <v>0</v>
      </c>
      <c r="EH161" s="170">
        <f t="shared" si="139"/>
        <v>0</v>
      </c>
      <c r="EI161" s="171">
        <f t="shared" si="140"/>
        <v>0</v>
      </c>
      <c r="EJ161" s="170">
        <f t="shared" si="141"/>
        <v>0</v>
      </c>
      <c r="EK161" s="169">
        <f t="shared" si="142"/>
        <v>0</v>
      </c>
      <c r="EL161" s="170">
        <f t="shared" si="143"/>
        <v>0</v>
      </c>
      <c r="EM161" s="170">
        <f t="shared" si="144"/>
        <v>0</v>
      </c>
      <c r="EN161" s="174">
        <f t="shared" si="145"/>
        <v>0</v>
      </c>
      <c r="EO161" s="171">
        <f t="shared" si="146"/>
        <v>0</v>
      </c>
      <c r="EP161" s="171">
        <f t="shared" si="147"/>
        <v>0</v>
      </c>
      <c r="EQ161" s="174">
        <f t="shared" si="148"/>
        <v>0</v>
      </c>
      <c r="ER161" s="171">
        <f t="shared" si="149"/>
        <v>0</v>
      </c>
      <c r="ES161" s="188"/>
    </row>
    <row r="162" spans="1:149" s="182" customFormat="1" ht="88.5" customHeight="1" thickBot="1">
      <c r="A162" s="27">
        <v>150</v>
      </c>
      <c r="B162" s="102" t="s">
        <v>365</v>
      </c>
      <c r="C162" s="102" t="s">
        <v>366</v>
      </c>
      <c r="D162" s="100" t="s">
        <v>57</v>
      </c>
      <c r="E162" s="102" t="s">
        <v>165</v>
      </c>
      <c r="F162" s="104">
        <v>70.909090909090907</v>
      </c>
      <c r="G162" s="102" t="s">
        <v>58</v>
      </c>
      <c r="H162" s="103" t="s">
        <v>59</v>
      </c>
      <c r="I162" s="88"/>
      <c r="J162" s="75"/>
      <c r="K162" s="75"/>
      <c r="L162" s="75"/>
      <c r="M162" s="71"/>
      <c r="N162" s="71"/>
      <c r="P162" s="65"/>
      <c r="Q162" s="65"/>
      <c r="R162" s="149"/>
      <c r="S162" s="65"/>
      <c r="T162" s="78"/>
      <c r="U162" s="65"/>
      <c r="V162" s="65"/>
      <c r="W162" s="149"/>
      <c r="X162" s="66"/>
      <c r="Y162" s="78"/>
      <c r="Z162" s="79"/>
      <c r="AA162" s="80"/>
      <c r="AB162" s="152"/>
      <c r="AC162" s="65"/>
      <c r="AD162" s="78"/>
      <c r="AE162" s="117"/>
      <c r="AF162" s="117"/>
      <c r="AG162" s="155"/>
      <c r="AH162" s="117"/>
      <c r="AI162" s="78"/>
      <c r="AJ162" s="79"/>
      <c r="AK162" s="80"/>
      <c r="AL162" s="152"/>
      <c r="AM162" s="66"/>
      <c r="AN162" s="81"/>
      <c r="AO162" s="65"/>
      <c r="AP162" s="65"/>
      <c r="AQ162" s="149"/>
      <c r="AR162" s="65"/>
      <c r="AS162" s="81"/>
      <c r="AT162" s="121">
        <v>40723</v>
      </c>
      <c r="AU162" s="121"/>
      <c r="AV162" s="162">
        <f t="shared" si="35"/>
        <v>40723</v>
      </c>
      <c r="AW162" s="121">
        <f>+AV162*F162</f>
        <v>2887630.9090909092</v>
      </c>
      <c r="AX162" s="81"/>
      <c r="AY162" s="65"/>
      <c r="AZ162" s="65"/>
      <c r="BA162" s="149"/>
      <c r="BB162" s="66"/>
      <c r="BC162" s="81"/>
      <c r="BD162" s="65"/>
      <c r="BE162" s="65"/>
      <c r="BF162" s="149"/>
      <c r="BG162" s="57"/>
      <c r="BH162" s="81"/>
      <c r="BI162" s="112"/>
      <c r="BJ162" s="112"/>
      <c r="BK162" s="151"/>
      <c r="BL162" s="123"/>
      <c r="BM162" s="81"/>
      <c r="BN162" s="65"/>
      <c r="BO162" s="65"/>
      <c r="BP162" s="149"/>
      <c r="BQ162" s="65"/>
      <c r="BR162" s="81"/>
      <c r="BS162" s="127"/>
      <c r="BT162" s="127"/>
      <c r="BU162" s="150"/>
      <c r="BV162" s="60"/>
      <c r="BW162" s="81"/>
      <c r="BX162" s="82"/>
      <c r="BY162" s="82"/>
      <c r="BZ162" s="157"/>
      <c r="CA162" s="63"/>
      <c r="CB162" s="129"/>
      <c r="CC162" s="82"/>
      <c r="CD162" s="82"/>
      <c r="CE162" s="157"/>
      <c r="CF162" s="63"/>
      <c r="CG162" s="129"/>
      <c r="CH162" s="82"/>
      <c r="CI162" s="82"/>
      <c r="CJ162" s="157"/>
      <c r="CK162" s="82"/>
      <c r="CL162" s="129"/>
      <c r="CM162" s="82"/>
      <c r="CN162" s="82"/>
      <c r="CO162" s="157"/>
      <c r="CP162" s="82"/>
      <c r="CQ162" s="129"/>
      <c r="CR162" s="112"/>
      <c r="CS162" s="112"/>
      <c r="CT162" s="151"/>
      <c r="CU162" s="82"/>
      <c r="CV162" s="129"/>
      <c r="CW162" s="119"/>
      <c r="CX162" s="119"/>
      <c r="CY162" s="150"/>
      <c r="CZ162" s="82"/>
      <c r="DA162" s="129"/>
      <c r="DB162" s="119"/>
      <c r="DC162" s="119"/>
      <c r="DD162" s="150"/>
      <c r="DE162" s="82"/>
      <c r="DF162" s="129"/>
      <c r="DG162" s="112"/>
      <c r="DH162" s="112"/>
      <c r="DI162" s="151"/>
      <c r="DJ162" s="82"/>
      <c r="DK162" s="129"/>
      <c r="DL162" s="119"/>
      <c r="DM162" s="119"/>
      <c r="DN162" s="150"/>
      <c r="DO162" s="82"/>
      <c r="DQ162" s="45">
        <f t="shared" si="152"/>
        <v>40723</v>
      </c>
      <c r="DR162" s="46">
        <f>SMALL((R162,W162,AB162,AG162,AL162,AQ162,AV162,BA162,BF162,BK162,BP162,BU162,BZ162,CE162,CJ162,CO162,CT162,CY162,DD162,DI162,DN162),1)</f>
        <v>40723</v>
      </c>
      <c r="DS162" s="175" t="str">
        <f t="shared" si="159"/>
        <v>Rafael Antonio Salamanca</v>
      </c>
      <c r="DT162" s="48"/>
      <c r="DU162" s="91" t="str">
        <f t="shared" si="153"/>
        <v/>
      </c>
      <c r="DV162" s="49">
        <f t="shared" si="154"/>
        <v>40723</v>
      </c>
      <c r="DW162" s="50">
        <f t="shared" si="160"/>
        <v>2887630.9090909092</v>
      </c>
      <c r="DX162" s="170">
        <f t="shared" si="129"/>
        <v>0</v>
      </c>
      <c r="DY162" s="170">
        <f t="shared" si="130"/>
        <v>0</v>
      </c>
      <c r="DZ162" s="170">
        <f t="shared" si="131"/>
        <v>0</v>
      </c>
      <c r="EA162" s="171">
        <f t="shared" si="132"/>
        <v>0</v>
      </c>
      <c r="EB162" s="170">
        <f t="shared" si="133"/>
        <v>0</v>
      </c>
      <c r="EC162" s="170">
        <f t="shared" si="134"/>
        <v>0</v>
      </c>
      <c r="ED162" s="172">
        <f t="shared" si="135"/>
        <v>40723</v>
      </c>
      <c r="EE162" s="170">
        <f t="shared" si="136"/>
        <v>0</v>
      </c>
      <c r="EF162" s="171">
        <f t="shared" si="137"/>
        <v>0</v>
      </c>
      <c r="EG162" s="173">
        <f t="shared" si="138"/>
        <v>0</v>
      </c>
      <c r="EH162" s="170">
        <f t="shared" si="139"/>
        <v>0</v>
      </c>
      <c r="EI162" s="171">
        <f t="shared" si="140"/>
        <v>0</v>
      </c>
      <c r="EJ162" s="170">
        <f t="shared" si="141"/>
        <v>0</v>
      </c>
      <c r="EK162" s="169">
        <f t="shared" si="142"/>
        <v>0</v>
      </c>
      <c r="EL162" s="170">
        <f t="shared" si="143"/>
        <v>0</v>
      </c>
      <c r="EM162" s="170">
        <f t="shared" si="144"/>
        <v>0</v>
      </c>
      <c r="EN162" s="174">
        <f t="shared" si="145"/>
        <v>0</v>
      </c>
      <c r="EO162" s="171">
        <f t="shared" si="146"/>
        <v>0</v>
      </c>
      <c r="EP162" s="171">
        <f t="shared" si="147"/>
        <v>0</v>
      </c>
      <c r="EQ162" s="174">
        <f t="shared" si="148"/>
        <v>0</v>
      </c>
      <c r="ER162" s="171">
        <f t="shared" si="149"/>
        <v>0</v>
      </c>
      <c r="ES162" s="35"/>
    </row>
    <row r="163" spans="1:149" s="182" customFormat="1" ht="88.5" customHeight="1" thickBot="1">
      <c r="A163" s="27">
        <v>151</v>
      </c>
      <c r="B163" s="102" t="s">
        <v>367</v>
      </c>
      <c r="C163" s="102" t="s">
        <v>368</v>
      </c>
      <c r="D163" s="100" t="s">
        <v>57</v>
      </c>
      <c r="E163" s="102" t="s">
        <v>165</v>
      </c>
      <c r="F163" s="104">
        <v>41.909090909090899</v>
      </c>
      <c r="G163" s="102" t="s">
        <v>58</v>
      </c>
      <c r="H163" s="103" t="s">
        <v>59</v>
      </c>
      <c r="I163" s="88"/>
      <c r="J163" s="76"/>
      <c r="K163" s="77"/>
      <c r="L163" s="76"/>
      <c r="M163" s="71"/>
      <c r="N163" s="71"/>
      <c r="P163" s="65"/>
      <c r="Q163" s="65"/>
      <c r="R163" s="149"/>
      <c r="S163" s="65"/>
      <c r="T163" s="78"/>
      <c r="U163" s="65"/>
      <c r="V163" s="65"/>
      <c r="W163" s="149"/>
      <c r="X163" s="66"/>
      <c r="Y163" s="78"/>
      <c r="Z163" s="79"/>
      <c r="AA163" s="80"/>
      <c r="AB163" s="152"/>
      <c r="AC163" s="65"/>
      <c r="AD163" s="78"/>
      <c r="AE163" s="117"/>
      <c r="AF163" s="117"/>
      <c r="AG163" s="155"/>
      <c r="AH163" s="117"/>
      <c r="AI163" s="78"/>
      <c r="AJ163" s="79"/>
      <c r="AK163" s="80"/>
      <c r="AL163" s="152"/>
      <c r="AM163" s="66"/>
      <c r="AN163" s="81"/>
      <c r="AO163" s="65"/>
      <c r="AP163" s="65"/>
      <c r="AQ163" s="149"/>
      <c r="AR163" s="65"/>
      <c r="AS163" s="81"/>
      <c r="AT163" s="121">
        <v>40723</v>
      </c>
      <c r="AU163" s="121"/>
      <c r="AV163" s="162">
        <f t="shared" si="35"/>
        <v>40723</v>
      </c>
      <c r="AW163" s="121">
        <f>+AV163*F163</f>
        <v>1706663.9090909087</v>
      </c>
      <c r="AX163" s="81"/>
      <c r="AY163" s="65"/>
      <c r="AZ163" s="65"/>
      <c r="BA163" s="149"/>
      <c r="BB163" s="66"/>
      <c r="BC163" s="81"/>
      <c r="BD163" s="65"/>
      <c r="BE163" s="65"/>
      <c r="BF163" s="149"/>
      <c r="BG163" s="57"/>
      <c r="BH163" s="81"/>
      <c r="BI163" s="123">
        <v>16627</v>
      </c>
      <c r="BJ163" s="123"/>
      <c r="BK163" s="163">
        <v>16627</v>
      </c>
      <c r="BL163" s="123">
        <f>+BK163*F163</f>
        <v>696822.45454545435</v>
      </c>
      <c r="BM163" s="81"/>
      <c r="BN163" s="65"/>
      <c r="BO163" s="65"/>
      <c r="BP163" s="149"/>
      <c r="BQ163" s="65"/>
      <c r="BR163" s="81"/>
      <c r="BS163" s="127"/>
      <c r="BT163" s="127"/>
      <c r="BU163" s="150"/>
      <c r="BV163" s="60"/>
      <c r="BW163" s="81"/>
      <c r="BX163" s="82"/>
      <c r="BY163" s="82"/>
      <c r="BZ163" s="157"/>
      <c r="CA163" s="63"/>
      <c r="CB163" s="129"/>
      <c r="CC163" s="82"/>
      <c r="CD163" s="82"/>
      <c r="CE163" s="157"/>
      <c r="CF163" s="63"/>
      <c r="CG163" s="129"/>
      <c r="CH163" s="82"/>
      <c r="CI163" s="82"/>
      <c r="CJ163" s="157"/>
      <c r="CK163" s="82"/>
      <c r="CL163" s="129"/>
      <c r="CM163" s="82"/>
      <c r="CN163" s="82"/>
      <c r="CO163" s="157"/>
      <c r="CP163" s="82"/>
      <c r="CQ163" s="129"/>
      <c r="CR163" s="112"/>
      <c r="CS163" s="112"/>
      <c r="CT163" s="151"/>
      <c r="CU163" s="82"/>
      <c r="CV163" s="129"/>
      <c r="CW163" s="119"/>
      <c r="CX163" s="119"/>
      <c r="CY163" s="150"/>
      <c r="CZ163" s="82"/>
      <c r="DA163" s="129"/>
      <c r="DB163" s="119"/>
      <c r="DC163" s="119"/>
      <c r="DD163" s="150"/>
      <c r="DE163" s="82"/>
      <c r="DF163" s="129"/>
      <c r="DG163" s="112"/>
      <c r="DH163" s="112"/>
      <c r="DI163" s="151"/>
      <c r="DJ163" s="82"/>
      <c r="DK163" s="129"/>
      <c r="DL163" s="119"/>
      <c r="DM163" s="119"/>
      <c r="DN163" s="150"/>
      <c r="DO163" s="82"/>
      <c r="DQ163" s="45">
        <f t="shared" si="152"/>
        <v>28675</v>
      </c>
      <c r="DR163" s="46">
        <f>SMALL((R163,W163,AB163,AG163,AL163,AQ163,AV163,BA163,BF163,BK163,BP163,BU163,BZ163,CE163,CJ163,CO163,CT163,CY163,DD163,DI163,DN163),1)</f>
        <v>16627</v>
      </c>
      <c r="DS163" s="175" t="str">
        <f t="shared" si="159"/>
        <v>DISCOLMETS S.A.S</v>
      </c>
      <c r="DT163" s="48"/>
      <c r="DU163" s="91" t="str">
        <f t="shared" si="153"/>
        <v/>
      </c>
      <c r="DV163" s="49">
        <f t="shared" si="154"/>
        <v>16627</v>
      </c>
      <c r="DW163" s="50">
        <f t="shared" si="160"/>
        <v>696822.45454545435</v>
      </c>
      <c r="DX163" s="170">
        <f t="shared" si="129"/>
        <v>0</v>
      </c>
      <c r="DY163" s="170">
        <f t="shared" si="130"/>
        <v>0</v>
      </c>
      <c r="DZ163" s="170">
        <f t="shared" si="131"/>
        <v>0</v>
      </c>
      <c r="EA163" s="171">
        <f t="shared" si="132"/>
        <v>0</v>
      </c>
      <c r="EB163" s="170">
        <f t="shared" si="133"/>
        <v>0</v>
      </c>
      <c r="EC163" s="170">
        <f t="shared" si="134"/>
        <v>0</v>
      </c>
      <c r="ED163" s="172">
        <f t="shared" si="135"/>
        <v>40723</v>
      </c>
      <c r="EE163" s="170">
        <f t="shared" si="136"/>
        <v>0</v>
      </c>
      <c r="EF163" s="171">
        <f t="shared" si="137"/>
        <v>0</v>
      </c>
      <c r="EG163" s="173">
        <f t="shared" si="138"/>
        <v>16627</v>
      </c>
      <c r="EH163" s="170">
        <f t="shared" si="139"/>
        <v>0</v>
      </c>
      <c r="EI163" s="171">
        <f t="shared" si="140"/>
        <v>0</v>
      </c>
      <c r="EJ163" s="170">
        <f t="shared" si="141"/>
        <v>0</v>
      </c>
      <c r="EK163" s="169">
        <f t="shared" si="142"/>
        <v>0</v>
      </c>
      <c r="EL163" s="170">
        <f t="shared" si="143"/>
        <v>0</v>
      </c>
      <c r="EM163" s="170">
        <f t="shared" si="144"/>
        <v>0</v>
      </c>
      <c r="EN163" s="174">
        <f t="shared" si="145"/>
        <v>0</v>
      </c>
      <c r="EO163" s="171">
        <f t="shared" si="146"/>
        <v>0</v>
      </c>
      <c r="EP163" s="171">
        <f t="shared" si="147"/>
        <v>0</v>
      </c>
      <c r="EQ163" s="174">
        <f t="shared" si="148"/>
        <v>0</v>
      </c>
      <c r="ER163" s="171">
        <f t="shared" si="149"/>
        <v>0</v>
      </c>
      <c r="ES163" s="35"/>
    </row>
    <row r="164" spans="1:149" s="182" customFormat="1" ht="88.5" customHeight="1" thickBot="1">
      <c r="A164" s="27">
        <v>152</v>
      </c>
      <c r="B164" s="98" t="s">
        <v>369</v>
      </c>
      <c r="C164" s="99" t="s">
        <v>370</v>
      </c>
      <c r="D164" s="100" t="s">
        <v>57</v>
      </c>
      <c r="E164" s="99" t="s">
        <v>37</v>
      </c>
      <c r="F164" s="101">
        <v>17</v>
      </c>
      <c r="G164" s="102" t="s">
        <v>58</v>
      </c>
      <c r="H164" s="103" t="s">
        <v>59</v>
      </c>
      <c r="I164" s="89"/>
      <c r="J164" s="76"/>
      <c r="K164" s="77"/>
      <c r="L164" s="76"/>
      <c r="M164" s="71"/>
      <c r="N164" s="71"/>
      <c r="P164" s="110">
        <v>30372</v>
      </c>
      <c r="Q164" s="110">
        <v>5770.68</v>
      </c>
      <c r="R164" s="150">
        <f t="shared" ref="R164:R165" si="161">+Q164+P164</f>
        <v>36142.68</v>
      </c>
      <c r="S164" s="111">
        <f>+R164*F164</f>
        <v>614425.56000000006</v>
      </c>
      <c r="T164" s="78"/>
      <c r="U164" s="65"/>
      <c r="V164" s="65"/>
      <c r="W164" s="149"/>
      <c r="X164" s="66"/>
      <c r="Y164" s="78"/>
      <c r="Z164" s="79"/>
      <c r="AA164" s="80"/>
      <c r="AB164" s="152"/>
      <c r="AC164" s="65"/>
      <c r="AD164" s="78"/>
      <c r="AE164" s="117"/>
      <c r="AF164" s="117"/>
      <c r="AG164" s="155"/>
      <c r="AH164" s="117"/>
      <c r="AI164" s="78"/>
      <c r="AJ164" s="79"/>
      <c r="AK164" s="80"/>
      <c r="AL164" s="152"/>
      <c r="AM164" s="66"/>
      <c r="AN164" s="81"/>
      <c r="AO164" s="65"/>
      <c r="AP164" s="65"/>
      <c r="AQ164" s="149"/>
      <c r="AR164" s="65"/>
      <c r="AS164" s="81"/>
      <c r="AT164" s="121"/>
      <c r="AU164" s="121"/>
      <c r="AV164" s="162"/>
      <c r="AW164" s="121"/>
      <c r="AX164" s="81"/>
      <c r="AY164" s="65"/>
      <c r="AZ164" s="65"/>
      <c r="BA164" s="149"/>
      <c r="BB164" s="66"/>
      <c r="BC164" s="81"/>
      <c r="BD164" s="65"/>
      <c r="BE164" s="65"/>
      <c r="BF164" s="149"/>
      <c r="BG164" s="57"/>
      <c r="BH164" s="81"/>
      <c r="BI164" s="112"/>
      <c r="BJ164" s="112"/>
      <c r="BK164" s="151"/>
      <c r="BL164" s="123"/>
      <c r="BM164" s="81"/>
      <c r="BN164" s="65"/>
      <c r="BO164" s="65"/>
      <c r="BP164" s="149"/>
      <c r="BQ164" s="65"/>
      <c r="BR164" s="81"/>
      <c r="BS164" s="127"/>
      <c r="BT164" s="127"/>
      <c r="BU164" s="150"/>
      <c r="BV164" s="60"/>
      <c r="BW164" s="81"/>
      <c r="BX164" s="82"/>
      <c r="BY164" s="82"/>
      <c r="BZ164" s="157"/>
      <c r="CA164" s="63"/>
      <c r="CB164" s="129"/>
      <c r="CC164" s="82"/>
      <c r="CD164" s="82"/>
      <c r="CE164" s="157"/>
      <c r="CF164" s="63"/>
      <c r="CG164" s="129"/>
      <c r="CH164" s="82"/>
      <c r="CI164" s="82"/>
      <c r="CJ164" s="157"/>
      <c r="CK164" s="82"/>
      <c r="CL164" s="129"/>
      <c r="CM164" s="82"/>
      <c r="CN164" s="82"/>
      <c r="CO164" s="157"/>
      <c r="CP164" s="82"/>
      <c r="CQ164" s="129"/>
      <c r="CR164" s="112">
        <v>15490</v>
      </c>
      <c r="CS164" s="112"/>
      <c r="CT164" s="151">
        <f t="shared" si="114"/>
        <v>15490</v>
      </c>
      <c r="CU164" s="82">
        <f>+CT164*F164</f>
        <v>263330</v>
      </c>
      <c r="CV164" s="129"/>
      <c r="CW164" s="119"/>
      <c r="CX164" s="119"/>
      <c r="CY164" s="150"/>
      <c r="CZ164" s="82"/>
      <c r="DA164" s="129"/>
      <c r="DB164" s="119"/>
      <c r="DC164" s="119"/>
      <c r="DD164" s="150"/>
      <c r="DE164" s="82"/>
      <c r="DF164" s="129"/>
      <c r="DG164" s="112"/>
      <c r="DH164" s="112"/>
      <c r="DI164" s="151"/>
      <c r="DJ164" s="82"/>
      <c r="DK164" s="129"/>
      <c r="DL164" s="119"/>
      <c r="DM164" s="119"/>
      <c r="DN164" s="150"/>
      <c r="DO164" s="82"/>
      <c r="DQ164" s="45">
        <f t="shared" si="152"/>
        <v>25816.34</v>
      </c>
      <c r="DR164" s="46">
        <f>SMALL((R164,W164,AB164,AG164,AL164,AQ164,AV164,BA164,BF164,BK164,BP164,BU164,BZ164,CE164,CJ164,CO164,CT164,CY164,DD164,DI164,DN164),1)</f>
        <v>15490</v>
      </c>
      <c r="DS164" s="175" t="str">
        <f t="shared" si="159"/>
        <v>LABORATORIOS GOTHAPLAST</v>
      </c>
      <c r="DT164" s="48"/>
      <c r="DU164" s="91" t="str">
        <f t="shared" si="153"/>
        <v/>
      </c>
      <c r="DV164" s="49">
        <f t="shared" si="154"/>
        <v>15490</v>
      </c>
      <c r="DW164" s="50">
        <f t="shared" si="160"/>
        <v>263330</v>
      </c>
      <c r="DX164" s="170">
        <f t="shared" si="129"/>
        <v>36142.68</v>
      </c>
      <c r="DY164" s="170">
        <f t="shared" si="130"/>
        <v>0</v>
      </c>
      <c r="DZ164" s="170">
        <f t="shared" si="131"/>
        <v>0</v>
      </c>
      <c r="EA164" s="171">
        <f t="shared" si="132"/>
        <v>0</v>
      </c>
      <c r="EB164" s="170">
        <f t="shared" si="133"/>
        <v>0</v>
      </c>
      <c r="EC164" s="170">
        <f t="shared" si="134"/>
        <v>0</v>
      </c>
      <c r="ED164" s="172">
        <f t="shared" si="135"/>
        <v>0</v>
      </c>
      <c r="EE164" s="170">
        <f t="shared" si="136"/>
        <v>0</v>
      </c>
      <c r="EF164" s="171">
        <f t="shared" si="137"/>
        <v>0</v>
      </c>
      <c r="EG164" s="173">
        <f t="shared" si="138"/>
        <v>0</v>
      </c>
      <c r="EH164" s="170">
        <f t="shared" si="139"/>
        <v>0</v>
      </c>
      <c r="EI164" s="171">
        <f t="shared" si="140"/>
        <v>0</v>
      </c>
      <c r="EJ164" s="170">
        <f t="shared" si="141"/>
        <v>0</v>
      </c>
      <c r="EK164" s="169">
        <f t="shared" si="142"/>
        <v>0</v>
      </c>
      <c r="EL164" s="170">
        <f t="shared" si="143"/>
        <v>0</v>
      </c>
      <c r="EM164" s="170">
        <f t="shared" si="144"/>
        <v>0</v>
      </c>
      <c r="EN164" s="174">
        <f t="shared" si="145"/>
        <v>15490</v>
      </c>
      <c r="EO164" s="171">
        <f t="shared" si="146"/>
        <v>0</v>
      </c>
      <c r="EP164" s="171">
        <f t="shared" si="147"/>
        <v>0</v>
      </c>
      <c r="EQ164" s="174">
        <f t="shared" si="148"/>
        <v>0</v>
      </c>
      <c r="ER164" s="171">
        <f t="shared" si="149"/>
        <v>0</v>
      </c>
      <c r="ES164" s="35"/>
    </row>
    <row r="165" spans="1:149" s="182" customFormat="1" ht="88.5" customHeight="1" thickBot="1">
      <c r="A165" s="27">
        <v>153</v>
      </c>
      <c r="B165" s="98" t="s">
        <v>371</v>
      </c>
      <c r="C165" s="99" t="s">
        <v>372</v>
      </c>
      <c r="D165" s="100" t="s">
        <v>57</v>
      </c>
      <c r="E165" s="99" t="s">
        <v>37</v>
      </c>
      <c r="F165" s="101">
        <v>10</v>
      </c>
      <c r="G165" s="102" t="s">
        <v>58</v>
      </c>
      <c r="H165" s="103" t="s">
        <v>59</v>
      </c>
      <c r="I165" s="89"/>
      <c r="J165" s="76"/>
      <c r="K165" s="77"/>
      <c r="L165" s="76"/>
      <c r="M165" s="71"/>
      <c r="N165" s="71"/>
      <c r="P165" s="110">
        <v>30372</v>
      </c>
      <c r="Q165" s="110">
        <v>5770.68</v>
      </c>
      <c r="R165" s="150">
        <f t="shared" si="161"/>
        <v>36142.68</v>
      </c>
      <c r="S165" s="111">
        <f>+R165*F165</f>
        <v>361426.8</v>
      </c>
      <c r="T165" s="78"/>
      <c r="U165" s="65"/>
      <c r="V165" s="65"/>
      <c r="W165" s="149"/>
      <c r="X165" s="66"/>
      <c r="Y165" s="78"/>
      <c r="Z165" s="79"/>
      <c r="AA165" s="80"/>
      <c r="AB165" s="152"/>
      <c r="AC165" s="65"/>
      <c r="AD165" s="78"/>
      <c r="AE165" s="117"/>
      <c r="AF165" s="117"/>
      <c r="AG165" s="155"/>
      <c r="AH165" s="117"/>
      <c r="AI165" s="78"/>
      <c r="AJ165" s="79"/>
      <c r="AK165" s="80"/>
      <c r="AL165" s="152"/>
      <c r="AM165" s="66"/>
      <c r="AN165" s="81"/>
      <c r="AO165" s="64"/>
      <c r="AP165" s="64"/>
      <c r="AQ165" s="160"/>
      <c r="AR165" s="65"/>
      <c r="AS165" s="81"/>
      <c r="AT165" s="121"/>
      <c r="AU165" s="121"/>
      <c r="AV165" s="162"/>
      <c r="AW165" s="121"/>
      <c r="AX165" s="81"/>
      <c r="AY165" s="65"/>
      <c r="AZ165" s="65"/>
      <c r="BA165" s="149"/>
      <c r="BB165" s="66"/>
      <c r="BC165" s="81"/>
      <c r="BD165" s="65"/>
      <c r="BE165" s="65"/>
      <c r="BF165" s="149"/>
      <c r="BG165" s="57"/>
      <c r="BH165" s="81"/>
      <c r="BI165" s="112"/>
      <c r="BJ165" s="112"/>
      <c r="BK165" s="151"/>
      <c r="BL165" s="123"/>
      <c r="BM165" s="81"/>
      <c r="BN165" s="65"/>
      <c r="BO165" s="65"/>
      <c r="BP165" s="149"/>
      <c r="BQ165" s="65"/>
      <c r="BR165" s="81"/>
      <c r="BS165" s="127"/>
      <c r="BT165" s="127"/>
      <c r="BU165" s="150"/>
      <c r="BV165" s="60"/>
      <c r="BW165" s="81"/>
      <c r="BX165" s="82"/>
      <c r="BY165" s="82"/>
      <c r="BZ165" s="157"/>
      <c r="CA165" s="63"/>
      <c r="CB165" s="129"/>
      <c r="CC165" s="82"/>
      <c r="CD165" s="82"/>
      <c r="CE165" s="157"/>
      <c r="CF165" s="63"/>
      <c r="CG165" s="129"/>
      <c r="CH165" s="82"/>
      <c r="CI165" s="82"/>
      <c r="CJ165" s="157"/>
      <c r="CK165" s="82"/>
      <c r="CL165" s="129"/>
      <c r="CM165" s="82"/>
      <c r="CN165" s="82"/>
      <c r="CO165" s="157"/>
      <c r="CP165" s="82"/>
      <c r="CQ165" s="129"/>
      <c r="CR165" s="112">
        <v>21120</v>
      </c>
      <c r="CS165" s="112"/>
      <c r="CT165" s="151">
        <f t="shared" si="114"/>
        <v>21120</v>
      </c>
      <c r="CU165" s="82">
        <f>+CT165*F165</f>
        <v>211200</v>
      </c>
      <c r="CV165" s="129"/>
      <c r="CW165" s="119"/>
      <c r="CX165" s="119"/>
      <c r="CY165" s="150"/>
      <c r="CZ165" s="82"/>
      <c r="DA165" s="129"/>
      <c r="DB165" s="119"/>
      <c r="DC165" s="119"/>
      <c r="DD165" s="150"/>
      <c r="DE165" s="82"/>
      <c r="DF165" s="129"/>
      <c r="DG165" s="112"/>
      <c r="DH165" s="112"/>
      <c r="DI165" s="151"/>
      <c r="DJ165" s="82"/>
      <c r="DK165" s="129"/>
      <c r="DL165" s="119"/>
      <c r="DM165" s="119"/>
      <c r="DN165" s="150"/>
      <c r="DO165" s="82"/>
      <c r="DQ165" s="45">
        <f t="shared" si="152"/>
        <v>28631.34</v>
      </c>
      <c r="DR165" s="46">
        <f>SMALL((R165,W165,AB165,AG165,AL165,AQ165,AV165,BA165,BF165,BK165,BP165,BU165,BZ165,CE165,CJ165,CO165,CT165,CY165,DD165,DI165,DN165),1)</f>
        <v>21120</v>
      </c>
      <c r="DS165" s="175" t="str">
        <f t="shared" si="159"/>
        <v>LABORATORIOS GOTHAPLAST</v>
      </c>
      <c r="DT165" s="48"/>
      <c r="DU165" s="91" t="str">
        <f t="shared" si="153"/>
        <v/>
      </c>
      <c r="DV165" s="49">
        <f t="shared" si="154"/>
        <v>21120</v>
      </c>
      <c r="DW165" s="50">
        <f t="shared" si="160"/>
        <v>211200</v>
      </c>
      <c r="DX165" s="170">
        <f t="shared" si="129"/>
        <v>36142.68</v>
      </c>
      <c r="DY165" s="170">
        <f t="shared" si="130"/>
        <v>0</v>
      </c>
      <c r="DZ165" s="170">
        <f t="shared" si="131"/>
        <v>0</v>
      </c>
      <c r="EA165" s="171">
        <f t="shared" si="132"/>
        <v>0</v>
      </c>
      <c r="EB165" s="170">
        <f t="shared" si="133"/>
        <v>0</v>
      </c>
      <c r="EC165" s="170">
        <f t="shared" si="134"/>
        <v>0</v>
      </c>
      <c r="ED165" s="172">
        <f t="shared" si="135"/>
        <v>0</v>
      </c>
      <c r="EE165" s="170">
        <f t="shared" si="136"/>
        <v>0</v>
      </c>
      <c r="EF165" s="171">
        <f t="shared" si="137"/>
        <v>0</v>
      </c>
      <c r="EG165" s="173">
        <f t="shared" si="138"/>
        <v>0</v>
      </c>
      <c r="EH165" s="170">
        <f t="shared" si="139"/>
        <v>0</v>
      </c>
      <c r="EI165" s="171">
        <f t="shared" si="140"/>
        <v>0</v>
      </c>
      <c r="EJ165" s="170">
        <f t="shared" si="141"/>
        <v>0</v>
      </c>
      <c r="EK165" s="169">
        <f t="shared" si="142"/>
        <v>0</v>
      </c>
      <c r="EL165" s="170">
        <f t="shared" si="143"/>
        <v>0</v>
      </c>
      <c r="EM165" s="170">
        <f t="shared" si="144"/>
        <v>0</v>
      </c>
      <c r="EN165" s="174">
        <f t="shared" si="145"/>
        <v>21120</v>
      </c>
      <c r="EO165" s="171">
        <f t="shared" si="146"/>
        <v>0</v>
      </c>
      <c r="EP165" s="171">
        <f t="shared" si="147"/>
        <v>0</v>
      </c>
      <c r="EQ165" s="174">
        <f t="shared" si="148"/>
        <v>0</v>
      </c>
      <c r="ER165" s="171">
        <f t="shared" si="149"/>
        <v>0</v>
      </c>
      <c r="ES165" s="35"/>
    </row>
    <row r="166" spans="1:149" s="182" customFormat="1" ht="88.5" customHeight="1" thickBot="1">
      <c r="A166" s="27">
        <v>154</v>
      </c>
      <c r="B166" s="102" t="s">
        <v>373</v>
      </c>
      <c r="C166" s="102" t="s">
        <v>374</v>
      </c>
      <c r="D166" s="100" t="s">
        <v>57</v>
      </c>
      <c r="E166" s="102" t="s">
        <v>108</v>
      </c>
      <c r="F166" s="104">
        <v>5</v>
      </c>
      <c r="G166" s="102" t="s">
        <v>58</v>
      </c>
      <c r="H166" s="103" t="s">
        <v>59</v>
      </c>
      <c r="I166" s="89"/>
      <c r="J166" s="85"/>
      <c r="K166" s="77"/>
      <c r="L166" s="77"/>
      <c r="M166" s="71"/>
      <c r="N166" s="71"/>
      <c r="P166" s="65"/>
      <c r="Q166" s="65"/>
      <c r="R166" s="149"/>
      <c r="S166" s="65"/>
      <c r="T166" s="78"/>
      <c r="U166" s="65"/>
      <c r="V166" s="65"/>
      <c r="W166" s="149"/>
      <c r="X166" s="66"/>
      <c r="Y166" s="78"/>
      <c r="Z166" s="79"/>
      <c r="AA166" s="80"/>
      <c r="AB166" s="152"/>
      <c r="AC166" s="65"/>
      <c r="AD166" s="78"/>
      <c r="AE166" s="117"/>
      <c r="AF166" s="117"/>
      <c r="AG166" s="155"/>
      <c r="AH166" s="117"/>
      <c r="AI166" s="78"/>
      <c r="AJ166" s="79"/>
      <c r="AK166" s="80"/>
      <c r="AL166" s="152"/>
      <c r="AM166" s="66"/>
      <c r="AN166" s="81"/>
      <c r="AO166" s="65"/>
      <c r="AP166" s="65"/>
      <c r="AQ166" s="149"/>
      <c r="AR166" s="65"/>
      <c r="AS166" s="81"/>
      <c r="AT166" s="121"/>
      <c r="AU166" s="121"/>
      <c r="AV166" s="162"/>
      <c r="AW166" s="121"/>
      <c r="AX166" s="81"/>
      <c r="AY166" s="65"/>
      <c r="AZ166" s="65"/>
      <c r="BA166" s="149"/>
      <c r="BB166" s="66"/>
      <c r="BC166" s="81"/>
      <c r="BD166" s="65"/>
      <c r="BE166" s="65"/>
      <c r="BF166" s="149"/>
      <c r="BG166" s="57"/>
      <c r="BH166" s="81"/>
      <c r="BI166" s="123">
        <v>84157</v>
      </c>
      <c r="BJ166" s="123"/>
      <c r="BK166" s="163">
        <v>84157</v>
      </c>
      <c r="BL166" s="123">
        <f>+BK166*F166</f>
        <v>420785</v>
      </c>
      <c r="BM166" s="81"/>
      <c r="BN166" s="65"/>
      <c r="BO166" s="65"/>
      <c r="BP166" s="149"/>
      <c r="BQ166" s="65"/>
      <c r="BR166" s="81"/>
      <c r="BS166" s="127"/>
      <c r="BT166" s="127"/>
      <c r="BU166" s="150"/>
      <c r="BV166" s="60"/>
      <c r="BW166" s="81"/>
      <c r="BX166" s="82"/>
      <c r="BY166" s="82"/>
      <c r="BZ166" s="157"/>
      <c r="CA166" s="63"/>
      <c r="CB166" s="129"/>
      <c r="CC166" s="82"/>
      <c r="CD166" s="82"/>
      <c r="CE166" s="157"/>
      <c r="CF166" s="63"/>
      <c r="CG166" s="129"/>
      <c r="CH166" s="82"/>
      <c r="CI166" s="82"/>
      <c r="CJ166" s="157"/>
      <c r="CK166" s="82"/>
      <c r="CL166" s="129"/>
      <c r="CM166" s="82"/>
      <c r="CN166" s="82"/>
      <c r="CO166" s="157"/>
      <c r="CP166" s="82"/>
      <c r="CQ166" s="129"/>
      <c r="CR166" s="112"/>
      <c r="CS166" s="112"/>
      <c r="CT166" s="151"/>
      <c r="CU166" s="82"/>
      <c r="CV166" s="129"/>
      <c r="CW166" s="119"/>
      <c r="CX166" s="119"/>
      <c r="CY166" s="150"/>
      <c r="CZ166" s="82"/>
      <c r="DA166" s="129"/>
      <c r="DB166" s="119"/>
      <c r="DC166" s="119"/>
      <c r="DD166" s="150"/>
      <c r="DE166" s="82"/>
      <c r="DF166" s="129"/>
      <c r="DG166" s="112"/>
      <c r="DH166" s="112"/>
      <c r="DI166" s="151"/>
      <c r="DJ166" s="82"/>
      <c r="DK166" s="129"/>
      <c r="DL166" s="119"/>
      <c r="DM166" s="119"/>
      <c r="DN166" s="150"/>
      <c r="DO166" s="82"/>
      <c r="DQ166" s="45">
        <f t="shared" si="152"/>
        <v>84157</v>
      </c>
      <c r="DR166" s="46">
        <f>SMALL((R166,W166,AB166,AG166,AL166,AQ166,AV166,BA166,BF166,BK166,BP166,BU166,BZ166,CE166,CJ166,CO166,CT166,CY166,DD166,DI166,DN166),1)</f>
        <v>84157</v>
      </c>
      <c r="DS166" s="175" t="str">
        <f t="shared" si="159"/>
        <v>DISCOLMETS S.A.S</v>
      </c>
      <c r="DT166" s="48"/>
      <c r="DU166" s="91" t="str">
        <f t="shared" si="153"/>
        <v/>
      </c>
      <c r="DV166" s="49">
        <f t="shared" si="154"/>
        <v>84157</v>
      </c>
      <c r="DW166" s="50">
        <f t="shared" si="160"/>
        <v>420785</v>
      </c>
      <c r="DX166" s="170">
        <f t="shared" si="129"/>
        <v>0</v>
      </c>
      <c r="DY166" s="170">
        <f t="shared" si="130"/>
        <v>0</v>
      </c>
      <c r="DZ166" s="170">
        <f t="shared" si="131"/>
        <v>0</v>
      </c>
      <c r="EA166" s="171">
        <f t="shared" si="132"/>
        <v>0</v>
      </c>
      <c r="EB166" s="170">
        <f t="shared" si="133"/>
        <v>0</v>
      </c>
      <c r="EC166" s="170">
        <f t="shared" si="134"/>
        <v>0</v>
      </c>
      <c r="ED166" s="172">
        <f t="shared" si="135"/>
        <v>0</v>
      </c>
      <c r="EE166" s="170">
        <f t="shared" si="136"/>
        <v>0</v>
      </c>
      <c r="EF166" s="171">
        <f t="shared" si="137"/>
        <v>0</v>
      </c>
      <c r="EG166" s="173">
        <f t="shared" si="138"/>
        <v>84157</v>
      </c>
      <c r="EH166" s="170">
        <f t="shared" si="139"/>
        <v>0</v>
      </c>
      <c r="EI166" s="171">
        <f t="shared" si="140"/>
        <v>0</v>
      </c>
      <c r="EJ166" s="170">
        <f t="shared" si="141"/>
        <v>0</v>
      </c>
      <c r="EK166" s="169">
        <f t="shared" si="142"/>
        <v>0</v>
      </c>
      <c r="EL166" s="170">
        <f t="shared" si="143"/>
        <v>0</v>
      </c>
      <c r="EM166" s="170">
        <f t="shared" si="144"/>
        <v>0</v>
      </c>
      <c r="EN166" s="174">
        <f t="shared" si="145"/>
        <v>0</v>
      </c>
      <c r="EO166" s="171">
        <f t="shared" si="146"/>
        <v>0</v>
      </c>
      <c r="EP166" s="171">
        <f t="shared" si="147"/>
        <v>0</v>
      </c>
      <c r="EQ166" s="174">
        <f t="shared" si="148"/>
        <v>0</v>
      </c>
      <c r="ER166" s="171">
        <f t="shared" si="149"/>
        <v>0</v>
      </c>
      <c r="ES166" s="35"/>
    </row>
    <row r="167" spans="1:149" s="182" customFormat="1" ht="88.5" customHeight="1" thickBot="1">
      <c r="A167" s="27">
        <v>155</v>
      </c>
      <c r="B167" s="102" t="s">
        <v>375</v>
      </c>
      <c r="C167" s="102" t="s">
        <v>376</v>
      </c>
      <c r="D167" s="100" t="s">
        <v>57</v>
      </c>
      <c r="E167" s="102" t="s">
        <v>37</v>
      </c>
      <c r="F167" s="104">
        <v>10</v>
      </c>
      <c r="G167" s="102" t="s">
        <v>58</v>
      </c>
      <c r="H167" s="103" t="s">
        <v>59</v>
      </c>
      <c r="I167" s="88"/>
      <c r="J167" s="85"/>
      <c r="K167" s="77"/>
      <c r="L167" s="77"/>
      <c r="M167" s="71"/>
      <c r="N167" s="71"/>
      <c r="P167" s="65"/>
      <c r="Q167" s="65"/>
      <c r="R167" s="149"/>
      <c r="S167" s="65"/>
      <c r="T167" s="78"/>
      <c r="U167" s="65"/>
      <c r="V167" s="65"/>
      <c r="W167" s="149"/>
      <c r="X167" s="66"/>
      <c r="Y167" s="78"/>
      <c r="Z167" s="79"/>
      <c r="AA167" s="80"/>
      <c r="AB167" s="152"/>
      <c r="AC167" s="65"/>
      <c r="AD167" s="78"/>
      <c r="AE167" s="117"/>
      <c r="AF167" s="117"/>
      <c r="AG167" s="155"/>
      <c r="AH167" s="117"/>
      <c r="AI167" s="78"/>
      <c r="AJ167" s="79"/>
      <c r="AK167" s="80"/>
      <c r="AL167" s="152"/>
      <c r="AM167" s="66"/>
      <c r="AN167" s="81"/>
      <c r="AO167" s="65"/>
      <c r="AP167" s="65"/>
      <c r="AQ167" s="149"/>
      <c r="AR167" s="65"/>
      <c r="AS167" s="81"/>
      <c r="AT167" s="121"/>
      <c r="AU167" s="121"/>
      <c r="AV167" s="162"/>
      <c r="AW167" s="121"/>
      <c r="AX167" s="81"/>
      <c r="AY167" s="65"/>
      <c r="AZ167" s="65"/>
      <c r="BA167" s="149"/>
      <c r="BB167" s="66"/>
      <c r="BC167" s="81"/>
      <c r="BD167" s="65"/>
      <c r="BE167" s="65"/>
      <c r="BF167" s="149"/>
      <c r="BG167" s="57"/>
      <c r="BH167" s="81"/>
      <c r="BI167" s="112"/>
      <c r="BJ167" s="112"/>
      <c r="BK167" s="151"/>
      <c r="BL167" s="123"/>
      <c r="BM167" s="81"/>
      <c r="BN167" s="65"/>
      <c r="BO167" s="65"/>
      <c r="BP167" s="149"/>
      <c r="BQ167" s="65"/>
      <c r="BR167" s="81"/>
      <c r="BS167" s="127"/>
      <c r="BT167" s="127"/>
      <c r="BU167" s="150"/>
      <c r="BV167" s="60"/>
      <c r="BW167" s="81"/>
      <c r="BX167" s="82"/>
      <c r="BY167" s="82"/>
      <c r="BZ167" s="157"/>
      <c r="CA167" s="63"/>
      <c r="CB167" s="129"/>
      <c r="CC167" s="82"/>
      <c r="CD167" s="82"/>
      <c r="CE167" s="157"/>
      <c r="CF167" s="63"/>
      <c r="CG167" s="129"/>
      <c r="CH167" s="82"/>
      <c r="CI167" s="82"/>
      <c r="CJ167" s="157"/>
      <c r="CK167" s="82"/>
      <c r="CL167" s="129"/>
      <c r="CM167" s="82"/>
      <c r="CN167" s="82"/>
      <c r="CO167" s="157"/>
      <c r="CP167" s="82"/>
      <c r="CQ167" s="129"/>
      <c r="CR167" s="112">
        <v>2150</v>
      </c>
      <c r="CS167" s="112">
        <f>CR167*19%</f>
        <v>408.5</v>
      </c>
      <c r="CT167" s="151">
        <f t="shared" si="114"/>
        <v>2558.5</v>
      </c>
      <c r="CU167" s="82">
        <f>+CT167*F167</f>
        <v>25585</v>
      </c>
      <c r="CV167" s="129"/>
      <c r="CW167" s="119"/>
      <c r="CX167" s="119"/>
      <c r="CY167" s="150"/>
      <c r="CZ167" s="82"/>
      <c r="DA167" s="129"/>
      <c r="DB167" s="119"/>
      <c r="DC167" s="119"/>
      <c r="DD167" s="150"/>
      <c r="DE167" s="82"/>
      <c r="DF167" s="129"/>
      <c r="DG167" s="112">
        <v>43670</v>
      </c>
      <c r="DH167" s="112">
        <f>+DG167*0.19</f>
        <v>8297.2999999999993</v>
      </c>
      <c r="DI167" s="151">
        <f t="shared" si="158"/>
        <v>51967.3</v>
      </c>
      <c r="DJ167" s="82">
        <f>+DI167*F167</f>
        <v>519673</v>
      </c>
      <c r="DK167" s="129"/>
      <c r="DL167" s="119"/>
      <c r="DM167" s="119"/>
      <c r="DN167" s="150"/>
      <c r="DO167" s="82"/>
      <c r="DQ167" s="45">
        <f t="shared" si="152"/>
        <v>27262.9</v>
      </c>
      <c r="DR167" s="46">
        <f>SMALL((R167,W167,AB167,AG167,AL167,AQ167,AV167,BA167,BF167,BK167,BP167,BU167,BZ167,CE167,CJ167,CO167,CT167,CY167,DD167,DI167,DN167),1)</f>
        <v>2558.5</v>
      </c>
      <c r="DS167" s="175" t="str">
        <f t="shared" si="159"/>
        <v>LABORATORIOS GOTHAPLAST</v>
      </c>
      <c r="DT167" s="48"/>
      <c r="DU167" s="91" t="str">
        <f t="shared" si="153"/>
        <v/>
      </c>
      <c r="DV167" s="49">
        <f t="shared" si="154"/>
        <v>2558.5</v>
      </c>
      <c r="DW167" s="50">
        <f t="shared" si="160"/>
        <v>25585</v>
      </c>
      <c r="DX167" s="170">
        <f t="shared" si="129"/>
        <v>0</v>
      </c>
      <c r="DY167" s="170">
        <f t="shared" si="130"/>
        <v>0</v>
      </c>
      <c r="DZ167" s="170">
        <f t="shared" si="131"/>
        <v>0</v>
      </c>
      <c r="EA167" s="171">
        <f t="shared" si="132"/>
        <v>0</v>
      </c>
      <c r="EB167" s="170">
        <f t="shared" si="133"/>
        <v>0</v>
      </c>
      <c r="EC167" s="170">
        <f t="shared" si="134"/>
        <v>0</v>
      </c>
      <c r="ED167" s="172">
        <f t="shared" si="135"/>
        <v>0</v>
      </c>
      <c r="EE167" s="170">
        <f t="shared" si="136"/>
        <v>0</v>
      </c>
      <c r="EF167" s="171">
        <f t="shared" si="137"/>
        <v>0</v>
      </c>
      <c r="EG167" s="173">
        <f t="shared" si="138"/>
        <v>0</v>
      </c>
      <c r="EH167" s="170">
        <f t="shared" si="139"/>
        <v>0</v>
      </c>
      <c r="EI167" s="171">
        <f t="shared" si="140"/>
        <v>0</v>
      </c>
      <c r="EJ167" s="170">
        <f t="shared" si="141"/>
        <v>0</v>
      </c>
      <c r="EK167" s="169">
        <f t="shared" si="142"/>
        <v>0</v>
      </c>
      <c r="EL167" s="170">
        <f t="shared" si="143"/>
        <v>0</v>
      </c>
      <c r="EM167" s="170">
        <f t="shared" si="144"/>
        <v>0</v>
      </c>
      <c r="EN167" s="174">
        <f t="shared" si="145"/>
        <v>2558.5</v>
      </c>
      <c r="EO167" s="171">
        <f t="shared" si="146"/>
        <v>0</v>
      </c>
      <c r="EP167" s="171">
        <f t="shared" si="147"/>
        <v>0</v>
      </c>
      <c r="EQ167" s="174">
        <f t="shared" si="148"/>
        <v>51967.3</v>
      </c>
      <c r="ER167" s="171">
        <f t="shared" si="149"/>
        <v>0</v>
      </c>
      <c r="ES167" s="35"/>
    </row>
    <row r="168" spans="1:149" s="182" customFormat="1" ht="88.5" customHeight="1" thickBot="1">
      <c r="A168" s="27">
        <v>156</v>
      </c>
      <c r="B168" s="98" t="s">
        <v>377</v>
      </c>
      <c r="C168" s="99" t="s">
        <v>378</v>
      </c>
      <c r="D168" s="100" t="s">
        <v>57</v>
      </c>
      <c r="E168" s="99" t="s">
        <v>37</v>
      </c>
      <c r="F168" s="101">
        <v>311</v>
      </c>
      <c r="G168" s="102" t="s">
        <v>58</v>
      </c>
      <c r="H168" s="103" t="s">
        <v>59</v>
      </c>
      <c r="I168" s="89"/>
      <c r="J168" s="85"/>
      <c r="K168" s="77"/>
      <c r="L168" s="77"/>
      <c r="M168" s="71"/>
      <c r="N168" s="71"/>
      <c r="P168" s="65"/>
      <c r="Q168" s="65"/>
      <c r="R168" s="149"/>
      <c r="S168" s="65"/>
      <c r="T168" s="78"/>
      <c r="U168" s="65"/>
      <c r="V168" s="65"/>
      <c r="W168" s="149"/>
      <c r="X168" s="66"/>
      <c r="Y168" s="78"/>
      <c r="Z168" s="79"/>
      <c r="AA168" s="80"/>
      <c r="AB168" s="152"/>
      <c r="AC168" s="65"/>
      <c r="AD168" s="78"/>
      <c r="AE168" s="117"/>
      <c r="AF168" s="117"/>
      <c r="AG168" s="155"/>
      <c r="AH168" s="117"/>
      <c r="AI168" s="78"/>
      <c r="AJ168" s="79"/>
      <c r="AK168" s="80"/>
      <c r="AL168" s="152"/>
      <c r="AM168" s="66"/>
      <c r="AN168" s="81"/>
      <c r="AO168" s="65"/>
      <c r="AP168" s="65"/>
      <c r="AQ168" s="149"/>
      <c r="AR168" s="65"/>
      <c r="AS168" s="81"/>
      <c r="AT168" s="121">
        <v>2404</v>
      </c>
      <c r="AU168" s="121">
        <f>AT168*19%</f>
        <v>456.76</v>
      </c>
      <c r="AV168" s="162">
        <f t="shared" si="35"/>
        <v>2860.76</v>
      </c>
      <c r="AW168" s="121">
        <f>+AV168*F168</f>
        <v>889696.3600000001</v>
      </c>
      <c r="AX168" s="81"/>
      <c r="AY168" s="65"/>
      <c r="AZ168" s="65"/>
      <c r="BA168" s="149"/>
      <c r="BB168" s="66"/>
      <c r="BC168" s="81"/>
      <c r="BD168" s="65"/>
      <c r="BE168" s="65"/>
      <c r="BF168" s="149"/>
      <c r="BG168" s="57"/>
      <c r="BH168" s="81"/>
      <c r="BI168" s="123">
        <v>7711</v>
      </c>
      <c r="BJ168" s="123">
        <v>1465</v>
      </c>
      <c r="BK168" s="163">
        <v>9176</v>
      </c>
      <c r="BL168" s="123">
        <f>+BK168*F168</f>
        <v>2853736</v>
      </c>
      <c r="BM168" s="81"/>
      <c r="BN168" s="65"/>
      <c r="BO168" s="65"/>
      <c r="BP168" s="149"/>
      <c r="BQ168" s="65"/>
      <c r="BR168" s="81"/>
      <c r="BS168" s="127"/>
      <c r="BT168" s="127"/>
      <c r="BU168" s="150"/>
      <c r="BV168" s="60"/>
      <c r="BW168" s="81"/>
      <c r="BX168" s="82"/>
      <c r="BY168" s="82"/>
      <c r="BZ168" s="157"/>
      <c r="CA168" s="63"/>
      <c r="CB168" s="129"/>
      <c r="CC168" s="82"/>
      <c r="CD168" s="82"/>
      <c r="CE168" s="157"/>
      <c r="CF168" s="63"/>
      <c r="CG168" s="129"/>
      <c r="CH168" s="82"/>
      <c r="CI168" s="82"/>
      <c r="CJ168" s="157"/>
      <c r="CK168" s="82"/>
      <c r="CL168" s="129"/>
      <c r="CM168" s="82"/>
      <c r="CN168" s="82"/>
      <c r="CO168" s="157"/>
      <c r="CP168" s="82"/>
      <c r="CQ168" s="129"/>
      <c r="CR168" s="112">
        <v>2150</v>
      </c>
      <c r="CS168" s="112">
        <f>CR168*19%</f>
        <v>408.5</v>
      </c>
      <c r="CT168" s="151">
        <f t="shared" si="114"/>
        <v>2558.5</v>
      </c>
      <c r="CU168" s="82">
        <f>+CT168*F168</f>
        <v>795693.5</v>
      </c>
      <c r="CV168" s="129"/>
      <c r="CW168" s="119"/>
      <c r="CX168" s="119"/>
      <c r="CY168" s="150"/>
      <c r="CZ168" s="82"/>
      <c r="DA168" s="129"/>
      <c r="DB168" s="119"/>
      <c r="DC168" s="119"/>
      <c r="DD168" s="150"/>
      <c r="DE168" s="82"/>
      <c r="DF168" s="129"/>
      <c r="DG168" s="112">
        <v>35530</v>
      </c>
      <c r="DH168" s="112">
        <f>+DG168*0.19</f>
        <v>6750.7</v>
      </c>
      <c r="DI168" s="151">
        <f t="shared" si="158"/>
        <v>42280.7</v>
      </c>
      <c r="DJ168" s="82">
        <f>+DI168*F168</f>
        <v>13149297.699999999</v>
      </c>
      <c r="DK168" s="129"/>
      <c r="DL168" s="119"/>
      <c r="DM168" s="119"/>
      <c r="DN168" s="150"/>
      <c r="DO168" s="82"/>
      <c r="DQ168" s="45">
        <f t="shared" si="152"/>
        <v>14218.99</v>
      </c>
      <c r="DR168" s="46">
        <f>SMALL((R168,W168,AB168,AG168,AL168,AQ168,AV168,BA168,BF168,BK168,BP168,BU168,BZ168,CE168,CJ168,CO168,CT168,CY168,DD168,DI168,DN168),1)</f>
        <v>2558.5</v>
      </c>
      <c r="DS168" s="175" t="str">
        <f t="shared" si="159"/>
        <v>LABORATORIOS GOTHAPLAST</v>
      </c>
      <c r="DT168" s="48"/>
      <c r="DU168" s="91" t="str">
        <f t="shared" si="153"/>
        <v/>
      </c>
      <c r="DV168" s="49">
        <f t="shared" si="154"/>
        <v>2558.5</v>
      </c>
      <c r="DW168" s="50">
        <f t="shared" si="160"/>
        <v>795693.5</v>
      </c>
      <c r="DX168" s="170">
        <f t="shared" si="129"/>
        <v>0</v>
      </c>
      <c r="DY168" s="170">
        <f t="shared" si="130"/>
        <v>0</v>
      </c>
      <c r="DZ168" s="170">
        <f t="shared" si="131"/>
        <v>0</v>
      </c>
      <c r="EA168" s="171">
        <f t="shared" si="132"/>
        <v>0</v>
      </c>
      <c r="EB168" s="170">
        <f t="shared" si="133"/>
        <v>0</v>
      </c>
      <c r="EC168" s="170">
        <f t="shared" si="134"/>
        <v>0</v>
      </c>
      <c r="ED168" s="172">
        <f t="shared" si="135"/>
        <v>2860.76</v>
      </c>
      <c r="EE168" s="170">
        <f t="shared" si="136"/>
        <v>0</v>
      </c>
      <c r="EF168" s="171">
        <f t="shared" si="137"/>
        <v>0</v>
      </c>
      <c r="EG168" s="173">
        <f t="shared" si="138"/>
        <v>9176</v>
      </c>
      <c r="EH168" s="170">
        <f t="shared" si="139"/>
        <v>0</v>
      </c>
      <c r="EI168" s="171">
        <f t="shared" si="140"/>
        <v>0</v>
      </c>
      <c r="EJ168" s="170">
        <f t="shared" si="141"/>
        <v>0</v>
      </c>
      <c r="EK168" s="169">
        <f t="shared" si="142"/>
        <v>0</v>
      </c>
      <c r="EL168" s="170">
        <f t="shared" si="143"/>
        <v>0</v>
      </c>
      <c r="EM168" s="170">
        <f t="shared" si="144"/>
        <v>0</v>
      </c>
      <c r="EN168" s="174">
        <f t="shared" si="145"/>
        <v>2558.5</v>
      </c>
      <c r="EO168" s="171">
        <f t="shared" si="146"/>
        <v>0</v>
      </c>
      <c r="EP168" s="171">
        <f t="shared" si="147"/>
        <v>0</v>
      </c>
      <c r="EQ168" s="174">
        <f t="shared" si="148"/>
        <v>42280.7</v>
      </c>
      <c r="ER168" s="171">
        <f t="shared" si="149"/>
        <v>0</v>
      </c>
      <c r="ES168" s="35"/>
    </row>
    <row r="169" spans="1:149" s="182" customFormat="1" ht="88.5" customHeight="1" thickBot="1">
      <c r="A169" s="27">
        <v>157</v>
      </c>
      <c r="B169" s="98" t="s">
        <v>379</v>
      </c>
      <c r="C169" s="99" t="s">
        <v>380</v>
      </c>
      <c r="D169" s="100" t="s">
        <v>57</v>
      </c>
      <c r="E169" s="99" t="s">
        <v>37</v>
      </c>
      <c r="F169" s="101">
        <v>9</v>
      </c>
      <c r="G169" s="102" t="s">
        <v>58</v>
      </c>
      <c r="H169" s="103" t="s">
        <v>59</v>
      </c>
      <c r="I169" s="89"/>
      <c r="J169" s="76"/>
      <c r="K169" s="77"/>
      <c r="L169" s="76"/>
      <c r="M169" s="71"/>
      <c r="N169" s="71"/>
      <c r="P169" s="65"/>
      <c r="Q169" s="65"/>
      <c r="R169" s="149"/>
      <c r="S169" s="65"/>
      <c r="T169" s="78"/>
      <c r="U169" s="65"/>
      <c r="V169" s="65"/>
      <c r="W169" s="149"/>
      <c r="X169" s="66"/>
      <c r="Y169" s="78"/>
      <c r="Z169" s="86"/>
      <c r="AA169" s="87"/>
      <c r="AB169" s="153"/>
      <c r="AC169" s="65"/>
      <c r="AD169" s="78"/>
      <c r="AE169" s="117"/>
      <c r="AF169" s="117"/>
      <c r="AG169" s="155"/>
      <c r="AH169" s="117"/>
      <c r="AI169" s="78"/>
      <c r="AJ169" s="86"/>
      <c r="AK169" s="87"/>
      <c r="AL169" s="153"/>
      <c r="AM169" s="66"/>
      <c r="AN169" s="81"/>
      <c r="AO169" s="65"/>
      <c r="AP169" s="65"/>
      <c r="AQ169" s="149"/>
      <c r="AR169" s="65"/>
      <c r="AS169" s="81"/>
      <c r="AT169" s="121"/>
      <c r="AU169" s="121"/>
      <c r="AV169" s="162"/>
      <c r="AW169" s="121"/>
      <c r="AX169" s="81"/>
      <c r="AY169" s="65"/>
      <c r="AZ169" s="65"/>
      <c r="BA169" s="149"/>
      <c r="BB169" s="66"/>
      <c r="BC169" s="81"/>
      <c r="BD169" s="65"/>
      <c r="BE169" s="65"/>
      <c r="BF169" s="149"/>
      <c r="BG169" s="57"/>
      <c r="BH169" s="81"/>
      <c r="BI169" s="123">
        <v>19880</v>
      </c>
      <c r="BJ169" s="123">
        <v>3777</v>
      </c>
      <c r="BK169" s="163">
        <v>23657</v>
      </c>
      <c r="BL169" s="123">
        <f>+BK169*F169</f>
        <v>212913</v>
      </c>
      <c r="BM169" s="81"/>
      <c r="BN169" s="65"/>
      <c r="BO169" s="65"/>
      <c r="BP169" s="149"/>
      <c r="BQ169" s="65"/>
      <c r="BR169" s="81"/>
      <c r="BS169" s="127"/>
      <c r="BT169" s="127"/>
      <c r="BU169" s="150"/>
      <c r="BV169" s="60"/>
      <c r="BW169" s="81"/>
      <c r="BX169" s="82"/>
      <c r="BY169" s="82"/>
      <c r="BZ169" s="157"/>
      <c r="CA169" s="63"/>
      <c r="CB169" s="129"/>
      <c r="CC169" s="82"/>
      <c r="CD169" s="82"/>
      <c r="CE169" s="157"/>
      <c r="CF169" s="63"/>
      <c r="CG169" s="129"/>
      <c r="CH169" s="82"/>
      <c r="CI169" s="82"/>
      <c r="CJ169" s="157"/>
      <c r="CK169" s="82"/>
      <c r="CL169" s="129"/>
      <c r="CM169" s="82"/>
      <c r="CN169" s="82"/>
      <c r="CO169" s="157"/>
      <c r="CP169" s="82"/>
      <c r="CQ169" s="129"/>
      <c r="CR169" s="112">
        <v>2150</v>
      </c>
      <c r="CS169" s="112">
        <f>CR169*19%</f>
        <v>408.5</v>
      </c>
      <c r="CT169" s="151">
        <f t="shared" si="114"/>
        <v>2558.5</v>
      </c>
      <c r="CU169" s="82">
        <f>+CT169*F169</f>
        <v>23026.5</v>
      </c>
      <c r="CV169" s="129"/>
      <c r="CW169" s="119"/>
      <c r="CX169" s="119"/>
      <c r="CY169" s="150"/>
      <c r="CZ169" s="82"/>
      <c r="DA169" s="129"/>
      <c r="DB169" s="119"/>
      <c r="DC169" s="119"/>
      <c r="DD169" s="150"/>
      <c r="DE169" s="82"/>
      <c r="DF169" s="129"/>
      <c r="DG169" s="112">
        <v>15290</v>
      </c>
      <c r="DH169" s="112">
        <f>+DG169*0.19</f>
        <v>2905.1</v>
      </c>
      <c r="DI169" s="151">
        <f t="shared" si="158"/>
        <v>18195.099999999999</v>
      </c>
      <c r="DJ169" s="82">
        <f>+DI169*F169</f>
        <v>163755.9</v>
      </c>
      <c r="DK169" s="129"/>
      <c r="DL169" s="119"/>
      <c r="DM169" s="119"/>
      <c r="DN169" s="150"/>
      <c r="DO169" s="82"/>
      <c r="DQ169" s="45">
        <f t="shared" si="152"/>
        <v>14803.533333333333</v>
      </c>
      <c r="DR169" s="46">
        <f>SMALL((R169,W169,AB169,AG169,AL169,AQ169,AV169,BA169,BF169,BK169,BP169,BU169,BZ169,CE169,CJ169,CO169,CT169,CY169,DD169,DI169,DN169),1)</f>
        <v>2558.5</v>
      </c>
      <c r="DS169" s="175" t="str">
        <f t="shared" si="159"/>
        <v>LABORATORIOS GOTHAPLAST</v>
      </c>
      <c r="DT169" s="48"/>
      <c r="DU169" s="91" t="str">
        <f t="shared" si="153"/>
        <v/>
      </c>
      <c r="DV169" s="49">
        <f t="shared" si="154"/>
        <v>2558.5</v>
      </c>
      <c r="DW169" s="50">
        <f t="shared" si="160"/>
        <v>23026.5</v>
      </c>
      <c r="DX169" s="170">
        <f t="shared" si="129"/>
        <v>0</v>
      </c>
      <c r="DY169" s="170">
        <f t="shared" si="130"/>
        <v>0</v>
      </c>
      <c r="DZ169" s="170">
        <f t="shared" si="131"/>
        <v>0</v>
      </c>
      <c r="EA169" s="171">
        <f t="shared" si="132"/>
        <v>0</v>
      </c>
      <c r="EB169" s="170">
        <f t="shared" si="133"/>
        <v>0</v>
      </c>
      <c r="EC169" s="170">
        <f t="shared" si="134"/>
        <v>0</v>
      </c>
      <c r="ED169" s="172">
        <f t="shared" si="135"/>
        <v>0</v>
      </c>
      <c r="EE169" s="170">
        <f t="shared" si="136"/>
        <v>0</v>
      </c>
      <c r="EF169" s="171">
        <f t="shared" si="137"/>
        <v>0</v>
      </c>
      <c r="EG169" s="173">
        <f t="shared" si="138"/>
        <v>23657</v>
      </c>
      <c r="EH169" s="170">
        <f t="shared" si="139"/>
        <v>0</v>
      </c>
      <c r="EI169" s="171">
        <f t="shared" si="140"/>
        <v>0</v>
      </c>
      <c r="EJ169" s="170">
        <f t="shared" si="141"/>
        <v>0</v>
      </c>
      <c r="EK169" s="169">
        <f t="shared" si="142"/>
        <v>0</v>
      </c>
      <c r="EL169" s="170">
        <f t="shared" si="143"/>
        <v>0</v>
      </c>
      <c r="EM169" s="170">
        <f t="shared" si="144"/>
        <v>0</v>
      </c>
      <c r="EN169" s="174">
        <f t="shared" si="145"/>
        <v>2558.5</v>
      </c>
      <c r="EO169" s="171">
        <f t="shared" si="146"/>
        <v>0</v>
      </c>
      <c r="EP169" s="171">
        <f t="shared" si="147"/>
        <v>0</v>
      </c>
      <c r="EQ169" s="174">
        <f t="shared" si="148"/>
        <v>18195.099999999999</v>
      </c>
      <c r="ER169" s="171">
        <f t="shared" si="149"/>
        <v>0</v>
      </c>
      <c r="ES169" s="35"/>
    </row>
    <row r="170" spans="1:149" s="182" customFormat="1" ht="88.5" customHeight="1" thickBot="1">
      <c r="A170" s="27">
        <v>158</v>
      </c>
      <c r="B170" s="98" t="s">
        <v>381</v>
      </c>
      <c r="C170" s="99" t="s">
        <v>382</v>
      </c>
      <c r="D170" s="100" t="s">
        <v>57</v>
      </c>
      <c r="E170" s="99" t="s">
        <v>37</v>
      </c>
      <c r="F170" s="101">
        <v>4</v>
      </c>
      <c r="G170" s="102" t="s">
        <v>58</v>
      </c>
      <c r="H170" s="103" t="s">
        <v>59</v>
      </c>
      <c r="I170" s="89"/>
      <c r="J170" s="75"/>
      <c r="K170" s="75"/>
      <c r="L170" s="75"/>
      <c r="M170" s="71"/>
      <c r="N170" s="71"/>
      <c r="P170" s="65"/>
      <c r="Q170" s="65"/>
      <c r="R170" s="149"/>
      <c r="S170" s="65"/>
      <c r="T170" s="78"/>
      <c r="U170" s="65"/>
      <c r="V170" s="65"/>
      <c r="W170" s="149"/>
      <c r="X170" s="66"/>
      <c r="Y170" s="78"/>
      <c r="Z170" s="79"/>
      <c r="AA170" s="80"/>
      <c r="AB170" s="152"/>
      <c r="AC170" s="65"/>
      <c r="AD170" s="78"/>
      <c r="AE170" s="117"/>
      <c r="AF170" s="117"/>
      <c r="AG170" s="155"/>
      <c r="AH170" s="117"/>
      <c r="AI170" s="78"/>
      <c r="AJ170" s="79"/>
      <c r="AK170" s="80"/>
      <c r="AL170" s="152"/>
      <c r="AM170" s="66"/>
      <c r="AN170" s="81"/>
      <c r="AO170" s="65"/>
      <c r="AP170" s="65"/>
      <c r="AQ170" s="149"/>
      <c r="AR170" s="65"/>
      <c r="AS170" s="81"/>
      <c r="AT170" s="121"/>
      <c r="AU170" s="121"/>
      <c r="AV170" s="162"/>
      <c r="AW170" s="121"/>
      <c r="AX170" s="81"/>
      <c r="AY170" s="65"/>
      <c r="AZ170" s="65"/>
      <c r="BA170" s="149"/>
      <c r="BB170" s="66"/>
      <c r="BC170" s="81"/>
      <c r="BD170" s="65"/>
      <c r="BE170" s="65"/>
      <c r="BF170" s="149"/>
      <c r="BG170" s="57"/>
      <c r="BH170" s="81"/>
      <c r="BI170" s="112"/>
      <c r="BJ170" s="112"/>
      <c r="BK170" s="151"/>
      <c r="BL170" s="123"/>
      <c r="BM170" s="81"/>
      <c r="BN170" s="65"/>
      <c r="BO170" s="65"/>
      <c r="BP170" s="149"/>
      <c r="BQ170" s="65"/>
      <c r="BR170" s="81"/>
      <c r="BS170" s="127"/>
      <c r="BT170" s="127"/>
      <c r="BU170" s="150"/>
      <c r="BV170" s="60"/>
      <c r="BW170" s="81"/>
      <c r="BX170" s="82"/>
      <c r="BY170" s="82"/>
      <c r="BZ170" s="157"/>
      <c r="CA170" s="63"/>
      <c r="CB170" s="129"/>
      <c r="CC170" s="82"/>
      <c r="CD170" s="82"/>
      <c r="CE170" s="157"/>
      <c r="CF170" s="63"/>
      <c r="CG170" s="129"/>
      <c r="CH170" s="82"/>
      <c r="CI170" s="82"/>
      <c r="CJ170" s="157"/>
      <c r="CK170" s="82"/>
      <c r="CL170" s="129"/>
      <c r="CM170" s="82"/>
      <c r="CN170" s="82"/>
      <c r="CO170" s="157"/>
      <c r="CP170" s="82"/>
      <c r="CQ170" s="129"/>
      <c r="CR170" s="112"/>
      <c r="CS170" s="112"/>
      <c r="CT170" s="151"/>
      <c r="CU170" s="82"/>
      <c r="CV170" s="129"/>
      <c r="CW170" s="119"/>
      <c r="CX170" s="119"/>
      <c r="CY170" s="150"/>
      <c r="CZ170" s="82"/>
      <c r="DA170" s="129"/>
      <c r="DB170" s="119"/>
      <c r="DC170" s="119"/>
      <c r="DD170" s="150"/>
      <c r="DE170" s="82"/>
      <c r="DF170" s="129"/>
      <c r="DG170" s="112"/>
      <c r="DH170" s="112"/>
      <c r="DI170" s="151"/>
      <c r="DJ170" s="82"/>
      <c r="DK170" s="129"/>
      <c r="DL170" s="111">
        <v>2430000</v>
      </c>
      <c r="DM170" s="111"/>
      <c r="DN170" s="150">
        <f t="shared" ref="DN170" si="162">+DM170+DL170</f>
        <v>2430000</v>
      </c>
      <c r="DO170" s="82">
        <f>+DN170*F170</f>
        <v>9720000</v>
      </c>
      <c r="DQ170" s="45">
        <f t="shared" si="152"/>
        <v>2430000</v>
      </c>
      <c r="DR170" s="46">
        <f>SMALL((R170,W170,AB170,AG170,AL170,AQ170,AV170,BA170,BF170,BK170,BP170,BU170,BZ170,CE170,CJ170,CO170,CT170,CY170,DD170,DI170,DN170),1)</f>
        <v>2430000</v>
      </c>
      <c r="DS170" s="175" t="str">
        <f t="shared" si="159"/>
        <v>GILMEDICA SAS</v>
      </c>
      <c r="DT170" s="48"/>
      <c r="DU170" s="91" t="str">
        <f t="shared" si="153"/>
        <v/>
      </c>
      <c r="DV170" s="49">
        <f t="shared" si="154"/>
        <v>2430000</v>
      </c>
      <c r="DW170" s="50">
        <f t="shared" si="160"/>
        <v>9720000</v>
      </c>
      <c r="DX170" s="170">
        <f t="shared" si="129"/>
        <v>0</v>
      </c>
      <c r="DY170" s="170">
        <f t="shared" si="130"/>
        <v>0</v>
      </c>
      <c r="DZ170" s="170">
        <f t="shared" si="131"/>
        <v>0</v>
      </c>
      <c r="EA170" s="171">
        <f t="shared" si="132"/>
        <v>0</v>
      </c>
      <c r="EB170" s="170">
        <f t="shared" si="133"/>
        <v>0</v>
      </c>
      <c r="EC170" s="170">
        <f t="shared" si="134"/>
        <v>0</v>
      </c>
      <c r="ED170" s="172">
        <f t="shared" si="135"/>
        <v>0</v>
      </c>
      <c r="EE170" s="170">
        <f t="shared" si="136"/>
        <v>0</v>
      </c>
      <c r="EF170" s="171">
        <f t="shared" si="137"/>
        <v>0</v>
      </c>
      <c r="EG170" s="173">
        <f t="shared" si="138"/>
        <v>0</v>
      </c>
      <c r="EH170" s="170">
        <f t="shared" si="139"/>
        <v>0</v>
      </c>
      <c r="EI170" s="171">
        <f t="shared" si="140"/>
        <v>0</v>
      </c>
      <c r="EJ170" s="170">
        <f t="shared" si="141"/>
        <v>0</v>
      </c>
      <c r="EK170" s="169">
        <f t="shared" si="142"/>
        <v>0</v>
      </c>
      <c r="EL170" s="170">
        <f t="shared" si="143"/>
        <v>0</v>
      </c>
      <c r="EM170" s="170">
        <f t="shared" si="144"/>
        <v>0</v>
      </c>
      <c r="EN170" s="174">
        <f t="shared" si="145"/>
        <v>0</v>
      </c>
      <c r="EO170" s="171">
        <f t="shared" si="146"/>
        <v>0</v>
      </c>
      <c r="EP170" s="171">
        <f t="shared" si="147"/>
        <v>0</v>
      </c>
      <c r="EQ170" s="174">
        <f t="shared" si="148"/>
        <v>0</v>
      </c>
      <c r="ER170" s="171">
        <f t="shared" si="149"/>
        <v>2430000</v>
      </c>
      <c r="ES170" s="35"/>
    </row>
    <row r="171" spans="1:149" s="182" customFormat="1" ht="88.5" customHeight="1" thickBot="1">
      <c r="A171" s="27">
        <v>159</v>
      </c>
      <c r="B171" s="102" t="s">
        <v>383</v>
      </c>
      <c r="C171" s="102" t="s">
        <v>384</v>
      </c>
      <c r="D171" s="100" t="s">
        <v>57</v>
      </c>
      <c r="E171" s="102" t="s">
        <v>37</v>
      </c>
      <c r="F171" s="104">
        <v>1</v>
      </c>
      <c r="G171" s="102" t="s">
        <v>58</v>
      </c>
      <c r="H171" s="103" t="s">
        <v>59</v>
      </c>
      <c r="I171" s="88"/>
      <c r="J171" s="75"/>
      <c r="K171" s="75"/>
      <c r="L171" s="75"/>
      <c r="M171" s="71"/>
      <c r="N171" s="71"/>
      <c r="P171" s="65"/>
      <c r="Q171" s="65"/>
      <c r="R171" s="149"/>
      <c r="S171" s="65"/>
      <c r="T171" s="78"/>
      <c r="U171" s="65"/>
      <c r="V171" s="65"/>
      <c r="W171" s="149"/>
      <c r="X171" s="66"/>
      <c r="Y171" s="78"/>
      <c r="Z171" s="79"/>
      <c r="AA171" s="80"/>
      <c r="AB171" s="152"/>
      <c r="AC171" s="65"/>
      <c r="AD171" s="78"/>
      <c r="AE171" s="117"/>
      <c r="AF171" s="117"/>
      <c r="AG171" s="155"/>
      <c r="AH171" s="117"/>
      <c r="AI171" s="78"/>
      <c r="AJ171" s="79"/>
      <c r="AK171" s="80"/>
      <c r="AL171" s="152"/>
      <c r="AM171" s="66"/>
      <c r="AN171" s="81"/>
      <c r="AO171" s="65"/>
      <c r="AP171" s="65"/>
      <c r="AQ171" s="149"/>
      <c r="AR171" s="65"/>
      <c r="AS171" s="81"/>
      <c r="AT171" s="121"/>
      <c r="AU171" s="121"/>
      <c r="AV171" s="162"/>
      <c r="AW171" s="121"/>
      <c r="AX171" s="81"/>
      <c r="AY171" s="65"/>
      <c r="AZ171" s="65"/>
      <c r="BA171" s="149"/>
      <c r="BB171" s="66"/>
      <c r="BC171" s="81"/>
      <c r="BD171" s="65"/>
      <c r="BE171" s="65"/>
      <c r="BF171" s="149"/>
      <c r="BG171" s="57"/>
      <c r="BH171" s="81"/>
      <c r="BI171" s="123">
        <v>1061602</v>
      </c>
      <c r="BJ171" s="123">
        <v>201704</v>
      </c>
      <c r="BK171" s="163">
        <v>1263306</v>
      </c>
      <c r="BL171" s="123">
        <f t="shared" ref="BL171:BL178" si="163">+BK171*F171</f>
        <v>1263306</v>
      </c>
      <c r="BM171" s="81"/>
      <c r="BN171" s="65"/>
      <c r="BO171" s="65"/>
      <c r="BP171" s="149"/>
      <c r="BQ171" s="65"/>
      <c r="BR171" s="81"/>
      <c r="BS171" s="127"/>
      <c r="BT171" s="127"/>
      <c r="BU171" s="150"/>
      <c r="BV171" s="60"/>
      <c r="BW171" s="81"/>
      <c r="BX171" s="82"/>
      <c r="BY171" s="82"/>
      <c r="BZ171" s="157"/>
      <c r="CA171" s="63"/>
      <c r="CB171" s="129"/>
      <c r="CC171" s="82"/>
      <c r="CD171" s="82"/>
      <c r="CE171" s="157"/>
      <c r="CF171" s="63"/>
      <c r="CG171" s="129"/>
      <c r="CH171" s="82"/>
      <c r="CI171" s="82"/>
      <c r="CJ171" s="157"/>
      <c r="CK171" s="82"/>
      <c r="CL171" s="129"/>
      <c r="CM171" s="82"/>
      <c r="CN171" s="82"/>
      <c r="CO171" s="157"/>
      <c r="CP171" s="82"/>
      <c r="CQ171" s="129"/>
      <c r="CR171" s="112"/>
      <c r="CS171" s="112"/>
      <c r="CT171" s="151"/>
      <c r="CU171" s="82"/>
      <c r="CV171" s="129"/>
      <c r="CW171" s="119"/>
      <c r="CX171" s="119"/>
      <c r="CY171" s="150"/>
      <c r="CZ171" s="82"/>
      <c r="DA171" s="129"/>
      <c r="DB171" s="119"/>
      <c r="DC171" s="119"/>
      <c r="DD171" s="150"/>
      <c r="DE171" s="82"/>
      <c r="DF171" s="129"/>
      <c r="DG171" s="112"/>
      <c r="DH171" s="112"/>
      <c r="DI171" s="151"/>
      <c r="DJ171" s="82"/>
      <c r="DK171" s="129"/>
      <c r="DL171" s="119"/>
      <c r="DM171" s="119"/>
      <c r="DN171" s="150"/>
      <c r="DO171" s="82"/>
      <c r="DQ171" s="45">
        <f t="shared" si="152"/>
        <v>1263306</v>
      </c>
      <c r="DR171" s="46">
        <f>SMALL((R171,W171,AB171,AG171,AL171,AQ171,AV171,BA171,BF171,BK171,BP171,BU171,BZ171,CE171,CJ171,CO171,CT171,CY171,DD171,DI171,DN171),1)</f>
        <v>1263306</v>
      </c>
      <c r="DS171" s="175" t="str">
        <f t="shared" si="159"/>
        <v>DISCOLMETS S.A.S</v>
      </c>
      <c r="DT171" s="48"/>
      <c r="DU171" s="91" t="str">
        <f t="shared" si="153"/>
        <v/>
      </c>
      <c r="DV171" s="49">
        <f t="shared" si="154"/>
        <v>1263306</v>
      </c>
      <c r="DW171" s="50">
        <f t="shared" si="160"/>
        <v>1263306</v>
      </c>
      <c r="DX171" s="170">
        <f t="shared" si="129"/>
        <v>0</v>
      </c>
      <c r="DY171" s="170">
        <f t="shared" si="130"/>
        <v>0</v>
      </c>
      <c r="DZ171" s="170">
        <f t="shared" si="131"/>
        <v>0</v>
      </c>
      <c r="EA171" s="171">
        <f t="shared" si="132"/>
        <v>0</v>
      </c>
      <c r="EB171" s="170">
        <f t="shared" si="133"/>
        <v>0</v>
      </c>
      <c r="EC171" s="170">
        <f t="shared" si="134"/>
        <v>0</v>
      </c>
      <c r="ED171" s="172">
        <f t="shared" si="135"/>
        <v>0</v>
      </c>
      <c r="EE171" s="170">
        <f t="shared" si="136"/>
        <v>0</v>
      </c>
      <c r="EF171" s="171">
        <f t="shared" si="137"/>
        <v>0</v>
      </c>
      <c r="EG171" s="173">
        <f t="shared" si="138"/>
        <v>1263306</v>
      </c>
      <c r="EH171" s="170">
        <f t="shared" si="139"/>
        <v>0</v>
      </c>
      <c r="EI171" s="171">
        <f t="shared" si="140"/>
        <v>0</v>
      </c>
      <c r="EJ171" s="170">
        <f t="shared" si="141"/>
        <v>0</v>
      </c>
      <c r="EK171" s="169">
        <f t="shared" si="142"/>
        <v>0</v>
      </c>
      <c r="EL171" s="170">
        <f t="shared" si="143"/>
        <v>0</v>
      </c>
      <c r="EM171" s="170">
        <f t="shared" si="144"/>
        <v>0</v>
      </c>
      <c r="EN171" s="174">
        <f t="shared" si="145"/>
        <v>0</v>
      </c>
      <c r="EO171" s="171">
        <f t="shared" si="146"/>
        <v>0</v>
      </c>
      <c r="EP171" s="171">
        <f t="shared" si="147"/>
        <v>0</v>
      </c>
      <c r="EQ171" s="174">
        <f t="shared" si="148"/>
        <v>0</v>
      </c>
      <c r="ER171" s="171">
        <f t="shared" si="149"/>
        <v>0</v>
      </c>
      <c r="ES171" s="35"/>
    </row>
    <row r="172" spans="1:149" s="182" customFormat="1" ht="88.5" customHeight="1" thickBot="1">
      <c r="A172" s="27">
        <v>160</v>
      </c>
      <c r="B172" s="102" t="s">
        <v>385</v>
      </c>
      <c r="C172" s="102" t="s">
        <v>386</v>
      </c>
      <c r="D172" s="100" t="s">
        <v>57</v>
      </c>
      <c r="E172" s="102" t="s">
        <v>37</v>
      </c>
      <c r="F172" s="104">
        <v>3</v>
      </c>
      <c r="G172" s="102" t="s">
        <v>58</v>
      </c>
      <c r="H172" s="103" t="s">
        <v>59</v>
      </c>
      <c r="I172" s="88"/>
      <c r="J172" s="75"/>
      <c r="K172" s="75"/>
      <c r="L172" s="75"/>
      <c r="M172" s="71"/>
      <c r="N172" s="71"/>
      <c r="P172" s="65"/>
      <c r="Q172" s="65"/>
      <c r="R172" s="149"/>
      <c r="S172" s="65"/>
      <c r="T172" s="78"/>
      <c r="U172" s="112">
        <v>632530.12048192776</v>
      </c>
      <c r="V172" s="113">
        <v>120180.72289156627</v>
      </c>
      <c r="W172" s="151">
        <v>752710.84337349399</v>
      </c>
      <c r="X172" s="66">
        <f>+W172*F172</f>
        <v>2258132.5301204817</v>
      </c>
      <c r="Y172" s="78"/>
      <c r="Z172" s="79"/>
      <c r="AA172" s="80"/>
      <c r="AB172" s="152"/>
      <c r="AC172" s="65"/>
      <c r="AD172" s="78"/>
      <c r="AE172" s="117"/>
      <c r="AF172" s="117"/>
      <c r="AG172" s="155"/>
      <c r="AH172" s="117"/>
      <c r="AI172" s="78"/>
      <c r="AJ172" s="79"/>
      <c r="AK172" s="80"/>
      <c r="AL172" s="152"/>
      <c r="AM172" s="66"/>
      <c r="AN172" s="81"/>
      <c r="AO172" s="65"/>
      <c r="AP172" s="65"/>
      <c r="AQ172" s="149"/>
      <c r="AR172" s="65"/>
      <c r="AS172" s="81"/>
      <c r="AT172" s="121"/>
      <c r="AU172" s="121"/>
      <c r="AV172" s="162"/>
      <c r="AW172" s="121"/>
      <c r="AX172" s="81"/>
      <c r="AY172" s="65"/>
      <c r="AZ172" s="65"/>
      <c r="BA172" s="149"/>
      <c r="BB172" s="66"/>
      <c r="BC172" s="81"/>
      <c r="BD172" s="65"/>
      <c r="BE172" s="65"/>
      <c r="BF172" s="149"/>
      <c r="BG172" s="57"/>
      <c r="BH172" s="81"/>
      <c r="BI172" s="123">
        <v>37039</v>
      </c>
      <c r="BJ172" s="123">
        <v>7037</v>
      </c>
      <c r="BK172" s="163">
        <v>44076</v>
      </c>
      <c r="BL172" s="123">
        <f t="shared" si="163"/>
        <v>132228</v>
      </c>
      <c r="BM172" s="81"/>
      <c r="BN172" s="65"/>
      <c r="BO172" s="65"/>
      <c r="BP172" s="149"/>
      <c r="BQ172" s="65"/>
      <c r="BR172" s="81"/>
      <c r="BS172" s="127"/>
      <c r="BT172" s="127"/>
      <c r="BU172" s="150"/>
      <c r="BV172" s="60"/>
      <c r="BW172" s="81"/>
      <c r="BX172" s="82"/>
      <c r="BY172" s="82"/>
      <c r="BZ172" s="157"/>
      <c r="CA172" s="63"/>
      <c r="CB172" s="129"/>
      <c r="CC172" s="82"/>
      <c r="CD172" s="82"/>
      <c r="CE172" s="157"/>
      <c r="CF172" s="63"/>
      <c r="CG172" s="129"/>
      <c r="CH172" s="82"/>
      <c r="CI172" s="82"/>
      <c r="CJ172" s="157"/>
      <c r="CK172" s="82"/>
      <c r="CL172" s="129"/>
      <c r="CM172" s="82"/>
      <c r="CN172" s="82"/>
      <c r="CO172" s="157"/>
      <c r="CP172" s="82"/>
      <c r="CQ172" s="129"/>
      <c r="CR172" s="112"/>
      <c r="CS172" s="112"/>
      <c r="CT172" s="151"/>
      <c r="CU172" s="82"/>
      <c r="CV172" s="129"/>
      <c r="CW172" s="119"/>
      <c r="CX172" s="119"/>
      <c r="CY172" s="150"/>
      <c r="CZ172" s="82"/>
      <c r="DA172" s="129"/>
      <c r="DB172" s="119"/>
      <c r="DC172" s="119"/>
      <c r="DD172" s="150"/>
      <c r="DE172" s="82"/>
      <c r="DF172" s="129"/>
      <c r="DG172" s="112"/>
      <c r="DH172" s="112"/>
      <c r="DI172" s="151"/>
      <c r="DJ172" s="82"/>
      <c r="DK172" s="129"/>
      <c r="DL172" s="119"/>
      <c r="DM172" s="119"/>
      <c r="DN172" s="150"/>
      <c r="DO172" s="82"/>
      <c r="DQ172" s="45">
        <f t="shared" si="152"/>
        <v>398393.42168674699</v>
      </c>
      <c r="DR172" s="46">
        <f>SMALL((R172,W172,AB172,AG172,AL172,AQ172,AV172,BA172,BF172,BK172,BP172,BU172,BZ172,CE172,CJ172,CO172,CT172,CY172,DD172,DI172,DN172),1)</f>
        <v>44076</v>
      </c>
      <c r="DS172" s="180" t="str">
        <f t="shared" si="159"/>
        <v>DISCOLMETS S.A.S</v>
      </c>
      <c r="DT172" s="48"/>
      <c r="DU172" s="91" t="str">
        <f t="shared" si="153"/>
        <v/>
      </c>
      <c r="DV172" s="49">
        <f t="shared" si="154"/>
        <v>44076</v>
      </c>
      <c r="DW172" s="50">
        <f t="shared" si="160"/>
        <v>132228</v>
      </c>
      <c r="DX172" s="170">
        <f t="shared" si="129"/>
        <v>0</v>
      </c>
      <c r="DY172" s="170">
        <f t="shared" si="130"/>
        <v>752710.84337349399</v>
      </c>
      <c r="DZ172" s="170">
        <f t="shared" si="131"/>
        <v>0</v>
      </c>
      <c r="EA172" s="171">
        <f t="shared" si="132"/>
        <v>0</v>
      </c>
      <c r="EB172" s="170">
        <f t="shared" si="133"/>
        <v>0</v>
      </c>
      <c r="EC172" s="170">
        <f t="shared" si="134"/>
        <v>0</v>
      </c>
      <c r="ED172" s="172">
        <f t="shared" si="135"/>
        <v>0</v>
      </c>
      <c r="EE172" s="170">
        <f t="shared" si="136"/>
        <v>0</v>
      </c>
      <c r="EF172" s="171">
        <f t="shared" si="137"/>
        <v>0</v>
      </c>
      <c r="EG172" s="186">
        <f t="shared" si="138"/>
        <v>44076</v>
      </c>
      <c r="EH172" s="170">
        <f t="shared" si="139"/>
        <v>0</v>
      </c>
      <c r="EI172" s="171">
        <f t="shared" si="140"/>
        <v>0</v>
      </c>
      <c r="EJ172" s="170">
        <f t="shared" si="141"/>
        <v>0</v>
      </c>
      <c r="EK172" s="169">
        <f t="shared" si="142"/>
        <v>0</v>
      </c>
      <c r="EL172" s="170">
        <f t="shared" si="143"/>
        <v>0</v>
      </c>
      <c r="EM172" s="170">
        <f t="shared" si="144"/>
        <v>0</v>
      </c>
      <c r="EN172" s="174">
        <f t="shared" si="145"/>
        <v>0</v>
      </c>
      <c r="EO172" s="171">
        <f t="shared" si="146"/>
        <v>0</v>
      </c>
      <c r="EP172" s="171">
        <f t="shared" si="147"/>
        <v>0</v>
      </c>
      <c r="EQ172" s="174">
        <f t="shared" si="148"/>
        <v>0</v>
      </c>
      <c r="ER172" s="171">
        <f t="shared" si="149"/>
        <v>0</v>
      </c>
      <c r="ES172" s="196" t="s">
        <v>714</v>
      </c>
    </row>
    <row r="173" spans="1:149" s="182" customFormat="1" ht="88.5" customHeight="1" thickBot="1">
      <c r="A173" s="27">
        <v>161</v>
      </c>
      <c r="B173" s="98" t="s">
        <v>387</v>
      </c>
      <c r="C173" s="99" t="s">
        <v>388</v>
      </c>
      <c r="D173" s="100" t="s">
        <v>57</v>
      </c>
      <c r="E173" s="99" t="s">
        <v>37</v>
      </c>
      <c r="F173" s="101">
        <v>83</v>
      </c>
      <c r="G173" s="102" t="s">
        <v>58</v>
      </c>
      <c r="H173" s="103" t="s">
        <v>59</v>
      </c>
      <c r="I173" s="88"/>
      <c r="J173" s="76"/>
      <c r="K173" s="77"/>
      <c r="L173" s="76"/>
      <c r="M173" s="71"/>
      <c r="N173" s="71"/>
      <c r="P173" s="65"/>
      <c r="Q173" s="65"/>
      <c r="R173" s="149"/>
      <c r="S173" s="65"/>
      <c r="T173" s="78"/>
      <c r="U173" s="65"/>
      <c r="V173" s="65"/>
      <c r="W173" s="149"/>
      <c r="X173" s="66"/>
      <c r="Y173" s="78"/>
      <c r="Z173" s="79"/>
      <c r="AA173" s="80"/>
      <c r="AB173" s="152"/>
      <c r="AC173" s="65"/>
      <c r="AD173" s="78"/>
      <c r="AE173" s="118">
        <v>7565</v>
      </c>
      <c r="AF173" s="118">
        <f t="shared" ref="AF173:AF178" si="164">ROUND(AE173*19%,0)</f>
        <v>1437</v>
      </c>
      <c r="AG173" s="156">
        <f t="shared" si="151"/>
        <v>9002</v>
      </c>
      <c r="AH173" s="118">
        <f t="shared" ref="AH173:AH178" si="165">+AG173*F173</f>
        <v>747166</v>
      </c>
      <c r="AI173" s="78"/>
      <c r="AJ173" s="79"/>
      <c r="AK173" s="80"/>
      <c r="AL173" s="152"/>
      <c r="AM173" s="66"/>
      <c r="AN173" s="81"/>
      <c r="AO173" s="65"/>
      <c r="AP173" s="65"/>
      <c r="AQ173" s="149"/>
      <c r="AR173" s="65"/>
      <c r="AS173" s="81"/>
      <c r="AT173" s="121">
        <v>5181</v>
      </c>
      <c r="AU173" s="121">
        <f t="shared" ref="AU173:AU178" si="166">AT173*19%</f>
        <v>984.39</v>
      </c>
      <c r="AV173" s="162">
        <f t="shared" si="35"/>
        <v>6165.39</v>
      </c>
      <c r="AW173" s="121">
        <f t="shared" ref="AW173:AW178" si="167">+AV173*F173</f>
        <v>511727.37000000005</v>
      </c>
      <c r="AX173" s="81"/>
      <c r="AY173" s="65"/>
      <c r="AZ173" s="65"/>
      <c r="BA173" s="149"/>
      <c r="BB173" s="66"/>
      <c r="BC173" s="81"/>
      <c r="BD173" s="65"/>
      <c r="BE173" s="65"/>
      <c r="BF173" s="149"/>
      <c r="BG173" s="57"/>
      <c r="BH173" s="81"/>
      <c r="BI173" s="123">
        <v>7470</v>
      </c>
      <c r="BJ173" s="123">
        <v>1419</v>
      </c>
      <c r="BK173" s="163">
        <v>8889</v>
      </c>
      <c r="BL173" s="123">
        <f t="shared" si="163"/>
        <v>737787</v>
      </c>
      <c r="BM173" s="81"/>
      <c r="BN173" s="65"/>
      <c r="BO173" s="65"/>
      <c r="BP173" s="149"/>
      <c r="BQ173" s="65"/>
      <c r="BR173" s="81"/>
      <c r="BS173" s="127">
        <v>5900</v>
      </c>
      <c r="BT173" s="127">
        <v>1121</v>
      </c>
      <c r="BU173" s="166">
        <f t="shared" si="156"/>
        <v>7021</v>
      </c>
      <c r="BV173" s="60">
        <f t="shared" ref="BV173:BV178" si="168">+BU173*F173</f>
        <v>582743</v>
      </c>
      <c r="BW173" s="81"/>
      <c r="BX173" s="82"/>
      <c r="BY173" s="82"/>
      <c r="BZ173" s="157"/>
      <c r="CA173" s="63"/>
      <c r="CB173" s="129"/>
      <c r="CC173" s="82"/>
      <c r="CD173" s="82"/>
      <c r="CE173" s="157"/>
      <c r="CF173" s="63"/>
      <c r="CG173" s="129"/>
      <c r="CH173" s="82"/>
      <c r="CI173" s="82"/>
      <c r="CJ173" s="157"/>
      <c r="CK173" s="82"/>
      <c r="CL173" s="129"/>
      <c r="CM173" s="82"/>
      <c r="CN173" s="82"/>
      <c r="CO173" s="157"/>
      <c r="CP173" s="82"/>
      <c r="CQ173" s="129"/>
      <c r="CR173" s="112">
        <v>4050</v>
      </c>
      <c r="CS173" s="112">
        <f t="shared" ref="CS173:CS178" si="169">CR173*19%</f>
        <v>769.5</v>
      </c>
      <c r="CT173" s="151">
        <f t="shared" ref="CT173:CT224" si="170">+CR173+CS173</f>
        <v>4819.5</v>
      </c>
      <c r="CU173" s="82">
        <f t="shared" ref="CU173:CU178" si="171">+CT173*F173</f>
        <v>400018.5</v>
      </c>
      <c r="CV173" s="129"/>
      <c r="CW173" s="119"/>
      <c r="CX173" s="119"/>
      <c r="CY173" s="150"/>
      <c r="CZ173" s="82"/>
      <c r="DA173" s="129"/>
      <c r="DB173" s="119"/>
      <c r="DC173" s="119"/>
      <c r="DD173" s="150"/>
      <c r="DE173" s="82"/>
      <c r="DF173" s="129"/>
      <c r="DG173" s="112"/>
      <c r="DH173" s="112"/>
      <c r="DI173" s="151"/>
      <c r="DJ173" s="82"/>
      <c r="DK173" s="129"/>
      <c r="DL173" s="119"/>
      <c r="DM173" s="119"/>
      <c r="DN173" s="150"/>
      <c r="DO173" s="82"/>
      <c r="DQ173" s="45">
        <f t="shared" si="152"/>
        <v>7179.3779999999997</v>
      </c>
      <c r="DR173" s="46">
        <f>SMALL((R173,W173,AB173,AG173,AL173,AQ173,AV173,BA173,BF173,BK173,BP173,BU173,BZ173,CE173,CJ173,CO173,CT173,CY173,DD173,DI173,DN173),1)</f>
        <v>4819.5</v>
      </c>
      <c r="DS173" s="175" t="str">
        <f t="shared" si="159"/>
        <v>LABORATORIOS GOTHAPLAST</v>
      </c>
      <c r="DT173" s="48"/>
      <c r="DU173" s="91" t="str">
        <f t="shared" si="153"/>
        <v/>
      </c>
      <c r="DV173" s="49">
        <f t="shared" si="154"/>
        <v>4819.5</v>
      </c>
      <c r="DW173" s="50">
        <f t="shared" si="160"/>
        <v>400018.5</v>
      </c>
      <c r="DX173" s="170">
        <f t="shared" si="129"/>
        <v>0</v>
      </c>
      <c r="DY173" s="170">
        <f t="shared" si="130"/>
        <v>0</v>
      </c>
      <c r="DZ173" s="170">
        <f t="shared" si="131"/>
        <v>0</v>
      </c>
      <c r="EA173" s="171">
        <f t="shared" si="132"/>
        <v>9002</v>
      </c>
      <c r="EB173" s="170">
        <f t="shared" si="133"/>
        <v>0</v>
      </c>
      <c r="EC173" s="170">
        <f t="shared" si="134"/>
        <v>0</v>
      </c>
      <c r="ED173" s="172">
        <f t="shared" si="135"/>
        <v>6165.39</v>
      </c>
      <c r="EE173" s="170">
        <f t="shared" si="136"/>
        <v>0</v>
      </c>
      <c r="EF173" s="171">
        <f t="shared" si="137"/>
        <v>0</v>
      </c>
      <c r="EG173" s="173">
        <f t="shared" si="138"/>
        <v>8889</v>
      </c>
      <c r="EH173" s="170">
        <f t="shared" si="139"/>
        <v>0</v>
      </c>
      <c r="EI173" s="171">
        <f t="shared" si="140"/>
        <v>7021</v>
      </c>
      <c r="EJ173" s="170">
        <f t="shared" si="141"/>
        <v>0</v>
      </c>
      <c r="EK173" s="169">
        <f t="shared" si="142"/>
        <v>0</v>
      </c>
      <c r="EL173" s="170">
        <f t="shared" si="143"/>
        <v>0</v>
      </c>
      <c r="EM173" s="170">
        <f t="shared" si="144"/>
        <v>0</v>
      </c>
      <c r="EN173" s="174">
        <f t="shared" si="145"/>
        <v>4819.5</v>
      </c>
      <c r="EO173" s="171">
        <f t="shared" si="146"/>
        <v>0</v>
      </c>
      <c r="EP173" s="171">
        <f t="shared" si="147"/>
        <v>0</v>
      </c>
      <c r="EQ173" s="174">
        <f t="shared" si="148"/>
        <v>0</v>
      </c>
      <c r="ER173" s="171">
        <f t="shared" si="149"/>
        <v>0</v>
      </c>
      <c r="ES173" s="35"/>
    </row>
    <row r="174" spans="1:149" s="182" customFormat="1" ht="88.5" customHeight="1" thickBot="1">
      <c r="A174" s="27">
        <v>162</v>
      </c>
      <c r="B174" s="98" t="s">
        <v>389</v>
      </c>
      <c r="C174" s="99" t="s">
        <v>390</v>
      </c>
      <c r="D174" s="100" t="s">
        <v>57</v>
      </c>
      <c r="E174" s="99" t="s">
        <v>37</v>
      </c>
      <c r="F174" s="101">
        <v>8</v>
      </c>
      <c r="G174" s="102" t="s">
        <v>58</v>
      </c>
      <c r="H174" s="103" t="s">
        <v>59</v>
      </c>
      <c r="I174" s="88"/>
      <c r="J174" s="76"/>
      <c r="K174" s="77"/>
      <c r="L174" s="76"/>
      <c r="M174" s="71"/>
      <c r="N174" s="71"/>
      <c r="P174" s="65"/>
      <c r="Q174" s="65"/>
      <c r="R174" s="149"/>
      <c r="S174" s="65"/>
      <c r="T174" s="78"/>
      <c r="U174" s="65"/>
      <c r="V174" s="65"/>
      <c r="W174" s="149"/>
      <c r="X174" s="66"/>
      <c r="Y174" s="78"/>
      <c r="Z174" s="79"/>
      <c r="AA174" s="80"/>
      <c r="AB174" s="152"/>
      <c r="AC174" s="65"/>
      <c r="AD174" s="78"/>
      <c r="AE174" s="118">
        <v>42504</v>
      </c>
      <c r="AF174" s="118">
        <f t="shared" si="164"/>
        <v>8076</v>
      </c>
      <c r="AG174" s="156">
        <f t="shared" si="151"/>
        <v>50580</v>
      </c>
      <c r="AH174" s="118">
        <f t="shared" si="165"/>
        <v>404640</v>
      </c>
      <c r="AI174" s="78"/>
      <c r="AJ174" s="79"/>
      <c r="AK174" s="80"/>
      <c r="AL174" s="152"/>
      <c r="AM174" s="66"/>
      <c r="AN174" s="81"/>
      <c r="AO174" s="65"/>
      <c r="AP174" s="65"/>
      <c r="AQ174" s="149"/>
      <c r="AR174" s="65"/>
      <c r="AS174" s="81"/>
      <c r="AT174" s="121">
        <v>23783</v>
      </c>
      <c r="AU174" s="121">
        <f t="shared" si="166"/>
        <v>4518.7700000000004</v>
      </c>
      <c r="AV174" s="162">
        <f t="shared" si="35"/>
        <v>28301.77</v>
      </c>
      <c r="AW174" s="121">
        <f t="shared" si="167"/>
        <v>226414.16</v>
      </c>
      <c r="AX174" s="81"/>
      <c r="AY174" s="65"/>
      <c r="AZ174" s="65"/>
      <c r="BA174" s="149"/>
      <c r="BB174" s="66"/>
      <c r="BC174" s="81"/>
      <c r="BD174" s="65"/>
      <c r="BE174" s="65"/>
      <c r="BF174" s="149"/>
      <c r="BG174" s="57"/>
      <c r="BH174" s="81"/>
      <c r="BI174" s="123">
        <v>22880</v>
      </c>
      <c r="BJ174" s="123">
        <v>4347</v>
      </c>
      <c r="BK174" s="163">
        <v>27227</v>
      </c>
      <c r="BL174" s="123">
        <f t="shared" si="163"/>
        <v>217816</v>
      </c>
      <c r="BM174" s="81"/>
      <c r="BN174" s="65"/>
      <c r="BO174" s="65"/>
      <c r="BP174" s="149"/>
      <c r="BQ174" s="65"/>
      <c r="BR174" s="81"/>
      <c r="BS174" s="127">
        <v>33340</v>
      </c>
      <c r="BT174" s="127">
        <v>6334.6</v>
      </c>
      <c r="BU174" s="166">
        <f t="shared" si="156"/>
        <v>39674.6</v>
      </c>
      <c r="BV174" s="60">
        <f t="shared" si="168"/>
        <v>317396.8</v>
      </c>
      <c r="BW174" s="81"/>
      <c r="BX174" s="82"/>
      <c r="BY174" s="82"/>
      <c r="BZ174" s="157"/>
      <c r="CA174" s="63"/>
      <c r="CB174" s="129"/>
      <c r="CC174" s="82"/>
      <c r="CD174" s="82"/>
      <c r="CE174" s="157"/>
      <c r="CF174" s="63"/>
      <c r="CG174" s="129"/>
      <c r="CH174" s="82"/>
      <c r="CI174" s="82"/>
      <c r="CJ174" s="157"/>
      <c r="CK174" s="82"/>
      <c r="CL174" s="129"/>
      <c r="CM174" s="82"/>
      <c r="CN174" s="82"/>
      <c r="CO174" s="157"/>
      <c r="CP174" s="82"/>
      <c r="CQ174" s="129"/>
      <c r="CR174" s="112">
        <v>20203</v>
      </c>
      <c r="CS174" s="112">
        <f t="shared" si="169"/>
        <v>3838.57</v>
      </c>
      <c r="CT174" s="151">
        <f t="shared" si="170"/>
        <v>24041.57</v>
      </c>
      <c r="CU174" s="82">
        <f t="shared" si="171"/>
        <v>192332.56</v>
      </c>
      <c r="CV174" s="129"/>
      <c r="CW174" s="119"/>
      <c r="CX174" s="119"/>
      <c r="CY174" s="150"/>
      <c r="CZ174" s="82"/>
      <c r="DA174" s="129"/>
      <c r="DB174" s="119"/>
      <c r="DC174" s="119"/>
      <c r="DD174" s="150"/>
      <c r="DE174" s="82"/>
      <c r="DF174" s="129"/>
      <c r="DG174" s="112"/>
      <c r="DH174" s="112"/>
      <c r="DI174" s="151"/>
      <c r="DJ174" s="82"/>
      <c r="DK174" s="129"/>
      <c r="DL174" s="119"/>
      <c r="DM174" s="119"/>
      <c r="DN174" s="150"/>
      <c r="DO174" s="82"/>
      <c r="DQ174" s="45">
        <f t="shared" si="152"/>
        <v>33964.987999999998</v>
      </c>
      <c r="DR174" s="46">
        <f>SMALL((R174,W174,AB174,AG174,AL174,AQ174,AV174,BA174,BF174,BK174,BP174,BU174,BZ174,CE174,CJ174,CO174,CT174,CY174,DD174,DI174,DN174),1)</f>
        <v>24041.57</v>
      </c>
      <c r="DS174" s="175" t="str">
        <f t="shared" si="159"/>
        <v>LABORATORIOS GOTHAPLAST</v>
      </c>
      <c r="DT174" s="48"/>
      <c r="DU174" s="91" t="str">
        <f t="shared" si="153"/>
        <v/>
      </c>
      <c r="DV174" s="49">
        <f t="shared" si="154"/>
        <v>24041.57</v>
      </c>
      <c r="DW174" s="50">
        <f t="shared" si="160"/>
        <v>192332.56</v>
      </c>
      <c r="DX174" s="170">
        <f t="shared" si="129"/>
        <v>0</v>
      </c>
      <c r="DY174" s="170">
        <f t="shared" si="130"/>
        <v>0</v>
      </c>
      <c r="DZ174" s="170">
        <f t="shared" si="131"/>
        <v>0</v>
      </c>
      <c r="EA174" s="171">
        <f t="shared" si="132"/>
        <v>50580</v>
      </c>
      <c r="EB174" s="170">
        <f t="shared" si="133"/>
        <v>0</v>
      </c>
      <c r="EC174" s="170">
        <f t="shared" si="134"/>
        <v>0</v>
      </c>
      <c r="ED174" s="172">
        <f t="shared" si="135"/>
        <v>28301.77</v>
      </c>
      <c r="EE174" s="170">
        <f t="shared" si="136"/>
        <v>0</v>
      </c>
      <c r="EF174" s="171">
        <f t="shared" si="137"/>
        <v>0</v>
      </c>
      <c r="EG174" s="173">
        <f t="shared" si="138"/>
        <v>27227</v>
      </c>
      <c r="EH174" s="170">
        <f t="shared" si="139"/>
        <v>0</v>
      </c>
      <c r="EI174" s="171">
        <f t="shared" si="140"/>
        <v>39674.6</v>
      </c>
      <c r="EJ174" s="170">
        <f t="shared" si="141"/>
        <v>0</v>
      </c>
      <c r="EK174" s="169">
        <f t="shared" si="142"/>
        <v>0</v>
      </c>
      <c r="EL174" s="170">
        <f t="shared" si="143"/>
        <v>0</v>
      </c>
      <c r="EM174" s="170">
        <f t="shared" si="144"/>
        <v>0</v>
      </c>
      <c r="EN174" s="174">
        <f t="shared" si="145"/>
        <v>24041.57</v>
      </c>
      <c r="EO174" s="171">
        <f t="shared" si="146"/>
        <v>0</v>
      </c>
      <c r="EP174" s="171">
        <f t="shared" si="147"/>
        <v>0</v>
      </c>
      <c r="EQ174" s="174">
        <f t="shared" si="148"/>
        <v>0</v>
      </c>
      <c r="ER174" s="171">
        <f t="shared" si="149"/>
        <v>0</v>
      </c>
      <c r="ES174" s="35"/>
    </row>
    <row r="175" spans="1:149" s="182" customFormat="1" ht="88.5" customHeight="1" thickBot="1">
      <c r="A175" s="27">
        <v>163</v>
      </c>
      <c r="B175" s="98" t="s">
        <v>391</v>
      </c>
      <c r="C175" s="99" t="s">
        <v>392</v>
      </c>
      <c r="D175" s="100" t="s">
        <v>57</v>
      </c>
      <c r="E175" s="99" t="s">
        <v>37</v>
      </c>
      <c r="F175" s="101">
        <v>2</v>
      </c>
      <c r="G175" s="102" t="s">
        <v>58</v>
      </c>
      <c r="H175" s="103" t="s">
        <v>59</v>
      </c>
      <c r="I175" s="88"/>
      <c r="J175" s="76"/>
      <c r="K175" s="77"/>
      <c r="L175" s="76"/>
      <c r="M175" s="71"/>
      <c r="N175" s="71"/>
      <c r="P175" s="65"/>
      <c r="Q175" s="65"/>
      <c r="R175" s="149"/>
      <c r="S175" s="65"/>
      <c r="T175" s="78"/>
      <c r="U175" s="65"/>
      <c r="V175" s="65"/>
      <c r="W175" s="149"/>
      <c r="X175" s="66"/>
      <c r="Y175" s="78"/>
      <c r="Z175" s="86"/>
      <c r="AA175" s="87"/>
      <c r="AB175" s="153"/>
      <c r="AC175" s="65"/>
      <c r="AD175" s="78"/>
      <c r="AE175" s="118">
        <v>42504</v>
      </c>
      <c r="AF175" s="118">
        <f t="shared" si="164"/>
        <v>8076</v>
      </c>
      <c r="AG175" s="156">
        <f t="shared" si="151"/>
        <v>50580</v>
      </c>
      <c r="AH175" s="118">
        <f t="shared" si="165"/>
        <v>101160</v>
      </c>
      <c r="AI175" s="78"/>
      <c r="AJ175" s="86"/>
      <c r="AK175" s="87"/>
      <c r="AL175" s="153"/>
      <c r="AM175" s="66"/>
      <c r="AN175" s="81"/>
      <c r="AO175" s="65"/>
      <c r="AP175" s="65"/>
      <c r="AQ175" s="149"/>
      <c r="AR175" s="65"/>
      <c r="AS175" s="81"/>
      <c r="AT175" s="121">
        <v>23783</v>
      </c>
      <c r="AU175" s="121">
        <f t="shared" si="166"/>
        <v>4518.7700000000004</v>
      </c>
      <c r="AV175" s="162">
        <f t="shared" si="35"/>
        <v>28301.77</v>
      </c>
      <c r="AW175" s="121">
        <f t="shared" si="167"/>
        <v>56603.54</v>
      </c>
      <c r="AX175" s="81"/>
      <c r="AY175" s="65"/>
      <c r="AZ175" s="65"/>
      <c r="BA175" s="149"/>
      <c r="BB175" s="66"/>
      <c r="BC175" s="81"/>
      <c r="BD175" s="65"/>
      <c r="BE175" s="65"/>
      <c r="BF175" s="149"/>
      <c r="BG175" s="57"/>
      <c r="BH175" s="81"/>
      <c r="BI175" s="123">
        <v>22880</v>
      </c>
      <c r="BJ175" s="123">
        <v>4347</v>
      </c>
      <c r="BK175" s="163">
        <v>27227</v>
      </c>
      <c r="BL175" s="123">
        <f t="shared" si="163"/>
        <v>54454</v>
      </c>
      <c r="BM175" s="81"/>
      <c r="BN175" s="65"/>
      <c r="BO175" s="65"/>
      <c r="BP175" s="149"/>
      <c r="BQ175" s="65"/>
      <c r="BR175" s="81"/>
      <c r="BS175" s="127">
        <v>33340</v>
      </c>
      <c r="BT175" s="127">
        <v>6334.6</v>
      </c>
      <c r="BU175" s="166">
        <f t="shared" si="156"/>
        <v>39674.6</v>
      </c>
      <c r="BV175" s="60">
        <f t="shared" si="168"/>
        <v>79349.2</v>
      </c>
      <c r="BW175" s="81"/>
      <c r="BX175" s="82"/>
      <c r="BY175" s="82"/>
      <c r="BZ175" s="157"/>
      <c r="CA175" s="63"/>
      <c r="CB175" s="129"/>
      <c r="CC175" s="82"/>
      <c r="CD175" s="82"/>
      <c r="CE175" s="157"/>
      <c r="CF175" s="63"/>
      <c r="CG175" s="129"/>
      <c r="CH175" s="82"/>
      <c r="CI175" s="82"/>
      <c r="CJ175" s="157"/>
      <c r="CK175" s="82"/>
      <c r="CL175" s="129"/>
      <c r="CM175" s="82"/>
      <c r="CN175" s="82"/>
      <c r="CO175" s="157"/>
      <c r="CP175" s="82"/>
      <c r="CQ175" s="129"/>
      <c r="CR175" s="112">
        <v>20203</v>
      </c>
      <c r="CS175" s="112">
        <f t="shared" si="169"/>
        <v>3838.57</v>
      </c>
      <c r="CT175" s="151">
        <f t="shared" si="170"/>
        <v>24041.57</v>
      </c>
      <c r="CU175" s="82">
        <f t="shared" si="171"/>
        <v>48083.14</v>
      </c>
      <c r="CV175" s="129"/>
      <c r="CW175" s="119"/>
      <c r="CX175" s="119"/>
      <c r="CY175" s="150"/>
      <c r="CZ175" s="82"/>
      <c r="DA175" s="129"/>
      <c r="DB175" s="119"/>
      <c r="DC175" s="119"/>
      <c r="DD175" s="150"/>
      <c r="DE175" s="82"/>
      <c r="DF175" s="129"/>
      <c r="DG175" s="112"/>
      <c r="DH175" s="112"/>
      <c r="DI175" s="151"/>
      <c r="DJ175" s="82"/>
      <c r="DK175" s="129"/>
      <c r="DL175" s="119"/>
      <c r="DM175" s="119"/>
      <c r="DN175" s="150"/>
      <c r="DO175" s="82"/>
      <c r="DQ175" s="45">
        <f t="shared" si="152"/>
        <v>33964.987999999998</v>
      </c>
      <c r="DR175" s="46">
        <f>SMALL((R175,W175,AB175,AG175,AL175,AQ175,AV175,BA175,BF175,BK175,BP175,BU175,BZ175,CE175,CJ175,CO175,CT175,CY175,DD175,DI175,DN175),1)</f>
        <v>24041.57</v>
      </c>
      <c r="DS175" s="175" t="str">
        <f t="shared" si="159"/>
        <v>LABORATORIOS GOTHAPLAST</v>
      </c>
      <c r="DT175" s="48"/>
      <c r="DU175" s="91" t="str">
        <f t="shared" si="153"/>
        <v/>
      </c>
      <c r="DV175" s="49">
        <f t="shared" si="154"/>
        <v>24041.57</v>
      </c>
      <c r="DW175" s="50">
        <f t="shared" si="160"/>
        <v>48083.14</v>
      </c>
      <c r="DX175" s="170">
        <f t="shared" si="129"/>
        <v>0</v>
      </c>
      <c r="DY175" s="170">
        <f t="shared" si="130"/>
        <v>0</v>
      </c>
      <c r="DZ175" s="170">
        <f t="shared" si="131"/>
        <v>0</v>
      </c>
      <c r="EA175" s="171">
        <f t="shared" si="132"/>
        <v>50580</v>
      </c>
      <c r="EB175" s="170">
        <f t="shared" si="133"/>
        <v>0</v>
      </c>
      <c r="EC175" s="170">
        <f t="shared" si="134"/>
        <v>0</v>
      </c>
      <c r="ED175" s="172">
        <f t="shared" si="135"/>
        <v>28301.77</v>
      </c>
      <c r="EE175" s="170">
        <f t="shared" si="136"/>
        <v>0</v>
      </c>
      <c r="EF175" s="171">
        <f t="shared" si="137"/>
        <v>0</v>
      </c>
      <c r="EG175" s="173">
        <f t="shared" si="138"/>
        <v>27227</v>
      </c>
      <c r="EH175" s="170">
        <f t="shared" si="139"/>
        <v>0</v>
      </c>
      <c r="EI175" s="171">
        <f t="shared" si="140"/>
        <v>39674.6</v>
      </c>
      <c r="EJ175" s="170">
        <f t="shared" si="141"/>
        <v>0</v>
      </c>
      <c r="EK175" s="169">
        <f t="shared" si="142"/>
        <v>0</v>
      </c>
      <c r="EL175" s="170">
        <f t="shared" si="143"/>
        <v>0</v>
      </c>
      <c r="EM175" s="170">
        <f t="shared" si="144"/>
        <v>0</v>
      </c>
      <c r="EN175" s="174">
        <f t="shared" si="145"/>
        <v>24041.57</v>
      </c>
      <c r="EO175" s="171">
        <f t="shared" si="146"/>
        <v>0</v>
      </c>
      <c r="EP175" s="171">
        <f t="shared" si="147"/>
        <v>0</v>
      </c>
      <c r="EQ175" s="174">
        <f t="shared" si="148"/>
        <v>0</v>
      </c>
      <c r="ER175" s="171">
        <f t="shared" si="149"/>
        <v>0</v>
      </c>
      <c r="ES175" s="35"/>
    </row>
    <row r="176" spans="1:149" s="14" customFormat="1" ht="88.5" customHeight="1" thickBot="1">
      <c r="A176" s="27">
        <v>164</v>
      </c>
      <c r="B176" s="98" t="s">
        <v>393</v>
      </c>
      <c r="C176" s="99" t="s">
        <v>394</v>
      </c>
      <c r="D176" s="100" t="s">
        <v>57</v>
      </c>
      <c r="E176" s="99" t="s">
        <v>37</v>
      </c>
      <c r="F176" s="101">
        <v>6</v>
      </c>
      <c r="G176" s="102" t="s">
        <v>58</v>
      </c>
      <c r="H176" s="103" t="s">
        <v>59</v>
      </c>
      <c r="I176" s="90"/>
      <c r="J176" s="71"/>
      <c r="K176" s="71"/>
      <c r="L176" s="71"/>
      <c r="M176" s="71"/>
      <c r="N176" s="71"/>
      <c r="P176" s="57"/>
      <c r="Q176" s="57"/>
      <c r="R176" s="149"/>
      <c r="S176" s="57"/>
      <c r="T176" s="53"/>
      <c r="U176" s="65"/>
      <c r="V176" s="65"/>
      <c r="W176" s="149"/>
      <c r="X176" s="60"/>
      <c r="Y176" s="53"/>
      <c r="Z176" s="40"/>
      <c r="AA176" s="30"/>
      <c r="AB176" s="152"/>
      <c r="AC176" s="41"/>
      <c r="AD176" s="53"/>
      <c r="AE176" s="118">
        <v>42504</v>
      </c>
      <c r="AF176" s="118">
        <f t="shared" si="164"/>
        <v>8076</v>
      </c>
      <c r="AG176" s="156">
        <f t="shared" si="151"/>
        <v>50580</v>
      </c>
      <c r="AH176" s="118">
        <f t="shared" si="165"/>
        <v>303480</v>
      </c>
      <c r="AI176" s="53"/>
      <c r="AJ176" s="57"/>
      <c r="AK176" s="57"/>
      <c r="AL176" s="149"/>
      <c r="AM176" s="60"/>
      <c r="AN176" s="61"/>
      <c r="AO176" s="62"/>
      <c r="AP176" s="62"/>
      <c r="AQ176" s="158"/>
      <c r="AR176" s="65"/>
      <c r="AS176" s="61"/>
      <c r="AT176" s="121">
        <v>23783</v>
      </c>
      <c r="AU176" s="121">
        <f t="shared" si="166"/>
        <v>4518.7700000000004</v>
      </c>
      <c r="AV176" s="162">
        <f t="shared" si="35"/>
        <v>28301.77</v>
      </c>
      <c r="AW176" s="121">
        <f t="shared" si="167"/>
        <v>169810.62</v>
      </c>
      <c r="AX176" s="61"/>
      <c r="AY176" s="57"/>
      <c r="AZ176" s="57"/>
      <c r="BA176" s="149"/>
      <c r="BB176" s="66"/>
      <c r="BC176" s="61"/>
      <c r="BD176" s="57"/>
      <c r="BE176" s="57"/>
      <c r="BF176" s="149"/>
      <c r="BG176" s="57"/>
      <c r="BH176" s="61"/>
      <c r="BI176" s="123">
        <v>22880</v>
      </c>
      <c r="BJ176" s="123">
        <v>4347</v>
      </c>
      <c r="BK176" s="163">
        <v>27227</v>
      </c>
      <c r="BL176" s="123">
        <f t="shared" si="163"/>
        <v>163362</v>
      </c>
      <c r="BM176" s="61"/>
      <c r="BN176" s="57"/>
      <c r="BO176" s="57"/>
      <c r="BP176" s="164"/>
      <c r="BQ176" s="65"/>
      <c r="BR176" s="61"/>
      <c r="BS176" s="127">
        <v>33340</v>
      </c>
      <c r="BT176" s="127">
        <v>6334.6</v>
      </c>
      <c r="BU176" s="166">
        <f t="shared" si="156"/>
        <v>39674.6</v>
      </c>
      <c r="BV176" s="60">
        <f t="shared" si="168"/>
        <v>238047.59999999998</v>
      </c>
      <c r="BW176" s="61"/>
      <c r="BX176" s="63"/>
      <c r="BY176" s="63"/>
      <c r="BZ176" s="157"/>
      <c r="CA176" s="63"/>
      <c r="CB176" s="128"/>
      <c r="CC176" s="63"/>
      <c r="CD176" s="63"/>
      <c r="CE176" s="157"/>
      <c r="CF176" s="63"/>
      <c r="CG176" s="128"/>
      <c r="CH176" s="63"/>
      <c r="CI176" s="63"/>
      <c r="CJ176" s="157"/>
      <c r="CK176" s="63"/>
      <c r="CL176" s="128"/>
      <c r="CM176" s="63"/>
      <c r="CN176" s="63"/>
      <c r="CO176" s="157"/>
      <c r="CP176" s="63"/>
      <c r="CQ176" s="128"/>
      <c r="CR176" s="112">
        <v>20203</v>
      </c>
      <c r="CS176" s="112">
        <f t="shared" si="169"/>
        <v>3838.57</v>
      </c>
      <c r="CT176" s="151">
        <f t="shared" si="170"/>
        <v>24041.57</v>
      </c>
      <c r="CU176" s="82">
        <f t="shared" si="171"/>
        <v>144249.41999999998</v>
      </c>
      <c r="CV176" s="128"/>
      <c r="CW176" s="119"/>
      <c r="CX176" s="119"/>
      <c r="CY176" s="150"/>
      <c r="CZ176" s="82"/>
      <c r="DA176" s="128"/>
      <c r="DB176" s="119"/>
      <c r="DC176" s="119"/>
      <c r="DD176" s="150"/>
      <c r="DE176" s="63"/>
      <c r="DF176" s="128"/>
      <c r="DG176" s="112"/>
      <c r="DH176" s="112"/>
      <c r="DI176" s="151"/>
      <c r="DJ176" s="82"/>
      <c r="DK176" s="128"/>
      <c r="DL176" s="119"/>
      <c r="DM176" s="119"/>
      <c r="DN176" s="150"/>
      <c r="DO176" s="63"/>
      <c r="DQ176" s="45">
        <f t="shared" si="152"/>
        <v>33964.987999999998</v>
      </c>
      <c r="DR176" s="46">
        <f>SMALL((R176,W176,AB176,AG176,AL176,AQ176,AV176,BA176,BF176,BK176,BP176,BU176,BZ176,CE176,CJ176,CO176,CT176,CY176,DD176,DI176,DN176),1)</f>
        <v>24041.57</v>
      </c>
      <c r="DS176" s="175" t="str">
        <f t="shared" si="159"/>
        <v>LABORATORIOS GOTHAPLAST</v>
      </c>
      <c r="DT176" s="48"/>
      <c r="DU176" s="91" t="str">
        <f t="shared" si="153"/>
        <v/>
      </c>
      <c r="DV176" s="49">
        <f t="shared" si="154"/>
        <v>24041.57</v>
      </c>
      <c r="DW176" s="50">
        <f t="shared" si="160"/>
        <v>144249.41999999998</v>
      </c>
      <c r="DX176" s="170">
        <f t="shared" si="129"/>
        <v>0</v>
      </c>
      <c r="DY176" s="170">
        <f t="shared" si="130"/>
        <v>0</v>
      </c>
      <c r="DZ176" s="170">
        <f t="shared" si="131"/>
        <v>0</v>
      </c>
      <c r="EA176" s="171">
        <f t="shared" si="132"/>
        <v>50580</v>
      </c>
      <c r="EB176" s="170">
        <f t="shared" si="133"/>
        <v>0</v>
      </c>
      <c r="EC176" s="170">
        <f t="shared" si="134"/>
        <v>0</v>
      </c>
      <c r="ED176" s="172">
        <f t="shared" si="135"/>
        <v>28301.77</v>
      </c>
      <c r="EE176" s="170">
        <f t="shared" si="136"/>
        <v>0</v>
      </c>
      <c r="EF176" s="171">
        <f t="shared" si="137"/>
        <v>0</v>
      </c>
      <c r="EG176" s="173">
        <f t="shared" si="138"/>
        <v>27227</v>
      </c>
      <c r="EH176" s="170">
        <f t="shared" si="139"/>
        <v>0</v>
      </c>
      <c r="EI176" s="171">
        <f t="shared" si="140"/>
        <v>39674.6</v>
      </c>
      <c r="EJ176" s="170">
        <f t="shared" si="141"/>
        <v>0</v>
      </c>
      <c r="EK176" s="169">
        <f t="shared" si="142"/>
        <v>0</v>
      </c>
      <c r="EL176" s="170">
        <f t="shared" si="143"/>
        <v>0</v>
      </c>
      <c r="EM176" s="170">
        <f t="shared" si="144"/>
        <v>0</v>
      </c>
      <c r="EN176" s="174">
        <f t="shared" si="145"/>
        <v>24041.57</v>
      </c>
      <c r="EO176" s="171">
        <f t="shared" si="146"/>
        <v>0</v>
      </c>
      <c r="EP176" s="171">
        <f t="shared" si="147"/>
        <v>0</v>
      </c>
      <c r="EQ176" s="174">
        <f t="shared" si="148"/>
        <v>0</v>
      </c>
      <c r="ER176" s="171">
        <f t="shared" si="149"/>
        <v>0</v>
      </c>
      <c r="ES176" s="188"/>
    </row>
    <row r="177" spans="1:149" s="182" customFormat="1" ht="88.5" customHeight="1" thickBot="1">
      <c r="A177" s="27">
        <v>165</v>
      </c>
      <c r="B177" s="98" t="s">
        <v>395</v>
      </c>
      <c r="C177" s="99" t="s">
        <v>396</v>
      </c>
      <c r="D177" s="100" t="s">
        <v>57</v>
      </c>
      <c r="E177" s="99" t="s">
        <v>37</v>
      </c>
      <c r="F177" s="101">
        <v>9</v>
      </c>
      <c r="G177" s="102" t="s">
        <v>58</v>
      </c>
      <c r="H177" s="103" t="s">
        <v>59</v>
      </c>
      <c r="I177" s="88"/>
      <c r="J177" s="75"/>
      <c r="K177" s="31"/>
      <c r="L177" s="75"/>
      <c r="M177" s="71"/>
      <c r="N177" s="71"/>
      <c r="P177" s="65"/>
      <c r="Q177" s="65"/>
      <c r="R177" s="149"/>
      <c r="S177" s="65"/>
      <c r="T177" s="78"/>
      <c r="U177" s="65"/>
      <c r="V177" s="65"/>
      <c r="W177" s="149"/>
      <c r="X177" s="66"/>
      <c r="Y177" s="78"/>
      <c r="Z177" s="79"/>
      <c r="AA177" s="80"/>
      <c r="AB177" s="152"/>
      <c r="AC177" s="83"/>
      <c r="AD177" s="78"/>
      <c r="AE177" s="118">
        <v>42504</v>
      </c>
      <c r="AF177" s="118">
        <f t="shared" si="164"/>
        <v>8076</v>
      </c>
      <c r="AG177" s="156">
        <f t="shared" si="151"/>
        <v>50580</v>
      </c>
      <c r="AH177" s="118">
        <f t="shared" si="165"/>
        <v>455220</v>
      </c>
      <c r="AI177" s="78"/>
      <c r="AJ177" s="79"/>
      <c r="AK177" s="80"/>
      <c r="AL177" s="152"/>
      <c r="AM177" s="66"/>
      <c r="AN177" s="81"/>
      <c r="AO177" s="84"/>
      <c r="AP177" s="84"/>
      <c r="AQ177" s="158"/>
      <c r="AR177" s="65"/>
      <c r="AS177" s="81"/>
      <c r="AT177" s="121">
        <v>23783</v>
      </c>
      <c r="AU177" s="121">
        <f t="shared" si="166"/>
        <v>4518.7700000000004</v>
      </c>
      <c r="AV177" s="162">
        <f t="shared" si="35"/>
        <v>28301.77</v>
      </c>
      <c r="AW177" s="121">
        <f t="shared" si="167"/>
        <v>254715.93</v>
      </c>
      <c r="AX177" s="81"/>
      <c r="AY177" s="65"/>
      <c r="AZ177" s="65"/>
      <c r="BA177" s="149"/>
      <c r="BB177" s="66"/>
      <c r="BC177" s="81"/>
      <c r="BD177" s="65"/>
      <c r="BE177" s="65"/>
      <c r="BF177" s="149"/>
      <c r="BG177" s="57"/>
      <c r="BH177" s="81"/>
      <c r="BI177" s="123">
        <v>23783</v>
      </c>
      <c r="BJ177" s="123">
        <v>4519</v>
      </c>
      <c r="BK177" s="163">
        <v>28302</v>
      </c>
      <c r="BL177" s="123">
        <f t="shared" si="163"/>
        <v>254718</v>
      </c>
      <c r="BM177" s="81"/>
      <c r="BN177" s="65"/>
      <c r="BO177" s="65"/>
      <c r="BP177" s="164"/>
      <c r="BQ177" s="65"/>
      <c r="BR177" s="81"/>
      <c r="BS177" s="127">
        <v>33340</v>
      </c>
      <c r="BT177" s="127">
        <v>6334.6</v>
      </c>
      <c r="BU177" s="166">
        <f t="shared" si="156"/>
        <v>39674.6</v>
      </c>
      <c r="BV177" s="60">
        <f t="shared" si="168"/>
        <v>357071.39999999997</v>
      </c>
      <c r="BW177" s="81"/>
      <c r="BX177" s="82"/>
      <c r="BY177" s="82"/>
      <c r="BZ177" s="157"/>
      <c r="CA177" s="63"/>
      <c r="CB177" s="129"/>
      <c r="CC177" s="82"/>
      <c r="CD177" s="82"/>
      <c r="CE177" s="157"/>
      <c r="CF177" s="63"/>
      <c r="CG177" s="129"/>
      <c r="CH177" s="82"/>
      <c r="CI177" s="82"/>
      <c r="CJ177" s="157"/>
      <c r="CK177" s="82"/>
      <c r="CL177" s="129"/>
      <c r="CM177" s="82"/>
      <c r="CN177" s="82"/>
      <c r="CO177" s="157"/>
      <c r="CP177" s="82"/>
      <c r="CQ177" s="129"/>
      <c r="CR177" s="112">
        <v>20203</v>
      </c>
      <c r="CS177" s="112">
        <f t="shared" si="169"/>
        <v>3838.57</v>
      </c>
      <c r="CT177" s="151">
        <f t="shared" si="170"/>
        <v>24041.57</v>
      </c>
      <c r="CU177" s="82">
        <f t="shared" si="171"/>
        <v>216374.13</v>
      </c>
      <c r="CV177" s="129"/>
      <c r="CW177" s="119"/>
      <c r="CX177" s="119"/>
      <c r="CY177" s="150"/>
      <c r="CZ177" s="82"/>
      <c r="DA177" s="129"/>
      <c r="DB177" s="119"/>
      <c r="DC177" s="119"/>
      <c r="DD177" s="150"/>
      <c r="DE177" s="82"/>
      <c r="DF177" s="129"/>
      <c r="DG177" s="112"/>
      <c r="DH177" s="112"/>
      <c r="DI177" s="151"/>
      <c r="DJ177" s="82"/>
      <c r="DK177" s="129"/>
      <c r="DL177" s="119"/>
      <c r="DM177" s="119"/>
      <c r="DN177" s="150"/>
      <c r="DO177" s="82"/>
      <c r="DQ177" s="45">
        <f t="shared" si="152"/>
        <v>34179.987999999998</v>
      </c>
      <c r="DR177" s="46">
        <f>SMALL((R177,W177,AB177,AG177,AL177,AQ177,AV177,BA177,BF177,BK177,BP177,BU177,BZ177,CE177,CJ177,CO177,CT177,CY177,DD177,DI177,DN177),1)</f>
        <v>24041.57</v>
      </c>
      <c r="DS177" s="175" t="str">
        <f t="shared" si="159"/>
        <v>LABORATORIOS GOTHAPLAST</v>
      </c>
      <c r="DT177" s="48"/>
      <c r="DU177" s="91" t="str">
        <f t="shared" si="153"/>
        <v/>
      </c>
      <c r="DV177" s="49">
        <f t="shared" si="154"/>
        <v>24041.57</v>
      </c>
      <c r="DW177" s="50">
        <f t="shared" si="160"/>
        <v>216374.13</v>
      </c>
      <c r="DX177" s="170">
        <f t="shared" si="129"/>
        <v>0</v>
      </c>
      <c r="DY177" s="170">
        <f t="shared" si="130"/>
        <v>0</v>
      </c>
      <c r="DZ177" s="170">
        <f t="shared" si="131"/>
        <v>0</v>
      </c>
      <c r="EA177" s="171">
        <f t="shared" si="132"/>
        <v>50580</v>
      </c>
      <c r="EB177" s="170">
        <f t="shared" si="133"/>
        <v>0</v>
      </c>
      <c r="EC177" s="170">
        <f t="shared" si="134"/>
        <v>0</v>
      </c>
      <c r="ED177" s="172">
        <f t="shared" si="135"/>
        <v>28301.77</v>
      </c>
      <c r="EE177" s="170">
        <f t="shared" si="136"/>
        <v>0</v>
      </c>
      <c r="EF177" s="171">
        <f t="shared" si="137"/>
        <v>0</v>
      </c>
      <c r="EG177" s="173">
        <f t="shared" si="138"/>
        <v>28302</v>
      </c>
      <c r="EH177" s="170">
        <f t="shared" si="139"/>
        <v>0</v>
      </c>
      <c r="EI177" s="171">
        <f t="shared" si="140"/>
        <v>39674.6</v>
      </c>
      <c r="EJ177" s="170">
        <f t="shared" si="141"/>
        <v>0</v>
      </c>
      <c r="EK177" s="169">
        <f t="shared" si="142"/>
        <v>0</v>
      </c>
      <c r="EL177" s="170">
        <f t="shared" si="143"/>
        <v>0</v>
      </c>
      <c r="EM177" s="170">
        <f t="shared" si="144"/>
        <v>0</v>
      </c>
      <c r="EN177" s="174">
        <f t="shared" si="145"/>
        <v>24041.57</v>
      </c>
      <c r="EO177" s="171">
        <f t="shared" si="146"/>
        <v>0</v>
      </c>
      <c r="EP177" s="171">
        <f t="shared" si="147"/>
        <v>0</v>
      </c>
      <c r="EQ177" s="174">
        <f t="shared" si="148"/>
        <v>0</v>
      </c>
      <c r="ER177" s="171">
        <f t="shared" si="149"/>
        <v>0</v>
      </c>
      <c r="ES177" s="35"/>
    </row>
    <row r="178" spans="1:149" s="14" customFormat="1" ht="88.5" customHeight="1" thickBot="1">
      <c r="A178" s="27">
        <v>166</v>
      </c>
      <c r="B178" s="98" t="s">
        <v>397</v>
      </c>
      <c r="C178" s="99" t="s">
        <v>398</v>
      </c>
      <c r="D178" s="100" t="s">
        <v>57</v>
      </c>
      <c r="E178" s="99" t="s">
        <v>37</v>
      </c>
      <c r="F178" s="101">
        <v>23</v>
      </c>
      <c r="G178" s="102" t="s">
        <v>58</v>
      </c>
      <c r="H178" s="103" t="s">
        <v>59</v>
      </c>
      <c r="I178" s="90"/>
      <c r="J178" s="71"/>
      <c r="K178" s="71"/>
      <c r="L178" s="71"/>
      <c r="M178" s="71"/>
      <c r="N178" s="71"/>
      <c r="P178" s="57"/>
      <c r="Q178" s="57"/>
      <c r="R178" s="149"/>
      <c r="S178" s="57"/>
      <c r="T178" s="53"/>
      <c r="U178" s="65"/>
      <c r="V178" s="65"/>
      <c r="W178" s="149"/>
      <c r="X178" s="60"/>
      <c r="Y178" s="53"/>
      <c r="Z178" s="40"/>
      <c r="AA178" s="30"/>
      <c r="AB178" s="152"/>
      <c r="AC178" s="41"/>
      <c r="AD178" s="53"/>
      <c r="AE178" s="118">
        <v>42504</v>
      </c>
      <c r="AF178" s="118">
        <f t="shared" si="164"/>
        <v>8076</v>
      </c>
      <c r="AG178" s="156">
        <f t="shared" si="151"/>
        <v>50580</v>
      </c>
      <c r="AH178" s="118">
        <f t="shared" si="165"/>
        <v>1163340</v>
      </c>
      <c r="AI178" s="53"/>
      <c r="AJ178" s="57"/>
      <c r="AK178" s="57"/>
      <c r="AL178" s="149"/>
      <c r="AM178" s="57"/>
      <c r="AN178" s="61"/>
      <c r="AO178" s="64"/>
      <c r="AP178" s="64"/>
      <c r="AQ178" s="159"/>
      <c r="AR178" s="65"/>
      <c r="AS178" s="61"/>
      <c r="AT178" s="121">
        <v>23783</v>
      </c>
      <c r="AU178" s="121">
        <f t="shared" si="166"/>
        <v>4518.7700000000004</v>
      </c>
      <c r="AV178" s="162">
        <f t="shared" si="35"/>
        <v>28301.77</v>
      </c>
      <c r="AW178" s="121">
        <f t="shared" si="167"/>
        <v>650940.71</v>
      </c>
      <c r="AX178" s="61"/>
      <c r="AY178" s="57"/>
      <c r="AZ178" s="57"/>
      <c r="BA178" s="149"/>
      <c r="BB178" s="66"/>
      <c r="BC178" s="61"/>
      <c r="BD178" s="57"/>
      <c r="BE178" s="57"/>
      <c r="BF178" s="149"/>
      <c r="BG178" s="57"/>
      <c r="BH178" s="61"/>
      <c r="BI178" s="123">
        <v>22880</v>
      </c>
      <c r="BJ178" s="123">
        <v>4347</v>
      </c>
      <c r="BK178" s="163">
        <v>27227</v>
      </c>
      <c r="BL178" s="123">
        <f t="shared" si="163"/>
        <v>626221</v>
      </c>
      <c r="BM178" s="61"/>
      <c r="BN178" s="57"/>
      <c r="BO178" s="57"/>
      <c r="BP178" s="149"/>
      <c r="BQ178" s="65"/>
      <c r="BR178" s="61"/>
      <c r="BS178" s="127">
        <v>33340</v>
      </c>
      <c r="BT178" s="127">
        <v>6334.6</v>
      </c>
      <c r="BU178" s="166">
        <f t="shared" si="156"/>
        <v>39674.6</v>
      </c>
      <c r="BV178" s="60">
        <f t="shared" si="168"/>
        <v>912515.79999999993</v>
      </c>
      <c r="BW178" s="61"/>
      <c r="BX178" s="63"/>
      <c r="BY178" s="63"/>
      <c r="BZ178" s="157"/>
      <c r="CA178" s="63"/>
      <c r="CB178" s="128"/>
      <c r="CC178" s="63"/>
      <c r="CD178" s="63"/>
      <c r="CE178" s="157"/>
      <c r="CF178" s="63"/>
      <c r="CG178" s="128"/>
      <c r="CH178" s="63"/>
      <c r="CI178" s="63"/>
      <c r="CJ178" s="157"/>
      <c r="CK178" s="63"/>
      <c r="CL178" s="128"/>
      <c r="CM178" s="63"/>
      <c r="CN178" s="63"/>
      <c r="CO178" s="157"/>
      <c r="CP178" s="63"/>
      <c r="CQ178" s="128"/>
      <c r="CR178" s="112">
        <v>20203</v>
      </c>
      <c r="CS178" s="112">
        <f t="shared" si="169"/>
        <v>3838.57</v>
      </c>
      <c r="CT178" s="151">
        <f t="shared" si="170"/>
        <v>24041.57</v>
      </c>
      <c r="CU178" s="82">
        <f t="shared" si="171"/>
        <v>552956.11</v>
      </c>
      <c r="CV178" s="128"/>
      <c r="CW178" s="119"/>
      <c r="CX178" s="119"/>
      <c r="CY178" s="150"/>
      <c r="CZ178" s="82"/>
      <c r="DA178" s="128"/>
      <c r="DB178" s="119"/>
      <c r="DC178" s="119"/>
      <c r="DD178" s="150"/>
      <c r="DE178" s="63"/>
      <c r="DF178" s="128"/>
      <c r="DG178" s="112"/>
      <c r="DH178" s="112"/>
      <c r="DI178" s="151"/>
      <c r="DJ178" s="82"/>
      <c r="DK178" s="128"/>
      <c r="DL178" s="119"/>
      <c r="DM178" s="119"/>
      <c r="DN178" s="150"/>
      <c r="DO178" s="63"/>
      <c r="DQ178" s="45">
        <f t="shared" si="152"/>
        <v>33964.987999999998</v>
      </c>
      <c r="DR178" s="46">
        <f>SMALL((R178,W178,AB178,AG178,AL178,AQ178,AV178,BA178,BF178,BK178,BP178,BU178,BZ178,CE178,CJ178,CO178,CT178,CY178,DD178,DI178,DN178),1)</f>
        <v>24041.57</v>
      </c>
      <c r="DS178" s="175" t="str">
        <f t="shared" si="159"/>
        <v>LABORATORIOS GOTHAPLAST</v>
      </c>
      <c r="DT178" s="48"/>
      <c r="DU178" s="91" t="str">
        <f t="shared" si="153"/>
        <v/>
      </c>
      <c r="DV178" s="49">
        <f t="shared" si="154"/>
        <v>24041.57</v>
      </c>
      <c r="DW178" s="50">
        <f t="shared" si="160"/>
        <v>552956.11</v>
      </c>
      <c r="DX178" s="170">
        <f t="shared" si="129"/>
        <v>0</v>
      </c>
      <c r="DY178" s="170">
        <f t="shared" si="130"/>
        <v>0</v>
      </c>
      <c r="DZ178" s="170">
        <f t="shared" si="131"/>
        <v>0</v>
      </c>
      <c r="EA178" s="171">
        <f t="shared" si="132"/>
        <v>50580</v>
      </c>
      <c r="EB178" s="170">
        <f t="shared" si="133"/>
        <v>0</v>
      </c>
      <c r="EC178" s="170">
        <f t="shared" si="134"/>
        <v>0</v>
      </c>
      <c r="ED178" s="172">
        <f t="shared" si="135"/>
        <v>28301.77</v>
      </c>
      <c r="EE178" s="170">
        <f t="shared" si="136"/>
        <v>0</v>
      </c>
      <c r="EF178" s="171">
        <f t="shared" si="137"/>
        <v>0</v>
      </c>
      <c r="EG178" s="173">
        <f t="shared" si="138"/>
        <v>27227</v>
      </c>
      <c r="EH178" s="170">
        <f t="shared" si="139"/>
        <v>0</v>
      </c>
      <c r="EI178" s="171">
        <f t="shared" si="140"/>
        <v>39674.6</v>
      </c>
      <c r="EJ178" s="170">
        <f t="shared" si="141"/>
        <v>0</v>
      </c>
      <c r="EK178" s="169">
        <f t="shared" si="142"/>
        <v>0</v>
      </c>
      <c r="EL178" s="170">
        <f t="shared" si="143"/>
        <v>0</v>
      </c>
      <c r="EM178" s="170">
        <f t="shared" si="144"/>
        <v>0</v>
      </c>
      <c r="EN178" s="174">
        <f t="shared" si="145"/>
        <v>24041.57</v>
      </c>
      <c r="EO178" s="171">
        <f t="shared" si="146"/>
        <v>0</v>
      </c>
      <c r="EP178" s="171">
        <f t="shared" si="147"/>
        <v>0</v>
      </c>
      <c r="EQ178" s="174">
        <f t="shared" si="148"/>
        <v>0</v>
      </c>
      <c r="ER178" s="171">
        <f t="shared" si="149"/>
        <v>0</v>
      </c>
      <c r="ES178" s="188"/>
    </row>
    <row r="179" spans="1:149" s="14" customFormat="1" ht="88.5" customHeight="1" thickBot="1">
      <c r="A179" s="27">
        <v>167</v>
      </c>
      <c r="B179" s="102" t="s">
        <v>399</v>
      </c>
      <c r="C179" s="102" t="s">
        <v>400</v>
      </c>
      <c r="D179" s="100" t="s">
        <v>57</v>
      </c>
      <c r="E179" s="102" t="s">
        <v>37</v>
      </c>
      <c r="F179" s="104">
        <v>1</v>
      </c>
      <c r="G179" s="102" t="s">
        <v>58</v>
      </c>
      <c r="H179" s="103" t="s">
        <v>59</v>
      </c>
      <c r="I179" s="90"/>
      <c r="J179" s="71"/>
      <c r="K179" s="71"/>
      <c r="L179" s="71"/>
      <c r="M179" s="71"/>
      <c r="N179" s="71"/>
      <c r="P179" s="110">
        <v>848400</v>
      </c>
      <c r="Q179" s="110"/>
      <c r="R179" s="150">
        <f t="shared" ref="R179" si="172">+Q179+P179</f>
        <v>848400</v>
      </c>
      <c r="S179" s="57">
        <f>+R179*F179</f>
        <v>848400</v>
      </c>
      <c r="T179" s="53"/>
      <c r="U179" s="65"/>
      <c r="V179" s="65"/>
      <c r="W179" s="149"/>
      <c r="X179" s="60"/>
      <c r="Y179" s="53"/>
      <c r="Z179" s="40"/>
      <c r="AA179" s="30"/>
      <c r="AB179" s="152"/>
      <c r="AC179" s="41"/>
      <c r="AD179" s="53"/>
      <c r="AE179" s="117"/>
      <c r="AF179" s="117"/>
      <c r="AG179" s="155"/>
      <c r="AH179" s="117"/>
      <c r="AI179" s="53"/>
      <c r="AJ179" s="40"/>
      <c r="AK179" s="30"/>
      <c r="AL179" s="152"/>
      <c r="AM179" s="60"/>
      <c r="AN179" s="61"/>
      <c r="AO179" s="64"/>
      <c r="AP179" s="64"/>
      <c r="AQ179" s="160"/>
      <c r="AR179" s="65"/>
      <c r="AS179" s="61"/>
      <c r="AT179" s="121"/>
      <c r="AU179" s="121"/>
      <c r="AV179" s="162"/>
      <c r="AW179" s="121"/>
      <c r="AX179" s="61"/>
      <c r="AY179" s="57"/>
      <c r="AZ179" s="57"/>
      <c r="BA179" s="149"/>
      <c r="BB179" s="66"/>
      <c r="BC179" s="61"/>
      <c r="BD179" s="57"/>
      <c r="BE179" s="57"/>
      <c r="BF179" s="149"/>
      <c r="BG179" s="57"/>
      <c r="BH179" s="61"/>
      <c r="BI179" s="112"/>
      <c r="BJ179" s="112"/>
      <c r="BK179" s="151"/>
      <c r="BL179" s="123"/>
      <c r="BM179" s="61"/>
      <c r="BN179" s="57"/>
      <c r="BO179" s="57"/>
      <c r="BP179" s="149"/>
      <c r="BQ179" s="65"/>
      <c r="BR179" s="61"/>
      <c r="BS179" s="127"/>
      <c r="BT179" s="127"/>
      <c r="BU179" s="150"/>
      <c r="BV179" s="60"/>
      <c r="BW179" s="61"/>
      <c r="BX179" s="63"/>
      <c r="BY179" s="63"/>
      <c r="BZ179" s="157"/>
      <c r="CA179" s="63"/>
      <c r="CB179" s="128"/>
      <c r="CC179" s="63"/>
      <c r="CD179" s="63"/>
      <c r="CE179" s="157"/>
      <c r="CF179" s="63"/>
      <c r="CG179" s="128"/>
      <c r="CH179" s="63"/>
      <c r="CI179" s="63"/>
      <c r="CJ179" s="157"/>
      <c r="CK179" s="63"/>
      <c r="CL179" s="128"/>
      <c r="CM179" s="63"/>
      <c r="CN179" s="63"/>
      <c r="CO179" s="157"/>
      <c r="CP179" s="63"/>
      <c r="CQ179" s="128"/>
      <c r="CR179" s="112"/>
      <c r="CS179" s="112"/>
      <c r="CT179" s="151"/>
      <c r="CU179" s="82"/>
      <c r="CV179" s="128"/>
      <c r="CW179" s="119"/>
      <c r="CX179" s="119"/>
      <c r="CY179" s="150"/>
      <c r="CZ179" s="82"/>
      <c r="DA179" s="128"/>
      <c r="DB179" s="119"/>
      <c r="DC179" s="119"/>
      <c r="DD179" s="150"/>
      <c r="DE179" s="63"/>
      <c r="DF179" s="128"/>
      <c r="DG179" s="112"/>
      <c r="DH179" s="112"/>
      <c r="DI179" s="151"/>
      <c r="DJ179" s="82"/>
      <c r="DK179" s="128"/>
      <c r="DL179" s="119"/>
      <c r="DM179" s="119"/>
      <c r="DN179" s="150"/>
      <c r="DO179" s="63"/>
      <c r="DQ179" s="45">
        <f t="shared" si="152"/>
        <v>848400</v>
      </c>
      <c r="DR179" s="46">
        <f>SMALL((R179,W179,AB179,AG179,AL179,AQ179,AV179,BA179,BF179,BK179,BP179,BU179,BZ179,CE179,CJ179,CO179,CT179,CY179,DD179,DI179,DN179),1)</f>
        <v>848400</v>
      </c>
      <c r="DS179" s="175" t="str">
        <f t="shared" si="159"/>
        <v>JOHNSON &amp; JOHNSON MEDTECH S.A.S</v>
      </c>
      <c r="DT179" s="48"/>
      <c r="DU179" s="91" t="str">
        <f t="shared" si="153"/>
        <v/>
      </c>
      <c r="DV179" s="49">
        <f t="shared" si="154"/>
        <v>848400</v>
      </c>
      <c r="DW179" s="50">
        <f t="shared" si="160"/>
        <v>848400</v>
      </c>
      <c r="DX179" s="170">
        <f t="shared" si="129"/>
        <v>848400</v>
      </c>
      <c r="DY179" s="170">
        <f t="shared" si="130"/>
        <v>0</v>
      </c>
      <c r="DZ179" s="170">
        <f t="shared" si="131"/>
        <v>0</v>
      </c>
      <c r="EA179" s="171">
        <f t="shared" si="132"/>
        <v>0</v>
      </c>
      <c r="EB179" s="170">
        <f t="shared" si="133"/>
        <v>0</v>
      </c>
      <c r="EC179" s="170">
        <f t="shared" si="134"/>
        <v>0</v>
      </c>
      <c r="ED179" s="172">
        <f t="shared" si="135"/>
        <v>0</v>
      </c>
      <c r="EE179" s="170">
        <f t="shared" si="136"/>
        <v>0</v>
      </c>
      <c r="EF179" s="171">
        <f t="shared" si="137"/>
        <v>0</v>
      </c>
      <c r="EG179" s="173">
        <f t="shared" si="138"/>
        <v>0</v>
      </c>
      <c r="EH179" s="170">
        <f t="shared" si="139"/>
        <v>0</v>
      </c>
      <c r="EI179" s="171">
        <f t="shared" si="140"/>
        <v>0</v>
      </c>
      <c r="EJ179" s="170">
        <f t="shared" si="141"/>
        <v>0</v>
      </c>
      <c r="EK179" s="169">
        <f t="shared" si="142"/>
        <v>0</v>
      </c>
      <c r="EL179" s="170">
        <f t="shared" si="143"/>
        <v>0</v>
      </c>
      <c r="EM179" s="170">
        <f t="shared" si="144"/>
        <v>0</v>
      </c>
      <c r="EN179" s="174">
        <f t="shared" si="145"/>
        <v>0</v>
      </c>
      <c r="EO179" s="171">
        <f t="shared" si="146"/>
        <v>0</v>
      </c>
      <c r="EP179" s="171">
        <f t="shared" si="147"/>
        <v>0</v>
      </c>
      <c r="EQ179" s="174">
        <f t="shared" si="148"/>
        <v>0</v>
      </c>
      <c r="ER179" s="171">
        <f t="shared" si="149"/>
        <v>0</v>
      </c>
      <c r="ES179" s="188"/>
    </row>
    <row r="180" spans="1:149" s="182" customFormat="1" ht="88.5" customHeight="1" thickBot="1">
      <c r="A180" s="27">
        <v>168</v>
      </c>
      <c r="B180" s="98" t="s">
        <v>401</v>
      </c>
      <c r="C180" s="99" t="s">
        <v>402</v>
      </c>
      <c r="D180" s="100" t="s">
        <v>57</v>
      </c>
      <c r="E180" s="99" t="s">
        <v>37</v>
      </c>
      <c r="F180" s="101">
        <v>196</v>
      </c>
      <c r="G180" s="102" t="s">
        <v>58</v>
      </c>
      <c r="H180" s="103" t="s">
        <v>59</v>
      </c>
      <c r="I180" s="89"/>
      <c r="J180" s="76"/>
      <c r="K180" s="77"/>
      <c r="L180" s="76"/>
      <c r="M180" s="71"/>
      <c r="N180" s="71"/>
      <c r="P180" s="65"/>
      <c r="Q180" s="65"/>
      <c r="R180" s="149"/>
      <c r="S180" s="65"/>
      <c r="T180" s="78"/>
      <c r="U180" s="112">
        <v>2771.0843373493976</v>
      </c>
      <c r="V180" s="113"/>
      <c r="W180" s="151">
        <v>2771.0843373493976</v>
      </c>
      <c r="X180" s="66">
        <f>+W180*F180</f>
        <v>543132.53012048197</v>
      </c>
      <c r="Y180" s="78"/>
      <c r="Z180" s="65"/>
      <c r="AA180" s="65"/>
      <c r="AB180" s="149"/>
      <c r="AC180" s="65"/>
      <c r="AD180" s="78"/>
      <c r="AE180" s="117"/>
      <c r="AF180" s="117"/>
      <c r="AG180" s="155"/>
      <c r="AH180" s="117"/>
      <c r="AI180" s="78"/>
      <c r="AJ180" s="79"/>
      <c r="AK180" s="80"/>
      <c r="AL180" s="152"/>
      <c r="AM180" s="66"/>
      <c r="AN180" s="81"/>
      <c r="AO180" s="64"/>
      <c r="AP180" s="64"/>
      <c r="AQ180" s="160"/>
      <c r="AR180" s="65"/>
      <c r="AS180" s="81"/>
      <c r="AT180" s="121"/>
      <c r="AU180" s="121"/>
      <c r="AV180" s="162"/>
      <c r="AW180" s="121"/>
      <c r="AX180" s="81"/>
      <c r="AY180" s="65"/>
      <c r="AZ180" s="65"/>
      <c r="BA180" s="149"/>
      <c r="BB180" s="66"/>
      <c r="BC180" s="81"/>
      <c r="BD180" s="65"/>
      <c r="BE180" s="65"/>
      <c r="BF180" s="149"/>
      <c r="BG180" s="57"/>
      <c r="BH180" s="81"/>
      <c r="BI180" s="123">
        <v>3208</v>
      </c>
      <c r="BJ180" s="123"/>
      <c r="BK180" s="163">
        <v>3208</v>
      </c>
      <c r="BL180" s="123">
        <f>+BK180*F180</f>
        <v>628768</v>
      </c>
      <c r="BM180" s="81"/>
      <c r="BN180" s="65"/>
      <c r="BO180" s="65"/>
      <c r="BP180" s="149"/>
      <c r="BQ180" s="65"/>
      <c r="BR180" s="81"/>
      <c r="BS180" s="127"/>
      <c r="BT180" s="127"/>
      <c r="BU180" s="150"/>
      <c r="BV180" s="60"/>
      <c r="BW180" s="81"/>
      <c r="BX180" s="82"/>
      <c r="BY180" s="82"/>
      <c r="BZ180" s="157"/>
      <c r="CA180" s="63"/>
      <c r="CB180" s="129"/>
      <c r="CC180" s="82"/>
      <c r="CD180" s="82"/>
      <c r="CE180" s="157"/>
      <c r="CF180" s="63"/>
      <c r="CG180" s="129"/>
      <c r="CH180" s="82"/>
      <c r="CI180" s="82"/>
      <c r="CJ180" s="157"/>
      <c r="CK180" s="82"/>
      <c r="CL180" s="129"/>
      <c r="CM180" s="82"/>
      <c r="CN180" s="82"/>
      <c r="CO180" s="157"/>
      <c r="CP180" s="82"/>
      <c r="CQ180" s="129"/>
      <c r="CR180" s="112"/>
      <c r="CS180" s="112"/>
      <c r="CT180" s="151"/>
      <c r="CU180" s="82"/>
      <c r="CV180" s="129"/>
      <c r="CW180" s="119"/>
      <c r="CX180" s="119"/>
      <c r="CY180" s="150"/>
      <c r="CZ180" s="82"/>
      <c r="DA180" s="129"/>
      <c r="DB180" s="119"/>
      <c r="DC180" s="119"/>
      <c r="DD180" s="150"/>
      <c r="DE180" s="82"/>
      <c r="DF180" s="129"/>
      <c r="DG180" s="112"/>
      <c r="DH180" s="112"/>
      <c r="DI180" s="151"/>
      <c r="DJ180" s="82"/>
      <c r="DK180" s="129"/>
      <c r="DL180" s="119"/>
      <c r="DM180" s="119"/>
      <c r="DN180" s="150"/>
      <c r="DO180" s="82"/>
      <c r="DQ180" s="45">
        <f t="shared" si="152"/>
        <v>2989.5421686746986</v>
      </c>
      <c r="DR180" s="46">
        <f>SMALL((R180,W180,AB180,AG180,AL180,AQ180,AV180,BA180,BF180,BK180,BP180,BU180,BZ180,CE180,CJ180,CO180,CT180,CY180,DD180,DI180,DN180),1)</f>
        <v>2771.0843373493976</v>
      </c>
      <c r="DS180" s="175" t="str">
        <f t="shared" si="159"/>
        <v>MEDICOX LTDA</v>
      </c>
      <c r="DT180" s="48"/>
      <c r="DU180" s="91" t="str">
        <f t="shared" si="153"/>
        <v/>
      </c>
      <c r="DV180" s="49">
        <f t="shared" si="154"/>
        <v>2771.0843373493976</v>
      </c>
      <c r="DW180" s="50">
        <f t="shared" si="160"/>
        <v>543132.53012048197</v>
      </c>
      <c r="DX180" s="170">
        <f t="shared" si="129"/>
        <v>0</v>
      </c>
      <c r="DY180" s="170">
        <f t="shared" si="130"/>
        <v>2771.0843373493976</v>
      </c>
      <c r="DZ180" s="170">
        <f t="shared" si="131"/>
        <v>0</v>
      </c>
      <c r="EA180" s="171">
        <f t="shared" si="132"/>
        <v>0</v>
      </c>
      <c r="EB180" s="170">
        <f t="shared" si="133"/>
        <v>0</v>
      </c>
      <c r="EC180" s="170">
        <f t="shared" si="134"/>
        <v>0</v>
      </c>
      <c r="ED180" s="172">
        <f t="shared" si="135"/>
        <v>0</v>
      </c>
      <c r="EE180" s="170">
        <f t="shared" si="136"/>
        <v>0</v>
      </c>
      <c r="EF180" s="171">
        <f t="shared" si="137"/>
        <v>0</v>
      </c>
      <c r="EG180" s="173">
        <f t="shared" si="138"/>
        <v>3208</v>
      </c>
      <c r="EH180" s="170">
        <f t="shared" si="139"/>
        <v>0</v>
      </c>
      <c r="EI180" s="171">
        <f t="shared" si="140"/>
        <v>0</v>
      </c>
      <c r="EJ180" s="170">
        <f t="shared" si="141"/>
        <v>0</v>
      </c>
      <c r="EK180" s="169">
        <f t="shared" si="142"/>
        <v>0</v>
      </c>
      <c r="EL180" s="170">
        <f t="shared" si="143"/>
        <v>0</v>
      </c>
      <c r="EM180" s="170">
        <f t="shared" si="144"/>
        <v>0</v>
      </c>
      <c r="EN180" s="174">
        <f t="shared" si="145"/>
        <v>0</v>
      </c>
      <c r="EO180" s="171">
        <f t="shared" si="146"/>
        <v>0</v>
      </c>
      <c r="EP180" s="171">
        <f t="shared" si="147"/>
        <v>0</v>
      </c>
      <c r="EQ180" s="174">
        <f t="shared" si="148"/>
        <v>0</v>
      </c>
      <c r="ER180" s="171">
        <f t="shared" si="149"/>
        <v>0</v>
      </c>
      <c r="ES180" s="35"/>
    </row>
    <row r="181" spans="1:149" s="14" customFormat="1" ht="88.5" customHeight="1" thickBot="1">
      <c r="A181" s="27">
        <v>169</v>
      </c>
      <c r="B181" s="98" t="s">
        <v>403</v>
      </c>
      <c r="C181" s="99" t="s">
        <v>404</v>
      </c>
      <c r="D181" s="100" t="s">
        <v>57</v>
      </c>
      <c r="E181" s="99" t="s">
        <v>37</v>
      </c>
      <c r="F181" s="101">
        <v>1500</v>
      </c>
      <c r="G181" s="102" t="s">
        <v>58</v>
      </c>
      <c r="H181" s="103" t="s">
        <v>59</v>
      </c>
      <c r="I181" s="90"/>
      <c r="J181" s="71"/>
      <c r="K181" s="71"/>
      <c r="L181" s="71"/>
      <c r="M181" s="71"/>
      <c r="N181" s="71"/>
      <c r="P181" s="57"/>
      <c r="Q181" s="57"/>
      <c r="R181" s="149"/>
      <c r="S181" s="57"/>
      <c r="T181" s="53"/>
      <c r="U181" s="112">
        <v>3373.4939759036147</v>
      </c>
      <c r="V181" s="113"/>
      <c r="W181" s="151">
        <v>3373.4939759036147</v>
      </c>
      <c r="X181" s="66">
        <f>+W181*F181</f>
        <v>5060240.9638554221</v>
      </c>
      <c r="Y181" s="53"/>
      <c r="Z181" s="40"/>
      <c r="AA181" s="30"/>
      <c r="AB181" s="152"/>
      <c r="AC181" s="41"/>
      <c r="AD181" s="53"/>
      <c r="AE181" s="117"/>
      <c r="AF181" s="117"/>
      <c r="AG181" s="155"/>
      <c r="AH181" s="117"/>
      <c r="AI181" s="53"/>
      <c r="AJ181" s="57"/>
      <c r="AK181" s="57"/>
      <c r="AL181" s="149"/>
      <c r="AM181" s="57"/>
      <c r="AN181" s="61"/>
      <c r="AO181" s="64"/>
      <c r="AP181" s="64"/>
      <c r="AQ181" s="149"/>
      <c r="AR181" s="65"/>
      <c r="AS181" s="61"/>
      <c r="AT181" s="121"/>
      <c r="AU181" s="121"/>
      <c r="AV181" s="162"/>
      <c r="AW181" s="121"/>
      <c r="AX181" s="61"/>
      <c r="AY181" s="57"/>
      <c r="AZ181" s="57"/>
      <c r="BA181" s="149"/>
      <c r="BB181" s="66"/>
      <c r="BC181" s="61"/>
      <c r="BD181" s="57"/>
      <c r="BE181" s="57"/>
      <c r="BF181" s="149"/>
      <c r="BG181" s="57"/>
      <c r="BH181" s="61"/>
      <c r="BI181" s="123">
        <v>3465</v>
      </c>
      <c r="BJ181" s="123"/>
      <c r="BK181" s="163">
        <v>3465</v>
      </c>
      <c r="BL181" s="123">
        <f>+BK181*F181</f>
        <v>5197500</v>
      </c>
      <c r="BM181" s="61"/>
      <c r="BN181" s="57"/>
      <c r="BO181" s="57"/>
      <c r="BP181" s="149"/>
      <c r="BQ181" s="65"/>
      <c r="BR181" s="61"/>
      <c r="BS181" s="127"/>
      <c r="BT181" s="127"/>
      <c r="BU181" s="150"/>
      <c r="BV181" s="60"/>
      <c r="BW181" s="61"/>
      <c r="BX181" s="63"/>
      <c r="BY181" s="63"/>
      <c r="BZ181" s="157"/>
      <c r="CA181" s="63"/>
      <c r="CB181" s="128"/>
      <c r="CC181" s="63"/>
      <c r="CD181" s="63"/>
      <c r="CE181" s="157"/>
      <c r="CF181" s="63"/>
      <c r="CG181" s="128"/>
      <c r="CH181" s="63"/>
      <c r="CI181" s="63"/>
      <c r="CJ181" s="157"/>
      <c r="CK181" s="63"/>
      <c r="CL181" s="128"/>
      <c r="CM181" s="63"/>
      <c r="CN181" s="63"/>
      <c r="CO181" s="157"/>
      <c r="CP181" s="63"/>
      <c r="CQ181" s="128"/>
      <c r="CR181" s="112"/>
      <c r="CS181" s="112"/>
      <c r="CT181" s="151"/>
      <c r="CU181" s="82"/>
      <c r="CV181" s="128"/>
      <c r="CW181" s="119"/>
      <c r="CX181" s="119"/>
      <c r="CY181" s="150"/>
      <c r="CZ181" s="82"/>
      <c r="DA181" s="128"/>
      <c r="DB181" s="119"/>
      <c r="DC181" s="119"/>
      <c r="DD181" s="150"/>
      <c r="DE181" s="63"/>
      <c r="DF181" s="128"/>
      <c r="DG181" s="112"/>
      <c r="DH181" s="112"/>
      <c r="DI181" s="151"/>
      <c r="DJ181" s="82"/>
      <c r="DK181" s="128"/>
      <c r="DL181" s="119"/>
      <c r="DM181" s="119"/>
      <c r="DN181" s="150"/>
      <c r="DO181" s="63"/>
      <c r="DQ181" s="45">
        <f t="shared" si="152"/>
        <v>3419.2469879518076</v>
      </c>
      <c r="DR181" s="46">
        <f>SMALL((R181,W181,AB181,AG181,AL181,AQ181,AV181,BA181,BF181,BK181,BP181,BU181,BZ181,CE181,CJ181,CO181,CT181,CY181,DD181,DI181,DN181),1)</f>
        <v>3373.4939759036147</v>
      </c>
      <c r="DS181" s="175" t="str">
        <f t="shared" si="159"/>
        <v>MEDICOX LTDA</v>
      </c>
      <c r="DT181" s="48"/>
      <c r="DU181" s="91" t="str">
        <f t="shared" si="153"/>
        <v/>
      </c>
      <c r="DV181" s="49">
        <f t="shared" si="154"/>
        <v>3373.4939759036147</v>
      </c>
      <c r="DW181" s="50">
        <f t="shared" si="160"/>
        <v>5060240.9638554221</v>
      </c>
      <c r="DX181" s="170">
        <f t="shared" si="129"/>
        <v>0</v>
      </c>
      <c r="DY181" s="170">
        <f t="shared" si="130"/>
        <v>3373.4939759036147</v>
      </c>
      <c r="DZ181" s="170">
        <f t="shared" si="131"/>
        <v>0</v>
      </c>
      <c r="EA181" s="171">
        <f t="shared" si="132"/>
        <v>0</v>
      </c>
      <c r="EB181" s="170">
        <f t="shared" si="133"/>
        <v>0</v>
      </c>
      <c r="EC181" s="170">
        <f t="shared" si="134"/>
        <v>0</v>
      </c>
      <c r="ED181" s="172">
        <f t="shared" si="135"/>
        <v>0</v>
      </c>
      <c r="EE181" s="170">
        <f t="shared" si="136"/>
        <v>0</v>
      </c>
      <c r="EF181" s="171">
        <f t="shared" si="137"/>
        <v>0</v>
      </c>
      <c r="EG181" s="173">
        <f t="shared" si="138"/>
        <v>3465</v>
      </c>
      <c r="EH181" s="170">
        <f t="shared" si="139"/>
        <v>0</v>
      </c>
      <c r="EI181" s="171">
        <f t="shared" si="140"/>
        <v>0</v>
      </c>
      <c r="EJ181" s="170">
        <f t="shared" si="141"/>
        <v>0</v>
      </c>
      <c r="EK181" s="169">
        <f t="shared" si="142"/>
        <v>0</v>
      </c>
      <c r="EL181" s="170">
        <f t="shared" si="143"/>
        <v>0</v>
      </c>
      <c r="EM181" s="170">
        <f t="shared" si="144"/>
        <v>0</v>
      </c>
      <c r="EN181" s="174">
        <f t="shared" si="145"/>
        <v>0</v>
      </c>
      <c r="EO181" s="171">
        <f t="shared" si="146"/>
        <v>0</v>
      </c>
      <c r="EP181" s="171">
        <f t="shared" si="147"/>
        <v>0</v>
      </c>
      <c r="EQ181" s="174">
        <f t="shared" si="148"/>
        <v>0</v>
      </c>
      <c r="ER181" s="171">
        <f t="shared" si="149"/>
        <v>0</v>
      </c>
      <c r="ES181" s="188"/>
    </row>
    <row r="182" spans="1:149" s="14" customFormat="1" ht="88.5" customHeight="1" thickBot="1">
      <c r="A182" s="27">
        <v>170</v>
      </c>
      <c r="B182" s="102" t="s">
        <v>405</v>
      </c>
      <c r="C182" s="102" t="s">
        <v>406</v>
      </c>
      <c r="D182" s="100" t="s">
        <v>57</v>
      </c>
      <c r="E182" s="102" t="s">
        <v>354</v>
      </c>
      <c r="F182" s="104">
        <v>10</v>
      </c>
      <c r="G182" s="102" t="s">
        <v>58</v>
      </c>
      <c r="H182" s="103" t="s">
        <v>59</v>
      </c>
      <c r="I182" s="90"/>
      <c r="J182" s="71"/>
      <c r="K182" s="71"/>
      <c r="L182" s="71"/>
      <c r="M182" s="71"/>
      <c r="N182" s="71"/>
      <c r="P182" s="57"/>
      <c r="Q182" s="57"/>
      <c r="R182" s="149"/>
      <c r="S182" s="57"/>
      <c r="T182" s="53"/>
      <c r="U182" s="65"/>
      <c r="V182" s="65"/>
      <c r="W182" s="149"/>
      <c r="X182" s="60"/>
      <c r="Y182" s="53"/>
      <c r="Z182" s="40"/>
      <c r="AA182" s="30"/>
      <c r="AB182" s="152"/>
      <c r="AC182" s="41"/>
      <c r="AD182" s="53"/>
      <c r="AE182" s="117"/>
      <c r="AF182" s="117"/>
      <c r="AG182" s="155"/>
      <c r="AH182" s="117"/>
      <c r="AI182" s="53"/>
      <c r="AJ182" s="40"/>
      <c r="AK182" s="30"/>
      <c r="AL182" s="152"/>
      <c r="AM182" s="60"/>
      <c r="AN182" s="61"/>
      <c r="AO182" s="64"/>
      <c r="AP182" s="64"/>
      <c r="AQ182" s="159"/>
      <c r="AR182" s="65"/>
      <c r="AS182" s="61"/>
      <c r="AT182" s="121"/>
      <c r="AU182" s="121"/>
      <c r="AV182" s="162"/>
      <c r="AW182" s="121"/>
      <c r="AX182" s="61"/>
      <c r="AY182" s="57"/>
      <c r="AZ182" s="57"/>
      <c r="BA182" s="149"/>
      <c r="BB182" s="66"/>
      <c r="BC182" s="61"/>
      <c r="BD182" s="57"/>
      <c r="BE182" s="57"/>
      <c r="BF182" s="149"/>
      <c r="BG182" s="57"/>
      <c r="BH182" s="61"/>
      <c r="BI182" s="112"/>
      <c r="BJ182" s="112"/>
      <c r="BK182" s="151"/>
      <c r="BL182" s="123"/>
      <c r="BM182" s="61"/>
      <c r="BN182" s="57"/>
      <c r="BO182" s="57"/>
      <c r="BP182" s="149"/>
      <c r="BQ182" s="65"/>
      <c r="BR182" s="61"/>
      <c r="BS182" s="127"/>
      <c r="BT182" s="127"/>
      <c r="BU182" s="150"/>
      <c r="BV182" s="60"/>
      <c r="BW182" s="61"/>
      <c r="BX182" s="63"/>
      <c r="BY182" s="63"/>
      <c r="BZ182" s="157"/>
      <c r="CA182" s="63"/>
      <c r="CB182" s="128"/>
      <c r="CC182" s="63"/>
      <c r="CD182" s="63"/>
      <c r="CE182" s="157"/>
      <c r="CF182" s="63"/>
      <c r="CG182" s="128"/>
      <c r="CH182" s="63"/>
      <c r="CI182" s="63"/>
      <c r="CJ182" s="157"/>
      <c r="CK182" s="63"/>
      <c r="CL182" s="128"/>
      <c r="CM182" s="63"/>
      <c r="CN182" s="63"/>
      <c r="CO182" s="157"/>
      <c r="CP182" s="63"/>
      <c r="CQ182" s="128"/>
      <c r="CR182" s="112"/>
      <c r="CS182" s="112"/>
      <c r="CT182" s="151"/>
      <c r="CU182" s="82"/>
      <c r="CV182" s="128"/>
      <c r="CW182" s="119"/>
      <c r="CX182" s="119"/>
      <c r="CY182" s="150"/>
      <c r="CZ182" s="82"/>
      <c r="DA182" s="128"/>
      <c r="DB182" s="119"/>
      <c r="DC182" s="119"/>
      <c r="DD182" s="150"/>
      <c r="DE182" s="63"/>
      <c r="DF182" s="128"/>
      <c r="DG182" s="112"/>
      <c r="DH182" s="112"/>
      <c r="DI182" s="151"/>
      <c r="DJ182" s="82"/>
      <c r="DK182" s="128"/>
      <c r="DL182" s="119"/>
      <c r="DM182" s="119"/>
      <c r="DN182" s="150"/>
      <c r="DO182" s="63"/>
      <c r="DQ182" s="45"/>
      <c r="DR182" s="46"/>
      <c r="DS182" s="176"/>
      <c r="DT182" s="48"/>
      <c r="DU182" s="91"/>
      <c r="DV182" s="49"/>
      <c r="DW182" s="50"/>
      <c r="DX182" s="170">
        <f t="shared" si="129"/>
        <v>0</v>
      </c>
      <c r="DY182" s="170">
        <f t="shared" si="130"/>
        <v>0</v>
      </c>
      <c r="DZ182" s="170">
        <f t="shared" si="131"/>
        <v>0</v>
      </c>
      <c r="EA182" s="171">
        <f t="shared" si="132"/>
        <v>0</v>
      </c>
      <c r="EB182" s="170">
        <f t="shared" si="133"/>
        <v>0</v>
      </c>
      <c r="EC182" s="170">
        <f t="shared" si="134"/>
        <v>0</v>
      </c>
      <c r="ED182" s="172">
        <f t="shared" si="135"/>
        <v>0</v>
      </c>
      <c r="EE182" s="170">
        <f t="shared" si="136"/>
        <v>0</v>
      </c>
      <c r="EF182" s="171">
        <f t="shared" si="137"/>
        <v>0</v>
      </c>
      <c r="EG182" s="173">
        <f t="shared" si="138"/>
        <v>0</v>
      </c>
      <c r="EH182" s="170">
        <f t="shared" si="139"/>
        <v>0</v>
      </c>
      <c r="EI182" s="171">
        <f t="shared" si="140"/>
        <v>0</v>
      </c>
      <c r="EJ182" s="170">
        <f t="shared" si="141"/>
        <v>0</v>
      </c>
      <c r="EK182" s="169">
        <f t="shared" si="142"/>
        <v>0</v>
      </c>
      <c r="EL182" s="170">
        <f t="shared" si="143"/>
        <v>0</v>
      </c>
      <c r="EM182" s="170">
        <f t="shared" si="144"/>
        <v>0</v>
      </c>
      <c r="EN182" s="174">
        <f t="shared" si="145"/>
        <v>0</v>
      </c>
      <c r="EO182" s="171">
        <f t="shared" si="146"/>
        <v>0</v>
      </c>
      <c r="EP182" s="171">
        <f t="shared" si="147"/>
        <v>0</v>
      </c>
      <c r="EQ182" s="174">
        <f t="shared" si="148"/>
        <v>0</v>
      </c>
      <c r="ER182" s="171">
        <f t="shared" si="149"/>
        <v>0</v>
      </c>
      <c r="ES182" s="199" t="s">
        <v>708</v>
      </c>
    </row>
    <row r="183" spans="1:149" s="14" customFormat="1" ht="88.5" customHeight="1" thickBot="1">
      <c r="A183" s="27">
        <v>171</v>
      </c>
      <c r="B183" s="102" t="s">
        <v>407</v>
      </c>
      <c r="C183" s="102" t="s">
        <v>408</v>
      </c>
      <c r="D183" s="100" t="s">
        <v>57</v>
      </c>
      <c r="E183" s="102" t="s">
        <v>354</v>
      </c>
      <c r="F183" s="104">
        <v>10</v>
      </c>
      <c r="G183" s="102" t="s">
        <v>58</v>
      </c>
      <c r="H183" s="103" t="s">
        <v>59</v>
      </c>
      <c r="I183" s="90"/>
      <c r="J183" s="71"/>
      <c r="K183" s="71"/>
      <c r="L183" s="71"/>
      <c r="M183" s="71"/>
      <c r="N183" s="71"/>
      <c r="P183" s="57"/>
      <c r="Q183" s="57"/>
      <c r="R183" s="149"/>
      <c r="S183" s="57"/>
      <c r="T183" s="53"/>
      <c r="U183" s="65"/>
      <c r="V183" s="65"/>
      <c r="W183" s="149"/>
      <c r="X183" s="60"/>
      <c r="Y183" s="53"/>
      <c r="Z183" s="40"/>
      <c r="AA183" s="30"/>
      <c r="AB183" s="152"/>
      <c r="AC183" s="41"/>
      <c r="AD183" s="53"/>
      <c r="AE183" s="117"/>
      <c r="AF183" s="117"/>
      <c r="AG183" s="155"/>
      <c r="AH183" s="117"/>
      <c r="AI183" s="53"/>
      <c r="AJ183" s="40"/>
      <c r="AK183" s="30"/>
      <c r="AL183" s="152"/>
      <c r="AM183" s="60"/>
      <c r="AN183" s="61"/>
      <c r="AO183" s="64"/>
      <c r="AP183" s="64"/>
      <c r="AQ183" s="159"/>
      <c r="AR183" s="65"/>
      <c r="AS183" s="61"/>
      <c r="AT183" s="121"/>
      <c r="AU183" s="121"/>
      <c r="AV183" s="162"/>
      <c r="AW183" s="121"/>
      <c r="AX183" s="61"/>
      <c r="AY183" s="57"/>
      <c r="AZ183" s="57"/>
      <c r="BA183" s="149"/>
      <c r="BB183" s="66"/>
      <c r="BC183" s="61"/>
      <c r="BD183" s="57"/>
      <c r="BE183" s="57"/>
      <c r="BF183" s="149"/>
      <c r="BG183" s="57"/>
      <c r="BH183" s="61"/>
      <c r="BI183" s="112"/>
      <c r="BJ183" s="112"/>
      <c r="BK183" s="151"/>
      <c r="BL183" s="123"/>
      <c r="BM183" s="61"/>
      <c r="BN183" s="57"/>
      <c r="BO183" s="57"/>
      <c r="BP183" s="149"/>
      <c r="BQ183" s="65"/>
      <c r="BR183" s="61"/>
      <c r="BS183" s="127"/>
      <c r="BT183" s="127"/>
      <c r="BU183" s="150"/>
      <c r="BV183" s="60"/>
      <c r="BW183" s="61"/>
      <c r="BX183" s="63"/>
      <c r="BY183" s="63"/>
      <c r="BZ183" s="157"/>
      <c r="CA183" s="63"/>
      <c r="CB183" s="128"/>
      <c r="CC183" s="63"/>
      <c r="CD183" s="63"/>
      <c r="CE183" s="157"/>
      <c r="CF183" s="63"/>
      <c r="CG183" s="128"/>
      <c r="CH183" s="63"/>
      <c r="CI183" s="63"/>
      <c r="CJ183" s="157"/>
      <c r="CK183" s="63"/>
      <c r="CL183" s="128"/>
      <c r="CM183" s="63"/>
      <c r="CN183" s="63"/>
      <c r="CO183" s="157"/>
      <c r="CP183" s="63"/>
      <c r="CQ183" s="128"/>
      <c r="CR183" s="112"/>
      <c r="CS183" s="112"/>
      <c r="CT183" s="151"/>
      <c r="CU183" s="82"/>
      <c r="CV183" s="128"/>
      <c r="CW183" s="119"/>
      <c r="CX183" s="119"/>
      <c r="CY183" s="150"/>
      <c r="CZ183" s="82"/>
      <c r="DA183" s="128"/>
      <c r="DB183" s="119"/>
      <c r="DC183" s="119"/>
      <c r="DD183" s="150"/>
      <c r="DE183" s="63"/>
      <c r="DF183" s="128"/>
      <c r="DG183" s="112"/>
      <c r="DH183" s="112"/>
      <c r="DI183" s="151"/>
      <c r="DJ183" s="82"/>
      <c r="DK183" s="128"/>
      <c r="DL183" s="119"/>
      <c r="DM183" s="119"/>
      <c r="DN183" s="150"/>
      <c r="DO183" s="63"/>
      <c r="DQ183" s="45"/>
      <c r="DR183" s="46"/>
      <c r="DS183" s="176"/>
      <c r="DT183" s="48"/>
      <c r="DU183" s="91"/>
      <c r="DV183" s="49"/>
      <c r="DW183" s="50"/>
      <c r="DX183" s="170">
        <f t="shared" si="129"/>
        <v>0</v>
      </c>
      <c r="DY183" s="170">
        <f t="shared" si="130"/>
        <v>0</v>
      </c>
      <c r="DZ183" s="170">
        <f t="shared" si="131"/>
        <v>0</v>
      </c>
      <c r="EA183" s="171">
        <f t="shared" si="132"/>
        <v>0</v>
      </c>
      <c r="EB183" s="170">
        <f t="shared" si="133"/>
        <v>0</v>
      </c>
      <c r="EC183" s="170">
        <f t="shared" si="134"/>
        <v>0</v>
      </c>
      <c r="ED183" s="172">
        <f t="shared" si="135"/>
        <v>0</v>
      </c>
      <c r="EE183" s="170">
        <f t="shared" si="136"/>
        <v>0</v>
      </c>
      <c r="EF183" s="171">
        <f t="shared" si="137"/>
        <v>0</v>
      </c>
      <c r="EG183" s="173">
        <f t="shared" si="138"/>
        <v>0</v>
      </c>
      <c r="EH183" s="170">
        <f t="shared" si="139"/>
        <v>0</v>
      </c>
      <c r="EI183" s="171">
        <f t="shared" si="140"/>
        <v>0</v>
      </c>
      <c r="EJ183" s="170">
        <f t="shared" si="141"/>
        <v>0</v>
      </c>
      <c r="EK183" s="169">
        <f t="shared" si="142"/>
        <v>0</v>
      </c>
      <c r="EL183" s="170">
        <f t="shared" si="143"/>
        <v>0</v>
      </c>
      <c r="EM183" s="170">
        <f t="shared" si="144"/>
        <v>0</v>
      </c>
      <c r="EN183" s="174">
        <f t="shared" si="145"/>
        <v>0</v>
      </c>
      <c r="EO183" s="171">
        <f t="shared" si="146"/>
        <v>0</v>
      </c>
      <c r="EP183" s="171">
        <f t="shared" si="147"/>
        <v>0</v>
      </c>
      <c r="EQ183" s="174">
        <f t="shared" si="148"/>
        <v>0</v>
      </c>
      <c r="ER183" s="171">
        <f t="shared" si="149"/>
        <v>0</v>
      </c>
      <c r="ES183" s="199" t="s">
        <v>708</v>
      </c>
    </row>
    <row r="184" spans="1:149" s="14" customFormat="1" ht="88.5" customHeight="1" thickBot="1">
      <c r="A184" s="27">
        <v>172</v>
      </c>
      <c r="B184" s="98" t="s">
        <v>409</v>
      </c>
      <c r="C184" s="99" t="s">
        <v>410</v>
      </c>
      <c r="D184" s="100" t="s">
        <v>57</v>
      </c>
      <c r="E184" s="99" t="s">
        <v>354</v>
      </c>
      <c r="F184" s="101">
        <v>2</v>
      </c>
      <c r="G184" s="102" t="s">
        <v>58</v>
      </c>
      <c r="H184" s="103" t="s">
        <v>59</v>
      </c>
      <c r="I184" s="90"/>
      <c r="J184" s="71"/>
      <c r="K184" s="71"/>
      <c r="L184" s="71"/>
      <c r="M184" s="71"/>
      <c r="N184" s="71"/>
      <c r="P184" s="57"/>
      <c r="Q184" s="57"/>
      <c r="R184" s="149"/>
      <c r="S184" s="57"/>
      <c r="T184" s="53"/>
      <c r="U184" s="65"/>
      <c r="V184" s="65"/>
      <c r="W184" s="149"/>
      <c r="X184" s="60"/>
      <c r="Y184" s="53"/>
      <c r="Z184" s="54"/>
      <c r="AA184" s="55"/>
      <c r="AB184" s="153"/>
      <c r="AC184" s="56"/>
      <c r="AD184" s="53"/>
      <c r="AE184" s="117"/>
      <c r="AF184" s="117"/>
      <c r="AG184" s="155"/>
      <c r="AH184" s="117"/>
      <c r="AI184" s="53"/>
      <c r="AJ184" s="63"/>
      <c r="AK184" s="63"/>
      <c r="AL184" s="157"/>
      <c r="AM184" s="63"/>
      <c r="AN184" s="61"/>
      <c r="AO184" s="57"/>
      <c r="AP184" s="57"/>
      <c r="AQ184" s="149"/>
      <c r="AR184" s="65"/>
      <c r="AS184" s="61"/>
      <c r="AT184" s="121"/>
      <c r="AU184" s="121"/>
      <c r="AV184" s="162"/>
      <c r="AW184" s="121"/>
      <c r="AX184" s="61"/>
      <c r="AY184" s="57"/>
      <c r="AZ184" s="57"/>
      <c r="BA184" s="149"/>
      <c r="BB184" s="66"/>
      <c r="BC184" s="61"/>
      <c r="BD184" s="57"/>
      <c r="BE184" s="57"/>
      <c r="BF184" s="149"/>
      <c r="BG184" s="57"/>
      <c r="BH184" s="61"/>
      <c r="BI184" s="112"/>
      <c r="BJ184" s="112"/>
      <c r="BK184" s="151"/>
      <c r="BL184" s="123"/>
      <c r="BM184" s="61"/>
      <c r="BN184" s="57"/>
      <c r="BO184" s="57"/>
      <c r="BP184" s="149"/>
      <c r="BQ184" s="65"/>
      <c r="BR184" s="61"/>
      <c r="BS184" s="127"/>
      <c r="BT184" s="127"/>
      <c r="BU184" s="150"/>
      <c r="BV184" s="60"/>
      <c r="BW184" s="61"/>
      <c r="BX184" s="63"/>
      <c r="BY184" s="63"/>
      <c r="BZ184" s="157"/>
      <c r="CA184" s="63"/>
      <c r="CB184" s="128"/>
      <c r="CC184" s="63"/>
      <c r="CD184" s="63"/>
      <c r="CE184" s="157"/>
      <c r="CF184" s="63"/>
      <c r="CG184" s="128"/>
      <c r="CH184" s="63"/>
      <c r="CI184" s="63"/>
      <c r="CJ184" s="157"/>
      <c r="CK184" s="63"/>
      <c r="CL184" s="128"/>
      <c r="CM184" s="63"/>
      <c r="CN184" s="63"/>
      <c r="CO184" s="157"/>
      <c r="CP184" s="63"/>
      <c r="CQ184" s="128"/>
      <c r="CR184" s="112"/>
      <c r="CS184" s="112"/>
      <c r="CT184" s="151"/>
      <c r="CU184" s="82"/>
      <c r="CV184" s="128"/>
      <c r="CW184" s="119"/>
      <c r="CX184" s="119"/>
      <c r="CY184" s="150"/>
      <c r="CZ184" s="82"/>
      <c r="DA184" s="128"/>
      <c r="DB184" s="119"/>
      <c r="DC184" s="119"/>
      <c r="DD184" s="150"/>
      <c r="DE184" s="63"/>
      <c r="DF184" s="128"/>
      <c r="DG184" s="112"/>
      <c r="DH184" s="112"/>
      <c r="DI184" s="151"/>
      <c r="DJ184" s="82"/>
      <c r="DK184" s="128"/>
      <c r="DL184" s="119"/>
      <c r="DM184" s="119"/>
      <c r="DN184" s="150"/>
      <c r="DO184" s="63"/>
      <c r="DQ184" s="45"/>
      <c r="DR184" s="46"/>
      <c r="DS184" s="176"/>
      <c r="DT184" s="48"/>
      <c r="DU184" s="91"/>
      <c r="DV184" s="49"/>
      <c r="DW184" s="50"/>
      <c r="DX184" s="170">
        <f t="shared" si="129"/>
        <v>0</v>
      </c>
      <c r="DY184" s="170">
        <f t="shared" si="130"/>
        <v>0</v>
      </c>
      <c r="DZ184" s="170">
        <f t="shared" si="131"/>
        <v>0</v>
      </c>
      <c r="EA184" s="171">
        <f t="shared" si="132"/>
        <v>0</v>
      </c>
      <c r="EB184" s="170">
        <f t="shared" si="133"/>
        <v>0</v>
      </c>
      <c r="EC184" s="170">
        <f t="shared" si="134"/>
        <v>0</v>
      </c>
      <c r="ED184" s="172">
        <f t="shared" si="135"/>
        <v>0</v>
      </c>
      <c r="EE184" s="170">
        <f t="shared" si="136"/>
        <v>0</v>
      </c>
      <c r="EF184" s="171">
        <f t="shared" si="137"/>
        <v>0</v>
      </c>
      <c r="EG184" s="173">
        <f t="shared" si="138"/>
        <v>0</v>
      </c>
      <c r="EH184" s="170">
        <f t="shared" si="139"/>
        <v>0</v>
      </c>
      <c r="EI184" s="171">
        <f t="shared" si="140"/>
        <v>0</v>
      </c>
      <c r="EJ184" s="170">
        <f t="shared" si="141"/>
        <v>0</v>
      </c>
      <c r="EK184" s="169">
        <f t="shared" si="142"/>
        <v>0</v>
      </c>
      <c r="EL184" s="170">
        <f t="shared" si="143"/>
        <v>0</v>
      </c>
      <c r="EM184" s="170">
        <f t="shared" si="144"/>
        <v>0</v>
      </c>
      <c r="EN184" s="174">
        <f t="shared" si="145"/>
        <v>0</v>
      </c>
      <c r="EO184" s="171">
        <f t="shared" si="146"/>
        <v>0</v>
      </c>
      <c r="EP184" s="171">
        <f t="shared" si="147"/>
        <v>0</v>
      </c>
      <c r="EQ184" s="174">
        <f t="shared" si="148"/>
        <v>0</v>
      </c>
      <c r="ER184" s="171">
        <f t="shared" si="149"/>
        <v>0</v>
      </c>
      <c r="ES184" s="199" t="s">
        <v>708</v>
      </c>
    </row>
    <row r="185" spans="1:149" s="14" customFormat="1" ht="88.5" customHeight="1" thickBot="1">
      <c r="A185" s="27">
        <v>173</v>
      </c>
      <c r="B185" s="102" t="s">
        <v>411</v>
      </c>
      <c r="C185" s="102" t="s">
        <v>412</v>
      </c>
      <c r="D185" s="100" t="s">
        <v>57</v>
      </c>
      <c r="E185" s="102" t="s">
        <v>354</v>
      </c>
      <c r="F185" s="104">
        <v>10</v>
      </c>
      <c r="G185" s="102" t="s">
        <v>58</v>
      </c>
      <c r="H185" s="103" t="s">
        <v>59</v>
      </c>
      <c r="I185" s="90"/>
      <c r="J185" s="71"/>
      <c r="K185" s="71"/>
      <c r="L185" s="71"/>
      <c r="M185" s="71"/>
      <c r="N185" s="71"/>
      <c r="P185" s="57"/>
      <c r="Q185" s="57"/>
      <c r="R185" s="149"/>
      <c r="S185" s="57"/>
      <c r="T185" s="53"/>
      <c r="U185" s="65"/>
      <c r="V185" s="65"/>
      <c r="W185" s="149"/>
      <c r="X185" s="60"/>
      <c r="Y185" s="53"/>
      <c r="Z185" s="40"/>
      <c r="AA185" s="30"/>
      <c r="AB185" s="152"/>
      <c r="AC185" s="41"/>
      <c r="AD185" s="53"/>
      <c r="AE185" s="117"/>
      <c r="AF185" s="117"/>
      <c r="AG185" s="155"/>
      <c r="AH185" s="117"/>
      <c r="AI185" s="53"/>
      <c r="AJ185" s="40"/>
      <c r="AK185" s="30"/>
      <c r="AL185" s="152"/>
      <c r="AM185" s="60"/>
      <c r="AN185" s="61"/>
      <c r="AO185" s="57"/>
      <c r="AP185" s="57"/>
      <c r="AQ185" s="149"/>
      <c r="AR185" s="65"/>
      <c r="AS185" s="61"/>
      <c r="AT185" s="121"/>
      <c r="AU185" s="121"/>
      <c r="AV185" s="162"/>
      <c r="AW185" s="121"/>
      <c r="AX185" s="61"/>
      <c r="AY185" s="57"/>
      <c r="AZ185" s="57"/>
      <c r="BA185" s="149"/>
      <c r="BB185" s="66"/>
      <c r="BC185" s="61"/>
      <c r="BD185" s="57"/>
      <c r="BE185" s="57"/>
      <c r="BF185" s="149"/>
      <c r="BG185" s="57"/>
      <c r="BH185" s="61"/>
      <c r="BI185" s="112"/>
      <c r="BJ185" s="112"/>
      <c r="BK185" s="151"/>
      <c r="BL185" s="123"/>
      <c r="BM185" s="61"/>
      <c r="BN185" s="57"/>
      <c r="BO185" s="57"/>
      <c r="BP185" s="149"/>
      <c r="BQ185" s="65"/>
      <c r="BR185" s="61"/>
      <c r="BS185" s="127"/>
      <c r="BT185" s="127"/>
      <c r="BU185" s="150"/>
      <c r="BV185" s="60"/>
      <c r="BW185" s="61"/>
      <c r="BX185" s="63"/>
      <c r="BY185" s="63"/>
      <c r="BZ185" s="157"/>
      <c r="CA185" s="63"/>
      <c r="CB185" s="128"/>
      <c r="CC185" s="63"/>
      <c r="CD185" s="63"/>
      <c r="CE185" s="157"/>
      <c r="CF185" s="63"/>
      <c r="CG185" s="128"/>
      <c r="CH185" s="63"/>
      <c r="CI185" s="63"/>
      <c r="CJ185" s="157"/>
      <c r="CK185" s="63"/>
      <c r="CL185" s="128"/>
      <c r="CM185" s="63"/>
      <c r="CN185" s="63"/>
      <c r="CO185" s="157"/>
      <c r="CP185" s="63"/>
      <c r="CQ185" s="128"/>
      <c r="CR185" s="112"/>
      <c r="CS185" s="112"/>
      <c r="CT185" s="151"/>
      <c r="CU185" s="82"/>
      <c r="CV185" s="128"/>
      <c r="CW185" s="119"/>
      <c r="CX185" s="119"/>
      <c r="CY185" s="150"/>
      <c r="CZ185" s="82"/>
      <c r="DA185" s="128"/>
      <c r="DB185" s="119"/>
      <c r="DC185" s="119"/>
      <c r="DD185" s="150"/>
      <c r="DE185" s="63"/>
      <c r="DF185" s="128"/>
      <c r="DG185" s="112"/>
      <c r="DH185" s="112"/>
      <c r="DI185" s="151"/>
      <c r="DJ185" s="82"/>
      <c r="DK185" s="128"/>
      <c r="DL185" s="119"/>
      <c r="DM185" s="119"/>
      <c r="DN185" s="150"/>
      <c r="DO185" s="63"/>
      <c r="DQ185" s="45"/>
      <c r="DR185" s="46"/>
      <c r="DS185" s="176"/>
      <c r="DT185" s="48"/>
      <c r="DU185" s="91"/>
      <c r="DV185" s="49"/>
      <c r="DW185" s="50"/>
      <c r="DX185" s="170">
        <f t="shared" si="129"/>
        <v>0</v>
      </c>
      <c r="DY185" s="170">
        <f t="shared" si="130"/>
        <v>0</v>
      </c>
      <c r="DZ185" s="170">
        <f t="shared" si="131"/>
        <v>0</v>
      </c>
      <c r="EA185" s="171">
        <f t="shared" si="132"/>
        <v>0</v>
      </c>
      <c r="EB185" s="170">
        <f t="shared" si="133"/>
        <v>0</v>
      </c>
      <c r="EC185" s="170">
        <f t="shared" si="134"/>
        <v>0</v>
      </c>
      <c r="ED185" s="172">
        <f t="shared" si="135"/>
        <v>0</v>
      </c>
      <c r="EE185" s="170">
        <f t="shared" si="136"/>
        <v>0</v>
      </c>
      <c r="EF185" s="171">
        <f t="shared" si="137"/>
        <v>0</v>
      </c>
      <c r="EG185" s="173">
        <f t="shared" si="138"/>
        <v>0</v>
      </c>
      <c r="EH185" s="170">
        <f t="shared" si="139"/>
        <v>0</v>
      </c>
      <c r="EI185" s="171">
        <f t="shared" si="140"/>
        <v>0</v>
      </c>
      <c r="EJ185" s="170">
        <f t="shared" si="141"/>
        <v>0</v>
      </c>
      <c r="EK185" s="169">
        <f t="shared" si="142"/>
        <v>0</v>
      </c>
      <c r="EL185" s="170">
        <f t="shared" si="143"/>
        <v>0</v>
      </c>
      <c r="EM185" s="170">
        <f t="shared" si="144"/>
        <v>0</v>
      </c>
      <c r="EN185" s="174">
        <f t="shared" si="145"/>
        <v>0</v>
      </c>
      <c r="EO185" s="171">
        <f t="shared" si="146"/>
        <v>0</v>
      </c>
      <c r="EP185" s="171">
        <f t="shared" si="147"/>
        <v>0</v>
      </c>
      <c r="EQ185" s="174">
        <f t="shared" si="148"/>
        <v>0</v>
      </c>
      <c r="ER185" s="171">
        <f t="shared" si="149"/>
        <v>0</v>
      </c>
      <c r="ES185" s="199" t="s">
        <v>708</v>
      </c>
    </row>
    <row r="186" spans="1:149" s="14" customFormat="1" ht="88.5" customHeight="1" thickBot="1">
      <c r="A186" s="27">
        <v>174</v>
      </c>
      <c r="B186" s="102" t="s">
        <v>413</v>
      </c>
      <c r="C186" s="102" t="s">
        <v>414</v>
      </c>
      <c r="D186" s="100" t="s">
        <v>57</v>
      </c>
      <c r="E186" s="102" t="s">
        <v>354</v>
      </c>
      <c r="F186" s="104">
        <v>10</v>
      </c>
      <c r="G186" s="102" t="s">
        <v>58</v>
      </c>
      <c r="H186" s="103" t="s">
        <v>59</v>
      </c>
      <c r="I186" s="90"/>
      <c r="J186" s="71"/>
      <c r="K186" s="71"/>
      <c r="L186" s="71"/>
      <c r="M186" s="71"/>
      <c r="N186" s="71"/>
      <c r="P186" s="57"/>
      <c r="Q186" s="57"/>
      <c r="R186" s="149"/>
      <c r="S186" s="57"/>
      <c r="T186" s="53"/>
      <c r="U186" s="65"/>
      <c r="V186" s="65"/>
      <c r="W186" s="149"/>
      <c r="X186" s="60"/>
      <c r="Y186" s="53"/>
      <c r="Z186" s="40"/>
      <c r="AA186" s="30"/>
      <c r="AB186" s="152"/>
      <c r="AC186" s="41"/>
      <c r="AD186" s="53"/>
      <c r="AE186" s="117"/>
      <c r="AF186" s="117"/>
      <c r="AG186" s="155"/>
      <c r="AH186" s="117"/>
      <c r="AI186" s="53"/>
      <c r="AJ186" s="40"/>
      <c r="AK186" s="30"/>
      <c r="AL186" s="152"/>
      <c r="AM186" s="60"/>
      <c r="AN186" s="61"/>
      <c r="AO186" s="57"/>
      <c r="AP186" s="57"/>
      <c r="AQ186" s="149"/>
      <c r="AR186" s="65"/>
      <c r="AS186" s="61"/>
      <c r="AT186" s="121"/>
      <c r="AU186" s="121"/>
      <c r="AV186" s="162"/>
      <c r="AW186" s="121"/>
      <c r="AX186" s="61"/>
      <c r="AY186" s="57"/>
      <c r="AZ186" s="57"/>
      <c r="BA186" s="149"/>
      <c r="BB186" s="66"/>
      <c r="BC186" s="61"/>
      <c r="BD186" s="57"/>
      <c r="BE186" s="57"/>
      <c r="BF186" s="149"/>
      <c r="BG186" s="57"/>
      <c r="BH186" s="61"/>
      <c r="BI186" s="112"/>
      <c r="BJ186" s="112"/>
      <c r="BK186" s="151"/>
      <c r="BL186" s="123"/>
      <c r="BM186" s="61"/>
      <c r="BN186" s="57"/>
      <c r="BO186" s="57"/>
      <c r="BP186" s="149"/>
      <c r="BQ186" s="65"/>
      <c r="BR186" s="61"/>
      <c r="BS186" s="127"/>
      <c r="BT186" s="127"/>
      <c r="BU186" s="150"/>
      <c r="BV186" s="60"/>
      <c r="BW186" s="61"/>
      <c r="BX186" s="63"/>
      <c r="BY186" s="63"/>
      <c r="BZ186" s="157"/>
      <c r="CA186" s="63"/>
      <c r="CB186" s="128"/>
      <c r="CC186" s="63"/>
      <c r="CD186" s="63"/>
      <c r="CE186" s="157"/>
      <c r="CF186" s="63"/>
      <c r="CG186" s="128"/>
      <c r="CH186" s="63"/>
      <c r="CI186" s="63"/>
      <c r="CJ186" s="157"/>
      <c r="CK186" s="63"/>
      <c r="CL186" s="128"/>
      <c r="CM186" s="63"/>
      <c r="CN186" s="63"/>
      <c r="CO186" s="157"/>
      <c r="CP186" s="63"/>
      <c r="CQ186" s="128"/>
      <c r="CR186" s="112"/>
      <c r="CS186" s="112"/>
      <c r="CT186" s="151"/>
      <c r="CU186" s="82"/>
      <c r="CV186" s="128"/>
      <c r="CW186" s="119"/>
      <c r="CX186" s="119"/>
      <c r="CY186" s="150"/>
      <c r="CZ186" s="82"/>
      <c r="DA186" s="128"/>
      <c r="DB186" s="119"/>
      <c r="DC186" s="119"/>
      <c r="DD186" s="150"/>
      <c r="DE186" s="63"/>
      <c r="DF186" s="128"/>
      <c r="DG186" s="112"/>
      <c r="DH186" s="112"/>
      <c r="DI186" s="151"/>
      <c r="DJ186" s="82"/>
      <c r="DK186" s="128"/>
      <c r="DL186" s="119"/>
      <c r="DM186" s="119"/>
      <c r="DN186" s="150"/>
      <c r="DO186" s="63"/>
      <c r="DQ186" s="45"/>
      <c r="DR186" s="46"/>
      <c r="DS186" s="176"/>
      <c r="DT186" s="48"/>
      <c r="DU186" s="91"/>
      <c r="DV186" s="49"/>
      <c r="DW186" s="50"/>
      <c r="DX186" s="170">
        <f t="shared" si="129"/>
        <v>0</v>
      </c>
      <c r="DY186" s="170">
        <f t="shared" si="130"/>
        <v>0</v>
      </c>
      <c r="DZ186" s="170">
        <f t="shared" si="131"/>
        <v>0</v>
      </c>
      <c r="EA186" s="171">
        <f t="shared" si="132"/>
        <v>0</v>
      </c>
      <c r="EB186" s="170">
        <f t="shared" si="133"/>
        <v>0</v>
      </c>
      <c r="EC186" s="170">
        <f t="shared" si="134"/>
        <v>0</v>
      </c>
      <c r="ED186" s="172">
        <f t="shared" si="135"/>
        <v>0</v>
      </c>
      <c r="EE186" s="170">
        <f t="shared" si="136"/>
        <v>0</v>
      </c>
      <c r="EF186" s="171">
        <f t="shared" si="137"/>
        <v>0</v>
      </c>
      <c r="EG186" s="173">
        <f t="shared" si="138"/>
        <v>0</v>
      </c>
      <c r="EH186" s="170">
        <f t="shared" si="139"/>
        <v>0</v>
      </c>
      <c r="EI186" s="171">
        <f t="shared" si="140"/>
        <v>0</v>
      </c>
      <c r="EJ186" s="170">
        <f t="shared" si="141"/>
        <v>0</v>
      </c>
      <c r="EK186" s="169">
        <f t="shared" si="142"/>
        <v>0</v>
      </c>
      <c r="EL186" s="170">
        <f t="shared" si="143"/>
        <v>0</v>
      </c>
      <c r="EM186" s="170">
        <f t="shared" si="144"/>
        <v>0</v>
      </c>
      <c r="EN186" s="174">
        <f t="shared" si="145"/>
        <v>0</v>
      </c>
      <c r="EO186" s="171">
        <f t="shared" si="146"/>
        <v>0</v>
      </c>
      <c r="EP186" s="171">
        <f t="shared" si="147"/>
        <v>0</v>
      </c>
      <c r="EQ186" s="174">
        <f t="shared" si="148"/>
        <v>0</v>
      </c>
      <c r="ER186" s="171">
        <f t="shared" si="149"/>
        <v>0</v>
      </c>
      <c r="ES186" s="199" t="s">
        <v>708</v>
      </c>
    </row>
    <row r="187" spans="1:149" s="182" customFormat="1" ht="88.5" customHeight="1" thickBot="1">
      <c r="A187" s="27">
        <v>175</v>
      </c>
      <c r="B187" s="98" t="s">
        <v>415</v>
      </c>
      <c r="C187" s="99" t="s">
        <v>416</v>
      </c>
      <c r="D187" s="100" t="s">
        <v>57</v>
      </c>
      <c r="E187" s="99" t="s">
        <v>354</v>
      </c>
      <c r="F187" s="101">
        <v>2</v>
      </c>
      <c r="G187" s="102" t="s">
        <v>58</v>
      </c>
      <c r="H187" s="103" t="s">
        <v>59</v>
      </c>
      <c r="I187" s="88"/>
      <c r="J187" s="75"/>
      <c r="K187" s="75"/>
      <c r="L187" s="75"/>
      <c r="M187" s="71"/>
      <c r="N187" s="71"/>
      <c r="P187" s="65"/>
      <c r="Q187" s="65"/>
      <c r="R187" s="149"/>
      <c r="S187" s="65"/>
      <c r="T187" s="78"/>
      <c r="U187" s="65"/>
      <c r="V187" s="65"/>
      <c r="W187" s="149"/>
      <c r="X187" s="66"/>
      <c r="Y187" s="78"/>
      <c r="Z187" s="79"/>
      <c r="AA187" s="80"/>
      <c r="AB187" s="152"/>
      <c r="AC187" s="83"/>
      <c r="AD187" s="78"/>
      <c r="AE187" s="117"/>
      <c r="AF187" s="117"/>
      <c r="AG187" s="155"/>
      <c r="AH187" s="117"/>
      <c r="AI187" s="78"/>
      <c r="AJ187" s="79"/>
      <c r="AK187" s="80"/>
      <c r="AL187" s="152"/>
      <c r="AM187" s="66"/>
      <c r="AN187" s="81"/>
      <c r="AO187" s="64"/>
      <c r="AP187" s="64"/>
      <c r="AQ187" s="160"/>
      <c r="AR187" s="65"/>
      <c r="AS187" s="81"/>
      <c r="AT187" s="121"/>
      <c r="AU187" s="121"/>
      <c r="AV187" s="162"/>
      <c r="AW187" s="121"/>
      <c r="AX187" s="81"/>
      <c r="AY187" s="65"/>
      <c r="AZ187" s="65"/>
      <c r="BA187" s="149"/>
      <c r="BB187" s="66"/>
      <c r="BC187" s="81"/>
      <c r="BD187" s="65"/>
      <c r="BE187" s="65"/>
      <c r="BF187" s="149"/>
      <c r="BG187" s="57"/>
      <c r="BH187" s="81"/>
      <c r="BI187" s="112"/>
      <c r="BJ187" s="112"/>
      <c r="BK187" s="151"/>
      <c r="BL187" s="123"/>
      <c r="BM187" s="81"/>
      <c r="BN187" s="65"/>
      <c r="BO187" s="65"/>
      <c r="BP187" s="149"/>
      <c r="BQ187" s="65"/>
      <c r="BR187" s="81"/>
      <c r="BS187" s="127"/>
      <c r="BT187" s="127"/>
      <c r="BU187" s="150"/>
      <c r="BV187" s="60"/>
      <c r="BW187" s="81"/>
      <c r="BX187" s="82"/>
      <c r="BY187" s="82"/>
      <c r="BZ187" s="157"/>
      <c r="CA187" s="63"/>
      <c r="CB187" s="129"/>
      <c r="CC187" s="82"/>
      <c r="CD187" s="82"/>
      <c r="CE187" s="157"/>
      <c r="CF187" s="63"/>
      <c r="CG187" s="129"/>
      <c r="CH187" s="82"/>
      <c r="CI187" s="82"/>
      <c r="CJ187" s="157"/>
      <c r="CK187" s="82"/>
      <c r="CL187" s="129"/>
      <c r="CM187" s="82"/>
      <c r="CN187" s="82"/>
      <c r="CO187" s="157"/>
      <c r="CP187" s="82"/>
      <c r="CQ187" s="129"/>
      <c r="CR187" s="112"/>
      <c r="CS187" s="112"/>
      <c r="CT187" s="151"/>
      <c r="CU187" s="82"/>
      <c r="CV187" s="129"/>
      <c r="CW187" s="119"/>
      <c r="CX187" s="119"/>
      <c r="CY187" s="150"/>
      <c r="CZ187" s="82"/>
      <c r="DA187" s="129"/>
      <c r="DB187" s="119"/>
      <c r="DC187" s="119"/>
      <c r="DD187" s="150"/>
      <c r="DE187" s="82"/>
      <c r="DF187" s="129"/>
      <c r="DG187" s="112"/>
      <c r="DH187" s="112"/>
      <c r="DI187" s="151"/>
      <c r="DJ187" s="82"/>
      <c r="DK187" s="129"/>
      <c r="DL187" s="119"/>
      <c r="DM187" s="119"/>
      <c r="DN187" s="150"/>
      <c r="DO187" s="82"/>
      <c r="DQ187" s="45"/>
      <c r="DR187" s="46"/>
      <c r="DS187" s="176"/>
      <c r="DT187" s="48"/>
      <c r="DU187" s="91"/>
      <c r="DV187" s="49"/>
      <c r="DW187" s="50"/>
      <c r="DX187" s="170">
        <f t="shared" si="129"/>
        <v>0</v>
      </c>
      <c r="DY187" s="170">
        <f t="shared" si="130"/>
        <v>0</v>
      </c>
      <c r="DZ187" s="170">
        <f t="shared" si="131"/>
        <v>0</v>
      </c>
      <c r="EA187" s="171">
        <f t="shared" si="132"/>
        <v>0</v>
      </c>
      <c r="EB187" s="170">
        <f t="shared" si="133"/>
        <v>0</v>
      </c>
      <c r="EC187" s="170">
        <f t="shared" si="134"/>
        <v>0</v>
      </c>
      <c r="ED187" s="172">
        <f t="shared" si="135"/>
        <v>0</v>
      </c>
      <c r="EE187" s="170">
        <f t="shared" si="136"/>
        <v>0</v>
      </c>
      <c r="EF187" s="171">
        <f t="shared" si="137"/>
        <v>0</v>
      </c>
      <c r="EG187" s="173">
        <f t="shared" si="138"/>
        <v>0</v>
      </c>
      <c r="EH187" s="170">
        <f t="shared" si="139"/>
        <v>0</v>
      </c>
      <c r="EI187" s="171">
        <f t="shared" si="140"/>
        <v>0</v>
      </c>
      <c r="EJ187" s="170">
        <f t="shared" si="141"/>
        <v>0</v>
      </c>
      <c r="EK187" s="169">
        <f t="shared" si="142"/>
        <v>0</v>
      </c>
      <c r="EL187" s="170">
        <f t="shared" si="143"/>
        <v>0</v>
      </c>
      <c r="EM187" s="170">
        <f t="shared" si="144"/>
        <v>0</v>
      </c>
      <c r="EN187" s="174">
        <f t="shared" si="145"/>
        <v>0</v>
      </c>
      <c r="EO187" s="171">
        <f t="shared" si="146"/>
        <v>0</v>
      </c>
      <c r="EP187" s="171">
        <f t="shared" si="147"/>
        <v>0</v>
      </c>
      <c r="EQ187" s="174">
        <f t="shared" si="148"/>
        <v>0</v>
      </c>
      <c r="ER187" s="171">
        <f t="shared" si="149"/>
        <v>0</v>
      </c>
      <c r="ES187" s="199" t="s">
        <v>708</v>
      </c>
    </row>
    <row r="188" spans="1:149" s="182" customFormat="1" ht="88.5" customHeight="1" thickBot="1">
      <c r="A188" s="27">
        <v>176</v>
      </c>
      <c r="B188" s="102" t="s">
        <v>417</v>
      </c>
      <c r="C188" s="102" t="s">
        <v>418</v>
      </c>
      <c r="D188" s="100" t="s">
        <v>57</v>
      </c>
      <c r="E188" s="102" t="s">
        <v>37</v>
      </c>
      <c r="F188" s="104">
        <v>50</v>
      </c>
      <c r="G188" s="102" t="s">
        <v>58</v>
      </c>
      <c r="H188" s="103" t="s">
        <v>59</v>
      </c>
      <c r="I188" s="88"/>
      <c r="J188" s="76"/>
      <c r="K188" s="77"/>
      <c r="L188" s="76"/>
      <c r="M188" s="71"/>
      <c r="N188" s="71"/>
      <c r="P188" s="65"/>
      <c r="Q188" s="65"/>
      <c r="R188" s="149"/>
      <c r="S188" s="65"/>
      <c r="T188" s="78"/>
      <c r="U188" s="65"/>
      <c r="V188" s="65"/>
      <c r="W188" s="149"/>
      <c r="X188" s="66"/>
      <c r="Y188" s="78"/>
      <c r="Z188" s="79"/>
      <c r="AA188" s="80"/>
      <c r="AB188" s="152"/>
      <c r="AC188" s="83"/>
      <c r="AD188" s="78"/>
      <c r="AE188" s="117"/>
      <c r="AF188" s="117"/>
      <c r="AG188" s="155"/>
      <c r="AH188" s="117"/>
      <c r="AI188" s="78"/>
      <c r="AJ188" s="79"/>
      <c r="AK188" s="80"/>
      <c r="AL188" s="152"/>
      <c r="AM188" s="66"/>
      <c r="AN188" s="81"/>
      <c r="AO188" s="64"/>
      <c r="AP188" s="64"/>
      <c r="AQ188" s="160"/>
      <c r="AR188" s="65"/>
      <c r="AS188" s="81"/>
      <c r="AT188" s="121"/>
      <c r="AU188" s="121"/>
      <c r="AV188" s="162"/>
      <c r="AW188" s="121"/>
      <c r="AX188" s="81"/>
      <c r="AY188" s="65"/>
      <c r="AZ188" s="65"/>
      <c r="BA188" s="149"/>
      <c r="BB188" s="66"/>
      <c r="BC188" s="81"/>
      <c r="BD188" s="65"/>
      <c r="BE188" s="65"/>
      <c r="BF188" s="149"/>
      <c r="BG188" s="57"/>
      <c r="BH188" s="81"/>
      <c r="BI188" s="112"/>
      <c r="BJ188" s="112"/>
      <c r="BK188" s="151"/>
      <c r="BL188" s="123"/>
      <c r="BM188" s="81"/>
      <c r="BN188" s="65"/>
      <c r="BO188" s="65"/>
      <c r="BP188" s="149"/>
      <c r="BQ188" s="65"/>
      <c r="BR188" s="81"/>
      <c r="BS188" s="127"/>
      <c r="BT188" s="127"/>
      <c r="BU188" s="150"/>
      <c r="BV188" s="60"/>
      <c r="BW188" s="81"/>
      <c r="BX188" s="82"/>
      <c r="BY188" s="82"/>
      <c r="BZ188" s="157"/>
      <c r="CA188" s="63"/>
      <c r="CB188" s="129"/>
      <c r="CC188" s="82"/>
      <c r="CD188" s="82"/>
      <c r="CE188" s="157"/>
      <c r="CF188" s="63"/>
      <c r="CG188" s="129"/>
      <c r="CH188" s="82"/>
      <c r="CI188" s="82"/>
      <c r="CJ188" s="157"/>
      <c r="CK188" s="82"/>
      <c r="CL188" s="129"/>
      <c r="CM188" s="82"/>
      <c r="CN188" s="82"/>
      <c r="CO188" s="157"/>
      <c r="CP188" s="82"/>
      <c r="CQ188" s="129"/>
      <c r="CR188" s="112"/>
      <c r="CS188" s="112"/>
      <c r="CT188" s="151"/>
      <c r="CU188" s="82"/>
      <c r="CV188" s="129"/>
      <c r="CW188" s="119"/>
      <c r="CX188" s="119"/>
      <c r="CY188" s="150"/>
      <c r="CZ188" s="82"/>
      <c r="DA188" s="129"/>
      <c r="DB188" s="119"/>
      <c r="DC188" s="119"/>
      <c r="DD188" s="150"/>
      <c r="DE188" s="82"/>
      <c r="DF188" s="129"/>
      <c r="DG188" s="112"/>
      <c r="DH188" s="112"/>
      <c r="DI188" s="151"/>
      <c r="DJ188" s="82"/>
      <c r="DK188" s="129"/>
      <c r="DL188" s="119"/>
      <c r="DM188" s="119"/>
      <c r="DN188" s="150"/>
      <c r="DO188" s="82"/>
      <c r="DQ188" s="45"/>
      <c r="DR188" s="46"/>
      <c r="DS188" s="176"/>
      <c r="DT188" s="48"/>
      <c r="DU188" s="91"/>
      <c r="DV188" s="49"/>
      <c r="DW188" s="50"/>
      <c r="DX188" s="170">
        <f t="shared" si="129"/>
        <v>0</v>
      </c>
      <c r="DY188" s="170">
        <f t="shared" si="130"/>
        <v>0</v>
      </c>
      <c r="DZ188" s="170">
        <f t="shared" si="131"/>
        <v>0</v>
      </c>
      <c r="EA188" s="171">
        <f t="shared" si="132"/>
        <v>0</v>
      </c>
      <c r="EB188" s="170">
        <f t="shared" si="133"/>
        <v>0</v>
      </c>
      <c r="EC188" s="170">
        <f t="shared" si="134"/>
        <v>0</v>
      </c>
      <c r="ED188" s="172">
        <f t="shared" si="135"/>
        <v>0</v>
      </c>
      <c r="EE188" s="170">
        <f t="shared" si="136"/>
        <v>0</v>
      </c>
      <c r="EF188" s="171">
        <f t="shared" si="137"/>
        <v>0</v>
      </c>
      <c r="EG188" s="173">
        <f t="shared" si="138"/>
        <v>0</v>
      </c>
      <c r="EH188" s="170">
        <f t="shared" si="139"/>
        <v>0</v>
      </c>
      <c r="EI188" s="171">
        <f t="shared" si="140"/>
        <v>0</v>
      </c>
      <c r="EJ188" s="170">
        <f t="shared" si="141"/>
        <v>0</v>
      </c>
      <c r="EK188" s="169">
        <f t="shared" si="142"/>
        <v>0</v>
      </c>
      <c r="EL188" s="170">
        <f t="shared" si="143"/>
        <v>0</v>
      </c>
      <c r="EM188" s="170">
        <f t="shared" si="144"/>
        <v>0</v>
      </c>
      <c r="EN188" s="174">
        <f t="shared" si="145"/>
        <v>0</v>
      </c>
      <c r="EO188" s="171">
        <f t="shared" si="146"/>
        <v>0</v>
      </c>
      <c r="EP188" s="171">
        <f t="shared" si="147"/>
        <v>0</v>
      </c>
      <c r="EQ188" s="174">
        <f t="shared" si="148"/>
        <v>0</v>
      </c>
      <c r="ER188" s="171">
        <f t="shared" si="149"/>
        <v>0</v>
      </c>
      <c r="ES188" s="199" t="s">
        <v>708</v>
      </c>
    </row>
    <row r="189" spans="1:149" s="182" customFormat="1" ht="88.5" customHeight="1" thickBot="1">
      <c r="A189" s="27">
        <v>177</v>
      </c>
      <c r="B189" s="102" t="s">
        <v>419</v>
      </c>
      <c r="C189" s="102" t="s">
        <v>420</v>
      </c>
      <c r="D189" s="100" t="s">
        <v>57</v>
      </c>
      <c r="E189" s="102" t="s">
        <v>37</v>
      </c>
      <c r="F189" s="104">
        <v>500</v>
      </c>
      <c r="G189" s="102" t="s">
        <v>58</v>
      </c>
      <c r="H189" s="103" t="s">
        <v>59</v>
      </c>
      <c r="I189" s="88"/>
      <c r="J189" s="76"/>
      <c r="K189" s="77"/>
      <c r="L189" s="76"/>
      <c r="M189" s="71"/>
      <c r="N189" s="71"/>
      <c r="P189" s="65"/>
      <c r="Q189" s="65"/>
      <c r="R189" s="149"/>
      <c r="S189" s="65"/>
      <c r="T189" s="78"/>
      <c r="U189" s="65"/>
      <c r="V189" s="65"/>
      <c r="W189" s="149"/>
      <c r="X189" s="66"/>
      <c r="Y189" s="78"/>
      <c r="Z189" s="79"/>
      <c r="AA189" s="80"/>
      <c r="AB189" s="152"/>
      <c r="AC189" s="83"/>
      <c r="AD189" s="78"/>
      <c r="AE189" s="117"/>
      <c r="AF189" s="117"/>
      <c r="AG189" s="155"/>
      <c r="AH189" s="117"/>
      <c r="AI189" s="78"/>
      <c r="AJ189" s="79"/>
      <c r="AK189" s="80"/>
      <c r="AL189" s="152"/>
      <c r="AM189" s="66"/>
      <c r="AN189" s="81"/>
      <c r="AO189" s="64"/>
      <c r="AP189" s="64"/>
      <c r="AQ189" s="160"/>
      <c r="AR189" s="65"/>
      <c r="AS189" s="81"/>
      <c r="AT189" s="121"/>
      <c r="AU189" s="121"/>
      <c r="AV189" s="162"/>
      <c r="AW189" s="121"/>
      <c r="AX189" s="81"/>
      <c r="AY189" s="65"/>
      <c r="AZ189" s="65"/>
      <c r="BA189" s="149"/>
      <c r="BB189" s="66"/>
      <c r="BC189" s="81"/>
      <c r="BD189" s="65"/>
      <c r="BE189" s="65"/>
      <c r="BF189" s="149"/>
      <c r="BG189" s="57"/>
      <c r="BH189" s="81"/>
      <c r="BI189" s="123">
        <v>48193</v>
      </c>
      <c r="BJ189" s="123">
        <v>9157</v>
      </c>
      <c r="BK189" s="163">
        <v>57350</v>
      </c>
      <c r="BL189" s="123">
        <f>+BK189*F189</f>
        <v>28675000</v>
      </c>
      <c r="BM189" s="81"/>
      <c r="BN189" s="65"/>
      <c r="BO189" s="65"/>
      <c r="BP189" s="149"/>
      <c r="BQ189" s="65"/>
      <c r="BR189" s="81"/>
      <c r="BS189" s="127"/>
      <c r="BT189" s="127"/>
      <c r="BU189" s="150"/>
      <c r="BV189" s="60"/>
      <c r="BW189" s="81"/>
      <c r="BX189" s="82"/>
      <c r="BY189" s="82"/>
      <c r="BZ189" s="157"/>
      <c r="CA189" s="63"/>
      <c r="CB189" s="129"/>
      <c r="CC189" s="82"/>
      <c r="CD189" s="82"/>
      <c r="CE189" s="157"/>
      <c r="CF189" s="63"/>
      <c r="CG189" s="129"/>
      <c r="CH189" s="82"/>
      <c r="CI189" s="82"/>
      <c r="CJ189" s="157"/>
      <c r="CK189" s="82"/>
      <c r="CL189" s="129"/>
      <c r="CM189" s="82"/>
      <c r="CN189" s="82"/>
      <c r="CO189" s="157"/>
      <c r="CP189" s="82"/>
      <c r="CQ189" s="129"/>
      <c r="CR189" s="112"/>
      <c r="CS189" s="112"/>
      <c r="CT189" s="151"/>
      <c r="CU189" s="82"/>
      <c r="CV189" s="129"/>
      <c r="CW189" s="119"/>
      <c r="CX189" s="119"/>
      <c r="CY189" s="150"/>
      <c r="CZ189" s="82"/>
      <c r="DA189" s="129"/>
      <c r="DB189" s="119"/>
      <c r="DC189" s="119"/>
      <c r="DD189" s="150"/>
      <c r="DE189" s="82"/>
      <c r="DF189" s="129"/>
      <c r="DG189" s="112"/>
      <c r="DH189" s="112"/>
      <c r="DI189" s="151"/>
      <c r="DJ189" s="82"/>
      <c r="DK189" s="129"/>
      <c r="DL189" s="119"/>
      <c r="DM189" s="119"/>
      <c r="DN189" s="150"/>
      <c r="DO189" s="82"/>
      <c r="DQ189" s="45">
        <f t="shared" si="152"/>
        <v>57350</v>
      </c>
      <c r="DR189" s="46">
        <f>SMALL((R189,W189,AB189,AG189,AL189,AQ189,AV189,BA189,BF189,BK189,BP189,BU189,BZ189,CE189,CJ189,CO189,CT189,CY189,DD189,DI189,DN189),1)</f>
        <v>57350</v>
      </c>
      <c r="DS189" s="175" t="str">
        <f>IF(DR189=R189,$P$11,IF(DR189=W189,$U$11,IF(DR189=AB189,$Z$11,IF(DR189=AG189,$AE$11,IF(DR189=AL189,$AJ$11,IF(DR189=AQ189,$AO$11,IF(DR189=AV189,$AT$11,IF(DR189=BA189,$AY$11,IF(DR189=BF189,$BD$11,IF(DR189=BK189,$BI$11,IF(DR189=BP189,$BN$11,IF(DR189=BU189,$BS$11,IF(DR189=BZ189,$BX$11,IF(DR189=CE189,$CC$11,IF(DR189=CJ189,$CH$11,IF(DR189=CO189,$CM$11,IF(DR189=CT189,$CR$11,IF(DR189=CY189,$CW$11,IF(DR189=DD189,$DB$11,IF(DR189=DI189,$DG$11,IF(DR189=DN189,$DL$11)))))))))))))))))))))</f>
        <v>DISCOLMETS S.A.S</v>
      </c>
      <c r="DT189" s="48"/>
      <c r="DU189" s="91" t="str">
        <f t="shared" si="153"/>
        <v/>
      </c>
      <c r="DV189" s="49">
        <f t="shared" si="154"/>
        <v>57350</v>
      </c>
      <c r="DW189" s="50">
        <f>DV189*F189</f>
        <v>28675000</v>
      </c>
      <c r="DX189" s="170">
        <f t="shared" si="129"/>
        <v>0</v>
      </c>
      <c r="DY189" s="170">
        <f t="shared" si="130"/>
        <v>0</v>
      </c>
      <c r="DZ189" s="170">
        <f t="shared" si="131"/>
        <v>0</v>
      </c>
      <c r="EA189" s="171">
        <f t="shared" si="132"/>
        <v>0</v>
      </c>
      <c r="EB189" s="170">
        <f t="shared" si="133"/>
        <v>0</v>
      </c>
      <c r="EC189" s="170">
        <f t="shared" si="134"/>
        <v>0</v>
      </c>
      <c r="ED189" s="172">
        <f t="shared" si="135"/>
        <v>0</v>
      </c>
      <c r="EE189" s="170">
        <f t="shared" si="136"/>
        <v>0</v>
      </c>
      <c r="EF189" s="171">
        <f t="shared" si="137"/>
        <v>0</v>
      </c>
      <c r="EG189" s="173">
        <f t="shared" si="138"/>
        <v>57350</v>
      </c>
      <c r="EH189" s="170">
        <f t="shared" si="139"/>
        <v>0</v>
      </c>
      <c r="EI189" s="171">
        <f t="shared" si="140"/>
        <v>0</v>
      </c>
      <c r="EJ189" s="170">
        <f t="shared" si="141"/>
        <v>0</v>
      </c>
      <c r="EK189" s="169">
        <f t="shared" si="142"/>
        <v>0</v>
      </c>
      <c r="EL189" s="170">
        <f t="shared" si="143"/>
        <v>0</v>
      </c>
      <c r="EM189" s="170">
        <f t="shared" si="144"/>
        <v>0</v>
      </c>
      <c r="EN189" s="174">
        <f t="shared" si="145"/>
        <v>0</v>
      </c>
      <c r="EO189" s="171">
        <f t="shared" si="146"/>
        <v>0</v>
      </c>
      <c r="EP189" s="171">
        <f t="shared" si="147"/>
        <v>0</v>
      </c>
      <c r="EQ189" s="174">
        <f t="shared" si="148"/>
        <v>0</v>
      </c>
      <c r="ER189" s="171">
        <f t="shared" si="149"/>
        <v>0</v>
      </c>
      <c r="ES189" s="35"/>
    </row>
    <row r="190" spans="1:149" s="182" customFormat="1" ht="88.5" customHeight="1" thickBot="1">
      <c r="A190" s="27">
        <v>178</v>
      </c>
      <c r="B190" s="102" t="s">
        <v>421</v>
      </c>
      <c r="C190" s="102" t="s">
        <v>422</v>
      </c>
      <c r="D190" s="100" t="s">
        <v>57</v>
      </c>
      <c r="E190" s="102" t="s">
        <v>37</v>
      </c>
      <c r="F190" s="104">
        <v>10</v>
      </c>
      <c r="G190" s="102" t="s">
        <v>58</v>
      </c>
      <c r="H190" s="103" t="s">
        <v>59</v>
      </c>
      <c r="I190" s="88"/>
      <c r="J190" s="76"/>
      <c r="K190" s="77"/>
      <c r="L190" s="76"/>
      <c r="M190" s="71"/>
      <c r="N190" s="71"/>
      <c r="P190" s="65"/>
      <c r="Q190" s="65"/>
      <c r="R190" s="149"/>
      <c r="S190" s="65"/>
      <c r="T190" s="78"/>
      <c r="U190" s="65"/>
      <c r="V190" s="65"/>
      <c r="W190" s="149"/>
      <c r="X190" s="66"/>
      <c r="Y190" s="78"/>
      <c r="Z190" s="65"/>
      <c r="AA190" s="65"/>
      <c r="AB190" s="149"/>
      <c r="AC190" s="65"/>
      <c r="AD190" s="78"/>
      <c r="AE190" s="117"/>
      <c r="AF190" s="117"/>
      <c r="AG190" s="155"/>
      <c r="AH190" s="117"/>
      <c r="AI190" s="78"/>
      <c r="AJ190" s="82"/>
      <c r="AK190" s="82"/>
      <c r="AL190" s="157"/>
      <c r="AM190" s="82"/>
      <c r="AN190" s="81"/>
      <c r="AO190" s="64"/>
      <c r="AP190" s="64"/>
      <c r="AQ190" s="160"/>
      <c r="AR190" s="65"/>
      <c r="AS190" s="81"/>
      <c r="AT190" s="121"/>
      <c r="AU190" s="121"/>
      <c r="AV190" s="162"/>
      <c r="AW190" s="121"/>
      <c r="AX190" s="81"/>
      <c r="AY190" s="65"/>
      <c r="AZ190" s="65"/>
      <c r="BA190" s="149"/>
      <c r="BB190" s="66"/>
      <c r="BC190" s="81"/>
      <c r="BD190" s="65"/>
      <c r="BE190" s="65"/>
      <c r="BF190" s="149"/>
      <c r="BG190" s="57"/>
      <c r="BH190" s="81"/>
      <c r="BI190" s="112"/>
      <c r="BJ190" s="112"/>
      <c r="BK190" s="151"/>
      <c r="BL190" s="123"/>
      <c r="BM190" s="81"/>
      <c r="BN190" s="65"/>
      <c r="BO190" s="65"/>
      <c r="BP190" s="149"/>
      <c r="BQ190" s="65"/>
      <c r="BR190" s="81"/>
      <c r="BS190" s="127"/>
      <c r="BT190" s="127"/>
      <c r="BU190" s="150"/>
      <c r="BV190" s="60"/>
      <c r="BW190" s="81"/>
      <c r="BX190" s="82"/>
      <c r="BY190" s="82"/>
      <c r="BZ190" s="157"/>
      <c r="CA190" s="63"/>
      <c r="CB190" s="129"/>
      <c r="CC190" s="82"/>
      <c r="CD190" s="82"/>
      <c r="CE190" s="157"/>
      <c r="CF190" s="63"/>
      <c r="CG190" s="129"/>
      <c r="CH190" s="82"/>
      <c r="CI190" s="82"/>
      <c r="CJ190" s="157"/>
      <c r="CK190" s="82"/>
      <c r="CL190" s="129"/>
      <c r="CM190" s="82"/>
      <c r="CN190" s="82"/>
      <c r="CO190" s="157"/>
      <c r="CP190" s="82"/>
      <c r="CQ190" s="129"/>
      <c r="CR190" s="112"/>
      <c r="CS190" s="112"/>
      <c r="CT190" s="151"/>
      <c r="CU190" s="82"/>
      <c r="CV190" s="129"/>
      <c r="CW190" s="119"/>
      <c r="CX190" s="119"/>
      <c r="CY190" s="150"/>
      <c r="CZ190" s="82"/>
      <c r="DA190" s="129"/>
      <c r="DB190" s="119"/>
      <c r="DC190" s="119"/>
      <c r="DD190" s="150"/>
      <c r="DE190" s="82"/>
      <c r="DF190" s="129"/>
      <c r="DG190" s="112"/>
      <c r="DH190" s="112"/>
      <c r="DI190" s="151"/>
      <c r="DJ190" s="82"/>
      <c r="DK190" s="129"/>
      <c r="DL190" s="119"/>
      <c r="DM190" s="119"/>
      <c r="DN190" s="150"/>
      <c r="DO190" s="82"/>
      <c r="DQ190" s="45"/>
      <c r="DR190" s="46"/>
      <c r="DS190" s="176"/>
      <c r="DT190" s="48"/>
      <c r="DU190" s="91"/>
      <c r="DV190" s="49"/>
      <c r="DW190" s="50"/>
      <c r="DX190" s="170">
        <f t="shared" si="129"/>
        <v>0</v>
      </c>
      <c r="DY190" s="170">
        <f t="shared" si="130"/>
        <v>0</v>
      </c>
      <c r="DZ190" s="170">
        <f t="shared" si="131"/>
        <v>0</v>
      </c>
      <c r="EA190" s="171">
        <f t="shared" si="132"/>
        <v>0</v>
      </c>
      <c r="EB190" s="170">
        <f t="shared" si="133"/>
        <v>0</v>
      </c>
      <c r="EC190" s="170">
        <f t="shared" si="134"/>
        <v>0</v>
      </c>
      <c r="ED190" s="172">
        <f t="shared" si="135"/>
        <v>0</v>
      </c>
      <c r="EE190" s="170">
        <f t="shared" si="136"/>
        <v>0</v>
      </c>
      <c r="EF190" s="171">
        <f t="shared" si="137"/>
        <v>0</v>
      </c>
      <c r="EG190" s="173">
        <f t="shared" si="138"/>
        <v>0</v>
      </c>
      <c r="EH190" s="170">
        <f t="shared" si="139"/>
        <v>0</v>
      </c>
      <c r="EI190" s="171">
        <f t="shared" si="140"/>
        <v>0</v>
      </c>
      <c r="EJ190" s="170">
        <f t="shared" si="141"/>
        <v>0</v>
      </c>
      <c r="EK190" s="169">
        <f t="shared" si="142"/>
        <v>0</v>
      </c>
      <c r="EL190" s="170">
        <f t="shared" si="143"/>
        <v>0</v>
      </c>
      <c r="EM190" s="170">
        <f t="shared" si="144"/>
        <v>0</v>
      </c>
      <c r="EN190" s="174">
        <f t="shared" si="145"/>
        <v>0</v>
      </c>
      <c r="EO190" s="171">
        <f t="shared" si="146"/>
        <v>0</v>
      </c>
      <c r="EP190" s="171">
        <f t="shared" si="147"/>
        <v>0</v>
      </c>
      <c r="EQ190" s="174">
        <f t="shared" si="148"/>
        <v>0</v>
      </c>
      <c r="ER190" s="171">
        <f t="shared" si="149"/>
        <v>0</v>
      </c>
      <c r="ES190" s="199" t="s">
        <v>708</v>
      </c>
    </row>
    <row r="191" spans="1:149" s="182" customFormat="1" ht="88.5" customHeight="1" thickBot="1">
      <c r="A191" s="27">
        <v>179</v>
      </c>
      <c r="B191" s="98" t="s">
        <v>423</v>
      </c>
      <c r="C191" s="99" t="s">
        <v>424</v>
      </c>
      <c r="D191" s="100" t="s">
        <v>57</v>
      </c>
      <c r="E191" s="99" t="s">
        <v>425</v>
      </c>
      <c r="F191" s="101">
        <v>5</v>
      </c>
      <c r="G191" s="102" t="s">
        <v>58</v>
      </c>
      <c r="H191" s="103" t="s">
        <v>59</v>
      </c>
      <c r="I191" s="88"/>
      <c r="J191" s="85"/>
      <c r="K191" s="77"/>
      <c r="L191" s="77"/>
      <c r="M191" s="71"/>
      <c r="N191" s="71"/>
      <c r="P191" s="65"/>
      <c r="Q191" s="65"/>
      <c r="R191" s="149"/>
      <c r="S191" s="65"/>
      <c r="T191" s="78"/>
      <c r="U191" s="65"/>
      <c r="V191" s="65"/>
      <c r="W191" s="149"/>
      <c r="X191" s="66"/>
      <c r="Y191" s="78"/>
      <c r="Z191" s="65"/>
      <c r="AA191" s="65"/>
      <c r="AB191" s="149"/>
      <c r="AC191" s="65"/>
      <c r="AD191" s="78"/>
      <c r="AE191" s="117"/>
      <c r="AF191" s="117"/>
      <c r="AG191" s="155"/>
      <c r="AH191" s="117"/>
      <c r="AI191" s="78"/>
      <c r="AJ191" s="79"/>
      <c r="AK191" s="80"/>
      <c r="AL191" s="152"/>
      <c r="AM191" s="66"/>
      <c r="AN191" s="81"/>
      <c r="AO191" s="64"/>
      <c r="AP191" s="64"/>
      <c r="AQ191" s="160"/>
      <c r="AR191" s="65"/>
      <c r="AS191" s="81"/>
      <c r="AT191" s="121"/>
      <c r="AU191" s="121"/>
      <c r="AV191" s="162"/>
      <c r="AW191" s="121"/>
      <c r="AX191" s="81"/>
      <c r="AY191" s="65"/>
      <c r="AZ191" s="65"/>
      <c r="BA191" s="149"/>
      <c r="BB191" s="66"/>
      <c r="BC191" s="81"/>
      <c r="BD191" s="65"/>
      <c r="BE191" s="65"/>
      <c r="BF191" s="149"/>
      <c r="BG191" s="57"/>
      <c r="BH191" s="81"/>
      <c r="BI191" s="123">
        <v>88434</v>
      </c>
      <c r="BJ191" s="123">
        <v>16802</v>
      </c>
      <c r="BK191" s="163">
        <v>105236</v>
      </c>
      <c r="BL191" s="123">
        <f>+BK191*F191</f>
        <v>526180</v>
      </c>
      <c r="BM191" s="81"/>
      <c r="BN191" s="65"/>
      <c r="BO191" s="65"/>
      <c r="BP191" s="149"/>
      <c r="BQ191" s="65"/>
      <c r="BR191" s="81"/>
      <c r="BS191" s="127"/>
      <c r="BT191" s="127"/>
      <c r="BU191" s="150"/>
      <c r="BV191" s="60"/>
      <c r="BW191" s="81"/>
      <c r="BX191" s="130">
        <v>125000</v>
      </c>
      <c r="BY191" s="130">
        <v>23750</v>
      </c>
      <c r="BZ191" s="150">
        <f t="shared" ref="BZ191" si="173">+BY191+BX191</f>
        <v>148750</v>
      </c>
      <c r="CA191" s="63">
        <f>+BZ191*F191</f>
        <v>743750</v>
      </c>
      <c r="CB191" s="129"/>
      <c r="CC191" s="82"/>
      <c r="CD191" s="82"/>
      <c r="CE191" s="157"/>
      <c r="CF191" s="63"/>
      <c r="CG191" s="129"/>
      <c r="CH191" s="82"/>
      <c r="CI191" s="82"/>
      <c r="CJ191" s="157"/>
      <c r="CK191" s="82"/>
      <c r="CL191" s="129"/>
      <c r="CM191" s="82"/>
      <c r="CN191" s="82"/>
      <c r="CO191" s="157"/>
      <c r="CP191" s="82"/>
      <c r="CQ191" s="129"/>
      <c r="CR191" s="112">
        <v>73400</v>
      </c>
      <c r="CS191" s="112">
        <f>CR191*19%</f>
        <v>13946</v>
      </c>
      <c r="CT191" s="151">
        <f t="shared" si="170"/>
        <v>87346</v>
      </c>
      <c r="CU191" s="82">
        <f>+CT191*F191</f>
        <v>436730</v>
      </c>
      <c r="CV191" s="129"/>
      <c r="CW191" s="119"/>
      <c r="CX191" s="119"/>
      <c r="CY191" s="150"/>
      <c r="CZ191" s="82"/>
      <c r="DA191" s="129"/>
      <c r="DB191" s="110">
        <v>99136</v>
      </c>
      <c r="DC191" s="110">
        <v>18836</v>
      </c>
      <c r="DD191" s="150">
        <f t="shared" ref="DD191:DD198" si="174">+DC191+DB191</f>
        <v>117972</v>
      </c>
      <c r="DE191" s="82">
        <f>+DD191*F191</f>
        <v>589860</v>
      </c>
      <c r="DF191" s="129"/>
      <c r="DG191" s="112"/>
      <c r="DH191" s="112"/>
      <c r="DI191" s="151"/>
      <c r="DJ191" s="82"/>
      <c r="DK191" s="129"/>
      <c r="DL191" s="119"/>
      <c r="DM191" s="119"/>
      <c r="DN191" s="150"/>
      <c r="DO191" s="82"/>
      <c r="DQ191" s="45">
        <f t="shared" si="152"/>
        <v>114826</v>
      </c>
      <c r="DR191" s="46">
        <f>SMALL((R191,W191,AB191,AG191,AL191,AQ191,AV191,BA191,BF191,BK191,BP191,BU191,BZ191,CE191,CJ191,CO191,CT191,CY191,DD191,DI191,DN191),1)</f>
        <v>87346</v>
      </c>
      <c r="DS191" s="175" t="str">
        <f>IF(DR191=R191,$P$11,IF(DR191=W191,$U$11,IF(DR191=AB191,$Z$11,IF(DR191=AG191,$AE$11,IF(DR191=AL191,$AJ$11,IF(DR191=AQ191,$AO$11,IF(DR191=AV191,$AT$11,IF(DR191=BA191,$AY$11,IF(DR191=BF191,$BD$11,IF(DR191=BK191,$BI$11,IF(DR191=BP191,$BN$11,IF(DR191=BU191,$BS$11,IF(DR191=BZ191,$BX$11,IF(DR191=CE191,$CC$11,IF(DR191=CJ191,$CH$11,IF(DR191=CO191,$CM$11,IF(DR191=CT191,$CR$11,IF(DR191=CY191,$CW$11,IF(DR191=DD191,$DB$11,IF(DR191=DI191,$DG$11,IF(DR191=DN191,$DL$11)))))))))))))))))))))</f>
        <v>LABORATORIOS GOTHAPLAST</v>
      </c>
      <c r="DT191" s="48"/>
      <c r="DU191" s="91" t="str">
        <f t="shared" si="153"/>
        <v/>
      </c>
      <c r="DV191" s="49">
        <f t="shared" si="154"/>
        <v>87346</v>
      </c>
      <c r="DW191" s="50">
        <f>DV191*F191</f>
        <v>436730</v>
      </c>
      <c r="DX191" s="170">
        <f t="shared" si="129"/>
        <v>0</v>
      </c>
      <c r="DY191" s="170">
        <f t="shared" si="130"/>
        <v>0</v>
      </c>
      <c r="DZ191" s="170">
        <f t="shared" si="131"/>
        <v>0</v>
      </c>
      <c r="EA191" s="171">
        <f t="shared" si="132"/>
        <v>0</v>
      </c>
      <c r="EB191" s="170">
        <f t="shared" si="133"/>
        <v>0</v>
      </c>
      <c r="EC191" s="170">
        <f t="shared" si="134"/>
        <v>0</v>
      </c>
      <c r="ED191" s="172">
        <f t="shared" si="135"/>
        <v>0</v>
      </c>
      <c r="EE191" s="170">
        <f t="shared" si="136"/>
        <v>0</v>
      </c>
      <c r="EF191" s="171">
        <f t="shared" si="137"/>
        <v>0</v>
      </c>
      <c r="EG191" s="173">
        <f t="shared" si="138"/>
        <v>105236</v>
      </c>
      <c r="EH191" s="170">
        <f t="shared" si="139"/>
        <v>0</v>
      </c>
      <c r="EI191" s="171">
        <f t="shared" si="140"/>
        <v>0</v>
      </c>
      <c r="EJ191" s="170">
        <f t="shared" si="141"/>
        <v>148750</v>
      </c>
      <c r="EK191" s="169">
        <f t="shared" si="142"/>
        <v>0</v>
      </c>
      <c r="EL191" s="170">
        <f t="shared" si="143"/>
        <v>0</v>
      </c>
      <c r="EM191" s="170">
        <f t="shared" si="144"/>
        <v>0</v>
      </c>
      <c r="EN191" s="174">
        <f t="shared" si="145"/>
        <v>87346</v>
      </c>
      <c r="EO191" s="171">
        <f t="shared" si="146"/>
        <v>0</v>
      </c>
      <c r="EP191" s="171">
        <f t="shared" si="147"/>
        <v>117972</v>
      </c>
      <c r="EQ191" s="174">
        <f t="shared" si="148"/>
        <v>0</v>
      </c>
      <c r="ER191" s="171">
        <f t="shared" si="149"/>
        <v>0</v>
      </c>
      <c r="ES191" s="35"/>
    </row>
    <row r="192" spans="1:149" s="182" customFormat="1" ht="88.5" customHeight="1" thickBot="1">
      <c r="A192" s="27">
        <v>180</v>
      </c>
      <c r="B192" s="98" t="s">
        <v>426</v>
      </c>
      <c r="C192" s="99" t="s">
        <v>427</v>
      </c>
      <c r="D192" s="100" t="s">
        <v>57</v>
      </c>
      <c r="E192" s="99" t="s">
        <v>37</v>
      </c>
      <c r="F192" s="101">
        <v>10</v>
      </c>
      <c r="G192" s="102" t="s">
        <v>58</v>
      </c>
      <c r="H192" s="103" t="s">
        <v>59</v>
      </c>
      <c r="I192" s="88"/>
      <c r="J192" s="85"/>
      <c r="K192" s="77"/>
      <c r="L192" s="77"/>
      <c r="M192" s="71"/>
      <c r="N192" s="71"/>
      <c r="P192" s="65"/>
      <c r="Q192" s="65"/>
      <c r="R192" s="149"/>
      <c r="S192" s="65"/>
      <c r="T192" s="78"/>
      <c r="U192" s="65"/>
      <c r="V192" s="65"/>
      <c r="W192" s="149"/>
      <c r="X192" s="66"/>
      <c r="Y192" s="78"/>
      <c r="Z192" s="65"/>
      <c r="AA192" s="65"/>
      <c r="AB192" s="149"/>
      <c r="AC192" s="65"/>
      <c r="AD192" s="78"/>
      <c r="AE192" s="117"/>
      <c r="AF192" s="117"/>
      <c r="AG192" s="155"/>
      <c r="AH192" s="117"/>
      <c r="AI192" s="78"/>
      <c r="AJ192" s="79"/>
      <c r="AK192" s="80"/>
      <c r="AL192" s="152"/>
      <c r="AM192" s="66"/>
      <c r="AN192" s="81"/>
      <c r="AO192" s="64"/>
      <c r="AP192" s="64"/>
      <c r="AQ192" s="160"/>
      <c r="AR192" s="65"/>
      <c r="AS192" s="81"/>
      <c r="AT192" s="121"/>
      <c r="AU192" s="121"/>
      <c r="AV192" s="162"/>
      <c r="AW192" s="121"/>
      <c r="AX192" s="81"/>
      <c r="AY192" s="65"/>
      <c r="AZ192" s="65"/>
      <c r="BA192" s="149"/>
      <c r="BB192" s="66"/>
      <c r="BC192" s="81"/>
      <c r="BD192" s="65"/>
      <c r="BE192" s="65"/>
      <c r="BF192" s="149"/>
      <c r="BG192" s="57"/>
      <c r="BH192" s="81"/>
      <c r="BI192" s="112"/>
      <c r="BJ192" s="112"/>
      <c r="BK192" s="151"/>
      <c r="BL192" s="123"/>
      <c r="BM192" s="81"/>
      <c r="BN192" s="65"/>
      <c r="BO192" s="65"/>
      <c r="BP192" s="149"/>
      <c r="BQ192" s="65"/>
      <c r="BR192" s="81"/>
      <c r="BS192" s="127"/>
      <c r="BT192" s="127"/>
      <c r="BU192" s="150"/>
      <c r="BV192" s="60"/>
      <c r="BW192" s="81"/>
      <c r="BX192" s="82"/>
      <c r="BY192" s="82"/>
      <c r="BZ192" s="157"/>
      <c r="CA192" s="63"/>
      <c r="CB192" s="129"/>
      <c r="CC192" s="82"/>
      <c r="CD192" s="82"/>
      <c r="CE192" s="157"/>
      <c r="CF192" s="63"/>
      <c r="CG192" s="129"/>
      <c r="CH192" s="82"/>
      <c r="CI192" s="82"/>
      <c r="CJ192" s="157"/>
      <c r="CK192" s="82"/>
      <c r="CL192" s="129"/>
      <c r="CM192" s="82"/>
      <c r="CN192" s="82"/>
      <c r="CO192" s="157"/>
      <c r="CP192" s="82"/>
      <c r="CQ192" s="129"/>
      <c r="CR192" s="112"/>
      <c r="CS192" s="112"/>
      <c r="CT192" s="151"/>
      <c r="CU192" s="82"/>
      <c r="CV192" s="129"/>
      <c r="CW192" s="119"/>
      <c r="CX192" s="119"/>
      <c r="CY192" s="150"/>
      <c r="CZ192" s="82"/>
      <c r="DA192" s="129"/>
      <c r="DB192" s="119"/>
      <c r="DC192" s="119"/>
      <c r="DD192" s="150"/>
      <c r="DE192" s="82"/>
      <c r="DF192" s="129"/>
      <c r="DG192" s="112"/>
      <c r="DH192" s="112"/>
      <c r="DI192" s="151"/>
      <c r="DJ192" s="82"/>
      <c r="DK192" s="129"/>
      <c r="DL192" s="119"/>
      <c r="DM192" s="119"/>
      <c r="DN192" s="150"/>
      <c r="DO192" s="82"/>
      <c r="DQ192" s="45"/>
      <c r="DR192" s="46"/>
      <c r="DS192" s="176"/>
      <c r="DT192" s="48"/>
      <c r="DU192" s="91"/>
      <c r="DV192" s="49"/>
      <c r="DW192" s="50"/>
      <c r="DX192" s="170">
        <f t="shared" si="129"/>
        <v>0</v>
      </c>
      <c r="DY192" s="170">
        <f t="shared" si="130"/>
        <v>0</v>
      </c>
      <c r="DZ192" s="170">
        <f t="shared" si="131"/>
        <v>0</v>
      </c>
      <c r="EA192" s="171">
        <f t="shared" si="132"/>
        <v>0</v>
      </c>
      <c r="EB192" s="170">
        <f t="shared" si="133"/>
        <v>0</v>
      </c>
      <c r="EC192" s="170">
        <f t="shared" si="134"/>
        <v>0</v>
      </c>
      <c r="ED192" s="172">
        <f t="shared" si="135"/>
        <v>0</v>
      </c>
      <c r="EE192" s="170">
        <f t="shared" si="136"/>
        <v>0</v>
      </c>
      <c r="EF192" s="171">
        <f t="shared" si="137"/>
        <v>0</v>
      </c>
      <c r="EG192" s="173">
        <f t="shared" si="138"/>
        <v>0</v>
      </c>
      <c r="EH192" s="170">
        <f t="shared" si="139"/>
        <v>0</v>
      </c>
      <c r="EI192" s="171">
        <f t="shared" si="140"/>
        <v>0</v>
      </c>
      <c r="EJ192" s="170">
        <f t="shared" si="141"/>
        <v>0</v>
      </c>
      <c r="EK192" s="169">
        <f t="shared" si="142"/>
        <v>0</v>
      </c>
      <c r="EL192" s="170">
        <f t="shared" si="143"/>
        <v>0</v>
      </c>
      <c r="EM192" s="170">
        <f t="shared" si="144"/>
        <v>0</v>
      </c>
      <c r="EN192" s="174">
        <f t="shared" si="145"/>
        <v>0</v>
      </c>
      <c r="EO192" s="171">
        <f t="shared" si="146"/>
        <v>0</v>
      </c>
      <c r="EP192" s="171">
        <f t="shared" si="147"/>
        <v>0</v>
      </c>
      <c r="EQ192" s="174">
        <f t="shared" si="148"/>
        <v>0</v>
      </c>
      <c r="ER192" s="171">
        <f t="shared" si="149"/>
        <v>0</v>
      </c>
      <c r="ES192" s="199" t="s">
        <v>708</v>
      </c>
    </row>
    <row r="193" spans="1:149" s="182" customFormat="1" ht="88.5" customHeight="1" thickBot="1">
      <c r="A193" s="27">
        <v>181</v>
      </c>
      <c r="B193" s="98" t="s">
        <v>428</v>
      </c>
      <c r="C193" s="99" t="s">
        <v>429</v>
      </c>
      <c r="D193" s="100" t="s">
        <v>57</v>
      </c>
      <c r="E193" s="99" t="s">
        <v>425</v>
      </c>
      <c r="F193" s="101">
        <v>10</v>
      </c>
      <c r="G193" s="102" t="s">
        <v>58</v>
      </c>
      <c r="H193" s="103" t="s">
        <v>59</v>
      </c>
      <c r="I193" s="88"/>
      <c r="J193" s="85"/>
      <c r="K193" s="77"/>
      <c r="L193" s="77"/>
      <c r="M193" s="71"/>
      <c r="N193" s="71"/>
      <c r="P193" s="65"/>
      <c r="Q193" s="65"/>
      <c r="R193" s="149"/>
      <c r="S193" s="65"/>
      <c r="T193" s="78"/>
      <c r="U193" s="65"/>
      <c r="V193" s="65"/>
      <c r="W193" s="149"/>
      <c r="X193" s="66"/>
      <c r="Y193" s="78"/>
      <c r="Z193" s="65"/>
      <c r="AA193" s="65"/>
      <c r="AB193" s="149"/>
      <c r="AC193" s="65"/>
      <c r="AD193" s="78"/>
      <c r="AE193" s="117"/>
      <c r="AF193" s="117"/>
      <c r="AG193" s="155"/>
      <c r="AH193" s="117"/>
      <c r="AI193" s="78"/>
      <c r="AJ193" s="65"/>
      <c r="AK193" s="65"/>
      <c r="AL193" s="149"/>
      <c r="AM193" s="65"/>
      <c r="AN193" s="81"/>
      <c r="AO193" s="64"/>
      <c r="AP193" s="64"/>
      <c r="AQ193" s="160"/>
      <c r="AR193" s="65"/>
      <c r="AS193" s="81"/>
      <c r="AT193" s="121"/>
      <c r="AU193" s="121"/>
      <c r="AV193" s="162"/>
      <c r="AW193" s="121"/>
      <c r="AX193" s="81"/>
      <c r="AY193" s="65"/>
      <c r="AZ193" s="65"/>
      <c r="BA193" s="149"/>
      <c r="BB193" s="66"/>
      <c r="BC193" s="81"/>
      <c r="BD193" s="65"/>
      <c r="BE193" s="65"/>
      <c r="BF193" s="149"/>
      <c r="BG193" s="57"/>
      <c r="BH193" s="81"/>
      <c r="BI193" s="123">
        <v>63855</v>
      </c>
      <c r="BJ193" s="123">
        <v>12132</v>
      </c>
      <c r="BK193" s="163">
        <v>75987</v>
      </c>
      <c r="BL193" s="123">
        <f t="shared" ref="BL193:BL198" si="175">+BK193*F193</f>
        <v>759870</v>
      </c>
      <c r="BM193" s="81"/>
      <c r="BN193" s="65"/>
      <c r="BO193" s="65"/>
      <c r="BP193" s="149"/>
      <c r="BQ193" s="65"/>
      <c r="BR193" s="81"/>
      <c r="BS193" s="127"/>
      <c r="BT193" s="127"/>
      <c r="BU193" s="150"/>
      <c r="BV193" s="60"/>
      <c r="BW193" s="81"/>
      <c r="BX193" s="130">
        <v>153195</v>
      </c>
      <c r="BY193" s="130">
        <v>29107.05</v>
      </c>
      <c r="BZ193" s="150">
        <f t="shared" ref="BZ193:BZ194" si="176">+BY193+BX193</f>
        <v>182302.05</v>
      </c>
      <c r="CA193" s="63">
        <f>+BZ193*F193</f>
        <v>1823020.5</v>
      </c>
      <c r="CB193" s="129"/>
      <c r="CC193" s="82"/>
      <c r="CD193" s="82"/>
      <c r="CE193" s="157"/>
      <c r="CF193" s="63"/>
      <c r="CG193" s="129"/>
      <c r="CH193" s="82"/>
      <c r="CI193" s="82"/>
      <c r="CJ193" s="157"/>
      <c r="CK193" s="82"/>
      <c r="CL193" s="129"/>
      <c r="CM193" s="82"/>
      <c r="CN193" s="82"/>
      <c r="CO193" s="157"/>
      <c r="CP193" s="82"/>
      <c r="CQ193" s="129"/>
      <c r="CR193" s="112">
        <v>92600</v>
      </c>
      <c r="CS193" s="112">
        <f t="shared" ref="CS193:CS198" si="177">CR193*19%</f>
        <v>17594</v>
      </c>
      <c r="CT193" s="151">
        <f t="shared" si="170"/>
        <v>110194</v>
      </c>
      <c r="CU193" s="82">
        <f t="shared" ref="CU193:CU198" si="178">+CT193*F193</f>
        <v>1101940</v>
      </c>
      <c r="CV193" s="129"/>
      <c r="CW193" s="119"/>
      <c r="CX193" s="119"/>
      <c r="CY193" s="150"/>
      <c r="CZ193" s="82"/>
      <c r="DA193" s="129"/>
      <c r="DB193" s="110">
        <v>95185</v>
      </c>
      <c r="DC193" s="110">
        <v>18085</v>
      </c>
      <c r="DD193" s="150">
        <f t="shared" si="174"/>
        <v>113270</v>
      </c>
      <c r="DE193" s="82">
        <f>+DD193*F193</f>
        <v>1132700</v>
      </c>
      <c r="DF193" s="129"/>
      <c r="DG193" s="112"/>
      <c r="DH193" s="112"/>
      <c r="DI193" s="151"/>
      <c r="DJ193" s="82"/>
      <c r="DK193" s="129"/>
      <c r="DL193" s="119"/>
      <c r="DM193" s="119"/>
      <c r="DN193" s="150"/>
      <c r="DO193" s="82"/>
      <c r="DQ193" s="45">
        <f t="shared" si="152"/>
        <v>120438.2625</v>
      </c>
      <c r="DR193" s="46">
        <f>SMALL((R193,W193,AB193,AG193,AL193,AQ193,AV193,BA193,BF193,BK193,BP193,BU193,BZ193,CE193,CJ193,CO193,CT193,CY193,DD193,DI193,DN193),1)</f>
        <v>75987</v>
      </c>
      <c r="DS193" s="175" t="str">
        <f t="shared" ref="DS193:DS202" si="179">IF(DR193=R193,$P$11,IF(DR193=W193,$U$11,IF(DR193=AB193,$Z$11,IF(DR193=AG193,$AE$11,IF(DR193=AL193,$AJ$11,IF(DR193=AQ193,$AO$11,IF(DR193=AV193,$AT$11,IF(DR193=BA193,$AY$11,IF(DR193=BF193,$BD$11,IF(DR193=BK193,$BI$11,IF(DR193=BP193,$BN$11,IF(DR193=BU193,$BS$11,IF(DR193=BZ193,$BX$11,IF(DR193=CE193,$CC$11,IF(DR193=CJ193,$CH$11,IF(DR193=CO193,$CM$11,IF(DR193=CT193,$CR$11,IF(DR193=CY193,$CW$11,IF(DR193=DD193,$DB$11,IF(DR193=DI193,$DG$11,IF(DR193=DN193,$DL$11)))))))))))))))))))))</f>
        <v>DISCOLMETS S.A.S</v>
      </c>
      <c r="DT193" s="48"/>
      <c r="DU193" s="91" t="str">
        <f t="shared" si="153"/>
        <v/>
      </c>
      <c r="DV193" s="49">
        <f t="shared" si="154"/>
        <v>75987</v>
      </c>
      <c r="DW193" s="50">
        <f t="shared" ref="DW193:DW202" si="180">DV193*F193</f>
        <v>759870</v>
      </c>
      <c r="DX193" s="170">
        <f t="shared" si="129"/>
        <v>0</v>
      </c>
      <c r="DY193" s="170">
        <f t="shared" si="130"/>
        <v>0</v>
      </c>
      <c r="DZ193" s="170">
        <f t="shared" si="131"/>
        <v>0</v>
      </c>
      <c r="EA193" s="171">
        <f t="shared" si="132"/>
        <v>0</v>
      </c>
      <c r="EB193" s="170">
        <f t="shared" si="133"/>
        <v>0</v>
      </c>
      <c r="EC193" s="170">
        <f t="shared" si="134"/>
        <v>0</v>
      </c>
      <c r="ED193" s="172">
        <f t="shared" si="135"/>
        <v>0</v>
      </c>
      <c r="EE193" s="170">
        <f t="shared" si="136"/>
        <v>0</v>
      </c>
      <c r="EF193" s="171">
        <f t="shared" si="137"/>
        <v>0</v>
      </c>
      <c r="EG193" s="173">
        <f t="shared" si="138"/>
        <v>75987</v>
      </c>
      <c r="EH193" s="170">
        <f t="shared" si="139"/>
        <v>0</v>
      </c>
      <c r="EI193" s="171">
        <f t="shared" si="140"/>
        <v>0</v>
      </c>
      <c r="EJ193" s="170">
        <f t="shared" si="141"/>
        <v>182302.05</v>
      </c>
      <c r="EK193" s="169">
        <f t="shared" si="142"/>
        <v>0</v>
      </c>
      <c r="EL193" s="170">
        <f t="shared" si="143"/>
        <v>0</v>
      </c>
      <c r="EM193" s="170">
        <f t="shared" si="144"/>
        <v>0</v>
      </c>
      <c r="EN193" s="174">
        <f t="shared" si="145"/>
        <v>110194</v>
      </c>
      <c r="EO193" s="171">
        <f t="shared" si="146"/>
        <v>0</v>
      </c>
      <c r="EP193" s="171">
        <f t="shared" si="147"/>
        <v>113270</v>
      </c>
      <c r="EQ193" s="174">
        <f t="shared" si="148"/>
        <v>0</v>
      </c>
      <c r="ER193" s="171">
        <f t="shared" si="149"/>
        <v>0</v>
      </c>
      <c r="ES193" s="35"/>
    </row>
    <row r="194" spans="1:149" s="182" customFormat="1" ht="88.5" customHeight="1" thickBot="1">
      <c r="A194" s="27">
        <v>182</v>
      </c>
      <c r="B194" s="98" t="s">
        <v>430</v>
      </c>
      <c r="C194" s="99" t="s">
        <v>431</v>
      </c>
      <c r="D194" s="100" t="s">
        <v>57</v>
      </c>
      <c r="E194" s="99" t="s">
        <v>425</v>
      </c>
      <c r="F194" s="101">
        <v>10</v>
      </c>
      <c r="G194" s="102" t="s">
        <v>58</v>
      </c>
      <c r="H194" s="103" t="s">
        <v>59</v>
      </c>
      <c r="I194" s="88"/>
      <c r="J194" s="75"/>
      <c r="K194" s="75"/>
      <c r="L194" s="75"/>
      <c r="M194" s="71"/>
      <c r="N194" s="71"/>
      <c r="P194" s="65"/>
      <c r="Q194" s="65"/>
      <c r="R194" s="149"/>
      <c r="S194" s="65"/>
      <c r="T194" s="78"/>
      <c r="U194" s="65"/>
      <c r="V194" s="65"/>
      <c r="W194" s="149"/>
      <c r="X194" s="66"/>
      <c r="Y194" s="78"/>
      <c r="Z194" s="65"/>
      <c r="AA194" s="65"/>
      <c r="AB194" s="149"/>
      <c r="AC194" s="65"/>
      <c r="AD194" s="78"/>
      <c r="AE194" s="117"/>
      <c r="AF194" s="117"/>
      <c r="AG194" s="155"/>
      <c r="AH194" s="117"/>
      <c r="AI194" s="78"/>
      <c r="AJ194" s="79"/>
      <c r="AK194" s="80"/>
      <c r="AL194" s="152"/>
      <c r="AM194" s="66"/>
      <c r="AN194" s="81"/>
      <c r="AO194" s="64"/>
      <c r="AP194" s="64"/>
      <c r="AQ194" s="160"/>
      <c r="AR194" s="65"/>
      <c r="AS194" s="81"/>
      <c r="AT194" s="121"/>
      <c r="AU194" s="121"/>
      <c r="AV194" s="162"/>
      <c r="AW194" s="121"/>
      <c r="AX194" s="81"/>
      <c r="AY194" s="65"/>
      <c r="AZ194" s="65"/>
      <c r="BA194" s="149"/>
      <c r="BB194" s="66"/>
      <c r="BC194" s="81"/>
      <c r="BD194" s="65"/>
      <c r="BE194" s="65"/>
      <c r="BF194" s="149"/>
      <c r="BG194" s="57"/>
      <c r="BH194" s="81"/>
      <c r="BI194" s="123">
        <v>37349</v>
      </c>
      <c r="BJ194" s="123">
        <v>7096</v>
      </c>
      <c r="BK194" s="163">
        <v>44445</v>
      </c>
      <c r="BL194" s="123">
        <f t="shared" si="175"/>
        <v>444450</v>
      </c>
      <c r="BM194" s="81"/>
      <c r="BN194" s="65"/>
      <c r="BO194" s="65"/>
      <c r="BP194" s="149"/>
      <c r="BQ194" s="65"/>
      <c r="BR194" s="81"/>
      <c r="BS194" s="127"/>
      <c r="BT194" s="127"/>
      <c r="BU194" s="150"/>
      <c r="BV194" s="60"/>
      <c r="BW194" s="81"/>
      <c r="BX194" s="130">
        <v>75285</v>
      </c>
      <c r="BY194" s="130">
        <v>14304.15</v>
      </c>
      <c r="BZ194" s="150">
        <f t="shared" si="176"/>
        <v>89589.15</v>
      </c>
      <c r="CA194" s="63">
        <f>+BZ194*F194</f>
        <v>895891.5</v>
      </c>
      <c r="CB194" s="129"/>
      <c r="CC194" s="82"/>
      <c r="CD194" s="82"/>
      <c r="CE194" s="157"/>
      <c r="CF194" s="63"/>
      <c r="CG194" s="129"/>
      <c r="CH194" s="82"/>
      <c r="CI194" s="82"/>
      <c r="CJ194" s="157"/>
      <c r="CK194" s="82"/>
      <c r="CL194" s="129"/>
      <c r="CM194" s="82"/>
      <c r="CN194" s="82"/>
      <c r="CO194" s="157"/>
      <c r="CP194" s="82"/>
      <c r="CQ194" s="129"/>
      <c r="CR194" s="112">
        <v>60000</v>
      </c>
      <c r="CS194" s="112">
        <f t="shared" si="177"/>
        <v>11400</v>
      </c>
      <c r="CT194" s="151">
        <f t="shared" si="170"/>
        <v>71400</v>
      </c>
      <c r="CU194" s="82">
        <f t="shared" si="178"/>
        <v>714000</v>
      </c>
      <c r="CV194" s="129"/>
      <c r="CW194" s="119"/>
      <c r="CX194" s="119"/>
      <c r="CY194" s="150"/>
      <c r="CZ194" s="82"/>
      <c r="DA194" s="129"/>
      <c r="DB194" s="110">
        <v>46459</v>
      </c>
      <c r="DC194" s="110">
        <v>8827</v>
      </c>
      <c r="DD194" s="150">
        <f t="shared" si="174"/>
        <v>55286</v>
      </c>
      <c r="DE194" s="82">
        <f>+DD194*F194</f>
        <v>552860</v>
      </c>
      <c r="DF194" s="129"/>
      <c r="DG194" s="112"/>
      <c r="DH194" s="112"/>
      <c r="DI194" s="151"/>
      <c r="DJ194" s="82"/>
      <c r="DK194" s="129"/>
      <c r="DL194" s="119"/>
      <c r="DM194" s="119"/>
      <c r="DN194" s="150"/>
      <c r="DO194" s="82"/>
      <c r="DQ194" s="45">
        <f t="shared" si="152"/>
        <v>65180.037499999999</v>
      </c>
      <c r="DR194" s="46">
        <f>SMALL((R194,W194,AB194,AG194,AL194,AQ194,AV194,BA194,BF194,BK194,BP194,BU194,BZ194,CE194,CJ194,CO194,CT194,CY194,DD194,DI194,DN194),1)</f>
        <v>44445</v>
      </c>
      <c r="DS194" s="175" t="str">
        <f t="shared" si="179"/>
        <v>DISCOLMETS S.A.S</v>
      </c>
      <c r="DT194" s="48"/>
      <c r="DU194" s="91" t="str">
        <f t="shared" si="153"/>
        <v/>
      </c>
      <c r="DV194" s="49">
        <f t="shared" si="154"/>
        <v>44445</v>
      </c>
      <c r="DW194" s="50">
        <f t="shared" si="180"/>
        <v>444450</v>
      </c>
      <c r="DX194" s="170">
        <f t="shared" si="129"/>
        <v>0</v>
      </c>
      <c r="DY194" s="170">
        <f t="shared" si="130"/>
        <v>0</v>
      </c>
      <c r="DZ194" s="170">
        <f t="shared" si="131"/>
        <v>0</v>
      </c>
      <c r="EA194" s="171">
        <f t="shared" si="132"/>
        <v>0</v>
      </c>
      <c r="EB194" s="170">
        <f t="shared" si="133"/>
        <v>0</v>
      </c>
      <c r="EC194" s="170">
        <f t="shared" si="134"/>
        <v>0</v>
      </c>
      <c r="ED194" s="172">
        <f t="shared" si="135"/>
        <v>0</v>
      </c>
      <c r="EE194" s="170">
        <f t="shared" si="136"/>
        <v>0</v>
      </c>
      <c r="EF194" s="171">
        <f t="shared" si="137"/>
        <v>0</v>
      </c>
      <c r="EG194" s="173">
        <f t="shared" si="138"/>
        <v>44445</v>
      </c>
      <c r="EH194" s="170">
        <f t="shared" si="139"/>
        <v>0</v>
      </c>
      <c r="EI194" s="171">
        <f t="shared" si="140"/>
        <v>0</v>
      </c>
      <c r="EJ194" s="170">
        <f t="shared" si="141"/>
        <v>89589.15</v>
      </c>
      <c r="EK194" s="169">
        <f t="shared" si="142"/>
        <v>0</v>
      </c>
      <c r="EL194" s="170">
        <f t="shared" si="143"/>
        <v>0</v>
      </c>
      <c r="EM194" s="170">
        <f t="shared" si="144"/>
        <v>0</v>
      </c>
      <c r="EN194" s="174">
        <f t="shared" si="145"/>
        <v>71400</v>
      </c>
      <c r="EO194" s="171">
        <f t="shared" si="146"/>
        <v>0</v>
      </c>
      <c r="EP194" s="171">
        <f t="shared" si="147"/>
        <v>55286</v>
      </c>
      <c r="EQ194" s="174">
        <f t="shared" si="148"/>
        <v>0</v>
      </c>
      <c r="ER194" s="171">
        <f t="shared" si="149"/>
        <v>0</v>
      </c>
      <c r="ES194" s="35"/>
    </row>
    <row r="195" spans="1:149" s="182" customFormat="1" ht="88.5" customHeight="1" thickBot="1">
      <c r="A195" s="27">
        <v>183</v>
      </c>
      <c r="B195" s="98" t="s">
        <v>432</v>
      </c>
      <c r="C195" s="99" t="s">
        <v>433</v>
      </c>
      <c r="D195" s="100" t="s">
        <v>57</v>
      </c>
      <c r="E195" s="99" t="s">
        <v>37</v>
      </c>
      <c r="F195" s="101">
        <v>10</v>
      </c>
      <c r="G195" s="102" t="s">
        <v>58</v>
      </c>
      <c r="H195" s="103" t="s">
        <v>59</v>
      </c>
      <c r="I195" s="88"/>
      <c r="J195" s="75"/>
      <c r="K195" s="75"/>
      <c r="L195" s="75"/>
      <c r="M195" s="71"/>
      <c r="N195" s="71"/>
      <c r="P195" s="65"/>
      <c r="Q195" s="65"/>
      <c r="R195" s="149"/>
      <c r="S195" s="65"/>
      <c r="T195" s="78"/>
      <c r="U195" s="65"/>
      <c r="V195" s="65"/>
      <c r="W195" s="149"/>
      <c r="X195" s="66"/>
      <c r="Y195" s="78"/>
      <c r="Z195" s="65"/>
      <c r="AA195" s="65"/>
      <c r="AB195" s="149"/>
      <c r="AC195" s="65"/>
      <c r="AD195" s="78"/>
      <c r="AE195" s="117"/>
      <c r="AF195" s="117"/>
      <c r="AG195" s="155"/>
      <c r="AH195" s="117"/>
      <c r="AI195" s="78"/>
      <c r="AJ195" s="65"/>
      <c r="AK195" s="65"/>
      <c r="AL195" s="149"/>
      <c r="AM195" s="66"/>
      <c r="AN195" s="81"/>
      <c r="AO195" s="64"/>
      <c r="AP195" s="64"/>
      <c r="AQ195" s="160"/>
      <c r="AR195" s="65"/>
      <c r="AS195" s="81"/>
      <c r="AT195" s="121"/>
      <c r="AU195" s="121"/>
      <c r="AV195" s="162"/>
      <c r="AW195" s="121"/>
      <c r="AX195" s="81"/>
      <c r="AY195" s="65"/>
      <c r="AZ195" s="65"/>
      <c r="BA195" s="149"/>
      <c r="BB195" s="66"/>
      <c r="BC195" s="81"/>
      <c r="BD195" s="65"/>
      <c r="BE195" s="65"/>
      <c r="BF195" s="149"/>
      <c r="BG195" s="57"/>
      <c r="BH195" s="81"/>
      <c r="BI195" s="123">
        <v>180723</v>
      </c>
      <c r="BJ195" s="123">
        <v>34337</v>
      </c>
      <c r="BK195" s="163">
        <v>215060</v>
      </c>
      <c r="BL195" s="123">
        <f t="shared" si="175"/>
        <v>2150600</v>
      </c>
      <c r="BM195" s="81"/>
      <c r="BN195" s="65"/>
      <c r="BO195" s="65"/>
      <c r="BP195" s="149"/>
      <c r="BQ195" s="65"/>
      <c r="BR195" s="81"/>
      <c r="BS195" s="127"/>
      <c r="BT195" s="127"/>
      <c r="BU195" s="150"/>
      <c r="BV195" s="60"/>
      <c r="BW195" s="81"/>
      <c r="BX195" s="82"/>
      <c r="BY195" s="82"/>
      <c r="BZ195" s="157"/>
      <c r="CA195" s="63"/>
      <c r="CB195" s="129"/>
      <c r="CC195" s="82"/>
      <c r="CD195" s="82"/>
      <c r="CE195" s="157"/>
      <c r="CF195" s="63"/>
      <c r="CG195" s="129"/>
      <c r="CH195" s="82"/>
      <c r="CI195" s="82"/>
      <c r="CJ195" s="157"/>
      <c r="CK195" s="82"/>
      <c r="CL195" s="129"/>
      <c r="CM195" s="82"/>
      <c r="CN195" s="82"/>
      <c r="CO195" s="157"/>
      <c r="CP195" s="82"/>
      <c r="CQ195" s="129"/>
      <c r="CR195" s="112">
        <v>392200</v>
      </c>
      <c r="CS195" s="112">
        <f t="shared" si="177"/>
        <v>74518</v>
      </c>
      <c r="CT195" s="151">
        <f t="shared" si="170"/>
        <v>466718</v>
      </c>
      <c r="CU195" s="82">
        <f t="shared" si="178"/>
        <v>4667180</v>
      </c>
      <c r="CV195" s="129"/>
      <c r="CW195" s="119"/>
      <c r="CX195" s="119"/>
      <c r="CY195" s="150"/>
      <c r="CZ195" s="82"/>
      <c r="DA195" s="129"/>
      <c r="DB195" s="110">
        <v>420840</v>
      </c>
      <c r="DC195" s="110">
        <v>79960</v>
      </c>
      <c r="DD195" s="150">
        <f t="shared" si="174"/>
        <v>500800</v>
      </c>
      <c r="DE195" s="82">
        <f>+DD195*F195</f>
        <v>5008000</v>
      </c>
      <c r="DF195" s="129"/>
      <c r="DG195" s="112"/>
      <c r="DH195" s="112"/>
      <c r="DI195" s="151"/>
      <c r="DJ195" s="82"/>
      <c r="DK195" s="129"/>
      <c r="DL195" s="119"/>
      <c r="DM195" s="119"/>
      <c r="DN195" s="150"/>
      <c r="DO195" s="82"/>
      <c r="DQ195" s="45">
        <f t="shared" si="152"/>
        <v>394192.66666666669</v>
      </c>
      <c r="DR195" s="46">
        <f>SMALL((R195,W195,AB195,AG195,AL195,AQ195,AV195,BA195,BF195,BK195,BP195,BU195,BZ195,CE195,CJ195,CO195,CT195,CY195,DD195,DI195,DN195),1)</f>
        <v>215060</v>
      </c>
      <c r="DS195" s="175" t="str">
        <f t="shared" si="179"/>
        <v>DISCOLMETS S.A.S</v>
      </c>
      <c r="DT195" s="48"/>
      <c r="DU195" s="91" t="str">
        <f t="shared" si="153"/>
        <v/>
      </c>
      <c r="DV195" s="49">
        <f t="shared" si="154"/>
        <v>215060</v>
      </c>
      <c r="DW195" s="50">
        <f t="shared" si="180"/>
        <v>2150600</v>
      </c>
      <c r="DX195" s="170">
        <f t="shared" si="129"/>
        <v>0</v>
      </c>
      <c r="DY195" s="170">
        <f t="shared" si="130"/>
        <v>0</v>
      </c>
      <c r="DZ195" s="170">
        <f t="shared" si="131"/>
        <v>0</v>
      </c>
      <c r="EA195" s="171">
        <f t="shared" si="132"/>
        <v>0</v>
      </c>
      <c r="EB195" s="170">
        <f t="shared" si="133"/>
        <v>0</v>
      </c>
      <c r="EC195" s="170">
        <f t="shared" si="134"/>
        <v>0</v>
      </c>
      <c r="ED195" s="172">
        <f t="shared" si="135"/>
        <v>0</v>
      </c>
      <c r="EE195" s="170">
        <f t="shared" si="136"/>
        <v>0</v>
      </c>
      <c r="EF195" s="171">
        <f t="shared" si="137"/>
        <v>0</v>
      </c>
      <c r="EG195" s="173">
        <f t="shared" si="138"/>
        <v>215060</v>
      </c>
      <c r="EH195" s="170">
        <f t="shared" si="139"/>
        <v>0</v>
      </c>
      <c r="EI195" s="171">
        <f t="shared" si="140"/>
        <v>0</v>
      </c>
      <c r="EJ195" s="170">
        <f t="shared" si="141"/>
        <v>0</v>
      </c>
      <c r="EK195" s="169">
        <f t="shared" si="142"/>
        <v>0</v>
      </c>
      <c r="EL195" s="170">
        <f t="shared" si="143"/>
        <v>0</v>
      </c>
      <c r="EM195" s="170">
        <f t="shared" si="144"/>
        <v>0</v>
      </c>
      <c r="EN195" s="174">
        <f t="shared" si="145"/>
        <v>466718</v>
      </c>
      <c r="EO195" s="171">
        <f t="shared" si="146"/>
        <v>0</v>
      </c>
      <c r="EP195" s="171">
        <f t="shared" si="147"/>
        <v>500800</v>
      </c>
      <c r="EQ195" s="174">
        <f t="shared" si="148"/>
        <v>0</v>
      </c>
      <c r="ER195" s="171">
        <f t="shared" si="149"/>
        <v>0</v>
      </c>
      <c r="ES195" s="35"/>
    </row>
    <row r="196" spans="1:149" s="182" customFormat="1" ht="88.5" customHeight="1" thickBot="1">
      <c r="A196" s="27">
        <v>184</v>
      </c>
      <c r="B196" s="98" t="s">
        <v>434</v>
      </c>
      <c r="C196" s="99" t="s">
        <v>435</v>
      </c>
      <c r="D196" s="100" t="s">
        <v>57</v>
      </c>
      <c r="E196" s="99" t="s">
        <v>425</v>
      </c>
      <c r="F196" s="101">
        <v>10</v>
      </c>
      <c r="G196" s="102" t="s">
        <v>58</v>
      </c>
      <c r="H196" s="103" t="s">
        <v>59</v>
      </c>
      <c r="I196" s="88"/>
      <c r="J196" s="75"/>
      <c r="K196" s="75"/>
      <c r="L196" s="75"/>
      <c r="M196" s="71"/>
      <c r="N196" s="71"/>
      <c r="P196" s="65"/>
      <c r="Q196" s="65"/>
      <c r="R196" s="149"/>
      <c r="S196" s="65"/>
      <c r="T196" s="78"/>
      <c r="U196" s="65"/>
      <c r="V196" s="65"/>
      <c r="W196" s="149"/>
      <c r="X196" s="66"/>
      <c r="Y196" s="78"/>
      <c r="Z196" s="65"/>
      <c r="AA196" s="65"/>
      <c r="AB196" s="149"/>
      <c r="AC196" s="65"/>
      <c r="AD196" s="78"/>
      <c r="AE196" s="117"/>
      <c r="AF196" s="117"/>
      <c r="AG196" s="155"/>
      <c r="AH196" s="117"/>
      <c r="AI196" s="78"/>
      <c r="AJ196" s="82"/>
      <c r="AK196" s="82"/>
      <c r="AL196" s="157"/>
      <c r="AM196" s="82"/>
      <c r="AN196" s="81"/>
      <c r="AO196" s="64"/>
      <c r="AP196" s="64"/>
      <c r="AQ196" s="160"/>
      <c r="AR196" s="65"/>
      <c r="AS196" s="81"/>
      <c r="AT196" s="121"/>
      <c r="AU196" s="121"/>
      <c r="AV196" s="162"/>
      <c r="AW196" s="121"/>
      <c r="AX196" s="81"/>
      <c r="AY196" s="65"/>
      <c r="AZ196" s="65"/>
      <c r="BA196" s="149"/>
      <c r="BB196" s="66"/>
      <c r="BC196" s="81"/>
      <c r="BD196" s="65"/>
      <c r="BE196" s="65"/>
      <c r="BF196" s="149"/>
      <c r="BG196" s="57"/>
      <c r="BH196" s="81"/>
      <c r="BI196" s="123">
        <v>107762</v>
      </c>
      <c r="BJ196" s="123">
        <v>20475</v>
      </c>
      <c r="BK196" s="163">
        <v>128237</v>
      </c>
      <c r="BL196" s="123">
        <f t="shared" si="175"/>
        <v>1282370</v>
      </c>
      <c r="BM196" s="81"/>
      <c r="BN196" s="65"/>
      <c r="BO196" s="65"/>
      <c r="BP196" s="149"/>
      <c r="BQ196" s="65"/>
      <c r="BR196" s="81"/>
      <c r="BS196" s="127"/>
      <c r="BT196" s="127"/>
      <c r="BU196" s="150"/>
      <c r="BV196" s="60"/>
      <c r="BW196" s="81"/>
      <c r="BX196" s="130">
        <v>183540</v>
      </c>
      <c r="BY196" s="130">
        <v>34872.6</v>
      </c>
      <c r="BZ196" s="150">
        <f t="shared" ref="BZ196:BZ198" si="181">+BY196+BX196</f>
        <v>218412.6</v>
      </c>
      <c r="CA196" s="63">
        <f>+BZ196*F196</f>
        <v>2184126</v>
      </c>
      <c r="CB196" s="129"/>
      <c r="CC196" s="82"/>
      <c r="CD196" s="82"/>
      <c r="CE196" s="157"/>
      <c r="CF196" s="63"/>
      <c r="CG196" s="129"/>
      <c r="CH196" s="82"/>
      <c r="CI196" s="82"/>
      <c r="CJ196" s="157"/>
      <c r="CK196" s="82"/>
      <c r="CL196" s="129"/>
      <c r="CM196" s="82"/>
      <c r="CN196" s="82"/>
      <c r="CO196" s="157"/>
      <c r="CP196" s="82"/>
      <c r="CQ196" s="129"/>
      <c r="CR196" s="112">
        <v>124700</v>
      </c>
      <c r="CS196" s="112">
        <f t="shared" si="177"/>
        <v>23693</v>
      </c>
      <c r="CT196" s="151">
        <f t="shared" si="170"/>
        <v>148393</v>
      </c>
      <c r="CU196" s="82">
        <f t="shared" si="178"/>
        <v>1483930</v>
      </c>
      <c r="CV196" s="129"/>
      <c r="CW196" s="119"/>
      <c r="CX196" s="119"/>
      <c r="CY196" s="150"/>
      <c r="CZ196" s="82"/>
      <c r="DA196" s="129"/>
      <c r="DB196" s="119"/>
      <c r="DC196" s="119"/>
      <c r="DD196" s="150"/>
      <c r="DE196" s="82"/>
      <c r="DF196" s="129"/>
      <c r="DG196" s="112"/>
      <c r="DH196" s="112"/>
      <c r="DI196" s="151"/>
      <c r="DJ196" s="82"/>
      <c r="DK196" s="129"/>
      <c r="DL196" s="119"/>
      <c r="DM196" s="119"/>
      <c r="DN196" s="150"/>
      <c r="DO196" s="82"/>
      <c r="DQ196" s="45">
        <f t="shared" si="152"/>
        <v>165014.19999999998</v>
      </c>
      <c r="DR196" s="46">
        <f>SMALL((R196,W196,AB196,AG196,AL196,AQ196,AV196,BA196,BF196,BK196,BP196,BU196,BZ196,CE196,CJ196,CO196,CT196,CY196,DD196,DI196,DN196),1)</f>
        <v>128237</v>
      </c>
      <c r="DS196" s="175" t="str">
        <f t="shared" si="179"/>
        <v>DISCOLMETS S.A.S</v>
      </c>
      <c r="DT196" s="48"/>
      <c r="DU196" s="91" t="str">
        <f t="shared" si="153"/>
        <v/>
      </c>
      <c r="DV196" s="49">
        <f t="shared" si="154"/>
        <v>128237</v>
      </c>
      <c r="DW196" s="50">
        <f t="shared" si="180"/>
        <v>1282370</v>
      </c>
      <c r="DX196" s="170">
        <f t="shared" si="129"/>
        <v>0</v>
      </c>
      <c r="DY196" s="170">
        <f t="shared" si="130"/>
        <v>0</v>
      </c>
      <c r="DZ196" s="170">
        <f t="shared" si="131"/>
        <v>0</v>
      </c>
      <c r="EA196" s="171">
        <f t="shared" si="132"/>
        <v>0</v>
      </c>
      <c r="EB196" s="170">
        <f t="shared" si="133"/>
        <v>0</v>
      </c>
      <c r="EC196" s="170">
        <f t="shared" si="134"/>
        <v>0</v>
      </c>
      <c r="ED196" s="172">
        <f t="shared" si="135"/>
        <v>0</v>
      </c>
      <c r="EE196" s="170">
        <f t="shared" si="136"/>
        <v>0</v>
      </c>
      <c r="EF196" s="171">
        <f t="shared" si="137"/>
        <v>0</v>
      </c>
      <c r="EG196" s="173">
        <f t="shared" si="138"/>
        <v>128237</v>
      </c>
      <c r="EH196" s="170">
        <f t="shared" si="139"/>
        <v>0</v>
      </c>
      <c r="EI196" s="171">
        <f t="shared" si="140"/>
        <v>0</v>
      </c>
      <c r="EJ196" s="170">
        <f t="shared" si="141"/>
        <v>218412.6</v>
      </c>
      <c r="EK196" s="169">
        <f t="shared" si="142"/>
        <v>0</v>
      </c>
      <c r="EL196" s="170">
        <f t="shared" si="143"/>
        <v>0</v>
      </c>
      <c r="EM196" s="170">
        <f t="shared" si="144"/>
        <v>0</v>
      </c>
      <c r="EN196" s="174">
        <f t="shared" si="145"/>
        <v>148393</v>
      </c>
      <c r="EO196" s="171">
        <f t="shared" si="146"/>
        <v>0</v>
      </c>
      <c r="EP196" s="171">
        <f t="shared" si="147"/>
        <v>0</v>
      </c>
      <c r="EQ196" s="174">
        <f t="shared" si="148"/>
        <v>0</v>
      </c>
      <c r="ER196" s="171">
        <f t="shared" si="149"/>
        <v>0</v>
      </c>
      <c r="ES196" s="35"/>
    </row>
    <row r="197" spans="1:149" s="182" customFormat="1" ht="88.5" customHeight="1" thickBot="1">
      <c r="A197" s="27">
        <v>185</v>
      </c>
      <c r="B197" s="98" t="s">
        <v>436</v>
      </c>
      <c r="C197" s="99" t="s">
        <v>437</v>
      </c>
      <c r="D197" s="100" t="s">
        <v>57</v>
      </c>
      <c r="E197" s="99" t="s">
        <v>425</v>
      </c>
      <c r="F197" s="101">
        <v>10</v>
      </c>
      <c r="G197" s="102" t="s">
        <v>58</v>
      </c>
      <c r="H197" s="103" t="s">
        <v>59</v>
      </c>
      <c r="I197" s="88"/>
      <c r="J197" s="76"/>
      <c r="K197" s="77"/>
      <c r="L197" s="76"/>
      <c r="M197" s="71"/>
      <c r="N197" s="71"/>
      <c r="P197" s="65"/>
      <c r="Q197" s="65"/>
      <c r="R197" s="149"/>
      <c r="S197" s="65"/>
      <c r="T197" s="78"/>
      <c r="U197" s="65"/>
      <c r="V197" s="65"/>
      <c r="W197" s="149"/>
      <c r="X197" s="66"/>
      <c r="Y197" s="78"/>
      <c r="Z197" s="79"/>
      <c r="AA197" s="80"/>
      <c r="AB197" s="152"/>
      <c r="AC197" s="65"/>
      <c r="AD197" s="78"/>
      <c r="AE197" s="117"/>
      <c r="AF197" s="117"/>
      <c r="AG197" s="155"/>
      <c r="AH197" s="117"/>
      <c r="AI197" s="78"/>
      <c r="AJ197" s="79"/>
      <c r="AK197" s="80"/>
      <c r="AL197" s="152"/>
      <c r="AM197" s="66"/>
      <c r="AN197" s="81"/>
      <c r="AO197" s="64"/>
      <c r="AP197" s="64"/>
      <c r="AQ197" s="160"/>
      <c r="AR197" s="65"/>
      <c r="AS197" s="81"/>
      <c r="AT197" s="121"/>
      <c r="AU197" s="121"/>
      <c r="AV197" s="162"/>
      <c r="AW197" s="121"/>
      <c r="AX197" s="81"/>
      <c r="AY197" s="65"/>
      <c r="AZ197" s="65"/>
      <c r="BA197" s="149"/>
      <c r="BB197" s="66"/>
      <c r="BC197" s="81"/>
      <c r="BD197" s="65"/>
      <c r="BE197" s="65"/>
      <c r="BF197" s="149"/>
      <c r="BG197" s="57"/>
      <c r="BH197" s="81"/>
      <c r="BI197" s="123">
        <v>159639</v>
      </c>
      <c r="BJ197" s="123">
        <v>30331</v>
      </c>
      <c r="BK197" s="163">
        <v>189970</v>
      </c>
      <c r="BL197" s="123">
        <f t="shared" si="175"/>
        <v>1899700</v>
      </c>
      <c r="BM197" s="81"/>
      <c r="BN197" s="65"/>
      <c r="BO197" s="65"/>
      <c r="BP197" s="149"/>
      <c r="BQ197" s="65"/>
      <c r="BR197" s="81"/>
      <c r="BS197" s="127"/>
      <c r="BT197" s="127"/>
      <c r="BU197" s="150"/>
      <c r="BV197" s="60"/>
      <c r="BW197" s="81"/>
      <c r="BX197" s="130">
        <v>236565</v>
      </c>
      <c r="BY197" s="130">
        <v>44947.35</v>
      </c>
      <c r="BZ197" s="150">
        <f t="shared" si="181"/>
        <v>281512.34999999998</v>
      </c>
      <c r="CA197" s="63">
        <f>+BZ197*F197</f>
        <v>2815123.5</v>
      </c>
      <c r="CB197" s="129"/>
      <c r="CC197" s="82"/>
      <c r="CD197" s="82"/>
      <c r="CE197" s="157"/>
      <c r="CF197" s="63"/>
      <c r="CG197" s="129"/>
      <c r="CH197" s="82"/>
      <c r="CI197" s="82"/>
      <c r="CJ197" s="157"/>
      <c r="CK197" s="82"/>
      <c r="CL197" s="129"/>
      <c r="CM197" s="82"/>
      <c r="CN197" s="82"/>
      <c r="CO197" s="157"/>
      <c r="CP197" s="82"/>
      <c r="CQ197" s="129"/>
      <c r="CR197" s="112">
        <v>135000</v>
      </c>
      <c r="CS197" s="112">
        <f t="shared" si="177"/>
        <v>25650</v>
      </c>
      <c r="CT197" s="151">
        <f t="shared" si="170"/>
        <v>160650</v>
      </c>
      <c r="CU197" s="82">
        <f t="shared" si="178"/>
        <v>1606500</v>
      </c>
      <c r="CV197" s="129"/>
      <c r="CW197" s="119"/>
      <c r="CX197" s="119"/>
      <c r="CY197" s="150"/>
      <c r="CZ197" s="82"/>
      <c r="DA197" s="129"/>
      <c r="DB197" s="110">
        <v>141646</v>
      </c>
      <c r="DC197" s="110">
        <v>26913</v>
      </c>
      <c r="DD197" s="150">
        <f t="shared" si="174"/>
        <v>168559</v>
      </c>
      <c r="DE197" s="82">
        <f>+DD197*F197</f>
        <v>1685590</v>
      </c>
      <c r="DF197" s="129"/>
      <c r="DG197" s="112"/>
      <c r="DH197" s="112"/>
      <c r="DI197" s="151"/>
      <c r="DJ197" s="82"/>
      <c r="DK197" s="129"/>
      <c r="DL197" s="119"/>
      <c r="DM197" s="119"/>
      <c r="DN197" s="150"/>
      <c r="DO197" s="82"/>
      <c r="DQ197" s="45">
        <f t="shared" si="152"/>
        <v>200172.83749999999</v>
      </c>
      <c r="DR197" s="46">
        <f>SMALL((R197,W197,AB197,AG197,AL197,AQ197,AV197,BA197,BF197,BK197,BP197,BU197,BZ197,CE197,CJ197,CO197,CT197,CY197,DD197,DI197,DN197),1)</f>
        <v>160650</v>
      </c>
      <c r="DS197" s="175" t="str">
        <f t="shared" si="179"/>
        <v>LABORATORIOS GOTHAPLAST</v>
      </c>
      <c r="DT197" s="48"/>
      <c r="DU197" s="91" t="str">
        <f t="shared" si="153"/>
        <v/>
      </c>
      <c r="DV197" s="49">
        <f t="shared" si="154"/>
        <v>160650</v>
      </c>
      <c r="DW197" s="50">
        <f t="shared" si="180"/>
        <v>1606500</v>
      </c>
      <c r="DX197" s="170">
        <f t="shared" si="129"/>
        <v>0</v>
      </c>
      <c r="DY197" s="170">
        <f t="shared" si="130"/>
        <v>0</v>
      </c>
      <c r="DZ197" s="170">
        <f t="shared" si="131"/>
        <v>0</v>
      </c>
      <c r="EA197" s="171">
        <f t="shared" si="132"/>
        <v>0</v>
      </c>
      <c r="EB197" s="170">
        <f t="shared" si="133"/>
        <v>0</v>
      </c>
      <c r="EC197" s="170">
        <f t="shared" si="134"/>
        <v>0</v>
      </c>
      <c r="ED197" s="172">
        <f t="shared" si="135"/>
        <v>0</v>
      </c>
      <c r="EE197" s="170">
        <f t="shared" si="136"/>
        <v>0</v>
      </c>
      <c r="EF197" s="171">
        <f t="shared" si="137"/>
        <v>0</v>
      </c>
      <c r="EG197" s="173">
        <f t="shared" si="138"/>
        <v>189970</v>
      </c>
      <c r="EH197" s="170">
        <f t="shared" si="139"/>
        <v>0</v>
      </c>
      <c r="EI197" s="171">
        <f t="shared" si="140"/>
        <v>0</v>
      </c>
      <c r="EJ197" s="170">
        <f t="shared" si="141"/>
        <v>281512.34999999998</v>
      </c>
      <c r="EK197" s="169">
        <f t="shared" si="142"/>
        <v>0</v>
      </c>
      <c r="EL197" s="170">
        <f t="shared" si="143"/>
        <v>0</v>
      </c>
      <c r="EM197" s="170">
        <f t="shared" si="144"/>
        <v>0</v>
      </c>
      <c r="EN197" s="174">
        <f t="shared" si="145"/>
        <v>160650</v>
      </c>
      <c r="EO197" s="171">
        <f t="shared" si="146"/>
        <v>0</v>
      </c>
      <c r="EP197" s="171">
        <f t="shared" si="147"/>
        <v>168559</v>
      </c>
      <c r="EQ197" s="174">
        <f t="shared" si="148"/>
        <v>0</v>
      </c>
      <c r="ER197" s="171">
        <f t="shared" si="149"/>
        <v>0</v>
      </c>
      <c r="ES197" s="35"/>
    </row>
    <row r="198" spans="1:149" s="182" customFormat="1" ht="88.5" customHeight="1" thickBot="1">
      <c r="A198" s="27">
        <v>186</v>
      </c>
      <c r="B198" s="98" t="s">
        <v>438</v>
      </c>
      <c r="C198" s="99" t="s">
        <v>439</v>
      </c>
      <c r="D198" s="100" t="s">
        <v>57</v>
      </c>
      <c r="E198" s="99" t="s">
        <v>425</v>
      </c>
      <c r="F198" s="101">
        <v>10</v>
      </c>
      <c r="G198" s="102" t="s">
        <v>58</v>
      </c>
      <c r="H198" s="103" t="s">
        <v>59</v>
      </c>
      <c r="I198" s="88"/>
      <c r="J198" s="76"/>
      <c r="K198" s="77"/>
      <c r="L198" s="76"/>
      <c r="M198" s="71"/>
      <c r="N198" s="71"/>
      <c r="P198" s="65"/>
      <c r="Q198" s="65"/>
      <c r="R198" s="149"/>
      <c r="S198" s="65"/>
      <c r="T198" s="78"/>
      <c r="U198" s="65"/>
      <c r="V198" s="65"/>
      <c r="W198" s="149"/>
      <c r="X198" s="66"/>
      <c r="Y198" s="78"/>
      <c r="Z198" s="79"/>
      <c r="AA198" s="80"/>
      <c r="AB198" s="152"/>
      <c r="AC198" s="65"/>
      <c r="AD198" s="78"/>
      <c r="AE198" s="117"/>
      <c r="AF198" s="117"/>
      <c r="AG198" s="155"/>
      <c r="AH198" s="117"/>
      <c r="AI198" s="78"/>
      <c r="AJ198" s="79"/>
      <c r="AK198" s="80"/>
      <c r="AL198" s="152"/>
      <c r="AM198" s="66"/>
      <c r="AN198" s="81"/>
      <c r="AO198" s="64"/>
      <c r="AP198" s="64"/>
      <c r="AQ198" s="160"/>
      <c r="AR198" s="65"/>
      <c r="AS198" s="81"/>
      <c r="AT198" s="121"/>
      <c r="AU198" s="121"/>
      <c r="AV198" s="162"/>
      <c r="AW198" s="121"/>
      <c r="AX198" s="81"/>
      <c r="AY198" s="65"/>
      <c r="AZ198" s="65"/>
      <c r="BA198" s="149"/>
      <c r="BB198" s="66"/>
      <c r="BC198" s="81"/>
      <c r="BD198" s="65"/>
      <c r="BE198" s="65"/>
      <c r="BF198" s="149"/>
      <c r="BG198" s="57"/>
      <c r="BH198" s="81"/>
      <c r="BI198" s="123">
        <v>66928</v>
      </c>
      <c r="BJ198" s="123">
        <v>12716</v>
      </c>
      <c r="BK198" s="163">
        <v>79644</v>
      </c>
      <c r="BL198" s="123">
        <f t="shared" si="175"/>
        <v>796440</v>
      </c>
      <c r="BM198" s="81"/>
      <c r="BN198" s="65"/>
      <c r="BO198" s="65"/>
      <c r="BP198" s="149"/>
      <c r="BQ198" s="65"/>
      <c r="BR198" s="81"/>
      <c r="BS198" s="127"/>
      <c r="BT198" s="127"/>
      <c r="BU198" s="150"/>
      <c r="BV198" s="60"/>
      <c r="BW198" s="81"/>
      <c r="BX198" s="130">
        <v>113190</v>
      </c>
      <c r="BY198" s="130">
        <v>21506.1</v>
      </c>
      <c r="BZ198" s="150">
        <f t="shared" si="181"/>
        <v>134696.1</v>
      </c>
      <c r="CA198" s="63">
        <f>+BZ198*F198</f>
        <v>1346961</v>
      </c>
      <c r="CB198" s="129"/>
      <c r="CC198" s="82"/>
      <c r="CD198" s="82"/>
      <c r="CE198" s="157"/>
      <c r="CF198" s="63"/>
      <c r="CG198" s="129"/>
      <c r="CH198" s="82"/>
      <c r="CI198" s="82"/>
      <c r="CJ198" s="157"/>
      <c r="CK198" s="82"/>
      <c r="CL198" s="129"/>
      <c r="CM198" s="82"/>
      <c r="CN198" s="82"/>
      <c r="CO198" s="157"/>
      <c r="CP198" s="82"/>
      <c r="CQ198" s="129"/>
      <c r="CR198" s="112">
        <v>80800</v>
      </c>
      <c r="CS198" s="112">
        <f t="shared" si="177"/>
        <v>15352</v>
      </c>
      <c r="CT198" s="151">
        <f t="shared" si="170"/>
        <v>96152</v>
      </c>
      <c r="CU198" s="82">
        <f t="shared" si="178"/>
        <v>961520</v>
      </c>
      <c r="CV198" s="129"/>
      <c r="CW198" s="119"/>
      <c r="CX198" s="119"/>
      <c r="CY198" s="150"/>
      <c r="CZ198" s="82"/>
      <c r="DA198" s="129"/>
      <c r="DB198" s="110">
        <v>70256</v>
      </c>
      <c r="DC198" s="110">
        <v>13349</v>
      </c>
      <c r="DD198" s="150">
        <f t="shared" si="174"/>
        <v>83605</v>
      </c>
      <c r="DE198" s="82">
        <f>+DD198*F198</f>
        <v>836050</v>
      </c>
      <c r="DF198" s="129"/>
      <c r="DG198" s="112"/>
      <c r="DH198" s="112"/>
      <c r="DI198" s="151"/>
      <c r="DJ198" s="82"/>
      <c r="DK198" s="129"/>
      <c r="DL198" s="119"/>
      <c r="DM198" s="119"/>
      <c r="DN198" s="150"/>
      <c r="DO198" s="82"/>
      <c r="DQ198" s="45">
        <f t="shared" si="152"/>
        <v>98524.274999999994</v>
      </c>
      <c r="DR198" s="46">
        <f>SMALL((R198,W198,AB198,AG198,AL198,AQ198,AV198,BA198,BF198,BK198,BP198,BU198,BZ198,CE198,CJ198,CO198,CT198,CY198,DD198,DI198,DN198),1)</f>
        <v>79644</v>
      </c>
      <c r="DS198" s="175" t="str">
        <f t="shared" si="179"/>
        <v>DISCOLMETS S.A.S</v>
      </c>
      <c r="DT198" s="48"/>
      <c r="DU198" s="91" t="str">
        <f t="shared" si="153"/>
        <v/>
      </c>
      <c r="DV198" s="49">
        <f t="shared" si="154"/>
        <v>79644</v>
      </c>
      <c r="DW198" s="50">
        <f t="shared" si="180"/>
        <v>796440</v>
      </c>
      <c r="DX198" s="170">
        <f t="shared" si="129"/>
        <v>0</v>
      </c>
      <c r="DY198" s="170">
        <f t="shared" si="130"/>
        <v>0</v>
      </c>
      <c r="DZ198" s="170">
        <f t="shared" si="131"/>
        <v>0</v>
      </c>
      <c r="EA198" s="171">
        <f t="shared" si="132"/>
        <v>0</v>
      </c>
      <c r="EB198" s="170">
        <f t="shared" si="133"/>
        <v>0</v>
      </c>
      <c r="EC198" s="170">
        <f t="shared" si="134"/>
        <v>0</v>
      </c>
      <c r="ED198" s="172">
        <f t="shared" si="135"/>
        <v>0</v>
      </c>
      <c r="EE198" s="170">
        <f t="shared" si="136"/>
        <v>0</v>
      </c>
      <c r="EF198" s="171">
        <f t="shared" si="137"/>
        <v>0</v>
      </c>
      <c r="EG198" s="173">
        <f t="shared" si="138"/>
        <v>79644</v>
      </c>
      <c r="EH198" s="170">
        <f t="shared" si="139"/>
        <v>0</v>
      </c>
      <c r="EI198" s="171">
        <f t="shared" si="140"/>
        <v>0</v>
      </c>
      <c r="EJ198" s="170">
        <f t="shared" si="141"/>
        <v>134696.1</v>
      </c>
      <c r="EK198" s="169">
        <f t="shared" si="142"/>
        <v>0</v>
      </c>
      <c r="EL198" s="170">
        <f t="shared" si="143"/>
        <v>0</v>
      </c>
      <c r="EM198" s="170">
        <f t="shared" si="144"/>
        <v>0</v>
      </c>
      <c r="EN198" s="174">
        <f t="shared" si="145"/>
        <v>96152</v>
      </c>
      <c r="EO198" s="171">
        <f t="shared" si="146"/>
        <v>0</v>
      </c>
      <c r="EP198" s="171">
        <f t="shared" si="147"/>
        <v>83605</v>
      </c>
      <c r="EQ198" s="174">
        <f t="shared" si="148"/>
        <v>0</v>
      </c>
      <c r="ER198" s="171">
        <f t="shared" si="149"/>
        <v>0</v>
      </c>
      <c r="ES198" s="35"/>
    </row>
    <row r="199" spans="1:149" s="182" customFormat="1" ht="88.5" customHeight="1" thickBot="1">
      <c r="A199" s="27">
        <v>187</v>
      </c>
      <c r="B199" s="98" t="s">
        <v>440</v>
      </c>
      <c r="C199" s="99" t="s">
        <v>441</v>
      </c>
      <c r="D199" s="100" t="s">
        <v>57</v>
      </c>
      <c r="E199" s="99" t="s">
        <v>37</v>
      </c>
      <c r="F199" s="101">
        <v>10</v>
      </c>
      <c r="G199" s="102" t="s">
        <v>58</v>
      </c>
      <c r="H199" s="103" t="s">
        <v>59</v>
      </c>
      <c r="I199" s="88"/>
      <c r="J199" s="76"/>
      <c r="K199" s="77"/>
      <c r="L199" s="76"/>
      <c r="M199" s="71"/>
      <c r="N199" s="71"/>
      <c r="P199" s="65"/>
      <c r="Q199" s="65"/>
      <c r="R199" s="149"/>
      <c r="S199" s="65"/>
      <c r="T199" s="78"/>
      <c r="U199" s="65"/>
      <c r="V199" s="65"/>
      <c r="W199" s="149"/>
      <c r="X199" s="66"/>
      <c r="Y199" s="78"/>
      <c r="Z199" s="79"/>
      <c r="AA199" s="80"/>
      <c r="AB199" s="152"/>
      <c r="AC199" s="65"/>
      <c r="AD199" s="78"/>
      <c r="AE199" s="117"/>
      <c r="AF199" s="117"/>
      <c r="AG199" s="155"/>
      <c r="AH199" s="117"/>
      <c r="AI199" s="78"/>
      <c r="AJ199" s="79"/>
      <c r="AK199" s="80"/>
      <c r="AL199" s="152"/>
      <c r="AM199" s="66"/>
      <c r="AN199" s="81"/>
      <c r="AO199" s="64"/>
      <c r="AP199" s="64"/>
      <c r="AQ199" s="160"/>
      <c r="AR199" s="65"/>
      <c r="AS199" s="81"/>
      <c r="AT199" s="121"/>
      <c r="AU199" s="121"/>
      <c r="AV199" s="162"/>
      <c r="AW199" s="121"/>
      <c r="AX199" s="81"/>
      <c r="AY199" s="122">
        <v>897246</v>
      </c>
      <c r="AZ199" s="122">
        <f>AY199*19%</f>
        <v>170476.74</v>
      </c>
      <c r="BA199" s="150">
        <f t="shared" ref="BA199" si="182">+AZ199+AY199</f>
        <v>1067722.74</v>
      </c>
      <c r="BB199" s="66">
        <f>+BA199*F199</f>
        <v>10677227.4</v>
      </c>
      <c r="BC199" s="81"/>
      <c r="BD199" s="65"/>
      <c r="BE199" s="65"/>
      <c r="BF199" s="149"/>
      <c r="BG199" s="57"/>
      <c r="BH199" s="81"/>
      <c r="BI199" s="112"/>
      <c r="BJ199" s="112"/>
      <c r="BK199" s="151"/>
      <c r="BL199" s="123"/>
      <c r="BM199" s="81"/>
      <c r="BN199" s="65"/>
      <c r="BO199" s="65"/>
      <c r="BP199" s="149"/>
      <c r="BQ199" s="65"/>
      <c r="BR199" s="81"/>
      <c r="BS199" s="127"/>
      <c r="BT199" s="127"/>
      <c r="BU199" s="150"/>
      <c r="BV199" s="60"/>
      <c r="BW199" s="81"/>
      <c r="BX199" s="82"/>
      <c r="BY199" s="82"/>
      <c r="BZ199" s="157"/>
      <c r="CA199" s="63"/>
      <c r="CB199" s="129"/>
      <c r="CC199" s="82"/>
      <c r="CD199" s="82"/>
      <c r="CE199" s="157"/>
      <c r="CF199" s="63"/>
      <c r="CG199" s="129"/>
      <c r="CH199" s="82"/>
      <c r="CI199" s="82"/>
      <c r="CJ199" s="157"/>
      <c r="CK199" s="82"/>
      <c r="CL199" s="129"/>
      <c r="CM199" s="82"/>
      <c r="CN199" s="82"/>
      <c r="CO199" s="157"/>
      <c r="CP199" s="82"/>
      <c r="CQ199" s="129"/>
      <c r="CR199" s="112"/>
      <c r="CS199" s="112"/>
      <c r="CT199" s="151"/>
      <c r="CU199" s="82"/>
      <c r="CV199" s="129"/>
      <c r="CW199" s="119"/>
      <c r="CX199" s="119"/>
      <c r="CY199" s="150"/>
      <c r="CZ199" s="82"/>
      <c r="DA199" s="129"/>
      <c r="DB199" s="119"/>
      <c r="DC199" s="119"/>
      <c r="DD199" s="150"/>
      <c r="DE199" s="82"/>
      <c r="DF199" s="129"/>
      <c r="DG199" s="112"/>
      <c r="DH199" s="112"/>
      <c r="DI199" s="151"/>
      <c r="DJ199" s="82"/>
      <c r="DK199" s="129"/>
      <c r="DL199" s="119"/>
      <c r="DM199" s="119"/>
      <c r="DN199" s="150"/>
      <c r="DO199" s="82"/>
      <c r="DQ199" s="45">
        <f t="shared" si="152"/>
        <v>1067722.74</v>
      </c>
      <c r="DR199" s="46">
        <f>SMALL((R199,W199,AB199,AG199,AL199,AQ199,AV199,BA199,BF199,BK199,BP199,BU199,BZ199,CE199,CJ199,CO199,CT199,CY199,DD199,DI199,DN199),1)</f>
        <v>1067722.74</v>
      </c>
      <c r="DS199" s="47" t="str">
        <f t="shared" si="179"/>
        <v>BECTON DICKINSON</v>
      </c>
      <c r="DT199" s="48"/>
      <c r="DU199" s="91" t="str">
        <f t="shared" si="153"/>
        <v/>
      </c>
      <c r="DV199" s="49">
        <f t="shared" si="154"/>
        <v>1067722.74</v>
      </c>
      <c r="DW199" s="50">
        <f t="shared" si="180"/>
        <v>10677227.4</v>
      </c>
      <c r="DX199" s="170">
        <f t="shared" si="129"/>
        <v>0</v>
      </c>
      <c r="DY199" s="170">
        <f t="shared" si="130"/>
        <v>0</v>
      </c>
      <c r="DZ199" s="170">
        <f t="shared" si="131"/>
        <v>0</v>
      </c>
      <c r="EA199" s="171">
        <f t="shared" si="132"/>
        <v>0</v>
      </c>
      <c r="EB199" s="170">
        <f t="shared" si="133"/>
        <v>0</v>
      </c>
      <c r="EC199" s="170">
        <f t="shared" si="134"/>
        <v>0</v>
      </c>
      <c r="ED199" s="172">
        <f t="shared" si="135"/>
        <v>0</v>
      </c>
      <c r="EE199" s="177">
        <f t="shared" si="136"/>
        <v>1067722.74</v>
      </c>
      <c r="EF199" s="171">
        <f t="shared" si="137"/>
        <v>0</v>
      </c>
      <c r="EG199" s="173">
        <f t="shared" si="138"/>
        <v>0</v>
      </c>
      <c r="EH199" s="170">
        <f t="shared" si="139"/>
        <v>0</v>
      </c>
      <c r="EI199" s="171">
        <f t="shared" si="140"/>
        <v>0</v>
      </c>
      <c r="EJ199" s="170">
        <f t="shared" si="141"/>
        <v>0</v>
      </c>
      <c r="EK199" s="169">
        <f t="shared" si="142"/>
        <v>0</v>
      </c>
      <c r="EL199" s="170">
        <f t="shared" si="143"/>
        <v>0</v>
      </c>
      <c r="EM199" s="170">
        <f t="shared" si="144"/>
        <v>0</v>
      </c>
      <c r="EN199" s="174">
        <f t="shared" si="145"/>
        <v>0</v>
      </c>
      <c r="EO199" s="171">
        <f t="shared" si="146"/>
        <v>0</v>
      </c>
      <c r="EP199" s="171">
        <f t="shared" si="147"/>
        <v>0</v>
      </c>
      <c r="EQ199" s="174">
        <f t="shared" si="148"/>
        <v>0</v>
      </c>
      <c r="ER199" s="171">
        <f t="shared" si="149"/>
        <v>0</v>
      </c>
      <c r="ES199" s="35"/>
    </row>
    <row r="200" spans="1:149" s="182" customFormat="1" ht="88.5" customHeight="1" thickBot="1">
      <c r="A200" s="27">
        <v>188</v>
      </c>
      <c r="B200" s="98" t="s">
        <v>442</v>
      </c>
      <c r="C200" s="99" t="s">
        <v>443</v>
      </c>
      <c r="D200" s="100" t="s">
        <v>57</v>
      </c>
      <c r="E200" s="99" t="s">
        <v>354</v>
      </c>
      <c r="F200" s="101">
        <v>1</v>
      </c>
      <c r="G200" s="102" t="s">
        <v>58</v>
      </c>
      <c r="H200" s="103" t="s">
        <v>59</v>
      </c>
      <c r="I200" s="88"/>
      <c r="J200" s="85"/>
      <c r="K200" s="77"/>
      <c r="L200" s="77"/>
      <c r="M200" s="71"/>
      <c r="N200" s="71"/>
      <c r="P200" s="65"/>
      <c r="Q200" s="65"/>
      <c r="R200" s="149"/>
      <c r="S200" s="65"/>
      <c r="T200" s="78"/>
      <c r="U200" s="65"/>
      <c r="V200" s="65"/>
      <c r="W200" s="149"/>
      <c r="X200" s="66"/>
      <c r="Y200" s="78"/>
      <c r="Z200" s="79"/>
      <c r="AA200" s="80"/>
      <c r="AB200" s="152"/>
      <c r="AC200" s="65"/>
      <c r="AD200" s="78"/>
      <c r="AE200" s="117"/>
      <c r="AF200" s="117"/>
      <c r="AG200" s="155"/>
      <c r="AH200" s="117"/>
      <c r="AI200" s="78"/>
      <c r="AJ200" s="79"/>
      <c r="AK200" s="80"/>
      <c r="AL200" s="152"/>
      <c r="AM200" s="66"/>
      <c r="AN200" s="81"/>
      <c r="AO200" s="64"/>
      <c r="AP200" s="64"/>
      <c r="AQ200" s="160"/>
      <c r="AR200" s="65"/>
      <c r="AS200" s="81"/>
      <c r="AT200" s="121"/>
      <c r="AU200" s="121"/>
      <c r="AV200" s="162"/>
      <c r="AW200" s="121"/>
      <c r="AX200" s="81"/>
      <c r="AY200" s="65"/>
      <c r="AZ200" s="65"/>
      <c r="BA200" s="149"/>
      <c r="BB200" s="66"/>
      <c r="BC200" s="81"/>
      <c r="BD200" s="65"/>
      <c r="BE200" s="65"/>
      <c r="BF200" s="149"/>
      <c r="BG200" s="57"/>
      <c r="BH200" s="81"/>
      <c r="BI200" s="123">
        <v>180723</v>
      </c>
      <c r="BJ200" s="123">
        <v>34337</v>
      </c>
      <c r="BK200" s="163">
        <v>215060</v>
      </c>
      <c r="BL200" s="123">
        <f>+BK200*F200</f>
        <v>215060</v>
      </c>
      <c r="BM200" s="81"/>
      <c r="BN200" s="126">
        <v>140000</v>
      </c>
      <c r="BO200" s="126">
        <v>26600</v>
      </c>
      <c r="BP200" s="165">
        <f t="shared" ref="BP200" si="183">+BO200+BN200</f>
        <v>166600</v>
      </c>
      <c r="BQ200" s="65">
        <f>+BP200*F200</f>
        <v>166600</v>
      </c>
      <c r="BR200" s="81"/>
      <c r="BS200" s="127"/>
      <c r="BT200" s="127"/>
      <c r="BU200" s="150"/>
      <c r="BV200" s="60"/>
      <c r="BW200" s="81"/>
      <c r="BX200" s="82"/>
      <c r="BY200" s="82"/>
      <c r="BZ200" s="157"/>
      <c r="CA200" s="63"/>
      <c r="CB200" s="129"/>
      <c r="CC200" s="82"/>
      <c r="CD200" s="82"/>
      <c r="CE200" s="157"/>
      <c r="CF200" s="63"/>
      <c r="CG200" s="129"/>
      <c r="CH200" s="82"/>
      <c r="CI200" s="82"/>
      <c r="CJ200" s="157"/>
      <c r="CK200" s="82"/>
      <c r="CL200" s="129"/>
      <c r="CM200" s="82"/>
      <c r="CN200" s="82"/>
      <c r="CO200" s="157"/>
      <c r="CP200" s="82"/>
      <c r="CQ200" s="129"/>
      <c r="CR200" s="112">
        <v>72470</v>
      </c>
      <c r="CS200" s="112">
        <f>CR200*19%</f>
        <v>13769.3</v>
      </c>
      <c r="CT200" s="151">
        <f t="shared" si="170"/>
        <v>86239.3</v>
      </c>
      <c r="CU200" s="82">
        <f>+CT200*F200</f>
        <v>86239.3</v>
      </c>
      <c r="CV200" s="129"/>
      <c r="CW200" s="119"/>
      <c r="CX200" s="119"/>
      <c r="CY200" s="150"/>
      <c r="CZ200" s="82"/>
      <c r="DA200" s="129"/>
      <c r="DB200" s="119"/>
      <c r="DC200" s="119"/>
      <c r="DD200" s="150"/>
      <c r="DE200" s="82"/>
      <c r="DF200" s="129"/>
      <c r="DG200" s="112">
        <v>206710</v>
      </c>
      <c r="DH200" s="112">
        <f>+DG200*0.19</f>
        <v>39274.9</v>
      </c>
      <c r="DI200" s="151">
        <f t="shared" si="158"/>
        <v>245984.9</v>
      </c>
      <c r="DJ200" s="82">
        <f>+DI200*F200</f>
        <v>245984.9</v>
      </c>
      <c r="DK200" s="129"/>
      <c r="DL200" s="119"/>
      <c r="DM200" s="119"/>
      <c r="DN200" s="150"/>
      <c r="DO200" s="82"/>
      <c r="DQ200" s="45">
        <f t="shared" si="152"/>
        <v>178471.05</v>
      </c>
      <c r="DR200" s="46">
        <f>SMALL((R200,W200,AB200,AG200,AL200,AQ200,AV200,BA200,BF200,BK200,BP200,BU200,BZ200,CE200,CJ200,CO200,CT200,CY200,DD200,DI200,DN200),1)</f>
        <v>86239.3</v>
      </c>
      <c r="DS200" s="175" t="str">
        <f t="shared" si="179"/>
        <v>LABORATORIOS GOTHAPLAST</v>
      </c>
      <c r="DT200" s="48"/>
      <c r="DU200" s="91" t="str">
        <f t="shared" si="153"/>
        <v/>
      </c>
      <c r="DV200" s="49">
        <f t="shared" si="154"/>
        <v>86239.3</v>
      </c>
      <c r="DW200" s="50">
        <f t="shared" si="180"/>
        <v>86239.3</v>
      </c>
      <c r="DX200" s="170">
        <f t="shared" si="129"/>
        <v>0</v>
      </c>
      <c r="DY200" s="170">
        <f t="shared" si="130"/>
        <v>0</v>
      </c>
      <c r="DZ200" s="170">
        <f t="shared" si="131"/>
        <v>0</v>
      </c>
      <c r="EA200" s="171">
        <f t="shared" si="132"/>
        <v>0</v>
      </c>
      <c r="EB200" s="170">
        <f t="shared" si="133"/>
        <v>0</v>
      </c>
      <c r="EC200" s="170">
        <f t="shared" si="134"/>
        <v>0</v>
      </c>
      <c r="ED200" s="172">
        <f t="shared" si="135"/>
        <v>0</v>
      </c>
      <c r="EE200" s="170">
        <f t="shared" si="136"/>
        <v>0</v>
      </c>
      <c r="EF200" s="171">
        <f t="shared" si="137"/>
        <v>0</v>
      </c>
      <c r="EG200" s="173">
        <f t="shared" si="138"/>
        <v>215060</v>
      </c>
      <c r="EH200" s="170">
        <f t="shared" si="139"/>
        <v>166600</v>
      </c>
      <c r="EI200" s="171">
        <f t="shared" si="140"/>
        <v>0</v>
      </c>
      <c r="EJ200" s="170">
        <f t="shared" si="141"/>
        <v>0</v>
      </c>
      <c r="EK200" s="169">
        <f t="shared" si="142"/>
        <v>0</v>
      </c>
      <c r="EL200" s="170">
        <f t="shared" si="143"/>
        <v>0</v>
      </c>
      <c r="EM200" s="170">
        <f t="shared" si="144"/>
        <v>0</v>
      </c>
      <c r="EN200" s="174">
        <f t="shared" si="145"/>
        <v>86239.3</v>
      </c>
      <c r="EO200" s="171">
        <f t="shared" si="146"/>
        <v>0</v>
      </c>
      <c r="EP200" s="171">
        <f t="shared" si="147"/>
        <v>0</v>
      </c>
      <c r="EQ200" s="174">
        <f t="shared" si="148"/>
        <v>245984.9</v>
      </c>
      <c r="ER200" s="171">
        <f t="shared" si="149"/>
        <v>0</v>
      </c>
      <c r="ES200" s="35"/>
    </row>
    <row r="201" spans="1:149" s="182" customFormat="1" ht="88.5" customHeight="1" thickBot="1">
      <c r="A201" s="27">
        <v>189</v>
      </c>
      <c r="B201" s="102" t="s">
        <v>444</v>
      </c>
      <c r="C201" s="102" t="s">
        <v>445</v>
      </c>
      <c r="D201" s="100" t="s">
        <v>57</v>
      </c>
      <c r="E201" s="102" t="s">
        <v>221</v>
      </c>
      <c r="F201" s="104">
        <v>1</v>
      </c>
      <c r="G201" s="102" t="s">
        <v>58</v>
      </c>
      <c r="H201" s="103" t="s">
        <v>59</v>
      </c>
      <c r="I201" s="88"/>
      <c r="J201" s="85"/>
      <c r="K201" s="77"/>
      <c r="L201" s="77"/>
      <c r="M201" s="71"/>
      <c r="N201" s="71"/>
      <c r="P201" s="65"/>
      <c r="Q201" s="65"/>
      <c r="R201" s="149"/>
      <c r="S201" s="65"/>
      <c r="T201" s="78"/>
      <c r="U201" s="65"/>
      <c r="V201" s="65"/>
      <c r="W201" s="149"/>
      <c r="X201" s="66"/>
      <c r="Y201" s="78"/>
      <c r="Z201" s="79"/>
      <c r="AA201" s="80"/>
      <c r="AB201" s="152"/>
      <c r="AC201" s="65"/>
      <c r="AD201" s="78"/>
      <c r="AE201" s="117"/>
      <c r="AF201" s="117"/>
      <c r="AG201" s="155"/>
      <c r="AH201" s="117"/>
      <c r="AI201" s="78"/>
      <c r="AJ201" s="79"/>
      <c r="AK201" s="80"/>
      <c r="AL201" s="152"/>
      <c r="AM201" s="66"/>
      <c r="AN201" s="81"/>
      <c r="AO201" s="64"/>
      <c r="AP201" s="64"/>
      <c r="AQ201" s="160"/>
      <c r="AR201" s="65"/>
      <c r="AS201" s="81"/>
      <c r="AT201" s="121"/>
      <c r="AU201" s="121"/>
      <c r="AV201" s="162"/>
      <c r="AW201" s="121"/>
      <c r="AX201" s="81"/>
      <c r="AY201" s="65"/>
      <c r="AZ201" s="65"/>
      <c r="BA201" s="149"/>
      <c r="BB201" s="66"/>
      <c r="BC201" s="81"/>
      <c r="BD201" s="65"/>
      <c r="BE201" s="65"/>
      <c r="BF201" s="149"/>
      <c r="BG201" s="57"/>
      <c r="BH201" s="81"/>
      <c r="BI201" s="112"/>
      <c r="BJ201" s="112"/>
      <c r="BK201" s="151"/>
      <c r="BL201" s="123"/>
      <c r="BM201" s="81"/>
      <c r="BN201" s="65"/>
      <c r="BO201" s="65"/>
      <c r="BP201" s="149"/>
      <c r="BQ201" s="65"/>
      <c r="BR201" s="81"/>
      <c r="BS201" s="127"/>
      <c r="BT201" s="127"/>
      <c r="BU201" s="150"/>
      <c r="BV201" s="60"/>
      <c r="BW201" s="81"/>
      <c r="BX201" s="130">
        <v>5470080</v>
      </c>
      <c r="BY201" s="130"/>
      <c r="BZ201" s="150">
        <f t="shared" ref="BZ201" si="184">+BY201+BX201</f>
        <v>5470080</v>
      </c>
      <c r="CA201" s="63">
        <f>+BZ201*F201</f>
        <v>5470080</v>
      </c>
      <c r="CB201" s="129"/>
      <c r="CC201" s="82"/>
      <c r="CD201" s="82"/>
      <c r="CE201" s="157"/>
      <c r="CF201" s="63"/>
      <c r="CG201" s="129"/>
      <c r="CH201" s="82"/>
      <c r="CI201" s="82"/>
      <c r="CJ201" s="157"/>
      <c r="CK201" s="82"/>
      <c r="CL201" s="129"/>
      <c r="CM201" s="82"/>
      <c r="CN201" s="82"/>
      <c r="CO201" s="157"/>
      <c r="CP201" s="82"/>
      <c r="CQ201" s="129"/>
      <c r="CR201" s="112"/>
      <c r="CS201" s="112"/>
      <c r="CT201" s="151"/>
      <c r="CU201" s="82"/>
      <c r="CV201" s="129"/>
      <c r="CW201" s="119"/>
      <c r="CX201" s="119"/>
      <c r="CY201" s="150"/>
      <c r="CZ201" s="82"/>
      <c r="DA201" s="129"/>
      <c r="DB201" s="119"/>
      <c r="DC201" s="119"/>
      <c r="DD201" s="150"/>
      <c r="DE201" s="82"/>
      <c r="DF201" s="129"/>
      <c r="DG201" s="112"/>
      <c r="DH201" s="112"/>
      <c r="DI201" s="151"/>
      <c r="DJ201" s="82"/>
      <c r="DK201" s="129"/>
      <c r="DL201" s="119"/>
      <c r="DM201" s="119"/>
      <c r="DN201" s="150"/>
      <c r="DO201" s="82"/>
      <c r="DQ201" s="45">
        <f t="shared" si="152"/>
        <v>5470080</v>
      </c>
      <c r="DR201" s="46">
        <f>SMALL((R201,W201,AB201,AG201,AL201,AQ201,AV201,BA201,BF201,BK201,BP201,BU201,BZ201,CE201,CJ201,CO201,CT201,CY201,DD201,DI201,DN201),1)</f>
        <v>5470080</v>
      </c>
      <c r="DS201" s="47" t="str">
        <f t="shared" si="179"/>
        <v>SURGICON &amp; CIA S.A.S.</v>
      </c>
      <c r="DT201" s="48"/>
      <c r="DU201" s="91" t="str">
        <f t="shared" si="153"/>
        <v/>
      </c>
      <c r="DV201" s="49">
        <f t="shared" si="154"/>
        <v>5470080</v>
      </c>
      <c r="DW201" s="50">
        <f t="shared" si="180"/>
        <v>5470080</v>
      </c>
      <c r="DX201" s="170">
        <f t="shared" si="129"/>
        <v>0</v>
      </c>
      <c r="DY201" s="170">
        <f t="shared" si="130"/>
        <v>0</v>
      </c>
      <c r="DZ201" s="170">
        <f t="shared" si="131"/>
        <v>0</v>
      </c>
      <c r="EA201" s="171">
        <f t="shared" si="132"/>
        <v>0</v>
      </c>
      <c r="EB201" s="170">
        <f t="shared" si="133"/>
        <v>0</v>
      </c>
      <c r="EC201" s="170">
        <f t="shared" si="134"/>
        <v>0</v>
      </c>
      <c r="ED201" s="172">
        <f t="shared" si="135"/>
        <v>0</v>
      </c>
      <c r="EE201" s="170">
        <f t="shared" si="136"/>
        <v>0</v>
      </c>
      <c r="EF201" s="171">
        <f t="shared" si="137"/>
        <v>0</v>
      </c>
      <c r="EG201" s="173">
        <f t="shared" si="138"/>
        <v>0</v>
      </c>
      <c r="EH201" s="170">
        <f t="shared" si="139"/>
        <v>0</v>
      </c>
      <c r="EI201" s="171">
        <f t="shared" si="140"/>
        <v>0</v>
      </c>
      <c r="EJ201" s="177">
        <f t="shared" si="141"/>
        <v>5470080</v>
      </c>
      <c r="EK201" s="169">
        <f t="shared" si="142"/>
        <v>0</v>
      </c>
      <c r="EL201" s="170">
        <f t="shared" si="143"/>
        <v>0</v>
      </c>
      <c r="EM201" s="170">
        <f t="shared" si="144"/>
        <v>0</v>
      </c>
      <c r="EN201" s="174">
        <f t="shared" si="145"/>
        <v>0</v>
      </c>
      <c r="EO201" s="171">
        <f t="shared" si="146"/>
        <v>0</v>
      </c>
      <c r="EP201" s="171">
        <f t="shared" si="147"/>
        <v>0</v>
      </c>
      <c r="EQ201" s="174">
        <f t="shared" si="148"/>
        <v>0</v>
      </c>
      <c r="ER201" s="171">
        <f t="shared" si="149"/>
        <v>0</v>
      </c>
      <c r="ES201" s="35"/>
    </row>
    <row r="202" spans="1:149" s="182" customFormat="1" ht="88.5" customHeight="1" thickBot="1">
      <c r="A202" s="27">
        <v>190</v>
      </c>
      <c r="B202" s="102" t="s">
        <v>446</v>
      </c>
      <c r="C202" s="102" t="s">
        <v>447</v>
      </c>
      <c r="D202" s="100" t="s">
        <v>57</v>
      </c>
      <c r="E202" s="102" t="s">
        <v>37</v>
      </c>
      <c r="F202" s="104">
        <v>1</v>
      </c>
      <c r="G202" s="102" t="s">
        <v>58</v>
      </c>
      <c r="H202" s="103" t="s">
        <v>59</v>
      </c>
      <c r="I202" s="88"/>
      <c r="J202" s="85"/>
      <c r="K202" s="77"/>
      <c r="L202" s="77"/>
      <c r="M202" s="71"/>
      <c r="N202" s="71"/>
      <c r="P202" s="65"/>
      <c r="Q202" s="65"/>
      <c r="R202" s="149"/>
      <c r="S202" s="65"/>
      <c r="T202" s="78"/>
      <c r="U202" s="65"/>
      <c r="V202" s="65"/>
      <c r="W202" s="149"/>
      <c r="X202" s="66"/>
      <c r="Y202" s="78"/>
      <c r="Z202" s="79"/>
      <c r="AA202" s="80"/>
      <c r="AB202" s="152"/>
      <c r="AC202" s="65"/>
      <c r="AD202" s="78"/>
      <c r="AE202" s="117"/>
      <c r="AF202" s="117"/>
      <c r="AG202" s="155"/>
      <c r="AH202" s="117"/>
      <c r="AI202" s="78"/>
      <c r="AJ202" s="79"/>
      <c r="AK202" s="80"/>
      <c r="AL202" s="152"/>
      <c r="AM202" s="66"/>
      <c r="AN202" s="81"/>
      <c r="AO202" s="64"/>
      <c r="AP202" s="64"/>
      <c r="AQ202" s="160"/>
      <c r="AR202" s="65"/>
      <c r="AS202" s="81"/>
      <c r="AT202" s="121"/>
      <c r="AU202" s="121"/>
      <c r="AV202" s="162"/>
      <c r="AW202" s="121"/>
      <c r="AX202" s="81"/>
      <c r="AY202" s="65"/>
      <c r="AZ202" s="65"/>
      <c r="BA202" s="149"/>
      <c r="BB202" s="66"/>
      <c r="BC202" s="81"/>
      <c r="BD202" s="65"/>
      <c r="BE202" s="65"/>
      <c r="BF202" s="149"/>
      <c r="BG202" s="57"/>
      <c r="BH202" s="81"/>
      <c r="BI202" s="123">
        <v>80120</v>
      </c>
      <c r="BJ202" s="123"/>
      <c r="BK202" s="163">
        <v>80120</v>
      </c>
      <c r="BL202" s="123">
        <f>+BK202*F202</f>
        <v>80120</v>
      </c>
      <c r="BM202" s="81"/>
      <c r="BN202" s="65"/>
      <c r="BO202" s="65"/>
      <c r="BP202" s="149"/>
      <c r="BQ202" s="65"/>
      <c r="BR202" s="81"/>
      <c r="BS202" s="127"/>
      <c r="BT202" s="127"/>
      <c r="BU202" s="150"/>
      <c r="BV202" s="60"/>
      <c r="BW202" s="81"/>
      <c r="BX202" s="82"/>
      <c r="BY202" s="82"/>
      <c r="BZ202" s="157"/>
      <c r="CA202" s="63"/>
      <c r="CB202" s="129"/>
      <c r="CC202" s="82"/>
      <c r="CD202" s="82"/>
      <c r="CE202" s="157"/>
      <c r="CF202" s="63"/>
      <c r="CG202" s="129"/>
      <c r="CH202" s="82"/>
      <c r="CI202" s="82"/>
      <c r="CJ202" s="157"/>
      <c r="CK202" s="82"/>
      <c r="CL202" s="129"/>
      <c r="CM202" s="82"/>
      <c r="CN202" s="82"/>
      <c r="CO202" s="157"/>
      <c r="CP202" s="82"/>
      <c r="CQ202" s="129"/>
      <c r="CR202" s="112"/>
      <c r="CS202" s="112"/>
      <c r="CT202" s="151"/>
      <c r="CU202" s="82"/>
      <c r="CV202" s="129"/>
      <c r="CW202" s="119"/>
      <c r="CX202" s="119"/>
      <c r="CY202" s="150"/>
      <c r="CZ202" s="82"/>
      <c r="DA202" s="129"/>
      <c r="DB202" s="119"/>
      <c r="DC202" s="119"/>
      <c r="DD202" s="150"/>
      <c r="DE202" s="82"/>
      <c r="DF202" s="129"/>
      <c r="DG202" s="112"/>
      <c r="DH202" s="112"/>
      <c r="DI202" s="151"/>
      <c r="DJ202" s="82"/>
      <c r="DK202" s="129"/>
      <c r="DL202" s="119"/>
      <c r="DM202" s="119"/>
      <c r="DN202" s="150"/>
      <c r="DO202" s="82"/>
      <c r="DQ202" s="45">
        <f t="shared" si="152"/>
        <v>80120</v>
      </c>
      <c r="DR202" s="46">
        <f>SMALL((R202,W202,AB202,AG202,AL202,AQ202,AV202,BA202,BF202,BK202,BP202,BU202,BZ202,CE202,CJ202,CO202,CT202,CY202,DD202,DI202,DN202),1)</f>
        <v>80120</v>
      </c>
      <c r="DS202" s="175" t="str">
        <f t="shared" si="179"/>
        <v>DISCOLMETS S.A.S</v>
      </c>
      <c r="DT202" s="48"/>
      <c r="DU202" s="91" t="str">
        <f t="shared" si="153"/>
        <v/>
      </c>
      <c r="DV202" s="49">
        <f t="shared" si="154"/>
        <v>80120</v>
      </c>
      <c r="DW202" s="50">
        <f t="shared" si="180"/>
        <v>80120</v>
      </c>
      <c r="DX202" s="170">
        <f t="shared" si="129"/>
        <v>0</v>
      </c>
      <c r="DY202" s="170">
        <f t="shared" si="130"/>
        <v>0</v>
      </c>
      <c r="DZ202" s="170">
        <f t="shared" si="131"/>
        <v>0</v>
      </c>
      <c r="EA202" s="171">
        <f t="shared" si="132"/>
        <v>0</v>
      </c>
      <c r="EB202" s="170">
        <f t="shared" si="133"/>
        <v>0</v>
      </c>
      <c r="EC202" s="170">
        <f t="shared" si="134"/>
        <v>0</v>
      </c>
      <c r="ED202" s="172">
        <f t="shared" si="135"/>
        <v>0</v>
      </c>
      <c r="EE202" s="170">
        <f t="shared" si="136"/>
        <v>0</v>
      </c>
      <c r="EF202" s="171">
        <f t="shared" si="137"/>
        <v>0</v>
      </c>
      <c r="EG202" s="173">
        <f t="shared" si="138"/>
        <v>80120</v>
      </c>
      <c r="EH202" s="170">
        <f t="shared" si="139"/>
        <v>0</v>
      </c>
      <c r="EI202" s="171">
        <f t="shared" si="140"/>
        <v>0</v>
      </c>
      <c r="EJ202" s="170">
        <f t="shared" si="141"/>
        <v>0</v>
      </c>
      <c r="EK202" s="169">
        <f t="shared" si="142"/>
        <v>0</v>
      </c>
      <c r="EL202" s="170">
        <f t="shared" si="143"/>
        <v>0</v>
      </c>
      <c r="EM202" s="170">
        <f t="shared" si="144"/>
        <v>0</v>
      </c>
      <c r="EN202" s="174">
        <f t="shared" si="145"/>
        <v>0</v>
      </c>
      <c r="EO202" s="171">
        <f t="shared" si="146"/>
        <v>0</v>
      </c>
      <c r="EP202" s="171">
        <f t="shared" si="147"/>
        <v>0</v>
      </c>
      <c r="EQ202" s="174">
        <f t="shared" si="148"/>
        <v>0</v>
      </c>
      <c r="ER202" s="171">
        <f t="shared" si="149"/>
        <v>0</v>
      </c>
      <c r="ES202" s="35"/>
    </row>
    <row r="203" spans="1:149" s="182" customFormat="1" ht="88.5" customHeight="1" thickBot="1">
      <c r="A203" s="27">
        <v>191</v>
      </c>
      <c r="B203" s="98" t="s">
        <v>448</v>
      </c>
      <c r="C203" s="99" t="s">
        <v>449</v>
      </c>
      <c r="D203" s="100" t="s">
        <v>57</v>
      </c>
      <c r="E203" s="99" t="s">
        <v>37</v>
      </c>
      <c r="F203" s="101">
        <v>1</v>
      </c>
      <c r="G203" s="102" t="s">
        <v>58</v>
      </c>
      <c r="H203" s="103" t="s">
        <v>59</v>
      </c>
      <c r="I203" s="88"/>
      <c r="J203" s="76"/>
      <c r="K203" s="77"/>
      <c r="L203" s="76"/>
      <c r="M203" s="71"/>
      <c r="N203" s="71"/>
      <c r="P203" s="65"/>
      <c r="Q203" s="65"/>
      <c r="R203" s="149"/>
      <c r="S203" s="65"/>
      <c r="T203" s="78"/>
      <c r="U203" s="65"/>
      <c r="V203" s="65"/>
      <c r="W203" s="149"/>
      <c r="X203" s="66"/>
      <c r="Y203" s="78"/>
      <c r="Z203" s="86"/>
      <c r="AA203" s="87"/>
      <c r="AB203" s="153"/>
      <c r="AC203" s="65"/>
      <c r="AD203" s="78"/>
      <c r="AE203" s="117"/>
      <c r="AF203" s="117"/>
      <c r="AG203" s="155"/>
      <c r="AH203" s="117"/>
      <c r="AI203" s="78"/>
      <c r="AJ203" s="86"/>
      <c r="AK203" s="87"/>
      <c r="AL203" s="153"/>
      <c r="AM203" s="66"/>
      <c r="AN203" s="81"/>
      <c r="AO203" s="64"/>
      <c r="AP203" s="64"/>
      <c r="AQ203" s="160"/>
      <c r="AR203" s="65"/>
      <c r="AS203" s="81"/>
      <c r="AT203" s="121"/>
      <c r="AU203" s="121"/>
      <c r="AV203" s="162"/>
      <c r="AW203" s="121"/>
      <c r="AX203" s="81"/>
      <c r="AY203" s="65"/>
      <c r="AZ203" s="65"/>
      <c r="BA203" s="149"/>
      <c r="BB203" s="66"/>
      <c r="BC203" s="81"/>
      <c r="BD203" s="65"/>
      <c r="BE203" s="65"/>
      <c r="BF203" s="149"/>
      <c r="BG203" s="57"/>
      <c r="BH203" s="81"/>
      <c r="BI203" s="112"/>
      <c r="BJ203" s="112"/>
      <c r="BK203" s="151"/>
      <c r="BL203" s="123"/>
      <c r="BM203" s="81"/>
      <c r="BN203" s="65"/>
      <c r="BO203" s="65"/>
      <c r="BP203" s="149"/>
      <c r="BQ203" s="65"/>
      <c r="BR203" s="81"/>
      <c r="BS203" s="127"/>
      <c r="BT203" s="127"/>
      <c r="BU203" s="150"/>
      <c r="BV203" s="60"/>
      <c r="BW203" s="81"/>
      <c r="BX203" s="82"/>
      <c r="BY203" s="82"/>
      <c r="BZ203" s="157"/>
      <c r="CA203" s="63"/>
      <c r="CB203" s="129"/>
      <c r="CC203" s="82"/>
      <c r="CD203" s="82"/>
      <c r="CE203" s="157"/>
      <c r="CF203" s="63"/>
      <c r="CG203" s="129"/>
      <c r="CH203" s="82"/>
      <c r="CI203" s="82"/>
      <c r="CJ203" s="157"/>
      <c r="CK203" s="82"/>
      <c r="CL203" s="129"/>
      <c r="CM203" s="82"/>
      <c r="CN203" s="82"/>
      <c r="CO203" s="157"/>
      <c r="CP203" s="82"/>
      <c r="CQ203" s="129"/>
      <c r="CR203" s="112"/>
      <c r="CS203" s="112"/>
      <c r="CT203" s="151"/>
      <c r="CU203" s="82"/>
      <c r="CV203" s="129"/>
      <c r="CW203" s="119"/>
      <c r="CX203" s="119"/>
      <c r="CY203" s="150"/>
      <c r="CZ203" s="82"/>
      <c r="DA203" s="129"/>
      <c r="DB203" s="119"/>
      <c r="DC203" s="119"/>
      <c r="DD203" s="150"/>
      <c r="DE203" s="82"/>
      <c r="DF203" s="129"/>
      <c r="DG203" s="112"/>
      <c r="DH203" s="112"/>
      <c r="DI203" s="151"/>
      <c r="DJ203" s="82"/>
      <c r="DK203" s="129"/>
      <c r="DL203" s="119"/>
      <c r="DM203" s="119"/>
      <c r="DN203" s="150"/>
      <c r="DO203" s="82"/>
      <c r="DQ203" s="45"/>
      <c r="DR203" s="46"/>
      <c r="DS203" s="176"/>
      <c r="DT203" s="48"/>
      <c r="DU203" s="91"/>
      <c r="DV203" s="49"/>
      <c r="DW203" s="50"/>
      <c r="DX203" s="170">
        <f t="shared" si="129"/>
        <v>0</v>
      </c>
      <c r="DY203" s="170">
        <f t="shared" si="130"/>
        <v>0</v>
      </c>
      <c r="DZ203" s="170">
        <f t="shared" si="131"/>
        <v>0</v>
      </c>
      <c r="EA203" s="171">
        <f t="shared" si="132"/>
        <v>0</v>
      </c>
      <c r="EB203" s="170">
        <f t="shared" si="133"/>
        <v>0</v>
      </c>
      <c r="EC203" s="170">
        <f t="shared" si="134"/>
        <v>0</v>
      </c>
      <c r="ED203" s="172">
        <f t="shared" si="135"/>
        <v>0</v>
      </c>
      <c r="EE203" s="170">
        <f t="shared" si="136"/>
        <v>0</v>
      </c>
      <c r="EF203" s="171">
        <f t="shared" si="137"/>
        <v>0</v>
      </c>
      <c r="EG203" s="173">
        <f t="shared" si="138"/>
        <v>0</v>
      </c>
      <c r="EH203" s="170">
        <f t="shared" si="139"/>
        <v>0</v>
      </c>
      <c r="EI203" s="171">
        <f t="shared" si="140"/>
        <v>0</v>
      </c>
      <c r="EJ203" s="170">
        <f t="shared" si="141"/>
        <v>0</v>
      </c>
      <c r="EK203" s="169">
        <f t="shared" si="142"/>
        <v>0</v>
      </c>
      <c r="EL203" s="170">
        <f t="shared" si="143"/>
        <v>0</v>
      </c>
      <c r="EM203" s="170">
        <f t="shared" si="144"/>
        <v>0</v>
      </c>
      <c r="EN203" s="174">
        <f t="shared" si="145"/>
        <v>0</v>
      </c>
      <c r="EO203" s="171">
        <f t="shared" si="146"/>
        <v>0</v>
      </c>
      <c r="EP203" s="171">
        <f t="shared" si="147"/>
        <v>0</v>
      </c>
      <c r="EQ203" s="174">
        <f t="shared" si="148"/>
        <v>0</v>
      </c>
      <c r="ER203" s="171">
        <f t="shared" si="149"/>
        <v>0</v>
      </c>
      <c r="ES203" s="199" t="s">
        <v>708</v>
      </c>
    </row>
    <row r="204" spans="1:149" s="14" customFormat="1" ht="88.5" customHeight="1" thickBot="1">
      <c r="A204" s="27">
        <v>192</v>
      </c>
      <c r="B204" s="102" t="s">
        <v>450</v>
      </c>
      <c r="C204" s="102" t="s">
        <v>451</v>
      </c>
      <c r="D204" s="100" t="s">
        <v>57</v>
      </c>
      <c r="E204" s="102" t="s">
        <v>37</v>
      </c>
      <c r="F204" s="104">
        <v>1</v>
      </c>
      <c r="G204" s="102" t="s">
        <v>58</v>
      </c>
      <c r="H204" s="103" t="s">
        <v>59</v>
      </c>
      <c r="I204" s="88"/>
      <c r="J204" s="31"/>
      <c r="K204" s="31"/>
      <c r="L204" s="31"/>
      <c r="M204" s="71"/>
      <c r="N204" s="71"/>
      <c r="P204" s="110">
        <v>13314</v>
      </c>
      <c r="Q204" s="110"/>
      <c r="R204" s="150">
        <f t="shared" ref="R204:R208" si="185">+Q204+P204</f>
        <v>13314</v>
      </c>
      <c r="S204" s="57">
        <f>+R204*F204</f>
        <v>13314</v>
      </c>
      <c r="T204" s="53"/>
      <c r="U204" s="65"/>
      <c r="V204" s="65"/>
      <c r="W204" s="149"/>
      <c r="X204" s="60"/>
      <c r="Y204" s="53"/>
      <c r="Z204" s="40"/>
      <c r="AA204" s="30"/>
      <c r="AB204" s="152"/>
      <c r="AC204" s="57"/>
      <c r="AD204" s="53"/>
      <c r="AE204" s="117"/>
      <c r="AF204" s="117"/>
      <c r="AG204" s="155"/>
      <c r="AH204" s="117"/>
      <c r="AI204" s="53"/>
      <c r="AJ204" s="40"/>
      <c r="AK204" s="30"/>
      <c r="AL204" s="152"/>
      <c r="AM204" s="60"/>
      <c r="AN204" s="61"/>
      <c r="AO204" s="57"/>
      <c r="AP204" s="57"/>
      <c r="AQ204" s="149"/>
      <c r="AR204" s="65"/>
      <c r="AS204" s="61"/>
      <c r="AT204" s="121">
        <v>17513</v>
      </c>
      <c r="AU204" s="121"/>
      <c r="AV204" s="162">
        <f t="shared" si="35"/>
        <v>17513</v>
      </c>
      <c r="AW204" s="121">
        <f>+AV204*F204</f>
        <v>17513</v>
      </c>
      <c r="AX204" s="61"/>
      <c r="AY204" s="57"/>
      <c r="AZ204" s="57"/>
      <c r="BA204" s="149"/>
      <c r="BB204" s="66"/>
      <c r="BC204" s="61"/>
      <c r="BD204" s="57"/>
      <c r="BE204" s="57"/>
      <c r="BF204" s="149"/>
      <c r="BG204" s="57"/>
      <c r="BH204" s="61"/>
      <c r="BI204" s="112"/>
      <c r="BJ204" s="112"/>
      <c r="BK204" s="151"/>
      <c r="BL204" s="123"/>
      <c r="BM204" s="61"/>
      <c r="BN204" s="57"/>
      <c r="BO204" s="57"/>
      <c r="BP204" s="149"/>
      <c r="BQ204" s="65"/>
      <c r="BR204" s="61"/>
      <c r="BS204" s="127">
        <v>17920</v>
      </c>
      <c r="BT204" s="127">
        <v>3404.8</v>
      </c>
      <c r="BU204" s="166">
        <f t="shared" si="156"/>
        <v>21324.799999999999</v>
      </c>
      <c r="BV204" s="60">
        <f>+BU204*F204</f>
        <v>21324.799999999999</v>
      </c>
      <c r="BW204" s="61"/>
      <c r="BX204" s="63"/>
      <c r="BY204" s="63"/>
      <c r="BZ204" s="157"/>
      <c r="CA204" s="63"/>
      <c r="CB204" s="128"/>
      <c r="CC204" s="63"/>
      <c r="CD204" s="63"/>
      <c r="CE204" s="157"/>
      <c r="CF204" s="63"/>
      <c r="CG204" s="128"/>
      <c r="CH204" s="63"/>
      <c r="CI204" s="63"/>
      <c r="CJ204" s="157"/>
      <c r="CK204" s="63"/>
      <c r="CL204" s="128"/>
      <c r="CM204" s="63"/>
      <c r="CN204" s="63"/>
      <c r="CO204" s="157"/>
      <c r="CP204" s="63"/>
      <c r="CQ204" s="128"/>
      <c r="CR204" s="112"/>
      <c r="CS204" s="112"/>
      <c r="CT204" s="151"/>
      <c r="CU204" s="82"/>
      <c r="CV204" s="128"/>
      <c r="CW204" s="119"/>
      <c r="CX204" s="119"/>
      <c r="CY204" s="150"/>
      <c r="CZ204" s="82"/>
      <c r="DA204" s="128"/>
      <c r="DB204" s="119"/>
      <c r="DC204" s="119"/>
      <c r="DD204" s="150"/>
      <c r="DE204" s="82"/>
      <c r="DF204" s="128"/>
      <c r="DG204" s="112"/>
      <c r="DH204" s="112"/>
      <c r="DI204" s="151"/>
      <c r="DJ204" s="82"/>
      <c r="DK204" s="128"/>
      <c r="DL204" s="119"/>
      <c r="DM204" s="119"/>
      <c r="DN204" s="150"/>
      <c r="DO204" s="63"/>
      <c r="DQ204" s="45">
        <f t="shared" si="152"/>
        <v>17383.933333333334</v>
      </c>
      <c r="DR204" s="46">
        <f>SMALL((R204,W204,AB204,AG204,AL204,AQ204,AV204,BA204,BF204,BK204,BP204,BU204,BZ204,CE204,CJ204,CO204,CT204,CY204,DD204,DI204,DN204),1)</f>
        <v>13314</v>
      </c>
      <c r="DS204" s="175" t="str">
        <f>IF(DR204=R204,$P$11,IF(DR204=W204,$U$11,IF(DR204=AB204,$Z$11,IF(DR204=AG204,$AE$11,IF(DR204=AL204,$AJ$11,IF(DR204=AQ204,$AO$11,IF(DR204=AV204,$AT$11,IF(DR204=BA204,$AY$11,IF(DR204=BF204,$BD$11,IF(DR204=BK204,$BI$11,IF(DR204=BP204,$BN$11,IF(DR204=BU204,$BS$11,IF(DR204=BZ204,$BX$11,IF(DR204=CE204,$CC$11,IF(DR204=CJ204,$CH$11,IF(DR204=CO204,$CM$11,IF(DR204=CT204,$CR$11,IF(DR204=CY204,$CW$11,IF(DR204=DD204,$DB$11,IF(DR204=DI204,$DG$11,IF(DR204=DN204,$DL$11)))))))))))))))))))))</f>
        <v>JOHNSON &amp; JOHNSON MEDTECH S.A.S</v>
      </c>
      <c r="DT204" s="48"/>
      <c r="DU204" s="91" t="str">
        <f t="shared" si="153"/>
        <v/>
      </c>
      <c r="DV204" s="49">
        <f t="shared" si="154"/>
        <v>13314</v>
      </c>
      <c r="DW204" s="50">
        <f>DV204*F204</f>
        <v>13314</v>
      </c>
      <c r="DX204" s="170">
        <f t="shared" si="129"/>
        <v>13314</v>
      </c>
      <c r="DY204" s="170">
        <f t="shared" si="130"/>
        <v>0</v>
      </c>
      <c r="DZ204" s="170">
        <f t="shared" si="131"/>
        <v>0</v>
      </c>
      <c r="EA204" s="171">
        <f t="shared" si="132"/>
        <v>0</v>
      </c>
      <c r="EB204" s="170">
        <f t="shared" si="133"/>
        <v>0</v>
      </c>
      <c r="EC204" s="170">
        <f t="shared" si="134"/>
        <v>0</v>
      </c>
      <c r="ED204" s="172">
        <f t="shared" si="135"/>
        <v>17513</v>
      </c>
      <c r="EE204" s="170">
        <f t="shared" si="136"/>
        <v>0</v>
      </c>
      <c r="EF204" s="171">
        <f t="shared" si="137"/>
        <v>0</v>
      </c>
      <c r="EG204" s="173">
        <f t="shared" si="138"/>
        <v>0</v>
      </c>
      <c r="EH204" s="170">
        <f t="shared" si="139"/>
        <v>0</v>
      </c>
      <c r="EI204" s="171">
        <f t="shared" si="140"/>
        <v>21324.799999999999</v>
      </c>
      <c r="EJ204" s="170">
        <f t="shared" si="141"/>
        <v>0</v>
      </c>
      <c r="EK204" s="169">
        <f t="shared" si="142"/>
        <v>0</v>
      </c>
      <c r="EL204" s="170">
        <f t="shared" si="143"/>
        <v>0</v>
      </c>
      <c r="EM204" s="170">
        <f t="shared" si="144"/>
        <v>0</v>
      </c>
      <c r="EN204" s="174">
        <f t="shared" si="145"/>
        <v>0</v>
      </c>
      <c r="EO204" s="171">
        <f t="shared" si="146"/>
        <v>0</v>
      </c>
      <c r="EP204" s="171">
        <f t="shared" si="147"/>
        <v>0</v>
      </c>
      <c r="EQ204" s="174">
        <f t="shared" si="148"/>
        <v>0</v>
      </c>
      <c r="ER204" s="171">
        <f t="shared" si="149"/>
        <v>0</v>
      </c>
      <c r="ES204" s="188"/>
    </row>
    <row r="205" spans="1:149" s="14" customFormat="1" ht="88.5" customHeight="1" thickBot="1">
      <c r="A205" s="27">
        <v>193</v>
      </c>
      <c r="B205" s="98" t="s">
        <v>452</v>
      </c>
      <c r="C205" s="99" t="s">
        <v>453</v>
      </c>
      <c r="D205" s="100" t="s">
        <v>57</v>
      </c>
      <c r="E205" s="99" t="s">
        <v>37</v>
      </c>
      <c r="F205" s="101">
        <v>288</v>
      </c>
      <c r="G205" s="102" t="s">
        <v>58</v>
      </c>
      <c r="H205" s="103" t="s">
        <v>59</v>
      </c>
      <c r="I205" s="88"/>
      <c r="J205" s="31"/>
      <c r="K205" s="31"/>
      <c r="L205" s="31"/>
      <c r="M205" s="71"/>
      <c r="N205" s="71"/>
      <c r="P205" s="110">
        <v>12120</v>
      </c>
      <c r="Q205" s="110"/>
      <c r="R205" s="150">
        <f t="shared" si="185"/>
        <v>12120</v>
      </c>
      <c r="S205" s="57">
        <f>+R205*F205</f>
        <v>3490560</v>
      </c>
      <c r="T205" s="53"/>
      <c r="U205" s="65"/>
      <c r="V205" s="65"/>
      <c r="W205" s="149"/>
      <c r="X205" s="60"/>
      <c r="Y205" s="53"/>
      <c r="Z205" s="40"/>
      <c r="AA205" s="30"/>
      <c r="AB205" s="152"/>
      <c r="AC205" s="57"/>
      <c r="AD205" s="53"/>
      <c r="AE205" s="117"/>
      <c r="AF205" s="117"/>
      <c r="AG205" s="155"/>
      <c r="AH205" s="117"/>
      <c r="AI205" s="53"/>
      <c r="AJ205" s="40"/>
      <c r="AK205" s="30"/>
      <c r="AL205" s="152"/>
      <c r="AM205" s="60"/>
      <c r="AN205" s="61"/>
      <c r="AO205" s="57"/>
      <c r="AP205" s="57"/>
      <c r="AQ205" s="149"/>
      <c r="AR205" s="65"/>
      <c r="AS205" s="61"/>
      <c r="AT205" s="121">
        <v>17600</v>
      </c>
      <c r="AU205" s="121"/>
      <c r="AV205" s="162">
        <f t="shared" si="35"/>
        <v>17600</v>
      </c>
      <c r="AW205" s="121">
        <f>+AV205*F205</f>
        <v>5068800</v>
      </c>
      <c r="AX205" s="61"/>
      <c r="AY205" s="57"/>
      <c r="AZ205" s="57"/>
      <c r="BA205" s="149"/>
      <c r="BB205" s="66"/>
      <c r="BC205" s="61"/>
      <c r="BD205" s="57"/>
      <c r="BE205" s="57"/>
      <c r="BF205" s="149"/>
      <c r="BG205" s="57"/>
      <c r="BH205" s="61"/>
      <c r="BI205" s="123">
        <v>17600</v>
      </c>
      <c r="BJ205" s="123"/>
      <c r="BK205" s="163">
        <v>17600</v>
      </c>
      <c r="BL205" s="123">
        <f>+BK205*F205</f>
        <v>5068800</v>
      </c>
      <c r="BM205" s="61"/>
      <c r="BN205" s="57"/>
      <c r="BO205" s="57"/>
      <c r="BP205" s="149"/>
      <c r="BQ205" s="65"/>
      <c r="BR205" s="61"/>
      <c r="BS205" s="127">
        <v>17920</v>
      </c>
      <c r="BT205" s="127">
        <v>3404.8</v>
      </c>
      <c r="BU205" s="166">
        <f t="shared" si="156"/>
        <v>21324.799999999999</v>
      </c>
      <c r="BV205" s="60">
        <f>+BU205*F205</f>
        <v>6141542.3999999994</v>
      </c>
      <c r="BW205" s="61"/>
      <c r="BX205" s="63"/>
      <c r="BY205" s="63"/>
      <c r="BZ205" s="157"/>
      <c r="CA205" s="63"/>
      <c r="CB205" s="128"/>
      <c r="CC205" s="63"/>
      <c r="CD205" s="63"/>
      <c r="CE205" s="157"/>
      <c r="CF205" s="63"/>
      <c r="CG205" s="128"/>
      <c r="CH205" s="63"/>
      <c r="CI205" s="63"/>
      <c r="CJ205" s="157"/>
      <c r="CK205" s="63"/>
      <c r="CL205" s="128"/>
      <c r="CM205" s="63"/>
      <c r="CN205" s="63"/>
      <c r="CO205" s="157"/>
      <c r="CP205" s="63"/>
      <c r="CQ205" s="128"/>
      <c r="CR205" s="124"/>
      <c r="CS205" s="124"/>
      <c r="CT205" s="151"/>
      <c r="CU205" s="82"/>
      <c r="CV205" s="128"/>
      <c r="CW205" s="119"/>
      <c r="CX205" s="119"/>
      <c r="CY205" s="150"/>
      <c r="CZ205" s="82"/>
      <c r="DA205" s="128"/>
      <c r="DB205" s="119"/>
      <c r="DC205" s="119"/>
      <c r="DD205" s="150"/>
      <c r="DE205" s="82"/>
      <c r="DF205" s="128"/>
      <c r="DG205" s="124"/>
      <c r="DH205" s="124"/>
      <c r="DI205" s="151"/>
      <c r="DJ205" s="82"/>
      <c r="DK205" s="128"/>
      <c r="DL205" s="119"/>
      <c r="DM205" s="119"/>
      <c r="DN205" s="150"/>
      <c r="DO205" s="63"/>
      <c r="DQ205" s="45">
        <f t="shared" si="152"/>
        <v>17161.2</v>
      </c>
      <c r="DR205" s="46">
        <f>SMALL((R205,W205,AB205,AG205,AL205,AQ205,AV205,BA205,BF205,BK205,BP205,BU205,BZ205,CE205,CJ205,CO205,CT205,CY205,DD205,DI205,DN205),1)</f>
        <v>12120</v>
      </c>
      <c r="DS205" s="175" t="str">
        <f>IF(DR205=R205,$P$11,IF(DR205=W205,$U$11,IF(DR205=AB205,$Z$11,IF(DR205=AG205,$AE$11,IF(DR205=AL205,$AJ$11,IF(DR205=AQ205,$AO$11,IF(DR205=AV205,$AT$11,IF(DR205=BA205,$AY$11,IF(DR205=BF205,$BD$11,IF(DR205=BK205,$BI$11,IF(DR205=BP205,$BN$11,IF(DR205=BU205,$BS$11,IF(DR205=BZ205,$BX$11,IF(DR205=CE205,$CC$11,IF(DR205=CJ205,$CH$11,IF(DR205=CO205,$CM$11,IF(DR205=CT205,$CR$11,IF(DR205=CY205,$CW$11,IF(DR205=DD205,$DB$11,IF(DR205=DI205,$DG$11,IF(DR205=DN205,$DL$11)))))))))))))))))))))</f>
        <v>JOHNSON &amp; JOHNSON MEDTECH S.A.S</v>
      </c>
      <c r="DT205" s="48"/>
      <c r="DU205" s="91" t="str">
        <f t="shared" si="153"/>
        <v/>
      </c>
      <c r="DV205" s="49">
        <f t="shared" si="154"/>
        <v>12120</v>
      </c>
      <c r="DW205" s="50">
        <f>DV205*F205</f>
        <v>3490560</v>
      </c>
      <c r="DX205" s="170">
        <f t="shared" si="129"/>
        <v>12120</v>
      </c>
      <c r="DY205" s="170">
        <f t="shared" si="130"/>
        <v>0</v>
      </c>
      <c r="DZ205" s="170">
        <f t="shared" si="131"/>
        <v>0</v>
      </c>
      <c r="EA205" s="171">
        <f t="shared" si="132"/>
        <v>0</v>
      </c>
      <c r="EB205" s="170">
        <f t="shared" si="133"/>
        <v>0</v>
      </c>
      <c r="EC205" s="170">
        <f t="shared" si="134"/>
        <v>0</v>
      </c>
      <c r="ED205" s="172">
        <f t="shared" si="135"/>
        <v>17600</v>
      </c>
      <c r="EE205" s="170">
        <f t="shared" si="136"/>
        <v>0</v>
      </c>
      <c r="EF205" s="171">
        <f t="shared" si="137"/>
        <v>0</v>
      </c>
      <c r="EG205" s="173">
        <f t="shared" si="138"/>
        <v>17600</v>
      </c>
      <c r="EH205" s="170">
        <f t="shared" si="139"/>
        <v>0</v>
      </c>
      <c r="EI205" s="171">
        <f t="shared" si="140"/>
        <v>21324.799999999999</v>
      </c>
      <c r="EJ205" s="170">
        <f t="shared" si="141"/>
        <v>0</v>
      </c>
      <c r="EK205" s="169">
        <f t="shared" si="142"/>
        <v>0</v>
      </c>
      <c r="EL205" s="170">
        <f t="shared" si="143"/>
        <v>0</v>
      </c>
      <c r="EM205" s="170">
        <f t="shared" si="144"/>
        <v>0</v>
      </c>
      <c r="EN205" s="174">
        <f t="shared" si="145"/>
        <v>0</v>
      </c>
      <c r="EO205" s="171">
        <f t="shared" si="146"/>
        <v>0</v>
      </c>
      <c r="EP205" s="171">
        <f t="shared" si="147"/>
        <v>0</v>
      </c>
      <c r="EQ205" s="174">
        <f t="shared" si="148"/>
        <v>0</v>
      </c>
      <c r="ER205" s="171">
        <f t="shared" si="149"/>
        <v>0</v>
      </c>
      <c r="ES205" s="188"/>
    </row>
    <row r="206" spans="1:149" s="14" customFormat="1" ht="88.5" customHeight="1" thickBot="1">
      <c r="A206" s="27">
        <v>194</v>
      </c>
      <c r="B206" s="98" t="s">
        <v>454</v>
      </c>
      <c r="C206" s="99" t="s">
        <v>455</v>
      </c>
      <c r="D206" s="100" t="s">
        <v>57</v>
      </c>
      <c r="E206" s="99" t="s">
        <v>37</v>
      </c>
      <c r="F206" s="101">
        <v>48</v>
      </c>
      <c r="G206" s="102" t="s">
        <v>58</v>
      </c>
      <c r="H206" s="103" t="s">
        <v>59</v>
      </c>
      <c r="I206" s="88"/>
      <c r="J206" s="31"/>
      <c r="K206" s="31"/>
      <c r="L206" s="31"/>
      <c r="M206" s="71"/>
      <c r="N206" s="71"/>
      <c r="P206" s="110">
        <v>8880</v>
      </c>
      <c r="Q206" s="110"/>
      <c r="R206" s="150">
        <f t="shared" si="185"/>
        <v>8880</v>
      </c>
      <c r="S206" s="57">
        <f>+R206*F206</f>
        <v>426240</v>
      </c>
      <c r="T206" s="53"/>
      <c r="U206" s="65"/>
      <c r="V206" s="65"/>
      <c r="W206" s="149"/>
      <c r="X206" s="60"/>
      <c r="Y206" s="53"/>
      <c r="Z206" s="40"/>
      <c r="AA206" s="30"/>
      <c r="AB206" s="152"/>
      <c r="AC206" s="57"/>
      <c r="AD206" s="53"/>
      <c r="AE206" s="117"/>
      <c r="AF206" s="117"/>
      <c r="AG206" s="155"/>
      <c r="AH206" s="117"/>
      <c r="AI206" s="53"/>
      <c r="AJ206" s="40"/>
      <c r="AK206" s="30"/>
      <c r="AL206" s="152"/>
      <c r="AM206" s="60"/>
      <c r="AN206" s="61"/>
      <c r="AO206" s="57"/>
      <c r="AP206" s="57"/>
      <c r="AQ206" s="149"/>
      <c r="AR206" s="65"/>
      <c r="AS206" s="61"/>
      <c r="AT206" s="121"/>
      <c r="AU206" s="121"/>
      <c r="AV206" s="162"/>
      <c r="AW206" s="121"/>
      <c r="AX206" s="61"/>
      <c r="AY206" s="57"/>
      <c r="AZ206" s="57"/>
      <c r="BA206" s="149"/>
      <c r="BB206" s="66"/>
      <c r="BC206" s="61"/>
      <c r="BD206" s="57"/>
      <c r="BE206" s="57"/>
      <c r="BF206" s="149"/>
      <c r="BG206" s="57"/>
      <c r="BH206" s="61"/>
      <c r="BI206" s="124"/>
      <c r="BJ206" s="124"/>
      <c r="BK206" s="151"/>
      <c r="BL206" s="123"/>
      <c r="BM206" s="61"/>
      <c r="BN206" s="57"/>
      <c r="BO206" s="57"/>
      <c r="BP206" s="149"/>
      <c r="BQ206" s="65"/>
      <c r="BR206" s="61"/>
      <c r="BS206" s="127"/>
      <c r="BT206" s="127"/>
      <c r="BU206" s="150"/>
      <c r="BV206" s="60"/>
      <c r="BW206" s="61"/>
      <c r="BX206" s="63"/>
      <c r="BY206" s="63"/>
      <c r="BZ206" s="157"/>
      <c r="CA206" s="63"/>
      <c r="CB206" s="128"/>
      <c r="CC206" s="63"/>
      <c r="CD206" s="63"/>
      <c r="CE206" s="157"/>
      <c r="CF206" s="63"/>
      <c r="CG206" s="128"/>
      <c r="CH206" s="63"/>
      <c r="CI206" s="63"/>
      <c r="CJ206" s="157"/>
      <c r="CK206" s="63"/>
      <c r="CL206" s="128"/>
      <c r="CM206" s="63"/>
      <c r="CN206" s="63"/>
      <c r="CO206" s="157"/>
      <c r="CP206" s="63"/>
      <c r="CQ206" s="128"/>
      <c r="CR206" s="124"/>
      <c r="CS206" s="124"/>
      <c r="CT206" s="151"/>
      <c r="CU206" s="82"/>
      <c r="CV206" s="128"/>
      <c r="CW206" s="119"/>
      <c r="CX206" s="119"/>
      <c r="CY206" s="150"/>
      <c r="CZ206" s="82"/>
      <c r="DA206" s="128"/>
      <c r="DB206" s="119"/>
      <c r="DC206" s="119"/>
      <c r="DD206" s="150"/>
      <c r="DE206" s="82"/>
      <c r="DF206" s="128"/>
      <c r="DG206" s="124"/>
      <c r="DH206" s="124"/>
      <c r="DI206" s="151"/>
      <c r="DJ206" s="82"/>
      <c r="DK206" s="128"/>
      <c r="DL206" s="119"/>
      <c r="DM206" s="119"/>
      <c r="DN206" s="150"/>
      <c r="DO206" s="63"/>
      <c r="DQ206" s="45">
        <f t="shared" si="152"/>
        <v>8880</v>
      </c>
      <c r="DR206" s="46">
        <f>SMALL((R206,W206,AB206,AG206,AL206,AQ206,AV206,BA206,BF206,BK206,BP206,BU206,BZ206,CE206,CJ206,CO206,CT206,CY206,DD206,DI206,DN206),1)</f>
        <v>8880</v>
      </c>
      <c r="DS206" s="175" t="str">
        <f>IF(DR206=R206,$P$11,IF(DR206=W206,$U$11,IF(DR206=AB206,$Z$11,IF(DR206=AG206,$AE$11,IF(DR206=AL206,$AJ$11,IF(DR206=AQ206,$AO$11,IF(DR206=AV206,$AT$11,IF(DR206=BA206,$AY$11,IF(DR206=BF206,$BD$11,IF(DR206=BK206,$BI$11,IF(DR206=BP206,$BN$11,IF(DR206=BU206,$BS$11,IF(DR206=BZ206,$BX$11,IF(DR206=CE206,$CC$11,IF(DR206=CJ206,$CH$11,IF(DR206=CO206,$CM$11,IF(DR206=CT206,$CR$11,IF(DR206=CY206,$CW$11,IF(DR206=DD206,$DB$11,IF(DR206=DI206,$DG$11,IF(DR206=DN206,$DL$11)))))))))))))))))))))</f>
        <v>JOHNSON &amp; JOHNSON MEDTECH S.A.S</v>
      </c>
      <c r="DT206" s="48"/>
      <c r="DU206" s="91" t="str">
        <f t="shared" si="153"/>
        <v/>
      </c>
      <c r="DV206" s="49">
        <f t="shared" si="154"/>
        <v>8880</v>
      </c>
      <c r="DW206" s="50">
        <f>DV206*F206</f>
        <v>426240</v>
      </c>
      <c r="DX206" s="170">
        <f t="shared" ref="DX206:DX269" si="186">R206</f>
        <v>8880</v>
      </c>
      <c r="DY206" s="170">
        <f t="shared" ref="DY206:DY269" si="187">W206</f>
        <v>0</v>
      </c>
      <c r="DZ206" s="170">
        <f t="shared" ref="DZ206:DZ269" si="188">AB206</f>
        <v>0</v>
      </c>
      <c r="EA206" s="171">
        <f t="shared" ref="EA206:EA269" si="189">AG206</f>
        <v>0</v>
      </c>
      <c r="EB206" s="170">
        <f t="shared" ref="EB206:EB269" si="190">AL206</f>
        <v>0</v>
      </c>
      <c r="EC206" s="170">
        <f t="shared" ref="EC206:EC269" si="191">AQ206</f>
        <v>0</v>
      </c>
      <c r="ED206" s="172">
        <f t="shared" ref="ED206:ED269" si="192">AV206</f>
        <v>0</v>
      </c>
      <c r="EE206" s="170">
        <f t="shared" ref="EE206:EE269" si="193">BA206</f>
        <v>0</v>
      </c>
      <c r="EF206" s="171">
        <f t="shared" ref="EF206:EF269" si="194">BF206</f>
        <v>0</v>
      </c>
      <c r="EG206" s="173">
        <f t="shared" ref="EG206:EG269" si="195">BK206</f>
        <v>0</v>
      </c>
      <c r="EH206" s="170">
        <f t="shared" ref="EH206:EH269" si="196">BP206</f>
        <v>0</v>
      </c>
      <c r="EI206" s="171">
        <f t="shared" ref="EI206:EI269" si="197">BU206</f>
        <v>0</v>
      </c>
      <c r="EJ206" s="170">
        <f t="shared" ref="EJ206:EJ269" si="198">BZ206</f>
        <v>0</v>
      </c>
      <c r="EK206" s="169">
        <f t="shared" ref="EK206:EK269" si="199">CE206</f>
        <v>0</v>
      </c>
      <c r="EL206" s="170">
        <f t="shared" ref="EL206:EL269" si="200">CJ206</f>
        <v>0</v>
      </c>
      <c r="EM206" s="170">
        <f t="shared" ref="EM206:EM269" si="201">CO206</f>
        <v>0</v>
      </c>
      <c r="EN206" s="174">
        <f t="shared" ref="EN206:EN269" si="202">CT206</f>
        <v>0</v>
      </c>
      <c r="EO206" s="171">
        <f t="shared" ref="EO206:EO269" si="203">CY206</f>
        <v>0</v>
      </c>
      <c r="EP206" s="171">
        <f t="shared" ref="EP206:EP269" si="204">DD206</f>
        <v>0</v>
      </c>
      <c r="EQ206" s="174">
        <f t="shared" ref="EQ206:EQ269" si="205">DI206</f>
        <v>0</v>
      </c>
      <c r="ER206" s="171">
        <f t="shared" ref="ER206:ER269" si="206">DN206</f>
        <v>0</v>
      </c>
      <c r="ES206" s="188"/>
    </row>
    <row r="207" spans="1:149" s="182" customFormat="1" ht="88.5" customHeight="1" thickBot="1">
      <c r="A207" s="27">
        <v>195</v>
      </c>
      <c r="B207" s="98" t="s">
        <v>456</v>
      </c>
      <c r="C207" s="99" t="s">
        <v>457</v>
      </c>
      <c r="D207" s="100" t="s">
        <v>57</v>
      </c>
      <c r="E207" s="99" t="s">
        <v>37</v>
      </c>
      <c r="F207" s="101">
        <v>48</v>
      </c>
      <c r="G207" s="102" t="s">
        <v>58</v>
      </c>
      <c r="H207" s="103" t="s">
        <v>59</v>
      </c>
      <c r="I207" s="88"/>
      <c r="J207" s="76"/>
      <c r="K207" s="77"/>
      <c r="L207" s="76"/>
      <c r="M207" s="71"/>
      <c r="N207" s="71"/>
      <c r="P207" s="110">
        <v>17646</v>
      </c>
      <c r="Q207" s="110"/>
      <c r="R207" s="150">
        <f t="shared" si="185"/>
        <v>17646</v>
      </c>
      <c r="S207" s="57">
        <f>+R207*F207</f>
        <v>847008</v>
      </c>
      <c r="T207" s="78"/>
      <c r="U207" s="65"/>
      <c r="V207" s="65"/>
      <c r="W207" s="149"/>
      <c r="X207" s="66"/>
      <c r="Y207" s="78"/>
      <c r="Z207" s="79"/>
      <c r="AA207" s="80"/>
      <c r="AB207" s="152"/>
      <c r="AC207" s="65"/>
      <c r="AD207" s="78"/>
      <c r="AE207" s="117"/>
      <c r="AF207" s="117"/>
      <c r="AG207" s="155"/>
      <c r="AH207" s="117"/>
      <c r="AI207" s="78"/>
      <c r="AJ207" s="79"/>
      <c r="AK207" s="80"/>
      <c r="AL207" s="152"/>
      <c r="AM207" s="66"/>
      <c r="AN207" s="81"/>
      <c r="AO207" s="65"/>
      <c r="AP207" s="65"/>
      <c r="AQ207" s="149"/>
      <c r="AR207" s="65"/>
      <c r="AS207" s="81"/>
      <c r="AT207" s="121">
        <v>24843</v>
      </c>
      <c r="AU207" s="121"/>
      <c r="AV207" s="162">
        <f t="shared" si="35"/>
        <v>24843</v>
      </c>
      <c r="AW207" s="121">
        <f>+AV207*F207</f>
        <v>1192464</v>
      </c>
      <c r="AX207" s="81"/>
      <c r="AY207" s="65"/>
      <c r="AZ207" s="65"/>
      <c r="BA207" s="149"/>
      <c r="BB207" s="66"/>
      <c r="BC207" s="81"/>
      <c r="BD207" s="65"/>
      <c r="BE207" s="65"/>
      <c r="BF207" s="149"/>
      <c r="BG207" s="57"/>
      <c r="BH207" s="81"/>
      <c r="BI207" s="123">
        <v>9378</v>
      </c>
      <c r="BJ207" s="123"/>
      <c r="BK207" s="163">
        <v>9378</v>
      </c>
      <c r="BL207" s="123">
        <f>+BK207*F207</f>
        <v>450144</v>
      </c>
      <c r="BM207" s="81"/>
      <c r="BN207" s="65"/>
      <c r="BO207" s="65"/>
      <c r="BP207" s="149"/>
      <c r="BQ207" s="65"/>
      <c r="BR207" s="81"/>
      <c r="BS207" s="127">
        <v>42490</v>
      </c>
      <c r="BT207" s="127">
        <v>8073.1</v>
      </c>
      <c r="BU207" s="166">
        <f t="shared" ref="BU207:BU251" si="207">+BT207+BS207</f>
        <v>50563.1</v>
      </c>
      <c r="BV207" s="60">
        <f>+BU207*F207</f>
        <v>2427028.7999999998</v>
      </c>
      <c r="BW207" s="81"/>
      <c r="BX207" s="82"/>
      <c r="BY207" s="82"/>
      <c r="BZ207" s="157"/>
      <c r="CA207" s="63"/>
      <c r="CB207" s="129"/>
      <c r="CC207" s="82"/>
      <c r="CD207" s="82"/>
      <c r="CE207" s="157"/>
      <c r="CF207" s="63"/>
      <c r="CG207" s="129"/>
      <c r="CH207" s="82"/>
      <c r="CI207" s="82"/>
      <c r="CJ207" s="157"/>
      <c r="CK207" s="82"/>
      <c r="CL207" s="129"/>
      <c r="CM207" s="82"/>
      <c r="CN207" s="82"/>
      <c r="CO207" s="157"/>
      <c r="CP207" s="82"/>
      <c r="CQ207" s="129"/>
      <c r="CR207" s="124"/>
      <c r="CS207" s="124"/>
      <c r="CT207" s="151"/>
      <c r="CU207" s="82"/>
      <c r="CV207" s="129"/>
      <c r="CW207" s="119"/>
      <c r="CX207" s="119"/>
      <c r="CY207" s="150"/>
      <c r="CZ207" s="82"/>
      <c r="DA207" s="129"/>
      <c r="DB207" s="119"/>
      <c r="DC207" s="119"/>
      <c r="DD207" s="150"/>
      <c r="DE207" s="82"/>
      <c r="DF207" s="129"/>
      <c r="DG207" s="124"/>
      <c r="DH207" s="124"/>
      <c r="DI207" s="151"/>
      <c r="DJ207" s="82"/>
      <c r="DK207" s="129"/>
      <c r="DL207" s="119"/>
      <c r="DM207" s="119"/>
      <c r="DN207" s="150"/>
      <c r="DO207" s="82"/>
      <c r="DQ207" s="45">
        <f t="shared" ref="DQ207:DQ270" si="208">AVERAGE(R207,W207,AB207,AG207,AL207,AQ207,AV207,BA207,BF207,BK207,BP207,BU207,BZ207,CE207,CJ207,CO207,CT207,CY207,DD207,DI207,DN207)</f>
        <v>25607.525000000001</v>
      </c>
      <c r="DR207" s="46">
        <f>SMALL((R207,W207,AB207,AG207,AL207,AQ207,AV207,BA207,BF207,BK207,BP207,BU207,BZ207,CE207,CJ207,CO207,CT207,CY207,DD207,DI207,DN207),1)</f>
        <v>9378</v>
      </c>
      <c r="DS207" s="175" t="str">
        <f>IF(DR207=R207,$P$11,IF(DR207=W207,$U$11,IF(DR207=AB207,$Z$11,IF(DR207=AG207,$AE$11,IF(DR207=AL207,$AJ$11,IF(DR207=AQ207,$AO$11,IF(DR207=AV207,$AT$11,IF(DR207=BA207,$AY$11,IF(DR207=BF207,$BD$11,IF(DR207=BK207,$BI$11,IF(DR207=BP207,$BN$11,IF(DR207=BU207,$BS$11,IF(DR207=BZ207,$BX$11,IF(DR207=CE207,$CC$11,IF(DR207=CJ207,$CH$11,IF(DR207=CO207,$CM$11,IF(DR207=CT207,$CR$11,IF(DR207=CY207,$CW$11,IF(DR207=DD207,$DB$11,IF(DR207=DI207,$DG$11,IF(DR207=DN207,$DL$11)))))))))))))))))))))</f>
        <v>DISCOLMETS S.A.S</v>
      </c>
      <c r="DT207" s="48"/>
      <c r="DU207" s="91" t="str">
        <f t="shared" ref="DU207:DU270" si="209">IFERROR(DT207/M207,"")</f>
        <v/>
      </c>
      <c r="DV207" s="49">
        <f t="shared" ref="DV207:DV270" si="210">+DR207</f>
        <v>9378</v>
      </c>
      <c r="DW207" s="50">
        <f>DV207*F207</f>
        <v>450144</v>
      </c>
      <c r="DX207" s="170">
        <f t="shared" si="186"/>
        <v>17646</v>
      </c>
      <c r="DY207" s="170">
        <f t="shared" si="187"/>
        <v>0</v>
      </c>
      <c r="DZ207" s="170">
        <f t="shared" si="188"/>
        <v>0</v>
      </c>
      <c r="EA207" s="171">
        <f t="shared" si="189"/>
        <v>0</v>
      </c>
      <c r="EB207" s="170">
        <f t="shared" si="190"/>
        <v>0</v>
      </c>
      <c r="EC207" s="170">
        <f t="shared" si="191"/>
        <v>0</v>
      </c>
      <c r="ED207" s="172">
        <f t="shared" si="192"/>
        <v>24843</v>
      </c>
      <c r="EE207" s="170">
        <f t="shared" si="193"/>
        <v>0</v>
      </c>
      <c r="EF207" s="171">
        <f t="shared" si="194"/>
        <v>0</v>
      </c>
      <c r="EG207" s="173">
        <f t="shared" si="195"/>
        <v>9378</v>
      </c>
      <c r="EH207" s="170">
        <f t="shared" si="196"/>
        <v>0</v>
      </c>
      <c r="EI207" s="171">
        <f t="shared" si="197"/>
        <v>50563.1</v>
      </c>
      <c r="EJ207" s="170">
        <f t="shared" si="198"/>
        <v>0</v>
      </c>
      <c r="EK207" s="169">
        <f t="shared" si="199"/>
        <v>0</v>
      </c>
      <c r="EL207" s="170">
        <f t="shared" si="200"/>
        <v>0</v>
      </c>
      <c r="EM207" s="170">
        <f t="shared" si="201"/>
        <v>0</v>
      </c>
      <c r="EN207" s="174">
        <f t="shared" si="202"/>
        <v>0</v>
      </c>
      <c r="EO207" s="171">
        <f t="shared" si="203"/>
        <v>0</v>
      </c>
      <c r="EP207" s="171">
        <f t="shared" si="204"/>
        <v>0</v>
      </c>
      <c r="EQ207" s="174">
        <f t="shared" si="205"/>
        <v>0</v>
      </c>
      <c r="ER207" s="171">
        <f t="shared" si="206"/>
        <v>0</v>
      </c>
      <c r="ES207" s="35"/>
    </row>
    <row r="208" spans="1:149" s="14" customFormat="1" ht="88.5" customHeight="1" thickBot="1">
      <c r="A208" s="27">
        <v>196</v>
      </c>
      <c r="B208" s="102" t="s">
        <v>458</v>
      </c>
      <c r="C208" s="102" t="s">
        <v>459</v>
      </c>
      <c r="D208" s="100" t="s">
        <v>57</v>
      </c>
      <c r="E208" s="102" t="s">
        <v>37</v>
      </c>
      <c r="F208" s="104">
        <v>1</v>
      </c>
      <c r="G208" s="102" t="s">
        <v>58</v>
      </c>
      <c r="H208" s="103" t="s">
        <v>59</v>
      </c>
      <c r="I208" s="90"/>
      <c r="J208" s="71"/>
      <c r="K208" s="71"/>
      <c r="L208" s="71"/>
      <c r="M208" s="71"/>
      <c r="N208" s="71"/>
      <c r="P208" s="110">
        <v>10597200</v>
      </c>
      <c r="Q208" s="110">
        <v>2013468</v>
      </c>
      <c r="R208" s="150">
        <f t="shared" si="185"/>
        <v>12610668</v>
      </c>
      <c r="S208" s="57">
        <f>+R208*F208</f>
        <v>12610668</v>
      </c>
      <c r="T208" s="53"/>
      <c r="U208" s="65"/>
      <c r="V208" s="65"/>
      <c r="W208" s="149"/>
      <c r="X208" s="60"/>
      <c r="Y208" s="53"/>
      <c r="Z208" s="40"/>
      <c r="AA208" s="30"/>
      <c r="AB208" s="152"/>
      <c r="AC208" s="57"/>
      <c r="AD208" s="53"/>
      <c r="AE208" s="117"/>
      <c r="AF208" s="117"/>
      <c r="AG208" s="155"/>
      <c r="AH208" s="117"/>
      <c r="AI208" s="53"/>
      <c r="AJ208" s="40"/>
      <c r="AK208" s="30"/>
      <c r="AL208" s="152"/>
      <c r="AM208" s="60"/>
      <c r="AN208" s="61"/>
      <c r="AO208" s="57"/>
      <c r="AP208" s="57"/>
      <c r="AQ208" s="149"/>
      <c r="AR208" s="65"/>
      <c r="AS208" s="61"/>
      <c r="AT208" s="121"/>
      <c r="AU208" s="121"/>
      <c r="AV208" s="162"/>
      <c r="AW208" s="121"/>
      <c r="AX208" s="61"/>
      <c r="AY208" s="57"/>
      <c r="AZ208" s="57"/>
      <c r="BA208" s="149"/>
      <c r="BB208" s="66"/>
      <c r="BC208" s="61"/>
      <c r="BD208" s="57"/>
      <c r="BE208" s="57"/>
      <c r="BF208" s="149"/>
      <c r="BG208" s="57"/>
      <c r="BH208" s="61"/>
      <c r="BI208" s="124"/>
      <c r="BJ208" s="124"/>
      <c r="BK208" s="151"/>
      <c r="BL208" s="123"/>
      <c r="BM208" s="61"/>
      <c r="BN208" s="57"/>
      <c r="BO208" s="57"/>
      <c r="BP208" s="149"/>
      <c r="BQ208" s="65"/>
      <c r="BR208" s="61"/>
      <c r="BS208" s="127"/>
      <c r="BT208" s="127"/>
      <c r="BU208" s="150"/>
      <c r="BV208" s="60"/>
      <c r="BW208" s="61"/>
      <c r="BX208" s="63"/>
      <c r="BY208" s="63"/>
      <c r="BZ208" s="157"/>
      <c r="CA208" s="63"/>
      <c r="CB208" s="128"/>
      <c r="CC208" s="63"/>
      <c r="CD208" s="63"/>
      <c r="CE208" s="157"/>
      <c r="CF208" s="63"/>
      <c r="CG208" s="128"/>
      <c r="CH208" s="63"/>
      <c r="CI208" s="63"/>
      <c r="CJ208" s="157"/>
      <c r="CK208" s="63"/>
      <c r="CL208" s="128"/>
      <c r="CM208" s="63"/>
      <c r="CN208" s="63"/>
      <c r="CO208" s="157"/>
      <c r="CP208" s="63"/>
      <c r="CQ208" s="128"/>
      <c r="CR208" s="124"/>
      <c r="CS208" s="124"/>
      <c r="CT208" s="151"/>
      <c r="CU208" s="82"/>
      <c r="CV208" s="128"/>
      <c r="CW208" s="119"/>
      <c r="CX208" s="119"/>
      <c r="CY208" s="150"/>
      <c r="CZ208" s="82"/>
      <c r="DA208" s="128"/>
      <c r="DB208" s="119"/>
      <c r="DC208" s="119"/>
      <c r="DD208" s="150"/>
      <c r="DE208" s="82"/>
      <c r="DF208" s="128"/>
      <c r="DG208" s="124"/>
      <c r="DH208" s="124"/>
      <c r="DI208" s="151"/>
      <c r="DJ208" s="82"/>
      <c r="DK208" s="128"/>
      <c r="DL208" s="119"/>
      <c r="DM208" s="119"/>
      <c r="DN208" s="150"/>
      <c r="DO208" s="63"/>
      <c r="DQ208" s="45">
        <f t="shared" si="208"/>
        <v>12610668</v>
      </c>
      <c r="DR208" s="46">
        <f>SMALL((R208,W208,AB208,AG208,AL208,AQ208,AV208,BA208,BF208,BK208,BP208,BU208,BZ208,CE208,CJ208,CO208,CT208,CY208,DD208,DI208,DN208),1)</f>
        <v>12610668</v>
      </c>
      <c r="DS208" s="180" t="str">
        <f>IF(DR208=R208,$P$11,IF(DR208=W208,$U$11,IF(DR208=AB208,$Z$11,IF(DR208=AG208,$AE$11,IF(DR208=AL208,$AJ$11,IF(DR208=AQ208,$AO$11,IF(DR208=AV208,$AT$11,IF(DR208=BA208,$AY$11,IF(DR208=BF208,$BD$11,IF(DR208=BK208,$BI$11,IF(DR208=BP208,$BN$11,IF(DR208=BU208,$BS$11,IF(DR208=BZ208,$BX$11,IF(DR208=CE208,$CC$11,IF(DR208=CJ208,$CH$11,IF(DR208=CO208,$CM$11,IF(DR208=CT208,$CR$11,IF(DR208=CY208,$CW$11,IF(DR208=DD208,$DB$11,IF(DR208=DI208,$DG$11,IF(DR208=DN208,$DL$11)))))))))))))))))))))</f>
        <v>JOHNSON &amp; JOHNSON MEDTECH S.A.S</v>
      </c>
      <c r="DT208" s="192"/>
      <c r="DU208" s="193" t="str">
        <f t="shared" si="209"/>
        <v/>
      </c>
      <c r="DV208" s="194">
        <f t="shared" si="210"/>
        <v>12610668</v>
      </c>
      <c r="DW208" s="195">
        <f>DV208*F208</f>
        <v>12610668</v>
      </c>
      <c r="DX208" s="179">
        <f t="shared" si="186"/>
        <v>12610668</v>
      </c>
      <c r="DY208" s="170">
        <f t="shared" si="187"/>
        <v>0</v>
      </c>
      <c r="DZ208" s="170">
        <f t="shared" si="188"/>
        <v>0</v>
      </c>
      <c r="EA208" s="171">
        <f t="shared" si="189"/>
        <v>0</v>
      </c>
      <c r="EB208" s="170">
        <f t="shared" si="190"/>
        <v>0</v>
      </c>
      <c r="EC208" s="170">
        <f t="shared" si="191"/>
        <v>0</v>
      </c>
      <c r="ED208" s="172">
        <f t="shared" si="192"/>
        <v>0</v>
      </c>
      <c r="EE208" s="170">
        <f t="shared" si="193"/>
        <v>0</v>
      </c>
      <c r="EF208" s="171">
        <f t="shared" si="194"/>
        <v>0</v>
      </c>
      <c r="EG208" s="173">
        <f t="shared" si="195"/>
        <v>0</v>
      </c>
      <c r="EH208" s="170">
        <f t="shared" si="196"/>
        <v>0</v>
      </c>
      <c r="EI208" s="171">
        <f t="shared" si="197"/>
        <v>0</v>
      </c>
      <c r="EJ208" s="170">
        <f t="shared" si="198"/>
        <v>0</v>
      </c>
      <c r="EK208" s="169">
        <f t="shared" si="199"/>
        <v>0</v>
      </c>
      <c r="EL208" s="170">
        <f t="shared" si="200"/>
        <v>0</v>
      </c>
      <c r="EM208" s="170">
        <f t="shared" si="201"/>
        <v>0</v>
      </c>
      <c r="EN208" s="174">
        <f t="shared" si="202"/>
        <v>0</v>
      </c>
      <c r="EO208" s="171">
        <f t="shared" si="203"/>
        <v>0</v>
      </c>
      <c r="EP208" s="171">
        <f t="shared" si="204"/>
        <v>0</v>
      </c>
      <c r="EQ208" s="174">
        <f t="shared" si="205"/>
        <v>0</v>
      </c>
      <c r="ER208" s="171">
        <f t="shared" si="206"/>
        <v>0</v>
      </c>
      <c r="ES208" s="196" t="s">
        <v>704</v>
      </c>
    </row>
    <row r="209" spans="1:149" s="14" customFormat="1" ht="88.5" customHeight="1" thickBot="1">
      <c r="A209" s="27">
        <v>197</v>
      </c>
      <c r="B209" s="102" t="s">
        <v>460</v>
      </c>
      <c r="C209" s="102" t="s">
        <v>461</v>
      </c>
      <c r="D209" s="100" t="s">
        <v>57</v>
      </c>
      <c r="E209" s="102" t="s">
        <v>37</v>
      </c>
      <c r="F209" s="104">
        <v>100</v>
      </c>
      <c r="G209" s="102" t="s">
        <v>58</v>
      </c>
      <c r="H209" s="103" t="s">
        <v>59</v>
      </c>
      <c r="I209" s="88"/>
      <c r="J209" s="33"/>
      <c r="K209" s="32"/>
      <c r="L209" s="33"/>
      <c r="M209" s="71"/>
      <c r="N209" s="71"/>
      <c r="P209" s="57"/>
      <c r="Q209" s="57"/>
      <c r="R209" s="149"/>
      <c r="S209" s="57"/>
      <c r="T209" s="53"/>
      <c r="U209" s="65"/>
      <c r="V209" s="65"/>
      <c r="W209" s="149"/>
      <c r="X209" s="60"/>
      <c r="Y209" s="53"/>
      <c r="Z209" s="40"/>
      <c r="AA209" s="30"/>
      <c r="AB209" s="152"/>
      <c r="AC209" s="57"/>
      <c r="AD209" s="53"/>
      <c r="AE209" s="117"/>
      <c r="AF209" s="117"/>
      <c r="AG209" s="155"/>
      <c r="AH209" s="117"/>
      <c r="AI209" s="53"/>
      <c r="AJ209" s="40"/>
      <c r="AK209" s="30"/>
      <c r="AL209" s="152"/>
      <c r="AM209" s="60"/>
      <c r="AN209" s="61"/>
      <c r="AO209" s="57"/>
      <c r="AP209" s="57"/>
      <c r="AQ209" s="149"/>
      <c r="AR209" s="65"/>
      <c r="AS209" s="61"/>
      <c r="AT209" s="121"/>
      <c r="AU209" s="121"/>
      <c r="AV209" s="162"/>
      <c r="AW209" s="121"/>
      <c r="AX209" s="61"/>
      <c r="AY209" s="57"/>
      <c r="AZ209" s="57"/>
      <c r="BA209" s="149"/>
      <c r="BB209" s="66"/>
      <c r="BC209" s="61"/>
      <c r="BD209" s="57"/>
      <c r="BE209" s="57"/>
      <c r="BF209" s="149"/>
      <c r="BG209" s="57"/>
      <c r="BH209" s="61"/>
      <c r="BI209" s="124"/>
      <c r="BJ209" s="124"/>
      <c r="BK209" s="151"/>
      <c r="BL209" s="123"/>
      <c r="BM209" s="61"/>
      <c r="BN209" s="57"/>
      <c r="BO209" s="57"/>
      <c r="BP209" s="149"/>
      <c r="BQ209" s="65"/>
      <c r="BR209" s="61"/>
      <c r="BS209" s="127"/>
      <c r="BT209" s="127"/>
      <c r="BU209" s="150"/>
      <c r="BV209" s="60"/>
      <c r="BW209" s="61"/>
      <c r="BX209" s="63"/>
      <c r="BY209" s="63"/>
      <c r="BZ209" s="157"/>
      <c r="CA209" s="63"/>
      <c r="CB209" s="128"/>
      <c r="CC209" s="63"/>
      <c r="CD209" s="63"/>
      <c r="CE209" s="157"/>
      <c r="CF209" s="63"/>
      <c r="CG209" s="128"/>
      <c r="CH209" s="63"/>
      <c r="CI209" s="63"/>
      <c r="CJ209" s="157"/>
      <c r="CK209" s="63"/>
      <c r="CL209" s="128"/>
      <c r="CM209" s="63"/>
      <c r="CN209" s="63"/>
      <c r="CO209" s="157"/>
      <c r="CP209" s="63"/>
      <c r="CQ209" s="128"/>
      <c r="CR209" s="124"/>
      <c r="CS209" s="124"/>
      <c r="CT209" s="151"/>
      <c r="CU209" s="82"/>
      <c r="CV209" s="128"/>
      <c r="CW209" s="119"/>
      <c r="CX209" s="119"/>
      <c r="CY209" s="150"/>
      <c r="CZ209" s="82"/>
      <c r="DA209" s="128"/>
      <c r="DB209" s="119"/>
      <c r="DC209" s="119"/>
      <c r="DD209" s="150"/>
      <c r="DE209" s="82"/>
      <c r="DF209" s="128"/>
      <c r="DG209" s="124"/>
      <c r="DH209" s="124"/>
      <c r="DI209" s="151"/>
      <c r="DJ209" s="82"/>
      <c r="DK209" s="128"/>
      <c r="DL209" s="119"/>
      <c r="DM209" s="119"/>
      <c r="DN209" s="150"/>
      <c r="DO209" s="63"/>
      <c r="DQ209" s="45"/>
      <c r="DR209" s="46"/>
      <c r="DS209" s="176"/>
      <c r="DT209" s="48"/>
      <c r="DU209" s="91"/>
      <c r="DV209" s="49"/>
      <c r="DW209" s="50"/>
      <c r="DX209" s="170">
        <f t="shared" si="186"/>
        <v>0</v>
      </c>
      <c r="DY209" s="170">
        <f t="shared" si="187"/>
        <v>0</v>
      </c>
      <c r="DZ209" s="170">
        <f t="shared" si="188"/>
        <v>0</v>
      </c>
      <c r="EA209" s="171">
        <f t="shared" si="189"/>
        <v>0</v>
      </c>
      <c r="EB209" s="170">
        <f t="shared" si="190"/>
        <v>0</v>
      </c>
      <c r="EC209" s="170">
        <f t="shared" si="191"/>
        <v>0</v>
      </c>
      <c r="ED209" s="172">
        <f t="shared" si="192"/>
        <v>0</v>
      </c>
      <c r="EE209" s="170">
        <f t="shared" si="193"/>
        <v>0</v>
      </c>
      <c r="EF209" s="171">
        <f t="shared" si="194"/>
        <v>0</v>
      </c>
      <c r="EG209" s="173">
        <f t="shared" si="195"/>
        <v>0</v>
      </c>
      <c r="EH209" s="170">
        <f t="shared" si="196"/>
        <v>0</v>
      </c>
      <c r="EI209" s="171">
        <f t="shared" si="197"/>
        <v>0</v>
      </c>
      <c r="EJ209" s="170">
        <f t="shared" si="198"/>
        <v>0</v>
      </c>
      <c r="EK209" s="169">
        <f t="shared" si="199"/>
        <v>0</v>
      </c>
      <c r="EL209" s="170">
        <f t="shared" si="200"/>
        <v>0</v>
      </c>
      <c r="EM209" s="170">
        <f t="shared" si="201"/>
        <v>0</v>
      </c>
      <c r="EN209" s="174">
        <f t="shared" si="202"/>
        <v>0</v>
      </c>
      <c r="EO209" s="171">
        <f t="shared" si="203"/>
        <v>0</v>
      </c>
      <c r="EP209" s="171">
        <f t="shared" si="204"/>
        <v>0</v>
      </c>
      <c r="EQ209" s="174">
        <f t="shared" si="205"/>
        <v>0</v>
      </c>
      <c r="ER209" s="171">
        <f t="shared" si="206"/>
        <v>0</v>
      </c>
      <c r="ES209" s="199" t="s">
        <v>708</v>
      </c>
    </row>
    <row r="210" spans="1:149" s="14" customFormat="1" ht="88.5" customHeight="1" thickBot="1">
      <c r="A210" s="27">
        <v>198</v>
      </c>
      <c r="B210" s="102" t="s">
        <v>462</v>
      </c>
      <c r="C210" s="102" t="s">
        <v>463</v>
      </c>
      <c r="D210" s="100" t="s">
        <v>57</v>
      </c>
      <c r="E210" s="102" t="s">
        <v>304</v>
      </c>
      <c r="F210" s="104">
        <v>50</v>
      </c>
      <c r="G210" s="102" t="s">
        <v>58</v>
      </c>
      <c r="H210" s="103" t="s">
        <v>59</v>
      </c>
      <c r="I210" s="88"/>
      <c r="J210" s="24"/>
      <c r="K210" s="32"/>
      <c r="L210" s="32"/>
      <c r="M210" s="71"/>
      <c r="N210" s="71"/>
      <c r="P210" s="57"/>
      <c r="Q210" s="57"/>
      <c r="R210" s="149"/>
      <c r="S210" s="57"/>
      <c r="T210" s="53"/>
      <c r="U210" s="65"/>
      <c r="V210" s="65"/>
      <c r="W210" s="149"/>
      <c r="X210" s="60"/>
      <c r="Y210" s="53"/>
      <c r="Z210" s="40"/>
      <c r="AA210" s="30"/>
      <c r="AB210" s="152"/>
      <c r="AC210" s="57"/>
      <c r="AD210" s="53"/>
      <c r="AE210" s="117"/>
      <c r="AF210" s="117"/>
      <c r="AG210" s="155"/>
      <c r="AH210" s="117"/>
      <c r="AI210" s="53"/>
      <c r="AJ210" s="40"/>
      <c r="AK210" s="30"/>
      <c r="AL210" s="152"/>
      <c r="AM210" s="60"/>
      <c r="AN210" s="61"/>
      <c r="AO210" s="57"/>
      <c r="AP210" s="57"/>
      <c r="AQ210" s="149"/>
      <c r="AR210" s="65"/>
      <c r="AS210" s="61"/>
      <c r="AT210" s="121"/>
      <c r="AU210" s="121"/>
      <c r="AV210" s="162"/>
      <c r="AW210" s="121"/>
      <c r="AX210" s="61"/>
      <c r="AY210" s="57"/>
      <c r="AZ210" s="57"/>
      <c r="BA210" s="149"/>
      <c r="BB210" s="66"/>
      <c r="BC210" s="61"/>
      <c r="BD210" s="57"/>
      <c r="BE210" s="57"/>
      <c r="BF210" s="149"/>
      <c r="BG210" s="57"/>
      <c r="BH210" s="61"/>
      <c r="BI210" s="124"/>
      <c r="BJ210" s="124"/>
      <c r="BK210" s="151"/>
      <c r="BL210" s="123"/>
      <c r="BM210" s="61"/>
      <c r="BN210" s="57"/>
      <c r="BO210" s="57"/>
      <c r="BP210" s="149"/>
      <c r="BQ210" s="65"/>
      <c r="BR210" s="61"/>
      <c r="BS210" s="127"/>
      <c r="BT210" s="127"/>
      <c r="BU210" s="150"/>
      <c r="BV210" s="60"/>
      <c r="BW210" s="61"/>
      <c r="BX210" s="63"/>
      <c r="BY210" s="63"/>
      <c r="BZ210" s="157"/>
      <c r="CA210" s="63"/>
      <c r="CB210" s="128"/>
      <c r="CC210" s="63"/>
      <c r="CD210" s="63"/>
      <c r="CE210" s="157"/>
      <c r="CF210" s="63"/>
      <c r="CG210" s="128"/>
      <c r="CH210" s="63"/>
      <c r="CI210" s="63"/>
      <c r="CJ210" s="157"/>
      <c r="CK210" s="63"/>
      <c r="CL210" s="128"/>
      <c r="CM210" s="63"/>
      <c r="CN210" s="63"/>
      <c r="CO210" s="157"/>
      <c r="CP210" s="63"/>
      <c r="CQ210" s="128"/>
      <c r="CR210" s="124"/>
      <c r="CS210" s="124"/>
      <c r="CT210" s="151"/>
      <c r="CU210" s="82"/>
      <c r="CV210" s="128"/>
      <c r="CW210" s="119"/>
      <c r="CX210" s="119"/>
      <c r="CY210" s="150"/>
      <c r="CZ210" s="82"/>
      <c r="DA210" s="128"/>
      <c r="DB210" s="119"/>
      <c r="DC210" s="119"/>
      <c r="DD210" s="150"/>
      <c r="DE210" s="82"/>
      <c r="DF210" s="128"/>
      <c r="DG210" s="124"/>
      <c r="DH210" s="124"/>
      <c r="DI210" s="151"/>
      <c r="DJ210" s="82"/>
      <c r="DK210" s="128"/>
      <c r="DL210" s="119"/>
      <c r="DM210" s="119"/>
      <c r="DN210" s="150"/>
      <c r="DO210" s="63"/>
      <c r="DQ210" s="45"/>
      <c r="DR210" s="46"/>
      <c r="DS210" s="176"/>
      <c r="DT210" s="48"/>
      <c r="DU210" s="91"/>
      <c r="DV210" s="49"/>
      <c r="DW210" s="50"/>
      <c r="DX210" s="170">
        <f t="shared" si="186"/>
        <v>0</v>
      </c>
      <c r="DY210" s="170">
        <f t="shared" si="187"/>
        <v>0</v>
      </c>
      <c r="DZ210" s="170">
        <f t="shared" si="188"/>
        <v>0</v>
      </c>
      <c r="EA210" s="171">
        <f t="shared" si="189"/>
        <v>0</v>
      </c>
      <c r="EB210" s="170">
        <f t="shared" si="190"/>
        <v>0</v>
      </c>
      <c r="EC210" s="170">
        <f t="shared" si="191"/>
        <v>0</v>
      </c>
      <c r="ED210" s="172">
        <f t="shared" si="192"/>
        <v>0</v>
      </c>
      <c r="EE210" s="170">
        <f t="shared" si="193"/>
        <v>0</v>
      </c>
      <c r="EF210" s="171">
        <f t="shared" si="194"/>
        <v>0</v>
      </c>
      <c r="EG210" s="173">
        <f t="shared" si="195"/>
        <v>0</v>
      </c>
      <c r="EH210" s="170">
        <f t="shared" si="196"/>
        <v>0</v>
      </c>
      <c r="EI210" s="171">
        <f t="shared" si="197"/>
        <v>0</v>
      </c>
      <c r="EJ210" s="170">
        <f t="shared" si="198"/>
        <v>0</v>
      </c>
      <c r="EK210" s="169">
        <f t="shared" si="199"/>
        <v>0</v>
      </c>
      <c r="EL210" s="170">
        <f t="shared" si="200"/>
        <v>0</v>
      </c>
      <c r="EM210" s="170">
        <f t="shared" si="201"/>
        <v>0</v>
      </c>
      <c r="EN210" s="174">
        <f t="shared" si="202"/>
        <v>0</v>
      </c>
      <c r="EO210" s="171">
        <f t="shared" si="203"/>
        <v>0</v>
      </c>
      <c r="EP210" s="171">
        <f t="shared" si="204"/>
        <v>0</v>
      </c>
      <c r="EQ210" s="174">
        <f t="shared" si="205"/>
        <v>0</v>
      </c>
      <c r="ER210" s="171">
        <f t="shared" si="206"/>
        <v>0</v>
      </c>
      <c r="ES210" s="199" t="s">
        <v>708</v>
      </c>
    </row>
    <row r="211" spans="1:149" s="14" customFormat="1" ht="88.5" customHeight="1" thickBot="1">
      <c r="A211" s="27">
        <v>199</v>
      </c>
      <c r="B211" s="98" t="s">
        <v>464</v>
      </c>
      <c r="C211" s="99" t="s">
        <v>465</v>
      </c>
      <c r="D211" s="100" t="s">
        <v>57</v>
      </c>
      <c r="E211" s="99" t="s">
        <v>37</v>
      </c>
      <c r="F211" s="101">
        <v>1</v>
      </c>
      <c r="G211" s="102" t="s">
        <v>58</v>
      </c>
      <c r="H211" s="103" t="s">
        <v>59</v>
      </c>
      <c r="I211" s="88"/>
      <c r="J211" s="24"/>
      <c r="K211" s="32"/>
      <c r="L211" s="32"/>
      <c r="M211" s="71"/>
      <c r="N211" s="71"/>
      <c r="P211" s="57"/>
      <c r="Q211" s="57"/>
      <c r="R211" s="149"/>
      <c r="S211" s="57"/>
      <c r="T211" s="53"/>
      <c r="U211" s="65"/>
      <c r="V211" s="65"/>
      <c r="W211" s="149"/>
      <c r="X211" s="60"/>
      <c r="Y211" s="53"/>
      <c r="Z211" s="40"/>
      <c r="AA211" s="30"/>
      <c r="AB211" s="152"/>
      <c r="AC211" s="57"/>
      <c r="AD211" s="53"/>
      <c r="AE211" s="117"/>
      <c r="AF211" s="117"/>
      <c r="AG211" s="155"/>
      <c r="AH211" s="117"/>
      <c r="AI211" s="53"/>
      <c r="AJ211" s="40"/>
      <c r="AK211" s="30"/>
      <c r="AL211" s="152"/>
      <c r="AM211" s="60"/>
      <c r="AN211" s="61"/>
      <c r="AO211" s="57"/>
      <c r="AP211" s="57"/>
      <c r="AQ211" s="149"/>
      <c r="AR211" s="65"/>
      <c r="AS211" s="61"/>
      <c r="AT211" s="121">
        <v>2398</v>
      </c>
      <c r="AU211" s="121">
        <f>AT211*19%</f>
        <v>455.62</v>
      </c>
      <c r="AV211" s="162">
        <f t="shared" si="35"/>
        <v>2853.62</v>
      </c>
      <c r="AW211" s="121">
        <f>+AV211*F211</f>
        <v>2853.62</v>
      </c>
      <c r="AX211" s="61"/>
      <c r="AY211" s="57"/>
      <c r="AZ211" s="57"/>
      <c r="BA211" s="149"/>
      <c r="BB211" s="66"/>
      <c r="BC211" s="61"/>
      <c r="BD211" s="57"/>
      <c r="BE211" s="57"/>
      <c r="BF211" s="149"/>
      <c r="BG211" s="57"/>
      <c r="BH211" s="61"/>
      <c r="BI211" s="123">
        <v>2386</v>
      </c>
      <c r="BJ211" s="123">
        <v>453</v>
      </c>
      <c r="BK211" s="163">
        <v>2839</v>
      </c>
      <c r="BL211" s="123">
        <f t="shared" ref="BL211:BL219" si="211">+BK211*F211</f>
        <v>2839</v>
      </c>
      <c r="BM211" s="61"/>
      <c r="BN211" s="57"/>
      <c r="BO211" s="57"/>
      <c r="BP211" s="149"/>
      <c r="BQ211" s="65"/>
      <c r="BR211" s="61"/>
      <c r="BS211" s="127"/>
      <c r="BT211" s="127"/>
      <c r="BU211" s="150"/>
      <c r="BV211" s="60"/>
      <c r="BW211" s="61"/>
      <c r="BX211" s="63"/>
      <c r="BY211" s="63"/>
      <c r="BZ211" s="157"/>
      <c r="CA211" s="63"/>
      <c r="CB211" s="128"/>
      <c r="CC211" s="63"/>
      <c r="CD211" s="63"/>
      <c r="CE211" s="157"/>
      <c r="CF211" s="63"/>
      <c r="CG211" s="128"/>
      <c r="CH211" s="63"/>
      <c r="CI211" s="63"/>
      <c r="CJ211" s="157"/>
      <c r="CK211" s="63"/>
      <c r="CL211" s="128"/>
      <c r="CM211" s="63"/>
      <c r="CN211" s="63"/>
      <c r="CO211" s="157"/>
      <c r="CP211" s="63"/>
      <c r="CQ211" s="128"/>
      <c r="CR211" s="124"/>
      <c r="CS211" s="124"/>
      <c r="CT211" s="151"/>
      <c r="CU211" s="82"/>
      <c r="CV211" s="128"/>
      <c r="CW211" s="119"/>
      <c r="CX211" s="119"/>
      <c r="CY211" s="150"/>
      <c r="CZ211" s="82"/>
      <c r="DA211" s="128"/>
      <c r="DB211" s="119"/>
      <c r="DC211" s="119"/>
      <c r="DD211" s="150"/>
      <c r="DE211" s="82"/>
      <c r="DF211" s="128"/>
      <c r="DG211" s="124"/>
      <c r="DH211" s="124"/>
      <c r="DI211" s="151"/>
      <c r="DJ211" s="82"/>
      <c r="DK211" s="128"/>
      <c r="DL211" s="119"/>
      <c r="DM211" s="119"/>
      <c r="DN211" s="150"/>
      <c r="DO211" s="63"/>
      <c r="DQ211" s="45">
        <f t="shared" si="208"/>
        <v>2846.31</v>
      </c>
      <c r="DR211" s="46">
        <f>SMALL((R211,W211,AB211,AG211,AL211,AQ211,AV211,BA211,BF211,BK211,BP211,BU211,BZ211,CE211,CJ211,CO211,CT211,CY211,DD211,DI211,DN211),1)</f>
        <v>2839</v>
      </c>
      <c r="DS211" s="175" t="str">
        <f t="shared" ref="DS211:DS219" si="212">IF(DR211=R211,$P$11,IF(DR211=W211,$U$11,IF(DR211=AB211,$Z$11,IF(DR211=AG211,$AE$11,IF(DR211=AL211,$AJ$11,IF(DR211=AQ211,$AO$11,IF(DR211=AV211,$AT$11,IF(DR211=BA211,$AY$11,IF(DR211=BF211,$BD$11,IF(DR211=BK211,$BI$11,IF(DR211=BP211,$BN$11,IF(DR211=BU211,$BS$11,IF(DR211=BZ211,$BX$11,IF(DR211=CE211,$CC$11,IF(DR211=CJ211,$CH$11,IF(DR211=CO211,$CM$11,IF(DR211=CT211,$CR$11,IF(DR211=CY211,$CW$11,IF(DR211=DD211,$DB$11,IF(DR211=DI211,$DG$11,IF(DR211=DN211,$DL$11)))))))))))))))))))))</f>
        <v>DISCOLMETS S.A.S</v>
      </c>
      <c r="DT211" s="48"/>
      <c r="DU211" s="91" t="str">
        <f t="shared" si="209"/>
        <v/>
      </c>
      <c r="DV211" s="49">
        <f t="shared" si="210"/>
        <v>2839</v>
      </c>
      <c r="DW211" s="50">
        <f t="shared" ref="DW211:DW219" si="213">DV211*F211</f>
        <v>2839</v>
      </c>
      <c r="DX211" s="170">
        <f t="shared" si="186"/>
        <v>0</v>
      </c>
      <c r="DY211" s="170">
        <f t="shared" si="187"/>
        <v>0</v>
      </c>
      <c r="DZ211" s="170">
        <f t="shared" si="188"/>
        <v>0</v>
      </c>
      <c r="EA211" s="171">
        <f t="shared" si="189"/>
        <v>0</v>
      </c>
      <c r="EB211" s="170">
        <f t="shared" si="190"/>
        <v>0</v>
      </c>
      <c r="EC211" s="170">
        <f t="shared" si="191"/>
        <v>0</v>
      </c>
      <c r="ED211" s="172">
        <f t="shared" si="192"/>
        <v>2853.62</v>
      </c>
      <c r="EE211" s="170">
        <f t="shared" si="193"/>
        <v>0</v>
      </c>
      <c r="EF211" s="171">
        <f t="shared" si="194"/>
        <v>0</v>
      </c>
      <c r="EG211" s="173">
        <f t="shared" si="195"/>
        <v>2839</v>
      </c>
      <c r="EH211" s="170">
        <f t="shared" si="196"/>
        <v>0</v>
      </c>
      <c r="EI211" s="171">
        <f t="shared" si="197"/>
        <v>0</v>
      </c>
      <c r="EJ211" s="170">
        <f t="shared" si="198"/>
        <v>0</v>
      </c>
      <c r="EK211" s="169">
        <f t="shared" si="199"/>
        <v>0</v>
      </c>
      <c r="EL211" s="170">
        <f t="shared" si="200"/>
        <v>0</v>
      </c>
      <c r="EM211" s="170">
        <f t="shared" si="201"/>
        <v>0</v>
      </c>
      <c r="EN211" s="174">
        <f t="shared" si="202"/>
        <v>0</v>
      </c>
      <c r="EO211" s="171">
        <f t="shared" si="203"/>
        <v>0</v>
      </c>
      <c r="EP211" s="171">
        <f t="shared" si="204"/>
        <v>0</v>
      </c>
      <c r="EQ211" s="174">
        <f t="shared" si="205"/>
        <v>0</v>
      </c>
      <c r="ER211" s="171">
        <f t="shared" si="206"/>
        <v>0</v>
      </c>
      <c r="ES211" s="188"/>
    </row>
    <row r="212" spans="1:149" s="14" customFormat="1" ht="88.5" customHeight="1" thickBot="1">
      <c r="A212" s="27">
        <v>200</v>
      </c>
      <c r="B212" s="102" t="s">
        <v>466</v>
      </c>
      <c r="C212" s="102" t="s">
        <v>467</v>
      </c>
      <c r="D212" s="100" t="s">
        <v>57</v>
      </c>
      <c r="E212" s="102" t="s">
        <v>37</v>
      </c>
      <c r="F212" s="104">
        <v>20</v>
      </c>
      <c r="G212" s="102" t="s">
        <v>58</v>
      </c>
      <c r="H212" s="103" t="s">
        <v>59</v>
      </c>
      <c r="I212" s="88"/>
      <c r="J212" s="24"/>
      <c r="K212" s="32"/>
      <c r="L212" s="32"/>
      <c r="M212" s="71"/>
      <c r="N212" s="71"/>
      <c r="P212" s="110">
        <v>134328</v>
      </c>
      <c r="Q212" s="110">
        <v>25522.32</v>
      </c>
      <c r="R212" s="150">
        <f t="shared" ref="R212" si="214">+Q212+P212</f>
        <v>159850.32</v>
      </c>
      <c r="S212" s="57">
        <f>+R212*F212</f>
        <v>3197006.4000000004</v>
      </c>
      <c r="T212" s="53"/>
      <c r="U212" s="65"/>
      <c r="V212" s="65"/>
      <c r="W212" s="149"/>
      <c r="X212" s="60"/>
      <c r="Y212" s="53"/>
      <c r="Z212" s="40"/>
      <c r="AA212" s="30"/>
      <c r="AB212" s="152"/>
      <c r="AC212" s="57"/>
      <c r="AD212" s="53"/>
      <c r="AE212" s="117"/>
      <c r="AF212" s="117"/>
      <c r="AG212" s="155"/>
      <c r="AH212" s="117"/>
      <c r="AI212" s="53"/>
      <c r="AJ212" s="40"/>
      <c r="AK212" s="30"/>
      <c r="AL212" s="152"/>
      <c r="AM212" s="60"/>
      <c r="AN212" s="61"/>
      <c r="AO212" s="57"/>
      <c r="AP212" s="57"/>
      <c r="AQ212" s="149"/>
      <c r="AR212" s="65"/>
      <c r="AS212" s="61"/>
      <c r="AT212" s="121"/>
      <c r="AU212" s="121"/>
      <c r="AV212" s="162"/>
      <c r="AW212" s="121"/>
      <c r="AX212" s="61"/>
      <c r="AY212" s="57"/>
      <c r="AZ212" s="57"/>
      <c r="BA212" s="149"/>
      <c r="BB212" s="66"/>
      <c r="BC212" s="61"/>
      <c r="BD212" s="57"/>
      <c r="BE212" s="57"/>
      <c r="BF212" s="149"/>
      <c r="BG212" s="57"/>
      <c r="BH212" s="61"/>
      <c r="BI212" s="123">
        <v>41386</v>
      </c>
      <c r="BJ212" s="123"/>
      <c r="BK212" s="163">
        <v>41386</v>
      </c>
      <c r="BL212" s="123">
        <f t="shared" si="211"/>
        <v>827720</v>
      </c>
      <c r="BM212" s="61"/>
      <c r="BN212" s="57"/>
      <c r="BO212" s="57"/>
      <c r="BP212" s="149"/>
      <c r="BQ212" s="65"/>
      <c r="BR212" s="61"/>
      <c r="BS212" s="127"/>
      <c r="BT212" s="127"/>
      <c r="BU212" s="150"/>
      <c r="BV212" s="60"/>
      <c r="BW212" s="61"/>
      <c r="BX212" s="63"/>
      <c r="BY212" s="63"/>
      <c r="BZ212" s="157"/>
      <c r="CA212" s="63"/>
      <c r="CB212" s="128"/>
      <c r="CC212" s="63"/>
      <c r="CD212" s="63"/>
      <c r="CE212" s="157"/>
      <c r="CF212" s="63"/>
      <c r="CG212" s="128"/>
      <c r="CH212" s="63"/>
      <c r="CI212" s="63"/>
      <c r="CJ212" s="157"/>
      <c r="CK212" s="63"/>
      <c r="CL212" s="128"/>
      <c r="CM212" s="63"/>
      <c r="CN212" s="63"/>
      <c r="CO212" s="157"/>
      <c r="CP212" s="63"/>
      <c r="CQ212" s="128"/>
      <c r="CR212" s="124"/>
      <c r="CS212" s="124"/>
      <c r="CT212" s="151"/>
      <c r="CU212" s="82"/>
      <c r="CV212" s="128"/>
      <c r="CW212" s="119"/>
      <c r="CX212" s="119"/>
      <c r="CY212" s="150"/>
      <c r="CZ212" s="82"/>
      <c r="DA212" s="128"/>
      <c r="DB212" s="119"/>
      <c r="DC212" s="119"/>
      <c r="DD212" s="150"/>
      <c r="DE212" s="82"/>
      <c r="DF212" s="128"/>
      <c r="DG212" s="124"/>
      <c r="DH212" s="124"/>
      <c r="DI212" s="151"/>
      <c r="DJ212" s="82"/>
      <c r="DK212" s="128"/>
      <c r="DL212" s="119"/>
      <c r="DM212" s="119"/>
      <c r="DN212" s="150"/>
      <c r="DO212" s="63"/>
      <c r="DQ212" s="45">
        <f t="shared" si="208"/>
        <v>100618.16</v>
      </c>
      <c r="DR212" s="46">
        <f>SMALL((R212,W212,AB212,AG212,AL212,AQ212,AV212,BA212,BF212,BK212,BP212,BU212,BZ212,CE212,CJ212,CO212,CT212,CY212,DD212,DI212,DN212),1)</f>
        <v>41386</v>
      </c>
      <c r="DS212" s="175" t="str">
        <f t="shared" si="212"/>
        <v>DISCOLMETS S.A.S</v>
      </c>
      <c r="DT212" s="48"/>
      <c r="DU212" s="91" t="str">
        <f t="shared" si="209"/>
        <v/>
      </c>
      <c r="DV212" s="49">
        <f t="shared" si="210"/>
        <v>41386</v>
      </c>
      <c r="DW212" s="50">
        <f t="shared" si="213"/>
        <v>827720</v>
      </c>
      <c r="DX212" s="170">
        <f t="shared" si="186"/>
        <v>159850.32</v>
      </c>
      <c r="DY212" s="170">
        <f t="shared" si="187"/>
        <v>0</v>
      </c>
      <c r="DZ212" s="170">
        <f t="shared" si="188"/>
        <v>0</v>
      </c>
      <c r="EA212" s="171">
        <f t="shared" si="189"/>
        <v>0</v>
      </c>
      <c r="EB212" s="170">
        <f t="shared" si="190"/>
        <v>0</v>
      </c>
      <c r="EC212" s="170">
        <f t="shared" si="191"/>
        <v>0</v>
      </c>
      <c r="ED212" s="172">
        <f t="shared" si="192"/>
        <v>0</v>
      </c>
      <c r="EE212" s="170">
        <f t="shared" si="193"/>
        <v>0</v>
      </c>
      <c r="EF212" s="171">
        <f t="shared" si="194"/>
        <v>0</v>
      </c>
      <c r="EG212" s="173">
        <f t="shared" si="195"/>
        <v>41386</v>
      </c>
      <c r="EH212" s="170">
        <f t="shared" si="196"/>
        <v>0</v>
      </c>
      <c r="EI212" s="171">
        <f t="shared" si="197"/>
        <v>0</v>
      </c>
      <c r="EJ212" s="170">
        <f t="shared" si="198"/>
        <v>0</v>
      </c>
      <c r="EK212" s="169">
        <f t="shared" si="199"/>
        <v>0</v>
      </c>
      <c r="EL212" s="170">
        <f t="shared" si="200"/>
        <v>0</v>
      </c>
      <c r="EM212" s="170">
        <f t="shared" si="201"/>
        <v>0</v>
      </c>
      <c r="EN212" s="174">
        <f t="shared" si="202"/>
        <v>0</v>
      </c>
      <c r="EO212" s="171">
        <f t="shared" si="203"/>
        <v>0</v>
      </c>
      <c r="EP212" s="171">
        <f t="shared" si="204"/>
        <v>0</v>
      </c>
      <c r="EQ212" s="174">
        <f t="shared" si="205"/>
        <v>0</v>
      </c>
      <c r="ER212" s="171">
        <f t="shared" si="206"/>
        <v>0</v>
      </c>
      <c r="ES212" s="188"/>
    </row>
    <row r="213" spans="1:149" s="14" customFormat="1" ht="88.5" customHeight="1" thickBot="1">
      <c r="A213" s="27">
        <v>201</v>
      </c>
      <c r="B213" s="98" t="s">
        <v>468</v>
      </c>
      <c r="C213" s="99" t="s">
        <v>469</v>
      </c>
      <c r="D213" s="100" t="s">
        <v>57</v>
      </c>
      <c r="E213" s="99" t="s">
        <v>425</v>
      </c>
      <c r="F213" s="101">
        <v>10</v>
      </c>
      <c r="G213" s="102" t="s">
        <v>58</v>
      </c>
      <c r="H213" s="103" t="s">
        <v>59</v>
      </c>
      <c r="I213" s="88"/>
      <c r="J213" s="33"/>
      <c r="K213" s="32"/>
      <c r="L213" s="33"/>
      <c r="M213" s="71"/>
      <c r="N213" s="71"/>
      <c r="P213" s="57"/>
      <c r="Q213" s="57"/>
      <c r="R213" s="149"/>
      <c r="S213" s="57"/>
      <c r="T213" s="53"/>
      <c r="U213" s="65"/>
      <c r="V213" s="65"/>
      <c r="W213" s="149"/>
      <c r="X213" s="60"/>
      <c r="Y213" s="53"/>
      <c r="Z213" s="54"/>
      <c r="AA213" s="55"/>
      <c r="AB213" s="153"/>
      <c r="AC213" s="57"/>
      <c r="AD213" s="53"/>
      <c r="AE213" s="117"/>
      <c r="AF213" s="117"/>
      <c r="AG213" s="155"/>
      <c r="AH213" s="117"/>
      <c r="AI213" s="53"/>
      <c r="AJ213" s="54"/>
      <c r="AK213" s="55"/>
      <c r="AL213" s="153"/>
      <c r="AM213" s="60"/>
      <c r="AN213" s="61"/>
      <c r="AO213" s="57"/>
      <c r="AP213" s="57"/>
      <c r="AQ213" s="149"/>
      <c r="AR213" s="65"/>
      <c r="AS213" s="61"/>
      <c r="AT213" s="121">
        <v>90614</v>
      </c>
      <c r="AU213" s="121">
        <f t="shared" ref="AU213" si="215">AT213*19%</f>
        <v>17216.66</v>
      </c>
      <c r="AV213" s="162">
        <f t="shared" si="35"/>
        <v>107830.66</v>
      </c>
      <c r="AW213" s="121">
        <f>+AV213*F213</f>
        <v>1078306.6000000001</v>
      </c>
      <c r="AX213" s="61"/>
      <c r="AY213" s="57"/>
      <c r="AZ213" s="57"/>
      <c r="BA213" s="149"/>
      <c r="BB213" s="66"/>
      <c r="BC213" s="61"/>
      <c r="BD213" s="122">
        <v>87378.333333333328</v>
      </c>
      <c r="BE213" s="122">
        <f>BD213*19%</f>
        <v>16601.883333333331</v>
      </c>
      <c r="BF213" s="150">
        <f t="shared" ref="BF213:BF217" si="216">+BE213+BD213</f>
        <v>103980.21666666666</v>
      </c>
      <c r="BG213" s="57">
        <f>+BF213*F213</f>
        <v>1039802.1666666666</v>
      </c>
      <c r="BH213" s="61"/>
      <c r="BI213" s="123">
        <v>46024</v>
      </c>
      <c r="BJ213" s="123">
        <v>8745</v>
      </c>
      <c r="BK213" s="163">
        <v>54769</v>
      </c>
      <c r="BL213" s="123">
        <f t="shared" si="211"/>
        <v>547690</v>
      </c>
      <c r="BM213" s="61"/>
      <c r="BN213" s="57"/>
      <c r="BO213" s="57"/>
      <c r="BP213" s="149"/>
      <c r="BQ213" s="65"/>
      <c r="BR213" s="61"/>
      <c r="BS213" s="127"/>
      <c r="BT213" s="127"/>
      <c r="BU213" s="150"/>
      <c r="BV213" s="60"/>
      <c r="BW213" s="61"/>
      <c r="BX213" s="63"/>
      <c r="BY213" s="63"/>
      <c r="BZ213" s="157"/>
      <c r="CA213" s="63"/>
      <c r="CB213" s="128"/>
      <c r="CC213" s="63"/>
      <c r="CD213" s="63"/>
      <c r="CE213" s="157"/>
      <c r="CF213" s="63"/>
      <c r="CG213" s="128"/>
      <c r="CH213" s="63"/>
      <c r="CI213" s="63"/>
      <c r="CJ213" s="157"/>
      <c r="CK213" s="63"/>
      <c r="CL213" s="128"/>
      <c r="CM213" s="63"/>
      <c r="CN213" s="63"/>
      <c r="CO213" s="157"/>
      <c r="CP213" s="63"/>
      <c r="CQ213" s="128"/>
      <c r="CR213" s="124">
        <v>92880</v>
      </c>
      <c r="CS213" s="124">
        <f>CR213*19%</f>
        <v>17647.2</v>
      </c>
      <c r="CT213" s="151">
        <f>+CR213+CS213</f>
        <v>110527.2</v>
      </c>
      <c r="CU213" s="82">
        <f>+CT213*F213</f>
        <v>1105272</v>
      </c>
      <c r="CV213" s="128"/>
      <c r="CW213" s="119"/>
      <c r="CX213" s="119"/>
      <c r="CY213" s="150"/>
      <c r="CZ213" s="82"/>
      <c r="DA213" s="128"/>
      <c r="DB213" s="110">
        <v>148327</v>
      </c>
      <c r="DC213" s="110">
        <v>28182</v>
      </c>
      <c r="DD213" s="150">
        <f t="shared" ref="DD213:DD254" si="217">+DC213+DB213</f>
        <v>176509</v>
      </c>
      <c r="DE213" s="82">
        <f>+DD213*F213</f>
        <v>1765090</v>
      </c>
      <c r="DF213" s="128"/>
      <c r="DG213" s="124"/>
      <c r="DH213" s="124"/>
      <c r="DI213" s="151"/>
      <c r="DJ213" s="82"/>
      <c r="DK213" s="128"/>
      <c r="DL213" s="119"/>
      <c r="DM213" s="119"/>
      <c r="DN213" s="150"/>
      <c r="DO213" s="63"/>
      <c r="DQ213" s="45">
        <f t="shared" si="208"/>
        <v>110723.21533333333</v>
      </c>
      <c r="DR213" s="46">
        <f>SMALL((R213,W213,AB213,AG213,AL213,AQ213,AV213,BA213,BF213,BK213,BP213,BU213,BZ213,CE213,CJ213,CO213,CT213,CY213,DD213,DI213,DN213),1)</f>
        <v>54769</v>
      </c>
      <c r="DS213" s="175" t="str">
        <f t="shared" si="212"/>
        <v>DISCOLMETS S.A.S</v>
      </c>
      <c r="DT213" s="48"/>
      <c r="DU213" s="91" t="str">
        <f t="shared" si="209"/>
        <v/>
      </c>
      <c r="DV213" s="49">
        <f t="shared" si="210"/>
        <v>54769</v>
      </c>
      <c r="DW213" s="50">
        <f t="shared" si="213"/>
        <v>547690</v>
      </c>
      <c r="DX213" s="170">
        <f t="shared" si="186"/>
        <v>0</v>
      </c>
      <c r="DY213" s="170">
        <f t="shared" si="187"/>
        <v>0</v>
      </c>
      <c r="DZ213" s="170">
        <f t="shared" si="188"/>
        <v>0</v>
      </c>
      <c r="EA213" s="171">
        <f t="shared" si="189"/>
        <v>0</v>
      </c>
      <c r="EB213" s="170">
        <f t="shared" si="190"/>
        <v>0</v>
      </c>
      <c r="EC213" s="170">
        <f t="shared" si="191"/>
        <v>0</v>
      </c>
      <c r="ED213" s="172">
        <f t="shared" si="192"/>
        <v>107830.66</v>
      </c>
      <c r="EE213" s="170">
        <f t="shared" si="193"/>
        <v>0</v>
      </c>
      <c r="EF213" s="171">
        <f t="shared" si="194"/>
        <v>103980.21666666666</v>
      </c>
      <c r="EG213" s="173">
        <f t="shared" si="195"/>
        <v>54769</v>
      </c>
      <c r="EH213" s="170">
        <f t="shared" si="196"/>
        <v>0</v>
      </c>
      <c r="EI213" s="171">
        <f t="shared" si="197"/>
        <v>0</v>
      </c>
      <c r="EJ213" s="170">
        <f t="shared" si="198"/>
        <v>0</v>
      </c>
      <c r="EK213" s="169">
        <f t="shared" si="199"/>
        <v>0</v>
      </c>
      <c r="EL213" s="170">
        <f t="shared" si="200"/>
        <v>0</v>
      </c>
      <c r="EM213" s="170">
        <f t="shared" si="201"/>
        <v>0</v>
      </c>
      <c r="EN213" s="174">
        <f t="shared" si="202"/>
        <v>110527.2</v>
      </c>
      <c r="EO213" s="171">
        <f t="shared" si="203"/>
        <v>0</v>
      </c>
      <c r="EP213" s="171">
        <f t="shared" si="204"/>
        <v>176509</v>
      </c>
      <c r="EQ213" s="174">
        <f t="shared" si="205"/>
        <v>0</v>
      </c>
      <c r="ER213" s="171">
        <f t="shared" si="206"/>
        <v>0</v>
      </c>
      <c r="ES213" s="188"/>
    </row>
    <row r="214" spans="1:149" s="14" customFormat="1" ht="88.5" customHeight="1" thickBot="1">
      <c r="A214" s="27">
        <v>202</v>
      </c>
      <c r="B214" s="98" t="s">
        <v>470</v>
      </c>
      <c r="C214" s="99" t="s">
        <v>471</v>
      </c>
      <c r="D214" s="100" t="s">
        <v>57</v>
      </c>
      <c r="E214" s="99" t="s">
        <v>425</v>
      </c>
      <c r="F214" s="101">
        <v>10</v>
      </c>
      <c r="G214" s="102" t="s">
        <v>58</v>
      </c>
      <c r="H214" s="103" t="s">
        <v>59</v>
      </c>
      <c r="I214" s="88"/>
      <c r="J214" s="31"/>
      <c r="K214" s="31"/>
      <c r="L214" s="31"/>
      <c r="M214" s="71"/>
      <c r="N214" s="71"/>
      <c r="P214" s="57"/>
      <c r="Q214" s="57"/>
      <c r="R214" s="149"/>
      <c r="S214" s="57"/>
      <c r="T214" s="53"/>
      <c r="U214" s="65"/>
      <c r="V214" s="65"/>
      <c r="W214" s="149"/>
      <c r="X214" s="60"/>
      <c r="Y214" s="53"/>
      <c r="Z214" s="40"/>
      <c r="AA214" s="30"/>
      <c r="AB214" s="152"/>
      <c r="AC214" s="57"/>
      <c r="AD214" s="53"/>
      <c r="AE214" s="117"/>
      <c r="AF214" s="117"/>
      <c r="AG214" s="155"/>
      <c r="AH214" s="117"/>
      <c r="AI214" s="53"/>
      <c r="AJ214" s="40"/>
      <c r="AK214" s="30"/>
      <c r="AL214" s="152"/>
      <c r="AM214" s="60"/>
      <c r="AN214" s="61"/>
      <c r="AO214" s="57"/>
      <c r="AP214" s="57"/>
      <c r="AQ214" s="149"/>
      <c r="AR214" s="65"/>
      <c r="AS214" s="61"/>
      <c r="AT214" s="121"/>
      <c r="AU214" s="121"/>
      <c r="AV214" s="162"/>
      <c r="AW214" s="121"/>
      <c r="AX214" s="61"/>
      <c r="AY214" s="57"/>
      <c r="AZ214" s="57"/>
      <c r="BA214" s="149"/>
      <c r="BB214" s="66"/>
      <c r="BC214" s="61"/>
      <c r="BD214" s="122">
        <v>382547</v>
      </c>
      <c r="BE214" s="122">
        <f t="shared" ref="BE214:BE217" si="218">BD214*19%</f>
        <v>72683.930000000008</v>
      </c>
      <c r="BF214" s="150">
        <f t="shared" si="216"/>
        <v>455230.93</v>
      </c>
      <c r="BG214" s="57">
        <f>+BF214*F214</f>
        <v>4552309.3</v>
      </c>
      <c r="BH214" s="61"/>
      <c r="BI214" s="123">
        <v>329166</v>
      </c>
      <c r="BJ214" s="123">
        <v>62542</v>
      </c>
      <c r="BK214" s="163">
        <v>391708</v>
      </c>
      <c r="BL214" s="123">
        <f t="shared" si="211"/>
        <v>3917080</v>
      </c>
      <c r="BM214" s="61"/>
      <c r="BN214" s="57"/>
      <c r="BO214" s="57"/>
      <c r="BP214" s="149"/>
      <c r="BQ214" s="65"/>
      <c r="BR214" s="61"/>
      <c r="BS214" s="127"/>
      <c r="BT214" s="127"/>
      <c r="BU214" s="150"/>
      <c r="BV214" s="60"/>
      <c r="BW214" s="61"/>
      <c r="BX214" s="130">
        <v>715050</v>
      </c>
      <c r="BY214" s="130">
        <v>135859.5</v>
      </c>
      <c r="BZ214" s="150">
        <f t="shared" ref="BZ214:BZ217" si="219">+BY214+BX214</f>
        <v>850909.5</v>
      </c>
      <c r="CA214" s="63">
        <f>+BZ214*F214</f>
        <v>8509095</v>
      </c>
      <c r="CB214" s="128"/>
      <c r="CC214" s="63"/>
      <c r="CD214" s="63"/>
      <c r="CE214" s="157"/>
      <c r="CF214" s="63"/>
      <c r="CG214" s="128"/>
      <c r="CH214" s="63"/>
      <c r="CI214" s="63"/>
      <c r="CJ214" s="157"/>
      <c r="CK214" s="63"/>
      <c r="CL214" s="128"/>
      <c r="CM214" s="63"/>
      <c r="CN214" s="63"/>
      <c r="CO214" s="157"/>
      <c r="CP214" s="63"/>
      <c r="CQ214" s="128"/>
      <c r="CR214" s="124">
        <v>335400</v>
      </c>
      <c r="CS214" s="112">
        <f>CR214*19%</f>
        <v>63726</v>
      </c>
      <c r="CT214" s="151">
        <f t="shared" si="170"/>
        <v>399126</v>
      </c>
      <c r="CU214" s="82">
        <f>+CT214*F214</f>
        <v>3991260</v>
      </c>
      <c r="CV214" s="128"/>
      <c r="CW214" s="119"/>
      <c r="CX214" s="119"/>
      <c r="CY214" s="150"/>
      <c r="CZ214" s="82"/>
      <c r="DA214" s="128"/>
      <c r="DB214" s="110">
        <v>473664</v>
      </c>
      <c r="DC214" s="110">
        <v>89996</v>
      </c>
      <c r="DD214" s="150">
        <f t="shared" si="217"/>
        <v>563660</v>
      </c>
      <c r="DE214" s="82">
        <f>+DD214*F214</f>
        <v>5636600</v>
      </c>
      <c r="DF214" s="128"/>
      <c r="DG214" s="124"/>
      <c r="DH214" s="124"/>
      <c r="DI214" s="151"/>
      <c r="DJ214" s="82"/>
      <c r="DK214" s="128"/>
      <c r="DL214" s="119"/>
      <c r="DM214" s="119"/>
      <c r="DN214" s="150"/>
      <c r="DO214" s="63"/>
      <c r="DQ214" s="45">
        <f t="shared" si="208"/>
        <v>532126.88599999994</v>
      </c>
      <c r="DR214" s="46">
        <f>SMALL((R214,W214,AB214,AG214,AL214,AQ214,AV214,BA214,BF214,BK214,BP214,BU214,BZ214,CE214,CJ214,CO214,CT214,CY214,DD214,DI214,DN214),1)</f>
        <v>391708</v>
      </c>
      <c r="DS214" s="175" t="str">
        <f t="shared" si="212"/>
        <v>DISCOLMETS S.A.S</v>
      </c>
      <c r="DT214" s="48"/>
      <c r="DU214" s="91" t="str">
        <f t="shared" si="209"/>
        <v/>
      </c>
      <c r="DV214" s="49">
        <f t="shared" si="210"/>
        <v>391708</v>
      </c>
      <c r="DW214" s="50">
        <f t="shared" si="213"/>
        <v>3917080</v>
      </c>
      <c r="DX214" s="170">
        <f t="shared" si="186"/>
        <v>0</v>
      </c>
      <c r="DY214" s="170">
        <f t="shared" si="187"/>
        <v>0</v>
      </c>
      <c r="DZ214" s="170">
        <f t="shared" si="188"/>
        <v>0</v>
      </c>
      <c r="EA214" s="171">
        <f t="shared" si="189"/>
        <v>0</v>
      </c>
      <c r="EB214" s="170">
        <f t="shared" si="190"/>
        <v>0</v>
      </c>
      <c r="EC214" s="170">
        <f t="shared" si="191"/>
        <v>0</v>
      </c>
      <c r="ED214" s="172">
        <f t="shared" si="192"/>
        <v>0</v>
      </c>
      <c r="EE214" s="170">
        <f t="shared" si="193"/>
        <v>0</v>
      </c>
      <c r="EF214" s="171">
        <f t="shared" si="194"/>
        <v>455230.93</v>
      </c>
      <c r="EG214" s="173">
        <f t="shared" si="195"/>
        <v>391708</v>
      </c>
      <c r="EH214" s="170">
        <f t="shared" si="196"/>
        <v>0</v>
      </c>
      <c r="EI214" s="171">
        <f t="shared" si="197"/>
        <v>0</v>
      </c>
      <c r="EJ214" s="170">
        <f t="shared" si="198"/>
        <v>850909.5</v>
      </c>
      <c r="EK214" s="169">
        <f t="shared" si="199"/>
        <v>0</v>
      </c>
      <c r="EL214" s="170">
        <f t="shared" si="200"/>
        <v>0</v>
      </c>
      <c r="EM214" s="170">
        <f t="shared" si="201"/>
        <v>0</v>
      </c>
      <c r="EN214" s="174">
        <f t="shared" si="202"/>
        <v>399126</v>
      </c>
      <c r="EO214" s="171">
        <f t="shared" si="203"/>
        <v>0</v>
      </c>
      <c r="EP214" s="171">
        <f t="shared" si="204"/>
        <v>563660</v>
      </c>
      <c r="EQ214" s="174">
        <f t="shared" si="205"/>
        <v>0</v>
      </c>
      <c r="ER214" s="171">
        <f t="shared" si="206"/>
        <v>0</v>
      </c>
      <c r="ES214" s="188"/>
    </row>
    <row r="215" spans="1:149" s="14" customFormat="1" ht="88.5" customHeight="1" thickBot="1">
      <c r="A215" s="27">
        <v>203</v>
      </c>
      <c r="B215" s="98" t="s">
        <v>472</v>
      </c>
      <c r="C215" s="99" t="s">
        <v>473</v>
      </c>
      <c r="D215" s="100" t="s">
        <v>57</v>
      </c>
      <c r="E215" s="99" t="s">
        <v>425</v>
      </c>
      <c r="F215" s="101">
        <v>10</v>
      </c>
      <c r="G215" s="102" t="s">
        <v>58</v>
      </c>
      <c r="H215" s="103" t="s">
        <v>59</v>
      </c>
      <c r="I215" s="88"/>
      <c r="J215" s="31"/>
      <c r="K215" s="31"/>
      <c r="L215" s="31"/>
      <c r="M215" s="71"/>
      <c r="N215" s="71"/>
      <c r="P215" s="57"/>
      <c r="Q215" s="57"/>
      <c r="R215" s="149"/>
      <c r="S215" s="57"/>
      <c r="T215" s="53"/>
      <c r="U215" s="65"/>
      <c r="V215" s="65"/>
      <c r="W215" s="149"/>
      <c r="X215" s="60"/>
      <c r="Y215" s="53"/>
      <c r="Z215" s="40"/>
      <c r="AA215" s="30"/>
      <c r="AB215" s="152"/>
      <c r="AC215" s="57"/>
      <c r="AD215" s="53"/>
      <c r="AE215" s="117"/>
      <c r="AF215" s="117"/>
      <c r="AG215" s="155"/>
      <c r="AH215" s="117"/>
      <c r="AI215" s="53"/>
      <c r="AJ215" s="40"/>
      <c r="AK215" s="30"/>
      <c r="AL215" s="152"/>
      <c r="AM215" s="60"/>
      <c r="AN215" s="61"/>
      <c r="AO215" s="57"/>
      <c r="AP215" s="57"/>
      <c r="AQ215" s="149"/>
      <c r="AR215" s="65"/>
      <c r="AS215" s="61"/>
      <c r="AT215" s="121"/>
      <c r="AU215" s="121"/>
      <c r="AV215" s="162"/>
      <c r="AW215" s="121"/>
      <c r="AX215" s="61"/>
      <c r="AY215" s="57"/>
      <c r="AZ215" s="57"/>
      <c r="BA215" s="149"/>
      <c r="BB215" s="66"/>
      <c r="BC215" s="61"/>
      <c r="BD215" s="122">
        <v>970207</v>
      </c>
      <c r="BE215" s="122">
        <f t="shared" si="218"/>
        <v>184339.33000000002</v>
      </c>
      <c r="BF215" s="150">
        <f t="shared" si="216"/>
        <v>1154546.33</v>
      </c>
      <c r="BG215" s="57">
        <f>+BF215*F215</f>
        <v>11545463.300000001</v>
      </c>
      <c r="BH215" s="61"/>
      <c r="BI215" s="123">
        <v>601606</v>
      </c>
      <c r="BJ215" s="123">
        <v>114305</v>
      </c>
      <c r="BK215" s="163">
        <v>715911</v>
      </c>
      <c r="BL215" s="123">
        <f t="shared" si="211"/>
        <v>7159110</v>
      </c>
      <c r="BM215" s="61"/>
      <c r="BN215" s="57"/>
      <c r="BO215" s="57"/>
      <c r="BP215" s="149"/>
      <c r="BQ215" s="65"/>
      <c r="BR215" s="61"/>
      <c r="BS215" s="127"/>
      <c r="BT215" s="127"/>
      <c r="BU215" s="150"/>
      <c r="BV215" s="60"/>
      <c r="BW215" s="61"/>
      <c r="BX215" s="130">
        <v>1316700</v>
      </c>
      <c r="BY215" s="130">
        <v>250173</v>
      </c>
      <c r="BZ215" s="150">
        <f t="shared" si="219"/>
        <v>1566873</v>
      </c>
      <c r="CA215" s="63">
        <f>+BZ215*F215</f>
        <v>15668730</v>
      </c>
      <c r="CB215" s="128"/>
      <c r="CC215" s="63"/>
      <c r="CD215" s="63"/>
      <c r="CE215" s="157"/>
      <c r="CF215" s="63"/>
      <c r="CG215" s="128"/>
      <c r="CH215" s="63"/>
      <c r="CI215" s="63"/>
      <c r="CJ215" s="157"/>
      <c r="CK215" s="63"/>
      <c r="CL215" s="128"/>
      <c r="CM215" s="63"/>
      <c r="CN215" s="63"/>
      <c r="CO215" s="157"/>
      <c r="CP215" s="63"/>
      <c r="CQ215" s="128"/>
      <c r="CR215" s="124">
        <v>538700</v>
      </c>
      <c r="CS215" s="112">
        <f>CR215*19%</f>
        <v>102353</v>
      </c>
      <c r="CT215" s="151">
        <f t="shared" si="170"/>
        <v>641053</v>
      </c>
      <c r="CU215" s="82">
        <f>+CT215*F215</f>
        <v>6410530</v>
      </c>
      <c r="CV215" s="128"/>
      <c r="CW215" s="119"/>
      <c r="CX215" s="119"/>
      <c r="CY215" s="150"/>
      <c r="CZ215" s="82"/>
      <c r="DA215" s="128"/>
      <c r="DB215" s="110">
        <v>828504</v>
      </c>
      <c r="DC215" s="110">
        <v>157416</v>
      </c>
      <c r="DD215" s="150">
        <f t="shared" si="217"/>
        <v>985920</v>
      </c>
      <c r="DE215" s="82">
        <f>+DD215*F215</f>
        <v>9859200</v>
      </c>
      <c r="DF215" s="128"/>
      <c r="DG215" s="124"/>
      <c r="DH215" s="124"/>
      <c r="DI215" s="151"/>
      <c r="DJ215" s="82"/>
      <c r="DK215" s="128"/>
      <c r="DL215" s="119"/>
      <c r="DM215" s="119"/>
      <c r="DN215" s="150"/>
      <c r="DO215" s="63"/>
      <c r="DQ215" s="45">
        <f t="shared" si="208"/>
        <v>1012860.666</v>
      </c>
      <c r="DR215" s="46">
        <f>SMALL((R215,W215,AB215,AG215,AL215,AQ215,AV215,BA215,BF215,BK215,BP215,BU215,BZ215,CE215,CJ215,CO215,CT215,CY215,DD215,DI215,DN215),1)</f>
        <v>641053</v>
      </c>
      <c r="DS215" s="175" t="str">
        <f t="shared" si="212"/>
        <v>LABORATORIOS GOTHAPLAST</v>
      </c>
      <c r="DT215" s="48"/>
      <c r="DU215" s="91" t="str">
        <f t="shared" si="209"/>
        <v/>
      </c>
      <c r="DV215" s="49">
        <f t="shared" si="210"/>
        <v>641053</v>
      </c>
      <c r="DW215" s="50">
        <f t="shared" si="213"/>
        <v>6410530</v>
      </c>
      <c r="DX215" s="170">
        <f t="shared" si="186"/>
        <v>0</v>
      </c>
      <c r="DY215" s="170">
        <f t="shared" si="187"/>
        <v>0</v>
      </c>
      <c r="DZ215" s="170">
        <f t="shared" si="188"/>
        <v>0</v>
      </c>
      <c r="EA215" s="171">
        <f t="shared" si="189"/>
        <v>0</v>
      </c>
      <c r="EB215" s="170">
        <f t="shared" si="190"/>
        <v>0</v>
      </c>
      <c r="EC215" s="170">
        <f t="shared" si="191"/>
        <v>0</v>
      </c>
      <c r="ED215" s="172">
        <f t="shared" si="192"/>
        <v>0</v>
      </c>
      <c r="EE215" s="170">
        <f t="shared" si="193"/>
        <v>0</v>
      </c>
      <c r="EF215" s="171">
        <f t="shared" si="194"/>
        <v>1154546.33</v>
      </c>
      <c r="EG215" s="173">
        <f t="shared" si="195"/>
        <v>715911</v>
      </c>
      <c r="EH215" s="170">
        <f t="shared" si="196"/>
        <v>0</v>
      </c>
      <c r="EI215" s="171">
        <f t="shared" si="197"/>
        <v>0</v>
      </c>
      <c r="EJ215" s="170">
        <f t="shared" si="198"/>
        <v>1566873</v>
      </c>
      <c r="EK215" s="169">
        <f t="shared" si="199"/>
        <v>0</v>
      </c>
      <c r="EL215" s="170">
        <f t="shared" si="200"/>
        <v>0</v>
      </c>
      <c r="EM215" s="170">
        <f t="shared" si="201"/>
        <v>0</v>
      </c>
      <c r="EN215" s="174">
        <f t="shared" si="202"/>
        <v>641053</v>
      </c>
      <c r="EO215" s="171">
        <f t="shared" si="203"/>
        <v>0</v>
      </c>
      <c r="EP215" s="171">
        <f t="shared" si="204"/>
        <v>985920</v>
      </c>
      <c r="EQ215" s="174">
        <f t="shared" si="205"/>
        <v>0</v>
      </c>
      <c r="ER215" s="171">
        <f t="shared" si="206"/>
        <v>0</v>
      </c>
      <c r="ES215" s="188"/>
    </row>
    <row r="216" spans="1:149" s="182" customFormat="1" ht="88.5" customHeight="1" thickBot="1">
      <c r="A216" s="27">
        <v>204</v>
      </c>
      <c r="B216" s="98" t="s">
        <v>474</v>
      </c>
      <c r="C216" s="99" t="s">
        <v>475</v>
      </c>
      <c r="D216" s="100" t="s">
        <v>57</v>
      </c>
      <c r="E216" s="99" t="s">
        <v>425</v>
      </c>
      <c r="F216" s="101">
        <v>10</v>
      </c>
      <c r="G216" s="102" t="s">
        <v>58</v>
      </c>
      <c r="H216" s="103" t="s">
        <v>59</v>
      </c>
      <c r="I216" s="88"/>
      <c r="J216" s="75"/>
      <c r="K216" s="75"/>
      <c r="L216" s="75"/>
      <c r="M216" s="71"/>
      <c r="N216" s="71"/>
      <c r="P216" s="65"/>
      <c r="Q216" s="65"/>
      <c r="R216" s="149"/>
      <c r="S216" s="65"/>
      <c r="T216" s="78"/>
      <c r="U216" s="65"/>
      <c r="V216" s="65"/>
      <c r="W216" s="149"/>
      <c r="X216" s="66"/>
      <c r="Y216" s="78"/>
      <c r="Z216" s="79"/>
      <c r="AA216" s="80"/>
      <c r="AB216" s="152"/>
      <c r="AC216" s="65"/>
      <c r="AD216" s="78"/>
      <c r="AE216" s="117"/>
      <c r="AF216" s="117"/>
      <c r="AG216" s="155"/>
      <c r="AH216" s="117"/>
      <c r="AI216" s="78"/>
      <c r="AJ216" s="79"/>
      <c r="AK216" s="80"/>
      <c r="AL216" s="152"/>
      <c r="AM216" s="66"/>
      <c r="AN216" s="81"/>
      <c r="AO216" s="65"/>
      <c r="AP216" s="65"/>
      <c r="AQ216" s="149"/>
      <c r="AR216" s="65"/>
      <c r="AS216" s="81"/>
      <c r="AT216" s="121"/>
      <c r="AU216" s="121"/>
      <c r="AV216" s="162"/>
      <c r="AW216" s="121"/>
      <c r="AX216" s="81"/>
      <c r="AY216" s="65"/>
      <c r="AZ216" s="65"/>
      <c r="BA216" s="149"/>
      <c r="BB216" s="66"/>
      <c r="BC216" s="81"/>
      <c r="BD216" s="122">
        <v>1303089</v>
      </c>
      <c r="BE216" s="122">
        <f t="shared" si="218"/>
        <v>247586.91</v>
      </c>
      <c r="BF216" s="150">
        <f t="shared" si="216"/>
        <v>1550675.91</v>
      </c>
      <c r="BG216" s="57">
        <f>+BF216*F216</f>
        <v>15506759.1</v>
      </c>
      <c r="BH216" s="81"/>
      <c r="BI216" s="123">
        <v>804007</v>
      </c>
      <c r="BJ216" s="123">
        <v>152761</v>
      </c>
      <c r="BK216" s="163">
        <v>956768</v>
      </c>
      <c r="BL216" s="123">
        <f t="shared" si="211"/>
        <v>9567680</v>
      </c>
      <c r="BM216" s="81"/>
      <c r="BN216" s="65"/>
      <c r="BO216" s="65"/>
      <c r="BP216" s="149"/>
      <c r="BQ216" s="65"/>
      <c r="BR216" s="81"/>
      <c r="BS216" s="127"/>
      <c r="BT216" s="127"/>
      <c r="BU216" s="150"/>
      <c r="BV216" s="60"/>
      <c r="BW216" s="81"/>
      <c r="BX216" s="130">
        <v>1659000</v>
      </c>
      <c r="BY216" s="130">
        <v>315210</v>
      </c>
      <c r="BZ216" s="150">
        <f t="shared" si="219"/>
        <v>1974210</v>
      </c>
      <c r="CA216" s="63">
        <f>+BZ216*F216</f>
        <v>19742100</v>
      </c>
      <c r="CB216" s="129"/>
      <c r="CC216" s="82"/>
      <c r="CD216" s="82"/>
      <c r="CE216" s="157"/>
      <c r="CF216" s="63"/>
      <c r="CG216" s="129"/>
      <c r="CH216" s="82"/>
      <c r="CI216" s="82"/>
      <c r="CJ216" s="157"/>
      <c r="CK216" s="82"/>
      <c r="CL216" s="129"/>
      <c r="CM216" s="82"/>
      <c r="CN216" s="82"/>
      <c r="CO216" s="157"/>
      <c r="CP216" s="82"/>
      <c r="CQ216" s="129"/>
      <c r="CR216" s="124">
        <v>1033300</v>
      </c>
      <c r="CS216" s="112">
        <f>CR216*19%</f>
        <v>196327</v>
      </c>
      <c r="CT216" s="151">
        <f t="shared" si="170"/>
        <v>1229627</v>
      </c>
      <c r="CU216" s="82">
        <f>+CT216*F216</f>
        <v>12296270</v>
      </c>
      <c r="CV216" s="129"/>
      <c r="CW216" s="119"/>
      <c r="CX216" s="119"/>
      <c r="CY216" s="150"/>
      <c r="CZ216" s="82"/>
      <c r="DA216" s="129"/>
      <c r="DB216" s="119"/>
      <c r="DC216" s="119"/>
      <c r="DD216" s="150"/>
      <c r="DE216" s="82"/>
      <c r="DF216" s="129"/>
      <c r="DG216" s="124"/>
      <c r="DH216" s="124"/>
      <c r="DI216" s="151"/>
      <c r="DJ216" s="82"/>
      <c r="DK216" s="129"/>
      <c r="DL216" s="119"/>
      <c r="DM216" s="119"/>
      <c r="DN216" s="150"/>
      <c r="DO216" s="82"/>
      <c r="DQ216" s="45">
        <f t="shared" si="208"/>
        <v>1427820.2275</v>
      </c>
      <c r="DR216" s="46">
        <f>SMALL((R216,W216,AB216,AG216,AL216,AQ216,AV216,BA216,BF216,BK216,BP216,BU216,BZ216,CE216,CJ216,CO216,CT216,CY216,DD216,DI216,DN216),1)</f>
        <v>956768</v>
      </c>
      <c r="DS216" s="175" t="str">
        <f t="shared" si="212"/>
        <v>DISCOLMETS S.A.S</v>
      </c>
      <c r="DT216" s="48"/>
      <c r="DU216" s="91" t="str">
        <f t="shared" si="209"/>
        <v/>
      </c>
      <c r="DV216" s="49">
        <f t="shared" si="210"/>
        <v>956768</v>
      </c>
      <c r="DW216" s="50">
        <f t="shared" si="213"/>
        <v>9567680</v>
      </c>
      <c r="DX216" s="170">
        <f t="shared" si="186"/>
        <v>0</v>
      </c>
      <c r="DY216" s="170">
        <f t="shared" si="187"/>
        <v>0</v>
      </c>
      <c r="DZ216" s="170">
        <f t="shared" si="188"/>
        <v>0</v>
      </c>
      <c r="EA216" s="171">
        <f t="shared" si="189"/>
        <v>0</v>
      </c>
      <c r="EB216" s="170">
        <f t="shared" si="190"/>
        <v>0</v>
      </c>
      <c r="EC216" s="170">
        <f t="shared" si="191"/>
        <v>0</v>
      </c>
      <c r="ED216" s="172">
        <f t="shared" si="192"/>
        <v>0</v>
      </c>
      <c r="EE216" s="170">
        <f t="shared" si="193"/>
        <v>0</v>
      </c>
      <c r="EF216" s="171">
        <f t="shared" si="194"/>
        <v>1550675.91</v>
      </c>
      <c r="EG216" s="173">
        <f t="shared" si="195"/>
        <v>956768</v>
      </c>
      <c r="EH216" s="170">
        <f t="shared" si="196"/>
        <v>0</v>
      </c>
      <c r="EI216" s="171">
        <f t="shared" si="197"/>
        <v>0</v>
      </c>
      <c r="EJ216" s="170">
        <f t="shared" si="198"/>
        <v>1974210</v>
      </c>
      <c r="EK216" s="169">
        <f t="shared" si="199"/>
        <v>0</v>
      </c>
      <c r="EL216" s="170">
        <f t="shared" si="200"/>
        <v>0</v>
      </c>
      <c r="EM216" s="170">
        <f t="shared" si="201"/>
        <v>0</v>
      </c>
      <c r="EN216" s="174">
        <f t="shared" si="202"/>
        <v>1229627</v>
      </c>
      <c r="EO216" s="171">
        <f t="shared" si="203"/>
        <v>0</v>
      </c>
      <c r="EP216" s="171">
        <f t="shared" si="204"/>
        <v>0</v>
      </c>
      <c r="EQ216" s="174">
        <f t="shared" si="205"/>
        <v>0</v>
      </c>
      <c r="ER216" s="171">
        <f t="shared" si="206"/>
        <v>0</v>
      </c>
      <c r="ES216" s="35"/>
    </row>
    <row r="217" spans="1:149" s="182" customFormat="1" ht="88.5" customHeight="1" thickBot="1">
      <c r="A217" s="27">
        <v>205</v>
      </c>
      <c r="B217" s="98" t="s">
        <v>476</v>
      </c>
      <c r="C217" s="99" t="s">
        <v>477</v>
      </c>
      <c r="D217" s="100" t="s">
        <v>57</v>
      </c>
      <c r="E217" s="99" t="s">
        <v>425</v>
      </c>
      <c r="F217" s="101">
        <v>10</v>
      </c>
      <c r="G217" s="102" t="s">
        <v>58</v>
      </c>
      <c r="H217" s="103" t="s">
        <v>59</v>
      </c>
      <c r="I217" s="88"/>
      <c r="J217" s="76"/>
      <c r="K217" s="77"/>
      <c r="L217" s="76"/>
      <c r="M217" s="71"/>
      <c r="N217" s="71"/>
      <c r="P217" s="65"/>
      <c r="Q217" s="65"/>
      <c r="R217" s="149"/>
      <c r="S217" s="65"/>
      <c r="T217" s="78"/>
      <c r="U217" s="65"/>
      <c r="V217" s="65"/>
      <c r="W217" s="149"/>
      <c r="X217" s="66"/>
      <c r="Y217" s="78"/>
      <c r="Z217" s="79"/>
      <c r="AA217" s="80"/>
      <c r="AB217" s="152"/>
      <c r="AC217" s="65"/>
      <c r="AD217" s="78"/>
      <c r="AE217" s="117"/>
      <c r="AF217" s="117"/>
      <c r="AG217" s="155"/>
      <c r="AH217" s="117"/>
      <c r="AI217" s="78"/>
      <c r="AJ217" s="79"/>
      <c r="AK217" s="80"/>
      <c r="AL217" s="152"/>
      <c r="AM217" s="66"/>
      <c r="AN217" s="81"/>
      <c r="AO217" s="65"/>
      <c r="AP217" s="65"/>
      <c r="AQ217" s="149"/>
      <c r="AR217" s="65"/>
      <c r="AS217" s="81"/>
      <c r="AT217" s="121"/>
      <c r="AU217" s="121"/>
      <c r="AV217" s="162"/>
      <c r="AW217" s="121"/>
      <c r="AX217" s="81"/>
      <c r="AY217" s="65"/>
      <c r="AZ217" s="65"/>
      <c r="BA217" s="149"/>
      <c r="BB217" s="66"/>
      <c r="BC217" s="81"/>
      <c r="BD217" s="122">
        <v>262980</v>
      </c>
      <c r="BE217" s="122">
        <f t="shared" si="218"/>
        <v>49966.2</v>
      </c>
      <c r="BF217" s="150">
        <f t="shared" si="216"/>
        <v>312946.2</v>
      </c>
      <c r="BG217" s="57">
        <f>+BF217*F217</f>
        <v>3129462</v>
      </c>
      <c r="BH217" s="81"/>
      <c r="BI217" s="123">
        <v>130602</v>
      </c>
      <c r="BJ217" s="123">
        <v>24814</v>
      </c>
      <c r="BK217" s="163">
        <v>155416</v>
      </c>
      <c r="BL217" s="123">
        <f t="shared" si="211"/>
        <v>1554160</v>
      </c>
      <c r="BM217" s="81"/>
      <c r="BN217" s="65"/>
      <c r="BO217" s="65"/>
      <c r="BP217" s="149"/>
      <c r="BQ217" s="65"/>
      <c r="BR217" s="81"/>
      <c r="BS217" s="127"/>
      <c r="BT217" s="127"/>
      <c r="BU217" s="150"/>
      <c r="BV217" s="60"/>
      <c r="BW217" s="81"/>
      <c r="BX217" s="130">
        <v>269850</v>
      </c>
      <c r="BY217" s="130">
        <v>51271.5</v>
      </c>
      <c r="BZ217" s="150">
        <f t="shared" si="219"/>
        <v>321121.5</v>
      </c>
      <c r="CA217" s="63">
        <f>+BZ217*F217</f>
        <v>3211215</v>
      </c>
      <c r="CB217" s="129"/>
      <c r="CC217" s="82"/>
      <c r="CD217" s="82"/>
      <c r="CE217" s="157"/>
      <c r="CF217" s="63"/>
      <c r="CG217" s="129"/>
      <c r="CH217" s="82"/>
      <c r="CI217" s="82"/>
      <c r="CJ217" s="157"/>
      <c r="CK217" s="82"/>
      <c r="CL217" s="129"/>
      <c r="CM217" s="82"/>
      <c r="CN217" s="82"/>
      <c r="CO217" s="157"/>
      <c r="CP217" s="82"/>
      <c r="CQ217" s="129"/>
      <c r="CR217" s="124">
        <v>151200</v>
      </c>
      <c r="CS217" s="112">
        <f>CR217*19%</f>
        <v>28728</v>
      </c>
      <c r="CT217" s="151">
        <f t="shared" si="170"/>
        <v>179928</v>
      </c>
      <c r="CU217" s="82">
        <f>+CT217*F217</f>
        <v>1799280</v>
      </c>
      <c r="CV217" s="129"/>
      <c r="CW217" s="119"/>
      <c r="CX217" s="119"/>
      <c r="CY217" s="150"/>
      <c r="CZ217" s="82"/>
      <c r="DA217" s="129"/>
      <c r="DB217" s="110">
        <v>176773</v>
      </c>
      <c r="DC217" s="110">
        <v>33587</v>
      </c>
      <c r="DD217" s="150">
        <f t="shared" si="217"/>
        <v>210360</v>
      </c>
      <c r="DE217" s="82">
        <f>+DD217*F217</f>
        <v>2103600</v>
      </c>
      <c r="DF217" s="129"/>
      <c r="DG217" s="124"/>
      <c r="DH217" s="124"/>
      <c r="DI217" s="151"/>
      <c r="DJ217" s="82"/>
      <c r="DK217" s="129"/>
      <c r="DL217" s="119"/>
      <c r="DM217" s="119"/>
      <c r="DN217" s="150"/>
      <c r="DO217" s="82"/>
      <c r="DQ217" s="45">
        <f t="shared" si="208"/>
        <v>235954.34</v>
      </c>
      <c r="DR217" s="46">
        <f>SMALL((R217,W217,AB217,AG217,AL217,AQ217,AV217,BA217,BF217,BK217,BP217,BU217,BZ217,CE217,CJ217,CO217,CT217,CY217,DD217,DI217,DN217),1)</f>
        <v>155416</v>
      </c>
      <c r="DS217" s="175" t="str">
        <f t="shared" si="212"/>
        <v>DISCOLMETS S.A.S</v>
      </c>
      <c r="DT217" s="48"/>
      <c r="DU217" s="91" t="str">
        <f t="shared" si="209"/>
        <v/>
      </c>
      <c r="DV217" s="49">
        <f t="shared" si="210"/>
        <v>155416</v>
      </c>
      <c r="DW217" s="50">
        <f t="shared" si="213"/>
        <v>1554160</v>
      </c>
      <c r="DX217" s="170">
        <f t="shared" si="186"/>
        <v>0</v>
      </c>
      <c r="DY217" s="170">
        <f t="shared" si="187"/>
        <v>0</v>
      </c>
      <c r="DZ217" s="170">
        <f t="shared" si="188"/>
        <v>0</v>
      </c>
      <c r="EA217" s="171">
        <f t="shared" si="189"/>
        <v>0</v>
      </c>
      <c r="EB217" s="170">
        <f t="shared" si="190"/>
        <v>0</v>
      </c>
      <c r="EC217" s="170">
        <f t="shared" si="191"/>
        <v>0</v>
      </c>
      <c r="ED217" s="172">
        <f t="shared" si="192"/>
        <v>0</v>
      </c>
      <c r="EE217" s="170">
        <f t="shared" si="193"/>
        <v>0</v>
      </c>
      <c r="EF217" s="171">
        <f t="shared" si="194"/>
        <v>312946.2</v>
      </c>
      <c r="EG217" s="173">
        <f t="shared" si="195"/>
        <v>155416</v>
      </c>
      <c r="EH217" s="170">
        <f t="shared" si="196"/>
        <v>0</v>
      </c>
      <c r="EI217" s="171">
        <f t="shared" si="197"/>
        <v>0</v>
      </c>
      <c r="EJ217" s="170">
        <f t="shared" si="198"/>
        <v>321121.5</v>
      </c>
      <c r="EK217" s="169">
        <f t="shared" si="199"/>
        <v>0</v>
      </c>
      <c r="EL217" s="170">
        <f t="shared" si="200"/>
        <v>0</v>
      </c>
      <c r="EM217" s="170">
        <f t="shared" si="201"/>
        <v>0</v>
      </c>
      <c r="EN217" s="174">
        <f t="shared" si="202"/>
        <v>179928</v>
      </c>
      <c r="EO217" s="171">
        <f t="shared" si="203"/>
        <v>0</v>
      </c>
      <c r="EP217" s="171">
        <f t="shared" si="204"/>
        <v>210360</v>
      </c>
      <c r="EQ217" s="174">
        <f t="shared" si="205"/>
        <v>0</v>
      </c>
      <c r="ER217" s="171">
        <f t="shared" si="206"/>
        <v>0</v>
      </c>
      <c r="ES217" s="35"/>
    </row>
    <row r="218" spans="1:149" s="182" customFormat="1" ht="88.5" customHeight="1" thickBot="1">
      <c r="A218" s="27">
        <v>206</v>
      </c>
      <c r="B218" s="98" t="s">
        <v>478</v>
      </c>
      <c r="C218" s="99" t="s">
        <v>479</v>
      </c>
      <c r="D218" s="100" t="s">
        <v>57</v>
      </c>
      <c r="E218" s="99" t="s">
        <v>37</v>
      </c>
      <c r="F218" s="101">
        <v>180</v>
      </c>
      <c r="G218" s="102" t="s">
        <v>58</v>
      </c>
      <c r="H218" s="103" t="s">
        <v>59</v>
      </c>
      <c r="I218" s="89"/>
      <c r="J218" s="76"/>
      <c r="K218" s="77"/>
      <c r="L218" s="76"/>
      <c r="M218" s="71"/>
      <c r="N218" s="71"/>
      <c r="P218" s="110">
        <v>7344</v>
      </c>
      <c r="Q218" s="110"/>
      <c r="R218" s="150">
        <f t="shared" ref="R218" si="220">+Q218+P218</f>
        <v>7344</v>
      </c>
      <c r="S218" s="65">
        <f>+R218*F218</f>
        <v>1321920</v>
      </c>
      <c r="T218" s="78"/>
      <c r="U218" s="65"/>
      <c r="V218" s="65"/>
      <c r="W218" s="149"/>
      <c r="X218" s="66"/>
      <c r="Y218" s="78"/>
      <c r="Z218" s="79"/>
      <c r="AA218" s="80"/>
      <c r="AB218" s="152"/>
      <c r="AC218" s="65"/>
      <c r="AD218" s="78"/>
      <c r="AE218" s="117"/>
      <c r="AF218" s="117"/>
      <c r="AG218" s="155"/>
      <c r="AH218" s="117"/>
      <c r="AI218" s="78"/>
      <c r="AJ218" s="79"/>
      <c r="AK218" s="80"/>
      <c r="AL218" s="152"/>
      <c r="AM218" s="66"/>
      <c r="AN218" s="81"/>
      <c r="AO218" s="65"/>
      <c r="AP218" s="65"/>
      <c r="AQ218" s="149"/>
      <c r="AR218" s="65"/>
      <c r="AS218" s="81"/>
      <c r="AT218" s="121">
        <v>12196</v>
      </c>
      <c r="AU218" s="121"/>
      <c r="AV218" s="162">
        <f t="shared" si="35"/>
        <v>12196</v>
      </c>
      <c r="AW218" s="121">
        <f>+AV218*F218</f>
        <v>2195280</v>
      </c>
      <c r="AX218" s="81"/>
      <c r="AY218" s="65"/>
      <c r="AZ218" s="65"/>
      <c r="BA218" s="149"/>
      <c r="BB218" s="66"/>
      <c r="BC218" s="81"/>
      <c r="BD218" s="65"/>
      <c r="BE218" s="65"/>
      <c r="BF218" s="149"/>
      <c r="BG218" s="57"/>
      <c r="BH218" s="81"/>
      <c r="BI218" s="123">
        <v>7470</v>
      </c>
      <c r="BJ218" s="123"/>
      <c r="BK218" s="163">
        <v>7470</v>
      </c>
      <c r="BL218" s="123">
        <f t="shared" si="211"/>
        <v>1344600</v>
      </c>
      <c r="BM218" s="81"/>
      <c r="BN218" s="65"/>
      <c r="BO218" s="65"/>
      <c r="BP218" s="149"/>
      <c r="BQ218" s="65"/>
      <c r="BR218" s="81"/>
      <c r="BS218" s="127">
        <v>11770</v>
      </c>
      <c r="BT218" s="127">
        <v>2236.3000000000002</v>
      </c>
      <c r="BU218" s="166">
        <f t="shared" si="207"/>
        <v>14006.3</v>
      </c>
      <c r="BV218" s="60">
        <f>+BU218*F218</f>
        <v>2521134</v>
      </c>
      <c r="BW218" s="81"/>
      <c r="BX218" s="82"/>
      <c r="BY218" s="82"/>
      <c r="BZ218" s="157"/>
      <c r="CA218" s="63"/>
      <c r="CB218" s="129"/>
      <c r="CC218" s="82"/>
      <c r="CD218" s="82"/>
      <c r="CE218" s="157"/>
      <c r="CF218" s="63"/>
      <c r="CG218" s="129"/>
      <c r="CH218" s="82"/>
      <c r="CI218" s="82"/>
      <c r="CJ218" s="157"/>
      <c r="CK218" s="82"/>
      <c r="CL218" s="129"/>
      <c r="CM218" s="82"/>
      <c r="CN218" s="82"/>
      <c r="CO218" s="157"/>
      <c r="CP218" s="82"/>
      <c r="CQ218" s="129"/>
      <c r="CR218" s="124"/>
      <c r="CS218" s="124"/>
      <c r="CT218" s="151"/>
      <c r="CU218" s="82"/>
      <c r="CV218" s="129"/>
      <c r="CW218" s="119"/>
      <c r="CX218" s="119"/>
      <c r="CY218" s="150"/>
      <c r="CZ218" s="82"/>
      <c r="DA218" s="129"/>
      <c r="DB218" s="119"/>
      <c r="DC218" s="119"/>
      <c r="DD218" s="150"/>
      <c r="DE218" s="82"/>
      <c r="DF218" s="129"/>
      <c r="DG218" s="124"/>
      <c r="DH218" s="124"/>
      <c r="DI218" s="151"/>
      <c r="DJ218" s="82"/>
      <c r="DK218" s="129"/>
      <c r="DL218" s="119"/>
      <c r="DM218" s="119"/>
      <c r="DN218" s="150"/>
      <c r="DO218" s="82"/>
      <c r="DQ218" s="45">
        <f t="shared" si="208"/>
        <v>10254.075000000001</v>
      </c>
      <c r="DR218" s="46">
        <f>SMALL((R218,W218,AB218,AG218,AL218,AQ218,AV218,BA218,BF218,BK218,BP218,BU218,BZ218,CE218,CJ218,CO218,CT218,CY218,DD218,DI218,DN218),1)</f>
        <v>7344</v>
      </c>
      <c r="DS218" s="175" t="str">
        <f t="shared" si="212"/>
        <v>JOHNSON &amp; JOHNSON MEDTECH S.A.S</v>
      </c>
      <c r="DT218" s="48"/>
      <c r="DU218" s="91" t="str">
        <f t="shared" si="209"/>
        <v/>
      </c>
      <c r="DV218" s="49">
        <f t="shared" si="210"/>
        <v>7344</v>
      </c>
      <c r="DW218" s="50">
        <f t="shared" si="213"/>
        <v>1321920</v>
      </c>
      <c r="DX218" s="170">
        <f t="shared" si="186"/>
        <v>7344</v>
      </c>
      <c r="DY218" s="170">
        <f t="shared" si="187"/>
        <v>0</v>
      </c>
      <c r="DZ218" s="170">
        <f t="shared" si="188"/>
        <v>0</v>
      </c>
      <c r="EA218" s="171">
        <f t="shared" si="189"/>
        <v>0</v>
      </c>
      <c r="EB218" s="170">
        <f t="shared" si="190"/>
        <v>0</v>
      </c>
      <c r="EC218" s="170">
        <f t="shared" si="191"/>
        <v>0</v>
      </c>
      <c r="ED218" s="172">
        <f t="shared" si="192"/>
        <v>12196</v>
      </c>
      <c r="EE218" s="170">
        <f t="shared" si="193"/>
        <v>0</v>
      </c>
      <c r="EF218" s="171">
        <f t="shared" si="194"/>
        <v>0</v>
      </c>
      <c r="EG218" s="173">
        <f t="shared" si="195"/>
        <v>7470</v>
      </c>
      <c r="EH218" s="170">
        <f t="shared" si="196"/>
        <v>0</v>
      </c>
      <c r="EI218" s="171">
        <f t="shared" si="197"/>
        <v>14006.3</v>
      </c>
      <c r="EJ218" s="170">
        <f t="shared" si="198"/>
        <v>0</v>
      </c>
      <c r="EK218" s="169">
        <f t="shared" si="199"/>
        <v>0</v>
      </c>
      <c r="EL218" s="170">
        <f t="shared" si="200"/>
        <v>0</v>
      </c>
      <c r="EM218" s="170">
        <f t="shared" si="201"/>
        <v>0</v>
      </c>
      <c r="EN218" s="174">
        <f t="shared" si="202"/>
        <v>0</v>
      </c>
      <c r="EO218" s="171">
        <f t="shared" si="203"/>
        <v>0</v>
      </c>
      <c r="EP218" s="171">
        <f t="shared" si="204"/>
        <v>0</v>
      </c>
      <c r="EQ218" s="174">
        <f t="shared" si="205"/>
        <v>0</v>
      </c>
      <c r="ER218" s="171">
        <f t="shared" si="206"/>
        <v>0</v>
      </c>
      <c r="ES218" s="35"/>
    </row>
    <row r="219" spans="1:149" s="182" customFormat="1" ht="88.5" customHeight="1" thickBot="1">
      <c r="A219" s="27">
        <v>207</v>
      </c>
      <c r="B219" s="98" t="s">
        <v>480</v>
      </c>
      <c r="C219" s="99" t="s">
        <v>481</v>
      </c>
      <c r="D219" s="100" t="s">
        <v>57</v>
      </c>
      <c r="E219" s="99" t="s">
        <v>37</v>
      </c>
      <c r="F219" s="101">
        <v>1</v>
      </c>
      <c r="G219" s="102" t="s">
        <v>58</v>
      </c>
      <c r="H219" s="103" t="s">
        <v>59</v>
      </c>
      <c r="I219" s="89"/>
      <c r="J219" s="76"/>
      <c r="K219" s="77"/>
      <c r="L219" s="76"/>
      <c r="M219" s="71"/>
      <c r="N219" s="71"/>
      <c r="P219" s="65"/>
      <c r="Q219" s="65"/>
      <c r="R219" s="149"/>
      <c r="S219" s="65"/>
      <c r="T219" s="78"/>
      <c r="U219" s="65"/>
      <c r="V219" s="65"/>
      <c r="W219" s="149"/>
      <c r="X219" s="66"/>
      <c r="Y219" s="78"/>
      <c r="Z219" s="79"/>
      <c r="AA219" s="80"/>
      <c r="AB219" s="152"/>
      <c r="AC219" s="65"/>
      <c r="AD219" s="78"/>
      <c r="AE219" s="117"/>
      <c r="AF219" s="117"/>
      <c r="AG219" s="155"/>
      <c r="AH219" s="117"/>
      <c r="AI219" s="78"/>
      <c r="AJ219" s="79"/>
      <c r="AK219" s="80"/>
      <c r="AL219" s="152"/>
      <c r="AM219" s="66"/>
      <c r="AN219" s="81"/>
      <c r="AO219" s="64"/>
      <c r="AP219" s="64"/>
      <c r="AQ219" s="160"/>
      <c r="AR219" s="65"/>
      <c r="AS219" s="81"/>
      <c r="AT219" s="121"/>
      <c r="AU219" s="121"/>
      <c r="AV219" s="162"/>
      <c r="AW219" s="121"/>
      <c r="AX219" s="81"/>
      <c r="AY219" s="65"/>
      <c r="AZ219" s="65"/>
      <c r="BA219" s="149"/>
      <c r="BB219" s="66"/>
      <c r="BC219" s="81"/>
      <c r="BD219" s="65"/>
      <c r="BE219" s="65"/>
      <c r="BF219" s="149"/>
      <c r="BG219" s="57"/>
      <c r="BH219" s="81"/>
      <c r="BI219" s="123">
        <v>36145</v>
      </c>
      <c r="BJ219" s="123">
        <v>6868</v>
      </c>
      <c r="BK219" s="163">
        <v>43013</v>
      </c>
      <c r="BL219" s="123">
        <f t="shared" si="211"/>
        <v>43013</v>
      </c>
      <c r="BM219" s="81"/>
      <c r="BN219" s="65"/>
      <c r="BO219" s="65"/>
      <c r="BP219" s="149"/>
      <c r="BQ219" s="65"/>
      <c r="BR219" s="81"/>
      <c r="BS219" s="127"/>
      <c r="BT219" s="127"/>
      <c r="BU219" s="150"/>
      <c r="BV219" s="60"/>
      <c r="BW219" s="81"/>
      <c r="BX219" s="82"/>
      <c r="BY219" s="82"/>
      <c r="BZ219" s="157"/>
      <c r="CA219" s="63"/>
      <c r="CB219" s="129"/>
      <c r="CC219" s="82"/>
      <c r="CD219" s="82"/>
      <c r="CE219" s="157"/>
      <c r="CF219" s="63"/>
      <c r="CG219" s="129"/>
      <c r="CH219" s="82"/>
      <c r="CI219" s="82"/>
      <c r="CJ219" s="157"/>
      <c r="CK219" s="82"/>
      <c r="CL219" s="129"/>
      <c r="CM219" s="82"/>
      <c r="CN219" s="82"/>
      <c r="CO219" s="157"/>
      <c r="CP219" s="82"/>
      <c r="CQ219" s="129"/>
      <c r="CR219" s="124"/>
      <c r="CS219" s="124"/>
      <c r="CT219" s="151"/>
      <c r="CU219" s="82"/>
      <c r="CV219" s="129"/>
      <c r="CW219" s="119"/>
      <c r="CX219" s="119"/>
      <c r="CY219" s="150"/>
      <c r="CZ219" s="82"/>
      <c r="DA219" s="129"/>
      <c r="DB219" s="119"/>
      <c r="DC219" s="119"/>
      <c r="DD219" s="150"/>
      <c r="DE219" s="82"/>
      <c r="DF219" s="129"/>
      <c r="DG219" s="124"/>
      <c r="DH219" s="124"/>
      <c r="DI219" s="151"/>
      <c r="DJ219" s="82"/>
      <c r="DK219" s="129"/>
      <c r="DL219" s="119"/>
      <c r="DM219" s="119"/>
      <c r="DN219" s="150"/>
      <c r="DO219" s="82"/>
      <c r="DQ219" s="45">
        <f t="shared" si="208"/>
        <v>43013</v>
      </c>
      <c r="DR219" s="46">
        <f>SMALL((R219,W219,AB219,AG219,AL219,AQ219,AV219,BA219,BF219,BK219,BP219,BU219,BZ219,CE219,CJ219,CO219,CT219,CY219,DD219,DI219,DN219),1)</f>
        <v>43013</v>
      </c>
      <c r="DS219" s="175" t="str">
        <f t="shared" si="212"/>
        <v>DISCOLMETS S.A.S</v>
      </c>
      <c r="DT219" s="48"/>
      <c r="DU219" s="91" t="str">
        <f t="shared" si="209"/>
        <v/>
      </c>
      <c r="DV219" s="49">
        <f t="shared" si="210"/>
        <v>43013</v>
      </c>
      <c r="DW219" s="50">
        <f t="shared" si="213"/>
        <v>43013</v>
      </c>
      <c r="DX219" s="170">
        <f t="shared" si="186"/>
        <v>0</v>
      </c>
      <c r="DY219" s="170">
        <f t="shared" si="187"/>
        <v>0</v>
      </c>
      <c r="DZ219" s="170">
        <f t="shared" si="188"/>
        <v>0</v>
      </c>
      <c r="EA219" s="171">
        <f t="shared" si="189"/>
        <v>0</v>
      </c>
      <c r="EB219" s="170">
        <f t="shared" si="190"/>
        <v>0</v>
      </c>
      <c r="EC219" s="170">
        <f t="shared" si="191"/>
        <v>0</v>
      </c>
      <c r="ED219" s="172">
        <f t="shared" si="192"/>
        <v>0</v>
      </c>
      <c r="EE219" s="170">
        <f t="shared" si="193"/>
        <v>0</v>
      </c>
      <c r="EF219" s="171">
        <f t="shared" si="194"/>
        <v>0</v>
      </c>
      <c r="EG219" s="173">
        <f t="shared" si="195"/>
        <v>43013</v>
      </c>
      <c r="EH219" s="170">
        <f t="shared" si="196"/>
        <v>0</v>
      </c>
      <c r="EI219" s="171">
        <f t="shared" si="197"/>
        <v>0</v>
      </c>
      <c r="EJ219" s="170">
        <f t="shared" si="198"/>
        <v>0</v>
      </c>
      <c r="EK219" s="169">
        <f t="shared" si="199"/>
        <v>0</v>
      </c>
      <c r="EL219" s="170">
        <f t="shared" si="200"/>
        <v>0</v>
      </c>
      <c r="EM219" s="170">
        <f t="shared" si="201"/>
        <v>0</v>
      </c>
      <c r="EN219" s="174">
        <f t="shared" si="202"/>
        <v>0</v>
      </c>
      <c r="EO219" s="171">
        <f t="shared" si="203"/>
        <v>0</v>
      </c>
      <c r="EP219" s="171">
        <f t="shared" si="204"/>
        <v>0</v>
      </c>
      <c r="EQ219" s="174">
        <f t="shared" si="205"/>
        <v>0</v>
      </c>
      <c r="ER219" s="171">
        <f t="shared" si="206"/>
        <v>0</v>
      </c>
      <c r="ES219" s="35"/>
    </row>
    <row r="220" spans="1:149" s="182" customFormat="1" ht="88.5" customHeight="1" thickBot="1">
      <c r="A220" s="27">
        <v>208</v>
      </c>
      <c r="B220" s="102" t="s">
        <v>482</v>
      </c>
      <c r="C220" s="102" t="s">
        <v>483</v>
      </c>
      <c r="D220" s="100" t="s">
        <v>57</v>
      </c>
      <c r="E220" s="102" t="s">
        <v>37</v>
      </c>
      <c r="F220" s="104">
        <v>30</v>
      </c>
      <c r="G220" s="102" t="s">
        <v>58</v>
      </c>
      <c r="H220" s="103" t="s">
        <v>59</v>
      </c>
      <c r="I220" s="89"/>
      <c r="J220" s="85"/>
      <c r="K220" s="77"/>
      <c r="L220" s="77"/>
      <c r="M220" s="71"/>
      <c r="N220" s="71"/>
      <c r="P220" s="65"/>
      <c r="Q220" s="65"/>
      <c r="R220" s="149"/>
      <c r="S220" s="65"/>
      <c r="T220" s="78"/>
      <c r="U220" s="65"/>
      <c r="V220" s="65"/>
      <c r="W220" s="149"/>
      <c r="X220" s="66"/>
      <c r="Y220" s="78"/>
      <c r="Z220" s="79"/>
      <c r="AA220" s="80"/>
      <c r="AB220" s="152"/>
      <c r="AC220" s="65"/>
      <c r="AD220" s="78"/>
      <c r="AE220" s="117"/>
      <c r="AF220" s="117"/>
      <c r="AG220" s="155"/>
      <c r="AH220" s="117"/>
      <c r="AI220" s="78"/>
      <c r="AJ220" s="79"/>
      <c r="AK220" s="80"/>
      <c r="AL220" s="152"/>
      <c r="AM220" s="66"/>
      <c r="AN220" s="81"/>
      <c r="AO220" s="65"/>
      <c r="AP220" s="65"/>
      <c r="AQ220" s="149"/>
      <c r="AR220" s="65"/>
      <c r="AS220" s="81"/>
      <c r="AT220" s="121"/>
      <c r="AU220" s="121"/>
      <c r="AV220" s="162"/>
      <c r="AW220" s="121"/>
      <c r="AX220" s="81"/>
      <c r="AY220" s="65"/>
      <c r="AZ220" s="65"/>
      <c r="BA220" s="149"/>
      <c r="BB220" s="66"/>
      <c r="BC220" s="81"/>
      <c r="BD220" s="65"/>
      <c r="BE220" s="65"/>
      <c r="BF220" s="149"/>
      <c r="BG220" s="57"/>
      <c r="BH220" s="81"/>
      <c r="BI220" s="124"/>
      <c r="BJ220" s="124"/>
      <c r="BK220" s="151"/>
      <c r="BL220" s="123"/>
      <c r="BM220" s="81"/>
      <c r="BN220" s="65"/>
      <c r="BO220" s="65"/>
      <c r="BP220" s="149"/>
      <c r="BQ220" s="65"/>
      <c r="BR220" s="81"/>
      <c r="BS220" s="127"/>
      <c r="BT220" s="127"/>
      <c r="BU220" s="150"/>
      <c r="BV220" s="60"/>
      <c r="BW220" s="81"/>
      <c r="BX220" s="82"/>
      <c r="BY220" s="82"/>
      <c r="BZ220" s="157"/>
      <c r="CA220" s="63"/>
      <c r="CB220" s="129"/>
      <c r="CC220" s="82"/>
      <c r="CD220" s="82"/>
      <c r="CE220" s="157"/>
      <c r="CF220" s="63"/>
      <c r="CG220" s="129"/>
      <c r="CH220" s="82"/>
      <c r="CI220" s="82"/>
      <c r="CJ220" s="157"/>
      <c r="CK220" s="82"/>
      <c r="CL220" s="129"/>
      <c r="CM220" s="82"/>
      <c r="CN220" s="82"/>
      <c r="CO220" s="157"/>
      <c r="CP220" s="82"/>
      <c r="CQ220" s="129"/>
      <c r="CR220" s="124"/>
      <c r="CS220" s="124"/>
      <c r="CT220" s="151"/>
      <c r="CU220" s="82"/>
      <c r="CV220" s="129"/>
      <c r="CW220" s="119"/>
      <c r="CX220" s="119"/>
      <c r="CY220" s="150"/>
      <c r="CZ220" s="82"/>
      <c r="DA220" s="129"/>
      <c r="DB220" s="119"/>
      <c r="DC220" s="119"/>
      <c r="DD220" s="150"/>
      <c r="DE220" s="82"/>
      <c r="DF220" s="129"/>
      <c r="DG220" s="124"/>
      <c r="DH220" s="124"/>
      <c r="DI220" s="151"/>
      <c r="DJ220" s="82"/>
      <c r="DK220" s="129"/>
      <c r="DL220" s="119"/>
      <c r="DM220" s="119"/>
      <c r="DN220" s="150"/>
      <c r="DO220" s="82"/>
      <c r="DQ220" s="45"/>
      <c r="DR220" s="46"/>
      <c r="DS220" s="176"/>
      <c r="DT220" s="48"/>
      <c r="DU220" s="91"/>
      <c r="DV220" s="49"/>
      <c r="DW220" s="50"/>
      <c r="DX220" s="170">
        <f t="shared" si="186"/>
        <v>0</v>
      </c>
      <c r="DY220" s="170">
        <f t="shared" si="187"/>
        <v>0</v>
      </c>
      <c r="DZ220" s="170">
        <f t="shared" si="188"/>
        <v>0</v>
      </c>
      <c r="EA220" s="171">
        <f t="shared" si="189"/>
        <v>0</v>
      </c>
      <c r="EB220" s="170">
        <f t="shared" si="190"/>
        <v>0</v>
      </c>
      <c r="EC220" s="170">
        <f t="shared" si="191"/>
        <v>0</v>
      </c>
      <c r="ED220" s="172">
        <f t="shared" si="192"/>
        <v>0</v>
      </c>
      <c r="EE220" s="170">
        <f t="shared" si="193"/>
        <v>0</v>
      </c>
      <c r="EF220" s="171">
        <f t="shared" si="194"/>
        <v>0</v>
      </c>
      <c r="EG220" s="173">
        <f t="shared" si="195"/>
        <v>0</v>
      </c>
      <c r="EH220" s="170">
        <f t="shared" si="196"/>
        <v>0</v>
      </c>
      <c r="EI220" s="171">
        <f t="shared" si="197"/>
        <v>0</v>
      </c>
      <c r="EJ220" s="170">
        <f t="shared" si="198"/>
        <v>0</v>
      </c>
      <c r="EK220" s="169">
        <f t="shared" si="199"/>
        <v>0</v>
      </c>
      <c r="EL220" s="170">
        <f t="shared" si="200"/>
        <v>0</v>
      </c>
      <c r="EM220" s="170">
        <f t="shared" si="201"/>
        <v>0</v>
      </c>
      <c r="EN220" s="174">
        <f t="shared" si="202"/>
        <v>0</v>
      </c>
      <c r="EO220" s="171">
        <f t="shared" si="203"/>
        <v>0</v>
      </c>
      <c r="EP220" s="171">
        <f t="shared" si="204"/>
        <v>0</v>
      </c>
      <c r="EQ220" s="174">
        <f t="shared" si="205"/>
        <v>0</v>
      </c>
      <c r="ER220" s="171">
        <f t="shared" si="206"/>
        <v>0</v>
      </c>
      <c r="ES220" s="199" t="s">
        <v>708</v>
      </c>
    </row>
    <row r="221" spans="1:149" s="182" customFormat="1" ht="88.5" customHeight="1" thickBot="1">
      <c r="A221" s="27">
        <v>209</v>
      </c>
      <c r="B221" s="98" t="s">
        <v>484</v>
      </c>
      <c r="C221" s="99" t="s">
        <v>485</v>
      </c>
      <c r="D221" s="100" t="s">
        <v>57</v>
      </c>
      <c r="E221" s="99" t="s">
        <v>37</v>
      </c>
      <c r="F221" s="101">
        <v>1</v>
      </c>
      <c r="G221" s="102" t="s">
        <v>58</v>
      </c>
      <c r="H221" s="103" t="s">
        <v>59</v>
      </c>
      <c r="I221" s="88"/>
      <c r="J221" s="85"/>
      <c r="K221" s="77"/>
      <c r="L221" s="77"/>
      <c r="M221" s="71"/>
      <c r="N221" s="71"/>
      <c r="P221" s="65"/>
      <c r="Q221" s="65"/>
      <c r="R221" s="149"/>
      <c r="S221" s="65"/>
      <c r="T221" s="78"/>
      <c r="U221" s="65"/>
      <c r="V221" s="65"/>
      <c r="W221" s="149"/>
      <c r="X221" s="66"/>
      <c r="Y221" s="78"/>
      <c r="Z221" s="79"/>
      <c r="AA221" s="80"/>
      <c r="AB221" s="152"/>
      <c r="AC221" s="65"/>
      <c r="AD221" s="78"/>
      <c r="AE221" s="117"/>
      <c r="AF221" s="117"/>
      <c r="AG221" s="155"/>
      <c r="AH221" s="117"/>
      <c r="AI221" s="78"/>
      <c r="AJ221" s="79"/>
      <c r="AK221" s="80"/>
      <c r="AL221" s="152"/>
      <c r="AM221" s="66"/>
      <c r="AN221" s="81"/>
      <c r="AO221" s="65"/>
      <c r="AP221" s="65"/>
      <c r="AQ221" s="149"/>
      <c r="AR221" s="65"/>
      <c r="AS221" s="81"/>
      <c r="AT221" s="121"/>
      <c r="AU221" s="121"/>
      <c r="AV221" s="162"/>
      <c r="AW221" s="121"/>
      <c r="AX221" s="81"/>
      <c r="AY221" s="65"/>
      <c r="AZ221" s="65"/>
      <c r="BA221" s="149"/>
      <c r="BB221" s="66"/>
      <c r="BC221" s="81"/>
      <c r="BD221" s="65"/>
      <c r="BE221" s="65"/>
      <c r="BF221" s="149"/>
      <c r="BG221" s="57"/>
      <c r="BH221" s="81"/>
      <c r="BI221" s="124"/>
      <c r="BJ221" s="124"/>
      <c r="BK221" s="151"/>
      <c r="BL221" s="123"/>
      <c r="BM221" s="81"/>
      <c r="BN221" s="65"/>
      <c r="BO221" s="65"/>
      <c r="BP221" s="149"/>
      <c r="BQ221" s="65"/>
      <c r="BR221" s="81"/>
      <c r="BS221" s="127"/>
      <c r="BT221" s="127"/>
      <c r="BU221" s="150"/>
      <c r="BV221" s="60"/>
      <c r="BW221" s="81"/>
      <c r="BX221" s="82"/>
      <c r="BY221" s="82"/>
      <c r="BZ221" s="157"/>
      <c r="CA221" s="63"/>
      <c r="CB221" s="129"/>
      <c r="CC221" s="82"/>
      <c r="CD221" s="82"/>
      <c r="CE221" s="157"/>
      <c r="CF221" s="63"/>
      <c r="CG221" s="129"/>
      <c r="CH221" s="82"/>
      <c r="CI221" s="82"/>
      <c r="CJ221" s="157"/>
      <c r="CK221" s="82"/>
      <c r="CL221" s="129"/>
      <c r="CM221" s="82"/>
      <c r="CN221" s="82"/>
      <c r="CO221" s="157"/>
      <c r="CP221" s="82"/>
      <c r="CQ221" s="129"/>
      <c r="CR221" s="124">
        <v>520500</v>
      </c>
      <c r="CS221" s="124">
        <f>CR221*19%</f>
        <v>98895</v>
      </c>
      <c r="CT221" s="151">
        <f t="shared" si="170"/>
        <v>619395</v>
      </c>
      <c r="CU221" s="82">
        <f>+CT221*F221</f>
        <v>619395</v>
      </c>
      <c r="CV221" s="129"/>
      <c r="CW221" s="119"/>
      <c r="CX221" s="119"/>
      <c r="CY221" s="150"/>
      <c r="CZ221" s="82"/>
      <c r="DA221" s="129"/>
      <c r="DB221" s="119"/>
      <c r="DC221" s="119"/>
      <c r="DD221" s="150"/>
      <c r="DE221" s="82"/>
      <c r="DF221" s="129"/>
      <c r="DG221" s="124"/>
      <c r="DH221" s="124"/>
      <c r="DI221" s="151"/>
      <c r="DJ221" s="82"/>
      <c r="DK221" s="129"/>
      <c r="DL221" s="119"/>
      <c r="DM221" s="119"/>
      <c r="DN221" s="150"/>
      <c r="DO221" s="82"/>
      <c r="DQ221" s="45">
        <f t="shared" si="208"/>
        <v>619395</v>
      </c>
      <c r="DR221" s="46">
        <f>SMALL((R221,W221,AB221,AG221,AL221,AQ221,AV221,BA221,BF221,BK221,BP221,BU221,BZ221,CE221,CJ221,CO221,CT221,CY221,DD221,DI221,DN221),1)</f>
        <v>619395</v>
      </c>
      <c r="DS221" s="175" t="str">
        <f>IF(DR221=R221,$P$11,IF(DR221=W221,$U$11,IF(DR221=AB221,$Z$11,IF(DR221=AG221,$AE$11,IF(DR221=AL221,$AJ$11,IF(DR221=AQ221,$AO$11,IF(DR221=AV221,$AT$11,IF(DR221=BA221,$AY$11,IF(DR221=BF221,$BD$11,IF(DR221=BK221,$BI$11,IF(DR221=BP221,$BN$11,IF(DR221=BU221,$BS$11,IF(DR221=BZ221,$BX$11,IF(DR221=CE221,$CC$11,IF(DR221=CJ221,$CH$11,IF(DR221=CO221,$CM$11,IF(DR221=CT221,$CR$11,IF(DR221=CY221,$CW$11,IF(DR221=DD221,$DB$11,IF(DR221=DI221,$DG$11,IF(DR221=DN221,$DL$11)))))))))))))))))))))</f>
        <v>LABORATORIOS GOTHAPLAST</v>
      </c>
      <c r="DT221" s="48"/>
      <c r="DU221" s="91" t="str">
        <f t="shared" si="209"/>
        <v/>
      </c>
      <c r="DV221" s="49">
        <f t="shared" si="210"/>
        <v>619395</v>
      </c>
      <c r="DW221" s="50">
        <f>DV221*F221</f>
        <v>619395</v>
      </c>
      <c r="DX221" s="170">
        <f t="shared" si="186"/>
        <v>0</v>
      </c>
      <c r="DY221" s="170">
        <f t="shared" si="187"/>
        <v>0</v>
      </c>
      <c r="DZ221" s="170">
        <f t="shared" si="188"/>
        <v>0</v>
      </c>
      <c r="EA221" s="171">
        <f t="shared" si="189"/>
        <v>0</v>
      </c>
      <c r="EB221" s="170">
        <f t="shared" si="190"/>
        <v>0</v>
      </c>
      <c r="EC221" s="170">
        <f t="shared" si="191"/>
        <v>0</v>
      </c>
      <c r="ED221" s="172">
        <f t="shared" si="192"/>
        <v>0</v>
      </c>
      <c r="EE221" s="170">
        <f t="shared" si="193"/>
        <v>0</v>
      </c>
      <c r="EF221" s="171">
        <f t="shared" si="194"/>
        <v>0</v>
      </c>
      <c r="EG221" s="173">
        <f t="shared" si="195"/>
        <v>0</v>
      </c>
      <c r="EH221" s="170">
        <f t="shared" si="196"/>
        <v>0</v>
      </c>
      <c r="EI221" s="171">
        <f t="shared" si="197"/>
        <v>0</v>
      </c>
      <c r="EJ221" s="170">
        <f t="shared" si="198"/>
        <v>0</v>
      </c>
      <c r="EK221" s="169">
        <f t="shared" si="199"/>
        <v>0</v>
      </c>
      <c r="EL221" s="170">
        <f t="shared" si="200"/>
        <v>0</v>
      </c>
      <c r="EM221" s="170">
        <f t="shared" si="201"/>
        <v>0</v>
      </c>
      <c r="EN221" s="174">
        <f t="shared" si="202"/>
        <v>619395</v>
      </c>
      <c r="EO221" s="171">
        <f t="shared" si="203"/>
        <v>0</v>
      </c>
      <c r="EP221" s="171">
        <f t="shared" si="204"/>
        <v>0</v>
      </c>
      <c r="EQ221" s="174">
        <f t="shared" si="205"/>
        <v>0</v>
      </c>
      <c r="ER221" s="171">
        <f t="shared" si="206"/>
        <v>0</v>
      </c>
      <c r="ES221" s="35"/>
    </row>
    <row r="222" spans="1:149" s="182" customFormat="1" ht="88.5" customHeight="1" thickBot="1">
      <c r="A222" s="27">
        <v>210</v>
      </c>
      <c r="B222" s="98" t="s">
        <v>486</v>
      </c>
      <c r="C222" s="99" t="s">
        <v>487</v>
      </c>
      <c r="D222" s="100" t="s">
        <v>57</v>
      </c>
      <c r="E222" s="99" t="s">
        <v>37</v>
      </c>
      <c r="F222" s="101">
        <v>1</v>
      </c>
      <c r="G222" s="102" t="s">
        <v>58</v>
      </c>
      <c r="H222" s="103" t="s">
        <v>59</v>
      </c>
      <c r="I222" s="89"/>
      <c r="J222" s="85"/>
      <c r="K222" s="77"/>
      <c r="L222" s="77"/>
      <c r="M222" s="71"/>
      <c r="N222" s="71"/>
      <c r="P222" s="65"/>
      <c r="Q222" s="65"/>
      <c r="R222" s="149"/>
      <c r="S222" s="65"/>
      <c r="T222" s="78"/>
      <c r="U222" s="65"/>
      <c r="V222" s="65"/>
      <c r="W222" s="149"/>
      <c r="X222" s="66"/>
      <c r="Y222" s="78"/>
      <c r="Z222" s="114">
        <v>773600</v>
      </c>
      <c r="AA222" s="115">
        <f>Z222*19%</f>
        <v>146984</v>
      </c>
      <c r="AB222" s="154">
        <f t="shared" ref="AB222" si="221">+Z222+AA222</f>
        <v>920584</v>
      </c>
      <c r="AC222" s="65">
        <f>+AB222*F222</f>
        <v>920584</v>
      </c>
      <c r="AD222" s="78"/>
      <c r="AE222" s="117"/>
      <c r="AF222" s="117"/>
      <c r="AG222" s="155"/>
      <c r="AH222" s="117"/>
      <c r="AI222" s="78"/>
      <c r="AJ222" s="79"/>
      <c r="AK222" s="80"/>
      <c r="AL222" s="152"/>
      <c r="AM222" s="66"/>
      <c r="AN222" s="81"/>
      <c r="AO222" s="65"/>
      <c r="AP222" s="65"/>
      <c r="AQ222" s="149"/>
      <c r="AR222" s="65"/>
      <c r="AS222" s="81"/>
      <c r="AT222" s="121">
        <v>872410</v>
      </c>
      <c r="AU222" s="121">
        <f>AT222*19%</f>
        <v>165757.9</v>
      </c>
      <c r="AV222" s="162">
        <f t="shared" si="35"/>
        <v>1038167.9</v>
      </c>
      <c r="AW222" s="121">
        <f>+AV222*F222</f>
        <v>1038167.9</v>
      </c>
      <c r="AX222" s="81"/>
      <c r="AY222" s="65"/>
      <c r="AZ222" s="65"/>
      <c r="BA222" s="149"/>
      <c r="BB222" s="66"/>
      <c r="BC222" s="81"/>
      <c r="BD222" s="65"/>
      <c r="BE222" s="65"/>
      <c r="BF222" s="149"/>
      <c r="BG222" s="57"/>
      <c r="BH222" s="81"/>
      <c r="BI222" s="123">
        <v>872410</v>
      </c>
      <c r="BJ222" s="123">
        <v>165758</v>
      </c>
      <c r="BK222" s="163">
        <v>1038168</v>
      </c>
      <c r="BL222" s="123">
        <f>+BK222*F222</f>
        <v>1038168</v>
      </c>
      <c r="BM222" s="81"/>
      <c r="BN222" s="65"/>
      <c r="BO222" s="65"/>
      <c r="BP222" s="149"/>
      <c r="BQ222" s="65"/>
      <c r="BR222" s="81"/>
      <c r="BS222" s="127"/>
      <c r="BT222" s="127"/>
      <c r="BU222" s="150"/>
      <c r="BV222" s="60"/>
      <c r="BW222" s="81"/>
      <c r="BX222" s="82"/>
      <c r="BY222" s="82"/>
      <c r="BZ222" s="157"/>
      <c r="CA222" s="63"/>
      <c r="CB222" s="129"/>
      <c r="CC222" s="82"/>
      <c r="CD222" s="82"/>
      <c r="CE222" s="157"/>
      <c r="CF222" s="63"/>
      <c r="CG222" s="129"/>
      <c r="CH222" s="82"/>
      <c r="CI222" s="82"/>
      <c r="CJ222" s="157"/>
      <c r="CK222" s="82"/>
      <c r="CL222" s="129"/>
      <c r="CM222" s="82"/>
      <c r="CN222" s="82"/>
      <c r="CO222" s="157"/>
      <c r="CP222" s="82"/>
      <c r="CQ222" s="129"/>
      <c r="CR222" s="124"/>
      <c r="CS222" s="124"/>
      <c r="CT222" s="151"/>
      <c r="CU222" s="82"/>
      <c r="CV222" s="129"/>
      <c r="CW222" s="119"/>
      <c r="CX222" s="119"/>
      <c r="CY222" s="150"/>
      <c r="CZ222" s="82"/>
      <c r="DA222" s="129"/>
      <c r="DB222" s="119"/>
      <c r="DC222" s="119"/>
      <c r="DD222" s="150"/>
      <c r="DE222" s="82"/>
      <c r="DF222" s="129"/>
      <c r="DG222" s="124"/>
      <c r="DH222" s="124"/>
      <c r="DI222" s="151"/>
      <c r="DJ222" s="82"/>
      <c r="DK222" s="129"/>
      <c r="DL222" s="119"/>
      <c r="DM222" s="119"/>
      <c r="DN222" s="150"/>
      <c r="DO222" s="82"/>
      <c r="DQ222" s="45">
        <f t="shared" si="208"/>
        <v>998973.29999999993</v>
      </c>
      <c r="DR222" s="46">
        <f>SMALL((R222,W222,AB222,AG222,AL222,AQ222,AV222,BA222,BF222,BK222,BP222,BU222,BZ222,CE222,CJ222,CO222,CT222,CY222,DD222,DI222,DN222),1)</f>
        <v>920584</v>
      </c>
      <c r="DS222" s="175" t="str">
        <f>IF(DR222=R222,$P$11,IF(DR222=W222,$U$11,IF(DR222=AB222,$Z$11,IF(DR222=AG222,$AE$11,IF(DR222=AL222,$AJ$11,IF(DR222=AQ222,$AO$11,IF(DR222=AV222,$AT$11,IF(DR222=BA222,$AY$11,IF(DR222=BF222,$BD$11,IF(DR222=BK222,$BI$11,IF(DR222=BP222,$BN$11,IF(DR222=BU222,$BS$11,IF(DR222=BZ222,$BX$11,IF(DR222=CE222,$CC$11,IF(DR222=CJ222,$CH$11,IF(DR222=CO222,$CM$11,IF(DR222=CT222,$CR$11,IF(DR222=CY222,$CW$11,IF(DR222=DD222,$DB$11,IF(DR222=DI222,$DG$11,IF(DR222=DN222,$DL$11)))))))))))))))))))))</f>
        <v>CONVATEC COLOMBIA LTDA</v>
      </c>
      <c r="DT222" s="48"/>
      <c r="DU222" s="91" t="str">
        <f t="shared" si="209"/>
        <v/>
      </c>
      <c r="DV222" s="49">
        <f t="shared" si="210"/>
        <v>920584</v>
      </c>
      <c r="DW222" s="50">
        <f>DV222*F222</f>
        <v>920584</v>
      </c>
      <c r="DX222" s="170">
        <f t="shared" si="186"/>
        <v>0</v>
      </c>
      <c r="DY222" s="170">
        <f t="shared" si="187"/>
        <v>0</v>
      </c>
      <c r="DZ222" s="170">
        <f t="shared" si="188"/>
        <v>920584</v>
      </c>
      <c r="EA222" s="171">
        <f t="shared" si="189"/>
        <v>0</v>
      </c>
      <c r="EB222" s="170">
        <f t="shared" si="190"/>
        <v>0</v>
      </c>
      <c r="EC222" s="170">
        <f t="shared" si="191"/>
        <v>0</v>
      </c>
      <c r="ED222" s="172">
        <f t="shared" si="192"/>
        <v>1038167.9</v>
      </c>
      <c r="EE222" s="170">
        <f t="shared" si="193"/>
        <v>0</v>
      </c>
      <c r="EF222" s="171">
        <f t="shared" si="194"/>
        <v>0</v>
      </c>
      <c r="EG222" s="173">
        <f t="shared" si="195"/>
        <v>1038168</v>
      </c>
      <c r="EH222" s="170">
        <f t="shared" si="196"/>
        <v>0</v>
      </c>
      <c r="EI222" s="171">
        <f t="shared" si="197"/>
        <v>0</v>
      </c>
      <c r="EJ222" s="170">
        <f t="shared" si="198"/>
        <v>0</v>
      </c>
      <c r="EK222" s="169">
        <f t="shared" si="199"/>
        <v>0</v>
      </c>
      <c r="EL222" s="170">
        <f t="shared" si="200"/>
        <v>0</v>
      </c>
      <c r="EM222" s="170">
        <f t="shared" si="201"/>
        <v>0</v>
      </c>
      <c r="EN222" s="174">
        <f t="shared" si="202"/>
        <v>0</v>
      </c>
      <c r="EO222" s="171">
        <f t="shared" si="203"/>
        <v>0</v>
      </c>
      <c r="EP222" s="171">
        <f t="shared" si="204"/>
        <v>0</v>
      </c>
      <c r="EQ222" s="174">
        <f t="shared" si="205"/>
        <v>0</v>
      </c>
      <c r="ER222" s="171">
        <f t="shared" si="206"/>
        <v>0</v>
      </c>
      <c r="ES222" s="35"/>
    </row>
    <row r="223" spans="1:149" s="182" customFormat="1" ht="88.5" customHeight="1" thickBot="1">
      <c r="A223" s="27">
        <v>211</v>
      </c>
      <c r="B223" s="98" t="s">
        <v>488</v>
      </c>
      <c r="C223" s="99" t="s">
        <v>489</v>
      </c>
      <c r="D223" s="100" t="s">
        <v>57</v>
      </c>
      <c r="E223" s="99" t="s">
        <v>108</v>
      </c>
      <c r="F223" s="101">
        <v>2</v>
      </c>
      <c r="G223" s="102" t="s">
        <v>58</v>
      </c>
      <c r="H223" s="103" t="s">
        <v>59</v>
      </c>
      <c r="I223" s="89"/>
      <c r="J223" s="76"/>
      <c r="K223" s="77"/>
      <c r="L223" s="76"/>
      <c r="M223" s="71"/>
      <c r="N223" s="71"/>
      <c r="P223" s="65"/>
      <c r="Q223" s="65"/>
      <c r="R223" s="149"/>
      <c r="S223" s="65"/>
      <c r="T223" s="78"/>
      <c r="U223" s="65"/>
      <c r="V223" s="65"/>
      <c r="W223" s="149"/>
      <c r="X223" s="66"/>
      <c r="Y223" s="78"/>
      <c r="Z223" s="86"/>
      <c r="AA223" s="87"/>
      <c r="AB223" s="153"/>
      <c r="AC223" s="65"/>
      <c r="AD223" s="78"/>
      <c r="AE223" s="117"/>
      <c r="AF223" s="117"/>
      <c r="AG223" s="155"/>
      <c r="AH223" s="117"/>
      <c r="AI223" s="78"/>
      <c r="AJ223" s="86"/>
      <c r="AK223" s="87"/>
      <c r="AL223" s="153"/>
      <c r="AM223" s="66"/>
      <c r="AN223" s="81"/>
      <c r="AO223" s="65"/>
      <c r="AP223" s="65"/>
      <c r="AQ223" s="149"/>
      <c r="AR223" s="65"/>
      <c r="AS223" s="81"/>
      <c r="AT223" s="121">
        <v>168675</v>
      </c>
      <c r="AU223" s="121"/>
      <c r="AV223" s="162">
        <f t="shared" si="35"/>
        <v>168675</v>
      </c>
      <c r="AW223" s="121">
        <f>+AV223*F223</f>
        <v>337350</v>
      </c>
      <c r="AX223" s="81"/>
      <c r="AY223" s="65"/>
      <c r="AZ223" s="65"/>
      <c r="BA223" s="149"/>
      <c r="BB223" s="66"/>
      <c r="BC223" s="81"/>
      <c r="BD223" s="65"/>
      <c r="BE223" s="65"/>
      <c r="BF223" s="149"/>
      <c r="BG223" s="57"/>
      <c r="BH223" s="81"/>
      <c r="BI223" s="123">
        <v>177145</v>
      </c>
      <c r="BJ223" s="123"/>
      <c r="BK223" s="163">
        <v>177145</v>
      </c>
      <c r="BL223" s="123">
        <f>+BK223*F223</f>
        <v>354290</v>
      </c>
      <c r="BM223" s="81"/>
      <c r="BN223" s="65"/>
      <c r="BO223" s="65"/>
      <c r="BP223" s="149"/>
      <c r="BQ223" s="65"/>
      <c r="BR223" s="81"/>
      <c r="BS223" s="127"/>
      <c r="BT223" s="127"/>
      <c r="BU223" s="150"/>
      <c r="BV223" s="60"/>
      <c r="BW223" s="81"/>
      <c r="BX223" s="82"/>
      <c r="BY223" s="82"/>
      <c r="BZ223" s="157"/>
      <c r="CA223" s="63"/>
      <c r="CB223" s="129"/>
      <c r="CC223" s="82"/>
      <c r="CD223" s="82"/>
      <c r="CE223" s="157"/>
      <c r="CF223" s="63"/>
      <c r="CG223" s="129"/>
      <c r="CH223" s="82"/>
      <c r="CI223" s="82"/>
      <c r="CJ223" s="157"/>
      <c r="CK223" s="82"/>
      <c r="CL223" s="129"/>
      <c r="CM223" s="82"/>
      <c r="CN223" s="82"/>
      <c r="CO223" s="157"/>
      <c r="CP223" s="82"/>
      <c r="CQ223" s="129"/>
      <c r="CR223" s="124"/>
      <c r="CS223" s="124"/>
      <c r="CT223" s="151"/>
      <c r="CU223" s="82"/>
      <c r="CV223" s="129"/>
      <c r="CW223" s="119"/>
      <c r="CX223" s="119"/>
      <c r="CY223" s="150"/>
      <c r="CZ223" s="82"/>
      <c r="DA223" s="129"/>
      <c r="DB223" s="119"/>
      <c r="DC223" s="119"/>
      <c r="DD223" s="150"/>
      <c r="DE223" s="82"/>
      <c r="DF223" s="129"/>
      <c r="DG223" s="124"/>
      <c r="DH223" s="124"/>
      <c r="DI223" s="151"/>
      <c r="DJ223" s="82"/>
      <c r="DK223" s="129"/>
      <c r="DL223" s="119"/>
      <c r="DM223" s="119"/>
      <c r="DN223" s="150"/>
      <c r="DO223" s="82"/>
      <c r="DQ223" s="45">
        <f t="shared" si="208"/>
        <v>172910</v>
      </c>
      <c r="DR223" s="46">
        <f>SMALL((R223,W223,AB223,AG223,AL223,AQ223,AV223,BA223,BF223,BK223,BP223,BU223,BZ223,CE223,CJ223,CO223,CT223,CY223,DD223,DI223,DN223),1)</f>
        <v>168675</v>
      </c>
      <c r="DS223" s="175" t="str">
        <f>IF(DR223=R223,$P$11,IF(DR223=W223,$U$11,IF(DR223=AB223,$Z$11,IF(DR223=AG223,$AE$11,IF(DR223=AL223,$AJ$11,IF(DR223=AQ223,$AO$11,IF(DR223=AV223,$AT$11,IF(DR223=BA223,$AY$11,IF(DR223=BF223,$BD$11,IF(DR223=BK223,$BI$11,IF(DR223=BP223,$BN$11,IF(DR223=BU223,$BS$11,IF(DR223=BZ223,$BX$11,IF(DR223=CE223,$CC$11,IF(DR223=CJ223,$CH$11,IF(DR223=CO223,$CM$11,IF(DR223=CT223,$CR$11,IF(DR223=CY223,$CW$11,IF(DR223=DD223,$DB$11,IF(DR223=DI223,$DG$11,IF(DR223=DN223,$DL$11)))))))))))))))))))))</f>
        <v>Rafael Antonio Salamanca</v>
      </c>
      <c r="DT223" s="48"/>
      <c r="DU223" s="91" t="str">
        <f t="shared" si="209"/>
        <v/>
      </c>
      <c r="DV223" s="49">
        <f t="shared" si="210"/>
        <v>168675</v>
      </c>
      <c r="DW223" s="50">
        <f>DV223*F223</f>
        <v>337350</v>
      </c>
      <c r="DX223" s="170">
        <f t="shared" si="186"/>
        <v>0</v>
      </c>
      <c r="DY223" s="170">
        <f t="shared" si="187"/>
        <v>0</v>
      </c>
      <c r="DZ223" s="170">
        <f t="shared" si="188"/>
        <v>0</v>
      </c>
      <c r="EA223" s="171">
        <f t="shared" si="189"/>
        <v>0</v>
      </c>
      <c r="EB223" s="170">
        <f t="shared" si="190"/>
        <v>0</v>
      </c>
      <c r="EC223" s="170">
        <f t="shared" si="191"/>
        <v>0</v>
      </c>
      <c r="ED223" s="172">
        <f t="shared" si="192"/>
        <v>168675</v>
      </c>
      <c r="EE223" s="170">
        <f t="shared" si="193"/>
        <v>0</v>
      </c>
      <c r="EF223" s="171">
        <f t="shared" si="194"/>
        <v>0</v>
      </c>
      <c r="EG223" s="173">
        <f t="shared" si="195"/>
        <v>177145</v>
      </c>
      <c r="EH223" s="170">
        <f t="shared" si="196"/>
        <v>0</v>
      </c>
      <c r="EI223" s="171">
        <f t="shared" si="197"/>
        <v>0</v>
      </c>
      <c r="EJ223" s="170">
        <f t="shared" si="198"/>
        <v>0</v>
      </c>
      <c r="EK223" s="169">
        <f t="shared" si="199"/>
        <v>0</v>
      </c>
      <c r="EL223" s="170">
        <f t="shared" si="200"/>
        <v>0</v>
      </c>
      <c r="EM223" s="170">
        <f t="shared" si="201"/>
        <v>0</v>
      </c>
      <c r="EN223" s="174">
        <f t="shared" si="202"/>
        <v>0</v>
      </c>
      <c r="EO223" s="171">
        <f t="shared" si="203"/>
        <v>0</v>
      </c>
      <c r="EP223" s="171">
        <f t="shared" si="204"/>
        <v>0</v>
      </c>
      <c r="EQ223" s="174">
        <f t="shared" si="205"/>
        <v>0</v>
      </c>
      <c r="ER223" s="171">
        <f t="shared" si="206"/>
        <v>0</v>
      </c>
      <c r="ES223" s="35"/>
    </row>
    <row r="224" spans="1:149" s="182" customFormat="1" ht="88.5" customHeight="1" thickBot="1">
      <c r="A224" s="27">
        <v>212</v>
      </c>
      <c r="B224" s="98" t="s">
        <v>490</v>
      </c>
      <c r="C224" s="99" t="s">
        <v>491</v>
      </c>
      <c r="D224" s="100" t="s">
        <v>57</v>
      </c>
      <c r="E224" s="99" t="s">
        <v>37</v>
      </c>
      <c r="F224" s="101">
        <v>33</v>
      </c>
      <c r="G224" s="102" t="s">
        <v>58</v>
      </c>
      <c r="H224" s="103" t="s">
        <v>59</v>
      </c>
      <c r="I224" s="89"/>
      <c r="J224" s="75"/>
      <c r="K224" s="75"/>
      <c r="L224" s="75"/>
      <c r="M224" s="71"/>
      <c r="N224" s="71"/>
      <c r="P224" s="65"/>
      <c r="Q224" s="65"/>
      <c r="R224" s="149"/>
      <c r="S224" s="65"/>
      <c r="T224" s="78"/>
      <c r="U224" s="65"/>
      <c r="V224" s="65"/>
      <c r="W224" s="149"/>
      <c r="X224" s="66"/>
      <c r="Y224" s="78"/>
      <c r="Z224" s="79"/>
      <c r="AA224" s="80"/>
      <c r="AB224" s="152"/>
      <c r="AC224" s="65"/>
      <c r="AD224" s="78"/>
      <c r="AE224" s="117"/>
      <c r="AF224" s="117"/>
      <c r="AG224" s="155"/>
      <c r="AH224" s="117"/>
      <c r="AI224" s="78"/>
      <c r="AJ224" s="79"/>
      <c r="AK224" s="80"/>
      <c r="AL224" s="152"/>
      <c r="AM224" s="66"/>
      <c r="AN224" s="81"/>
      <c r="AO224" s="65"/>
      <c r="AP224" s="65"/>
      <c r="AQ224" s="149"/>
      <c r="AR224" s="65"/>
      <c r="AS224" s="81"/>
      <c r="AT224" s="121"/>
      <c r="AU224" s="121"/>
      <c r="AV224" s="162"/>
      <c r="AW224" s="121"/>
      <c r="AX224" s="81"/>
      <c r="AY224" s="65"/>
      <c r="AZ224" s="65"/>
      <c r="BA224" s="149"/>
      <c r="BB224" s="66"/>
      <c r="BC224" s="81"/>
      <c r="BD224" s="65"/>
      <c r="BE224" s="65"/>
      <c r="BF224" s="149"/>
      <c r="BG224" s="57"/>
      <c r="BH224" s="81"/>
      <c r="BI224" s="124"/>
      <c r="BJ224" s="124"/>
      <c r="BK224" s="151"/>
      <c r="BL224" s="123"/>
      <c r="BM224" s="81"/>
      <c r="BN224" s="65"/>
      <c r="BO224" s="65"/>
      <c r="BP224" s="149"/>
      <c r="BQ224" s="65"/>
      <c r="BR224" s="81"/>
      <c r="BS224" s="127"/>
      <c r="BT224" s="127"/>
      <c r="BU224" s="150"/>
      <c r="BV224" s="60"/>
      <c r="BW224" s="81"/>
      <c r="BX224" s="82"/>
      <c r="BY224" s="82"/>
      <c r="BZ224" s="157"/>
      <c r="CA224" s="63"/>
      <c r="CB224" s="129"/>
      <c r="CC224" s="82"/>
      <c r="CD224" s="82"/>
      <c r="CE224" s="157"/>
      <c r="CF224" s="63"/>
      <c r="CG224" s="129"/>
      <c r="CH224" s="82"/>
      <c r="CI224" s="82"/>
      <c r="CJ224" s="157"/>
      <c r="CK224" s="82"/>
      <c r="CL224" s="129"/>
      <c r="CM224" s="82"/>
      <c r="CN224" s="82"/>
      <c r="CO224" s="157"/>
      <c r="CP224" s="82"/>
      <c r="CQ224" s="129"/>
      <c r="CR224" s="124">
        <v>347200</v>
      </c>
      <c r="CS224" s="124">
        <f>CR224*19%</f>
        <v>65968</v>
      </c>
      <c r="CT224" s="151">
        <f t="shared" si="170"/>
        <v>413168</v>
      </c>
      <c r="CU224" s="82">
        <f>+CT224*F224</f>
        <v>13634544</v>
      </c>
      <c r="CV224" s="129"/>
      <c r="CW224" s="119"/>
      <c r="CX224" s="119"/>
      <c r="CY224" s="150"/>
      <c r="CZ224" s="82"/>
      <c r="DA224" s="129"/>
      <c r="DB224" s="119"/>
      <c r="DC224" s="119"/>
      <c r="DD224" s="150"/>
      <c r="DE224" s="82"/>
      <c r="DF224" s="129"/>
      <c r="DG224" s="124"/>
      <c r="DH224" s="124"/>
      <c r="DI224" s="151"/>
      <c r="DJ224" s="82"/>
      <c r="DK224" s="129"/>
      <c r="DL224" s="119"/>
      <c r="DM224" s="119"/>
      <c r="DN224" s="150"/>
      <c r="DO224" s="82"/>
      <c r="DQ224" s="45">
        <f t="shared" si="208"/>
        <v>413168</v>
      </c>
      <c r="DR224" s="46">
        <f>SMALL((R224,W224,AB224,AG224,AL224,AQ224,AV224,BA224,BF224,BK224,BP224,BU224,BZ224,CE224,CJ224,CO224,CT224,CY224,DD224,DI224,DN224),1)</f>
        <v>413168</v>
      </c>
      <c r="DS224" s="175" t="str">
        <f>IF(DR224=R224,$P$11,IF(DR224=W224,$U$11,IF(DR224=AB224,$Z$11,IF(DR224=AG224,$AE$11,IF(DR224=AL224,$AJ$11,IF(DR224=AQ224,$AO$11,IF(DR224=AV224,$AT$11,IF(DR224=BA224,$AY$11,IF(DR224=BF224,$BD$11,IF(DR224=BK224,$BI$11,IF(DR224=BP224,$BN$11,IF(DR224=BU224,$BS$11,IF(DR224=BZ224,$BX$11,IF(DR224=CE224,$CC$11,IF(DR224=CJ224,$CH$11,IF(DR224=CO224,$CM$11,IF(DR224=CT224,$CR$11,IF(DR224=CY224,$CW$11,IF(DR224=DD224,$DB$11,IF(DR224=DI224,$DG$11,IF(DR224=DN224,$DL$11)))))))))))))))))))))</f>
        <v>LABORATORIOS GOTHAPLAST</v>
      </c>
      <c r="DT224" s="48"/>
      <c r="DU224" s="91" t="str">
        <f t="shared" si="209"/>
        <v/>
      </c>
      <c r="DV224" s="49">
        <f t="shared" si="210"/>
        <v>413168</v>
      </c>
      <c r="DW224" s="50">
        <f>DV224*F224</f>
        <v>13634544</v>
      </c>
      <c r="DX224" s="170">
        <f t="shared" si="186"/>
        <v>0</v>
      </c>
      <c r="DY224" s="170">
        <f t="shared" si="187"/>
        <v>0</v>
      </c>
      <c r="DZ224" s="170">
        <f t="shared" si="188"/>
        <v>0</v>
      </c>
      <c r="EA224" s="171">
        <f t="shared" si="189"/>
        <v>0</v>
      </c>
      <c r="EB224" s="170">
        <f t="shared" si="190"/>
        <v>0</v>
      </c>
      <c r="EC224" s="170">
        <f t="shared" si="191"/>
        <v>0</v>
      </c>
      <c r="ED224" s="172">
        <f t="shared" si="192"/>
        <v>0</v>
      </c>
      <c r="EE224" s="170">
        <f t="shared" si="193"/>
        <v>0</v>
      </c>
      <c r="EF224" s="171">
        <f t="shared" si="194"/>
        <v>0</v>
      </c>
      <c r="EG224" s="173">
        <f t="shared" si="195"/>
        <v>0</v>
      </c>
      <c r="EH224" s="170">
        <f t="shared" si="196"/>
        <v>0</v>
      </c>
      <c r="EI224" s="171">
        <f t="shared" si="197"/>
        <v>0</v>
      </c>
      <c r="EJ224" s="170">
        <f t="shared" si="198"/>
        <v>0</v>
      </c>
      <c r="EK224" s="169">
        <f t="shared" si="199"/>
        <v>0</v>
      </c>
      <c r="EL224" s="170">
        <f t="shared" si="200"/>
        <v>0</v>
      </c>
      <c r="EM224" s="170">
        <f t="shared" si="201"/>
        <v>0</v>
      </c>
      <c r="EN224" s="174">
        <f t="shared" si="202"/>
        <v>413168</v>
      </c>
      <c r="EO224" s="171">
        <f t="shared" si="203"/>
        <v>0</v>
      </c>
      <c r="EP224" s="171">
        <f t="shared" si="204"/>
        <v>0</v>
      </c>
      <c r="EQ224" s="174">
        <f t="shared" si="205"/>
        <v>0</v>
      </c>
      <c r="ER224" s="171">
        <f t="shared" si="206"/>
        <v>0</v>
      </c>
      <c r="ES224" s="35"/>
    </row>
    <row r="225" spans="1:149" s="182" customFormat="1" ht="88.5" customHeight="1" thickBot="1">
      <c r="A225" s="27">
        <v>213</v>
      </c>
      <c r="B225" s="98" t="s">
        <v>492</v>
      </c>
      <c r="C225" s="99" t="s">
        <v>493</v>
      </c>
      <c r="D225" s="100" t="s">
        <v>57</v>
      </c>
      <c r="E225" s="99" t="s">
        <v>108</v>
      </c>
      <c r="F225" s="101">
        <v>12</v>
      </c>
      <c r="G225" s="102" t="s">
        <v>58</v>
      </c>
      <c r="H225" s="103" t="s">
        <v>59</v>
      </c>
      <c r="I225" s="88"/>
      <c r="J225" s="75"/>
      <c r="K225" s="75"/>
      <c r="L225" s="75"/>
      <c r="M225" s="71"/>
      <c r="N225" s="71"/>
      <c r="P225" s="65"/>
      <c r="Q225" s="65"/>
      <c r="R225" s="149"/>
      <c r="S225" s="65"/>
      <c r="T225" s="78"/>
      <c r="U225" s="65"/>
      <c r="V225" s="65"/>
      <c r="W225" s="149"/>
      <c r="X225" s="66"/>
      <c r="Y225" s="78"/>
      <c r="Z225" s="79"/>
      <c r="AA225" s="80"/>
      <c r="AB225" s="152"/>
      <c r="AC225" s="65"/>
      <c r="AD225" s="78"/>
      <c r="AE225" s="117"/>
      <c r="AF225" s="117"/>
      <c r="AG225" s="155"/>
      <c r="AH225" s="117"/>
      <c r="AI225" s="78"/>
      <c r="AJ225" s="79"/>
      <c r="AK225" s="80"/>
      <c r="AL225" s="152"/>
      <c r="AM225" s="66"/>
      <c r="AN225" s="81"/>
      <c r="AO225" s="65"/>
      <c r="AP225" s="65"/>
      <c r="AQ225" s="149"/>
      <c r="AR225" s="65"/>
      <c r="AS225" s="81"/>
      <c r="AT225" s="121"/>
      <c r="AU225" s="121"/>
      <c r="AV225" s="162"/>
      <c r="AW225" s="121"/>
      <c r="AX225" s="81"/>
      <c r="AY225" s="65"/>
      <c r="AZ225" s="65"/>
      <c r="BA225" s="149"/>
      <c r="BB225" s="66"/>
      <c r="BC225" s="81"/>
      <c r="BD225" s="65"/>
      <c r="BE225" s="65"/>
      <c r="BF225" s="149"/>
      <c r="BG225" s="57"/>
      <c r="BH225" s="81"/>
      <c r="BI225" s="123">
        <v>284471</v>
      </c>
      <c r="BJ225" s="123"/>
      <c r="BK225" s="163">
        <v>284471</v>
      </c>
      <c r="BL225" s="123">
        <f>+BK225*F225</f>
        <v>3413652</v>
      </c>
      <c r="BM225" s="81"/>
      <c r="BN225" s="65"/>
      <c r="BO225" s="65"/>
      <c r="BP225" s="149"/>
      <c r="BQ225" s="65"/>
      <c r="BR225" s="81"/>
      <c r="BS225" s="127"/>
      <c r="BT225" s="127"/>
      <c r="BU225" s="150"/>
      <c r="BV225" s="60"/>
      <c r="BW225" s="81"/>
      <c r="BX225" s="82"/>
      <c r="BY225" s="82"/>
      <c r="BZ225" s="157"/>
      <c r="CA225" s="63"/>
      <c r="CB225" s="129"/>
      <c r="CC225" s="82"/>
      <c r="CD225" s="82"/>
      <c r="CE225" s="157"/>
      <c r="CF225" s="63"/>
      <c r="CG225" s="129"/>
      <c r="CH225" s="82"/>
      <c r="CI225" s="82"/>
      <c r="CJ225" s="157"/>
      <c r="CK225" s="82"/>
      <c r="CL225" s="129"/>
      <c r="CM225" s="82"/>
      <c r="CN225" s="82"/>
      <c r="CO225" s="157"/>
      <c r="CP225" s="82"/>
      <c r="CQ225" s="129"/>
      <c r="CR225" s="124"/>
      <c r="CS225" s="124"/>
      <c r="CT225" s="151"/>
      <c r="CU225" s="82"/>
      <c r="CV225" s="129"/>
      <c r="CW225" s="119"/>
      <c r="CX225" s="119"/>
      <c r="CY225" s="150"/>
      <c r="CZ225" s="82"/>
      <c r="DA225" s="129"/>
      <c r="DB225" s="119"/>
      <c r="DC225" s="119"/>
      <c r="DD225" s="150"/>
      <c r="DE225" s="82"/>
      <c r="DF225" s="129"/>
      <c r="DG225" s="124"/>
      <c r="DH225" s="124"/>
      <c r="DI225" s="151"/>
      <c r="DJ225" s="82"/>
      <c r="DK225" s="129"/>
      <c r="DL225" s="119"/>
      <c r="DM225" s="119"/>
      <c r="DN225" s="150"/>
      <c r="DO225" s="82"/>
      <c r="DQ225" s="45">
        <f t="shared" si="208"/>
        <v>284471</v>
      </c>
      <c r="DR225" s="46">
        <f>SMALL((R225,W225,AB225,AG225,AL225,AQ225,AV225,BA225,BF225,BK225,BP225,BU225,BZ225,CE225,CJ225,CO225,CT225,CY225,DD225,DI225,DN225),1)</f>
        <v>284471</v>
      </c>
      <c r="DS225" s="175" t="str">
        <f>IF(DR225=R225,$P$11,IF(DR225=W225,$U$11,IF(DR225=AB225,$Z$11,IF(DR225=AG225,$AE$11,IF(DR225=AL225,$AJ$11,IF(DR225=AQ225,$AO$11,IF(DR225=AV225,$AT$11,IF(DR225=BA225,$AY$11,IF(DR225=BF225,$BD$11,IF(DR225=BK225,$BI$11,IF(DR225=BP225,$BN$11,IF(DR225=BU225,$BS$11,IF(DR225=BZ225,$BX$11,IF(DR225=CE225,$CC$11,IF(DR225=CJ225,$CH$11,IF(DR225=CO225,$CM$11,IF(DR225=CT225,$CR$11,IF(DR225=CY225,$CW$11,IF(DR225=DD225,$DB$11,IF(DR225=DI225,$DG$11,IF(DR225=DN225,$DL$11)))))))))))))))))))))</f>
        <v>DISCOLMETS S.A.S</v>
      </c>
      <c r="DT225" s="48"/>
      <c r="DU225" s="91" t="str">
        <f t="shared" si="209"/>
        <v/>
      </c>
      <c r="DV225" s="49">
        <f t="shared" si="210"/>
        <v>284471</v>
      </c>
      <c r="DW225" s="50">
        <f>DV225*F225</f>
        <v>3413652</v>
      </c>
      <c r="DX225" s="170">
        <f t="shared" si="186"/>
        <v>0</v>
      </c>
      <c r="DY225" s="170">
        <f t="shared" si="187"/>
        <v>0</v>
      </c>
      <c r="DZ225" s="170">
        <f t="shared" si="188"/>
        <v>0</v>
      </c>
      <c r="EA225" s="171">
        <f t="shared" si="189"/>
        <v>0</v>
      </c>
      <c r="EB225" s="170">
        <f t="shared" si="190"/>
        <v>0</v>
      </c>
      <c r="EC225" s="170">
        <f t="shared" si="191"/>
        <v>0</v>
      </c>
      <c r="ED225" s="172">
        <f t="shared" si="192"/>
        <v>0</v>
      </c>
      <c r="EE225" s="170">
        <f t="shared" si="193"/>
        <v>0</v>
      </c>
      <c r="EF225" s="171">
        <f t="shared" si="194"/>
        <v>0</v>
      </c>
      <c r="EG225" s="173">
        <f t="shared" si="195"/>
        <v>284471</v>
      </c>
      <c r="EH225" s="170">
        <f t="shared" si="196"/>
        <v>0</v>
      </c>
      <c r="EI225" s="171">
        <f t="shared" si="197"/>
        <v>0</v>
      </c>
      <c r="EJ225" s="170">
        <f t="shared" si="198"/>
        <v>0</v>
      </c>
      <c r="EK225" s="169">
        <f t="shared" si="199"/>
        <v>0</v>
      </c>
      <c r="EL225" s="170">
        <f t="shared" si="200"/>
        <v>0</v>
      </c>
      <c r="EM225" s="170">
        <f t="shared" si="201"/>
        <v>0</v>
      </c>
      <c r="EN225" s="174">
        <f t="shared" si="202"/>
        <v>0</v>
      </c>
      <c r="EO225" s="171">
        <f t="shared" si="203"/>
        <v>0</v>
      </c>
      <c r="EP225" s="171">
        <f t="shared" si="204"/>
        <v>0</v>
      </c>
      <c r="EQ225" s="174">
        <f t="shared" si="205"/>
        <v>0</v>
      </c>
      <c r="ER225" s="171">
        <f t="shared" si="206"/>
        <v>0</v>
      </c>
      <c r="ES225" s="35"/>
    </row>
    <row r="226" spans="1:149" s="182" customFormat="1" ht="88.5" customHeight="1" thickBot="1">
      <c r="A226" s="27">
        <v>214</v>
      </c>
      <c r="B226" s="102" t="s">
        <v>494</v>
      </c>
      <c r="C226" s="102" t="s">
        <v>495</v>
      </c>
      <c r="D226" s="100" t="s">
        <v>57</v>
      </c>
      <c r="E226" s="102" t="s">
        <v>108</v>
      </c>
      <c r="F226" s="104">
        <v>1</v>
      </c>
      <c r="G226" s="102" t="s">
        <v>58</v>
      </c>
      <c r="H226" s="103" t="s">
        <v>59</v>
      </c>
      <c r="I226" s="88"/>
      <c r="J226" s="75"/>
      <c r="K226" s="75"/>
      <c r="L226" s="75"/>
      <c r="M226" s="71"/>
      <c r="N226" s="71"/>
      <c r="P226" s="65"/>
      <c r="Q226" s="65"/>
      <c r="R226" s="149"/>
      <c r="S226" s="65"/>
      <c r="T226" s="78"/>
      <c r="U226" s="65"/>
      <c r="V226" s="65"/>
      <c r="W226" s="149"/>
      <c r="X226" s="66"/>
      <c r="Y226" s="78"/>
      <c r="Z226" s="79"/>
      <c r="AA226" s="80"/>
      <c r="AB226" s="152"/>
      <c r="AC226" s="65"/>
      <c r="AD226" s="78"/>
      <c r="AE226" s="117"/>
      <c r="AF226" s="117"/>
      <c r="AG226" s="155"/>
      <c r="AH226" s="117"/>
      <c r="AI226" s="78"/>
      <c r="AJ226" s="79"/>
      <c r="AK226" s="80"/>
      <c r="AL226" s="152"/>
      <c r="AM226" s="66"/>
      <c r="AN226" s="81"/>
      <c r="AO226" s="65"/>
      <c r="AP226" s="65"/>
      <c r="AQ226" s="149"/>
      <c r="AR226" s="65"/>
      <c r="AS226" s="81"/>
      <c r="AT226" s="121"/>
      <c r="AU226" s="121"/>
      <c r="AV226" s="162"/>
      <c r="AW226" s="121"/>
      <c r="AX226" s="81"/>
      <c r="AY226" s="65"/>
      <c r="AZ226" s="65"/>
      <c r="BA226" s="149"/>
      <c r="BB226" s="66"/>
      <c r="BC226" s="81"/>
      <c r="BD226" s="65"/>
      <c r="BE226" s="65"/>
      <c r="BF226" s="149"/>
      <c r="BG226" s="57"/>
      <c r="BH226" s="81"/>
      <c r="BI226" s="124"/>
      <c r="BJ226" s="124"/>
      <c r="BK226" s="151"/>
      <c r="BL226" s="123"/>
      <c r="BM226" s="81"/>
      <c r="BN226" s="65"/>
      <c r="BO226" s="65"/>
      <c r="BP226" s="149"/>
      <c r="BQ226" s="65"/>
      <c r="BR226" s="81"/>
      <c r="BS226" s="127"/>
      <c r="BT226" s="127"/>
      <c r="BU226" s="150"/>
      <c r="BV226" s="60"/>
      <c r="BW226" s="81"/>
      <c r="BX226" s="82"/>
      <c r="BY226" s="82"/>
      <c r="BZ226" s="157"/>
      <c r="CA226" s="63"/>
      <c r="CB226" s="129"/>
      <c r="CC226" s="82"/>
      <c r="CD226" s="82"/>
      <c r="CE226" s="157"/>
      <c r="CF226" s="63"/>
      <c r="CG226" s="129"/>
      <c r="CH226" s="82"/>
      <c r="CI226" s="82"/>
      <c r="CJ226" s="157"/>
      <c r="CK226" s="82"/>
      <c r="CL226" s="129"/>
      <c r="CM226" s="82"/>
      <c r="CN226" s="82"/>
      <c r="CO226" s="157"/>
      <c r="CP226" s="82"/>
      <c r="CQ226" s="129"/>
      <c r="CR226" s="124"/>
      <c r="CS226" s="124"/>
      <c r="CT226" s="151"/>
      <c r="CU226" s="82"/>
      <c r="CV226" s="129"/>
      <c r="CW226" s="119"/>
      <c r="CX226" s="119"/>
      <c r="CY226" s="150"/>
      <c r="CZ226" s="82"/>
      <c r="DA226" s="129"/>
      <c r="DB226" s="119"/>
      <c r="DC226" s="119"/>
      <c r="DD226" s="150"/>
      <c r="DE226" s="82"/>
      <c r="DF226" s="129"/>
      <c r="DG226" s="124"/>
      <c r="DH226" s="124"/>
      <c r="DI226" s="151"/>
      <c r="DJ226" s="82"/>
      <c r="DK226" s="129"/>
      <c r="DL226" s="119"/>
      <c r="DM226" s="119"/>
      <c r="DN226" s="150"/>
      <c r="DO226" s="82"/>
      <c r="DQ226" s="45"/>
      <c r="DR226" s="46"/>
      <c r="DS226" s="176"/>
      <c r="DT226" s="48"/>
      <c r="DU226" s="91"/>
      <c r="DV226" s="49"/>
      <c r="DW226" s="50"/>
      <c r="DX226" s="170">
        <f t="shared" si="186"/>
        <v>0</v>
      </c>
      <c r="DY226" s="170">
        <f t="shared" si="187"/>
        <v>0</v>
      </c>
      <c r="DZ226" s="170">
        <f t="shared" si="188"/>
        <v>0</v>
      </c>
      <c r="EA226" s="171">
        <f t="shared" si="189"/>
        <v>0</v>
      </c>
      <c r="EB226" s="170">
        <f t="shared" si="190"/>
        <v>0</v>
      </c>
      <c r="EC226" s="170">
        <f t="shared" si="191"/>
        <v>0</v>
      </c>
      <c r="ED226" s="172">
        <f t="shared" si="192"/>
        <v>0</v>
      </c>
      <c r="EE226" s="170">
        <f t="shared" si="193"/>
        <v>0</v>
      </c>
      <c r="EF226" s="171">
        <f t="shared" si="194"/>
        <v>0</v>
      </c>
      <c r="EG226" s="173">
        <f t="shared" si="195"/>
        <v>0</v>
      </c>
      <c r="EH226" s="170">
        <f t="shared" si="196"/>
        <v>0</v>
      </c>
      <c r="EI226" s="171">
        <f t="shared" si="197"/>
        <v>0</v>
      </c>
      <c r="EJ226" s="170">
        <f t="shared" si="198"/>
        <v>0</v>
      </c>
      <c r="EK226" s="169">
        <f t="shared" si="199"/>
        <v>0</v>
      </c>
      <c r="EL226" s="170">
        <f t="shared" si="200"/>
        <v>0</v>
      </c>
      <c r="EM226" s="170">
        <f t="shared" si="201"/>
        <v>0</v>
      </c>
      <c r="EN226" s="174">
        <f t="shared" si="202"/>
        <v>0</v>
      </c>
      <c r="EO226" s="171">
        <f t="shared" si="203"/>
        <v>0</v>
      </c>
      <c r="EP226" s="171">
        <f t="shared" si="204"/>
        <v>0</v>
      </c>
      <c r="EQ226" s="174">
        <f t="shared" si="205"/>
        <v>0</v>
      </c>
      <c r="ER226" s="171">
        <f t="shared" si="206"/>
        <v>0</v>
      </c>
      <c r="ES226" s="35"/>
    </row>
    <row r="227" spans="1:149" s="182" customFormat="1" ht="88.5" customHeight="1" thickBot="1">
      <c r="A227" s="27">
        <v>215</v>
      </c>
      <c r="B227" s="102" t="s">
        <v>496</v>
      </c>
      <c r="C227" s="102" t="s">
        <v>497</v>
      </c>
      <c r="D227" s="100" t="s">
        <v>57</v>
      </c>
      <c r="E227" s="102" t="s">
        <v>37</v>
      </c>
      <c r="F227" s="104">
        <v>1</v>
      </c>
      <c r="G227" s="102" t="s">
        <v>58</v>
      </c>
      <c r="H227" s="103" t="s">
        <v>59</v>
      </c>
      <c r="I227" s="88"/>
      <c r="J227" s="76"/>
      <c r="K227" s="77"/>
      <c r="L227" s="76"/>
      <c r="M227" s="71"/>
      <c r="N227" s="71"/>
      <c r="P227" s="65"/>
      <c r="Q227" s="65"/>
      <c r="R227" s="149"/>
      <c r="S227" s="65"/>
      <c r="T227" s="78"/>
      <c r="U227" s="65"/>
      <c r="V227" s="65"/>
      <c r="W227" s="149"/>
      <c r="X227" s="66"/>
      <c r="Y227" s="78"/>
      <c r="Z227" s="79"/>
      <c r="AA227" s="80"/>
      <c r="AB227" s="152"/>
      <c r="AC227" s="65"/>
      <c r="AD227" s="78"/>
      <c r="AE227" s="117"/>
      <c r="AF227" s="117"/>
      <c r="AG227" s="155"/>
      <c r="AH227" s="117"/>
      <c r="AI227" s="78"/>
      <c r="AJ227" s="79"/>
      <c r="AK227" s="80"/>
      <c r="AL227" s="152"/>
      <c r="AM227" s="66"/>
      <c r="AN227" s="81"/>
      <c r="AO227" s="65"/>
      <c r="AP227" s="65"/>
      <c r="AQ227" s="149"/>
      <c r="AR227" s="65"/>
      <c r="AS227" s="81"/>
      <c r="AT227" s="121"/>
      <c r="AU227" s="121"/>
      <c r="AV227" s="162"/>
      <c r="AW227" s="121"/>
      <c r="AX227" s="81"/>
      <c r="AY227" s="65"/>
      <c r="AZ227" s="65"/>
      <c r="BA227" s="149"/>
      <c r="BB227" s="66"/>
      <c r="BC227" s="81"/>
      <c r="BD227" s="65"/>
      <c r="BE227" s="65"/>
      <c r="BF227" s="149"/>
      <c r="BG227" s="57"/>
      <c r="BH227" s="81"/>
      <c r="BI227" s="123">
        <v>227577</v>
      </c>
      <c r="BJ227" s="123"/>
      <c r="BK227" s="163">
        <v>227577</v>
      </c>
      <c r="BL227" s="123">
        <f t="shared" ref="BL227:BL239" si="222">+BK227*F227</f>
        <v>227577</v>
      </c>
      <c r="BM227" s="81"/>
      <c r="BN227" s="65"/>
      <c r="BO227" s="65"/>
      <c r="BP227" s="149"/>
      <c r="BQ227" s="65"/>
      <c r="BR227" s="81"/>
      <c r="BS227" s="127"/>
      <c r="BT227" s="127"/>
      <c r="BU227" s="150"/>
      <c r="BV227" s="60"/>
      <c r="BW227" s="81"/>
      <c r="BX227" s="82"/>
      <c r="BY227" s="82"/>
      <c r="BZ227" s="157"/>
      <c r="CA227" s="63"/>
      <c r="CB227" s="129"/>
      <c r="CC227" s="82"/>
      <c r="CD227" s="82"/>
      <c r="CE227" s="157"/>
      <c r="CF227" s="63"/>
      <c r="CG227" s="129"/>
      <c r="CH227" s="82"/>
      <c r="CI227" s="82"/>
      <c r="CJ227" s="157"/>
      <c r="CK227" s="82"/>
      <c r="CL227" s="129"/>
      <c r="CM227" s="82"/>
      <c r="CN227" s="82"/>
      <c r="CO227" s="157"/>
      <c r="CP227" s="82"/>
      <c r="CQ227" s="129"/>
      <c r="CR227" s="124"/>
      <c r="CS227" s="124"/>
      <c r="CT227" s="151"/>
      <c r="CU227" s="82"/>
      <c r="CV227" s="129"/>
      <c r="CW227" s="119"/>
      <c r="CX227" s="119"/>
      <c r="CY227" s="150"/>
      <c r="CZ227" s="82"/>
      <c r="DA227" s="129"/>
      <c r="DB227" s="119"/>
      <c r="DC227" s="119"/>
      <c r="DD227" s="150"/>
      <c r="DE227" s="82"/>
      <c r="DF227" s="129"/>
      <c r="DG227" s="124"/>
      <c r="DH227" s="124"/>
      <c r="DI227" s="151"/>
      <c r="DJ227" s="82"/>
      <c r="DK227" s="129"/>
      <c r="DL227" s="119"/>
      <c r="DM227" s="119"/>
      <c r="DN227" s="150"/>
      <c r="DO227" s="82"/>
      <c r="DQ227" s="45">
        <f t="shared" si="208"/>
        <v>227577</v>
      </c>
      <c r="DR227" s="46">
        <f>SMALL((R227,W227,AB227,AG227,AL227,AQ227,AV227,BA227,BF227,BK227,BP227,BU227,BZ227,CE227,CJ227,CO227,CT227,CY227,DD227,DI227,DN227),1)</f>
        <v>227577</v>
      </c>
      <c r="DS227" s="175" t="str">
        <f t="shared" ref="DS227:DS265" si="223">IF(DR227=R227,$P$11,IF(DR227=W227,$U$11,IF(DR227=AB227,$Z$11,IF(DR227=AG227,$AE$11,IF(DR227=AL227,$AJ$11,IF(DR227=AQ227,$AO$11,IF(DR227=AV227,$AT$11,IF(DR227=BA227,$AY$11,IF(DR227=BF227,$BD$11,IF(DR227=BK227,$BI$11,IF(DR227=BP227,$BN$11,IF(DR227=BU227,$BS$11,IF(DR227=BZ227,$BX$11,IF(DR227=CE227,$CC$11,IF(DR227=CJ227,$CH$11,IF(DR227=CO227,$CM$11,IF(DR227=CT227,$CR$11,IF(DR227=CY227,$CW$11,IF(DR227=DD227,$DB$11,IF(DR227=DI227,$DG$11,IF(DR227=DN227,$DL$11)))))))))))))))))))))</f>
        <v>DISCOLMETS S.A.S</v>
      </c>
      <c r="DT227" s="48"/>
      <c r="DU227" s="91" t="str">
        <f t="shared" si="209"/>
        <v/>
      </c>
      <c r="DV227" s="49">
        <f t="shared" si="210"/>
        <v>227577</v>
      </c>
      <c r="DW227" s="50">
        <f t="shared" ref="DW227:DW265" si="224">DV227*F227</f>
        <v>227577</v>
      </c>
      <c r="DX227" s="170">
        <f t="shared" si="186"/>
        <v>0</v>
      </c>
      <c r="DY227" s="170">
        <f t="shared" si="187"/>
        <v>0</v>
      </c>
      <c r="DZ227" s="170">
        <f t="shared" si="188"/>
        <v>0</v>
      </c>
      <c r="EA227" s="171">
        <f t="shared" si="189"/>
        <v>0</v>
      </c>
      <c r="EB227" s="170">
        <f t="shared" si="190"/>
        <v>0</v>
      </c>
      <c r="EC227" s="170">
        <f t="shared" si="191"/>
        <v>0</v>
      </c>
      <c r="ED227" s="172">
        <f t="shared" si="192"/>
        <v>0</v>
      </c>
      <c r="EE227" s="170">
        <f t="shared" si="193"/>
        <v>0</v>
      </c>
      <c r="EF227" s="171">
        <f t="shared" si="194"/>
        <v>0</v>
      </c>
      <c r="EG227" s="173">
        <f t="shared" si="195"/>
        <v>227577</v>
      </c>
      <c r="EH227" s="170">
        <f t="shared" si="196"/>
        <v>0</v>
      </c>
      <c r="EI227" s="171">
        <f t="shared" si="197"/>
        <v>0</v>
      </c>
      <c r="EJ227" s="170">
        <f t="shared" si="198"/>
        <v>0</v>
      </c>
      <c r="EK227" s="169">
        <f t="shared" si="199"/>
        <v>0</v>
      </c>
      <c r="EL227" s="170">
        <f t="shared" si="200"/>
        <v>0</v>
      </c>
      <c r="EM227" s="170">
        <f t="shared" si="201"/>
        <v>0</v>
      </c>
      <c r="EN227" s="174">
        <f t="shared" si="202"/>
        <v>0</v>
      </c>
      <c r="EO227" s="171">
        <f t="shared" si="203"/>
        <v>0</v>
      </c>
      <c r="EP227" s="171">
        <f t="shared" si="204"/>
        <v>0</v>
      </c>
      <c r="EQ227" s="174">
        <f t="shared" si="205"/>
        <v>0</v>
      </c>
      <c r="ER227" s="171">
        <f t="shared" si="206"/>
        <v>0</v>
      </c>
      <c r="ES227" s="35"/>
    </row>
    <row r="228" spans="1:149" s="182" customFormat="1" ht="88.5" customHeight="1" thickBot="1">
      <c r="A228" s="27">
        <v>216</v>
      </c>
      <c r="B228" s="102" t="s">
        <v>498</v>
      </c>
      <c r="C228" s="102" t="s">
        <v>499</v>
      </c>
      <c r="D228" s="100" t="s">
        <v>57</v>
      </c>
      <c r="E228" s="102" t="s">
        <v>37</v>
      </c>
      <c r="F228" s="104">
        <v>1</v>
      </c>
      <c r="G228" s="102" t="s">
        <v>58</v>
      </c>
      <c r="H228" s="103" t="s">
        <v>59</v>
      </c>
      <c r="I228" s="88"/>
      <c r="J228" s="76"/>
      <c r="K228" s="77"/>
      <c r="L228" s="76"/>
      <c r="M228" s="71"/>
      <c r="N228" s="71"/>
      <c r="P228" s="65"/>
      <c r="Q228" s="65"/>
      <c r="R228" s="149"/>
      <c r="S228" s="65"/>
      <c r="T228" s="78"/>
      <c r="U228" s="65"/>
      <c r="V228" s="65"/>
      <c r="W228" s="149"/>
      <c r="X228" s="66"/>
      <c r="Y228" s="78"/>
      <c r="Z228" s="79"/>
      <c r="AA228" s="80"/>
      <c r="AB228" s="152"/>
      <c r="AC228" s="65"/>
      <c r="AD228" s="78"/>
      <c r="AE228" s="117"/>
      <c r="AF228" s="117"/>
      <c r="AG228" s="155"/>
      <c r="AH228" s="117"/>
      <c r="AI228" s="78"/>
      <c r="AJ228" s="79"/>
      <c r="AK228" s="80"/>
      <c r="AL228" s="152"/>
      <c r="AM228" s="66"/>
      <c r="AN228" s="81"/>
      <c r="AO228" s="65"/>
      <c r="AP228" s="65"/>
      <c r="AQ228" s="149"/>
      <c r="AR228" s="65"/>
      <c r="AS228" s="81"/>
      <c r="AT228" s="121"/>
      <c r="AU228" s="121"/>
      <c r="AV228" s="162"/>
      <c r="AW228" s="121"/>
      <c r="AX228" s="81"/>
      <c r="AY228" s="65"/>
      <c r="AZ228" s="65"/>
      <c r="BA228" s="149"/>
      <c r="BB228" s="66"/>
      <c r="BC228" s="81"/>
      <c r="BD228" s="65"/>
      <c r="BE228" s="65"/>
      <c r="BF228" s="149"/>
      <c r="BG228" s="57"/>
      <c r="BH228" s="81"/>
      <c r="BI228" s="123">
        <v>426707</v>
      </c>
      <c r="BJ228" s="123"/>
      <c r="BK228" s="163">
        <v>426707</v>
      </c>
      <c r="BL228" s="123">
        <f t="shared" si="222"/>
        <v>426707</v>
      </c>
      <c r="BM228" s="81"/>
      <c r="BN228" s="65"/>
      <c r="BO228" s="65"/>
      <c r="BP228" s="149"/>
      <c r="BQ228" s="65"/>
      <c r="BR228" s="81"/>
      <c r="BS228" s="127"/>
      <c r="BT228" s="127"/>
      <c r="BU228" s="150"/>
      <c r="BV228" s="60"/>
      <c r="BW228" s="81"/>
      <c r="BX228" s="82"/>
      <c r="BY228" s="82"/>
      <c r="BZ228" s="157"/>
      <c r="CA228" s="63"/>
      <c r="CB228" s="129"/>
      <c r="CC228" s="82"/>
      <c r="CD228" s="82"/>
      <c r="CE228" s="157"/>
      <c r="CF228" s="63"/>
      <c r="CG228" s="129"/>
      <c r="CH228" s="82"/>
      <c r="CI228" s="82"/>
      <c r="CJ228" s="157"/>
      <c r="CK228" s="82"/>
      <c r="CL228" s="129"/>
      <c r="CM228" s="82"/>
      <c r="CN228" s="82"/>
      <c r="CO228" s="157"/>
      <c r="CP228" s="82"/>
      <c r="CQ228" s="129"/>
      <c r="CR228" s="124"/>
      <c r="CS228" s="124"/>
      <c r="CT228" s="151"/>
      <c r="CU228" s="82"/>
      <c r="CV228" s="129"/>
      <c r="CW228" s="119"/>
      <c r="CX228" s="119"/>
      <c r="CY228" s="150"/>
      <c r="CZ228" s="82"/>
      <c r="DA228" s="129"/>
      <c r="DB228" s="119"/>
      <c r="DC228" s="119"/>
      <c r="DD228" s="150"/>
      <c r="DE228" s="82"/>
      <c r="DF228" s="129"/>
      <c r="DG228" s="124"/>
      <c r="DH228" s="124"/>
      <c r="DI228" s="151"/>
      <c r="DJ228" s="82"/>
      <c r="DK228" s="129"/>
      <c r="DL228" s="119"/>
      <c r="DM228" s="119"/>
      <c r="DN228" s="150"/>
      <c r="DO228" s="82"/>
      <c r="DQ228" s="45">
        <f t="shared" si="208"/>
        <v>426707</v>
      </c>
      <c r="DR228" s="46">
        <f>SMALL((R228,W228,AB228,AG228,AL228,AQ228,AV228,BA228,BF228,BK228,BP228,BU228,BZ228,CE228,CJ228,CO228,CT228,CY228,DD228,DI228,DN228),1)</f>
        <v>426707</v>
      </c>
      <c r="DS228" s="175" t="str">
        <f t="shared" si="223"/>
        <v>DISCOLMETS S.A.S</v>
      </c>
      <c r="DT228" s="48"/>
      <c r="DU228" s="91" t="str">
        <f t="shared" si="209"/>
        <v/>
      </c>
      <c r="DV228" s="49">
        <f t="shared" si="210"/>
        <v>426707</v>
      </c>
      <c r="DW228" s="50">
        <f t="shared" si="224"/>
        <v>426707</v>
      </c>
      <c r="DX228" s="170">
        <f t="shared" si="186"/>
        <v>0</v>
      </c>
      <c r="DY228" s="170">
        <f t="shared" si="187"/>
        <v>0</v>
      </c>
      <c r="DZ228" s="170">
        <f t="shared" si="188"/>
        <v>0</v>
      </c>
      <c r="EA228" s="171">
        <f t="shared" si="189"/>
        <v>0</v>
      </c>
      <c r="EB228" s="170">
        <f t="shared" si="190"/>
        <v>0</v>
      </c>
      <c r="EC228" s="170">
        <f t="shared" si="191"/>
        <v>0</v>
      </c>
      <c r="ED228" s="172">
        <f t="shared" si="192"/>
        <v>0</v>
      </c>
      <c r="EE228" s="170">
        <f t="shared" si="193"/>
        <v>0</v>
      </c>
      <c r="EF228" s="171">
        <f t="shared" si="194"/>
        <v>0</v>
      </c>
      <c r="EG228" s="173">
        <f t="shared" si="195"/>
        <v>426707</v>
      </c>
      <c r="EH228" s="170">
        <f t="shared" si="196"/>
        <v>0</v>
      </c>
      <c r="EI228" s="171">
        <f t="shared" si="197"/>
        <v>0</v>
      </c>
      <c r="EJ228" s="170">
        <f t="shared" si="198"/>
        <v>0</v>
      </c>
      <c r="EK228" s="169">
        <f t="shared" si="199"/>
        <v>0</v>
      </c>
      <c r="EL228" s="170">
        <f t="shared" si="200"/>
        <v>0</v>
      </c>
      <c r="EM228" s="170">
        <f t="shared" si="201"/>
        <v>0</v>
      </c>
      <c r="EN228" s="174">
        <f t="shared" si="202"/>
        <v>0</v>
      </c>
      <c r="EO228" s="171">
        <f t="shared" si="203"/>
        <v>0</v>
      </c>
      <c r="EP228" s="171">
        <f t="shared" si="204"/>
        <v>0</v>
      </c>
      <c r="EQ228" s="174">
        <f t="shared" si="205"/>
        <v>0</v>
      </c>
      <c r="ER228" s="171">
        <f t="shared" si="206"/>
        <v>0</v>
      </c>
      <c r="ES228" s="35"/>
    </row>
    <row r="229" spans="1:149" s="182" customFormat="1" ht="88.5" customHeight="1" thickBot="1">
      <c r="A229" s="27">
        <v>217</v>
      </c>
      <c r="B229" s="102" t="s">
        <v>500</v>
      </c>
      <c r="C229" s="102" t="s">
        <v>501</v>
      </c>
      <c r="D229" s="100" t="s">
        <v>57</v>
      </c>
      <c r="E229" s="102" t="s">
        <v>37</v>
      </c>
      <c r="F229" s="104">
        <v>0.81818181818181701</v>
      </c>
      <c r="G229" s="102" t="s">
        <v>58</v>
      </c>
      <c r="H229" s="103" t="s">
        <v>59</v>
      </c>
      <c r="I229" s="88"/>
      <c r="J229" s="76"/>
      <c r="K229" s="77"/>
      <c r="L229" s="76"/>
      <c r="M229" s="71"/>
      <c r="N229" s="71"/>
      <c r="P229" s="65"/>
      <c r="Q229" s="65"/>
      <c r="R229" s="149"/>
      <c r="S229" s="65"/>
      <c r="T229" s="78"/>
      <c r="U229" s="65"/>
      <c r="V229" s="65"/>
      <c r="W229" s="149"/>
      <c r="X229" s="66"/>
      <c r="Y229" s="78"/>
      <c r="Z229" s="86"/>
      <c r="AA229" s="87"/>
      <c r="AB229" s="153"/>
      <c r="AC229" s="65"/>
      <c r="AD229" s="78"/>
      <c r="AE229" s="117"/>
      <c r="AF229" s="117"/>
      <c r="AG229" s="155"/>
      <c r="AH229" s="117"/>
      <c r="AI229" s="78"/>
      <c r="AJ229" s="86"/>
      <c r="AK229" s="87"/>
      <c r="AL229" s="153"/>
      <c r="AM229" s="66"/>
      <c r="AN229" s="81"/>
      <c r="AO229" s="65"/>
      <c r="AP229" s="65"/>
      <c r="AQ229" s="149"/>
      <c r="AR229" s="65"/>
      <c r="AS229" s="81"/>
      <c r="AT229" s="121"/>
      <c r="AU229" s="121"/>
      <c r="AV229" s="162"/>
      <c r="AW229" s="121"/>
      <c r="AX229" s="81"/>
      <c r="AY229" s="65"/>
      <c r="AZ229" s="65"/>
      <c r="BA229" s="149"/>
      <c r="BB229" s="66"/>
      <c r="BC229" s="81"/>
      <c r="BD229" s="65"/>
      <c r="BE229" s="65"/>
      <c r="BF229" s="149"/>
      <c r="BG229" s="57"/>
      <c r="BH229" s="81"/>
      <c r="BI229" s="123">
        <v>113855</v>
      </c>
      <c r="BJ229" s="123"/>
      <c r="BK229" s="163">
        <v>113855</v>
      </c>
      <c r="BL229" s="123">
        <f t="shared" si="222"/>
        <v>93154.090909090781</v>
      </c>
      <c r="BM229" s="81"/>
      <c r="BN229" s="65"/>
      <c r="BO229" s="65"/>
      <c r="BP229" s="149"/>
      <c r="BQ229" s="65"/>
      <c r="BR229" s="81"/>
      <c r="BS229" s="127"/>
      <c r="BT229" s="127"/>
      <c r="BU229" s="150"/>
      <c r="BV229" s="60"/>
      <c r="BW229" s="81"/>
      <c r="BX229" s="82"/>
      <c r="BY229" s="82"/>
      <c r="BZ229" s="157"/>
      <c r="CA229" s="63"/>
      <c r="CB229" s="129"/>
      <c r="CC229" s="82"/>
      <c r="CD229" s="82"/>
      <c r="CE229" s="157"/>
      <c r="CF229" s="63"/>
      <c r="CG229" s="129"/>
      <c r="CH229" s="82"/>
      <c r="CI229" s="82"/>
      <c r="CJ229" s="157"/>
      <c r="CK229" s="82"/>
      <c r="CL229" s="129"/>
      <c r="CM229" s="82"/>
      <c r="CN229" s="82"/>
      <c r="CO229" s="157"/>
      <c r="CP229" s="82"/>
      <c r="CQ229" s="129"/>
      <c r="CR229" s="124"/>
      <c r="CS229" s="124"/>
      <c r="CT229" s="151"/>
      <c r="CU229" s="82"/>
      <c r="CV229" s="129"/>
      <c r="CW229" s="119"/>
      <c r="CX229" s="119"/>
      <c r="CY229" s="150"/>
      <c r="CZ229" s="82"/>
      <c r="DA229" s="129"/>
      <c r="DB229" s="119"/>
      <c r="DC229" s="119"/>
      <c r="DD229" s="150"/>
      <c r="DE229" s="82"/>
      <c r="DF229" s="129"/>
      <c r="DG229" s="112">
        <v>661430</v>
      </c>
      <c r="DH229" s="112"/>
      <c r="DI229" s="151">
        <f t="shared" ref="DI229:DI242" si="225">+DG229+DH229</f>
        <v>661430</v>
      </c>
      <c r="DJ229" s="82">
        <f>+DI229*F229</f>
        <v>541169.99999999919</v>
      </c>
      <c r="DK229" s="129"/>
      <c r="DL229" s="119"/>
      <c r="DM229" s="119"/>
      <c r="DN229" s="150"/>
      <c r="DO229" s="82"/>
      <c r="DQ229" s="45">
        <f t="shared" si="208"/>
        <v>387642.5</v>
      </c>
      <c r="DR229" s="46">
        <f>SMALL((R229,W229,AB229,AG229,AL229,AQ229,AV229,BA229,BF229,BK229,BP229,BU229,BZ229,CE229,CJ229,CO229,CT229,CY229,DD229,DI229,DN229),1)</f>
        <v>113855</v>
      </c>
      <c r="DS229" s="175" t="str">
        <f t="shared" si="223"/>
        <v>DISCOLMETS S.A.S</v>
      </c>
      <c r="DT229" s="48"/>
      <c r="DU229" s="91" t="str">
        <f t="shared" si="209"/>
        <v/>
      </c>
      <c r="DV229" s="49">
        <f t="shared" si="210"/>
        <v>113855</v>
      </c>
      <c r="DW229" s="50">
        <f t="shared" si="224"/>
        <v>93154.090909090781</v>
      </c>
      <c r="DX229" s="170">
        <f t="shared" si="186"/>
        <v>0</v>
      </c>
      <c r="DY229" s="170">
        <f t="shared" si="187"/>
        <v>0</v>
      </c>
      <c r="DZ229" s="170">
        <f t="shared" si="188"/>
        <v>0</v>
      </c>
      <c r="EA229" s="171">
        <f t="shared" si="189"/>
        <v>0</v>
      </c>
      <c r="EB229" s="170">
        <f t="shared" si="190"/>
        <v>0</v>
      </c>
      <c r="EC229" s="170">
        <f t="shared" si="191"/>
        <v>0</v>
      </c>
      <c r="ED229" s="172">
        <f t="shared" si="192"/>
        <v>0</v>
      </c>
      <c r="EE229" s="170">
        <f t="shared" si="193"/>
        <v>0</v>
      </c>
      <c r="EF229" s="171">
        <f t="shared" si="194"/>
        <v>0</v>
      </c>
      <c r="EG229" s="173">
        <f t="shared" si="195"/>
        <v>113855</v>
      </c>
      <c r="EH229" s="170">
        <f t="shared" si="196"/>
        <v>0</v>
      </c>
      <c r="EI229" s="171">
        <f t="shared" si="197"/>
        <v>0</v>
      </c>
      <c r="EJ229" s="170">
        <f t="shared" si="198"/>
        <v>0</v>
      </c>
      <c r="EK229" s="169">
        <f t="shared" si="199"/>
        <v>0</v>
      </c>
      <c r="EL229" s="170">
        <f t="shared" si="200"/>
        <v>0</v>
      </c>
      <c r="EM229" s="170">
        <f t="shared" si="201"/>
        <v>0</v>
      </c>
      <c r="EN229" s="174">
        <f t="shared" si="202"/>
        <v>0</v>
      </c>
      <c r="EO229" s="171">
        <f t="shared" si="203"/>
        <v>0</v>
      </c>
      <c r="EP229" s="171">
        <f t="shared" si="204"/>
        <v>0</v>
      </c>
      <c r="EQ229" s="174">
        <f t="shared" si="205"/>
        <v>661430</v>
      </c>
      <c r="ER229" s="171">
        <f t="shared" si="206"/>
        <v>0</v>
      </c>
      <c r="ES229" s="35"/>
    </row>
    <row r="230" spans="1:149" s="14" customFormat="1" ht="88.5" customHeight="1" thickBot="1">
      <c r="A230" s="27">
        <v>218</v>
      </c>
      <c r="B230" s="102" t="s">
        <v>502</v>
      </c>
      <c r="C230" s="102" t="s">
        <v>503</v>
      </c>
      <c r="D230" s="100" t="s">
        <v>57</v>
      </c>
      <c r="E230" s="102" t="s">
        <v>37</v>
      </c>
      <c r="F230" s="104">
        <v>2.8181818181818099</v>
      </c>
      <c r="G230" s="102" t="s">
        <v>58</v>
      </c>
      <c r="H230" s="103" t="s">
        <v>59</v>
      </c>
      <c r="I230" s="90"/>
      <c r="J230" s="71"/>
      <c r="K230" s="71"/>
      <c r="L230" s="71"/>
      <c r="M230" s="71"/>
      <c r="N230" s="71"/>
      <c r="P230" s="57"/>
      <c r="Q230" s="57"/>
      <c r="R230" s="149"/>
      <c r="S230" s="57"/>
      <c r="T230" s="53"/>
      <c r="U230" s="65"/>
      <c r="V230" s="65"/>
      <c r="W230" s="149"/>
      <c r="X230" s="60"/>
      <c r="Y230" s="53"/>
      <c r="Z230" s="40"/>
      <c r="AA230" s="30"/>
      <c r="AB230" s="152"/>
      <c r="AC230" s="41"/>
      <c r="AD230" s="53"/>
      <c r="AE230" s="117"/>
      <c r="AF230" s="117"/>
      <c r="AG230" s="155"/>
      <c r="AH230" s="117"/>
      <c r="AI230" s="53"/>
      <c r="AJ230" s="57"/>
      <c r="AK230" s="57"/>
      <c r="AL230" s="149"/>
      <c r="AM230" s="60"/>
      <c r="AN230" s="61"/>
      <c r="AO230" s="62"/>
      <c r="AP230" s="62"/>
      <c r="AQ230" s="158"/>
      <c r="AR230" s="65"/>
      <c r="AS230" s="61"/>
      <c r="AT230" s="121"/>
      <c r="AU230" s="121"/>
      <c r="AV230" s="162"/>
      <c r="AW230" s="121"/>
      <c r="AX230" s="61"/>
      <c r="AY230" s="57"/>
      <c r="AZ230" s="57"/>
      <c r="BA230" s="149"/>
      <c r="BB230" s="66"/>
      <c r="BC230" s="61"/>
      <c r="BD230" s="57"/>
      <c r="BE230" s="57"/>
      <c r="BF230" s="149"/>
      <c r="BG230" s="57"/>
      <c r="BH230" s="61"/>
      <c r="BI230" s="123">
        <v>130120</v>
      </c>
      <c r="BJ230" s="123"/>
      <c r="BK230" s="163">
        <v>130120</v>
      </c>
      <c r="BL230" s="123">
        <f t="shared" si="222"/>
        <v>366701.81818181713</v>
      </c>
      <c r="BM230" s="61"/>
      <c r="BN230" s="57"/>
      <c r="BO230" s="57"/>
      <c r="BP230" s="164"/>
      <c r="BQ230" s="65"/>
      <c r="BR230" s="61"/>
      <c r="BS230" s="127"/>
      <c r="BT230" s="127"/>
      <c r="BU230" s="150"/>
      <c r="BV230" s="60"/>
      <c r="BW230" s="61"/>
      <c r="BX230" s="63"/>
      <c r="BY230" s="63"/>
      <c r="BZ230" s="157"/>
      <c r="CA230" s="63"/>
      <c r="CB230" s="128"/>
      <c r="CC230" s="63"/>
      <c r="CD230" s="63"/>
      <c r="CE230" s="157"/>
      <c r="CF230" s="63"/>
      <c r="CG230" s="128"/>
      <c r="CH230" s="63"/>
      <c r="CI230" s="63"/>
      <c r="CJ230" s="157"/>
      <c r="CK230" s="63"/>
      <c r="CL230" s="128"/>
      <c r="CM230" s="63"/>
      <c r="CN230" s="63"/>
      <c r="CO230" s="157"/>
      <c r="CP230" s="63"/>
      <c r="CQ230" s="128"/>
      <c r="CR230" s="124"/>
      <c r="CS230" s="124"/>
      <c r="CT230" s="151"/>
      <c r="CU230" s="82"/>
      <c r="CV230" s="128"/>
      <c r="CW230" s="119"/>
      <c r="CX230" s="119"/>
      <c r="CY230" s="150"/>
      <c r="CZ230" s="82"/>
      <c r="DA230" s="128"/>
      <c r="DB230" s="119"/>
      <c r="DC230" s="119"/>
      <c r="DD230" s="150"/>
      <c r="DE230" s="82"/>
      <c r="DF230" s="128"/>
      <c r="DG230" s="112">
        <v>661430</v>
      </c>
      <c r="DH230" s="112"/>
      <c r="DI230" s="151">
        <f t="shared" si="225"/>
        <v>661430</v>
      </c>
      <c r="DJ230" s="82">
        <f>+DI230*F230</f>
        <v>1864029.9999999944</v>
      </c>
      <c r="DK230" s="128"/>
      <c r="DL230" s="119"/>
      <c r="DM230" s="119"/>
      <c r="DN230" s="150"/>
      <c r="DO230" s="63"/>
      <c r="DQ230" s="45">
        <f t="shared" si="208"/>
        <v>395775</v>
      </c>
      <c r="DR230" s="46">
        <f>SMALL((R230,W230,AB230,AG230,AL230,AQ230,AV230,BA230,BF230,BK230,BP230,BU230,BZ230,CE230,CJ230,CO230,CT230,CY230,DD230,DI230,DN230),1)</f>
        <v>130120</v>
      </c>
      <c r="DS230" s="175" t="str">
        <f t="shared" si="223"/>
        <v>DISCOLMETS S.A.S</v>
      </c>
      <c r="DT230" s="48"/>
      <c r="DU230" s="91" t="str">
        <f t="shared" si="209"/>
        <v/>
      </c>
      <c r="DV230" s="49">
        <f t="shared" si="210"/>
        <v>130120</v>
      </c>
      <c r="DW230" s="50">
        <f t="shared" si="224"/>
        <v>366701.81818181713</v>
      </c>
      <c r="DX230" s="170">
        <f t="shared" si="186"/>
        <v>0</v>
      </c>
      <c r="DY230" s="170">
        <f t="shared" si="187"/>
        <v>0</v>
      </c>
      <c r="DZ230" s="170">
        <f t="shared" si="188"/>
        <v>0</v>
      </c>
      <c r="EA230" s="171">
        <f t="shared" si="189"/>
        <v>0</v>
      </c>
      <c r="EB230" s="170">
        <f t="shared" si="190"/>
        <v>0</v>
      </c>
      <c r="EC230" s="170">
        <f t="shared" si="191"/>
        <v>0</v>
      </c>
      <c r="ED230" s="172">
        <f t="shared" si="192"/>
        <v>0</v>
      </c>
      <c r="EE230" s="170">
        <f t="shared" si="193"/>
        <v>0</v>
      </c>
      <c r="EF230" s="171">
        <f t="shared" si="194"/>
        <v>0</v>
      </c>
      <c r="EG230" s="173">
        <f t="shared" si="195"/>
        <v>130120</v>
      </c>
      <c r="EH230" s="170">
        <f t="shared" si="196"/>
        <v>0</v>
      </c>
      <c r="EI230" s="171">
        <f t="shared" si="197"/>
        <v>0</v>
      </c>
      <c r="EJ230" s="170">
        <f t="shared" si="198"/>
        <v>0</v>
      </c>
      <c r="EK230" s="169">
        <f t="shared" si="199"/>
        <v>0</v>
      </c>
      <c r="EL230" s="170">
        <f t="shared" si="200"/>
        <v>0</v>
      </c>
      <c r="EM230" s="170">
        <f t="shared" si="201"/>
        <v>0</v>
      </c>
      <c r="EN230" s="174">
        <f t="shared" si="202"/>
        <v>0</v>
      </c>
      <c r="EO230" s="171">
        <f t="shared" si="203"/>
        <v>0</v>
      </c>
      <c r="EP230" s="171">
        <f t="shared" si="204"/>
        <v>0</v>
      </c>
      <c r="EQ230" s="174">
        <f t="shared" si="205"/>
        <v>661430</v>
      </c>
      <c r="ER230" s="171">
        <f t="shared" si="206"/>
        <v>0</v>
      </c>
      <c r="ES230" s="188"/>
    </row>
    <row r="231" spans="1:149" s="182" customFormat="1" ht="88.5" customHeight="1" thickBot="1">
      <c r="A231" s="27">
        <v>219</v>
      </c>
      <c r="B231" s="102" t="s">
        <v>504</v>
      </c>
      <c r="C231" s="102" t="s">
        <v>505</v>
      </c>
      <c r="D231" s="100" t="s">
        <v>57</v>
      </c>
      <c r="E231" s="102" t="s">
        <v>37</v>
      </c>
      <c r="F231" s="104">
        <v>5.6363636363636296</v>
      </c>
      <c r="G231" s="102" t="s">
        <v>58</v>
      </c>
      <c r="H231" s="103" t="s">
        <v>59</v>
      </c>
      <c r="I231" s="88"/>
      <c r="J231" s="75"/>
      <c r="K231" s="31"/>
      <c r="L231" s="75"/>
      <c r="M231" s="71"/>
      <c r="N231" s="71"/>
      <c r="P231" s="65"/>
      <c r="Q231" s="65"/>
      <c r="R231" s="149"/>
      <c r="S231" s="65"/>
      <c r="T231" s="78"/>
      <c r="U231" s="65"/>
      <c r="V231" s="65"/>
      <c r="W231" s="149"/>
      <c r="X231" s="66"/>
      <c r="Y231" s="78"/>
      <c r="Z231" s="79"/>
      <c r="AA231" s="80"/>
      <c r="AB231" s="152"/>
      <c r="AC231" s="83"/>
      <c r="AD231" s="78"/>
      <c r="AE231" s="117"/>
      <c r="AF231" s="117"/>
      <c r="AG231" s="155"/>
      <c r="AH231" s="117"/>
      <c r="AI231" s="78"/>
      <c r="AJ231" s="79"/>
      <c r="AK231" s="80"/>
      <c r="AL231" s="152"/>
      <c r="AM231" s="66"/>
      <c r="AN231" s="81"/>
      <c r="AO231" s="84"/>
      <c r="AP231" s="84"/>
      <c r="AQ231" s="158"/>
      <c r="AR231" s="65"/>
      <c r="AS231" s="81"/>
      <c r="AT231" s="121"/>
      <c r="AU231" s="121"/>
      <c r="AV231" s="162"/>
      <c r="AW231" s="121"/>
      <c r="AX231" s="81"/>
      <c r="AY231" s="65"/>
      <c r="AZ231" s="65"/>
      <c r="BA231" s="149"/>
      <c r="BB231" s="66"/>
      <c r="BC231" s="81"/>
      <c r="BD231" s="65"/>
      <c r="BE231" s="65"/>
      <c r="BF231" s="149"/>
      <c r="BG231" s="57"/>
      <c r="BH231" s="81"/>
      <c r="BI231" s="123">
        <v>231325</v>
      </c>
      <c r="BJ231" s="123"/>
      <c r="BK231" s="163">
        <v>231325</v>
      </c>
      <c r="BL231" s="123">
        <f t="shared" si="222"/>
        <v>1303831.8181818167</v>
      </c>
      <c r="BM231" s="81"/>
      <c r="BN231" s="65"/>
      <c r="BO231" s="65"/>
      <c r="BP231" s="164"/>
      <c r="BQ231" s="65"/>
      <c r="BR231" s="81"/>
      <c r="BS231" s="127"/>
      <c r="BT231" s="127"/>
      <c r="BU231" s="150"/>
      <c r="BV231" s="60"/>
      <c r="BW231" s="81"/>
      <c r="BX231" s="82"/>
      <c r="BY231" s="82"/>
      <c r="BZ231" s="157"/>
      <c r="CA231" s="63"/>
      <c r="CB231" s="129"/>
      <c r="CC231" s="82"/>
      <c r="CD231" s="82"/>
      <c r="CE231" s="157"/>
      <c r="CF231" s="63"/>
      <c r="CG231" s="129"/>
      <c r="CH231" s="82"/>
      <c r="CI231" s="82"/>
      <c r="CJ231" s="157"/>
      <c r="CK231" s="82"/>
      <c r="CL231" s="129"/>
      <c r="CM231" s="82"/>
      <c r="CN231" s="82"/>
      <c r="CO231" s="157"/>
      <c r="CP231" s="82"/>
      <c r="CQ231" s="129"/>
      <c r="CR231" s="124"/>
      <c r="CS231" s="124"/>
      <c r="CT231" s="151"/>
      <c r="CU231" s="82"/>
      <c r="CV231" s="129"/>
      <c r="CW231" s="119"/>
      <c r="CX231" s="119"/>
      <c r="CY231" s="150"/>
      <c r="CZ231" s="82"/>
      <c r="DA231" s="129"/>
      <c r="DB231" s="119"/>
      <c r="DC231" s="119"/>
      <c r="DD231" s="150"/>
      <c r="DE231" s="82"/>
      <c r="DF231" s="129"/>
      <c r="DG231" s="112">
        <v>661430</v>
      </c>
      <c r="DH231" s="112"/>
      <c r="DI231" s="151">
        <f t="shared" si="225"/>
        <v>661430</v>
      </c>
      <c r="DJ231" s="82">
        <f>+DI231*F231</f>
        <v>3728059.9999999953</v>
      </c>
      <c r="DK231" s="129"/>
      <c r="DL231" s="119"/>
      <c r="DM231" s="119"/>
      <c r="DN231" s="150"/>
      <c r="DO231" s="82"/>
      <c r="DQ231" s="45">
        <f t="shared" si="208"/>
        <v>446377.5</v>
      </c>
      <c r="DR231" s="46">
        <f>SMALL((R231,W231,AB231,AG231,AL231,AQ231,AV231,BA231,BF231,BK231,BP231,BU231,BZ231,CE231,CJ231,CO231,CT231,CY231,DD231,DI231,DN231),1)</f>
        <v>231325</v>
      </c>
      <c r="DS231" s="175" t="str">
        <f t="shared" si="223"/>
        <v>DISCOLMETS S.A.S</v>
      </c>
      <c r="DT231" s="48"/>
      <c r="DU231" s="91" t="str">
        <f t="shared" si="209"/>
        <v/>
      </c>
      <c r="DV231" s="49">
        <f t="shared" si="210"/>
        <v>231325</v>
      </c>
      <c r="DW231" s="50">
        <f t="shared" si="224"/>
        <v>1303831.8181818167</v>
      </c>
      <c r="DX231" s="170">
        <f t="shared" si="186"/>
        <v>0</v>
      </c>
      <c r="DY231" s="170">
        <f t="shared" si="187"/>
        <v>0</v>
      </c>
      <c r="DZ231" s="170">
        <f t="shared" si="188"/>
        <v>0</v>
      </c>
      <c r="EA231" s="171">
        <f t="shared" si="189"/>
        <v>0</v>
      </c>
      <c r="EB231" s="170">
        <f t="shared" si="190"/>
        <v>0</v>
      </c>
      <c r="EC231" s="170">
        <f t="shared" si="191"/>
        <v>0</v>
      </c>
      <c r="ED231" s="172">
        <f t="shared" si="192"/>
        <v>0</v>
      </c>
      <c r="EE231" s="170">
        <f t="shared" si="193"/>
        <v>0</v>
      </c>
      <c r="EF231" s="171">
        <f t="shared" si="194"/>
        <v>0</v>
      </c>
      <c r="EG231" s="173">
        <f t="shared" si="195"/>
        <v>231325</v>
      </c>
      <c r="EH231" s="170">
        <f t="shared" si="196"/>
        <v>0</v>
      </c>
      <c r="EI231" s="171">
        <f t="shared" si="197"/>
        <v>0</v>
      </c>
      <c r="EJ231" s="170">
        <f t="shared" si="198"/>
        <v>0</v>
      </c>
      <c r="EK231" s="169">
        <f t="shared" si="199"/>
        <v>0</v>
      </c>
      <c r="EL231" s="170">
        <f t="shared" si="200"/>
        <v>0</v>
      </c>
      <c r="EM231" s="170">
        <f t="shared" si="201"/>
        <v>0</v>
      </c>
      <c r="EN231" s="174">
        <f t="shared" si="202"/>
        <v>0</v>
      </c>
      <c r="EO231" s="171">
        <f t="shared" si="203"/>
        <v>0</v>
      </c>
      <c r="EP231" s="171">
        <f t="shared" si="204"/>
        <v>0</v>
      </c>
      <c r="EQ231" s="174">
        <f t="shared" si="205"/>
        <v>661430</v>
      </c>
      <c r="ER231" s="171">
        <f t="shared" si="206"/>
        <v>0</v>
      </c>
      <c r="ES231" s="35"/>
    </row>
    <row r="232" spans="1:149" s="14" customFormat="1" ht="88.5" customHeight="1" thickBot="1">
      <c r="A232" s="27">
        <v>220</v>
      </c>
      <c r="B232" s="102" t="s">
        <v>506</v>
      </c>
      <c r="C232" s="102" t="s">
        <v>507</v>
      </c>
      <c r="D232" s="100" t="s">
        <v>57</v>
      </c>
      <c r="E232" s="102" t="s">
        <v>37</v>
      </c>
      <c r="F232" s="104">
        <v>4.2727272727272698</v>
      </c>
      <c r="G232" s="102" t="s">
        <v>58</v>
      </c>
      <c r="H232" s="103" t="s">
        <v>59</v>
      </c>
      <c r="I232" s="90"/>
      <c r="J232" s="71"/>
      <c r="K232" s="71"/>
      <c r="L232" s="71"/>
      <c r="M232" s="71"/>
      <c r="N232" s="71"/>
      <c r="P232" s="57"/>
      <c r="Q232" s="57"/>
      <c r="R232" s="149"/>
      <c r="S232" s="57"/>
      <c r="T232" s="53"/>
      <c r="U232" s="65"/>
      <c r="V232" s="65"/>
      <c r="W232" s="149"/>
      <c r="X232" s="60"/>
      <c r="Y232" s="53"/>
      <c r="Z232" s="40"/>
      <c r="AA232" s="30"/>
      <c r="AB232" s="152"/>
      <c r="AC232" s="41"/>
      <c r="AD232" s="53"/>
      <c r="AE232" s="117"/>
      <c r="AF232" s="117"/>
      <c r="AG232" s="155"/>
      <c r="AH232" s="117"/>
      <c r="AI232" s="53"/>
      <c r="AJ232" s="57"/>
      <c r="AK232" s="57"/>
      <c r="AL232" s="149"/>
      <c r="AM232" s="57"/>
      <c r="AN232" s="61"/>
      <c r="AO232" s="64"/>
      <c r="AP232" s="64"/>
      <c r="AQ232" s="159"/>
      <c r="AR232" s="65"/>
      <c r="AS232" s="61"/>
      <c r="AT232" s="121"/>
      <c r="AU232" s="121"/>
      <c r="AV232" s="162"/>
      <c r="AW232" s="121"/>
      <c r="AX232" s="61"/>
      <c r="AY232" s="57"/>
      <c r="AZ232" s="57"/>
      <c r="BA232" s="149"/>
      <c r="BB232" s="66"/>
      <c r="BC232" s="61"/>
      <c r="BD232" s="57"/>
      <c r="BE232" s="57"/>
      <c r="BF232" s="149"/>
      <c r="BG232" s="57"/>
      <c r="BH232" s="61"/>
      <c r="BI232" s="123">
        <v>130120</v>
      </c>
      <c r="BJ232" s="123"/>
      <c r="BK232" s="163">
        <v>130120</v>
      </c>
      <c r="BL232" s="123">
        <f t="shared" si="222"/>
        <v>555967.27272727236</v>
      </c>
      <c r="BM232" s="61"/>
      <c r="BN232" s="57"/>
      <c r="BO232" s="57"/>
      <c r="BP232" s="149"/>
      <c r="BQ232" s="65"/>
      <c r="BR232" s="61"/>
      <c r="BS232" s="127"/>
      <c r="BT232" s="127"/>
      <c r="BU232" s="150"/>
      <c r="BV232" s="60"/>
      <c r="BW232" s="61"/>
      <c r="BX232" s="63"/>
      <c r="BY232" s="63"/>
      <c r="BZ232" s="157"/>
      <c r="CA232" s="63"/>
      <c r="CB232" s="128"/>
      <c r="CC232" s="63"/>
      <c r="CD232" s="63"/>
      <c r="CE232" s="157"/>
      <c r="CF232" s="63"/>
      <c r="CG232" s="128"/>
      <c r="CH232" s="63"/>
      <c r="CI232" s="63"/>
      <c r="CJ232" s="157"/>
      <c r="CK232" s="63"/>
      <c r="CL232" s="128"/>
      <c r="CM232" s="63"/>
      <c r="CN232" s="63"/>
      <c r="CO232" s="157"/>
      <c r="CP232" s="63"/>
      <c r="CQ232" s="128"/>
      <c r="CR232" s="124"/>
      <c r="CS232" s="124"/>
      <c r="CT232" s="151"/>
      <c r="CU232" s="82"/>
      <c r="CV232" s="128"/>
      <c r="CW232" s="119"/>
      <c r="CX232" s="119"/>
      <c r="CY232" s="150"/>
      <c r="CZ232" s="82"/>
      <c r="DA232" s="128"/>
      <c r="DB232" s="119"/>
      <c r="DC232" s="119"/>
      <c r="DD232" s="150"/>
      <c r="DE232" s="82"/>
      <c r="DF232" s="128"/>
      <c r="DG232" s="112">
        <v>661430</v>
      </c>
      <c r="DH232" s="112"/>
      <c r="DI232" s="151">
        <f t="shared" si="225"/>
        <v>661430</v>
      </c>
      <c r="DJ232" s="82">
        <f>+DI232*F232</f>
        <v>2826109.9999999981</v>
      </c>
      <c r="DK232" s="128"/>
      <c r="DL232" s="119"/>
      <c r="DM232" s="119"/>
      <c r="DN232" s="150"/>
      <c r="DO232" s="63"/>
      <c r="DQ232" s="45">
        <f t="shared" si="208"/>
        <v>395775</v>
      </c>
      <c r="DR232" s="46">
        <f>SMALL((R232,W232,AB232,AG232,AL232,AQ232,AV232,BA232,BF232,BK232,BP232,BU232,BZ232,CE232,CJ232,CO232,CT232,CY232,DD232,DI232,DN232),1)</f>
        <v>130120</v>
      </c>
      <c r="DS232" s="175" t="str">
        <f t="shared" si="223"/>
        <v>DISCOLMETS S.A.S</v>
      </c>
      <c r="DT232" s="48"/>
      <c r="DU232" s="91" t="str">
        <f t="shared" si="209"/>
        <v/>
      </c>
      <c r="DV232" s="49">
        <f t="shared" si="210"/>
        <v>130120</v>
      </c>
      <c r="DW232" s="50">
        <f t="shared" si="224"/>
        <v>555967.27272727236</v>
      </c>
      <c r="DX232" s="170">
        <f t="shared" si="186"/>
        <v>0</v>
      </c>
      <c r="DY232" s="170">
        <f t="shared" si="187"/>
        <v>0</v>
      </c>
      <c r="DZ232" s="170">
        <f t="shared" si="188"/>
        <v>0</v>
      </c>
      <c r="EA232" s="171">
        <f t="shared" si="189"/>
        <v>0</v>
      </c>
      <c r="EB232" s="170">
        <f t="shared" si="190"/>
        <v>0</v>
      </c>
      <c r="EC232" s="170">
        <f t="shared" si="191"/>
        <v>0</v>
      </c>
      <c r="ED232" s="172">
        <f t="shared" si="192"/>
        <v>0</v>
      </c>
      <c r="EE232" s="170">
        <f t="shared" si="193"/>
        <v>0</v>
      </c>
      <c r="EF232" s="171">
        <f t="shared" si="194"/>
        <v>0</v>
      </c>
      <c r="EG232" s="173">
        <f t="shared" si="195"/>
        <v>130120</v>
      </c>
      <c r="EH232" s="170">
        <f t="shared" si="196"/>
        <v>0</v>
      </c>
      <c r="EI232" s="171">
        <f t="shared" si="197"/>
        <v>0</v>
      </c>
      <c r="EJ232" s="170">
        <f t="shared" si="198"/>
        <v>0</v>
      </c>
      <c r="EK232" s="169">
        <f t="shared" si="199"/>
        <v>0</v>
      </c>
      <c r="EL232" s="170">
        <f t="shared" si="200"/>
        <v>0</v>
      </c>
      <c r="EM232" s="170">
        <f t="shared" si="201"/>
        <v>0</v>
      </c>
      <c r="EN232" s="174">
        <f t="shared" si="202"/>
        <v>0</v>
      </c>
      <c r="EO232" s="171">
        <f t="shared" si="203"/>
        <v>0</v>
      </c>
      <c r="EP232" s="171">
        <f t="shared" si="204"/>
        <v>0</v>
      </c>
      <c r="EQ232" s="174">
        <f t="shared" si="205"/>
        <v>661430</v>
      </c>
      <c r="ER232" s="171">
        <f t="shared" si="206"/>
        <v>0</v>
      </c>
      <c r="ES232" s="188"/>
    </row>
    <row r="233" spans="1:149" s="14" customFormat="1" ht="88.5" customHeight="1" thickBot="1">
      <c r="A233" s="27">
        <v>221</v>
      </c>
      <c r="B233" s="102" t="s">
        <v>508</v>
      </c>
      <c r="C233" s="102" t="s">
        <v>509</v>
      </c>
      <c r="D233" s="100" t="s">
        <v>57</v>
      </c>
      <c r="E233" s="102" t="s">
        <v>37</v>
      </c>
      <c r="F233" s="104">
        <v>100</v>
      </c>
      <c r="G233" s="102" t="s">
        <v>58</v>
      </c>
      <c r="H233" s="103" t="s">
        <v>59</v>
      </c>
      <c r="I233" s="90"/>
      <c r="J233" s="71"/>
      <c r="K233" s="71"/>
      <c r="L233" s="71"/>
      <c r="M233" s="71"/>
      <c r="N233" s="71"/>
      <c r="P233" s="57"/>
      <c r="Q233" s="57"/>
      <c r="R233" s="149"/>
      <c r="S233" s="57"/>
      <c r="T233" s="53"/>
      <c r="U233" s="112">
        <v>469.87951807228916</v>
      </c>
      <c r="V233" s="113"/>
      <c r="W233" s="151">
        <v>469.87951807228916</v>
      </c>
      <c r="X233" s="60">
        <f t="shared" ref="X233:X243" si="226">+W233*F233</f>
        <v>46987.951807228914</v>
      </c>
      <c r="Y233" s="53"/>
      <c r="Z233" s="40"/>
      <c r="AA233" s="30"/>
      <c r="AB233" s="152"/>
      <c r="AC233" s="41"/>
      <c r="AD233" s="53"/>
      <c r="AE233" s="117"/>
      <c r="AF233" s="117"/>
      <c r="AG233" s="155"/>
      <c r="AH233" s="117"/>
      <c r="AI233" s="53"/>
      <c r="AJ233" s="40"/>
      <c r="AK233" s="30"/>
      <c r="AL233" s="152"/>
      <c r="AM233" s="60"/>
      <c r="AN233" s="61"/>
      <c r="AO233" s="64"/>
      <c r="AP233" s="64"/>
      <c r="AQ233" s="160"/>
      <c r="AR233" s="65"/>
      <c r="AS233" s="61"/>
      <c r="AT233" s="121"/>
      <c r="AU233" s="121"/>
      <c r="AV233" s="162"/>
      <c r="AW233" s="121"/>
      <c r="AX233" s="61"/>
      <c r="AY233" s="57"/>
      <c r="AZ233" s="57"/>
      <c r="BA233" s="149"/>
      <c r="BB233" s="66"/>
      <c r="BC233" s="61"/>
      <c r="BD233" s="57"/>
      <c r="BE233" s="57"/>
      <c r="BF233" s="149"/>
      <c r="BG233" s="57"/>
      <c r="BH233" s="61"/>
      <c r="BI233" s="123">
        <v>606</v>
      </c>
      <c r="BJ233" s="123"/>
      <c r="BK233" s="163">
        <v>606</v>
      </c>
      <c r="BL233" s="123">
        <f t="shared" si="222"/>
        <v>60600</v>
      </c>
      <c r="BM233" s="61"/>
      <c r="BN233" s="57"/>
      <c r="BO233" s="57"/>
      <c r="BP233" s="149"/>
      <c r="BQ233" s="65"/>
      <c r="BR233" s="61"/>
      <c r="BS233" s="127"/>
      <c r="BT233" s="127"/>
      <c r="BU233" s="150"/>
      <c r="BV233" s="60"/>
      <c r="BW233" s="61"/>
      <c r="BX233" s="63"/>
      <c r="BY233" s="63"/>
      <c r="BZ233" s="157"/>
      <c r="CA233" s="63"/>
      <c r="CB233" s="128"/>
      <c r="CC233" s="63"/>
      <c r="CD233" s="63"/>
      <c r="CE233" s="157"/>
      <c r="CF233" s="63"/>
      <c r="CG233" s="128"/>
      <c r="CH233" s="63"/>
      <c r="CI233" s="63"/>
      <c r="CJ233" s="157"/>
      <c r="CK233" s="63"/>
      <c r="CL233" s="128"/>
      <c r="CM233" s="63"/>
      <c r="CN233" s="63"/>
      <c r="CO233" s="157"/>
      <c r="CP233" s="63"/>
      <c r="CQ233" s="128"/>
      <c r="CR233" s="124"/>
      <c r="CS233" s="124"/>
      <c r="CT233" s="151"/>
      <c r="CU233" s="82"/>
      <c r="CV233" s="128"/>
      <c r="CW233" s="119"/>
      <c r="CX233" s="119"/>
      <c r="CY233" s="150"/>
      <c r="CZ233" s="82"/>
      <c r="DA233" s="128"/>
      <c r="DB233" s="119"/>
      <c r="DC233" s="119"/>
      <c r="DD233" s="150"/>
      <c r="DE233" s="82"/>
      <c r="DF233" s="128"/>
      <c r="DG233" s="124"/>
      <c r="DH233" s="124"/>
      <c r="DI233" s="151"/>
      <c r="DJ233" s="82"/>
      <c r="DK233" s="128"/>
      <c r="DL233" s="119"/>
      <c r="DM233" s="119"/>
      <c r="DN233" s="150"/>
      <c r="DO233" s="63"/>
      <c r="DQ233" s="45">
        <f t="shared" si="208"/>
        <v>537.93975903614455</v>
      </c>
      <c r="DR233" s="46">
        <f>SMALL((R233,W233,AB233,AG233,AL233,AQ233,AV233,BA233,BF233,BK233,BP233,BU233,BZ233,CE233,CJ233,CO233,CT233,CY233,DD233,DI233,DN233),1)</f>
        <v>469.87951807228916</v>
      </c>
      <c r="DS233" s="175" t="str">
        <f t="shared" si="223"/>
        <v>MEDICOX LTDA</v>
      </c>
      <c r="DT233" s="48"/>
      <c r="DU233" s="91" t="str">
        <f t="shared" si="209"/>
        <v/>
      </c>
      <c r="DV233" s="49">
        <f t="shared" si="210"/>
        <v>469.87951807228916</v>
      </c>
      <c r="DW233" s="50">
        <f t="shared" si="224"/>
        <v>46987.951807228914</v>
      </c>
      <c r="DX233" s="170">
        <f t="shared" si="186"/>
        <v>0</v>
      </c>
      <c r="DY233" s="170">
        <f t="shared" si="187"/>
        <v>469.87951807228916</v>
      </c>
      <c r="DZ233" s="170">
        <f t="shared" si="188"/>
        <v>0</v>
      </c>
      <c r="EA233" s="171">
        <f t="shared" si="189"/>
        <v>0</v>
      </c>
      <c r="EB233" s="170">
        <f t="shared" si="190"/>
        <v>0</v>
      </c>
      <c r="EC233" s="170">
        <f t="shared" si="191"/>
        <v>0</v>
      </c>
      <c r="ED233" s="172">
        <f t="shared" si="192"/>
        <v>0</v>
      </c>
      <c r="EE233" s="170">
        <f t="shared" si="193"/>
        <v>0</v>
      </c>
      <c r="EF233" s="171">
        <f t="shared" si="194"/>
        <v>0</v>
      </c>
      <c r="EG233" s="173">
        <f t="shared" si="195"/>
        <v>606</v>
      </c>
      <c r="EH233" s="170">
        <f t="shared" si="196"/>
        <v>0</v>
      </c>
      <c r="EI233" s="171">
        <f t="shared" si="197"/>
        <v>0</v>
      </c>
      <c r="EJ233" s="170">
        <f t="shared" si="198"/>
        <v>0</v>
      </c>
      <c r="EK233" s="169">
        <f t="shared" si="199"/>
        <v>0</v>
      </c>
      <c r="EL233" s="170">
        <f t="shared" si="200"/>
        <v>0</v>
      </c>
      <c r="EM233" s="170">
        <f t="shared" si="201"/>
        <v>0</v>
      </c>
      <c r="EN233" s="174">
        <f t="shared" si="202"/>
        <v>0</v>
      </c>
      <c r="EO233" s="171">
        <f t="shared" si="203"/>
        <v>0</v>
      </c>
      <c r="EP233" s="171">
        <f t="shared" si="204"/>
        <v>0</v>
      </c>
      <c r="EQ233" s="174">
        <f t="shared" si="205"/>
        <v>0</v>
      </c>
      <c r="ER233" s="171">
        <f t="shared" si="206"/>
        <v>0</v>
      </c>
      <c r="ES233" s="188"/>
    </row>
    <row r="234" spans="1:149" s="182" customFormat="1" ht="88.5" customHeight="1" thickBot="1">
      <c r="A234" s="27">
        <v>222</v>
      </c>
      <c r="B234" s="102" t="s">
        <v>510</v>
      </c>
      <c r="C234" s="102" t="s">
        <v>511</v>
      </c>
      <c r="D234" s="100" t="s">
        <v>57</v>
      </c>
      <c r="E234" s="102" t="s">
        <v>37</v>
      </c>
      <c r="F234" s="104">
        <v>30.727272727272702</v>
      </c>
      <c r="G234" s="102" t="s">
        <v>58</v>
      </c>
      <c r="H234" s="103" t="s">
        <v>59</v>
      </c>
      <c r="I234" s="89"/>
      <c r="J234" s="76"/>
      <c r="K234" s="77"/>
      <c r="L234" s="76"/>
      <c r="M234" s="71"/>
      <c r="N234" s="71"/>
      <c r="P234" s="65"/>
      <c r="Q234" s="65"/>
      <c r="R234" s="149"/>
      <c r="S234" s="65"/>
      <c r="T234" s="78"/>
      <c r="U234" s="112">
        <v>643.37349397590367</v>
      </c>
      <c r="V234" s="113"/>
      <c r="W234" s="151">
        <v>643.37349397590367</v>
      </c>
      <c r="X234" s="60">
        <f t="shared" si="226"/>
        <v>19769.112814895932</v>
      </c>
      <c r="Y234" s="78"/>
      <c r="Z234" s="65"/>
      <c r="AA234" s="65"/>
      <c r="AB234" s="149"/>
      <c r="AC234" s="65"/>
      <c r="AD234" s="78"/>
      <c r="AE234" s="117"/>
      <c r="AF234" s="117"/>
      <c r="AG234" s="155"/>
      <c r="AH234" s="117"/>
      <c r="AI234" s="78"/>
      <c r="AJ234" s="79"/>
      <c r="AK234" s="80"/>
      <c r="AL234" s="152"/>
      <c r="AM234" s="66"/>
      <c r="AN234" s="81"/>
      <c r="AO234" s="64"/>
      <c r="AP234" s="64"/>
      <c r="AQ234" s="160"/>
      <c r="AR234" s="65"/>
      <c r="AS234" s="81"/>
      <c r="AT234" s="121">
        <v>890</v>
      </c>
      <c r="AU234" s="121"/>
      <c r="AV234" s="162">
        <f t="shared" si="35"/>
        <v>890</v>
      </c>
      <c r="AW234" s="121">
        <f t="shared" ref="AW234:AW239" si="227">+AV234*F234</f>
        <v>27347.272727272706</v>
      </c>
      <c r="AX234" s="81"/>
      <c r="AY234" s="65"/>
      <c r="AZ234" s="65"/>
      <c r="BA234" s="149"/>
      <c r="BB234" s="66"/>
      <c r="BC234" s="81"/>
      <c r="BD234" s="65"/>
      <c r="BE234" s="65"/>
      <c r="BF234" s="149"/>
      <c r="BG234" s="57"/>
      <c r="BH234" s="81"/>
      <c r="BI234" s="123">
        <v>723</v>
      </c>
      <c r="BJ234" s="123"/>
      <c r="BK234" s="163">
        <v>723</v>
      </c>
      <c r="BL234" s="123">
        <f t="shared" si="222"/>
        <v>22215.818181818162</v>
      </c>
      <c r="BM234" s="81"/>
      <c r="BN234" s="65"/>
      <c r="BO234" s="65"/>
      <c r="BP234" s="149"/>
      <c r="BQ234" s="65"/>
      <c r="BR234" s="81"/>
      <c r="BS234" s="127"/>
      <c r="BT234" s="127"/>
      <c r="BU234" s="150"/>
      <c r="BV234" s="60"/>
      <c r="BW234" s="81"/>
      <c r="BX234" s="82"/>
      <c r="BY234" s="82"/>
      <c r="BZ234" s="157"/>
      <c r="CA234" s="63"/>
      <c r="CB234" s="129"/>
      <c r="CC234" s="82"/>
      <c r="CD234" s="82"/>
      <c r="CE234" s="157"/>
      <c r="CF234" s="63"/>
      <c r="CG234" s="129"/>
      <c r="CH234" s="82"/>
      <c r="CI234" s="82"/>
      <c r="CJ234" s="157"/>
      <c r="CK234" s="82"/>
      <c r="CL234" s="129"/>
      <c r="CM234" s="82"/>
      <c r="CN234" s="82"/>
      <c r="CO234" s="157"/>
      <c r="CP234" s="82"/>
      <c r="CQ234" s="129"/>
      <c r="CR234" s="124"/>
      <c r="CS234" s="124"/>
      <c r="CT234" s="151"/>
      <c r="CU234" s="82"/>
      <c r="CV234" s="129"/>
      <c r="CW234" s="119"/>
      <c r="CX234" s="119"/>
      <c r="CY234" s="150"/>
      <c r="CZ234" s="82"/>
      <c r="DA234" s="129"/>
      <c r="DB234" s="119"/>
      <c r="DC234" s="119"/>
      <c r="DD234" s="150"/>
      <c r="DE234" s="82"/>
      <c r="DF234" s="129"/>
      <c r="DG234" s="124"/>
      <c r="DH234" s="124"/>
      <c r="DI234" s="151"/>
      <c r="DJ234" s="82"/>
      <c r="DK234" s="129"/>
      <c r="DL234" s="119"/>
      <c r="DM234" s="119"/>
      <c r="DN234" s="150"/>
      <c r="DO234" s="82"/>
      <c r="DQ234" s="45">
        <f t="shared" si="208"/>
        <v>752.12449799196793</v>
      </c>
      <c r="DR234" s="46">
        <f>SMALL((R234,W234,AB234,AG234,AL234,AQ234,AV234,BA234,BF234,BK234,BP234,BU234,BZ234,CE234,CJ234,CO234,CT234,CY234,DD234,DI234,DN234),1)</f>
        <v>643.37349397590367</v>
      </c>
      <c r="DS234" s="175" t="str">
        <f t="shared" si="223"/>
        <v>MEDICOX LTDA</v>
      </c>
      <c r="DT234" s="48"/>
      <c r="DU234" s="91" t="str">
        <f t="shared" si="209"/>
        <v/>
      </c>
      <c r="DV234" s="49">
        <f t="shared" si="210"/>
        <v>643.37349397590367</v>
      </c>
      <c r="DW234" s="50">
        <f t="shared" si="224"/>
        <v>19769.112814895932</v>
      </c>
      <c r="DX234" s="170">
        <f t="shared" si="186"/>
        <v>0</v>
      </c>
      <c r="DY234" s="170">
        <f t="shared" si="187"/>
        <v>643.37349397590367</v>
      </c>
      <c r="DZ234" s="170">
        <f t="shared" si="188"/>
        <v>0</v>
      </c>
      <c r="EA234" s="171">
        <f t="shared" si="189"/>
        <v>0</v>
      </c>
      <c r="EB234" s="170">
        <f t="shared" si="190"/>
        <v>0</v>
      </c>
      <c r="EC234" s="170">
        <f t="shared" si="191"/>
        <v>0</v>
      </c>
      <c r="ED234" s="172">
        <f t="shared" si="192"/>
        <v>890</v>
      </c>
      <c r="EE234" s="170">
        <f t="shared" si="193"/>
        <v>0</v>
      </c>
      <c r="EF234" s="171">
        <f t="shared" si="194"/>
        <v>0</v>
      </c>
      <c r="EG234" s="173">
        <f t="shared" si="195"/>
        <v>723</v>
      </c>
      <c r="EH234" s="170">
        <f t="shared" si="196"/>
        <v>0</v>
      </c>
      <c r="EI234" s="171">
        <f t="shared" si="197"/>
        <v>0</v>
      </c>
      <c r="EJ234" s="170">
        <f t="shared" si="198"/>
        <v>0</v>
      </c>
      <c r="EK234" s="169">
        <f t="shared" si="199"/>
        <v>0</v>
      </c>
      <c r="EL234" s="170">
        <f t="shared" si="200"/>
        <v>0</v>
      </c>
      <c r="EM234" s="170">
        <f t="shared" si="201"/>
        <v>0</v>
      </c>
      <c r="EN234" s="174">
        <f t="shared" si="202"/>
        <v>0</v>
      </c>
      <c r="EO234" s="171">
        <f t="shared" si="203"/>
        <v>0</v>
      </c>
      <c r="EP234" s="171">
        <f t="shared" si="204"/>
        <v>0</v>
      </c>
      <c r="EQ234" s="174">
        <f t="shared" si="205"/>
        <v>0</v>
      </c>
      <c r="ER234" s="171">
        <f t="shared" si="206"/>
        <v>0</v>
      </c>
      <c r="ES234" s="35"/>
    </row>
    <row r="235" spans="1:149" s="14" customFormat="1" ht="88.5" customHeight="1" thickBot="1">
      <c r="A235" s="27">
        <v>223</v>
      </c>
      <c r="B235" s="102" t="s">
        <v>512</v>
      </c>
      <c r="C235" s="102" t="s">
        <v>513</v>
      </c>
      <c r="D235" s="100" t="s">
        <v>57</v>
      </c>
      <c r="E235" s="102" t="s">
        <v>37</v>
      </c>
      <c r="F235" s="104">
        <v>30.909090909090899</v>
      </c>
      <c r="G235" s="102" t="s">
        <v>58</v>
      </c>
      <c r="H235" s="103" t="s">
        <v>59</v>
      </c>
      <c r="I235" s="90"/>
      <c r="J235" s="71"/>
      <c r="K235" s="71"/>
      <c r="L235" s="71"/>
      <c r="M235" s="71"/>
      <c r="N235" s="71"/>
      <c r="P235" s="57"/>
      <c r="Q235" s="57"/>
      <c r="R235" s="149"/>
      <c r="S235" s="57"/>
      <c r="T235" s="53"/>
      <c r="U235" s="112">
        <v>703.61445783132535</v>
      </c>
      <c r="V235" s="113"/>
      <c r="W235" s="151">
        <v>703.61445783132535</v>
      </c>
      <c r="X235" s="60">
        <f t="shared" si="226"/>
        <v>21748.08324205914</v>
      </c>
      <c r="Y235" s="53"/>
      <c r="Z235" s="40"/>
      <c r="AA235" s="30"/>
      <c r="AB235" s="152"/>
      <c r="AC235" s="41"/>
      <c r="AD235" s="53"/>
      <c r="AE235" s="117"/>
      <c r="AF235" s="117"/>
      <c r="AG235" s="155"/>
      <c r="AH235" s="117"/>
      <c r="AI235" s="53"/>
      <c r="AJ235" s="57"/>
      <c r="AK235" s="57"/>
      <c r="AL235" s="149"/>
      <c r="AM235" s="57"/>
      <c r="AN235" s="61"/>
      <c r="AO235" s="64"/>
      <c r="AP235" s="64"/>
      <c r="AQ235" s="149"/>
      <c r="AR235" s="65"/>
      <c r="AS235" s="61"/>
      <c r="AT235" s="121">
        <v>987</v>
      </c>
      <c r="AU235" s="121"/>
      <c r="AV235" s="162">
        <f t="shared" si="35"/>
        <v>987</v>
      </c>
      <c r="AW235" s="121">
        <f t="shared" si="227"/>
        <v>30507.272727272717</v>
      </c>
      <c r="AX235" s="61"/>
      <c r="AY235" s="57"/>
      <c r="AZ235" s="57"/>
      <c r="BA235" s="149"/>
      <c r="BB235" s="66"/>
      <c r="BC235" s="61"/>
      <c r="BD235" s="57"/>
      <c r="BE235" s="57"/>
      <c r="BF235" s="149"/>
      <c r="BG235" s="57"/>
      <c r="BH235" s="61"/>
      <c r="BI235" s="123">
        <v>908</v>
      </c>
      <c r="BJ235" s="123"/>
      <c r="BK235" s="163">
        <v>908</v>
      </c>
      <c r="BL235" s="123">
        <f t="shared" si="222"/>
        <v>28065.454545454537</v>
      </c>
      <c r="BM235" s="61"/>
      <c r="BN235" s="57"/>
      <c r="BO235" s="57"/>
      <c r="BP235" s="149"/>
      <c r="BQ235" s="65"/>
      <c r="BR235" s="61"/>
      <c r="BS235" s="127"/>
      <c r="BT235" s="127"/>
      <c r="BU235" s="150"/>
      <c r="BV235" s="60"/>
      <c r="BW235" s="61"/>
      <c r="BX235" s="63"/>
      <c r="BY235" s="63"/>
      <c r="BZ235" s="157"/>
      <c r="CA235" s="63"/>
      <c r="CB235" s="128"/>
      <c r="CC235" s="63"/>
      <c r="CD235" s="63"/>
      <c r="CE235" s="157"/>
      <c r="CF235" s="63"/>
      <c r="CG235" s="128"/>
      <c r="CH235" s="63"/>
      <c r="CI235" s="63"/>
      <c r="CJ235" s="157"/>
      <c r="CK235" s="63"/>
      <c r="CL235" s="128"/>
      <c r="CM235" s="63"/>
      <c r="CN235" s="63"/>
      <c r="CO235" s="157"/>
      <c r="CP235" s="63"/>
      <c r="CQ235" s="128"/>
      <c r="CR235" s="124"/>
      <c r="CS235" s="124"/>
      <c r="CT235" s="151"/>
      <c r="CU235" s="82"/>
      <c r="CV235" s="128"/>
      <c r="CW235" s="119"/>
      <c r="CX235" s="119"/>
      <c r="CY235" s="150"/>
      <c r="CZ235" s="82"/>
      <c r="DA235" s="128"/>
      <c r="DB235" s="119"/>
      <c r="DC235" s="119"/>
      <c r="DD235" s="150"/>
      <c r="DE235" s="82"/>
      <c r="DF235" s="128"/>
      <c r="DG235" s="124"/>
      <c r="DH235" s="124"/>
      <c r="DI235" s="151"/>
      <c r="DJ235" s="82"/>
      <c r="DK235" s="128"/>
      <c r="DL235" s="119"/>
      <c r="DM235" s="119"/>
      <c r="DN235" s="150"/>
      <c r="DO235" s="63"/>
      <c r="DQ235" s="45">
        <f t="shared" si="208"/>
        <v>866.20481927710841</v>
      </c>
      <c r="DR235" s="46">
        <f>SMALL((R235,W235,AB235,AG235,AL235,AQ235,AV235,BA235,BF235,BK235,BP235,BU235,BZ235,CE235,CJ235,CO235,CT235,CY235,DD235,DI235,DN235),1)</f>
        <v>703.61445783132535</v>
      </c>
      <c r="DS235" s="175" t="str">
        <f t="shared" si="223"/>
        <v>MEDICOX LTDA</v>
      </c>
      <c r="DT235" s="48"/>
      <c r="DU235" s="91" t="str">
        <f t="shared" si="209"/>
        <v/>
      </c>
      <c r="DV235" s="49">
        <f t="shared" si="210"/>
        <v>703.61445783132535</v>
      </c>
      <c r="DW235" s="50">
        <f t="shared" si="224"/>
        <v>21748.08324205914</v>
      </c>
      <c r="DX235" s="170">
        <f t="shared" si="186"/>
        <v>0</v>
      </c>
      <c r="DY235" s="170">
        <f t="shared" si="187"/>
        <v>703.61445783132535</v>
      </c>
      <c r="DZ235" s="170">
        <f t="shared" si="188"/>
        <v>0</v>
      </c>
      <c r="EA235" s="171">
        <f t="shared" si="189"/>
        <v>0</v>
      </c>
      <c r="EB235" s="170">
        <f t="shared" si="190"/>
        <v>0</v>
      </c>
      <c r="EC235" s="170">
        <f t="shared" si="191"/>
        <v>0</v>
      </c>
      <c r="ED235" s="172">
        <f t="shared" si="192"/>
        <v>987</v>
      </c>
      <c r="EE235" s="170">
        <f t="shared" si="193"/>
        <v>0</v>
      </c>
      <c r="EF235" s="171">
        <f t="shared" si="194"/>
        <v>0</v>
      </c>
      <c r="EG235" s="173">
        <f t="shared" si="195"/>
        <v>908</v>
      </c>
      <c r="EH235" s="170">
        <f t="shared" si="196"/>
        <v>0</v>
      </c>
      <c r="EI235" s="171">
        <f t="shared" si="197"/>
        <v>0</v>
      </c>
      <c r="EJ235" s="170">
        <f t="shared" si="198"/>
        <v>0</v>
      </c>
      <c r="EK235" s="169">
        <f t="shared" si="199"/>
        <v>0</v>
      </c>
      <c r="EL235" s="170">
        <f t="shared" si="200"/>
        <v>0</v>
      </c>
      <c r="EM235" s="170">
        <f t="shared" si="201"/>
        <v>0</v>
      </c>
      <c r="EN235" s="174">
        <f t="shared" si="202"/>
        <v>0</v>
      </c>
      <c r="EO235" s="171">
        <f t="shared" si="203"/>
        <v>0</v>
      </c>
      <c r="EP235" s="171">
        <f t="shared" si="204"/>
        <v>0</v>
      </c>
      <c r="EQ235" s="174">
        <f t="shared" si="205"/>
        <v>0</v>
      </c>
      <c r="ER235" s="171">
        <f t="shared" si="206"/>
        <v>0</v>
      </c>
      <c r="ES235" s="188"/>
    </row>
    <row r="236" spans="1:149" s="14" customFormat="1" ht="88.5" customHeight="1" thickBot="1">
      <c r="A236" s="27">
        <v>224</v>
      </c>
      <c r="B236" s="102" t="s">
        <v>514</v>
      </c>
      <c r="C236" s="102" t="s">
        <v>515</v>
      </c>
      <c r="D236" s="100" t="s">
        <v>57</v>
      </c>
      <c r="E236" s="102" t="s">
        <v>37</v>
      </c>
      <c r="F236" s="104">
        <v>83.272727272727195</v>
      </c>
      <c r="G236" s="102" t="s">
        <v>58</v>
      </c>
      <c r="H236" s="103" t="s">
        <v>59</v>
      </c>
      <c r="I236" s="90"/>
      <c r="J236" s="71"/>
      <c r="K236" s="71"/>
      <c r="L236" s="71"/>
      <c r="M236" s="71"/>
      <c r="N236" s="71"/>
      <c r="P236" s="57"/>
      <c r="Q236" s="57"/>
      <c r="R236" s="149"/>
      <c r="S236" s="57"/>
      <c r="T236" s="53"/>
      <c r="U236" s="112">
        <v>791.56626506024099</v>
      </c>
      <c r="V236" s="113"/>
      <c r="W236" s="151">
        <v>791.56626506024099</v>
      </c>
      <c r="X236" s="60">
        <f t="shared" si="226"/>
        <v>65915.881708652727</v>
      </c>
      <c r="Y236" s="53"/>
      <c r="Z236" s="40"/>
      <c r="AA236" s="30"/>
      <c r="AB236" s="152"/>
      <c r="AC236" s="41"/>
      <c r="AD236" s="53"/>
      <c r="AE236" s="117"/>
      <c r="AF236" s="117"/>
      <c r="AG236" s="155"/>
      <c r="AH236" s="117"/>
      <c r="AI236" s="53"/>
      <c r="AJ236" s="40"/>
      <c r="AK236" s="30"/>
      <c r="AL236" s="152"/>
      <c r="AM236" s="60"/>
      <c r="AN236" s="61"/>
      <c r="AO236" s="64"/>
      <c r="AP236" s="64"/>
      <c r="AQ236" s="159"/>
      <c r="AR236" s="65"/>
      <c r="AS236" s="61"/>
      <c r="AT236" s="121">
        <v>1084</v>
      </c>
      <c r="AU236" s="121"/>
      <c r="AV236" s="162">
        <f t="shared" si="35"/>
        <v>1084</v>
      </c>
      <c r="AW236" s="121">
        <f t="shared" si="227"/>
        <v>90267.63636363628</v>
      </c>
      <c r="AX236" s="61"/>
      <c r="AY236" s="57"/>
      <c r="AZ236" s="57"/>
      <c r="BA236" s="149"/>
      <c r="BB236" s="66"/>
      <c r="BC236" s="61"/>
      <c r="BD236" s="57"/>
      <c r="BE236" s="57"/>
      <c r="BF236" s="149"/>
      <c r="BG236" s="57"/>
      <c r="BH236" s="61"/>
      <c r="BI236" s="123">
        <v>747</v>
      </c>
      <c r="BJ236" s="123"/>
      <c r="BK236" s="163">
        <v>747</v>
      </c>
      <c r="BL236" s="123">
        <f t="shared" si="222"/>
        <v>62204.727272727214</v>
      </c>
      <c r="BM236" s="61"/>
      <c r="BN236" s="57"/>
      <c r="BO236" s="57"/>
      <c r="BP236" s="149"/>
      <c r="BQ236" s="65"/>
      <c r="BR236" s="61"/>
      <c r="BS236" s="127"/>
      <c r="BT236" s="127"/>
      <c r="BU236" s="150"/>
      <c r="BV236" s="60"/>
      <c r="BW236" s="61"/>
      <c r="BX236" s="63"/>
      <c r="BY236" s="63"/>
      <c r="BZ236" s="157"/>
      <c r="CA236" s="63"/>
      <c r="CB236" s="128"/>
      <c r="CC236" s="63"/>
      <c r="CD236" s="63"/>
      <c r="CE236" s="157"/>
      <c r="CF236" s="63"/>
      <c r="CG236" s="128"/>
      <c r="CH236" s="63"/>
      <c r="CI236" s="63"/>
      <c r="CJ236" s="157"/>
      <c r="CK236" s="63"/>
      <c r="CL236" s="128"/>
      <c r="CM236" s="63"/>
      <c r="CN236" s="63"/>
      <c r="CO236" s="157"/>
      <c r="CP236" s="63"/>
      <c r="CQ236" s="128"/>
      <c r="CR236" s="124"/>
      <c r="CS236" s="124"/>
      <c r="CT236" s="151"/>
      <c r="CU236" s="82"/>
      <c r="CV236" s="128"/>
      <c r="CW236" s="119"/>
      <c r="CX236" s="119"/>
      <c r="CY236" s="150"/>
      <c r="CZ236" s="82"/>
      <c r="DA236" s="128"/>
      <c r="DB236" s="119"/>
      <c r="DC236" s="119"/>
      <c r="DD236" s="150"/>
      <c r="DE236" s="82"/>
      <c r="DF236" s="128"/>
      <c r="DG236" s="124"/>
      <c r="DH236" s="124"/>
      <c r="DI236" s="151"/>
      <c r="DJ236" s="82"/>
      <c r="DK236" s="128"/>
      <c r="DL236" s="119"/>
      <c r="DM236" s="119"/>
      <c r="DN236" s="150"/>
      <c r="DO236" s="63"/>
      <c r="DQ236" s="45">
        <f t="shared" si="208"/>
        <v>874.18875502008029</v>
      </c>
      <c r="DR236" s="46">
        <f>SMALL((R236,W236,AB236,AG236,AL236,AQ236,AV236,BA236,BF236,BK236,BP236,BU236,BZ236,CE236,CJ236,CO236,CT236,CY236,DD236,DI236,DN236),1)</f>
        <v>747</v>
      </c>
      <c r="DS236" s="175" t="str">
        <f t="shared" si="223"/>
        <v>DISCOLMETS S.A.S</v>
      </c>
      <c r="DT236" s="48"/>
      <c r="DU236" s="91" t="str">
        <f t="shared" si="209"/>
        <v/>
      </c>
      <c r="DV236" s="49">
        <f t="shared" si="210"/>
        <v>747</v>
      </c>
      <c r="DW236" s="50">
        <f t="shared" si="224"/>
        <v>62204.727272727214</v>
      </c>
      <c r="DX236" s="170">
        <f t="shared" si="186"/>
        <v>0</v>
      </c>
      <c r="DY236" s="170">
        <f t="shared" si="187"/>
        <v>791.56626506024099</v>
      </c>
      <c r="DZ236" s="170">
        <f t="shared" si="188"/>
        <v>0</v>
      </c>
      <c r="EA236" s="171">
        <f t="shared" si="189"/>
        <v>0</v>
      </c>
      <c r="EB236" s="170">
        <f t="shared" si="190"/>
        <v>0</v>
      </c>
      <c r="EC236" s="170">
        <f t="shared" si="191"/>
        <v>0</v>
      </c>
      <c r="ED236" s="172">
        <f t="shared" si="192"/>
        <v>1084</v>
      </c>
      <c r="EE236" s="170">
        <f t="shared" si="193"/>
        <v>0</v>
      </c>
      <c r="EF236" s="171">
        <f t="shared" si="194"/>
        <v>0</v>
      </c>
      <c r="EG236" s="173">
        <f t="shared" si="195"/>
        <v>747</v>
      </c>
      <c r="EH236" s="170">
        <f t="shared" si="196"/>
        <v>0</v>
      </c>
      <c r="EI236" s="171">
        <f t="shared" si="197"/>
        <v>0</v>
      </c>
      <c r="EJ236" s="170">
        <f t="shared" si="198"/>
        <v>0</v>
      </c>
      <c r="EK236" s="169">
        <f t="shared" si="199"/>
        <v>0</v>
      </c>
      <c r="EL236" s="170">
        <f t="shared" si="200"/>
        <v>0</v>
      </c>
      <c r="EM236" s="170">
        <f t="shared" si="201"/>
        <v>0</v>
      </c>
      <c r="EN236" s="174">
        <f t="shared" si="202"/>
        <v>0</v>
      </c>
      <c r="EO236" s="171">
        <f t="shared" si="203"/>
        <v>0</v>
      </c>
      <c r="EP236" s="171">
        <f t="shared" si="204"/>
        <v>0</v>
      </c>
      <c r="EQ236" s="174">
        <f t="shared" si="205"/>
        <v>0</v>
      </c>
      <c r="ER236" s="171">
        <f t="shared" si="206"/>
        <v>0</v>
      </c>
      <c r="ES236" s="188"/>
    </row>
    <row r="237" spans="1:149" s="14" customFormat="1" ht="88.5" customHeight="1" thickBot="1">
      <c r="A237" s="27">
        <v>225</v>
      </c>
      <c r="B237" s="102" t="s">
        <v>516</v>
      </c>
      <c r="C237" s="102" t="s">
        <v>517</v>
      </c>
      <c r="D237" s="100" t="s">
        <v>57</v>
      </c>
      <c r="E237" s="102" t="s">
        <v>37</v>
      </c>
      <c r="F237" s="104">
        <v>300</v>
      </c>
      <c r="G237" s="102" t="s">
        <v>58</v>
      </c>
      <c r="H237" s="103" t="s">
        <v>59</v>
      </c>
      <c r="I237" s="90"/>
      <c r="J237" s="71"/>
      <c r="K237" s="71"/>
      <c r="L237" s="71"/>
      <c r="M237" s="71"/>
      <c r="N237" s="71"/>
      <c r="P237" s="57"/>
      <c r="Q237" s="57"/>
      <c r="R237" s="149"/>
      <c r="S237" s="57"/>
      <c r="T237" s="53"/>
      <c r="U237" s="112">
        <v>896.38554216867476</v>
      </c>
      <c r="V237" s="113"/>
      <c r="W237" s="151">
        <v>896.38554216867476</v>
      </c>
      <c r="X237" s="60">
        <f t="shared" si="226"/>
        <v>268915.6626506024</v>
      </c>
      <c r="Y237" s="53"/>
      <c r="Z237" s="40"/>
      <c r="AA237" s="30"/>
      <c r="AB237" s="152"/>
      <c r="AC237" s="41"/>
      <c r="AD237" s="53"/>
      <c r="AE237" s="117"/>
      <c r="AF237" s="117"/>
      <c r="AG237" s="155"/>
      <c r="AH237" s="117"/>
      <c r="AI237" s="53"/>
      <c r="AJ237" s="40"/>
      <c r="AK237" s="30"/>
      <c r="AL237" s="152"/>
      <c r="AM237" s="60"/>
      <c r="AN237" s="61"/>
      <c r="AO237" s="64"/>
      <c r="AP237" s="64"/>
      <c r="AQ237" s="159"/>
      <c r="AR237" s="65"/>
      <c r="AS237" s="61"/>
      <c r="AT237" s="121">
        <v>1343</v>
      </c>
      <c r="AU237" s="121"/>
      <c r="AV237" s="162">
        <f t="shared" si="35"/>
        <v>1343</v>
      </c>
      <c r="AW237" s="121">
        <f t="shared" si="227"/>
        <v>402900</v>
      </c>
      <c r="AX237" s="61"/>
      <c r="AY237" s="57"/>
      <c r="AZ237" s="57"/>
      <c r="BA237" s="149"/>
      <c r="BB237" s="66"/>
      <c r="BC237" s="61"/>
      <c r="BD237" s="57"/>
      <c r="BE237" s="57"/>
      <c r="BF237" s="149"/>
      <c r="BG237" s="57"/>
      <c r="BH237" s="61"/>
      <c r="BI237" s="123">
        <v>1156</v>
      </c>
      <c r="BJ237" s="123"/>
      <c r="BK237" s="163">
        <v>1156</v>
      </c>
      <c r="BL237" s="123">
        <f t="shared" si="222"/>
        <v>346800</v>
      </c>
      <c r="BM237" s="61"/>
      <c r="BN237" s="57"/>
      <c r="BO237" s="57"/>
      <c r="BP237" s="149"/>
      <c r="BQ237" s="65"/>
      <c r="BR237" s="61"/>
      <c r="BS237" s="127"/>
      <c r="BT237" s="127"/>
      <c r="BU237" s="150"/>
      <c r="BV237" s="60"/>
      <c r="BW237" s="61"/>
      <c r="BX237" s="63"/>
      <c r="BY237" s="63"/>
      <c r="BZ237" s="157"/>
      <c r="CA237" s="63"/>
      <c r="CB237" s="128"/>
      <c r="CC237" s="63"/>
      <c r="CD237" s="63"/>
      <c r="CE237" s="157"/>
      <c r="CF237" s="63"/>
      <c r="CG237" s="128"/>
      <c r="CH237" s="63"/>
      <c r="CI237" s="63"/>
      <c r="CJ237" s="157"/>
      <c r="CK237" s="63"/>
      <c r="CL237" s="128"/>
      <c r="CM237" s="63"/>
      <c r="CN237" s="63"/>
      <c r="CO237" s="157"/>
      <c r="CP237" s="63"/>
      <c r="CQ237" s="128"/>
      <c r="CR237" s="124"/>
      <c r="CS237" s="124"/>
      <c r="CT237" s="151"/>
      <c r="CU237" s="82"/>
      <c r="CV237" s="128"/>
      <c r="CW237" s="119"/>
      <c r="CX237" s="119"/>
      <c r="CY237" s="150"/>
      <c r="CZ237" s="82"/>
      <c r="DA237" s="128"/>
      <c r="DB237" s="119"/>
      <c r="DC237" s="119"/>
      <c r="DD237" s="150"/>
      <c r="DE237" s="82"/>
      <c r="DF237" s="128"/>
      <c r="DG237" s="124"/>
      <c r="DH237" s="124"/>
      <c r="DI237" s="151"/>
      <c r="DJ237" s="82"/>
      <c r="DK237" s="128"/>
      <c r="DL237" s="119"/>
      <c r="DM237" s="119"/>
      <c r="DN237" s="150"/>
      <c r="DO237" s="63"/>
      <c r="DQ237" s="45">
        <f t="shared" si="208"/>
        <v>1131.7951807228917</v>
      </c>
      <c r="DR237" s="46">
        <f>SMALL((R237,W237,AB237,AG237,AL237,AQ237,AV237,BA237,BF237,BK237,BP237,BU237,BZ237,CE237,CJ237,CO237,CT237,CY237,DD237,DI237,DN237),1)</f>
        <v>896.38554216867476</v>
      </c>
      <c r="DS237" s="175" t="str">
        <f t="shared" si="223"/>
        <v>MEDICOX LTDA</v>
      </c>
      <c r="DT237" s="48"/>
      <c r="DU237" s="91" t="str">
        <f t="shared" si="209"/>
        <v/>
      </c>
      <c r="DV237" s="49">
        <f t="shared" si="210"/>
        <v>896.38554216867476</v>
      </c>
      <c r="DW237" s="50">
        <f t="shared" si="224"/>
        <v>268915.6626506024</v>
      </c>
      <c r="DX237" s="170">
        <f t="shared" si="186"/>
        <v>0</v>
      </c>
      <c r="DY237" s="170">
        <f t="shared" si="187"/>
        <v>896.38554216867476</v>
      </c>
      <c r="DZ237" s="170">
        <f t="shared" si="188"/>
        <v>0</v>
      </c>
      <c r="EA237" s="171">
        <f t="shared" si="189"/>
        <v>0</v>
      </c>
      <c r="EB237" s="170">
        <f t="shared" si="190"/>
        <v>0</v>
      </c>
      <c r="EC237" s="170">
        <f t="shared" si="191"/>
        <v>0</v>
      </c>
      <c r="ED237" s="172">
        <f t="shared" si="192"/>
        <v>1343</v>
      </c>
      <c r="EE237" s="170">
        <f t="shared" si="193"/>
        <v>0</v>
      </c>
      <c r="EF237" s="171">
        <f t="shared" si="194"/>
        <v>0</v>
      </c>
      <c r="EG237" s="173">
        <f t="shared" si="195"/>
        <v>1156</v>
      </c>
      <c r="EH237" s="170">
        <f t="shared" si="196"/>
        <v>0</v>
      </c>
      <c r="EI237" s="171">
        <f t="shared" si="197"/>
        <v>0</v>
      </c>
      <c r="EJ237" s="170">
        <f t="shared" si="198"/>
        <v>0</v>
      </c>
      <c r="EK237" s="169">
        <f t="shared" si="199"/>
        <v>0</v>
      </c>
      <c r="EL237" s="170">
        <f t="shared" si="200"/>
        <v>0</v>
      </c>
      <c r="EM237" s="170">
        <f t="shared" si="201"/>
        <v>0</v>
      </c>
      <c r="EN237" s="174">
        <f t="shared" si="202"/>
        <v>0</v>
      </c>
      <c r="EO237" s="171">
        <f t="shared" si="203"/>
        <v>0</v>
      </c>
      <c r="EP237" s="171">
        <f t="shared" si="204"/>
        <v>0</v>
      </c>
      <c r="EQ237" s="174">
        <f t="shared" si="205"/>
        <v>0</v>
      </c>
      <c r="ER237" s="171">
        <f t="shared" si="206"/>
        <v>0</v>
      </c>
      <c r="ES237" s="188"/>
    </row>
    <row r="238" spans="1:149" s="14" customFormat="1" ht="88.5" customHeight="1" thickBot="1">
      <c r="A238" s="27">
        <v>226</v>
      </c>
      <c r="B238" s="102" t="s">
        <v>518</v>
      </c>
      <c r="C238" s="102" t="s">
        <v>519</v>
      </c>
      <c r="D238" s="100" t="s">
        <v>57</v>
      </c>
      <c r="E238" s="102" t="s">
        <v>37</v>
      </c>
      <c r="F238" s="104">
        <v>106.363636363636</v>
      </c>
      <c r="G238" s="102" t="s">
        <v>58</v>
      </c>
      <c r="H238" s="103" t="s">
        <v>59</v>
      </c>
      <c r="I238" s="90"/>
      <c r="J238" s="71"/>
      <c r="K238" s="71"/>
      <c r="L238" s="71"/>
      <c r="M238" s="71"/>
      <c r="N238" s="71"/>
      <c r="P238" s="57"/>
      <c r="Q238" s="57"/>
      <c r="R238" s="149"/>
      <c r="S238" s="57"/>
      <c r="T238" s="53"/>
      <c r="U238" s="112">
        <v>1084.3373493975905</v>
      </c>
      <c r="V238" s="113"/>
      <c r="W238" s="151">
        <v>1084.3373493975905</v>
      </c>
      <c r="X238" s="60">
        <f t="shared" si="226"/>
        <v>115334.06352683424</v>
      </c>
      <c r="Y238" s="53"/>
      <c r="Z238" s="54"/>
      <c r="AA238" s="55"/>
      <c r="AB238" s="153"/>
      <c r="AC238" s="56"/>
      <c r="AD238" s="53"/>
      <c r="AE238" s="117"/>
      <c r="AF238" s="117"/>
      <c r="AG238" s="155"/>
      <c r="AH238" s="117"/>
      <c r="AI238" s="53"/>
      <c r="AJ238" s="63"/>
      <c r="AK238" s="63"/>
      <c r="AL238" s="157"/>
      <c r="AM238" s="63"/>
      <c r="AN238" s="61"/>
      <c r="AO238" s="57"/>
      <c r="AP238" s="57"/>
      <c r="AQ238" s="149"/>
      <c r="AR238" s="65"/>
      <c r="AS238" s="61"/>
      <c r="AT238" s="121">
        <v>1352</v>
      </c>
      <c r="AU238" s="121"/>
      <c r="AV238" s="162">
        <f t="shared" si="35"/>
        <v>1352</v>
      </c>
      <c r="AW238" s="121">
        <f t="shared" si="227"/>
        <v>143803.63636363589</v>
      </c>
      <c r="AX238" s="61"/>
      <c r="AY238" s="57"/>
      <c r="AZ238" s="57"/>
      <c r="BA238" s="149"/>
      <c r="BB238" s="66"/>
      <c r="BC238" s="61"/>
      <c r="BD238" s="57"/>
      <c r="BE238" s="57"/>
      <c r="BF238" s="149"/>
      <c r="BG238" s="57"/>
      <c r="BH238" s="61"/>
      <c r="BI238" s="123">
        <v>1310</v>
      </c>
      <c r="BJ238" s="123"/>
      <c r="BK238" s="163">
        <v>1310</v>
      </c>
      <c r="BL238" s="123">
        <f t="shared" si="222"/>
        <v>139336.36363636315</v>
      </c>
      <c r="BM238" s="61"/>
      <c r="BN238" s="57"/>
      <c r="BO238" s="57"/>
      <c r="BP238" s="149"/>
      <c r="BQ238" s="65"/>
      <c r="BR238" s="61"/>
      <c r="BS238" s="127"/>
      <c r="BT238" s="127"/>
      <c r="BU238" s="150"/>
      <c r="BV238" s="60"/>
      <c r="BW238" s="61"/>
      <c r="BX238" s="63"/>
      <c r="BY238" s="63"/>
      <c r="BZ238" s="157"/>
      <c r="CA238" s="63"/>
      <c r="CB238" s="128"/>
      <c r="CC238" s="63"/>
      <c r="CD238" s="63"/>
      <c r="CE238" s="157"/>
      <c r="CF238" s="63"/>
      <c r="CG238" s="128"/>
      <c r="CH238" s="63"/>
      <c r="CI238" s="63"/>
      <c r="CJ238" s="157"/>
      <c r="CK238" s="63"/>
      <c r="CL238" s="128"/>
      <c r="CM238" s="63"/>
      <c r="CN238" s="63"/>
      <c r="CO238" s="157"/>
      <c r="CP238" s="63"/>
      <c r="CQ238" s="128"/>
      <c r="CR238" s="124"/>
      <c r="CS238" s="124"/>
      <c r="CT238" s="151"/>
      <c r="CU238" s="82"/>
      <c r="CV238" s="128"/>
      <c r="CW238" s="119"/>
      <c r="CX238" s="119"/>
      <c r="CY238" s="150"/>
      <c r="CZ238" s="82"/>
      <c r="DA238" s="128"/>
      <c r="DB238" s="119"/>
      <c r="DC238" s="119"/>
      <c r="DD238" s="150"/>
      <c r="DE238" s="82"/>
      <c r="DF238" s="128"/>
      <c r="DG238" s="124"/>
      <c r="DH238" s="124"/>
      <c r="DI238" s="151"/>
      <c r="DJ238" s="82"/>
      <c r="DK238" s="128"/>
      <c r="DL238" s="119"/>
      <c r="DM238" s="119"/>
      <c r="DN238" s="150"/>
      <c r="DO238" s="63"/>
      <c r="DQ238" s="45">
        <f t="shared" si="208"/>
        <v>1248.7791164658636</v>
      </c>
      <c r="DR238" s="46">
        <f>SMALL((R238,W238,AB238,AG238,AL238,AQ238,AV238,BA238,BF238,BK238,BP238,BU238,BZ238,CE238,CJ238,CO238,CT238,CY238,DD238,DI238,DN238),1)</f>
        <v>1084.3373493975905</v>
      </c>
      <c r="DS238" s="175" t="str">
        <f t="shared" si="223"/>
        <v>MEDICOX LTDA</v>
      </c>
      <c r="DT238" s="48"/>
      <c r="DU238" s="91" t="str">
        <f t="shared" si="209"/>
        <v/>
      </c>
      <c r="DV238" s="49">
        <f t="shared" si="210"/>
        <v>1084.3373493975905</v>
      </c>
      <c r="DW238" s="50">
        <f t="shared" si="224"/>
        <v>115334.06352683424</v>
      </c>
      <c r="DX238" s="170">
        <f t="shared" si="186"/>
        <v>0</v>
      </c>
      <c r="DY238" s="170">
        <f t="shared" si="187"/>
        <v>1084.3373493975905</v>
      </c>
      <c r="DZ238" s="170">
        <f t="shared" si="188"/>
        <v>0</v>
      </c>
      <c r="EA238" s="171">
        <f t="shared" si="189"/>
        <v>0</v>
      </c>
      <c r="EB238" s="170">
        <f t="shared" si="190"/>
        <v>0</v>
      </c>
      <c r="EC238" s="170">
        <f t="shared" si="191"/>
        <v>0</v>
      </c>
      <c r="ED238" s="172">
        <f t="shared" si="192"/>
        <v>1352</v>
      </c>
      <c r="EE238" s="170">
        <f t="shared" si="193"/>
        <v>0</v>
      </c>
      <c r="EF238" s="171">
        <f t="shared" si="194"/>
        <v>0</v>
      </c>
      <c r="EG238" s="173">
        <f t="shared" si="195"/>
        <v>1310</v>
      </c>
      <c r="EH238" s="170">
        <f t="shared" si="196"/>
        <v>0</v>
      </c>
      <c r="EI238" s="171">
        <f t="shared" si="197"/>
        <v>0</v>
      </c>
      <c r="EJ238" s="170">
        <f t="shared" si="198"/>
        <v>0</v>
      </c>
      <c r="EK238" s="169">
        <f t="shared" si="199"/>
        <v>0</v>
      </c>
      <c r="EL238" s="170">
        <f t="shared" si="200"/>
        <v>0</v>
      </c>
      <c r="EM238" s="170">
        <f t="shared" si="201"/>
        <v>0</v>
      </c>
      <c r="EN238" s="174">
        <f t="shared" si="202"/>
        <v>0</v>
      </c>
      <c r="EO238" s="171">
        <f t="shared" si="203"/>
        <v>0</v>
      </c>
      <c r="EP238" s="171">
        <f t="shared" si="204"/>
        <v>0</v>
      </c>
      <c r="EQ238" s="174">
        <f t="shared" si="205"/>
        <v>0</v>
      </c>
      <c r="ER238" s="171">
        <f t="shared" si="206"/>
        <v>0</v>
      </c>
      <c r="ES238" s="188"/>
    </row>
    <row r="239" spans="1:149" s="14" customFormat="1" ht="88.5" customHeight="1" thickBot="1">
      <c r="A239" s="27">
        <v>227</v>
      </c>
      <c r="B239" s="102" t="s">
        <v>520</v>
      </c>
      <c r="C239" s="102" t="s">
        <v>521</v>
      </c>
      <c r="D239" s="100" t="s">
        <v>57</v>
      </c>
      <c r="E239" s="102" t="s">
        <v>37</v>
      </c>
      <c r="F239" s="104">
        <v>13.090909090908999</v>
      </c>
      <c r="G239" s="102" t="s">
        <v>58</v>
      </c>
      <c r="H239" s="103" t="s">
        <v>59</v>
      </c>
      <c r="I239" s="90"/>
      <c r="J239" s="71"/>
      <c r="K239" s="71"/>
      <c r="L239" s="71"/>
      <c r="M239" s="71"/>
      <c r="N239" s="71"/>
      <c r="P239" s="57"/>
      <c r="Q239" s="57"/>
      <c r="R239" s="149"/>
      <c r="S239" s="57"/>
      <c r="T239" s="53"/>
      <c r="U239" s="112">
        <v>1262.6506024096386</v>
      </c>
      <c r="V239" s="113"/>
      <c r="W239" s="151">
        <v>1262.6506024096386</v>
      </c>
      <c r="X239" s="60">
        <f t="shared" si="226"/>
        <v>16529.244249726064</v>
      </c>
      <c r="Y239" s="53"/>
      <c r="Z239" s="40"/>
      <c r="AA239" s="30"/>
      <c r="AB239" s="152"/>
      <c r="AC239" s="41"/>
      <c r="AD239" s="53"/>
      <c r="AE239" s="117"/>
      <c r="AF239" s="117"/>
      <c r="AG239" s="155"/>
      <c r="AH239" s="117"/>
      <c r="AI239" s="53"/>
      <c r="AJ239" s="40"/>
      <c r="AK239" s="30"/>
      <c r="AL239" s="152"/>
      <c r="AM239" s="60"/>
      <c r="AN239" s="61"/>
      <c r="AO239" s="57"/>
      <c r="AP239" s="57"/>
      <c r="AQ239" s="149"/>
      <c r="AR239" s="65"/>
      <c r="AS239" s="61"/>
      <c r="AT239" s="121">
        <v>1630</v>
      </c>
      <c r="AU239" s="121"/>
      <c r="AV239" s="162">
        <f t="shared" si="35"/>
        <v>1630</v>
      </c>
      <c r="AW239" s="121">
        <f t="shared" si="227"/>
        <v>21338.181818181671</v>
      </c>
      <c r="AX239" s="61"/>
      <c r="AY239" s="57"/>
      <c r="AZ239" s="57"/>
      <c r="BA239" s="149"/>
      <c r="BB239" s="66"/>
      <c r="BC239" s="61"/>
      <c r="BD239" s="57"/>
      <c r="BE239" s="57"/>
      <c r="BF239" s="149"/>
      <c r="BG239" s="57"/>
      <c r="BH239" s="61"/>
      <c r="BI239" s="123">
        <v>1629</v>
      </c>
      <c r="BJ239" s="123"/>
      <c r="BK239" s="163">
        <v>1629</v>
      </c>
      <c r="BL239" s="123">
        <f t="shared" si="222"/>
        <v>21325.090909090759</v>
      </c>
      <c r="BM239" s="61"/>
      <c r="BN239" s="57"/>
      <c r="BO239" s="57"/>
      <c r="BP239" s="149"/>
      <c r="BQ239" s="65"/>
      <c r="BR239" s="61"/>
      <c r="BS239" s="127"/>
      <c r="BT239" s="127"/>
      <c r="BU239" s="150"/>
      <c r="BV239" s="60"/>
      <c r="BW239" s="61"/>
      <c r="BX239" s="63"/>
      <c r="BY239" s="63"/>
      <c r="BZ239" s="157"/>
      <c r="CA239" s="63"/>
      <c r="CB239" s="128"/>
      <c r="CC239" s="63"/>
      <c r="CD239" s="63"/>
      <c r="CE239" s="157"/>
      <c r="CF239" s="63"/>
      <c r="CG239" s="128"/>
      <c r="CH239" s="63"/>
      <c r="CI239" s="63"/>
      <c r="CJ239" s="157"/>
      <c r="CK239" s="63"/>
      <c r="CL239" s="128"/>
      <c r="CM239" s="63"/>
      <c r="CN239" s="63"/>
      <c r="CO239" s="157"/>
      <c r="CP239" s="63"/>
      <c r="CQ239" s="128"/>
      <c r="CR239" s="124"/>
      <c r="CS239" s="124"/>
      <c r="CT239" s="151"/>
      <c r="CU239" s="82"/>
      <c r="CV239" s="128"/>
      <c r="CW239" s="119"/>
      <c r="CX239" s="119"/>
      <c r="CY239" s="150"/>
      <c r="CZ239" s="82"/>
      <c r="DA239" s="128"/>
      <c r="DB239" s="119"/>
      <c r="DC239" s="119"/>
      <c r="DD239" s="150"/>
      <c r="DE239" s="82"/>
      <c r="DF239" s="128"/>
      <c r="DG239" s="124"/>
      <c r="DH239" s="124"/>
      <c r="DI239" s="151"/>
      <c r="DJ239" s="82"/>
      <c r="DK239" s="128"/>
      <c r="DL239" s="119"/>
      <c r="DM239" s="119"/>
      <c r="DN239" s="150"/>
      <c r="DO239" s="63"/>
      <c r="DQ239" s="45">
        <f t="shared" si="208"/>
        <v>1507.2168674698796</v>
      </c>
      <c r="DR239" s="46">
        <f>SMALL((R239,W239,AB239,AG239,AL239,AQ239,AV239,BA239,BF239,BK239,BP239,BU239,BZ239,CE239,CJ239,CO239,CT239,CY239,DD239,DI239,DN239),1)</f>
        <v>1262.6506024096386</v>
      </c>
      <c r="DS239" s="175" t="str">
        <f t="shared" si="223"/>
        <v>MEDICOX LTDA</v>
      </c>
      <c r="DT239" s="48"/>
      <c r="DU239" s="91" t="str">
        <f t="shared" si="209"/>
        <v/>
      </c>
      <c r="DV239" s="49">
        <f t="shared" si="210"/>
        <v>1262.6506024096386</v>
      </c>
      <c r="DW239" s="50">
        <f t="shared" si="224"/>
        <v>16529.244249726064</v>
      </c>
      <c r="DX239" s="170">
        <f t="shared" si="186"/>
        <v>0</v>
      </c>
      <c r="DY239" s="170">
        <f t="shared" si="187"/>
        <v>1262.6506024096386</v>
      </c>
      <c r="DZ239" s="170">
        <f t="shared" si="188"/>
        <v>0</v>
      </c>
      <c r="EA239" s="171">
        <f t="shared" si="189"/>
        <v>0</v>
      </c>
      <c r="EB239" s="170">
        <f t="shared" si="190"/>
        <v>0</v>
      </c>
      <c r="EC239" s="170">
        <f t="shared" si="191"/>
        <v>0</v>
      </c>
      <c r="ED239" s="172">
        <f t="shared" si="192"/>
        <v>1630</v>
      </c>
      <c r="EE239" s="170">
        <f t="shared" si="193"/>
        <v>0</v>
      </c>
      <c r="EF239" s="171">
        <f t="shared" si="194"/>
        <v>0</v>
      </c>
      <c r="EG239" s="173">
        <f t="shared" si="195"/>
        <v>1629</v>
      </c>
      <c r="EH239" s="170">
        <f t="shared" si="196"/>
        <v>0</v>
      </c>
      <c r="EI239" s="171">
        <f t="shared" si="197"/>
        <v>0</v>
      </c>
      <c r="EJ239" s="170">
        <f t="shared" si="198"/>
        <v>0</v>
      </c>
      <c r="EK239" s="169">
        <f t="shared" si="199"/>
        <v>0</v>
      </c>
      <c r="EL239" s="170">
        <f t="shared" si="200"/>
        <v>0</v>
      </c>
      <c r="EM239" s="170">
        <f t="shared" si="201"/>
        <v>0</v>
      </c>
      <c r="EN239" s="174">
        <f t="shared" si="202"/>
        <v>0</v>
      </c>
      <c r="EO239" s="171">
        <f t="shared" si="203"/>
        <v>0</v>
      </c>
      <c r="EP239" s="171">
        <f t="shared" si="204"/>
        <v>0</v>
      </c>
      <c r="EQ239" s="174">
        <f t="shared" si="205"/>
        <v>0</v>
      </c>
      <c r="ER239" s="171">
        <f t="shared" si="206"/>
        <v>0</v>
      </c>
      <c r="ES239" s="188"/>
    </row>
    <row r="240" spans="1:149" s="14" customFormat="1" ht="88.5" customHeight="1" thickBot="1">
      <c r="A240" s="27">
        <v>228</v>
      </c>
      <c r="B240" s="102" t="s">
        <v>522</v>
      </c>
      <c r="C240" s="102" t="s">
        <v>523</v>
      </c>
      <c r="D240" s="100" t="s">
        <v>57</v>
      </c>
      <c r="E240" s="102" t="s">
        <v>37</v>
      </c>
      <c r="F240" s="104">
        <v>2.2727272727272698</v>
      </c>
      <c r="G240" s="102" t="s">
        <v>58</v>
      </c>
      <c r="H240" s="103" t="s">
        <v>59</v>
      </c>
      <c r="I240" s="90"/>
      <c r="J240" s="71"/>
      <c r="K240" s="71"/>
      <c r="L240" s="71"/>
      <c r="M240" s="71"/>
      <c r="N240" s="71"/>
      <c r="P240" s="57"/>
      <c r="Q240" s="57"/>
      <c r="R240" s="149"/>
      <c r="S240" s="57"/>
      <c r="T240" s="53"/>
      <c r="U240" s="112">
        <v>83734.939759036148</v>
      </c>
      <c r="V240" s="113"/>
      <c r="W240" s="151">
        <v>83734.939759036148</v>
      </c>
      <c r="X240" s="60">
        <f t="shared" si="226"/>
        <v>190306.68127053644</v>
      </c>
      <c r="Y240" s="53"/>
      <c r="Z240" s="40"/>
      <c r="AA240" s="30"/>
      <c r="AB240" s="152"/>
      <c r="AC240" s="41"/>
      <c r="AD240" s="53"/>
      <c r="AE240" s="117"/>
      <c r="AF240" s="117"/>
      <c r="AG240" s="155"/>
      <c r="AH240" s="117"/>
      <c r="AI240" s="53"/>
      <c r="AJ240" s="40"/>
      <c r="AK240" s="30"/>
      <c r="AL240" s="152"/>
      <c r="AM240" s="60"/>
      <c r="AN240" s="61"/>
      <c r="AO240" s="57"/>
      <c r="AP240" s="57"/>
      <c r="AQ240" s="149"/>
      <c r="AR240" s="65"/>
      <c r="AS240" s="61"/>
      <c r="AT240" s="121"/>
      <c r="AU240" s="121"/>
      <c r="AV240" s="162"/>
      <c r="AW240" s="121"/>
      <c r="AX240" s="61"/>
      <c r="AY240" s="57"/>
      <c r="AZ240" s="57"/>
      <c r="BA240" s="149"/>
      <c r="BB240" s="66"/>
      <c r="BC240" s="61"/>
      <c r="BD240" s="57"/>
      <c r="BE240" s="57"/>
      <c r="BF240" s="149"/>
      <c r="BG240" s="57"/>
      <c r="BH240" s="61"/>
      <c r="BI240" s="124"/>
      <c r="BJ240" s="124"/>
      <c r="BK240" s="151"/>
      <c r="BL240" s="123"/>
      <c r="BM240" s="61"/>
      <c r="BN240" s="57"/>
      <c r="BO240" s="57"/>
      <c r="BP240" s="149"/>
      <c r="BQ240" s="65"/>
      <c r="BR240" s="61"/>
      <c r="BS240" s="127"/>
      <c r="BT240" s="127"/>
      <c r="BU240" s="150"/>
      <c r="BV240" s="60"/>
      <c r="BW240" s="61"/>
      <c r="BX240" s="63"/>
      <c r="BY240" s="63"/>
      <c r="BZ240" s="157"/>
      <c r="CA240" s="63"/>
      <c r="CB240" s="128"/>
      <c r="CC240" s="63"/>
      <c r="CD240" s="63"/>
      <c r="CE240" s="157"/>
      <c r="CF240" s="63"/>
      <c r="CG240" s="128"/>
      <c r="CH240" s="63"/>
      <c r="CI240" s="63"/>
      <c r="CJ240" s="157"/>
      <c r="CK240" s="63"/>
      <c r="CL240" s="128"/>
      <c r="CM240" s="63"/>
      <c r="CN240" s="63"/>
      <c r="CO240" s="157"/>
      <c r="CP240" s="63"/>
      <c r="CQ240" s="128"/>
      <c r="CR240" s="124"/>
      <c r="CS240" s="124"/>
      <c r="CT240" s="151"/>
      <c r="CU240" s="82"/>
      <c r="CV240" s="128"/>
      <c r="CW240" s="119"/>
      <c r="CX240" s="119"/>
      <c r="CY240" s="150"/>
      <c r="CZ240" s="82"/>
      <c r="DA240" s="128"/>
      <c r="DB240" s="119"/>
      <c r="DC240" s="119"/>
      <c r="DD240" s="150"/>
      <c r="DE240" s="82"/>
      <c r="DF240" s="128"/>
      <c r="DG240" s="124"/>
      <c r="DH240" s="124"/>
      <c r="DI240" s="151"/>
      <c r="DJ240" s="82"/>
      <c r="DK240" s="128"/>
      <c r="DL240" s="119"/>
      <c r="DM240" s="119"/>
      <c r="DN240" s="150"/>
      <c r="DO240" s="63"/>
      <c r="DQ240" s="45">
        <f t="shared" si="208"/>
        <v>83734.939759036148</v>
      </c>
      <c r="DR240" s="46">
        <f>SMALL((R240,W240,AB240,AG240,AL240,AQ240,AV240,BA240,BF240,BK240,BP240,BU240,BZ240,CE240,CJ240,CO240,CT240,CY240,DD240,DI240,DN240),1)</f>
        <v>83734.939759036148</v>
      </c>
      <c r="DS240" s="175" t="str">
        <f t="shared" si="223"/>
        <v>MEDICOX LTDA</v>
      </c>
      <c r="DT240" s="48"/>
      <c r="DU240" s="91" t="str">
        <f t="shared" si="209"/>
        <v/>
      </c>
      <c r="DV240" s="49">
        <f t="shared" si="210"/>
        <v>83734.939759036148</v>
      </c>
      <c r="DW240" s="50">
        <f t="shared" si="224"/>
        <v>190306.68127053644</v>
      </c>
      <c r="DX240" s="170">
        <f t="shared" si="186"/>
        <v>0</v>
      </c>
      <c r="DY240" s="170">
        <f t="shared" si="187"/>
        <v>83734.939759036148</v>
      </c>
      <c r="DZ240" s="170">
        <f t="shared" si="188"/>
        <v>0</v>
      </c>
      <c r="EA240" s="171">
        <f t="shared" si="189"/>
        <v>0</v>
      </c>
      <c r="EB240" s="170">
        <f t="shared" si="190"/>
        <v>0</v>
      </c>
      <c r="EC240" s="170">
        <f t="shared" si="191"/>
        <v>0</v>
      </c>
      <c r="ED240" s="172">
        <f t="shared" si="192"/>
        <v>0</v>
      </c>
      <c r="EE240" s="170">
        <f t="shared" si="193"/>
        <v>0</v>
      </c>
      <c r="EF240" s="171">
        <f t="shared" si="194"/>
        <v>0</v>
      </c>
      <c r="EG240" s="173">
        <f t="shared" si="195"/>
        <v>0</v>
      </c>
      <c r="EH240" s="170">
        <f t="shared" si="196"/>
        <v>0</v>
      </c>
      <c r="EI240" s="171">
        <f t="shared" si="197"/>
        <v>0</v>
      </c>
      <c r="EJ240" s="170">
        <f t="shared" si="198"/>
        <v>0</v>
      </c>
      <c r="EK240" s="169">
        <f t="shared" si="199"/>
        <v>0</v>
      </c>
      <c r="EL240" s="170">
        <f t="shared" si="200"/>
        <v>0</v>
      </c>
      <c r="EM240" s="170">
        <f t="shared" si="201"/>
        <v>0</v>
      </c>
      <c r="EN240" s="174">
        <f t="shared" si="202"/>
        <v>0</v>
      </c>
      <c r="EO240" s="171">
        <f t="shared" si="203"/>
        <v>0</v>
      </c>
      <c r="EP240" s="171">
        <f t="shared" si="204"/>
        <v>0</v>
      </c>
      <c r="EQ240" s="174">
        <f t="shared" si="205"/>
        <v>0</v>
      </c>
      <c r="ER240" s="171">
        <f t="shared" si="206"/>
        <v>0</v>
      </c>
      <c r="ES240" s="188"/>
    </row>
    <row r="241" spans="1:149" s="182" customFormat="1" ht="88.5" customHeight="1" thickBot="1">
      <c r="A241" s="27">
        <v>229</v>
      </c>
      <c r="B241" s="98" t="s">
        <v>524</v>
      </c>
      <c r="C241" s="99" t="s">
        <v>525</v>
      </c>
      <c r="D241" s="100" t="s">
        <v>57</v>
      </c>
      <c r="E241" s="99" t="s">
        <v>37</v>
      </c>
      <c r="F241" s="101">
        <v>29</v>
      </c>
      <c r="G241" s="102" t="s">
        <v>58</v>
      </c>
      <c r="H241" s="103" t="s">
        <v>59</v>
      </c>
      <c r="I241" s="88"/>
      <c r="J241" s="75"/>
      <c r="K241" s="75"/>
      <c r="L241" s="75"/>
      <c r="M241" s="71"/>
      <c r="N241" s="71"/>
      <c r="P241" s="65"/>
      <c r="Q241" s="65"/>
      <c r="R241" s="149"/>
      <c r="S241" s="65"/>
      <c r="T241" s="78"/>
      <c r="U241" s="112">
        <v>1075.9036144578313</v>
      </c>
      <c r="V241" s="113"/>
      <c r="W241" s="151">
        <v>1075.9036144578313</v>
      </c>
      <c r="X241" s="60">
        <f t="shared" si="226"/>
        <v>31201.204819277107</v>
      </c>
      <c r="Y241" s="78"/>
      <c r="Z241" s="79"/>
      <c r="AA241" s="80"/>
      <c r="AB241" s="152"/>
      <c r="AC241" s="83"/>
      <c r="AD241" s="78"/>
      <c r="AE241" s="117"/>
      <c r="AF241" s="117"/>
      <c r="AG241" s="155"/>
      <c r="AH241" s="117"/>
      <c r="AI241" s="78"/>
      <c r="AJ241" s="79"/>
      <c r="AK241" s="80"/>
      <c r="AL241" s="152"/>
      <c r="AM241" s="66"/>
      <c r="AN241" s="81"/>
      <c r="AO241" s="64"/>
      <c r="AP241" s="64"/>
      <c r="AQ241" s="160"/>
      <c r="AR241" s="65"/>
      <c r="AS241" s="81"/>
      <c r="AT241" s="121">
        <v>1141</v>
      </c>
      <c r="AU241" s="121"/>
      <c r="AV241" s="162">
        <f t="shared" si="35"/>
        <v>1141</v>
      </c>
      <c r="AW241" s="121">
        <f t="shared" ref="AW241:AW252" si="228">+AV241*F241</f>
        <v>33089</v>
      </c>
      <c r="AX241" s="81"/>
      <c r="AY241" s="65"/>
      <c r="AZ241" s="65"/>
      <c r="BA241" s="149"/>
      <c r="BB241" s="66"/>
      <c r="BC241" s="81"/>
      <c r="BD241" s="65"/>
      <c r="BE241" s="65"/>
      <c r="BF241" s="149"/>
      <c r="BG241" s="57"/>
      <c r="BH241" s="81"/>
      <c r="BI241" s="123">
        <v>843</v>
      </c>
      <c r="BJ241" s="123"/>
      <c r="BK241" s="163">
        <v>843</v>
      </c>
      <c r="BL241" s="123">
        <f>+BK241*F241</f>
        <v>24447</v>
      </c>
      <c r="BM241" s="81"/>
      <c r="BN241" s="65"/>
      <c r="BO241" s="65"/>
      <c r="BP241" s="149"/>
      <c r="BQ241" s="65"/>
      <c r="BR241" s="81"/>
      <c r="BS241" s="127"/>
      <c r="BT241" s="127"/>
      <c r="BU241" s="150"/>
      <c r="BV241" s="60"/>
      <c r="BW241" s="81"/>
      <c r="BX241" s="82"/>
      <c r="BY241" s="82"/>
      <c r="BZ241" s="157"/>
      <c r="CA241" s="63"/>
      <c r="CB241" s="129"/>
      <c r="CC241" s="82"/>
      <c r="CD241" s="82"/>
      <c r="CE241" s="157"/>
      <c r="CF241" s="63"/>
      <c r="CG241" s="129"/>
      <c r="CH241" s="82"/>
      <c r="CI241" s="82"/>
      <c r="CJ241" s="157"/>
      <c r="CK241" s="82"/>
      <c r="CL241" s="129"/>
      <c r="CM241" s="82"/>
      <c r="CN241" s="82"/>
      <c r="CO241" s="157"/>
      <c r="CP241" s="82"/>
      <c r="CQ241" s="129"/>
      <c r="CR241" s="124"/>
      <c r="CS241" s="124"/>
      <c r="CT241" s="151"/>
      <c r="CU241" s="82"/>
      <c r="CV241" s="129"/>
      <c r="CW241" s="119"/>
      <c r="CX241" s="119"/>
      <c r="CY241" s="150"/>
      <c r="CZ241" s="82"/>
      <c r="DA241" s="129"/>
      <c r="DB241" s="119"/>
      <c r="DC241" s="119"/>
      <c r="DD241" s="150"/>
      <c r="DE241" s="82"/>
      <c r="DF241" s="129"/>
      <c r="DG241" s="124"/>
      <c r="DH241" s="124"/>
      <c r="DI241" s="151"/>
      <c r="DJ241" s="82"/>
      <c r="DK241" s="129"/>
      <c r="DL241" s="119"/>
      <c r="DM241" s="119"/>
      <c r="DN241" s="150"/>
      <c r="DO241" s="82"/>
      <c r="DQ241" s="45">
        <f t="shared" si="208"/>
        <v>1019.9678714859438</v>
      </c>
      <c r="DR241" s="46">
        <f>SMALL((R241,W241,AB241,AG241,AL241,AQ241,AV241,BA241,BF241,BK241,BP241,BU241,BZ241,CE241,CJ241,CO241,CT241,CY241,DD241,DI241,DN241),1)</f>
        <v>843</v>
      </c>
      <c r="DS241" s="175" t="str">
        <f t="shared" si="223"/>
        <v>DISCOLMETS S.A.S</v>
      </c>
      <c r="DT241" s="48"/>
      <c r="DU241" s="91" t="str">
        <f t="shared" si="209"/>
        <v/>
      </c>
      <c r="DV241" s="49">
        <f t="shared" si="210"/>
        <v>843</v>
      </c>
      <c r="DW241" s="50">
        <f t="shared" si="224"/>
        <v>24447</v>
      </c>
      <c r="DX241" s="170">
        <f t="shared" si="186"/>
        <v>0</v>
      </c>
      <c r="DY241" s="170">
        <f t="shared" si="187"/>
        <v>1075.9036144578313</v>
      </c>
      <c r="DZ241" s="170">
        <f t="shared" si="188"/>
        <v>0</v>
      </c>
      <c r="EA241" s="171">
        <f t="shared" si="189"/>
        <v>0</v>
      </c>
      <c r="EB241" s="170">
        <f t="shared" si="190"/>
        <v>0</v>
      </c>
      <c r="EC241" s="170">
        <f t="shared" si="191"/>
        <v>0</v>
      </c>
      <c r="ED241" s="172">
        <f t="shared" si="192"/>
        <v>1141</v>
      </c>
      <c r="EE241" s="170">
        <f t="shared" si="193"/>
        <v>0</v>
      </c>
      <c r="EF241" s="171">
        <f t="shared" si="194"/>
        <v>0</v>
      </c>
      <c r="EG241" s="173">
        <f t="shared" si="195"/>
        <v>843</v>
      </c>
      <c r="EH241" s="170">
        <f t="shared" si="196"/>
        <v>0</v>
      </c>
      <c r="EI241" s="171">
        <f t="shared" si="197"/>
        <v>0</v>
      </c>
      <c r="EJ241" s="170">
        <f t="shared" si="198"/>
        <v>0</v>
      </c>
      <c r="EK241" s="169">
        <f t="shared" si="199"/>
        <v>0</v>
      </c>
      <c r="EL241" s="170">
        <f t="shared" si="200"/>
        <v>0</v>
      </c>
      <c r="EM241" s="170">
        <f t="shared" si="201"/>
        <v>0</v>
      </c>
      <c r="EN241" s="174">
        <f t="shared" si="202"/>
        <v>0</v>
      </c>
      <c r="EO241" s="171">
        <f t="shared" si="203"/>
        <v>0</v>
      </c>
      <c r="EP241" s="171">
        <f t="shared" si="204"/>
        <v>0</v>
      </c>
      <c r="EQ241" s="174">
        <f t="shared" si="205"/>
        <v>0</v>
      </c>
      <c r="ER241" s="171">
        <f t="shared" si="206"/>
        <v>0</v>
      </c>
      <c r="ES241" s="35"/>
    </row>
    <row r="242" spans="1:149" s="182" customFormat="1" ht="88.5" customHeight="1" thickBot="1">
      <c r="A242" s="27">
        <v>230</v>
      </c>
      <c r="B242" s="98" t="s">
        <v>526</v>
      </c>
      <c r="C242" s="99" t="s">
        <v>527</v>
      </c>
      <c r="D242" s="100" t="s">
        <v>57</v>
      </c>
      <c r="E242" s="99" t="s">
        <v>37</v>
      </c>
      <c r="F242" s="101">
        <v>2</v>
      </c>
      <c r="G242" s="102" t="s">
        <v>58</v>
      </c>
      <c r="H242" s="103" t="s">
        <v>59</v>
      </c>
      <c r="I242" s="88"/>
      <c r="J242" s="76"/>
      <c r="K242" s="77"/>
      <c r="L242" s="76"/>
      <c r="M242" s="71"/>
      <c r="N242" s="71"/>
      <c r="P242" s="65"/>
      <c r="Q242" s="65"/>
      <c r="R242" s="149"/>
      <c r="S242" s="65"/>
      <c r="T242" s="78"/>
      <c r="U242" s="112">
        <v>671265.06024096394</v>
      </c>
      <c r="V242" s="113">
        <v>127540.36144578316</v>
      </c>
      <c r="W242" s="151">
        <v>798805.42168674711</v>
      </c>
      <c r="X242" s="60">
        <f t="shared" si="226"/>
        <v>1597610.8433734942</v>
      </c>
      <c r="Y242" s="78"/>
      <c r="Z242" s="79"/>
      <c r="AA242" s="80"/>
      <c r="AB242" s="152"/>
      <c r="AC242" s="83"/>
      <c r="AD242" s="78"/>
      <c r="AE242" s="117"/>
      <c r="AF242" s="117"/>
      <c r="AG242" s="155"/>
      <c r="AH242" s="117"/>
      <c r="AI242" s="78"/>
      <c r="AJ242" s="79"/>
      <c r="AK242" s="80"/>
      <c r="AL242" s="152"/>
      <c r="AM242" s="66"/>
      <c r="AN242" s="81"/>
      <c r="AO242" s="64"/>
      <c r="AP242" s="64"/>
      <c r="AQ242" s="160"/>
      <c r="AR242" s="65"/>
      <c r="AS242" s="81"/>
      <c r="AT242" s="121">
        <v>74217</v>
      </c>
      <c r="AU242" s="121"/>
      <c r="AV242" s="162">
        <f t="shared" si="35"/>
        <v>74217</v>
      </c>
      <c r="AW242" s="121">
        <f t="shared" si="228"/>
        <v>148434</v>
      </c>
      <c r="AX242" s="81"/>
      <c r="AY242" s="65"/>
      <c r="AZ242" s="65"/>
      <c r="BA242" s="149"/>
      <c r="BB242" s="66"/>
      <c r="BC242" s="81"/>
      <c r="BD242" s="65"/>
      <c r="BE242" s="65"/>
      <c r="BF242" s="149"/>
      <c r="BG242" s="57"/>
      <c r="BH242" s="81"/>
      <c r="BI242" s="123">
        <v>87108</v>
      </c>
      <c r="BJ242" s="123"/>
      <c r="BK242" s="163">
        <v>87108</v>
      </c>
      <c r="BL242" s="123">
        <f>+BK242*F242</f>
        <v>174216</v>
      </c>
      <c r="BM242" s="81"/>
      <c r="BN242" s="65"/>
      <c r="BO242" s="65"/>
      <c r="BP242" s="149"/>
      <c r="BQ242" s="65"/>
      <c r="BR242" s="81"/>
      <c r="BS242" s="127"/>
      <c r="BT242" s="127"/>
      <c r="BU242" s="150"/>
      <c r="BV242" s="60"/>
      <c r="BW242" s="81"/>
      <c r="BX242" s="82"/>
      <c r="BY242" s="82"/>
      <c r="BZ242" s="157"/>
      <c r="CA242" s="63"/>
      <c r="CB242" s="129"/>
      <c r="CC242" s="82"/>
      <c r="CD242" s="82"/>
      <c r="CE242" s="157"/>
      <c r="CF242" s="63"/>
      <c r="CG242" s="129"/>
      <c r="CH242" s="82"/>
      <c r="CI242" s="82"/>
      <c r="CJ242" s="157"/>
      <c r="CK242" s="82"/>
      <c r="CL242" s="129"/>
      <c r="CM242" s="82"/>
      <c r="CN242" s="82"/>
      <c r="CO242" s="157"/>
      <c r="CP242" s="82"/>
      <c r="CQ242" s="129"/>
      <c r="CR242" s="124"/>
      <c r="CS242" s="124"/>
      <c r="CT242" s="151"/>
      <c r="CU242" s="82"/>
      <c r="CV242" s="129"/>
      <c r="CW242" s="119"/>
      <c r="CX242" s="119"/>
      <c r="CY242" s="150"/>
      <c r="CZ242" s="82"/>
      <c r="DA242" s="129"/>
      <c r="DB242" s="119"/>
      <c r="DC242" s="119"/>
      <c r="DD242" s="150"/>
      <c r="DE242" s="82"/>
      <c r="DF242" s="129"/>
      <c r="DG242" s="112">
        <v>191950</v>
      </c>
      <c r="DH242" s="112"/>
      <c r="DI242" s="151">
        <f t="shared" si="225"/>
        <v>191950</v>
      </c>
      <c r="DJ242" s="82">
        <f>+DI242*F242</f>
        <v>383900</v>
      </c>
      <c r="DK242" s="129"/>
      <c r="DL242" s="119"/>
      <c r="DM242" s="119"/>
      <c r="DN242" s="150"/>
      <c r="DO242" s="82"/>
      <c r="DQ242" s="45">
        <f t="shared" si="208"/>
        <v>288020.10542168678</v>
      </c>
      <c r="DR242" s="46">
        <f>SMALL((R242,W242,AB242,AG242,AL242,AQ242,AV242,BA242,BF242,BK242,BP242,BU242,BZ242,CE242,CJ242,CO242,CT242,CY242,DD242,DI242,DN242),1)</f>
        <v>74217</v>
      </c>
      <c r="DS242" s="180" t="str">
        <f t="shared" si="223"/>
        <v>Rafael Antonio Salamanca</v>
      </c>
      <c r="DT242" s="48"/>
      <c r="DU242" s="91" t="str">
        <f t="shared" si="209"/>
        <v/>
      </c>
      <c r="DV242" s="49">
        <f t="shared" si="210"/>
        <v>74217</v>
      </c>
      <c r="DW242" s="50">
        <f t="shared" si="224"/>
        <v>148434</v>
      </c>
      <c r="DX242" s="170">
        <f t="shared" si="186"/>
        <v>0</v>
      </c>
      <c r="DY242" s="179">
        <f t="shared" si="187"/>
        <v>798805.42168674711</v>
      </c>
      <c r="DZ242" s="170">
        <f t="shared" si="188"/>
        <v>0</v>
      </c>
      <c r="EA242" s="171">
        <f t="shared" si="189"/>
        <v>0</v>
      </c>
      <c r="EB242" s="170">
        <f t="shared" si="190"/>
        <v>0</v>
      </c>
      <c r="EC242" s="170">
        <f t="shared" si="191"/>
        <v>0</v>
      </c>
      <c r="ED242" s="172">
        <f t="shared" si="192"/>
        <v>74217</v>
      </c>
      <c r="EE242" s="170">
        <f t="shared" si="193"/>
        <v>0</v>
      </c>
      <c r="EF242" s="171">
        <f t="shared" si="194"/>
        <v>0</v>
      </c>
      <c r="EG242" s="173">
        <f t="shared" si="195"/>
        <v>87108</v>
      </c>
      <c r="EH242" s="170">
        <f t="shared" si="196"/>
        <v>0</v>
      </c>
      <c r="EI242" s="171">
        <f t="shared" si="197"/>
        <v>0</v>
      </c>
      <c r="EJ242" s="170">
        <f t="shared" si="198"/>
        <v>0</v>
      </c>
      <c r="EK242" s="169">
        <f t="shared" si="199"/>
        <v>0</v>
      </c>
      <c r="EL242" s="170">
        <f t="shared" si="200"/>
        <v>0</v>
      </c>
      <c r="EM242" s="170">
        <f t="shared" si="201"/>
        <v>0</v>
      </c>
      <c r="EN242" s="174">
        <f t="shared" si="202"/>
        <v>0</v>
      </c>
      <c r="EO242" s="171">
        <f t="shared" si="203"/>
        <v>0</v>
      </c>
      <c r="EP242" s="171">
        <f t="shared" si="204"/>
        <v>0</v>
      </c>
      <c r="EQ242" s="174">
        <f t="shared" si="205"/>
        <v>191950</v>
      </c>
      <c r="ER242" s="171">
        <f t="shared" si="206"/>
        <v>0</v>
      </c>
      <c r="ES242" s="35"/>
    </row>
    <row r="243" spans="1:149" s="182" customFormat="1" ht="88.5" customHeight="1" thickBot="1">
      <c r="A243" s="27">
        <v>231</v>
      </c>
      <c r="B243" s="98" t="s">
        <v>528</v>
      </c>
      <c r="C243" s="99" t="s">
        <v>529</v>
      </c>
      <c r="D243" s="100" t="s">
        <v>57</v>
      </c>
      <c r="E243" s="99" t="s">
        <v>37</v>
      </c>
      <c r="F243" s="101">
        <v>290</v>
      </c>
      <c r="G243" s="102" t="s">
        <v>58</v>
      </c>
      <c r="H243" s="103" t="s">
        <v>59</v>
      </c>
      <c r="I243" s="88"/>
      <c r="J243" s="76"/>
      <c r="K243" s="77"/>
      <c r="L243" s="76"/>
      <c r="M243" s="71"/>
      <c r="N243" s="71"/>
      <c r="P243" s="65"/>
      <c r="Q243" s="65"/>
      <c r="R243" s="149"/>
      <c r="S243" s="65"/>
      <c r="T243" s="78"/>
      <c r="U243" s="112">
        <v>912.04819277108436</v>
      </c>
      <c r="V243" s="113"/>
      <c r="W243" s="151">
        <v>912.04819277108436</v>
      </c>
      <c r="X243" s="60">
        <f t="shared" si="226"/>
        <v>264493.97590361448</v>
      </c>
      <c r="Y243" s="78"/>
      <c r="Z243" s="79"/>
      <c r="AA243" s="80"/>
      <c r="AB243" s="152"/>
      <c r="AC243" s="83"/>
      <c r="AD243" s="78"/>
      <c r="AE243" s="117"/>
      <c r="AF243" s="117"/>
      <c r="AG243" s="155"/>
      <c r="AH243" s="117"/>
      <c r="AI243" s="78"/>
      <c r="AJ243" s="79"/>
      <c r="AK243" s="80"/>
      <c r="AL243" s="152"/>
      <c r="AM243" s="66"/>
      <c r="AN243" s="81"/>
      <c r="AO243" s="64"/>
      <c r="AP243" s="64"/>
      <c r="AQ243" s="160"/>
      <c r="AR243" s="65"/>
      <c r="AS243" s="81"/>
      <c r="AT243" s="121">
        <v>654</v>
      </c>
      <c r="AU243" s="121"/>
      <c r="AV243" s="162">
        <f t="shared" si="35"/>
        <v>654</v>
      </c>
      <c r="AW243" s="121">
        <f t="shared" si="228"/>
        <v>189660</v>
      </c>
      <c r="AX243" s="81"/>
      <c r="AY243" s="65"/>
      <c r="AZ243" s="65"/>
      <c r="BA243" s="149"/>
      <c r="BB243" s="66"/>
      <c r="BC243" s="81"/>
      <c r="BD243" s="65"/>
      <c r="BE243" s="65"/>
      <c r="BF243" s="149"/>
      <c r="BG243" s="57"/>
      <c r="BH243" s="81"/>
      <c r="BI243" s="123">
        <v>506</v>
      </c>
      <c r="BJ243" s="123"/>
      <c r="BK243" s="163">
        <v>506</v>
      </c>
      <c r="BL243" s="123">
        <f>+BK243*F243</f>
        <v>146740</v>
      </c>
      <c r="BM243" s="81"/>
      <c r="BN243" s="65"/>
      <c r="BO243" s="65"/>
      <c r="BP243" s="149"/>
      <c r="BQ243" s="65"/>
      <c r="BR243" s="81"/>
      <c r="BS243" s="127"/>
      <c r="BT243" s="127"/>
      <c r="BU243" s="150"/>
      <c r="BV243" s="60"/>
      <c r="BW243" s="81"/>
      <c r="BX243" s="82"/>
      <c r="BY243" s="82"/>
      <c r="BZ243" s="157"/>
      <c r="CA243" s="63"/>
      <c r="CB243" s="129"/>
      <c r="CC243" s="82"/>
      <c r="CD243" s="82"/>
      <c r="CE243" s="157"/>
      <c r="CF243" s="63"/>
      <c r="CG243" s="129"/>
      <c r="CH243" s="82"/>
      <c r="CI243" s="82"/>
      <c r="CJ243" s="157"/>
      <c r="CK243" s="82"/>
      <c r="CL243" s="129"/>
      <c r="CM243" s="82"/>
      <c r="CN243" s="82"/>
      <c r="CO243" s="157"/>
      <c r="CP243" s="82"/>
      <c r="CQ243" s="129"/>
      <c r="CR243" s="124"/>
      <c r="CS243" s="124"/>
      <c r="CT243" s="151"/>
      <c r="CU243" s="82"/>
      <c r="CV243" s="129"/>
      <c r="CW243" s="119"/>
      <c r="CX243" s="119"/>
      <c r="CY243" s="150"/>
      <c r="CZ243" s="82"/>
      <c r="DA243" s="129"/>
      <c r="DB243" s="119"/>
      <c r="DC243" s="119"/>
      <c r="DD243" s="150"/>
      <c r="DE243" s="82"/>
      <c r="DF243" s="129"/>
      <c r="DG243" s="124"/>
      <c r="DH243" s="124"/>
      <c r="DI243" s="151"/>
      <c r="DJ243" s="82"/>
      <c r="DK243" s="129"/>
      <c r="DL243" s="119"/>
      <c r="DM243" s="119"/>
      <c r="DN243" s="150"/>
      <c r="DO243" s="82"/>
      <c r="DQ243" s="45">
        <f t="shared" si="208"/>
        <v>690.68273092369475</v>
      </c>
      <c r="DR243" s="46">
        <f>SMALL((R243,W243,AB243,AG243,AL243,AQ243,AV243,BA243,BF243,BK243,BP243,BU243,BZ243,CE243,CJ243,CO243,CT243,CY243,DD243,DI243,DN243),1)</f>
        <v>506</v>
      </c>
      <c r="DS243" s="175" t="str">
        <f t="shared" si="223"/>
        <v>DISCOLMETS S.A.S</v>
      </c>
      <c r="DT243" s="48"/>
      <c r="DU243" s="91" t="str">
        <f t="shared" si="209"/>
        <v/>
      </c>
      <c r="DV243" s="49">
        <f t="shared" si="210"/>
        <v>506</v>
      </c>
      <c r="DW243" s="50">
        <f t="shared" si="224"/>
        <v>146740</v>
      </c>
      <c r="DX243" s="170">
        <f t="shared" si="186"/>
        <v>0</v>
      </c>
      <c r="DY243" s="170">
        <f t="shared" si="187"/>
        <v>912.04819277108436</v>
      </c>
      <c r="DZ243" s="170">
        <f t="shared" si="188"/>
        <v>0</v>
      </c>
      <c r="EA243" s="171">
        <f t="shared" si="189"/>
        <v>0</v>
      </c>
      <c r="EB243" s="170">
        <f t="shared" si="190"/>
        <v>0</v>
      </c>
      <c r="EC243" s="170">
        <f t="shared" si="191"/>
        <v>0</v>
      </c>
      <c r="ED243" s="172">
        <f t="shared" si="192"/>
        <v>654</v>
      </c>
      <c r="EE243" s="170">
        <f t="shared" si="193"/>
        <v>0</v>
      </c>
      <c r="EF243" s="171">
        <f t="shared" si="194"/>
        <v>0</v>
      </c>
      <c r="EG243" s="173">
        <f t="shared" si="195"/>
        <v>506</v>
      </c>
      <c r="EH243" s="170">
        <f t="shared" si="196"/>
        <v>0</v>
      </c>
      <c r="EI243" s="171">
        <f t="shared" si="197"/>
        <v>0</v>
      </c>
      <c r="EJ243" s="170">
        <f t="shared" si="198"/>
        <v>0</v>
      </c>
      <c r="EK243" s="169">
        <f t="shared" si="199"/>
        <v>0</v>
      </c>
      <c r="EL243" s="170">
        <f t="shared" si="200"/>
        <v>0</v>
      </c>
      <c r="EM243" s="170">
        <f t="shared" si="201"/>
        <v>0</v>
      </c>
      <c r="EN243" s="174">
        <f t="shared" si="202"/>
        <v>0</v>
      </c>
      <c r="EO243" s="171">
        <f t="shared" si="203"/>
        <v>0</v>
      </c>
      <c r="EP243" s="171">
        <f t="shared" si="204"/>
        <v>0</v>
      </c>
      <c r="EQ243" s="174">
        <f t="shared" si="205"/>
        <v>0</v>
      </c>
      <c r="ER243" s="171">
        <f t="shared" si="206"/>
        <v>0</v>
      </c>
      <c r="ES243" s="35"/>
    </row>
    <row r="244" spans="1:149" s="182" customFormat="1" ht="88.5" customHeight="1" thickBot="1">
      <c r="A244" s="27">
        <v>232</v>
      </c>
      <c r="B244" s="98" t="s">
        <v>530</v>
      </c>
      <c r="C244" s="99" t="s">
        <v>531</v>
      </c>
      <c r="D244" s="100" t="s">
        <v>57</v>
      </c>
      <c r="E244" s="99" t="s">
        <v>37</v>
      </c>
      <c r="F244" s="101">
        <v>5</v>
      </c>
      <c r="G244" s="102" t="s">
        <v>58</v>
      </c>
      <c r="H244" s="103" t="s">
        <v>59</v>
      </c>
      <c r="I244" s="88"/>
      <c r="J244" s="76"/>
      <c r="K244" s="77"/>
      <c r="L244" s="76"/>
      <c r="M244" s="71"/>
      <c r="N244" s="71"/>
      <c r="P244" s="65"/>
      <c r="Q244" s="65"/>
      <c r="R244" s="149"/>
      <c r="S244" s="65"/>
      <c r="T244" s="78"/>
      <c r="U244" s="65"/>
      <c r="V244" s="65"/>
      <c r="W244" s="149"/>
      <c r="X244" s="66"/>
      <c r="Y244" s="78"/>
      <c r="Z244" s="65"/>
      <c r="AA244" s="65"/>
      <c r="AB244" s="149"/>
      <c r="AC244" s="65"/>
      <c r="AD244" s="78"/>
      <c r="AE244" s="118">
        <v>56376</v>
      </c>
      <c r="AF244" s="118"/>
      <c r="AG244" s="156">
        <f t="shared" ref="AG244:AG264" si="229">+AF244+AE244</f>
        <v>56376</v>
      </c>
      <c r="AH244" s="118">
        <f>+AG244*F244</f>
        <v>281880</v>
      </c>
      <c r="AI244" s="78"/>
      <c r="AJ244" s="82"/>
      <c r="AK244" s="82"/>
      <c r="AL244" s="157"/>
      <c r="AM244" s="82"/>
      <c r="AN244" s="81"/>
      <c r="AO244" s="64"/>
      <c r="AP244" s="64"/>
      <c r="AQ244" s="160"/>
      <c r="AR244" s="65"/>
      <c r="AS244" s="81"/>
      <c r="AT244" s="121">
        <v>9620</v>
      </c>
      <c r="AU244" s="121"/>
      <c r="AV244" s="162">
        <f t="shared" si="35"/>
        <v>9620</v>
      </c>
      <c r="AW244" s="121">
        <f t="shared" si="228"/>
        <v>48100</v>
      </c>
      <c r="AX244" s="81"/>
      <c r="AY244" s="65"/>
      <c r="AZ244" s="65"/>
      <c r="BA244" s="149"/>
      <c r="BB244" s="66"/>
      <c r="BC244" s="81"/>
      <c r="BD244" s="65"/>
      <c r="BE244" s="65"/>
      <c r="BF244" s="149"/>
      <c r="BG244" s="57"/>
      <c r="BH244" s="81"/>
      <c r="BI244" s="123">
        <v>3066</v>
      </c>
      <c r="BJ244" s="123"/>
      <c r="BK244" s="163">
        <v>3066</v>
      </c>
      <c r="BL244" s="123">
        <f>+BK244*F244</f>
        <v>15330</v>
      </c>
      <c r="BM244" s="81"/>
      <c r="BN244" s="65"/>
      <c r="BO244" s="65"/>
      <c r="BP244" s="149"/>
      <c r="BQ244" s="65"/>
      <c r="BR244" s="81"/>
      <c r="BS244" s="127">
        <v>13050</v>
      </c>
      <c r="BT244" s="127">
        <v>2479.5</v>
      </c>
      <c r="BU244" s="166">
        <f t="shared" si="207"/>
        <v>15529.5</v>
      </c>
      <c r="BV244" s="60">
        <f t="shared" ref="BV244:BV251" si="230">+BU244*F244</f>
        <v>77647.5</v>
      </c>
      <c r="BW244" s="81"/>
      <c r="BX244" s="82"/>
      <c r="BY244" s="82"/>
      <c r="BZ244" s="157"/>
      <c r="CA244" s="63"/>
      <c r="CB244" s="129"/>
      <c r="CC244" s="82"/>
      <c r="CD244" s="82"/>
      <c r="CE244" s="157"/>
      <c r="CF244" s="63"/>
      <c r="CG244" s="129"/>
      <c r="CH244" s="82"/>
      <c r="CI244" s="82"/>
      <c r="CJ244" s="157"/>
      <c r="CK244" s="82"/>
      <c r="CL244" s="129"/>
      <c r="CM244" s="82"/>
      <c r="CN244" s="82"/>
      <c r="CO244" s="157"/>
      <c r="CP244" s="82"/>
      <c r="CQ244" s="129"/>
      <c r="CR244" s="124"/>
      <c r="CS244" s="124"/>
      <c r="CT244" s="151"/>
      <c r="CU244" s="82"/>
      <c r="CV244" s="129"/>
      <c r="CW244" s="119"/>
      <c r="CX244" s="119"/>
      <c r="CY244" s="150"/>
      <c r="CZ244" s="82"/>
      <c r="DA244" s="129"/>
      <c r="DB244" s="119"/>
      <c r="DC244" s="119"/>
      <c r="DD244" s="150"/>
      <c r="DE244" s="82"/>
      <c r="DF244" s="129"/>
      <c r="DG244" s="124"/>
      <c r="DH244" s="124"/>
      <c r="DI244" s="151"/>
      <c r="DJ244" s="82"/>
      <c r="DK244" s="129"/>
      <c r="DL244" s="119"/>
      <c r="DM244" s="119"/>
      <c r="DN244" s="150"/>
      <c r="DO244" s="82"/>
      <c r="DQ244" s="45">
        <f t="shared" si="208"/>
        <v>21147.875</v>
      </c>
      <c r="DR244" s="46">
        <f>SMALL((R244,W244,AB244,AG244,AL244,AQ244,AV244,BA244,BF244,BK244,BP244,BU244,BZ244,CE244,CJ244,CO244,CT244,CY244,DD244,DI244,DN244),1)</f>
        <v>3066</v>
      </c>
      <c r="DS244" s="175" t="str">
        <f>IF(DR244=R244,$P$11,IF(DR244=W244,$U$11,IF(DR244=AB244,$Z$11,IF(DR244=AG244,$AE$11,IF(DR244=AL244,$AJ$11,IF(DR244=AQ244,$AO$11,IF(DR244=AV244,$AT$11,IF(DR244=BA244,$AY$11,IF(DR244=BF244,$BD$11,IF(DR244=BK244,$BI$11,IF(DR244=BP244,$BN$11,IF(DR244=BU244,$BS$11,IF(DR244=BZ244,$BX$11,IF(DR244=CE244,$CC$11,IF(DR244=CJ244,$CH$11,IF(DR244=CO244,$CM$11,IF(DR244=CT244,$CR$11,IF(DR244=CY244,$CW$11,IF(DR244=DD244,$DB$11,IF(DR244=DI244,$DG$11,IF(DR244=DN244,$DL$11)))))))))))))))))))))</f>
        <v>DISCOLMETS S.A.S</v>
      </c>
      <c r="DT244" s="48"/>
      <c r="DU244" s="91" t="str">
        <f t="shared" si="209"/>
        <v/>
      </c>
      <c r="DV244" s="49">
        <f t="shared" si="210"/>
        <v>3066</v>
      </c>
      <c r="DW244" s="50">
        <f t="shared" si="224"/>
        <v>15330</v>
      </c>
      <c r="DX244" s="170">
        <f t="shared" si="186"/>
        <v>0</v>
      </c>
      <c r="DY244" s="170">
        <f t="shared" si="187"/>
        <v>0</v>
      </c>
      <c r="DZ244" s="170">
        <f t="shared" si="188"/>
        <v>0</v>
      </c>
      <c r="EA244" s="171">
        <f t="shared" si="189"/>
        <v>56376</v>
      </c>
      <c r="EB244" s="170">
        <f t="shared" si="190"/>
        <v>0</v>
      </c>
      <c r="EC244" s="170">
        <f t="shared" si="191"/>
        <v>0</v>
      </c>
      <c r="ED244" s="172">
        <f t="shared" si="192"/>
        <v>9620</v>
      </c>
      <c r="EE244" s="170">
        <f t="shared" si="193"/>
        <v>0</v>
      </c>
      <c r="EF244" s="171">
        <f t="shared" si="194"/>
        <v>0</v>
      </c>
      <c r="EG244" s="173">
        <f t="shared" si="195"/>
        <v>3066</v>
      </c>
      <c r="EH244" s="170">
        <f t="shared" si="196"/>
        <v>0</v>
      </c>
      <c r="EI244" s="171">
        <f t="shared" si="197"/>
        <v>15529.5</v>
      </c>
      <c r="EJ244" s="170">
        <f t="shared" si="198"/>
        <v>0</v>
      </c>
      <c r="EK244" s="169">
        <f t="shared" si="199"/>
        <v>0</v>
      </c>
      <c r="EL244" s="170">
        <f t="shared" si="200"/>
        <v>0</v>
      </c>
      <c r="EM244" s="170">
        <f t="shared" si="201"/>
        <v>0</v>
      </c>
      <c r="EN244" s="174">
        <f t="shared" si="202"/>
        <v>0</v>
      </c>
      <c r="EO244" s="171">
        <f t="shared" si="203"/>
        <v>0</v>
      </c>
      <c r="EP244" s="171">
        <f t="shared" si="204"/>
        <v>0</v>
      </c>
      <c r="EQ244" s="174">
        <f t="shared" si="205"/>
        <v>0</v>
      </c>
      <c r="ER244" s="171">
        <f t="shared" si="206"/>
        <v>0</v>
      </c>
      <c r="ES244" s="35"/>
    </row>
    <row r="245" spans="1:149" s="182" customFormat="1" ht="88.5" customHeight="1" thickBot="1">
      <c r="A245" s="27">
        <v>233</v>
      </c>
      <c r="B245" s="102" t="s">
        <v>532</v>
      </c>
      <c r="C245" s="102" t="s">
        <v>533</v>
      </c>
      <c r="D245" s="100" t="s">
        <v>57</v>
      </c>
      <c r="E245" s="102" t="s">
        <v>37</v>
      </c>
      <c r="F245" s="104">
        <v>100</v>
      </c>
      <c r="G245" s="102" t="s">
        <v>58</v>
      </c>
      <c r="H245" s="103" t="s">
        <v>59</v>
      </c>
      <c r="I245" s="88"/>
      <c r="J245" s="85"/>
      <c r="K245" s="77"/>
      <c r="L245" s="77"/>
      <c r="M245" s="71"/>
      <c r="N245" s="71"/>
      <c r="P245" s="65"/>
      <c r="Q245" s="65"/>
      <c r="R245" s="149"/>
      <c r="S245" s="65"/>
      <c r="T245" s="78"/>
      <c r="U245" s="65"/>
      <c r="V245" s="65"/>
      <c r="W245" s="149"/>
      <c r="X245" s="66"/>
      <c r="Y245" s="78"/>
      <c r="Z245" s="65"/>
      <c r="AA245" s="65"/>
      <c r="AB245" s="149"/>
      <c r="AC245" s="65"/>
      <c r="AD245" s="78"/>
      <c r="AE245" s="118">
        <v>80957</v>
      </c>
      <c r="AF245" s="118"/>
      <c r="AG245" s="156">
        <f t="shared" si="229"/>
        <v>80957</v>
      </c>
      <c r="AH245" s="118">
        <f>+AG245*F245</f>
        <v>8095700</v>
      </c>
      <c r="AI245" s="78"/>
      <c r="AJ245" s="79"/>
      <c r="AK245" s="80"/>
      <c r="AL245" s="152"/>
      <c r="AM245" s="66"/>
      <c r="AN245" s="81"/>
      <c r="AO245" s="64"/>
      <c r="AP245" s="64"/>
      <c r="AQ245" s="160"/>
      <c r="AR245" s="65"/>
      <c r="AS245" s="81"/>
      <c r="AT245" s="121">
        <v>9620</v>
      </c>
      <c r="AU245" s="121"/>
      <c r="AV245" s="162">
        <f t="shared" si="35"/>
        <v>9620</v>
      </c>
      <c r="AW245" s="121">
        <f t="shared" si="228"/>
        <v>962000</v>
      </c>
      <c r="AX245" s="81"/>
      <c r="AY245" s="65"/>
      <c r="AZ245" s="65"/>
      <c r="BA245" s="149"/>
      <c r="BB245" s="66"/>
      <c r="BC245" s="81"/>
      <c r="BD245" s="65"/>
      <c r="BE245" s="65"/>
      <c r="BF245" s="149"/>
      <c r="BG245" s="57"/>
      <c r="BH245" s="81"/>
      <c r="BI245" s="124"/>
      <c r="BJ245" s="124"/>
      <c r="BK245" s="151"/>
      <c r="BL245" s="123"/>
      <c r="BM245" s="81"/>
      <c r="BN245" s="65"/>
      <c r="BO245" s="65"/>
      <c r="BP245" s="149"/>
      <c r="BQ245" s="65"/>
      <c r="BR245" s="81"/>
      <c r="BS245" s="127">
        <v>13050</v>
      </c>
      <c r="BT245" s="127">
        <v>2479.5</v>
      </c>
      <c r="BU245" s="166">
        <f t="shared" si="207"/>
        <v>15529.5</v>
      </c>
      <c r="BV245" s="60">
        <f t="shared" si="230"/>
        <v>1552950</v>
      </c>
      <c r="BW245" s="81"/>
      <c r="BX245" s="82"/>
      <c r="BY245" s="82"/>
      <c r="BZ245" s="157"/>
      <c r="CA245" s="63"/>
      <c r="CB245" s="129"/>
      <c r="CC245" s="82"/>
      <c r="CD245" s="82"/>
      <c r="CE245" s="157"/>
      <c r="CF245" s="63"/>
      <c r="CG245" s="129"/>
      <c r="CH245" s="82"/>
      <c r="CI245" s="82"/>
      <c r="CJ245" s="157"/>
      <c r="CK245" s="82"/>
      <c r="CL245" s="129"/>
      <c r="CM245" s="82"/>
      <c r="CN245" s="82"/>
      <c r="CO245" s="157"/>
      <c r="CP245" s="82"/>
      <c r="CQ245" s="129"/>
      <c r="CR245" s="124"/>
      <c r="CS245" s="124"/>
      <c r="CT245" s="151"/>
      <c r="CU245" s="82"/>
      <c r="CV245" s="129"/>
      <c r="CW245" s="119"/>
      <c r="CX245" s="119"/>
      <c r="CY245" s="150"/>
      <c r="CZ245" s="82"/>
      <c r="DA245" s="129"/>
      <c r="DB245" s="119"/>
      <c r="DC245" s="119"/>
      <c r="DD245" s="150"/>
      <c r="DE245" s="82"/>
      <c r="DF245" s="129"/>
      <c r="DG245" s="124"/>
      <c r="DH245" s="124"/>
      <c r="DI245" s="151"/>
      <c r="DJ245" s="82"/>
      <c r="DK245" s="129"/>
      <c r="DL245" s="119"/>
      <c r="DM245" s="119"/>
      <c r="DN245" s="150"/>
      <c r="DO245" s="82"/>
      <c r="DQ245" s="45">
        <f t="shared" si="208"/>
        <v>35368.833333333336</v>
      </c>
      <c r="DR245" s="46">
        <f>SMALL((R245,W245,AB245,AG245,AL245,AQ245,AV245,BA245,BF245,BK245,BP245,BU245,BZ245,CE245,CJ245,CO245,CT245,CY245,DD245,DI245,DN245),1)</f>
        <v>9620</v>
      </c>
      <c r="DS245" s="180" t="str">
        <f t="shared" si="223"/>
        <v>Rafael Antonio Salamanca</v>
      </c>
      <c r="DT245" s="48"/>
      <c r="DU245" s="91" t="str">
        <f t="shared" si="209"/>
        <v/>
      </c>
      <c r="DV245" s="49">
        <f t="shared" si="210"/>
        <v>9620</v>
      </c>
      <c r="DW245" s="50">
        <f t="shared" si="224"/>
        <v>962000</v>
      </c>
      <c r="DX245" s="170">
        <f t="shared" si="186"/>
        <v>0</v>
      </c>
      <c r="DY245" s="170">
        <f t="shared" si="187"/>
        <v>0</v>
      </c>
      <c r="DZ245" s="170">
        <f t="shared" si="188"/>
        <v>0</v>
      </c>
      <c r="EA245" s="197">
        <f t="shared" si="189"/>
        <v>80957</v>
      </c>
      <c r="EB245" s="170">
        <f t="shared" si="190"/>
        <v>0</v>
      </c>
      <c r="EC245" s="170">
        <f t="shared" si="191"/>
        <v>0</v>
      </c>
      <c r="ED245" s="172">
        <f t="shared" si="192"/>
        <v>9620</v>
      </c>
      <c r="EE245" s="170">
        <f t="shared" si="193"/>
        <v>0</v>
      </c>
      <c r="EF245" s="171">
        <f t="shared" si="194"/>
        <v>0</v>
      </c>
      <c r="EG245" s="173">
        <f t="shared" si="195"/>
        <v>0</v>
      </c>
      <c r="EH245" s="170">
        <f t="shared" si="196"/>
        <v>0</v>
      </c>
      <c r="EI245" s="171">
        <f t="shared" si="197"/>
        <v>15529.5</v>
      </c>
      <c r="EJ245" s="170">
        <f t="shared" si="198"/>
        <v>0</v>
      </c>
      <c r="EK245" s="169">
        <f t="shared" si="199"/>
        <v>0</v>
      </c>
      <c r="EL245" s="170">
        <f t="shared" si="200"/>
        <v>0</v>
      </c>
      <c r="EM245" s="170">
        <f t="shared" si="201"/>
        <v>0</v>
      </c>
      <c r="EN245" s="174">
        <f t="shared" si="202"/>
        <v>0</v>
      </c>
      <c r="EO245" s="171">
        <f t="shared" si="203"/>
        <v>0</v>
      </c>
      <c r="EP245" s="171">
        <f t="shared" si="204"/>
        <v>0</v>
      </c>
      <c r="EQ245" s="174">
        <f t="shared" si="205"/>
        <v>0</v>
      </c>
      <c r="ER245" s="171">
        <f t="shared" si="206"/>
        <v>0</v>
      </c>
      <c r="ES245" s="196" t="s">
        <v>705</v>
      </c>
    </row>
    <row r="246" spans="1:149" s="182" customFormat="1" ht="88.5" customHeight="1" thickBot="1">
      <c r="A246" s="27">
        <v>234</v>
      </c>
      <c r="B246" s="102" t="s">
        <v>534</v>
      </c>
      <c r="C246" s="102" t="s">
        <v>535</v>
      </c>
      <c r="D246" s="100" t="s">
        <v>57</v>
      </c>
      <c r="E246" s="102" t="s">
        <v>37</v>
      </c>
      <c r="F246" s="104">
        <v>10</v>
      </c>
      <c r="G246" s="102" t="s">
        <v>58</v>
      </c>
      <c r="H246" s="103" t="s">
        <v>59</v>
      </c>
      <c r="I246" s="88"/>
      <c r="J246" s="85"/>
      <c r="K246" s="77"/>
      <c r="L246" s="77"/>
      <c r="M246" s="71"/>
      <c r="N246" s="71"/>
      <c r="P246" s="65"/>
      <c r="Q246" s="65"/>
      <c r="R246" s="149"/>
      <c r="S246" s="65"/>
      <c r="T246" s="78"/>
      <c r="U246" s="65"/>
      <c r="V246" s="65"/>
      <c r="W246" s="149"/>
      <c r="X246" s="66"/>
      <c r="Y246" s="78"/>
      <c r="Z246" s="65"/>
      <c r="AA246" s="65"/>
      <c r="AB246" s="149"/>
      <c r="AC246" s="65"/>
      <c r="AD246" s="78"/>
      <c r="AE246" s="118">
        <v>56376</v>
      </c>
      <c r="AF246" s="118"/>
      <c r="AG246" s="156">
        <f t="shared" si="229"/>
        <v>56376</v>
      </c>
      <c r="AH246" s="118">
        <f>+AG246*F246</f>
        <v>563760</v>
      </c>
      <c r="AI246" s="78"/>
      <c r="AJ246" s="79"/>
      <c r="AK246" s="80"/>
      <c r="AL246" s="152"/>
      <c r="AM246" s="66"/>
      <c r="AN246" s="81"/>
      <c r="AO246" s="64"/>
      <c r="AP246" s="64"/>
      <c r="AQ246" s="160"/>
      <c r="AR246" s="65"/>
      <c r="AS246" s="81"/>
      <c r="AT246" s="121">
        <v>8729</v>
      </c>
      <c r="AU246" s="121"/>
      <c r="AV246" s="162">
        <f t="shared" si="35"/>
        <v>8729</v>
      </c>
      <c r="AW246" s="121">
        <f t="shared" si="228"/>
        <v>87290</v>
      </c>
      <c r="AX246" s="81"/>
      <c r="AY246" s="65"/>
      <c r="AZ246" s="65"/>
      <c r="BA246" s="149"/>
      <c r="BB246" s="66"/>
      <c r="BC246" s="81"/>
      <c r="BD246" s="65"/>
      <c r="BE246" s="65"/>
      <c r="BF246" s="149"/>
      <c r="BG246" s="57"/>
      <c r="BH246" s="81"/>
      <c r="BI246" s="123">
        <v>9024</v>
      </c>
      <c r="BJ246" s="123"/>
      <c r="BK246" s="163">
        <v>9024</v>
      </c>
      <c r="BL246" s="123">
        <f>+BK246*F246</f>
        <v>90240</v>
      </c>
      <c r="BM246" s="81"/>
      <c r="BN246" s="65"/>
      <c r="BO246" s="65"/>
      <c r="BP246" s="149"/>
      <c r="BQ246" s="65"/>
      <c r="BR246" s="81"/>
      <c r="BS246" s="127">
        <v>11340</v>
      </c>
      <c r="BT246" s="127">
        <v>2154.6</v>
      </c>
      <c r="BU246" s="166">
        <f t="shared" si="207"/>
        <v>13494.6</v>
      </c>
      <c r="BV246" s="60">
        <f t="shared" si="230"/>
        <v>134946</v>
      </c>
      <c r="BW246" s="81"/>
      <c r="BX246" s="82"/>
      <c r="BY246" s="82"/>
      <c r="BZ246" s="157"/>
      <c r="CA246" s="63"/>
      <c r="CB246" s="129"/>
      <c r="CC246" s="82"/>
      <c r="CD246" s="82"/>
      <c r="CE246" s="157"/>
      <c r="CF246" s="63"/>
      <c r="CG246" s="129"/>
      <c r="CH246" s="82"/>
      <c r="CI246" s="82"/>
      <c r="CJ246" s="157"/>
      <c r="CK246" s="82"/>
      <c r="CL246" s="129"/>
      <c r="CM246" s="82"/>
      <c r="CN246" s="82"/>
      <c r="CO246" s="157"/>
      <c r="CP246" s="82"/>
      <c r="CQ246" s="129"/>
      <c r="CR246" s="124"/>
      <c r="CS246" s="124"/>
      <c r="CT246" s="151"/>
      <c r="CU246" s="82"/>
      <c r="CV246" s="129"/>
      <c r="CW246" s="119"/>
      <c r="CX246" s="119"/>
      <c r="CY246" s="150"/>
      <c r="CZ246" s="82"/>
      <c r="DA246" s="129"/>
      <c r="DB246" s="119"/>
      <c r="DC246" s="119"/>
      <c r="DD246" s="150"/>
      <c r="DE246" s="82"/>
      <c r="DF246" s="129"/>
      <c r="DG246" s="124"/>
      <c r="DH246" s="124"/>
      <c r="DI246" s="151"/>
      <c r="DJ246" s="82"/>
      <c r="DK246" s="129"/>
      <c r="DL246" s="119"/>
      <c r="DM246" s="119"/>
      <c r="DN246" s="150"/>
      <c r="DO246" s="82"/>
      <c r="DQ246" s="45">
        <f t="shared" si="208"/>
        <v>21905.9</v>
      </c>
      <c r="DR246" s="46">
        <f>SMALL((R246,W246,AB246,AG246,AL246,AQ246,AV246,BA246,BF246,BK246,BP246,BU246,BZ246,CE246,CJ246,CO246,CT246,CY246,DD246,DI246,DN246),1)</f>
        <v>8729</v>
      </c>
      <c r="DS246" s="180" t="str">
        <f t="shared" si="223"/>
        <v>Rafael Antonio Salamanca</v>
      </c>
      <c r="DT246" s="48"/>
      <c r="DU246" s="91" t="str">
        <f t="shared" si="209"/>
        <v/>
      </c>
      <c r="DV246" s="49">
        <f t="shared" si="210"/>
        <v>8729</v>
      </c>
      <c r="DW246" s="50">
        <f t="shared" si="224"/>
        <v>87290</v>
      </c>
      <c r="DX246" s="170">
        <f t="shared" si="186"/>
        <v>0</v>
      </c>
      <c r="DY246" s="170">
        <f t="shared" si="187"/>
        <v>0</v>
      </c>
      <c r="DZ246" s="170">
        <f t="shared" si="188"/>
        <v>0</v>
      </c>
      <c r="EA246" s="197">
        <f t="shared" si="189"/>
        <v>56376</v>
      </c>
      <c r="EB246" s="170">
        <f t="shared" si="190"/>
        <v>0</v>
      </c>
      <c r="EC246" s="170">
        <f t="shared" si="191"/>
        <v>0</v>
      </c>
      <c r="ED246" s="172">
        <f t="shared" si="192"/>
        <v>8729</v>
      </c>
      <c r="EE246" s="170">
        <f t="shared" si="193"/>
        <v>0</v>
      </c>
      <c r="EF246" s="171">
        <f t="shared" si="194"/>
        <v>0</v>
      </c>
      <c r="EG246" s="173">
        <f t="shared" si="195"/>
        <v>9024</v>
      </c>
      <c r="EH246" s="170">
        <f t="shared" si="196"/>
        <v>0</v>
      </c>
      <c r="EI246" s="171">
        <f t="shared" si="197"/>
        <v>13494.6</v>
      </c>
      <c r="EJ246" s="170">
        <f t="shared" si="198"/>
        <v>0</v>
      </c>
      <c r="EK246" s="169">
        <f t="shared" si="199"/>
        <v>0</v>
      </c>
      <c r="EL246" s="170">
        <f t="shared" si="200"/>
        <v>0</v>
      </c>
      <c r="EM246" s="170">
        <f t="shared" si="201"/>
        <v>0</v>
      </c>
      <c r="EN246" s="174">
        <f t="shared" si="202"/>
        <v>0</v>
      </c>
      <c r="EO246" s="171">
        <f t="shared" si="203"/>
        <v>0</v>
      </c>
      <c r="EP246" s="171">
        <f t="shared" si="204"/>
        <v>0</v>
      </c>
      <c r="EQ246" s="174">
        <f t="shared" si="205"/>
        <v>0</v>
      </c>
      <c r="ER246" s="171">
        <f t="shared" si="206"/>
        <v>0</v>
      </c>
      <c r="ES246" s="35"/>
    </row>
    <row r="247" spans="1:149" s="182" customFormat="1" ht="88.5" customHeight="1" thickBot="1">
      <c r="A247" s="27">
        <v>235</v>
      </c>
      <c r="B247" s="98" t="s">
        <v>536</v>
      </c>
      <c r="C247" s="99" t="s">
        <v>537</v>
      </c>
      <c r="D247" s="100" t="s">
        <v>57</v>
      </c>
      <c r="E247" s="99" t="s">
        <v>37</v>
      </c>
      <c r="F247" s="101">
        <v>23</v>
      </c>
      <c r="G247" s="102" t="s">
        <v>58</v>
      </c>
      <c r="H247" s="103" t="s">
        <v>59</v>
      </c>
      <c r="I247" s="88"/>
      <c r="J247" s="85"/>
      <c r="K247" s="77"/>
      <c r="L247" s="77"/>
      <c r="M247" s="71"/>
      <c r="N247" s="71"/>
      <c r="P247" s="65"/>
      <c r="Q247" s="65"/>
      <c r="R247" s="149"/>
      <c r="S247" s="65"/>
      <c r="T247" s="78"/>
      <c r="U247" s="112">
        <v>2108.4337349397592</v>
      </c>
      <c r="V247" s="113"/>
      <c r="W247" s="151">
        <v>2108.4337349397592</v>
      </c>
      <c r="X247" s="66">
        <f>+W247*F247</f>
        <v>48493.975903614461</v>
      </c>
      <c r="Y247" s="78"/>
      <c r="Z247" s="65"/>
      <c r="AA247" s="65"/>
      <c r="AB247" s="149"/>
      <c r="AC247" s="65"/>
      <c r="AD247" s="78"/>
      <c r="AE247" s="117"/>
      <c r="AF247" s="117"/>
      <c r="AG247" s="155"/>
      <c r="AH247" s="118"/>
      <c r="AI247" s="78"/>
      <c r="AJ247" s="65"/>
      <c r="AK247" s="65"/>
      <c r="AL247" s="149"/>
      <c r="AM247" s="65"/>
      <c r="AN247" s="81"/>
      <c r="AO247" s="64"/>
      <c r="AP247" s="64"/>
      <c r="AQ247" s="160"/>
      <c r="AR247" s="65"/>
      <c r="AS247" s="81"/>
      <c r="AT247" s="121">
        <v>2108</v>
      </c>
      <c r="AU247" s="121"/>
      <c r="AV247" s="162">
        <f t="shared" si="35"/>
        <v>2108</v>
      </c>
      <c r="AW247" s="121">
        <f t="shared" si="228"/>
        <v>48484</v>
      </c>
      <c r="AX247" s="81"/>
      <c r="AY247" s="65"/>
      <c r="AZ247" s="65"/>
      <c r="BA247" s="149"/>
      <c r="BB247" s="66"/>
      <c r="BC247" s="81"/>
      <c r="BD247" s="65"/>
      <c r="BE247" s="65"/>
      <c r="BF247" s="149"/>
      <c r="BG247" s="57"/>
      <c r="BH247" s="81"/>
      <c r="BI247" s="123">
        <v>2229</v>
      </c>
      <c r="BJ247" s="123"/>
      <c r="BK247" s="163">
        <v>2229</v>
      </c>
      <c r="BL247" s="123">
        <f>+BK247*F247</f>
        <v>51267</v>
      </c>
      <c r="BM247" s="81"/>
      <c r="BN247" s="65"/>
      <c r="BO247" s="65"/>
      <c r="BP247" s="149"/>
      <c r="BQ247" s="65"/>
      <c r="BR247" s="81"/>
      <c r="BS247" s="127">
        <v>2950</v>
      </c>
      <c r="BT247" s="127">
        <v>560.5</v>
      </c>
      <c r="BU247" s="166">
        <f t="shared" si="207"/>
        <v>3510.5</v>
      </c>
      <c r="BV247" s="60">
        <f t="shared" si="230"/>
        <v>80741.5</v>
      </c>
      <c r="BW247" s="81"/>
      <c r="BX247" s="82"/>
      <c r="BY247" s="82"/>
      <c r="BZ247" s="157"/>
      <c r="CA247" s="63"/>
      <c r="CB247" s="129"/>
      <c r="CC247" s="82"/>
      <c r="CD247" s="82"/>
      <c r="CE247" s="157"/>
      <c r="CF247" s="63"/>
      <c r="CG247" s="129"/>
      <c r="CH247" s="82"/>
      <c r="CI247" s="82"/>
      <c r="CJ247" s="157"/>
      <c r="CK247" s="82"/>
      <c r="CL247" s="129"/>
      <c r="CM247" s="82"/>
      <c r="CN247" s="82"/>
      <c r="CO247" s="157"/>
      <c r="CP247" s="82"/>
      <c r="CQ247" s="129"/>
      <c r="CR247" s="124"/>
      <c r="CS247" s="124"/>
      <c r="CT247" s="151"/>
      <c r="CU247" s="82"/>
      <c r="CV247" s="129"/>
      <c r="CW247" s="119"/>
      <c r="CX247" s="119"/>
      <c r="CY247" s="150"/>
      <c r="CZ247" s="82"/>
      <c r="DA247" s="129"/>
      <c r="DB247" s="119"/>
      <c r="DC247" s="119"/>
      <c r="DD247" s="150"/>
      <c r="DE247" s="82"/>
      <c r="DF247" s="129"/>
      <c r="DG247" s="124"/>
      <c r="DH247" s="124"/>
      <c r="DI247" s="151"/>
      <c r="DJ247" s="82"/>
      <c r="DK247" s="129"/>
      <c r="DL247" s="119"/>
      <c r="DM247" s="119"/>
      <c r="DN247" s="150"/>
      <c r="DO247" s="82"/>
      <c r="DQ247" s="45">
        <f t="shared" si="208"/>
        <v>2488.9834337349398</v>
      </c>
      <c r="DR247" s="46">
        <f>SMALL((R247,W247,AB247,AG247,AL247,AQ247,AV247,BA247,BF247,BK247,BP247,BU247,BZ247,CE247,CJ247,CO247,CT247,CY247,DD247,DI247,DN247),1)</f>
        <v>2108</v>
      </c>
      <c r="DS247" s="175" t="str">
        <f t="shared" si="223"/>
        <v>Rafael Antonio Salamanca</v>
      </c>
      <c r="DT247" s="48"/>
      <c r="DU247" s="91" t="str">
        <f t="shared" si="209"/>
        <v/>
      </c>
      <c r="DV247" s="49">
        <f t="shared" si="210"/>
        <v>2108</v>
      </c>
      <c r="DW247" s="50">
        <f t="shared" si="224"/>
        <v>48484</v>
      </c>
      <c r="DX247" s="170">
        <f t="shared" si="186"/>
        <v>0</v>
      </c>
      <c r="DY247" s="170">
        <f t="shared" si="187"/>
        <v>2108.4337349397592</v>
      </c>
      <c r="DZ247" s="170">
        <f t="shared" si="188"/>
        <v>0</v>
      </c>
      <c r="EA247" s="171">
        <f t="shared" si="189"/>
        <v>0</v>
      </c>
      <c r="EB247" s="170">
        <f t="shared" si="190"/>
        <v>0</v>
      </c>
      <c r="EC247" s="170">
        <f t="shared" si="191"/>
        <v>0</v>
      </c>
      <c r="ED247" s="172">
        <f t="shared" si="192"/>
        <v>2108</v>
      </c>
      <c r="EE247" s="170">
        <f t="shared" si="193"/>
        <v>0</v>
      </c>
      <c r="EF247" s="171">
        <f t="shared" si="194"/>
        <v>0</v>
      </c>
      <c r="EG247" s="173">
        <f t="shared" si="195"/>
        <v>2229</v>
      </c>
      <c r="EH247" s="170">
        <f t="shared" si="196"/>
        <v>0</v>
      </c>
      <c r="EI247" s="171">
        <f t="shared" si="197"/>
        <v>3510.5</v>
      </c>
      <c r="EJ247" s="170">
        <f t="shared" si="198"/>
        <v>0</v>
      </c>
      <c r="EK247" s="169">
        <f t="shared" si="199"/>
        <v>0</v>
      </c>
      <c r="EL247" s="170">
        <f t="shared" si="200"/>
        <v>0</v>
      </c>
      <c r="EM247" s="170">
        <f t="shared" si="201"/>
        <v>0</v>
      </c>
      <c r="EN247" s="174">
        <f t="shared" si="202"/>
        <v>0</v>
      </c>
      <c r="EO247" s="171">
        <f t="shared" si="203"/>
        <v>0</v>
      </c>
      <c r="EP247" s="171">
        <f t="shared" si="204"/>
        <v>0</v>
      </c>
      <c r="EQ247" s="174">
        <f t="shared" si="205"/>
        <v>0</v>
      </c>
      <c r="ER247" s="171">
        <f t="shared" si="206"/>
        <v>0</v>
      </c>
      <c r="ES247" s="35"/>
    </row>
    <row r="248" spans="1:149" s="182" customFormat="1" ht="88.5" customHeight="1" thickBot="1">
      <c r="A248" s="27">
        <v>236</v>
      </c>
      <c r="B248" s="102" t="s">
        <v>538</v>
      </c>
      <c r="C248" s="102" t="s">
        <v>539</v>
      </c>
      <c r="D248" s="100" t="s">
        <v>57</v>
      </c>
      <c r="E248" s="102" t="s">
        <v>37</v>
      </c>
      <c r="F248" s="104">
        <v>100</v>
      </c>
      <c r="G248" s="102" t="s">
        <v>58</v>
      </c>
      <c r="H248" s="103" t="s">
        <v>59</v>
      </c>
      <c r="I248" s="88"/>
      <c r="J248" s="75"/>
      <c r="K248" s="75"/>
      <c r="L248" s="75"/>
      <c r="M248" s="71"/>
      <c r="N248" s="71"/>
      <c r="P248" s="65"/>
      <c r="Q248" s="65"/>
      <c r="R248" s="149"/>
      <c r="S248" s="65"/>
      <c r="T248" s="78"/>
      <c r="U248" s="65"/>
      <c r="V248" s="65"/>
      <c r="W248" s="149"/>
      <c r="X248" s="66"/>
      <c r="Y248" s="78"/>
      <c r="Z248" s="65"/>
      <c r="AA248" s="65"/>
      <c r="AB248" s="149"/>
      <c r="AC248" s="65"/>
      <c r="AD248" s="78"/>
      <c r="AE248" s="118">
        <v>56376</v>
      </c>
      <c r="AF248" s="118"/>
      <c r="AG248" s="156">
        <f t="shared" si="229"/>
        <v>56376</v>
      </c>
      <c r="AH248" s="118">
        <f>+AG248*F248</f>
        <v>5637600</v>
      </c>
      <c r="AI248" s="78"/>
      <c r="AJ248" s="79"/>
      <c r="AK248" s="80"/>
      <c r="AL248" s="152"/>
      <c r="AM248" s="66"/>
      <c r="AN248" s="81"/>
      <c r="AO248" s="64"/>
      <c r="AP248" s="64"/>
      <c r="AQ248" s="160"/>
      <c r="AR248" s="65"/>
      <c r="AS248" s="81"/>
      <c r="AT248" s="121">
        <v>8729</v>
      </c>
      <c r="AU248" s="121"/>
      <c r="AV248" s="162">
        <f t="shared" si="35"/>
        <v>8729</v>
      </c>
      <c r="AW248" s="121">
        <f t="shared" si="228"/>
        <v>872900</v>
      </c>
      <c r="AX248" s="81"/>
      <c r="AY248" s="65"/>
      <c r="AZ248" s="65"/>
      <c r="BA248" s="149"/>
      <c r="BB248" s="66"/>
      <c r="BC248" s="81"/>
      <c r="BD248" s="65"/>
      <c r="BE248" s="65"/>
      <c r="BF248" s="149"/>
      <c r="BG248" s="57"/>
      <c r="BH248" s="81"/>
      <c r="BI248" s="123">
        <v>11401</v>
      </c>
      <c r="BJ248" s="123"/>
      <c r="BK248" s="163">
        <v>11401</v>
      </c>
      <c r="BL248" s="123">
        <f>+BK248*F248</f>
        <v>1140100</v>
      </c>
      <c r="BM248" s="81"/>
      <c r="BN248" s="65"/>
      <c r="BO248" s="65"/>
      <c r="BP248" s="149"/>
      <c r="BQ248" s="65"/>
      <c r="BR248" s="81"/>
      <c r="BS248" s="127">
        <v>11340</v>
      </c>
      <c r="BT248" s="127">
        <v>2154.6</v>
      </c>
      <c r="BU248" s="166">
        <f t="shared" si="207"/>
        <v>13494.6</v>
      </c>
      <c r="BV248" s="60">
        <f t="shared" si="230"/>
        <v>1349460</v>
      </c>
      <c r="BW248" s="81"/>
      <c r="BX248" s="82"/>
      <c r="BY248" s="82"/>
      <c r="BZ248" s="157"/>
      <c r="CA248" s="63"/>
      <c r="CB248" s="129"/>
      <c r="CC248" s="82"/>
      <c r="CD248" s="82"/>
      <c r="CE248" s="157"/>
      <c r="CF248" s="63"/>
      <c r="CG248" s="129"/>
      <c r="CH248" s="82"/>
      <c r="CI248" s="82"/>
      <c r="CJ248" s="157"/>
      <c r="CK248" s="82"/>
      <c r="CL248" s="129"/>
      <c r="CM248" s="82"/>
      <c r="CN248" s="82"/>
      <c r="CO248" s="157"/>
      <c r="CP248" s="82"/>
      <c r="CQ248" s="129"/>
      <c r="CR248" s="124"/>
      <c r="CS248" s="124"/>
      <c r="CT248" s="151"/>
      <c r="CU248" s="82"/>
      <c r="CV248" s="129"/>
      <c r="CW248" s="119"/>
      <c r="CX248" s="119"/>
      <c r="CY248" s="150"/>
      <c r="CZ248" s="82"/>
      <c r="DA248" s="129"/>
      <c r="DB248" s="119"/>
      <c r="DC248" s="119"/>
      <c r="DD248" s="150"/>
      <c r="DE248" s="82"/>
      <c r="DF248" s="129"/>
      <c r="DG248" s="124"/>
      <c r="DH248" s="124"/>
      <c r="DI248" s="151"/>
      <c r="DJ248" s="82"/>
      <c r="DK248" s="129"/>
      <c r="DL248" s="119"/>
      <c r="DM248" s="119"/>
      <c r="DN248" s="150"/>
      <c r="DO248" s="82"/>
      <c r="DQ248" s="45">
        <f t="shared" si="208"/>
        <v>22500.15</v>
      </c>
      <c r="DR248" s="46">
        <f>SMALL((R248,W248,AB248,AG248,AL248,AQ248,AV248,BA248,BF248,BK248,BP248,BU248,BZ248,CE248,CJ248,CO248,CT248,CY248,DD248,DI248,DN248),1)</f>
        <v>8729</v>
      </c>
      <c r="DS248" s="180" t="str">
        <f t="shared" si="223"/>
        <v>Rafael Antonio Salamanca</v>
      </c>
      <c r="DT248" s="48"/>
      <c r="DU248" s="91" t="str">
        <f t="shared" si="209"/>
        <v/>
      </c>
      <c r="DV248" s="49">
        <f t="shared" si="210"/>
        <v>8729</v>
      </c>
      <c r="DW248" s="50">
        <f t="shared" si="224"/>
        <v>872900</v>
      </c>
      <c r="DX248" s="170">
        <f t="shared" si="186"/>
        <v>0</v>
      </c>
      <c r="DY248" s="170">
        <f t="shared" si="187"/>
        <v>0</v>
      </c>
      <c r="DZ248" s="170">
        <f t="shared" si="188"/>
        <v>0</v>
      </c>
      <c r="EA248" s="197">
        <f t="shared" si="189"/>
        <v>56376</v>
      </c>
      <c r="EB248" s="170">
        <f t="shared" si="190"/>
        <v>0</v>
      </c>
      <c r="EC248" s="170">
        <f t="shared" si="191"/>
        <v>0</v>
      </c>
      <c r="ED248" s="172">
        <f t="shared" si="192"/>
        <v>8729</v>
      </c>
      <c r="EE248" s="170">
        <f t="shared" si="193"/>
        <v>0</v>
      </c>
      <c r="EF248" s="171">
        <f t="shared" si="194"/>
        <v>0</v>
      </c>
      <c r="EG248" s="173">
        <f t="shared" si="195"/>
        <v>11401</v>
      </c>
      <c r="EH248" s="170">
        <f t="shared" si="196"/>
        <v>0</v>
      </c>
      <c r="EI248" s="171">
        <f t="shared" si="197"/>
        <v>13494.6</v>
      </c>
      <c r="EJ248" s="170">
        <f t="shared" si="198"/>
        <v>0</v>
      </c>
      <c r="EK248" s="169">
        <f t="shared" si="199"/>
        <v>0</v>
      </c>
      <c r="EL248" s="170">
        <f t="shared" si="200"/>
        <v>0</v>
      </c>
      <c r="EM248" s="170">
        <f t="shared" si="201"/>
        <v>0</v>
      </c>
      <c r="EN248" s="174">
        <f t="shared" si="202"/>
        <v>0</v>
      </c>
      <c r="EO248" s="171">
        <f t="shared" si="203"/>
        <v>0</v>
      </c>
      <c r="EP248" s="171">
        <f t="shared" si="204"/>
        <v>0</v>
      </c>
      <c r="EQ248" s="174">
        <f t="shared" si="205"/>
        <v>0</v>
      </c>
      <c r="ER248" s="171">
        <f t="shared" si="206"/>
        <v>0</v>
      </c>
      <c r="ES248" s="198" t="s">
        <v>715</v>
      </c>
    </row>
    <row r="249" spans="1:149" s="182" customFormat="1" ht="88.5" customHeight="1" thickBot="1">
      <c r="A249" s="27">
        <v>237</v>
      </c>
      <c r="B249" s="102" t="s">
        <v>540</v>
      </c>
      <c r="C249" s="102" t="s">
        <v>541</v>
      </c>
      <c r="D249" s="100" t="s">
        <v>57</v>
      </c>
      <c r="E249" s="102" t="s">
        <v>37</v>
      </c>
      <c r="F249" s="104">
        <v>33.999999999999929</v>
      </c>
      <c r="G249" s="102" t="s">
        <v>58</v>
      </c>
      <c r="H249" s="103" t="s">
        <v>59</v>
      </c>
      <c r="I249" s="88"/>
      <c r="J249" s="75"/>
      <c r="K249" s="75"/>
      <c r="L249" s="75"/>
      <c r="M249" s="71"/>
      <c r="N249" s="71"/>
      <c r="P249" s="65"/>
      <c r="Q249" s="65"/>
      <c r="R249" s="149"/>
      <c r="S249" s="65"/>
      <c r="T249" s="78"/>
      <c r="U249" s="65"/>
      <c r="V249" s="65"/>
      <c r="W249" s="149"/>
      <c r="X249" s="66"/>
      <c r="Y249" s="78"/>
      <c r="Z249" s="65"/>
      <c r="AA249" s="65"/>
      <c r="AB249" s="149"/>
      <c r="AC249" s="65"/>
      <c r="AD249" s="78"/>
      <c r="AE249" s="118">
        <v>56376</v>
      </c>
      <c r="AF249" s="118"/>
      <c r="AG249" s="156">
        <f t="shared" si="229"/>
        <v>56376</v>
      </c>
      <c r="AH249" s="118">
        <f>+AG249*F249</f>
        <v>1916783.999999996</v>
      </c>
      <c r="AI249" s="78"/>
      <c r="AJ249" s="65"/>
      <c r="AK249" s="65"/>
      <c r="AL249" s="149"/>
      <c r="AM249" s="66"/>
      <c r="AN249" s="81"/>
      <c r="AO249" s="64"/>
      <c r="AP249" s="64"/>
      <c r="AQ249" s="160"/>
      <c r="AR249" s="65"/>
      <c r="AS249" s="81"/>
      <c r="AT249" s="121">
        <v>8729</v>
      </c>
      <c r="AU249" s="121"/>
      <c r="AV249" s="162">
        <f t="shared" si="35"/>
        <v>8729</v>
      </c>
      <c r="AW249" s="121">
        <f t="shared" si="228"/>
        <v>296785.99999999936</v>
      </c>
      <c r="AX249" s="81"/>
      <c r="AY249" s="65"/>
      <c r="AZ249" s="65"/>
      <c r="BA249" s="149"/>
      <c r="BB249" s="66"/>
      <c r="BC249" s="81"/>
      <c r="BD249" s="65"/>
      <c r="BE249" s="65"/>
      <c r="BF249" s="149"/>
      <c r="BG249" s="57"/>
      <c r="BH249" s="81"/>
      <c r="BI249" s="123">
        <v>9259</v>
      </c>
      <c r="BJ249" s="123"/>
      <c r="BK249" s="163">
        <v>9259</v>
      </c>
      <c r="BL249" s="123">
        <f>+BK249*F249</f>
        <v>314805.99999999936</v>
      </c>
      <c r="BM249" s="81"/>
      <c r="BN249" s="65"/>
      <c r="BO249" s="65"/>
      <c r="BP249" s="149"/>
      <c r="BQ249" s="65"/>
      <c r="BR249" s="81"/>
      <c r="BS249" s="127">
        <v>11340</v>
      </c>
      <c r="BT249" s="127">
        <v>2154.6</v>
      </c>
      <c r="BU249" s="166">
        <f t="shared" si="207"/>
        <v>13494.6</v>
      </c>
      <c r="BV249" s="60">
        <f t="shared" si="230"/>
        <v>458816.39999999903</v>
      </c>
      <c r="BW249" s="81"/>
      <c r="BX249" s="82"/>
      <c r="BY249" s="82"/>
      <c r="BZ249" s="157"/>
      <c r="CA249" s="63"/>
      <c r="CB249" s="129"/>
      <c r="CC249" s="82"/>
      <c r="CD249" s="82"/>
      <c r="CE249" s="157"/>
      <c r="CF249" s="63"/>
      <c r="CG249" s="129"/>
      <c r="CH249" s="82"/>
      <c r="CI249" s="82"/>
      <c r="CJ249" s="157"/>
      <c r="CK249" s="82"/>
      <c r="CL249" s="129"/>
      <c r="CM249" s="82"/>
      <c r="CN249" s="82"/>
      <c r="CO249" s="157"/>
      <c r="CP249" s="82"/>
      <c r="CQ249" s="129"/>
      <c r="CR249" s="124"/>
      <c r="CS249" s="124"/>
      <c r="CT249" s="151"/>
      <c r="CU249" s="82"/>
      <c r="CV249" s="129"/>
      <c r="CW249" s="119"/>
      <c r="CX249" s="119"/>
      <c r="CY249" s="150"/>
      <c r="CZ249" s="82"/>
      <c r="DA249" s="129"/>
      <c r="DB249" s="119"/>
      <c r="DC249" s="119"/>
      <c r="DD249" s="150"/>
      <c r="DE249" s="82"/>
      <c r="DF249" s="129"/>
      <c r="DG249" s="124"/>
      <c r="DH249" s="124"/>
      <c r="DI249" s="151"/>
      <c r="DJ249" s="82"/>
      <c r="DK249" s="129"/>
      <c r="DL249" s="119"/>
      <c r="DM249" s="119"/>
      <c r="DN249" s="150"/>
      <c r="DO249" s="82"/>
      <c r="DQ249" s="45">
        <f t="shared" si="208"/>
        <v>21964.65</v>
      </c>
      <c r="DR249" s="46">
        <f>SMALL((R249,W249,AB249,AG249,AL249,AQ249,AV249,BA249,BF249,BK249,BP249,BU249,BZ249,CE249,CJ249,CO249,CT249,CY249,DD249,DI249,DN249),1)</f>
        <v>8729</v>
      </c>
      <c r="DS249" s="180" t="str">
        <f t="shared" si="223"/>
        <v>Rafael Antonio Salamanca</v>
      </c>
      <c r="DT249" s="48"/>
      <c r="DU249" s="91" t="str">
        <f t="shared" si="209"/>
        <v/>
      </c>
      <c r="DV249" s="49">
        <f t="shared" si="210"/>
        <v>8729</v>
      </c>
      <c r="DW249" s="50">
        <f t="shared" si="224"/>
        <v>296785.99999999936</v>
      </c>
      <c r="DX249" s="170">
        <f t="shared" si="186"/>
        <v>0</v>
      </c>
      <c r="DY249" s="170">
        <f t="shared" si="187"/>
        <v>0</v>
      </c>
      <c r="DZ249" s="170">
        <f t="shared" si="188"/>
        <v>0</v>
      </c>
      <c r="EA249" s="197">
        <f t="shared" si="189"/>
        <v>56376</v>
      </c>
      <c r="EB249" s="170">
        <f t="shared" si="190"/>
        <v>0</v>
      </c>
      <c r="EC249" s="170">
        <f t="shared" si="191"/>
        <v>0</v>
      </c>
      <c r="ED249" s="172">
        <f t="shared" si="192"/>
        <v>8729</v>
      </c>
      <c r="EE249" s="170">
        <f t="shared" si="193"/>
        <v>0</v>
      </c>
      <c r="EF249" s="171">
        <f t="shared" si="194"/>
        <v>0</v>
      </c>
      <c r="EG249" s="173">
        <f t="shared" si="195"/>
        <v>9259</v>
      </c>
      <c r="EH249" s="170">
        <f t="shared" si="196"/>
        <v>0</v>
      </c>
      <c r="EI249" s="171">
        <f t="shared" si="197"/>
        <v>13494.6</v>
      </c>
      <c r="EJ249" s="170">
        <f t="shared" si="198"/>
        <v>0</v>
      </c>
      <c r="EK249" s="169">
        <f t="shared" si="199"/>
        <v>0</v>
      </c>
      <c r="EL249" s="170">
        <f t="shared" si="200"/>
        <v>0</v>
      </c>
      <c r="EM249" s="170">
        <f t="shared" si="201"/>
        <v>0</v>
      </c>
      <c r="EN249" s="174">
        <f t="shared" si="202"/>
        <v>0</v>
      </c>
      <c r="EO249" s="171">
        <f t="shared" si="203"/>
        <v>0</v>
      </c>
      <c r="EP249" s="171">
        <f t="shared" si="204"/>
        <v>0</v>
      </c>
      <c r="EQ249" s="174">
        <f t="shared" si="205"/>
        <v>0</v>
      </c>
      <c r="ER249" s="171">
        <f t="shared" si="206"/>
        <v>0</v>
      </c>
      <c r="ES249" s="198" t="s">
        <v>715</v>
      </c>
    </row>
    <row r="250" spans="1:149" s="182" customFormat="1" ht="88.5" customHeight="1" thickBot="1">
      <c r="A250" s="27">
        <v>238</v>
      </c>
      <c r="B250" s="102" t="s">
        <v>542</v>
      </c>
      <c r="C250" s="102" t="s">
        <v>543</v>
      </c>
      <c r="D250" s="100" t="s">
        <v>57</v>
      </c>
      <c r="E250" s="102" t="s">
        <v>37</v>
      </c>
      <c r="F250" s="104">
        <v>100</v>
      </c>
      <c r="G250" s="102" t="s">
        <v>58</v>
      </c>
      <c r="H250" s="103" t="s">
        <v>59</v>
      </c>
      <c r="I250" s="88"/>
      <c r="J250" s="75"/>
      <c r="K250" s="75"/>
      <c r="L250" s="75"/>
      <c r="M250" s="71"/>
      <c r="N250" s="71"/>
      <c r="P250" s="65"/>
      <c r="Q250" s="65"/>
      <c r="R250" s="149"/>
      <c r="S250" s="65"/>
      <c r="T250" s="78"/>
      <c r="U250" s="65"/>
      <c r="V250" s="65"/>
      <c r="W250" s="149"/>
      <c r="X250" s="66"/>
      <c r="Y250" s="78"/>
      <c r="Z250" s="65"/>
      <c r="AA250" s="65"/>
      <c r="AB250" s="149"/>
      <c r="AC250" s="65"/>
      <c r="AD250" s="78"/>
      <c r="AE250" s="118">
        <v>56376</v>
      </c>
      <c r="AF250" s="118"/>
      <c r="AG250" s="156">
        <f t="shared" si="229"/>
        <v>56376</v>
      </c>
      <c r="AH250" s="118">
        <f>+AG250*F250</f>
        <v>5637600</v>
      </c>
      <c r="AI250" s="78"/>
      <c r="AJ250" s="82"/>
      <c r="AK250" s="82"/>
      <c r="AL250" s="157"/>
      <c r="AM250" s="82"/>
      <c r="AN250" s="81"/>
      <c r="AO250" s="64"/>
      <c r="AP250" s="64"/>
      <c r="AQ250" s="160"/>
      <c r="AR250" s="65"/>
      <c r="AS250" s="81"/>
      <c r="AT250" s="121">
        <v>8729</v>
      </c>
      <c r="AU250" s="121"/>
      <c r="AV250" s="162">
        <f t="shared" si="35"/>
        <v>8729</v>
      </c>
      <c r="AW250" s="121">
        <f t="shared" si="228"/>
        <v>872900</v>
      </c>
      <c r="AX250" s="81"/>
      <c r="AY250" s="65"/>
      <c r="AZ250" s="65"/>
      <c r="BA250" s="149"/>
      <c r="BB250" s="66"/>
      <c r="BC250" s="81"/>
      <c r="BD250" s="65"/>
      <c r="BE250" s="65"/>
      <c r="BF250" s="149"/>
      <c r="BG250" s="57"/>
      <c r="BH250" s="81"/>
      <c r="BI250" s="123">
        <v>10919</v>
      </c>
      <c r="BJ250" s="123"/>
      <c r="BK250" s="163">
        <v>10919</v>
      </c>
      <c r="BL250" s="123">
        <f>+BK250*F250</f>
        <v>1091900</v>
      </c>
      <c r="BM250" s="81"/>
      <c r="BN250" s="65"/>
      <c r="BO250" s="65"/>
      <c r="BP250" s="149"/>
      <c r="BQ250" s="65"/>
      <c r="BR250" s="81"/>
      <c r="BS250" s="127">
        <v>11340</v>
      </c>
      <c r="BT250" s="127">
        <v>2154.6</v>
      </c>
      <c r="BU250" s="166">
        <f t="shared" si="207"/>
        <v>13494.6</v>
      </c>
      <c r="BV250" s="60">
        <f t="shared" si="230"/>
        <v>1349460</v>
      </c>
      <c r="BW250" s="81"/>
      <c r="BX250" s="82"/>
      <c r="BY250" s="82"/>
      <c r="BZ250" s="157"/>
      <c r="CA250" s="63"/>
      <c r="CB250" s="129"/>
      <c r="CC250" s="82"/>
      <c r="CD250" s="82"/>
      <c r="CE250" s="157"/>
      <c r="CF250" s="63"/>
      <c r="CG250" s="129"/>
      <c r="CH250" s="82"/>
      <c r="CI250" s="82"/>
      <c r="CJ250" s="157"/>
      <c r="CK250" s="82"/>
      <c r="CL250" s="129"/>
      <c r="CM250" s="82"/>
      <c r="CN250" s="82"/>
      <c r="CO250" s="157"/>
      <c r="CP250" s="82"/>
      <c r="CQ250" s="129"/>
      <c r="CR250" s="124"/>
      <c r="CS250" s="124"/>
      <c r="CT250" s="151"/>
      <c r="CU250" s="82"/>
      <c r="CV250" s="129"/>
      <c r="CW250" s="119"/>
      <c r="CX250" s="119"/>
      <c r="CY250" s="150"/>
      <c r="CZ250" s="82"/>
      <c r="DA250" s="129"/>
      <c r="DB250" s="119"/>
      <c r="DC250" s="119"/>
      <c r="DD250" s="150"/>
      <c r="DE250" s="82"/>
      <c r="DF250" s="129"/>
      <c r="DG250" s="124"/>
      <c r="DH250" s="124"/>
      <c r="DI250" s="151"/>
      <c r="DJ250" s="82"/>
      <c r="DK250" s="129"/>
      <c r="DL250" s="119"/>
      <c r="DM250" s="119"/>
      <c r="DN250" s="150"/>
      <c r="DO250" s="82"/>
      <c r="DQ250" s="45">
        <f t="shared" si="208"/>
        <v>22379.65</v>
      </c>
      <c r="DR250" s="46">
        <f>SMALL((R250,W250,AB250,AG250,AL250,AQ250,AV250,BA250,BF250,BK250,BP250,BU250,BZ250,CE250,CJ250,CO250,CT250,CY250,DD250,DI250,DN250),1)</f>
        <v>8729</v>
      </c>
      <c r="DS250" s="180" t="str">
        <f t="shared" si="223"/>
        <v>Rafael Antonio Salamanca</v>
      </c>
      <c r="DT250" s="48"/>
      <c r="DU250" s="91" t="str">
        <f t="shared" si="209"/>
        <v/>
      </c>
      <c r="DV250" s="49">
        <f t="shared" si="210"/>
        <v>8729</v>
      </c>
      <c r="DW250" s="50">
        <f t="shared" si="224"/>
        <v>872900</v>
      </c>
      <c r="DX250" s="170">
        <f t="shared" si="186"/>
        <v>0</v>
      </c>
      <c r="DY250" s="170">
        <f t="shared" si="187"/>
        <v>0</v>
      </c>
      <c r="DZ250" s="170">
        <f t="shared" si="188"/>
        <v>0</v>
      </c>
      <c r="EA250" s="197">
        <f t="shared" si="189"/>
        <v>56376</v>
      </c>
      <c r="EB250" s="170">
        <f t="shared" si="190"/>
        <v>0</v>
      </c>
      <c r="EC250" s="170">
        <f t="shared" si="191"/>
        <v>0</v>
      </c>
      <c r="ED250" s="172">
        <f t="shared" si="192"/>
        <v>8729</v>
      </c>
      <c r="EE250" s="170">
        <f t="shared" si="193"/>
        <v>0</v>
      </c>
      <c r="EF250" s="171">
        <f t="shared" si="194"/>
        <v>0</v>
      </c>
      <c r="EG250" s="173">
        <f t="shared" si="195"/>
        <v>10919</v>
      </c>
      <c r="EH250" s="170">
        <f t="shared" si="196"/>
        <v>0</v>
      </c>
      <c r="EI250" s="171">
        <f t="shared" si="197"/>
        <v>13494.6</v>
      </c>
      <c r="EJ250" s="170">
        <f t="shared" si="198"/>
        <v>0</v>
      </c>
      <c r="EK250" s="169">
        <f t="shared" si="199"/>
        <v>0</v>
      </c>
      <c r="EL250" s="170">
        <f t="shared" si="200"/>
        <v>0</v>
      </c>
      <c r="EM250" s="170">
        <f t="shared" si="201"/>
        <v>0</v>
      </c>
      <c r="EN250" s="174">
        <f t="shared" si="202"/>
        <v>0</v>
      </c>
      <c r="EO250" s="171">
        <f t="shared" si="203"/>
        <v>0</v>
      </c>
      <c r="EP250" s="171">
        <f t="shared" si="204"/>
        <v>0</v>
      </c>
      <c r="EQ250" s="174">
        <f t="shared" si="205"/>
        <v>0</v>
      </c>
      <c r="ER250" s="171">
        <f t="shared" si="206"/>
        <v>0</v>
      </c>
      <c r="ES250" s="198" t="s">
        <v>715</v>
      </c>
    </row>
    <row r="251" spans="1:149" s="182" customFormat="1" ht="88.5" customHeight="1" thickBot="1">
      <c r="A251" s="27">
        <v>239</v>
      </c>
      <c r="B251" s="102" t="s">
        <v>544</v>
      </c>
      <c r="C251" s="102" t="s">
        <v>545</v>
      </c>
      <c r="D251" s="100" t="s">
        <v>57</v>
      </c>
      <c r="E251" s="102" t="s">
        <v>37</v>
      </c>
      <c r="F251" s="104">
        <v>50</v>
      </c>
      <c r="G251" s="102" t="s">
        <v>58</v>
      </c>
      <c r="H251" s="103" t="s">
        <v>59</v>
      </c>
      <c r="I251" s="88"/>
      <c r="J251" s="76"/>
      <c r="K251" s="77"/>
      <c r="L251" s="76"/>
      <c r="M251" s="71"/>
      <c r="N251" s="71"/>
      <c r="P251" s="65"/>
      <c r="Q251" s="65"/>
      <c r="R251" s="149"/>
      <c r="S251" s="65"/>
      <c r="T251" s="78"/>
      <c r="U251" s="65"/>
      <c r="V251" s="65"/>
      <c r="W251" s="149"/>
      <c r="X251" s="66"/>
      <c r="Y251" s="78"/>
      <c r="Z251" s="79"/>
      <c r="AA251" s="80"/>
      <c r="AB251" s="152"/>
      <c r="AC251" s="65"/>
      <c r="AD251" s="78"/>
      <c r="AE251" s="118">
        <v>56376</v>
      </c>
      <c r="AF251" s="118"/>
      <c r="AG251" s="156">
        <f t="shared" si="229"/>
        <v>56376</v>
      </c>
      <c r="AH251" s="118">
        <f>+AG251*F251</f>
        <v>2818800</v>
      </c>
      <c r="AI251" s="78"/>
      <c r="AJ251" s="79"/>
      <c r="AK251" s="80"/>
      <c r="AL251" s="152"/>
      <c r="AM251" s="66"/>
      <c r="AN251" s="81"/>
      <c r="AO251" s="64"/>
      <c r="AP251" s="64"/>
      <c r="AQ251" s="160"/>
      <c r="AR251" s="65"/>
      <c r="AS251" s="81"/>
      <c r="AT251" s="121">
        <v>8729</v>
      </c>
      <c r="AU251" s="121"/>
      <c r="AV251" s="162">
        <f t="shared" si="35"/>
        <v>8729</v>
      </c>
      <c r="AW251" s="121">
        <f t="shared" si="228"/>
        <v>436450</v>
      </c>
      <c r="AX251" s="81"/>
      <c r="AY251" s="65"/>
      <c r="AZ251" s="65"/>
      <c r="BA251" s="149"/>
      <c r="BB251" s="66"/>
      <c r="BC251" s="81"/>
      <c r="BD251" s="65"/>
      <c r="BE251" s="65"/>
      <c r="BF251" s="149"/>
      <c r="BG251" s="57"/>
      <c r="BH251" s="81"/>
      <c r="BI251" s="124"/>
      <c r="BJ251" s="124"/>
      <c r="BK251" s="151"/>
      <c r="BL251" s="123"/>
      <c r="BM251" s="81"/>
      <c r="BN251" s="65"/>
      <c r="BO251" s="65"/>
      <c r="BP251" s="149"/>
      <c r="BQ251" s="65"/>
      <c r="BR251" s="81"/>
      <c r="BS251" s="127">
        <v>11340</v>
      </c>
      <c r="BT251" s="127">
        <v>2154.6</v>
      </c>
      <c r="BU251" s="166">
        <f t="shared" si="207"/>
        <v>13494.6</v>
      </c>
      <c r="BV251" s="60">
        <f t="shared" si="230"/>
        <v>674730</v>
      </c>
      <c r="BW251" s="81"/>
      <c r="BX251" s="82"/>
      <c r="BY251" s="82"/>
      <c r="BZ251" s="157"/>
      <c r="CA251" s="63"/>
      <c r="CB251" s="129"/>
      <c r="CC251" s="82"/>
      <c r="CD251" s="82"/>
      <c r="CE251" s="157"/>
      <c r="CF251" s="63"/>
      <c r="CG251" s="129"/>
      <c r="CH251" s="82"/>
      <c r="CI251" s="82"/>
      <c r="CJ251" s="157"/>
      <c r="CK251" s="82"/>
      <c r="CL251" s="129"/>
      <c r="CM251" s="82"/>
      <c r="CN251" s="82"/>
      <c r="CO251" s="157"/>
      <c r="CP251" s="82"/>
      <c r="CQ251" s="129"/>
      <c r="CR251" s="124"/>
      <c r="CS251" s="124"/>
      <c r="CT251" s="151"/>
      <c r="CU251" s="82"/>
      <c r="CV251" s="129"/>
      <c r="CW251" s="119"/>
      <c r="CX251" s="119"/>
      <c r="CY251" s="150"/>
      <c r="CZ251" s="82"/>
      <c r="DA251" s="129"/>
      <c r="DB251" s="119"/>
      <c r="DC251" s="119"/>
      <c r="DD251" s="150"/>
      <c r="DE251" s="82"/>
      <c r="DF251" s="129"/>
      <c r="DG251" s="124"/>
      <c r="DH251" s="124"/>
      <c r="DI251" s="151"/>
      <c r="DJ251" s="82"/>
      <c r="DK251" s="129"/>
      <c r="DL251" s="119"/>
      <c r="DM251" s="119"/>
      <c r="DN251" s="150"/>
      <c r="DO251" s="82"/>
      <c r="DQ251" s="45">
        <f t="shared" si="208"/>
        <v>26199.866666666669</v>
      </c>
      <c r="DR251" s="46">
        <f>SMALL((R251,W251,AB251,AG251,AL251,AQ251,AV251,BA251,BF251,BK251,BP251,BU251,BZ251,CE251,CJ251,CO251,CT251,CY251,DD251,DI251,DN251),1)</f>
        <v>8729</v>
      </c>
      <c r="DS251" s="180" t="str">
        <f t="shared" si="223"/>
        <v>Rafael Antonio Salamanca</v>
      </c>
      <c r="DT251" s="48"/>
      <c r="DU251" s="91" t="str">
        <f t="shared" si="209"/>
        <v/>
      </c>
      <c r="DV251" s="49">
        <f t="shared" si="210"/>
        <v>8729</v>
      </c>
      <c r="DW251" s="50">
        <f t="shared" si="224"/>
        <v>436450</v>
      </c>
      <c r="DX251" s="170">
        <f t="shared" si="186"/>
        <v>0</v>
      </c>
      <c r="DY251" s="170">
        <f t="shared" si="187"/>
        <v>0</v>
      </c>
      <c r="DZ251" s="170">
        <f t="shared" si="188"/>
        <v>0</v>
      </c>
      <c r="EA251" s="197">
        <f t="shared" si="189"/>
        <v>56376</v>
      </c>
      <c r="EB251" s="170">
        <f t="shared" si="190"/>
        <v>0</v>
      </c>
      <c r="EC251" s="170">
        <f t="shared" si="191"/>
        <v>0</v>
      </c>
      <c r="ED251" s="172">
        <f t="shared" si="192"/>
        <v>8729</v>
      </c>
      <c r="EE251" s="170">
        <f t="shared" si="193"/>
        <v>0</v>
      </c>
      <c r="EF251" s="171">
        <f t="shared" si="194"/>
        <v>0</v>
      </c>
      <c r="EG251" s="173">
        <f t="shared" si="195"/>
        <v>0</v>
      </c>
      <c r="EH251" s="170">
        <f t="shared" si="196"/>
        <v>0</v>
      </c>
      <c r="EI251" s="171">
        <f t="shared" si="197"/>
        <v>13494.6</v>
      </c>
      <c r="EJ251" s="170">
        <f t="shared" si="198"/>
        <v>0</v>
      </c>
      <c r="EK251" s="169">
        <f t="shared" si="199"/>
        <v>0</v>
      </c>
      <c r="EL251" s="170">
        <f t="shared" si="200"/>
        <v>0</v>
      </c>
      <c r="EM251" s="170">
        <f t="shared" si="201"/>
        <v>0</v>
      </c>
      <c r="EN251" s="174">
        <f t="shared" si="202"/>
        <v>0</v>
      </c>
      <c r="EO251" s="171">
        <f t="shared" si="203"/>
        <v>0</v>
      </c>
      <c r="EP251" s="171">
        <f t="shared" si="204"/>
        <v>0</v>
      </c>
      <c r="EQ251" s="174">
        <f t="shared" si="205"/>
        <v>0</v>
      </c>
      <c r="ER251" s="171">
        <f t="shared" si="206"/>
        <v>0</v>
      </c>
      <c r="ES251" s="198" t="s">
        <v>715</v>
      </c>
    </row>
    <row r="252" spans="1:149" s="182" customFormat="1" ht="88.5" customHeight="1" thickBot="1">
      <c r="A252" s="27">
        <v>240</v>
      </c>
      <c r="B252" s="102" t="s">
        <v>546</v>
      </c>
      <c r="C252" s="102" t="s">
        <v>547</v>
      </c>
      <c r="D252" s="100" t="s">
        <v>57</v>
      </c>
      <c r="E252" s="102" t="s">
        <v>37</v>
      </c>
      <c r="F252" s="104">
        <v>63.363636363636303</v>
      </c>
      <c r="G252" s="102" t="s">
        <v>58</v>
      </c>
      <c r="H252" s="103" t="s">
        <v>59</v>
      </c>
      <c r="I252" s="88"/>
      <c r="J252" s="76"/>
      <c r="K252" s="77"/>
      <c r="L252" s="76"/>
      <c r="M252" s="71"/>
      <c r="N252" s="71"/>
      <c r="P252" s="65"/>
      <c r="Q252" s="65"/>
      <c r="R252" s="149"/>
      <c r="S252" s="65"/>
      <c r="T252" s="78"/>
      <c r="U252" s="65"/>
      <c r="V252" s="65"/>
      <c r="W252" s="149"/>
      <c r="X252" s="66"/>
      <c r="Y252" s="78"/>
      <c r="Z252" s="79"/>
      <c r="AA252" s="80"/>
      <c r="AB252" s="152"/>
      <c r="AC252" s="65"/>
      <c r="AD252" s="78"/>
      <c r="AE252" s="117"/>
      <c r="AF252" s="117"/>
      <c r="AG252" s="155"/>
      <c r="AH252" s="117"/>
      <c r="AI252" s="78"/>
      <c r="AJ252" s="79"/>
      <c r="AK252" s="80"/>
      <c r="AL252" s="152"/>
      <c r="AM252" s="66"/>
      <c r="AN252" s="81"/>
      <c r="AO252" s="64"/>
      <c r="AP252" s="64"/>
      <c r="AQ252" s="160"/>
      <c r="AR252" s="65"/>
      <c r="AS252" s="81"/>
      <c r="AT252" s="121">
        <v>91084</v>
      </c>
      <c r="AU252" s="121">
        <f>AT252*19%</f>
        <v>17305.96</v>
      </c>
      <c r="AV252" s="162">
        <f t="shared" si="35"/>
        <v>108389.95999999999</v>
      </c>
      <c r="AW252" s="121">
        <f t="shared" si="228"/>
        <v>6867982.0109090842</v>
      </c>
      <c r="AX252" s="81"/>
      <c r="AY252" s="65"/>
      <c r="AZ252" s="65"/>
      <c r="BA252" s="149"/>
      <c r="BB252" s="66"/>
      <c r="BC252" s="81"/>
      <c r="BD252" s="65"/>
      <c r="BE252" s="65"/>
      <c r="BF252" s="149"/>
      <c r="BG252" s="57"/>
      <c r="BH252" s="81"/>
      <c r="BI252" s="123">
        <v>82530</v>
      </c>
      <c r="BJ252" s="123">
        <v>15681</v>
      </c>
      <c r="BK252" s="163">
        <v>98211</v>
      </c>
      <c r="BL252" s="123">
        <f t="shared" ref="BL252:BL265" si="231">+BK252*F252</f>
        <v>6223006.0909090852</v>
      </c>
      <c r="BM252" s="81"/>
      <c r="BN252" s="65"/>
      <c r="BO252" s="65"/>
      <c r="BP252" s="149"/>
      <c r="BQ252" s="65"/>
      <c r="BR252" s="81"/>
      <c r="BS252" s="127"/>
      <c r="BT252" s="127"/>
      <c r="BU252" s="150"/>
      <c r="BV252" s="60"/>
      <c r="BW252" s="81"/>
      <c r="BX252" s="82"/>
      <c r="BY252" s="82"/>
      <c r="BZ252" s="157"/>
      <c r="CA252" s="63"/>
      <c r="CB252" s="129"/>
      <c r="CC252" s="82"/>
      <c r="CD252" s="82"/>
      <c r="CE252" s="157"/>
      <c r="CF252" s="63"/>
      <c r="CG252" s="129"/>
      <c r="CH252" s="82"/>
      <c r="CI252" s="82"/>
      <c r="CJ252" s="157"/>
      <c r="CK252" s="82"/>
      <c r="CL252" s="129"/>
      <c r="CM252" s="82"/>
      <c r="CN252" s="82"/>
      <c r="CO252" s="157"/>
      <c r="CP252" s="82"/>
      <c r="CQ252" s="129"/>
      <c r="CR252" s="124"/>
      <c r="CS252" s="124"/>
      <c r="CT252" s="151"/>
      <c r="CU252" s="82"/>
      <c r="CV252" s="129"/>
      <c r="CW252" s="119"/>
      <c r="CX252" s="119"/>
      <c r="CY252" s="150"/>
      <c r="CZ252" s="82"/>
      <c r="DA252" s="129"/>
      <c r="DB252" s="119"/>
      <c r="DC252" s="119"/>
      <c r="DD252" s="150"/>
      <c r="DE252" s="82"/>
      <c r="DF252" s="129"/>
      <c r="DG252" s="124"/>
      <c r="DH252" s="124"/>
      <c r="DI252" s="151"/>
      <c r="DJ252" s="82"/>
      <c r="DK252" s="129"/>
      <c r="DL252" s="119"/>
      <c r="DM252" s="119"/>
      <c r="DN252" s="150"/>
      <c r="DO252" s="82"/>
      <c r="DQ252" s="45">
        <f t="shared" si="208"/>
        <v>103300.48</v>
      </c>
      <c r="DR252" s="46">
        <f>SMALL((R252,W252,AB252,AG252,AL252,AQ252,AV252,BA252,BF252,BK252,BP252,BU252,BZ252,CE252,CJ252,CO252,CT252,CY252,DD252,DI252,DN252),1)</f>
        <v>98211</v>
      </c>
      <c r="DS252" s="175" t="str">
        <f t="shared" si="223"/>
        <v>DISCOLMETS S.A.S</v>
      </c>
      <c r="DT252" s="48"/>
      <c r="DU252" s="91" t="str">
        <f t="shared" si="209"/>
        <v/>
      </c>
      <c r="DV252" s="49">
        <f t="shared" si="210"/>
        <v>98211</v>
      </c>
      <c r="DW252" s="50">
        <f t="shared" si="224"/>
        <v>6223006.0909090852</v>
      </c>
      <c r="DX252" s="170">
        <f t="shared" si="186"/>
        <v>0</v>
      </c>
      <c r="DY252" s="170">
        <f t="shared" si="187"/>
        <v>0</v>
      </c>
      <c r="DZ252" s="170">
        <f t="shared" si="188"/>
        <v>0</v>
      </c>
      <c r="EA252" s="171">
        <f t="shared" si="189"/>
        <v>0</v>
      </c>
      <c r="EB252" s="170">
        <f t="shared" si="190"/>
        <v>0</v>
      </c>
      <c r="EC252" s="170">
        <f t="shared" si="191"/>
        <v>0</v>
      </c>
      <c r="ED252" s="172">
        <f t="shared" si="192"/>
        <v>108389.95999999999</v>
      </c>
      <c r="EE252" s="170">
        <f t="shared" si="193"/>
        <v>0</v>
      </c>
      <c r="EF252" s="171">
        <f t="shared" si="194"/>
        <v>0</v>
      </c>
      <c r="EG252" s="173">
        <f t="shared" si="195"/>
        <v>98211</v>
      </c>
      <c r="EH252" s="170">
        <f t="shared" si="196"/>
        <v>0</v>
      </c>
      <c r="EI252" s="171">
        <f t="shared" si="197"/>
        <v>0</v>
      </c>
      <c r="EJ252" s="170">
        <f t="shared" si="198"/>
        <v>0</v>
      </c>
      <c r="EK252" s="169">
        <f t="shared" si="199"/>
        <v>0</v>
      </c>
      <c r="EL252" s="170">
        <f t="shared" si="200"/>
        <v>0</v>
      </c>
      <c r="EM252" s="170">
        <f t="shared" si="201"/>
        <v>0</v>
      </c>
      <c r="EN252" s="174">
        <f t="shared" si="202"/>
        <v>0</v>
      </c>
      <c r="EO252" s="171">
        <f t="shared" si="203"/>
        <v>0</v>
      </c>
      <c r="EP252" s="171">
        <f t="shared" si="204"/>
        <v>0</v>
      </c>
      <c r="EQ252" s="174">
        <f t="shared" si="205"/>
        <v>0</v>
      </c>
      <c r="ER252" s="171">
        <f t="shared" si="206"/>
        <v>0</v>
      </c>
      <c r="ES252" s="35" t="s">
        <v>706</v>
      </c>
    </row>
    <row r="253" spans="1:149" s="182" customFormat="1" ht="88.5" customHeight="1" thickBot="1">
      <c r="A253" s="27">
        <v>241</v>
      </c>
      <c r="B253" s="102" t="s">
        <v>548</v>
      </c>
      <c r="C253" s="102" t="s">
        <v>549</v>
      </c>
      <c r="D253" s="100" t="s">
        <v>57</v>
      </c>
      <c r="E253" s="102" t="s">
        <v>37</v>
      </c>
      <c r="F253" s="104">
        <v>1</v>
      </c>
      <c r="G253" s="102" t="s">
        <v>58</v>
      </c>
      <c r="H253" s="103" t="s">
        <v>59</v>
      </c>
      <c r="I253" s="88"/>
      <c r="J253" s="76"/>
      <c r="K253" s="77"/>
      <c r="L253" s="76"/>
      <c r="M253" s="71"/>
      <c r="N253" s="71"/>
      <c r="P253" s="65"/>
      <c r="Q253" s="65"/>
      <c r="R253" s="149"/>
      <c r="S253" s="65"/>
      <c r="T253" s="78"/>
      <c r="U253" s="65"/>
      <c r="V253" s="65"/>
      <c r="W253" s="149"/>
      <c r="X253" s="66"/>
      <c r="Y253" s="78"/>
      <c r="Z253" s="79"/>
      <c r="AA253" s="80"/>
      <c r="AB253" s="152"/>
      <c r="AC253" s="65"/>
      <c r="AD253" s="78"/>
      <c r="AE253" s="117"/>
      <c r="AF253" s="117"/>
      <c r="AG253" s="155"/>
      <c r="AH253" s="117"/>
      <c r="AI253" s="78"/>
      <c r="AJ253" s="79"/>
      <c r="AK253" s="80"/>
      <c r="AL253" s="152"/>
      <c r="AM253" s="66"/>
      <c r="AN253" s="81"/>
      <c r="AO253" s="64"/>
      <c r="AP253" s="64"/>
      <c r="AQ253" s="160"/>
      <c r="AR253" s="65"/>
      <c r="AS253" s="81"/>
      <c r="AT253" s="121"/>
      <c r="AU253" s="121"/>
      <c r="AV253" s="162"/>
      <c r="AW253" s="121"/>
      <c r="AX253" s="81"/>
      <c r="AY253" s="65"/>
      <c r="AZ253" s="65"/>
      <c r="BA253" s="149"/>
      <c r="BB253" s="66"/>
      <c r="BC253" s="81"/>
      <c r="BD253" s="65"/>
      <c r="BE253" s="65"/>
      <c r="BF253" s="149"/>
      <c r="BG253" s="57"/>
      <c r="BH253" s="81"/>
      <c r="BI253" s="123">
        <v>92169</v>
      </c>
      <c r="BJ253" s="123"/>
      <c r="BK253" s="163">
        <v>92169</v>
      </c>
      <c r="BL253" s="123">
        <f t="shared" si="231"/>
        <v>92169</v>
      </c>
      <c r="BM253" s="81"/>
      <c r="BN253" s="65"/>
      <c r="BO253" s="65"/>
      <c r="BP253" s="149"/>
      <c r="BQ253" s="65"/>
      <c r="BR253" s="81"/>
      <c r="BS253" s="127"/>
      <c r="BT253" s="127"/>
      <c r="BU253" s="150"/>
      <c r="BV253" s="60"/>
      <c r="BW253" s="81"/>
      <c r="BX253" s="82"/>
      <c r="BY253" s="82"/>
      <c r="BZ253" s="157"/>
      <c r="CA253" s="63"/>
      <c r="CB253" s="129"/>
      <c r="CC253" s="82"/>
      <c r="CD253" s="82"/>
      <c r="CE253" s="157"/>
      <c r="CF253" s="63"/>
      <c r="CG253" s="129"/>
      <c r="CH253" s="82"/>
      <c r="CI253" s="82"/>
      <c r="CJ253" s="157"/>
      <c r="CK253" s="82"/>
      <c r="CL253" s="129"/>
      <c r="CM253" s="82"/>
      <c r="CN253" s="82"/>
      <c r="CO253" s="157"/>
      <c r="CP253" s="82"/>
      <c r="CQ253" s="129"/>
      <c r="CR253" s="124"/>
      <c r="CS253" s="124"/>
      <c r="CT253" s="151"/>
      <c r="CU253" s="82"/>
      <c r="CV253" s="129"/>
      <c r="CW253" s="119"/>
      <c r="CX253" s="119"/>
      <c r="CY253" s="150"/>
      <c r="CZ253" s="82"/>
      <c r="DA253" s="129"/>
      <c r="DB253" s="119"/>
      <c r="DC253" s="119"/>
      <c r="DD253" s="150"/>
      <c r="DE253" s="82"/>
      <c r="DF253" s="129"/>
      <c r="DG253" s="124"/>
      <c r="DH253" s="124"/>
      <c r="DI253" s="151"/>
      <c r="DJ253" s="82"/>
      <c r="DK253" s="129"/>
      <c r="DL253" s="119"/>
      <c r="DM253" s="119"/>
      <c r="DN253" s="150"/>
      <c r="DO253" s="82"/>
      <c r="DQ253" s="45">
        <f t="shared" si="208"/>
        <v>92169</v>
      </c>
      <c r="DR253" s="46">
        <f>SMALL((R253,W253,AB253,AG253,AL253,AQ253,AV253,BA253,BF253,BK253,BP253,BU253,BZ253,CE253,CJ253,CO253,CT253,CY253,DD253,DI253,DN253),1)</f>
        <v>92169</v>
      </c>
      <c r="DS253" s="175" t="str">
        <f t="shared" si="223"/>
        <v>DISCOLMETS S.A.S</v>
      </c>
      <c r="DT253" s="48"/>
      <c r="DU253" s="91" t="str">
        <f t="shared" si="209"/>
        <v/>
      </c>
      <c r="DV253" s="49">
        <f t="shared" si="210"/>
        <v>92169</v>
      </c>
      <c r="DW253" s="50">
        <f t="shared" si="224"/>
        <v>92169</v>
      </c>
      <c r="DX253" s="170">
        <f t="shared" si="186"/>
        <v>0</v>
      </c>
      <c r="DY253" s="170">
        <f t="shared" si="187"/>
        <v>0</v>
      </c>
      <c r="DZ253" s="170">
        <f t="shared" si="188"/>
        <v>0</v>
      </c>
      <c r="EA253" s="171">
        <f t="shared" si="189"/>
        <v>0</v>
      </c>
      <c r="EB253" s="170">
        <f t="shared" si="190"/>
        <v>0</v>
      </c>
      <c r="EC253" s="170">
        <f t="shared" si="191"/>
        <v>0</v>
      </c>
      <c r="ED253" s="172">
        <f t="shared" si="192"/>
        <v>0</v>
      </c>
      <c r="EE253" s="170">
        <f t="shared" si="193"/>
        <v>0</v>
      </c>
      <c r="EF253" s="171">
        <f t="shared" si="194"/>
        <v>0</v>
      </c>
      <c r="EG253" s="173">
        <f t="shared" si="195"/>
        <v>92169</v>
      </c>
      <c r="EH253" s="170">
        <f t="shared" si="196"/>
        <v>0</v>
      </c>
      <c r="EI253" s="171">
        <f t="shared" si="197"/>
        <v>0</v>
      </c>
      <c r="EJ253" s="170">
        <f t="shared" si="198"/>
        <v>0</v>
      </c>
      <c r="EK253" s="169">
        <f t="shared" si="199"/>
        <v>0</v>
      </c>
      <c r="EL253" s="170">
        <f t="shared" si="200"/>
        <v>0</v>
      </c>
      <c r="EM253" s="170">
        <f t="shared" si="201"/>
        <v>0</v>
      </c>
      <c r="EN253" s="174">
        <f t="shared" si="202"/>
        <v>0</v>
      </c>
      <c r="EO253" s="171">
        <f t="shared" si="203"/>
        <v>0</v>
      </c>
      <c r="EP253" s="171">
        <f t="shared" si="204"/>
        <v>0</v>
      </c>
      <c r="EQ253" s="174">
        <f t="shared" si="205"/>
        <v>0</v>
      </c>
      <c r="ER253" s="171">
        <f t="shared" si="206"/>
        <v>0</v>
      </c>
      <c r="ES253" s="35"/>
    </row>
    <row r="254" spans="1:149" s="182" customFormat="1" ht="88.5" customHeight="1" thickBot="1">
      <c r="A254" s="27">
        <v>242</v>
      </c>
      <c r="B254" s="98" t="s">
        <v>550</v>
      </c>
      <c r="C254" s="99" t="s">
        <v>551</v>
      </c>
      <c r="D254" s="100" t="s">
        <v>57</v>
      </c>
      <c r="E254" s="99" t="s">
        <v>37</v>
      </c>
      <c r="F254" s="101">
        <v>4200</v>
      </c>
      <c r="G254" s="102" t="s">
        <v>58</v>
      </c>
      <c r="H254" s="103" t="s">
        <v>59</v>
      </c>
      <c r="I254" s="88"/>
      <c r="J254" s="85"/>
      <c r="K254" s="77"/>
      <c r="L254" s="77"/>
      <c r="M254" s="71"/>
      <c r="N254" s="71"/>
      <c r="P254" s="65"/>
      <c r="Q254" s="65"/>
      <c r="R254" s="149"/>
      <c r="S254" s="65"/>
      <c r="T254" s="78"/>
      <c r="U254" s="65"/>
      <c r="V254" s="65"/>
      <c r="W254" s="149"/>
      <c r="X254" s="66"/>
      <c r="Y254" s="78"/>
      <c r="Z254" s="79"/>
      <c r="AA254" s="80"/>
      <c r="AB254" s="152"/>
      <c r="AC254" s="65"/>
      <c r="AD254" s="78"/>
      <c r="AE254" s="117"/>
      <c r="AF254" s="117"/>
      <c r="AG254" s="155"/>
      <c r="AH254" s="117"/>
      <c r="AI254" s="78"/>
      <c r="AJ254" s="79"/>
      <c r="AK254" s="80"/>
      <c r="AL254" s="152"/>
      <c r="AM254" s="66"/>
      <c r="AN254" s="81"/>
      <c r="AO254" s="64"/>
      <c r="AP254" s="64"/>
      <c r="AQ254" s="160"/>
      <c r="AR254" s="65"/>
      <c r="AS254" s="81"/>
      <c r="AT254" s="121">
        <v>883</v>
      </c>
      <c r="AU254" s="121">
        <f>AT254*19%</f>
        <v>167.77</v>
      </c>
      <c r="AV254" s="162">
        <f t="shared" si="35"/>
        <v>1050.77</v>
      </c>
      <c r="AW254" s="121">
        <f>+AV254*F254</f>
        <v>4413234</v>
      </c>
      <c r="AX254" s="81"/>
      <c r="AY254" s="65"/>
      <c r="AZ254" s="65"/>
      <c r="BA254" s="149"/>
      <c r="BB254" s="66"/>
      <c r="BC254" s="81"/>
      <c r="BD254" s="65"/>
      <c r="BE254" s="65"/>
      <c r="BF254" s="149"/>
      <c r="BG254" s="57"/>
      <c r="BH254" s="81"/>
      <c r="BI254" s="123">
        <v>968</v>
      </c>
      <c r="BJ254" s="123">
        <v>184</v>
      </c>
      <c r="BK254" s="163">
        <v>1152</v>
      </c>
      <c r="BL254" s="123">
        <f t="shared" si="231"/>
        <v>4838400</v>
      </c>
      <c r="BM254" s="81"/>
      <c r="BN254" s="65"/>
      <c r="BO254" s="65"/>
      <c r="BP254" s="149"/>
      <c r="BQ254" s="65"/>
      <c r="BR254" s="81"/>
      <c r="BS254" s="127"/>
      <c r="BT254" s="127"/>
      <c r="BU254" s="150"/>
      <c r="BV254" s="60"/>
      <c r="BW254" s="81"/>
      <c r="BX254" s="130">
        <v>328</v>
      </c>
      <c r="BY254" s="130">
        <v>62.32</v>
      </c>
      <c r="BZ254" s="150">
        <f t="shared" ref="BZ254" si="232">+BY254+BX254</f>
        <v>390.32</v>
      </c>
      <c r="CA254" s="63">
        <f>+BZ254*F254</f>
        <v>1639344</v>
      </c>
      <c r="CB254" s="129"/>
      <c r="CC254" s="82"/>
      <c r="CD254" s="82"/>
      <c r="CE254" s="157"/>
      <c r="CF254" s="63"/>
      <c r="CG254" s="129"/>
      <c r="CH254" s="82"/>
      <c r="CI254" s="82"/>
      <c r="CJ254" s="157"/>
      <c r="CK254" s="82"/>
      <c r="CL254" s="129"/>
      <c r="CM254" s="82"/>
      <c r="CN254" s="82"/>
      <c r="CO254" s="157"/>
      <c r="CP254" s="82"/>
      <c r="CQ254" s="129"/>
      <c r="CR254" s="124">
        <v>268</v>
      </c>
      <c r="CS254" s="133"/>
      <c r="CT254" s="151">
        <f t="shared" ref="CT254:CT286" si="233">+CR254+CS254</f>
        <v>268</v>
      </c>
      <c r="CU254" s="82">
        <f>+CT254*F254</f>
        <v>1125600</v>
      </c>
      <c r="CV254" s="129"/>
      <c r="CW254" s="119"/>
      <c r="CX254" s="119"/>
      <c r="CY254" s="150"/>
      <c r="CZ254" s="82"/>
      <c r="DA254" s="129"/>
      <c r="DB254" s="110">
        <v>285</v>
      </c>
      <c r="DC254" s="110">
        <v>54</v>
      </c>
      <c r="DD254" s="150">
        <f t="shared" si="217"/>
        <v>339</v>
      </c>
      <c r="DE254" s="82">
        <f>+DD254*F254</f>
        <v>1423800</v>
      </c>
      <c r="DF254" s="129"/>
      <c r="DG254" s="124"/>
      <c r="DH254" s="124"/>
      <c r="DI254" s="151"/>
      <c r="DJ254" s="82"/>
      <c r="DK254" s="129"/>
      <c r="DL254" s="119"/>
      <c r="DM254" s="119"/>
      <c r="DN254" s="150"/>
      <c r="DO254" s="82"/>
      <c r="DQ254" s="45">
        <f t="shared" si="208"/>
        <v>640.01800000000003</v>
      </c>
      <c r="DR254" s="46">
        <f>SMALL((R254,W254,AB254,AG254,AL254,AQ254,AV254,BA254,BF254,BK254,BP254,BU254,BZ254,CE254,CJ254,CO254,CT254,CY254,DD254,DI254,DN254),1)</f>
        <v>268</v>
      </c>
      <c r="DS254" s="175" t="str">
        <f t="shared" si="223"/>
        <v>LABORATORIOS GOTHAPLAST</v>
      </c>
      <c r="DT254" s="48"/>
      <c r="DU254" s="91" t="str">
        <f t="shared" si="209"/>
        <v/>
      </c>
      <c r="DV254" s="49">
        <f t="shared" si="210"/>
        <v>268</v>
      </c>
      <c r="DW254" s="50">
        <f t="shared" si="224"/>
        <v>1125600</v>
      </c>
      <c r="DX254" s="170">
        <f t="shared" si="186"/>
        <v>0</v>
      </c>
      <c r="DY254" s="170">
        <f t="shared" si="187"/>
        <v>0</v>
      </c>
      <c r="DZ254" s="170">
        <f t="shared" si="188"/>
        <v>0</v>
      </c>
      <c r="EA254" s="171">
        <f t="shared" si="189"/>
        <v>0</v>
      </c>
      <c r="EB254" s="170">
        <f t="shared" si="190"/>
        <v>0</v>
      </c>
      <c r="EC254" s="170">
        <f t="shared" si="191"/>
        <v>0</v>
      </c>
      <c r="ED254" s="172">
        <f t="shared" si="192"/>
        <v>1050.77</v>
      </c>
      <c r="EE254" s="170">
        <f t="shared" si="193"/>
        <v>0</v>
      </c>
      <c r="EF254" s="171">
        <f t="shared" si="194"/>
        <v>0</v>
      </c>
      <c r="EG254" s="173">
        <f t="shared" si="195"/>
        <v>1152</v>
      </c>
      <c r="EH254" s="170">
        <f t="shared" si="196"/>
        <v>0</v>
      </c>
      <c r="EI254" s="171">
        <f t="shared" si="197"/>
        <v>0</v>
      </c>
      <c r="EJ254" s="170">
        <f t="shared" si="198"/>
        <v>390.32</v>
      </c>
      <c r="EK254" s="169">
        <f t="shared" si="199"/>
        <v>0</v>
      </c>
      <c r="EL254" s="170">
        <f t="shared" si="200"/>
        <v>0</v>
      </c>
      <c r="EM254" s="170">
        <f t="shared" si="201"/>
        <v>0</v>
      </c>
      <c r="EN254" s="174">
        <f t="shared" si="202"/>
        <v>268</v>
      </c>
      <c r="EO254" s="171">
        <f t="shared" si="203"/>
        <v>0</v>
      </c>
      <c r="EP254" s="171">
        <f t="shared" si="204"/>
        <v>339</v>
      </c>
      <c r="EQ254" s="174">
        <f t="shared" si="205"/>
        <v>0</v>
      </c>
      <c r="ER254" s="171">
        <f t="shared" si="206"/>
        <v>0</v>
      </c>
      <c r="ES254" s="35"/>
    </row>
    <row r="255" spans="1:149" s="182" customFormat="1" ht="88.5" customHeight="1" thickBot="1">
      <c r="A255" s="27">
        <v>243</v>
      </c>
      <c r="B255" s="98" t="s">
        <v>552</v>
      </c>
      <c r="C255" s="99" t="s">
        <v>553</v>
      </c>
      <c r="D255" s="100" t="s">
        <v>57</v>
      </c>
      <c r="E255" s="99" t="s">
        <v>37</v>
      </c>
      <c r="F255" s="101">
        <v>10</v>
      </c>
      <c r="G255" s="102" t="s">
        <v>58</v>
      </c>
      <c r="H255" s="103" t="s">
        <v>59</v>
      </c>
      <c r="I255" s="88"/>
      <c r="J255" s="85"/>
      <c r="K255" s="77"/>
      <c r="L255" s="77"/>
      <c r="M255" s="71"/>
      <c r="N255" s="71"/>
      <c r="P255" s="65"/>
      <c r="Q255" s="65"/>
      <c r="R255" s="149"/>
      <c r="S255" s="65"/>
      <c r="T255" s="78"/>
      <c r="U255" s="65"/>
      <c r="V255" s="65"/>
      <c r="W255" s="149"/>
      <c r="X255" s="66"/>
      <c r="Y255" s="78"/>
      <c r="Z255" s="79"/>
      <c r="AA255" s="80"/>
      <c r="AB255" s="152"/>
      <c r="AC255" s="65"/>
      <c r="AD255" s="78"/>
      <c r="AE255" s="117"/>
      <c r="AF255" s="117"/>
      <c r="AG255" s="155"/>
      <c r="AH255" s="117"/>
      <c r="AI255" s="78"/>
      <c r="AJ255" s="79"/>
      <c r="AK255" s="80"/>
      <c r="AL255" s="152"/>
      <c r="AM255" s="66"/>
      <c r="AN255" s="81"/>
      <c r="AO255" s="64"/>
      <c r="AP255" s="64"/>
      <c r="AQ255" s="160"/>
      <c r="AR255" s="65"/>
      <c r="AS255" s="81"/>
      <c r="AT255" s="121"/>
      <c r="AU255" s="121"/>
      <c r="AV255" s="162"/>
      <c r="AW255" s="121"/>
      <c r="AX255" s="81"/>
      <c r="AY255" s="65"/>
      <c r="AZ255" s="65"/>
      <c r="BA255" s="149"/>
      <c r="BB255" s="66"/>
      <c r="BC255" s="81"/>
      <c r="BD255" s="65"/>
      <c r="BE255" s="65"/>
      <c r="BF255" s="149"/>
      <c r="BG255" s="57"/>
      <c r="BH255" s="81"/>
      <c r="BI255" s="123">
        <v>151325</v>
      </c>
      <c r="BJ255" s="123">
        <v>28752</v>
      </c>
      <c r="BK255" s="163">
        <v>180077</v>
      </c>
      <c r="BL255" s="123">
        <f t="shared" si="231"/>
        <v>1800770</v>
      </c>
      <c r="BM255" s="81"/>
      <c r="BN255" s="65"/>
      <c r="BO255" s="65"/>
      <c r="BP255" s="149"/>
      <c r="BQ255" s="65"/>
      <c r="BR255" s="81"/>
      <c r="BS255" s="127"/>
      <c r="BT255" s="127"/>
      <c r="BU255" s="150"/>
      <c r="BV255" s="60"/>
      <c r="BW255" s="81"/>
      <c r="BX255" s="82"/>
      <c r="BY255" s="82"/>
      <c r="BZ255" s="157"/>
      <c r="CA255" s="63"/>
      <c r="CB255" s="129"/>
      <c r="CC255" s="82"/>
      <c r="CD255" s="82"/>
      <c r="CE255" s="157"/>
      <c r="CF255" s="63"/>
      <c r="CG255" s="129"/>
      <c r="CH255" s="82"/>
      <c r="CI255" s="82"/>
      <c r="CJ255" s="157"/>
      <c r="CK255" s="82"/>
      <c r="CL255" s="129"/>
      <c r="CM255" s="82"/>
      <c r="CN255" s="82"/>
      <c r="CO255" s="157"/>
      <c r="CP255" s="82"/>
      <c r="CQ255" s="129"/>
      <c r="CR255" s="124"/>
      <c r="CS255" s="124"/>
      <c r="CT255" s="151"/>
      <c r="CU255" s="82"/>
      <c r="CV255" s="129"/>
      <c r="CW255" s="119"/>
      <c r="CX255" s="119"/>
      <c r="CY255" s="150"/>
      <c r="CZ255" s="82"/>
      <c r="DA255" s="129"/>
      <c r="DB255" s="119"/>
      <c r="DC255" s="119"/>
      <c r="DD255" s="150"/>
      <c r="DE255" s="82"/>
      <c r="DF255" s="129"/>
      <c r="DG255" s="124"/>
      <c r="DH255" s="124"/>
      <c r="DI255" s="151"/>
      <c r="DJ255" s="82"/>
      <c r="DK255" s="129"/>
      <c r="DL255" s="119"/>
      <c r="DM255" s="119"/>
      <c r="DN255" s="150"/>
      <c r="DO255" s="82"/>
      <c r="DQ255" s="45">
        <f t="shared" si="208"/>
        <v>180077</v>
      </c>
      <c r="DR255" s="46">
        <f>SMALL((R255,W255,AB255,AG255,AL255,AQ255,AV255,BA255,BF255,BK255,BP255,BU255,BZ255,CE255,CJ255,CO255,CT255,CY255,DD255,DI255,DN255),1)</f>
        <v>180077</v>
      </c>
      <c r="DS255" s="175" t="str">
        <f t="shared" si="223"/>
        <v>DISCOLMETS S.A.S</v>
      </c>
      <c r="DT255" s="48"/>
      <c r="DU255" s="91" t="str">
        <f t="shared" si="209"/>
        <v/>
      </c>
      <c r="DV255" s="49">
        <f t="shared" si="210"/>
        <v>180077</v>
      </c>
      <c r="DW255" s="50">
        <f t="shared" si="224"/>
        <v>1800770</v>
      </c>
      <c r="DX255" s="170">
        <f t="shared" si="186"/>
        <v>0</v>
      </c>
      <c r="DY255" s="170">
        <f t="shared" si="187"/>
        <v>0</v>
      </c>
      <c r="DZ255" s="170">
        <f t="shared" si="188"/>
        <v>0</v>
      </c>
      <c r="EA255" s="171">
        <f t="shared" si="189"/>
        <v>0</v>
      </c>
      <c r="EB255" s="170">
        <f t="shared" si="190"/>
        <v>0</v>
      </c>
      <c r="EC255" s="170">
        <f t="shared" si="191"/>
        <v>0</v>
      </c>
      <c r="ED255" s="172">
        <f t="shared" si="192"/>
        <v>0</v>
      </c>
      <c r="EE255" s="170">
        <f t="shared" si="193"/>
        <v>0</v>
      </c>
      <c r="EF255" s="171">
        <f t="shared" si="194"/>
        <v>0</v>
      </c>
      <c r="EG255" s="173">
        <f t="shared" si="195"/>
        <v>180077</v>
      </c>
      <c r="EH255" s="170">
        <f t="shared" si="196"/>
        <v>0</v>
      </c>
      <c r="EI255" s="171">
        <f t="shared" si="197"/>
        <v>0</v>
      </c>
      <c r="EJ255" s="170">
        <f t="shared" si="198"/>
        <v>0</v>
      </c>
      <c r="EK255" s="169">
        <f t="shared" si="199"/>
        <v>0</v>
      </c>
      <c r="EL255" s="170">
        <f t="shared" si="200"/>
        <v>0</v>
      </c>
      <c r="EM255" s="170">
        <f t="shared" si="201"/>
        <v>0</v>
      </c>
      <c r="EN255" s="174">
        <f t="shared" si="202"/>
        <v>0</v>
      </c>
      <c r="EO255" s="171">
        <f t="shared" si="203"/>
        <v>0</v>
      </c>
      <c r="EP255" s="171">
        <f t="shared" si="204"/>
        <v>0</v>
      </c>
      <c r="EQ255" s="174">
        <f t="shared" si="205"/>
        <v>0</v>
      </c>
      <c r="ER255" s="171">
        <f t="shared" si="206"/>
        <v>0</v>
      </c>
      <c r="ES255" s="35"/>
    </row>
    <row r="256" spans="1:149" s="182" customFormat="1" ht="88.5" customHeight="1" thickBot="1">
      <c r="A256" s="27">
        <v>244</v>
      </c>
      <c r="B256" s="102" t="s">
        <v>554</v>
      </c>
      <c r="C256" s="102" t="s">
        <v>555</v>
      </c>
      <c r="D256" s="100" t="s">
        <v>57</v>
      </c>
      <c r="E256" s="102" t="s">
        <v>37</v>
      </c>
      <c r="F256" s="104">
        <v>1</v>
      </c>
      <c r="G256" s="102" t="s">
        <v>58</v>
      </c>
      <c r="H256" s="103" t="s">
        <v>59</v>
      </c>
      <c r="I256" s="88"/>
      <c r="J256" s="85"/>
      <c r="K256" s="77"/>
      <c r="L256" s="77"/>
      <c r="M256" s="71"/>
      <c r="N256" s="71"/>
      <c r="P256" s="65"/>
      <c r="Q256" s="65"/>
      <c r="R256" s="149"/>
      <c r="S256" s="65"/>
      <c r="T256" s="78"/>
      <c r="U256" s="112">
        <v>2656.6265060240967</v>
      </c>
      <c r="V256" s="113"/>
      <c r="W256" s="151">
        <v>2656.6265060240967</v>
      </c>
      <c r="X256" s="66">
        <f>+W256*F256</f>
        <v>2656.6265060240967</v>
      </c>
      <c r="Y256" s="78"/>
      <c r="Z256" s="79"/>
      <c r="AA256" s="80"/>
      <c r="AB256" s="152"/>
      <c r="AC256" s="65"/>
      <c r="AD256" s="78"/>
      <c r="AE256" s="117"/>
      <c r="AF256" s="117"/>
      <c r="AG256" s="155"/>
      <c r="AH256" s="117"/>
      <c r="AI256" s="78"/>
      <c r="AJ256" s="79"/>
      <c r="AK256" s="80"/>
      <c r="AL256" s="152"/>
      <c r="AM256" s="66"/>
      <c r="AN256" s="81"/>
      <c r="AO256" s="64"/>
      <c r="AP256" s="64"/>
      <c r="AQ256" s="160"/>
      <c r="AR256" s="65"/>
      <c r="AS256" s="81"/>
      <c r="AT256" s="121"/>
      <c r="AU256" s="121"/>
      <c r="AV256" s="162"/>
      <c r="AW256" s="121"/>
      <c r="AX256" s="81"/>
      <c r="AY256" s="65"/>
      <c r="AZ256" s="65"/>
      <c r="BA256" s="149"/>
      <c r="BB256" s="66"/>
      <c r="BC256" s="81"/>
      <c r="BD256" s="65"/>
      <c r="BE256" s="65"/>
      <c r="BF256" s="149"/>
      <c r="BG256" s="57"/>
      <c r="BH256" s="81"/>
      <c r="BI256" s="123">
        <v>3427</v>
      </c>
      <c r="BJ256" s="123"/>
      <c r="BK256" s="163">
        <v>3427</v>
      </c>
      <c r="BL256" s="123">
        <f t="shared" si="231"/>
        <v>3427</v>
      </c>
      <c r="BM256" s="81"/>
      <c r="BN256" s="65"/>
      <c r="BO256" s="65"/>
      <c r="BP256" s="149"/>
      <c r="BQ256" s="65"/>
      <c r="BR256" s="81"/>
      <c r="BS256" s="127"/>
      <c r="BT256" s="127"/>
      <c r="BU256" s="150"/>
      <c r="BV256" s="60"/>
      <c r="BW256" s="81"/>
      <c r="BX256" s="82"/>
      <c r="BY256" s="82"/>
      <c r="BZ256" s="157"/>
      <c r="CA256" s="63"/>
      <c r="CB256" s="129"/>
      <c r="CC256" s="82"/>
      <c r="CD256" s="82"/>
      <c r="CE256" s="157"/>
      <c r="CF256" s="63"/>
      <c r="CG256" s="129"/>
      <c r="CH256" s="82"/>
      <c r="CI256" s="82"/>
      <c r="CJ256" s="157"/>
      <c r="CK256" s="82"/>
      <c r="CL256" s="129"/>
      <c r="CM256" s="82"/>
      <c r="CN256" s="82"/>
      <c r="CO256" s="157"/>
      <c r="CP256" s="82"/>
      <c r="CQ256" s="129"/>
      <c r="CR256" s="124"/>
      <c r="CS256" s="124"/>
      <c r="CT256" s="151"/>
      <c r="CU256" s="82"/>
      <c r="CV256" s="129"/>
      <c r="CW256" s="119"/>
      <c r="CX256" s="119"/>
      <c r="CY256" s="150"/>
      <c r="CZ256" s="82"/>
      <c r="DA256" s="129"/>
      <c r="DB256" s="119"/>
      <c r="DC256" s="119"/>
      <c r="DD256" s="150"/>
      <c r="DE256" s="82"/>
      <c r="DF256" s="129"/>
      <c r="DG256" s="124"/>
      <c r="DH256" s="124"/>
      <c r="DI256" s="151"/>
      <c r="DJ256" s="82"/>
      <c r="DK256" s="129"/>
      <c r="DL256" s="119"/>
      <c r="DM256" s="119"/>
      <c r="DN256" s="150"/>
      <c r="DO256" s="82"/>
      <c r="DQ256" s="45">
        <f t="shared" si="208"/>
        <v>3041.8132530120483</v>
      </c>
      <c r="DR256" s="46">
        <f>SMALL((R256,W256,AB256,AG256,AL256,AQ256,AV256,BA256,BF256,BK256,BP256,BU256,BZ256,CE256,CJ256,CO256,CT256,CY256,DD256,DI256,DN256),1)</f>
        <v>2656.6265060240967</v>
      </c>
      <c r="DS256" s="175" t="str">
        <f t="shared" si="223"/>
        <v>MEDICOX LTDA</v>
      </c>
      <c r="DT256" s="48"/>
      <c r="DU256" s="91" t="str">
        <f t="shared" si="209"/>
        <v/>
      </c>
      <c r="DV256" s="49">
        <f t="shared" si="210"/>
        <v>2656.6265060240967</v>
      </c>
      <c r="DW256" s="50">
        <f t="shared" si="224"/>
        <v>2656.6265060240967</v>
      </c>
      <c r="DX256" s="170">
        <f t="shared" si="186"/>
        <v>0</v>
      </c>
      <c r="DY256" s="170">
        <f t="shared" si="187"/>
        <v>2656.6265060240967</v>
      </c>
      <c r="DZ256" s="170">
        <f t="shared" si="188"/>
        <v>0</v>
      </c>
      <c r="EA256" s="171">
        <f t="shared" si="189"/>
        <v>0</v>
      </c>
      <c r="EB256" s="170">
        <f t="shared" si="190"/>
        <v>0</v>
      </c>
      <c r="EC256" s="170">
        <f t="shared" si="191"/>
        <v>0</v>
      </c>
      <c r="ED256" s="172">
        <f t="shared" si="192"/>
        <v>0</v>
      </c>
      <c r="EE256" s="170">
        <f t="shared" si="193"/>
        <v>0</v>
      </c>
      <c r="EF256" s="171">
        <f t="shared" si="194"/>
        <v>0</v>
      </c>
      <c r="EG256" s="173">
        <f t="shared" si="195"/>
        <v>3427</v>
      </c>
      <c r="EH256" s="170">
        <f t="shared" si="196"/>
        <v>0</v>
      </c>
      <c r="EI256" s="171">
        <f t="shared" si="197"/>
        <v>0</v>
      </c>
      <c r="EJ256" s="170">
        <f t="shared" si="198"/>
        <v>0</v>
      </c>
      <c r="EK256" s="169">
        <f t="shared" si="199"/>
        <v>0</v>
      </c>
      <c r="EL256" s="170">
        <f t="shared" si="200"/>
        <v>0</v>
      </c>
      <c r="EM256" s="170">
        <f t="shared" si="201"/>
        <v>0</v>
      </c>
      <c r="EN256" s="174">
        <f t="shared" si="202"/>
        <v>0</v>
      </c>
      <c r="EO256" s="171">
        <f t="shared" si="203"/>
        <v>0</v>
      </c>
      <c r="EP256" s="171">
        <f t="shared" si="204"/>
        <v>0</v>
      </c>
      <c r="EQ256" s="174">
        <f t="shared" si="205"/>
        <v>0</v>
      </c>
      <c r="ER256" s="171">
        <f t="shared" si="206"/>
        <v>0</v>
      </c>
      <c r="ES256" s="35"/>
    </row>
    <row r="257" spans="1:149" s="182" customFormat="1" ht="88.5" customHeight="1" thickBot="1">
      <c r="A257" s="27">
        <v>245</v>
      </c>
      <c r="B257" s="102" t="s">
        <v>556</v>
      </c>
      <c r="C257" s="102" t="s">
        <v>557</v>
      </c>
      <c r="D257" s="100" t="s">
        <v>57</v>
      </c>
      <c r="E257" s="102" t="s">
        <v>37</v>
      </c>
      <c r="F257" s="104">
        <v>20</v>
      </c>
      <c r="G257" s="102" t="s">
        <v>58</v>
      </c>
      <c r="H257" s="103" t="s">
        <v>59</v>
      </c>
      <c r="I257" s="88"/>
      <c r="J257" s="76"/>
      <c r="K257" s="77"/>
      <c r="L257" s="76"/>
      <c r="M257" s="71"/>
      <c r="N257" s="71"/>
      <c r="P257" s="65"/>
      <c r="Q257" s="65"/>
      <c r="R257" s="149"/>
      <c r="S257" s="65"/>
      <c r="T257" s="78"/>
      <c r="U257" s="112">
        <v>2973.4939759036147</v>
      </c>
      <c r="V257" s="113"/>
      <c r="W257" s="151">
        <v>2973.4939759036147</v>
      </c>
      <c r="X257" s="66">
        <f>+W257*F257</f>
        <v>59469.879518072295</v>
      </c>
      <c r="Y257" s="78"/>
      <c r="Z257" s="86"/>
      <c r="AA257" s="87"/>
      <c r="AB257" s="153"/>
      <c r="AC257" s="65"/>
      <c r="AD257" s="78"/>
      <c r="AE257" s="117"/>
      <c r="AF257" s="117"/>
      <c r="AG257" s="155"/>
      <c r="AH257" s="117"/>
      <c r="AI257" s="78"/>
      <c r="AJ257" s="86"/>
      <c r="AK257" s="87"/>
      <c r="AL257" s="153"/>
      <c r="AM257" s="66"/>
      <c r="AN257" s="81"/>
      <c r="AO257" s="64"/>
      <c r="AP257" s="64"/>
      <c r="AQ257" s="160"/>
      <c r="AR257" s="65"/>
      <c r="AS257" s="81"/>
      <c r="AT257" s="121">
        <v>4728</v>
      </c>
      <c r="AU257" s="121"/>
      <c r="AV257" s="162">
        <f t="shared" si="35"/>
        <v>4728</v>
      </c>
      <c r="AW257" s="121">
        <f t="shared" ref="AW257:AW265" si="234">+AV257*F257</f>
        <v>94560</v>
      </c>
      <c r="AX257" s="81"/>
      <c r="AY257" s="65"/>
      <c r="AZ257" s="65"/>
      <c r="BA257" s="149"/>
      <c r="BB257" s="66"/>
      <c r="BC257" s="81"/>
      <c r="BD257" s="65"/>
      <c r="BE257" s="65"/>
      <c r="BF257" s="149"/>
      <c r="BG257" s="57"/>
      <c r="BH257" s="81"/>
      <c r="BI257" s="123">
        <v>3836</v>
      </c>
      <c r="BJ257" s="123"/>
      <c r="BK257" s="163">
        <v>3836</v>
      </c>
      <c r="BL257" s="123">
        <f t="shared" si="231"/>
        <v>76720</v>
      </c>
      <c r="BM257" s="81"/>
      <c r="BN257" s="65"/>
      <c r="BO257" s="65"/>
      <c r="BP257" s="149"/>
      <c r="BQ257" s="65"/>
      <c r="BR257" s="81"/>
      <c r="BS257" s="127"/>
      <c r="BT257" s="127"/>
      <c r="BU257" s="150"/>
      <c r="BV257" s="60"/>
      <c r="BW257" s="81"/>
      <c r="BX257" s="82"/>
      <c r="BY257" s="82"/>
      <c r="BZ257" s="157"/>
      <c r="CA257" s="63"/>
      <c r="CB257" s="129"/>
      <c r="CC257" s="82"/>
      <c r="CD257" s="82"/>
      <c r="CE257" s="157"/>
      <c r="CF257" s="63"/>
      <c r="CG257" s="129"/>
      <c r="CH257" s="82"/>
      <c r="CI257" s="82"/>
      <c r="CJ257" s="157"/>
      <c r="CK257" s="82"/>
      <c r="CL257" s="129"/>
      <c r="CM257" s="82"/>
      <c r="CN257" s="82"/>
      <c r="CO257" s="157"/>
      <c r="CP257" s="82"/>
      <c r="CQ257" s="129"/>
      <c r="CR257" s="124"/>
      <c r="CS257" s="124"/>
      <c r="CT257" s="151"/>
      <c r="CU257" s="82"/>
      <c r="CV257" s="129"/>
      <c r="CW257" s="119"/>
      <c r="CX257" s="119"/>
      <c r="CY257" s="150"/>
      <c r="CZ257" s="82"/>
      <c r="DA257" s="129"/>
      <c r="DB257" s="119"/>
      <c r="DC257" s="119"/>
      <c r="DD257" s="150"/>
      <c r="DE257" s="82"/>
      <c r="DF257" s="129"/>
      <c r="DG257" s="124"/>
      <c r="DH257" s="124"/>
      <c r="DI257" s="151"/>
      <c r="DJ257" s="82"/>
      <c r="DK257" s="129"/>
      <c r="DL257" s="119"/>
      <c r="DM257" s="119"/>
      <c r="DN257" s="150"/>
      <c r="DO257" s="82"/>
      <c r="DQ257" s="45">
        <f t="shared" si="208"/>
        <v>3845.8313253012052</v>
      </c>
      <c r="DR257" s="46">
        <f>SMALL((R257,W257,AB257,AG257,AL257,AQ257,AV257,BA257,BF257,BK257,BP257,BU257,BZ257,CE257,CJ257,CO257,CT257,CY257,DD257,DI257,DN257),1)</f>
        <v>2973.4939759036147</v>
      </c>
      <c r="DS257" s="175" t="str">
        <f t="shared" si="223"/>
        <v>MEDICOX LTDA</v>
      </c>
      <c r="DT257" s="48"/>
      <c r="DU257" s="91" t="str">
        <f t="shared" si="209"/>
        <v/>
      </c>
      <c r="DV257" s="49">
        <f t="shared" si="210"/>
        <v>2973.4939759036147</v>
      </c>
      <c r="DW257" s="50">
        <f t="shared" si="224"/>
        <v>59469.879518072295</v>
      </c>
      <c r="DX257" s="170">
        <f t="shared" si="186"/>
        <v>0</v>
      </c>
      <c r="DY257" s="170">
        <f t="shared" si="187"/>
        <v>2973.4939759036147</v>
      </c>
      <c r="DZ257" s="170">
        <f t="shared" si="188"/>
        <v>0</v>
      </c>
      <c r="EA257" s="171">
        <f t="shared" si="189"/>
        <v>0</v>
      </c>
      <c r="EB257" s="170">
        <f t="shared" si="190"/>
        <v>0</v>
      </c>
      <c r="EC257" s="170">
        <f t="shared" si="191"/>
        <v>0</v>
      </c>
      <c r="ED257" s="172">
        <f t="shared" si="192"/>
        <v>4728</v>
      </c>
      <c r="EE257" s="170">
        <f t="shared" si="193"/>
        <v>0</v>
      </c>
      <c r="EF257" s="171">
        <f t="shared" si="194"/>
        <v>0</v>
      </c>
      <c r="EG257" s="173">
        <f t="shared" si="195"/>
        <v>3836</v>
      </c>
      <c r="EH257" s="170">
        <f t="shared" si="196"/>
        <v>0</v>
      </c>
      <c r="EI257" s="171">
        <f t="shared" si="197"/>
        <v>0</v>
      </c>
      <c r="EJ257" s="170">
        <f t="shared" si="198"/>
        <v>0</v>
      </c>
      <c r="EK257" s="169">
        <f t="shared" si="199"/>
        <v>0</v>
      </c>
      <c r="EL257" s="170">
        <f t="shared" si="200"/>
        <v>0</v>
      </c>
      <c r="EM257" s="170">
        <f t="shared" si="201"/>
        <v>0</v>
      </c>
      <c r="EN257" s="174">
        <f t="shared" si="202"/>
        <v>0</v>
      </c>
      <c r="EO257" s="171">
        <f t="shared" si="203"/>
        <v>0</v>
      </c>
      <c r="EP257" s="171">
        <f t="shared" si="204"/>
        <v>0</v>
      </c>
      <c r="EQ257" s="174">
        <f t="shared" si="205"/>
        <v>0</v>
      </c>
      <c r="ER257" s="171">
        <f t="shared" si="206"/>
        <v>0</v>
      </c>
      <c r="ES257" s="35"/>
    </row>
    <row r="258" spans="1:149" s="14" customFormat="1" ht="88.5" customHeight="1" thickBot="1">
      <c r="A258" s="27">
        <v>246</v>
      </c>
      <c r="B258" s="102" t="s">
        <v>558</v>
      </c>
      <c r="C258" s="102" t="s">
        <v>559</v>
      </c>
      <c r="D258" s="100" t="s">
        <v>57</v>
      </c>
      <c r="E258" s="102" t="s">
        <v>37</v>
      </c>
      <c r="F258" s="104">
        <v>1</v>
      </c>
      <c r="G258" s="102" t="s">
        <v>58</v>
      </c>
      <c r="H258" s="103" t="s">
        <v>59</v>
      </c>
      <c r="I258" s="88"/>
      <c r="J258" s="31"/>
      <c r="K258" s="31"/>
      <c r="L258" s="31"/>
      <c r="M258" s="71"/>
      <c r="N258" s="71"/>
      <c r="P258" s="57"/>
      <c r="Q258" s="57"/>
      <c r="R258" s="149"/>
      <c r="S258" s="57"/>
      <c r="T258" s="53"/>
      <c r="U258" s="112">
        <v>3050.6024096385545</v>
      </c>
      <c r="V258" s="113"/>
      <c r="W258" s="151">
        <v>3050.6024096385545</v>
      </c>
      <c r="X258" s="66">
        <f>+W258*F258</f>
        <v>3050.6024096385545</v>
      </c>
      <c r="Y258" s="53"/>
      <c r="Z258" s="40"/>
      <c r="AA258" s="30"/>
      <c r="AB258" s="152"/>
      <c r="AC258" s="57"/>
      <c r="AD258" s="53"/>
      <c r="AE258" s="117"/>
      <c r="AF258" s="117"/>
      <c r="AG258" s="155"/>
      <c r="AH258" s="117"/>
      <c r="AI258" s="53"/>
      <c r="AJ258" s="40"/>
      <c r="AK258" s="30"/>
      <c r="AL258" s="152"/>
      <c r="AM258" s="60"/>
      <c r="AN258" s="61"/>
      <c r="AO258" s="57"/>
      <c r="AP258" s="57"/>
      <c r="AQ258" s="149"/>
      <c r="AR258" s="65"/>
      <c r="AS258" s="61"/>
      <c r="AT258" s="121">
        <v>4728</v>
      </c>
      <c r="AU258" s="121"/>
      <c r="AV258" s="162">
        <f t="shared" si="35"/>
        <v>4728</v>
      </c>
      <c r="AW258" s="121">
        <f t="shared" si="234"/>
        <v>4728</v>
      </c>
      <c r="AX258" s="61"/>
      <c r="AY258" s="57"/>
      <c r="AZ258" s="57"/>
      <c r="BA258" s="149"/>
      <c r="BB258" s="66"/>
      <c r="BC258" s="61"/>
      <c r="BD258" s="57"/>
      <c r="BE258" s="57"/>
      <c r="BF258" s="149"/>
      <c r="BG258" s="57"/>
      <c r="BH258" s="61"/>
      <c r="BI258" s="123">
        <v>3935</v>
      </c>
      <c r="BJ258" s="123"/>
      <c r="BK258" s="163">
        <v>3935</v>
      </c>
      <c r="BL258" s="123">
        <f t="shared" si="231"/>
        <v>3935</v>
      </c>
      <c r="BM258" s="61"/>
      <c r="BN258" s="57"/>
      <c r="BO258" s="57"/>
      <c r="BP258" s="149"/>
      <c r="BQ258" s="65"/>
      <c r="BR258" s="61"/>
      <c r="BS258" s="127"/>
      <c r="BT258" s="127"/>
      <c r="BU258" s="150"/>
      <c r="BV258" s="60"/>
      <c r="BW258" s="61"/>
      <c r="BX258" s="63"/>
      <c r="BY258" s="63"/>
      <c r="BZ258" s="157"/>
      <c r="CA258" s="63"/>
      <c r="CB258" s="128"/>
      <c r="CC258" s="63"/>
      <c r="CD258" s="63"/>
      <c r="CE258" s="157"/>
      <c r="CF258" s="63"/>
      <c r="CG258" s="128"/>
      <c r="CH258" s="63"/>
      <c r="CI258" s="63"/>
      <c r="CJ258" s="157"/>
      <c r="CK258" s="63"/>
      <c r="CL258" s="128"/>
      <c r="CM258" s="63"/>
      <c r="CN258" s="63"/>
      <c r="CO258" s="157"/>
      <c r="CP258" s="63"/>
      <c r="CQ258" s="128"/>
      <c r="CR258" s="124"/>
      <c r="CS258" s="124"/>
      <c r="CT258" s="151"/>
      <c r="CU258" s="82"/>
      <c r="CV258" s="128"/>
      <c r="CW258" s="119"/>
      <c r="CX258" s="119"/>
      <c r="CY258" s="150"/>
      <c r="CZ258" s="82"/>
      <c r="DA258" s="128"/>
      <c r="DB258" s="119"/>
      <c r="DC258" s="119"/>
      <c r="DD258" s="150"/>
      <c r="DE258" s="63"/>
      <c r="DF258" s="128"/>
      <c r="DG258" s="124"/>
      <c r="DH258" s="124"/>
      <c r="DI258" s="151"/>
      <c r="DJ258" s="82"/>
      <c r="DK258" s="128"/>
      <c r="DL258" s="119"/>
      <c r="DM258" s="119"/>
      <c r="DN258" s="150"/>
      <c r="DO258" s="63"/>
      <c r="DQ258" s="45">
        <f t="shared" si="208"/>
        <v>3904.534136546185</v>
      </c>
      <c r="DR258" s="46">
        <f>SMALL((R258,W258,AB258,AG258,AL258,AQ258,AV258,BA258,BF258,BK258,BP258,BU258,BZ258,CE258,CJ258,CO258,CT258,CY258,DD258,DI258,DN258),1)</f>
        <v>3050.6024096385545</v>
      </c>
      <c r="DS258" s="47" t="str">
        <f t="shared" si="223"/>
        <v>MEDICOX LTDA</v>
      </c>
      <c r="DT258" s="48"/>
      <c r="DU258" s="91" t="str">
        <f t="shared" si="209"/>
        <v/>
      </c>
      <c r="DV258" s="49">
        <f t="shared" si="210"/>
        <v>3050.6024096385545</v>
      </c>
      <c r="DW258" s="50">
        <f t="shared" si="224"/>
        <v>3050.6024096385545</v>
      </c>
      <c r="DX258" s="170">
        <f t="shared" si="186"/>
        <v>0</v>
      </c>
      <c r="DY258" s="170">
        <f t="shared" si="187"/>
        <v>3050.6024096385545</v>
      </c>
      <c r="DZ258" s="170">
        <f t="shared" si="188"/>
        <v>0</v>
      </c>
      <c r="EA258" s="171">
        <f t="shared" si="189"/>
        <v>0</v>
      </c>
      <c r="EB258" s="170">
        <f t="shared" si="190"/>
        <v>0</v>
      </c>
      <c r="EC258" s="170">
        <f t="shared" si="191"/>
        <v>0</v>
      </c>
      <c r="ED258" s="172">
        <f t="shared" si="192"/>
        <v>4728</v>
      </c>
      <c r="EE258" s="170">
        <f t="shared" si="193"/>
        <v>0</v>
      </c>
      <c r="EF258" s="171">
        <f t="shared" si="194"/>
        <v>0</v>
      </c>
      <c r="EG258" s="173">
        <f t="shared" si="195"/>
        <v>3935</v>
      </c>
      <c r="EH258" s="170">
        <f t="shared" si="196"/>
        <v>0</v>
      </c>
      <c r="EI258" s="171">
        <f t="shared" si="197"/>
        <v>0</v>
      </c>
      <c r="EJ258" s="170">
        <f t="shared" si="198"/>
        <v>0</v>
      </c>
      <c r="EK258" s="169">
        <f t="shared" si="199"/>
        <v>0</v>
      </c>
      <c r="EL258" s="170">
        <f t="shared" si="200"/>
        <v>0</v>
      </c>
      <c r="EM258" s="170">
        <f t="shared" si="201"/>
        <v>0</v>
      </c>
      <c r="EN258" s="174">
        <f t="shared" si="202"/>
        <v>0</v>
      </c>
      <c r="EO258" s="171">
        <f t="shared" si="203"/>
        <v>0</v>
      </c>
      <c r="EP258" s="171">
        <f t="shared" si="204"/>
        <v>0</v>
      </c>
      <c r="EQ258" s="174">
        <f t="shared" si="205"/>
        <v>0</v>
      </c>
      <c r="ER258" s="171">
        <f t="shared" si="206"/>
        <v>0</v>
      </c>
      <c r="ES258" s="188"/>
    </row>
    <row r="259" spans="1:149" s="14" customFormat="1" ht="88.5" customHeight="1" thickBot="1">
      <c r="A259" s="27">
        <v>247</v>
      </c>
      <c r="B259" s="102" t="s">
        <v>560</v>
      </c>
      <c r="C259" s="102" t="s">
        <v>561</v>
      </c>
      <c r="D259" s="100" t="s">
        <v>57</v>
      </c>
      <c r="E259" s="102" t="s">
        <v>37</v>
      </c>
      <c r="F259" s="104">
        <v>1</v>
      </c>
      <c r="G259" s="102" t="s">
        <v>58</v>
      </c>
      <c r="H259" s="103" t="s">
        <v>59</v>
      </c>
      <c r="I259" s="88"/>
      <c r="J259" s="31"/>
      <c r="K259" s="31"/>
      <c r="L259" s="31"/>
      <c r="M259" s="71"/>
      <c r="N259" s="71"/>
      <c r="P259" s="57"/>
      <c r="Q259" s="57"/>
      <c r="R259" s="149"/>
      <c r="S259" s="57"/>
      <c r="T259" s="53"/>
      <c r="U259" s="112">
        <v>3163.8554216867469</v>
      </c>
      <c r="V259" s="113"/>
      <c r="W259" s="151">
        <v>3163.8554216867469</v>
      </c>
      <c r="X259" s="66">
        <f>+W259*F259</f>
        <v>3163.8554216867469</v>
      </c>
      <c r="Y259" s="53"/>
      <c r="Z259" s="40"/>
      <c r="AA259" s="30"/>
      <c r="AB259" s="152"/>
      <c r="AC259" s="57"/>
      <c r="AD259" s="53"/>
      <c r="AE259" s="118">
        <v>25297</v>
      </c>
      <c r="AF259" s="118"/>
      <c r="AG259" s="156">
        <f t="shared" si="229"/>
        <v>25297</v>
      </c>
      <c r="AH259" s="118">
        <f>+AG259*F259</f>
        <v>25297</v>
      </c>
      <c r="AI259" s="53"/>
      <c r="AJ259" s="40"/>
      <c r="AK259" s="30"/>
      <c r="AL259" s="152"/>
      <c r="AM259" s="60"/>
      <c r="AN259" s="61"/>
      <c r="AO259" s="57"/>
      <c r="AP259" s="57"/>
      <c r="AQ259" s="149"/>
      <c r="AR259" s="65"/>
      <c r="AS259" s="61"/>
      <c r="AT259" s="121">
        <v>4728</v>
      </c>
      <c r="AU259" s="121"/>
      <c r="AV259" s="162">
        <f t="shared" si="35"/>
        <v>4728</v>
      </c>
      <c r="AW259" s="121">
        <f t="shared" si="234"/>
        <v>4728</v>
      </c>
      <c r="AX259" s="61"/>
      <c r="AY259" s="57"/>
      <c r="AZ259" s="57"/>
      <c r="BA259" s="149"/>
      <c r="BB259" s="66"/>
      <c r="BC259" s="61"/>
      <c r="BD259" s="57"/>
      <c r="BE259" s="57"/>
      <c r="BF259" s="149"/>
      <c r="BG259" s="57"/>
      <c r="BH259" s="61"/>
      <c r="BI259" s="123">
        <v>4082</v>
      </c>
      <c r="BJ259" s="123"/>
      <c r="BK259" s="163">
        <v>4082</v>
      </c>
      <c r="BL259" s="123">
        <f t="shared" si="231"/>
        <v>4082</v>
      </c>
      <c r="BM259" s="61"/>
      <c r="BN259" s="57"/>
      <c r="BO259" s="57"/>
      <c r="BP259" s="149"/>
      <c r="BQ259" s="65"/>
      <c r="BR259" s="61"/>
      <c r="BS259" s="127"/>
      <c r="BT259" s="127"/>
      <c r="BU259" s="150"/>
      <c r="BV259" s="60"/>
      <c r="BW259" s="61"/>
      <c r="BX259" s="63"/>
      <c r="BY259" s="63"/>
      <c r="BZ259" s="157"/>
      <c r="CA259" s="63"/>
      <c r="CB259" s="128"/>
      <c r="CC259" s="63"/>
      <c r="CD259" s="63"/>
      <c r="CE259" s="157"/>
      <c r="CF259" s="63"/>
      <c r="CG259" s="128"/>
      <c r="CH259" s="63"/>
      <c r="CI259" s="63"/>
      <c r="CJ259" s="157"/>
      <c r="CK259" s="63"/>
      <c r="CL259" s="128"/>
      <c r="CM259" s="63"/>
      <c r="CN259" s="63"/>
      <c r="CO259" s="157"/>
      <c r="CP259" s="63"/>
      <c r="CQ259" s="128"/>
      <c r="CR259" s="124"/>
      <c r="CS259" s="124"/>
      <c r="CT259" s="151"/>
      <c r="CU259" s="82"/>
      <c r="CV259" s="128"/>
      <c r="CW259" s="119"/>
      <c r="CX259" s="119"/>
      <c r="CY259" s="150"/>
      <c r="CZ259" s="82"/>
      <c r="DA259" s="128"/>
      <c r="DB259" s="119"/>
      <c r="DC259" s="119"/>
      <c r="DD259" s="150"/>
      <c r="DE259" s="63"/>
      <c r="DF259" s="128"/>
      <c r="DG259" s="124"/>
      <c r="DH259" s="124"/>
      <c r="DI259" s="151"/>
      <c r="DJ259" s="82"/>
      <c r="DK259" s="128"/>
      <c r="DL259" s="119"/>
      <c r="DM259" s="119"/>
      <c r="DN259" s="150"/>
      <c r="DO259" s="63"/>
      <c r="DQ259" s="45">
        <f t="shared" si="208"/>
        <v>9317.7138554216872</v>
      </c>
      <c r="DR259" s="46">
        <f>SMALL((R259,W259,AB259,AG259,AL259,AQ259,AV259,BA259,BF259,BK259,BP259,BU259,BZ259,CE259,CJ259,CO259,CT259,CY259,DD259,DI259,DN259),1)</f>
        <v>3163.8554216867469</v>
      </c>
      <c r="DS259" s="180" t="str">
        <f t="shared" si="223"/>
        <v>MEDICOX LTDA</v>
      </c>
      <c r="DT259" s="48"/>
      <c r="DU259" s="91" t="str">
        <f t="shared" si="209"/>
        <v/>
      </c>
      <c r="DV259" s="49">
        <f t="shared" si="210"/>
        <v>3163.8554216867469</v>
      </c>
      <c r="DW259" s="50">
        <f t="shared" si="224"/>
        <v>3163.8554216867469</v>
      </c>
      <c r="DX259" s="170">
        <f t="shared" si="186"/>
        <v>0</v>
      </c>
      <c r="DY259" s="170">
        <f t="shared" si="187"/>
        <v>3163.8554216867469</v>
      </c>
      <c r="DZ259" s="170">
        <f t="shared" si="188"/>
        <v>0</v>
      </c>
      <c r="EA259" s="197">
        <f t="shared" si="189"/>
        <v>25297</v>
      </c>
      <c r="EB259" s="170">
        <f t="shared" si="190"/>
        <v>0</v>
      </c>
      <c r="EC259" s="170">
        <f t="shared" si="191"/>
        <v>0</v>
      </c>
      <c r="ED259" s="172">
        <f t="shared" si="192"/>
        <v>4728</v>
      </c>
      <c r="EE259" s="170">
        <f t="shared" si="193"/>
        <v>0</v>
      </c>
      <c r="EF259" s="171">
        <f t="shared" si="194"/>
        <v>0</v>
      </c>
      <c r="EG259" s="173">
        <f t="shared" si="195"/>
        <v>4082</v>
      </c>
      <c r="EH259" s="170">
        <f t="shared" si="196"/>
        <v>0</v>
      </c>
      <c r="EI259" s="171">
        <f t="shared" si="197"/>
        <v>0</v>
      </c>
      <c r="EJ259" s="170">
        <f t="shared" si="198"/>
        <v>0</v>
      </c>
      <c r="EK259" s="169">
        <f t="shared" si="199"/>
        <v>0</v>
      </c>
      <c r="EL259" s="170">
        <f t="shared" si="200"/>
        <v>0</v>
      </c>
      <c r="EM259" s="170">
        <f t="shared" si="201"/>
        <v>0</v>
      </c>
      <c r="EN259" s="174">
        <f t="shared" si="202"/>
        <v>0</v>
      </c>
      <c r="EO259" s="171">
        <f t="shared" si="203"/>
        <v>0</v>
      </c>
      <c r="EP259" s="171">
        <f t="shared" si="204"/>
        <v>0</v>
      </c>
      <c r="EQ259" s="174">
        <f t="shared" si="205"/>
        <v>0</v>
      </c>
      <c r="ER259" s="171">
        <f t="shared" si="206"/>
        <v>0</v>
      </c>
      <c r="ES259" s="198" t="s">
        <v>707</v>
      </c>
    </row>
    <row r="260" spans="1:149" s="14" customFormat="1" ht="88.5" customHeight="1" thickBot="1">
      <c r="A260" s="27">
        <v>248</v>
      </c>
      <c r="B260" s="102" t="s">
        <v>562</v>
      </c>
      <c r="C260" s="102" t="s">
        <v>563</v>
      </c>
      <c r="D260" s="100" t="s">
        <v>57</v>
      </c>
      <c r="E260" s="102" t="s">
        <v>37</v>
      </c>
      <c r="F260" s="104">
        <v>4.4545454545454497</v>
      </c>
      <c r="G260" s="102" t="s">
        <v>58</v>
      </c>
      <c r="H260" s="103" t="s">
        <v>59</v>
      </c>
      <c r="I260" s="88"/>
      <c r="J260" s="31"/>
      <c r="K260" s="31"/>
      <c r="L260" s="31"/>
      <c r="M260" s="71"/>
      <c r="N260" s="71"/>
      <c r="P260" s="57"/>
      <c r="Q260" s="57"/>
      <c r="R260" s="149"/>
      <c r="S260" s="57"/>
      <c r="T260" s="53"/>
      <c r="U260" s="112">
        <v>2739.7590361445787</v>
      </c>
      <c r="V260" s="113"/>
      <c r="W260" s="151">
        <v>2739.7590361445787</v>
      </c>
      <c r="X260" s="66">
        <f>+W260*F260</f>
        <v>12204.381161007655</v>
      </c>
      <c r="Y260" s="53"/>
      <c r="Z260" s="40"/>
      <c r="AA260" s="30"/>
      <c r="AB260" s="152"/>
      <c r="AC260" s="57"/>
      <c r="AD260" s="53"/>
      <c r="AE260" s="118">
        <v>25297</v>
      </c>
      <c r="AF260" s="118"/>
      <c r="AG260" s="156">
        <f t="shared" si="229"/>
        <v>25297</v>
      </c>
      <c r="AH260" s="118">
        <f>+AG260*F260</f>
        <v>112686.63636363624</v>
      </c>
      <c r="AI260" s="53"/>
      <c r="AJ260" s="40"/>
      <c r="AK260" s="30"/>
      <c r="AL260" s="152"/>
      <c r="AM260" s="60"/>
      <c r="AN260" s="61"/>
      <c r="AO260" s="57"/>
      <c r="AP260" s="57"/>
      <c r="AQ260" s="149"/>
      <c r="AR260" s="65"/>
      <c r="AS260" s="61"/>
      <c r="AT260" s="121">
        <v>4728</v>
      </c>
      <c r="AU260" s="121"/>
      <c r="AV260" s="162">
        <f t="shared" si="35"/>
        <v>4728</v>
      </c>
      <c r="AW260" s="121">
        <f t="shared" si="234"/>
        <v>21061.090909090886</v>
      </c>
      <c r="AX260" s="61"/>
      <c r="AY260" s="57"/>
      <c r="AZ260" s="57"/>
      <c r="BA260" s="149"/>
      <c r="BB260" s="66"/>
      <c r="BC260" s="61"/>
      <c r="BD260" s="57"/>
      <c r="BE260" s="57"/>
      <c r="BF260" s="149"/>
      <c r="BG260" s="57"/>
      <c r="BH260" s="61"/>
      <c r="BI260" s="123">
        <v>4329</v>
      </c>
      <c r="BJ260" s="123"/>
      <c r="BK260" s="163">
        <v>4329</v>
      </c>
      <c r="BL260" s="123">
        <f t="shared" si="231"/>
        <v>19283.72727272725</v>
      </c>
      <c r="BM260" s="61"/>
      <c r="BN260" s="57"/>
      <c r="BO260" s="57"/>
      <c r="BP260" s="149"/>
      <c r="BQ260" s="65"/>
      <c r="BR260" s="61"/>
      <c r="BS260" s="127"/>
      <c r="BT260" s="127"/>
      <c r="BU260" s="150"/>
      <c r="BV260" s="60"/>
      <c r="BW260" s="61"/>
      <c r="BX260" s="63"/>
      <c r="BY260" s="63"/>
      <c r="BZ260" s="157"/>
      <c r="CA260" s="63"/>
      <c r="CB260" s="128"/>
      <c r="CC260" s="63"/>
      <c r="CD260" s="63"/>
      <c r="CE260" s="157"/>
      <c r="CF260" s="63"/>
      <c r="CG260" s="128"/>
      <c r="CH260" s="63"/>
      <c r="CI260" s="63"/>
      <c r="CJ260" s="157"/>
      <c r="CK260" s="63"/>
      <c r="CL260" s="128"/>
      <c r="CM260" s="63"/>
      <c r="CN260" s="63"/>
      <c r="CO260" s="157"/>
      <c r="CP260" s="63"/>
      <c r="CQ260" s="128"/>
      <c r="CR260" s="124"/>
      <c r="CS260" s="124"/>
      <c r="CT260" s="151"/>
      <c r="CU260" s="82"/>
      <c r="CV260" s="128"/>
      <c r="CW260" s="119"/>
      <c r="CX260" s="119"/>
      <c r="CY260" s="150"/>
      <c r="CZ260" s="82"/>
      <c r="DA260" s="128"/>
      <c r="DB260" s="119"/>
      <c r="DC260" s="119"/>
      <c r="DD260" s="150"/>
      <c r="DE260" s="63"/>
      <c r="DF260" s="128"/>
      <c r="DG260" s="124"/>
      <c r="DH260" s="124"/>
      <c r="DI260" s="151"/>
      <c r="DJ260" s="82"/>
      <c r="DK260" s="128"/>
      <c r="DL260" s="119"/>
      <c r="DM260" s="119"/>
      <c r="DN260" s="150"/>
      <c r="DO260" s="63"/>
      <c r="DQ260" s="45">
        <f t="shared" si="208"/>
        <v>9273.4397590361441</v>
      </c>
      <c r="DR260" s="46">
        <f>SMALL((R260,W260,AB260,AG260,AL260,AQ260,AV260,BA260,BF260,BK260,BP260,BU260,BZ260,CE260,CJ260,CO260,CT260,CY260,DD260,DI260,DN260),1)</f>
        <v>2739.7590361445787</v>
      </c>
      <c r="DS260" s="180" t="str">
        <f t="shared" si="223"/>
        <v>MEDICOX LTDA</v>
      </c>
      <c r="DT260" s="48"/>
      <c r="DU260" s="91" t="str">
        <f t="shared" si="209"/>
        <v/>
      </c>
      <c r="DV260" s="49">
        <f t="shared" si="210"/>
        <v>2739.7590361445787</v>
      </c>
      <c r="DW260" s="50">
        <f t="shared" si="224"/>
        <v>12204.381161007655</v>
      </c>
      <c r="DX260" s="170">
        <f t="shared" si="186"/>
        <v>0</v>
      </c>
      <c r="DY260" s="170">
        <f t="shared" si="187"/>
        <v>2739.7590361445787</v>
      </c>
      <c r="DZ260" s="170">
        <f t="shared" si="188"/>
        <v>0</v>
      </c>
      <c r="EA260" s="197">
        <f t="shared" si="189"/>
        <v>25297</v>
      </c>
      <c r="EB260" s="170">
        <f t="shared" si="190"/>
        <v>0</v>
      </c>
      <c r="EC260" s="170">
        <f t="shared" si="191"/>
        <v>0</v>
      </c>
      <c r="ED260" s="172">
        <f t="shared" si="192"/>
        <v>4728</v>
      </c>
      <c r="EE260" s="170">
        <f t="shared" si="193"/>
        <v>0</v>
      </c>
      <c r="EF260" s="171">
        <f t="shared" si="194"/>
        <v>0</v>
      </c>
      <c r="EG260" s="173">
        <f t="shared" si="195"/>
        <v>4329</v>
      </c>
      <c r="EH260" s="170">
        <f t="shared" si="196"/>
        <v>0</v>
      </c>
      <c r="EI260" s="171">
        <f t="shared" si="197"/>
        <v>0</v>
      </c>
      <c r="EJ260" s="170">
        <f t="shared" si="198"/>
        <v>0</v>
      </c>
      <c r="EK260" s="169">
        <f t="shared" si="199"/>
        <v>0</v>
      </c>
      <c r="EL260" s="170">
        <f t="shared" si="200"/>
        <v>0</v>
      </c>
      <c r="EM260" s="170">
        <f t="shared" si="201"/>
        <v>0</v>
      </c>
      <c r="EN260" s="174">
        <f t="shared" si="202"/>
        <v>0</v>
      </c>
      <c r="EO260" s="171">
        <f t="shared" si="203"/>
        <v>0</v>
      </c>
      <c r="EP260" s="171">
        <f t="shared" si="204"/>
        <v>0</v>
      </c>
      <c r="EQ260" s="174">
        <f t="shared" si="205"/>
        <v>0</v>
      </c>
      <c r="ER260" s="171">
        <f t="shared" si="206"/>
        <v>0</v>
      </c>
      <c r="ES260" s="198" t="s">
        <v>707</v>
      </c>
    </row>
    <row r="261" spans="1:149" s="182" customFormat="1" ht="88.5" customHeight="1" thickBot="1">
      <c r="A261" s="27">
        <v>249</v>
      </c>
      <c r="B261" s="102" t="s">
        <v>564</v>
      </c>
      <c r="C261" s="102" t="s">
        <v>565</v>
      </c>
      <c r="D261" s="100" t="s">
        <v>57</v>
      </c>
      <c r="E261" s="102" t="s">
        <v>37</v>
      </c>
      <c r="F261" s="104">
        <v>30</v>
      </c>
      <c r="G261" s="102" t="s">
        <v>58</v>
      </c>
      <c r="H261" s="103" t="s">
        <v>59</v>
      </c>
      <c r="I261" s="88"/>
      <c r="J261" s="76"/>
      <c r="K261" s="77"/>
      <c r="L261" s="76"/>
      <c r="M261" s="71"/>
      <c r="N261" s="71"/>
      <c r="P261" s="65"/>
      <c r="Q261" s="65"/>
      <c r="R261" s="149"/>
      <c r="S261" s="65"/>
      <c r="T261" s="78"/>
      <c r="U261" s="65"/>
      <c r="V261" s="65"/>
      <c r="W261" s="149"/>
      <c r="X261" s="66"/>
      <c r="Y261" s="78"/>
      <c r="Z261" s="79"/>
      <c r="AA261" s="80"/>
      <c r="AB261" s="152"/>
      <c r="AC261" s="65"/>
      <c r="AD261" s="78"/>
      <c r="AE261" s="117"/>
      <c r="AF261" s="117"/>
      <c r="AG261" s="155"/>
      <c r="AH261" s="118"/>
      <c r="AI261" s="78"/>
      <c r="AJ261" s="79"/>
      <c r="AK261" s="80"/>
      <c r="AL261" s="152"/>
      <c r="AM261" s="66"/>
      <c r="AN261" s="81"/>
      <c r="AO261" s="65"/>
      <c r="AP261" s="65"/>
      <c r="AQ261" s="149"/>
      <c r="AR261" s="65"/>
      <c r="AS261" s="81"/>
      <c r="AT261" s="121">
        <v>4728</v>
      </c>
      <c r="AU261" s="121"/>
      <c r="AV261" s="162">
        <f t="shared" si="35"/>
        <v>4728</v>
      </c>
      <c r="AW261" s="121">
        <f t="shared" si="234"/>
        <v>141840</v>
      </c>
      <c r="AX261" s="81"/>
      <c r="AY261" s="65"/>
      <c r="AZ261" s="65"/>
      <c r="BA261" s="149"/>
      <c r="BB261" s="66"/>
      <c r="BC261" s="81"/>
      <c r="BD261" s="65"/>
      <c r="BE261" s="65"/>
      <c r="BF261" s="149"/>
      <c r="BG261" s="57"/>
      <c r="BH261" s="81"/>
      <c r="BI261" s="123">
        <v>4501</v>
      </c>
      <c r="BJ261" s="123"/>
      <c r="BK261" s="163">
        <v>4501</v>
      </c>
      <c r="BL261" s="123">
        <f t="shared" si="231"/>
        <v>135030</v>
      </c>
      <c r="BM261" s="81"/>
      <c r="BN261" s="65"/>
      <c r="BO261" s="65"/>
      <c r="BP261" s="149"/>
      <c r="BQ261" s="65"/>
      <c r="BR261" s="81"/>
      <c r="BS261" s="127"/>
      <c r="BT261" s="127"/>
      <c r="BU261" s="150"/>
      <c r="BV261" s="60"/>
      <c r="BW261" s="81"/>
      <c r="BX261" s="82"/>
      <c r="BY261" s="82"/>
      <c r="BZ261" s="157"/>
      <c r="CA261" s="63"/>
      <c r="CB261" s="129"/>
      <c r="CC261" s="82"/>
      <c r="CD261" s="82"/>
      <c r="CE261" s="157"/>
      <c r="CF261" s="63"/>
      <c r="CG261" s="129"/>
      <c r="CH261" s="82"/>
      <c r="CI261" s="82"/>
      <c r="CJ261" s="157"/>
      <c r="CK261" s="82"/>
      <c r="CL261" s="129"/>
      <c r="CM261" s="82"/>
      <c r="CN261" s="82"/>
      <c r="CO261" s="157"/>
      <c r="CP261" s="82"/>
      <c r="CQ261" s="129"/>
      <c r="CR261" s="124"/>
      <c r="CS261" s="124"/>
      <c r="CT261" s="151"/>
      <c r="CU261" s="82"/>
      <c r="CV261" s="129"/>
      <c r="CW261" s="119"/>
      <c r="CX261" s="119"/>
      <c r="CY261" s="150"/>
      <c r="CZ261" s="82"/>
      <c r="DA261" s="129"/>
      <c r="DB261" s="119"/>
      <c r="DC261" s="119"/>
      <c r="DD261" s="150"/>
      <c r="DE261" s="82"/>
      <c r="DF261" s="129"/>
      <c r="DG261" s="124"/>
      <c r="DH261" s="124"/>
      <c r="DI261" s="151"/>
      <c r="DJ261" s="82"/>
      <c r="DK261" s="129"/>
      <c r="DL261" s="119"/>
      <c r="DM261" s="119"/>
      <c r="DN261" s="150"/>
      <c r="DO261" s="82"/>
      <c r="DQ261" s="45">
        <f t="shared" si="208"/>
        <v>4614.5</v>
      </c>
      <c r="DR261" s="46">
        <f>SMALL((R261,W261,AB261,AG261,AL261,AQ261,AV261,BA261,BF261,BK261,BP261,BU261,BZ261,CE261,CJ261,CO261,CT261,CY261,DD261,DI261,DN261),1)</f>
        <v>4501</v>
      </c>
      <c r="DS261" s="175" t="str">
        <f t="shared" si="223"/>
        <v>DISCOLMETS S.A.S</v>
      </c>
      <c r="DT261" s="48"/>
      <c r="DU261" s="91" t="str">
        <f t="shared" si="209"/>
        <v/>
      </c>
      <c r="DV261" s="49">
        <f t="shared" si="210"/>
        <v>4501</v>
      </c>
      <c r="DW261" s="50">
        <f t="shared" si="224"/>
        <v>135030</v>
      </c>
      <c r="DX261" s="170">
        <f t="shared" si="186"/>
        <v>0</v>
      </c>
      <c r="DY261" s="170">
        <f t="shared" si="187"/>
        <v>0</v>
      </c>
      <c r="DZ261" s="170">
        <f t="shared" si="188"/>
        <v>0</v>
      </c>
      <c r="EA261" s="171">
        <f t="shared" si="189"/>
        <v>0</v>
      </c>
      <c r="EB261" s="170">
        <f t="shared" si="190"/>
        <v>0</v>
      </c>
      <c r="EC261" s="170">
        <f t="shared" si="191"/>
        <v>0</v>
      </c>
      <c r="ED261" s="172">
        <f t="shared" si="192"/>
        <v>4728</v>
      </c>
      <c r="EE261" s="170">
        <f t="shared" si="193"/>
        <v>0</v>
      </c>
      <c r="EF261" s="171">
        <f t="shared" si="194"/>
        <v>0</v>
      </c>
      <c r="EG261" s="173">
        <f t="shared" si="195"/>
        <v>4501</v>
      </c>
      <c r="EH261" s="170">
        <f t="shared" si="196"/>
        <v>0</v>
      </c>
      <c r="EI261" s="171">
        <f t="shared" si="197"/>
        <v>0</v>
      </c>
      <c r="EJ261" s="170">
        <f t="shared" si="198"/>
        <v>0</v>
      </c>
      <c r="EK261" s="169">
        <f t="shared" si="199"/>
        <v>0</v>
      </c>
      <c r="EL261" s="170">
        <f t="shared" si="200"/>
        <v>0</v>
      </c>
      <c r="EM261" s="170">
        <f t="shared" si="201"/>
        <v>0</v>
      </c>
      <c r="EN261" s="174">
        <f t="shared" si="202"/>
        <v>0</v>
      </c>
      <c r="EO261" s="171">
        <f t="shared" si="203"/>
        <v>0</v>
      </c>
      <c r="EP261" s="171">
        <f t="shared" si="204"/>
        <v>0</v>
      </c>
      <c r="EQ261" s="174">
        <f t="shared" si="205"/>
        <v>0</v>
      </c>
      <c r="ER261" s="171">
        <f t="shared" si="206"/>
        <v>0</v>
      </c>
      <c r="ES261" s="35"/>
    </row>
    <row r="262" spans="1:149" s="14" customFormat="1" ht="88.5" customHeight="1" thickBot="1">
      <c r="A262" s="27">
        <v>250</v>
      </c>
      <c r="B262" s="102" t="s">
        <v>566</v>
      </c>
      <c r="C262" s="102" t="s">
        <v>567</v>
      </c>
      <c r="D262" s="100" t="s">
        <v>57</v>
      </c>
      <c r="E262" s="102" t="s">
        <v>37</v>
      </c>
      <c r="F262" s="104">
        <v>50</v>
      </c>
      <c r="G262" s="102" t="s">
        <v>58</v>
      </c>
      <c r="H262" s="103" t="s">
        <v>59</v>
      </c>
      <c r="I262" s="90"/>
      <c r="J262" s="71"/>
      <c r="K262" s="71"/>
      <c r="L262" s="71"/>
      <c r="M262" s="71"/>
      <c r="N262" s="71"/>
      <c r="P262" s="57"/>
      <c r="Q262" s="57"/>
      <c r="R262" s="149"/>
      <c r="S262" s="57"/>
      <c r="T262" s="53"/>
      <c r="U262" s="65"/>
      <c r="V262" s="65"/>
      <c r="W262" s="149"/>
      <c r="X262" s="60"/>
      <c r="Y262" s="53"/>
      <c r="Z262" s="40"/>
      <c r="AA262" s="30"/>
      <c r="AB262" s="152"/>
      <c r="AC262" s="57"/>
      <c r="AD262" s="53"/>
      <c r="AE262" s="118">
        <v>25297</v>
      </c>
      <c r="AF262" s="118"/>
      <c r="AG262" s="156">
        <f t="shared" si="229"/>
        <v>25297</v>
      </c>
      <c r="AH262" s="118">
        <f>+AG262*F262</f>
        <v>1264850</v>
      </c>
      <c r="AI262" s="53"/>
      <c r="AJ262" s="40"/>
      <c r="AK262" s="30"/>
      <c r="AL262" s="152"/>
      <c r="AM262" s="60"/>
      <c r="AN262" s="61"/>
      <c r="AO262" s="57"/>
      <c r="AP262" s="57"/>
      <c r="AQ262" s="149"/>
      <c r="AR262" s="65"/>
      <c r="AS262" s="61"/>
      <c r="AT262" s="121">
        <v>4728</v>
      </c>
      <c r="AU262" s="121"/>
      <c r="AV262" s="162">
        <f t="shared" si="35"/>
        <v>4728</v>
      </c>
      <c r="AW262" s="121">
        <f t="shared" si="234"/>
        <v>236400</v>
      </c>
      <c r="AX262" s="61"/>
      <c r="AY262" s="57"/>
      <c r="AZ262" s="57"/>
      <c r="BA262" s="149"/>
      <c r="BB262" s="66"/>
      <c r="BC262" s="61"/>
      <c r="BD262" s="57"/>
      <c r="BE262" s="57"/>
      <c r="BF262" s="149"/>
      <c r="BG262" s="57"/>
      <c r="BH262" s="61"/>
      <c r="BI262" s="123">
        <v>4600</v>
      </c>
      <c r="BJ262" s="123"/>
      <c r="BK262" s="163">
        <v>4600</v>
      </c>
      <c r="BL262" s="123">
        <f t="shared" si="231"/>
        <v>230000</v>
      </c>
      <c r="BM262" s="61"/>
      <c r="BN262" s="57"/>
      <c r="BO262" s="57"/>
      <c r="BP262" s="149"/>
      <c r="BQ262" s="65"/>
      <c r="BR262" s="61"/>
      <c r="BS262" s="127"/>
      <c r="BT262" s="127"/>
      <c r="BU262" s="150"/>
      <c r="BV262" s="60"/>
      <c r="BW262" s="61"/>
      <c r="BX262" s="63"/>
      <c r="BY262" s="63"/>
      <c r="BZ262" s="157"/>
      <c r="CA262" s="63"/>
      <c r="CB262" s="128"/>
      <c r="CC262" s="63"/>
      <c r="CD262" s="63"/>
      <c r="CE262" s="157"/>
      <c r="CF262" s="63"/>
      <c r="CG262" s="128"/>
      <c r="CH262" s="63"/>
      <c r="CI262" s="63"/>
      <c r="CJ262" s="157"/>
      <c r="CK262" s="63"/>
      <c r="CL262" s="128"/>
      <c r="CM262" s="63"/>
      <c r="CN262" s="63"/>
      <c r="CO262" s="157"/>
      <c r="CP262" s="63"/>
      <c r="CQ262" s="128"/>
      <c r="CR262" s="124"/>
      <c r="CS262" s="124"/>
      <c r="CT262" s="151"/>
      <c r="CU262" s="82"/>
      <c r="CV262" s="128"/>
      <c r="CW262" s="119"/>
      <c r="CX262" s="119"/>
      <c r="CY262" s="150"/>
      <c r="CZ262" s="82"/>
      <c r="DA262" s="128"/>
      <c r="DB262" s="119"/>
      <c r="DC262" s="119"/>
      <c r="DD262" s="150"/>
      <c r="DE262" s="63"/>
      <c r="DF262" s="128"/>
      <c r="DG262" s="124"/>
      <c r="DH262" s="124"/>
      <c r="DI262" s="151"/>
      <c r="DJ262" s="82"/>
      <c r="DK262" s="128"/>
      <c r="DL262" s="119"/>
      <c r="DM262" s="119"/>
      <c r="DN262" s="150"/>
      <c r="DO262" s="63"/>
      <c r="DQ262" s="45">
        <f t="shared" si="208"/>
        <v>11541.666666666666</v>
      </c>
      <c r="DR262" s="46">
        <f>SMALL((R262,W262,AB262,AG262,AL262,AQ262,AV262,BA262,BF262,BK262,BP262,BU262,BZ262,CE262,CJ262,CO262,CT262,CY262,DD262,DI262,DN262),1)</f>
        <v>4600</v>
      </c>
      <c r="DS262" s="180" t="str">
        <f t="shared" si="223"/>
        <v>DISCOLMETS S.A.S</v>
      </c>
      <c r="DT262" s="48"/>
      <c r="DU262" s="91" t="str">
        <f t="shared" si="209"/>
        <v/>
      </c>
      <c r="DV262" s="49">
        <f t="shared" si="210"/>
        <v>4600</v>
      </c>
      <c r="DW262" s="50">
        <f t="shared" si="224"/>
        <v>230000</v>
      </c>
      <c r="DX262" s="170">
        <f t="shared" si="186"/>
        <v>0</v>
      </c>
      <c r="DY262" s="170">
        <f t="shared" si="187"/>
        <v>0</v>
      </c>
      <c r="DZ262" s="170">
        <f t="shared" si="188"/>
        <v>0</v>
      </c>
      <c r="EA262" s="197">
        <f t="shared" si="189"/>
        <v>25297</v>
      </c>
      <c r="EB262" s="170">
        <f t="shared" si="190"/>
        <v>0</v>
      </c>
      <c r="EC262" s="170">
        <f t="shared" si="191"/>
        <v>0</v>
      </c>
      <c r="ED262" s="172">
        <f t="shared" si="192"/>
        <v>4728</v>
      </c>
      <c r="EE262" s="170">
        <f t="shared" si="193"/>
        <v>0</v>
      </c>
      <c r="EF262" s="171">
        <f t="shared" si="194"/>
        <v>0</v>
      </c>
      <c r="EG262" s="173">
        <f t="shared" si="195"/>
        <v>4600</v>
      </c>
      <c r="EH262" s="170">
        <f t="shared" si="196"/>
        <v>0</v>
      </c>
      <c r="EI262" s="171">
        <f t="shared" si="197"/>
        <v>0</v>
      </c>
      <c r="EJ262" s="170">
        <f t="shared" si="198"/>
        <v>0</v>
      </c>
      <c r="EK262" s="169">
        <f t="shared" si="199"/>
        <v>0</v>
      </c>
      <c r="EL262" s="170">
        <f t="shared" si="200"/>
        <v>0</v>
      </c>
      <c r="EM262" s="170">
        <f t="shared" si="201"/>
        <v>0</v>
      </c>
      <c r="EN262" s="174">
        <f t="shared" si="202"/>
        <v>0</v>
      </c>
      <c r="EO262" s="171">
        <f t="shared" si="203"/>
        <v>0</v>
      </c>
      <c r="EP262" s="171">
        <f t="shared" si="204"/>
        <v>0</v>
      </c>
      <c r="EQ262" s="174">
        <f t="shared" si="205"/>
        <v>0</v>
      </c>
      <c r="ER262" s="171">
        <f t="shared" si="206"/>
        <v>0</v>
      </c>
      <c r="ES262" s="198" t="s">
        <v>707</v>
      </c>
    </row>
    <row r="263" spans="1:149" s="14" customFormat="1" ht="88.5" customHeight="1" thickBot="1">
      <c r="A263" s="27">
        <v>251</v>
      </c>
      <c r="B263" s="102" t="s">
        <v>568</v>
      </c>
      <c r="C263" s="102" t="s">
        <v>569</v>
      </c>
      <c r="D263" s="100" t="s">
        <v>57</v>
      </c>
      <c r="E263" s="102" t="s">
        <v>37</v>
      </c>
      <c r="F263" s="104">
        <v>50</v>
      </c>
      <c r="G263" s="102" t="s">
        <v>58</v>
      </c>
      <c r="H263" s="103" t="s">
        <v>59</v>
      </c>
      <c r="I263" s="88"/>
      <c r="J263" s="33"/>
      <c r="K263" s="32"/>
      <c r="L263" s="33"/>
      <c r="M263" s="71"/>
      <c r="N263" s="71"/>
      <c r="P263" s="57"/>
      <c r="Q263" s="57"/>
      <c r="R263" s="149"/>
      <c r="S263" s="57"/>
      <c r="T263" s="53"/>
      <c r="U263" s="65"/>
      <c r="V263" s="65"/>
      <c r="W263" s="149"/>
      <c r="X263" s="60"/>
      <c r="Y263" s="53"/>
      <c r="Z263" s="40"/>
      <c r="AA263" s="30"/>
      <c r="AB263" s="152"/>
      <c r="AC263" s="57"/>
      <c r="AD263" s="53"/>
      <c r="AE263" s="117"/>
      <c r="AF263" s="117"/>
      <c r="AG263" s="155"/>
      <c r="AH263" s="118"/>
      <c r="AI263" s="53"/>
      <c r="AJ263" s="40"/>
      <c r="AK263" s="30"/>
      <c r="AL263" s="152"/>
      <c r="AM263" s="60"/>
      <c r="AN263" s="61"/>
      <c r="AO263" s="57"/>
      <c r="AP263" s="57"/>
      <c r="AQ263" s="149"/>
      <c r="AR263" s="65"/>
      <c r="AS263" s="61"/>
      <c r="AT263" s="121">
        <v>4728</v>
      </c>
      <c r="AU263" s="121"/>
      <c r="AV263" s="162">
        <f t="shared" si="35"/>
        <v>4728</v>
      </c>
      <c r="AW263" s="121">
        <f t="shared" si="234"/>
        <v>236400</v>
      </c>
      <c r="AX263" s="61"/>
      <c r="AY263" s="57"/>
      <c r="AZ263" s="57"/>
      <c r="BA263" s="149"/>
      <c r="BB263" s="66"/>
      <c r="BC263" s="61"/>
      <c r="BD263" s="57"/>
      <c r="BE263" s="57"/>
      <c r="BF263" s="149"/>
      <c r="BG263" s="57"/>
      <c r="BH263" s="61"/>
      <c r="BI263" s="123">
        <v>4848</v>
      </c>
      <c r="BJ263" s="123"/>
      <c r="BK263" s="163">
        <v>4848</v>
      </c>
      <c r="BL263" s="123">
        <f t="shared" si="231"/>
        <v>242400</v>
      </c>
      <c r="BM263" s="61"/>
      <c r="BN263" s="57"/>
      <c r="BO263" s="57"/>
      <c r="BP263" s="149"/>
      <c r="BQ263" s="65"/>
      <c r="BR263" s="61"/>
      <c r="BS263" s="127"/>
      <c r="BT263" s="127"/>
      <c r="BU263" s="150"/>
      <c r="BV263" s="60"/>
      <c r="BW263" s="61"/>
      <c r="BX263" s="63"/>
      <c r="BY263" s="63"/>
      <c r="BZ263" s="157"/>
      <c r="CA263" s="63"/>
      <c r="CB263" s="128"/>
      <c r="CC263" s="63"/>
      <c r="CD263" s="63"/>
      <c r="CE263" s="157"/>
      <c r="CF263" s="63"/>
      <c r="CG263" s="128"/>
      <c r="CH263" s="63"/>
      <c r="CI263" s="63"/>
      <c r="CJ263" s="157"/>
      <c r="CK263" s="63"/>
      <c r="CL263" s="128"/>
      <c r="CM263" s="63"/>
      <c r="CN263" s="63"/>
      <c r="CO263" s="157"/>
      <c r="CP263" s="63"/>
      <c r="CQ263" s="128"/>
      <c r="CR263" s="124"/>
      <c r="CS263" s="124"/>
      <c r="CT263" s="151"/>
      <c r="CU263" s="82"/>
      <c r="CV263" s="128"/>
      <c r="CW263" s="119"/>
      <c r="CX263" s="119"/>
      <c r="CY263" s="150"/>
      <c r="CZ263" s="82"/>
      <c r="DA263" s="128"/>
      <c r="DB263" s="119"/>
      <c r="DC263" s="119"/>
      <c r="DD263" s="150"/>
      <c r="DE263" s="63"/>
      <c r="DF263" s="128"/>
      <c r="DG263" s="124"/>
      <c r="DH263" s="124"/>
      <c r="DI263" s="151"/>
      <c r="DJ263" s="82"/>
      <c r="DK263" s="128"/>
      <c r="DL263" s="119"/>
      <c r="DM263" s="119"/>
      <c r="DN263" s="150"/>
      <c r="DO263" s="63"/>
      <c r="DQ263" s="45">
        <f t="shared" si="208"/>
        <v>4788</v>
      </c>
      <c r="DR263" s="46">
        <f>SMALL((R263,W263,AB263,AG263,AL263,AQ263,AV263,BA263,BF263,BK263,BP263,BU263,BZ263,CE263,CJ263,CO263,CT263,CY263,DD263,DI263,DN263),1)</f>
        <v>4728</v>
      </c>
      <c r="DS263" s="175" t="str">
        <f t="shared" si="223"/>
        <v>Rafael Antonio Salamanca</v>
      </c>
      <c r="DT263" s="48"/>
      <c r="DU263" s="91" t="str">
        <f t="shared" si="209"/>
        <v/>
      </c>
      <c r="DV263" s="49">
        <f t="shared" si="210"/>
        <v>4728</v>
      </c>
      <c r="DW263" s="50">
        <f t="shared" si="224"/>
        <v>236400</v>
      </c>
      <c r="DX263" s="170">
        <f t="shared" si="186"/>
        <v>0</v>
      </c>
      <c r="DY263" s="170">
        <f t="shared" si="187"/>
        <v>0</v>
      </c>
      <c r="DZ263" s="170">
        <f t="shared" si="188"/>
        <v>0</v>
      </c>
      <c r="EA263" s="171">
        <f t="shared" si="189"/>
        <v>0</v>
      </c>
      <c r="EB263" s="170">
        <f t="shared" si="190"/>
        <v>0</v>
      </c>
      <c r="EC263" s="170">
        <f t="shared" si="191"/>
        <v>0</v>
      </c>
      <c r="ED263" s="172">
        <f t="shared" si="192"/>
        <v>4728</v>
      </c>
      <c r="EE263" s="170">
        <f t="shared" si="193"/>
        <v>0</v>
      </c>
      <c r="EF263" s="171">
        <f t="shared" si="194"/>
        <v>0</v>
      </c>
      <c r="EG263" s="173">
        <f t="shared" si="195"/>
        <v>4848</v>
      </c>
      <c r="EH263" s="170">
        <f t="shared" si="196"/>
        <v>0</v>
      </c>
      <c r="EI263" s="171">
        <f t="shared" si="197"/>
        <v>0</v>
      </c>
      <c r="EJ263" s="170">
        <f t="shared" si="198"/>
        <v>0</v>
      </c>
      <c r="EK263" s="169">
        <f t="shared" si="199"/>
        <v>0</v>
      </c>
      <c r="EL263" s="170">
        <f t="shared" si="200"/>
        <v>0</v>
      </c>
      <c r="EM263" s="170">
        <f t="shared" si="201"/>
        <v>0</v>
      </c>
      <c r="EN263" s="174">
        <f t="shared" si="202"/>
        <v>0</v>
      </c>
      <c r="EO263" s="171">
        <f t="shared" si="203"/>
        <v>0</v>
      </c>
      <c r="EP263" s="171">
        <f t="shared" si="204"/>
        <v>0</v>
      </c>
      <c r="EQ263" s="174">
        <f t="shared" si="205"/>
        <v>0</v>
      </c>
      <c r="ER263" s="171">
        <f t="shared" si="206"/>
        <v>0</v>
      </c>
      <c r="ES263" s="188"/>
    </row>
    <row r="264" spans="1:149" s="14" customFormat="1" ht="88.5" customHeight="1" thickBot="1">
      <c r="A264" s="27">
        <v>252</v>
      </c>
      <c r="B264" s="102" t="s">
        <v>570</v>
      </c>
      <c r="C264" s="102" t="s">
        <v>571</v>
      </c>
      <c r="D264" s="100" t="s">
        <v>57</v>
      </c>
      <c r="E264" s="102" t="s">
        <v>37</v>
      </c>
      <c r="F264" s="104">
        <v>50</v>
      </c>
      <c r="G264" s="102" t="s">
        <v>58</v>
      </c>
      <c r="H264" s="103" t="s">
        <v>59</v>
      </c>
      <c r="I264" s="88"/>
      <c r="J264" s="24"/>
      <c r="K264" s="32"/>
      <c r="L264" s="32"/>
      <c r="M264" s="71"/>
      <c r="N264" s="71"/>
      <c r="P264" s="57"/>
      <c r="Q264" s="57"/>
      <c r="R264" s="149"/>
      <c r="S264" s="57"/>
      <c r="T264" s="53"/>
      <c r="U264" s="65"/>
      <c r="V264" s="65"/>
      <c r="W264" s="149"/>
      <c r="X264" s="60"/>
      <c r="Y264" s="53"/>
      <c r="Z264" s="40"/>
      <c r="AA264" s="30"/>
      <c r="AB264" s="152"/>
      <c r="AC264" s="57"/>
      <c r="AD264" s="53"/>
      <c r="AE264" s="118">
        <v>25297</v>
      </c>
      <c r="AF264" s="118"/>
      <c r="AG264" s="156">
        <f t="shared" si="229"/>
        <v>25297</v>
      </c>
      <c r="AH264" s="118">
        <f>+AG264*F264</f>
        <v>1264850</v>
      </c>
      <c r="AI264" s="53"/>
      <c r="AJ264" s="40"/>
      <c r="AK264" s="30"/>
      <c r="AL264" s="152"/>
      <c r="AM264" s="60"/>
      <c r="AN264" s="61"/>
      <c r="AO264" s="57"/>
      <c r="AP264" s="57"/>
      <c r="AQ264" s="149"/>
      <c r="AR264" s="65"/>
      <c r="AS264" s="61"/>
      <c r="AT264" s="121">
        <v>4728</v>
      </c>
      <c r="AU264" s="121"/>
      <c r="AV264" s="162">
        <f t="shared" si="35"/>
        <v>4728</v>
      </c>
      <c r="AW264" s="121">
        <f t="shared" si="234"/>
        <v>236400</v>
      </c>
      <c r="AX264" s="61"/>
      <c r="AY264" s="57"/>
      <c r="AZ264" s="57"/>
      <c r="BA264" s="149"/>
      <c r="BB264" s="66"/>
      <c r="BC264" s="61"/>
      <c r="BD264" s="57"/>
      <c r="BE264" s="57"/>
      <c r="BF264" s="149"/>
      <c r="BG264" s="57"/>
      <c r="BH264" s="61"/>
      <c r="BI264" s="123">
        <v>5018</v>
      </c>
      <c r="BJ264" s="123"/>
      <c r="BK264" s="163">
        <v>5018</v>
      </c>
      <c r="BL264" s="123">
        <f t="shared" si="231"/>
        <v>250900</v>
      </c>
      <c r="BM264" s="61"/>
      <c r="BN264" s="57"/>
      <c r="BO264" s="57"/>
      <c r="BP264" s="149"/>
      <c r="BQ264" s="65"/>
      <c r="BR264" s="61"/>
      <c r="BS264" s="127"/>
      <c r="BT264" s="127"/>
      <c r="BU264" s="150"/>
      <c r="BV264" s="60"/>
      <c r="BW264" s="61"/>
      <c r="BX264" s="63"/>
      <c r="BY264" s="63"/>
      <c r="BZ264" s="157"/>
      <c r="CA264" s="63"/>
      <c r="CB264" s="128"/>
      <c r="CC264" s="63"/>
      <c r="CD264" s="63"/>
      <c r="CE264" s="157"/>
      <c r="CF264" s="63"/>
      <c r="CG264" s="128"/>
      <c r="CH264" s="63"/>
      <c r="CI264" s="63"/>
      <c r="CJ264" s="157"/>
      <c r="CK264" s="63"/>
      <c r="CL264" s="128"/>
      <c r="CM264" s="63"/>
      <c r="CN264" s="63"/>
      <c r="CO264" s="157"/>
      <c r="CP264" s="63"/>
      <c r="CQ264" s="128"/>
      <c r="CR264" s="124"/>
      <c r="CS264" s="124"/>
      <c r="CT264" s="151"/>
      <c r="CU264" s="82"/>
      <c r="CV264" s="128"/>
      <c r="CW264" s="119"/>
      <c r="CX264" s="119"/>
      <c r="CY264" s="150"/>
      <c r="CZ264" s="82"/>
      <c r="DA264" s="128"/>
      <c r="DB264" s="119"/>
      <c r="DC264" s="119"/>
      <c r="DD264" s="150"/>
      <c r="DE264" s="63"/>
      <c r="DF264" s="128"/>
      <c r="DG264" s="124"/>
      <c r="DH264" s="124"/>
      <c r="DI264" s="151"/>
      <c r="DJ264" s="82"/>
      <c r="DK264" s="128"/>
      <c r="DL264" s="119"/>
      <c r="DM264" s="119"/>
      <c r="DN264" s="150"/>
      <c r="DO264" s="63"/>
      <c r="DQ264" s="45">
        <f t="shared" si="208"/>
        <v>11681</v>
      </c>
      <c r="DR264" s="46">
        <f>SMALL((R264,W264,AB264,AG264,AL264,AQ264,AV264,BA264,BF264,BK264,BP264,BU264,BZ264,CE264,CJ264,CO264,CT264,CY264,DD264,DI264,DN264),1)</f>
        <v>4728</v>
      </c>
      <c r="DS264" s="180" t="str">
        <f t="shared" si="223"/>
        <v>Rafael Antonio Salamanca</v>
      </c>
      <c r="DT264" s="48"/>
      <c r="DU264" s="91" t="str">
        <f t="shared" si="209"/>
        <v/>
      </c>
      <c r="DV264" s="49">
        <f t="shared" si="210"/>
        <v>4728</v>
      </c>
      <c r="DW264" s="50">
        <f t="shared" si="224"/>
        <v>236400</v>
      </c>
      <c r="DX264" s="170">
        <f t="shared" si="186"/>
        <v>0</v>
      </c>
      <c r="DY264" s="170">
        <f t="shared" si="187"/>
        <v>0</v>
      </c>
      <c r="DZ264" s="170">
        <f t="shared" si="188"/>
        <v>0</v>
      </c>
      <c r="EA264" s="197">
        <f t="shared" si="189"/>
        <v>25297</v>
      </c>
      <c r="EB264" s="170">
        <f t="shared" si="190"/>
        <v>0</v>
      </c>
      <c r="EC264" s="170">
        <f t="shared" si="191"/>
        <v>0</v>
      </c>
      <c r="ED264" s="172">
        <f t="shared" si="192"/>
        <v>4728</v>
      </c>
      <c r="EE264" s="170">
        <f t="shared" si="193"/>
        <v>0</v>
      </c>
      <c r="EF264" s="171">
        <f t="shared" si="194"/>
        <v>0</v>
      </c>
      <c r="EG264" s="173">
        <f t="shared" si="195"/>
        <v>5018</v>
      </c>
      <c r="EH264" s="170">
        <f t="shared" si="196"/>
        <v>0</v>
      </c>
      <c r="EI264" s="171">
        <f t="shared" si="197"/>
        <v>0</v>
      </c>
      <c r="EJ264" s="170">
        <f t="shared" si="198"/>
        <v>0</v>
      </c>
      <c r="EK264" s="169">
        <f t="shared" si="199"/>
        <v>0</v>
      </c>
      <c r="EL264" s="170">
        <f t="shared" si="200"/>
        <v>0</v>
      </c>
      <c r="EM264" s="170">
        <f t="shared" si="201"/>
        <v>0</v>
      </c>
      <c r="EN264" s="174">
        <f t="shared" si="202"/>
        <v>0</v>
      </c>
      <c r="EO264" s="171">
        <f t="shared" si="203"/>
        <v>0</v>
      </c>
      <c r="EP264" s="171">
        <f t="shared" si="204"/>
        <v>0</v>
      </c>
      <c r="EQ264" s="174">
        <f t="shared" si="205"/>
        <v>0</v>
      </c>
      <c r="ER264" s="171">
        <f t="shared" si="206"/>
        <v>0</v>
      </c>
      <c r="ES264" s="198" t="s">
        <v>707</v>
      </c>
    </row>
    <row r="265" spans="1:149" s="14" customFormat="1" ht="88.5" customHeight="1" thickBot="1">
      <c r="A265" s="27">
        <v>253</v>
      </c>
      <c r="B265" s="105" t="s">
        <v>572</v>
      </c>
      <c r="C265" s="105" t="s">
        <v>573</v>
      </c>
      <c r="D265" s="100" t="s">
        <v>57</v>
      </c>
      <c r="E265" s="105" t="s">
        <v>37</v>
      </c>
      <c r="F265" s="106">
        <v>1</v>
      </c>
      <c r="G265" s="105" t="s">
        <v>58</v>
      </c>
      <c r="H265" s="103" t="s">
        <v>59</v>
      </c>
      <c r="I265" s="88"/>
      <c r="J265" s="24"/>
      <c r="K265" s="32"/>
      <c r="L265" s="32"/>
      <c r="M265" s="71"/>
      <c r="N265" s="71"/>
      <c r="P265" s="57"/>
      <c r="Q265" s="57"/>
      <c r="R265" s="149"/>
      <c r="S265" s="57"/>
      <c r="T265" s="53"/>
      <c r="U265" s="65"/>
      <c r="V265" s="65"/>
      <c r="W265" s="149"/>
      <c r="X265" s="60"/>
      <c r="Y265" s="53"/>
      <c r="Z265" s="40"/>
      <c r="AA265" s="30"/>
      <c r="AB265" s="152"/>
      <c r="AC265" s="57"/>
      <c r="AD265" s="53"/>
      <c r="AE265" s="117"/>
      <c r="AF265" s="117"/>
      <c r="AG265" s="155"/>
      <c r="AH265" s="117"/>
      <c r="AI265" s="53"/>
      <c r="AJ265" s="40"/>
      <c r="AK265" s="30"/>
      <c r="AL265" s="152"/>
      <c r="AM265" s="60"/>
      <c r="AN265" s="61"/>
      <c r="AO265" s="57"/>
      <c r="AP265" s="57"/>
      <c r="AQ265" s="149"/>
      <c r="AR265" s="65"/>
      <c r="AS265" s="61"/>
      <c r="AT265" s="121">
        <v>4728</v>
      </c>
      <c r="AU265" s="121"/>
      <c r="AV265" s="162">
        <f t="shared" si="35"/>
        <v>4728</v>
      </c>
      <c r="AW265" s="121">
        <f t="shared" si="234"/>
        <v>4728</v>
      </c>
      <c r="AX265" s="61"/>
      <c r="AY265" s="57"/>
      <c r="AZ265" s="57"/>
      <c r="BA265" s="149"/>
      <c r="BB265" s="66"/>
      <c r="BC265" s="61"/>
      <c r="BD265" s="57"/>
      <c r="BE265" s="57"/>
      <c r="BF265" s="149"/>
      <c r="BG265" s="57"/>
      <c r="BH265" s="61"/>
      <c r="BI265" s="123">
        <v>4578</v>
      </c>
      <c r="BJ265" s="123"/>
      <c r="BK265" s="163">
        <v>4578</v>
      </c>
      <c r="BL265" s="123">
        <f t="shared" si="231"/>
        <v>4578</v>
      </c>
      <c r="BM265" s="61"/>
      <c r="BN265" s="57"/>
      <c r="BO265" s="57"/>
      <c r="BP265" s="149"/>
      <c r="BQ265" s="65"/>
      <c r="BR265" s="61"/>
      <c r="BS265" s="127"/>
      <c r="BT265" s="127"/>
      <c r="BU265" s="150"/>
      <c r="BV265" s="60"/>
      <c r="BW265" s="61"/>
      <c r="BX265" s="63"/>
      <c r="BY265" s="63"/>
      <c r="BZ265" s="157"/>
      <c r="CA265" s="63"/>
      <c r="CB265" s="128"/>
      <c r="CC265" s="63"/>
      <c r="CD265" s="63"/>
      <c r="CE265" s="157"/>
      <c r="CF265" s="63"/>
      <c r="CG265" s="128"/>
      <c r="CH265" s="63"/>
      <c r="CI265" s="63"/>
      <c r="CJ265" s="157"/>
      <c r="CK265" s="63"/>
      <c r="CL265" s="128"/>
      <c r="CM265" s="63"/>
      <c r="CN265" s="63"/>
      <c r="CO265" s="157"/>
      <c r="CP265" s="63"/>
      <c r="CQ265" s="128"/>
      <c r="CR265" s="125"/>
      <c r="CS265" s="125"/>
      <c r="CT265" s="151"/>
      <c r="CU265" s="82"/>
      <c r="CV265" s="128"/>
      <c r="CW265" s="119"/>
      <c r="CX265" s="119"/>
      <c r="CY265" s="150"/>
      <c r="CZ265" s="82"/>
      <c r="DA265" s="128"/>
      <c r="DB265" s="119"/>
      <c r="DC265" s="119"/>
      <c r="DD265" s="150"/>
      <c r="DE265" s="63"/>
      <c r="DF265" s="128"/>
      <c r="DG265" s="125"/>
      <c r="DH265" s="125"/>
      <c r="DI265" s="151"/>
      <c r="DJ265" s="82"/>
      <c r="DK265" s="128"/>
      <c r="DL265" s="119"/>
      <c r="DM265" s="119"/>
      <c r="DN265" s="150"/>
      <c r="DO265" s="63"/>
      <c r="DQ265" s="45">
        <f t="shared" si="208"/>
        <v>4653</v>
      </c>
      <c r="DR265" s="46">
        <f>SMALL((R265,W265,AB265,AG265,AL265,AQ265,AV265,BA265,BF265,BK265,BP265,BU265,BZ265,CE265,CJ265,CO265,CT265,CY265,DD265,DI265,DN265),1)</f>
        <v>4578</v>
      </c>
      <c r="DS265" s="175" t="str">
        <f t="shared" si="223"/>
        <v>DISCOLMETS S.A.S</v>
      </c>
      <c r="DT265" s="48"/>
      <c r="DU265" s="91" t="str">
        <f t="shared" si="209"/>
        <v/>
      </c>
      <c r="DV265" s="49">
        <f t="shared" si="210"/>
        <v>4578</v>
      </c>
      <c r="DW265" s="50">
        <f t="shared" si="224"/>
        <v>4578</v>
      </c>
      <c r="DX265" s="170">
        <f t="shared" si="186"/>
        <v>0</v>
      </c>
      <c r="DY265" s="170">
        <f t="shared" si="187"/>
        <v>0</v>
      </c>
      <c r="DZ265" s="170">
        <f t="shared" si="188"/>
        <v>0</v>
      </c>
      <c r="EA265" s="171">
        <f t="shared" si="189"/>
        <v>0</v>
      </c>
      <c r="EB265" s="170">
        <f t="shared" si="190"/>
        <v>0</v>
      </c>
      <c r="EC265" s="170">
        <f t="shared" si="191"/>
        <v>0</v>
      </c>
      <c r="ED265" s="172">
        <f t="shared" si="192"/>
        <v>4728</v>
      </c>
      <c r="EE265" s="170">
        <f t="shared" si="193"/>
        <v>0</v>
      </c>
      <c r="EF265" s="171">
        <f t="shared" si="194"/>
        <v>0</v>
      </c>
      <c r="EG265" s="173">
        <f t="shared" si="195"/>
        <v>4578</v>
      </c>
      <c r="EH265" s="170">
        <f t="shared" si="196"/>
        <v>0</v>
      </c>
      <c r="EI265" s="171">
        <f t="shared" si="197"/>
        <v>0</v>
      </c>
      <c r="EJ265" s="170">
        <f t="shared" si="198"/>
        <v>0</v>
      </c>
      <c r="EK265" s="169">
        <f t="shared" si="199"/>
        <v>0</v>
      </c>
      <c r="EL265" s="170">
        <f t="shared" si="200"/>
        <v>0</v>
      </c>
      <c r="EM265" s="170">
        <f t="shared" si="201"/>
        <v>0</v>
      </c>
      <c r="EN265" s="174">
        <f t="shared" si="202"/>
        <v>0</v>
      </c>
      <c r="EO265" s="171">
        <f t="shared" si="203"/>
        <v>0</v>
      </c>
      <c r="EP265" s="171">
        <f t="shared" si="204"/>
        <v>0</v>
      </c>
      <c r="EQ265" s="174">
        <f t="shared" si="205"/>
        <v>0</v>
      </c>
      <c r="ER265" s="171">
        <f t="shared" si="206"/>
        <v>0</v>
      </c>
      <c r="ES265" s="188"/>
    </row>
    <row r="266" spans="1:149" s="14" customFormat="1" ht="88.5" customHeight="1" thickBot="1">
      <c r="A266" s="27">
        <v>254</v>
      </c>
      <c r="B266" s="102" t="s">
        <v>574</v>
      </c>
      <c r="C266" s="102" t="s">
        <v>575</v>
      </c>
      <c r="D266" s="100" t="s">
        <v>57</v>
      </c>
      <c r="E266" s="102" t="s">
        <v>37</v>
      </c>
      <c r="F266" s="104">
        <v>1</v>
      </c>
      <c r="G266" s="105" t="s">
        <v>58</v>
      </c>
      <c r="H266" s="103" t="s">
        <v>59</v>
      </c>
      <c r="I266" s="88"/>
      <c r="J266" s="24"/>
      <c r="K266" s="32"/>
      <c r="L266" s="32"/>
      <c r="M266" s="71"/>
      <c r="N266" s="71"/>
      <c r="P266" s="57"/>
      <c r="Q266" s="57"/>
      <c r="R266" s="149"/>
      <c r="S266" s="57"/>
      <c r="T266" s="53"/>
      <c r="U266" s="65"/>
      <c r="V266" s="65"/>
      <c r="W266" s="149"/>
      <c r="X266" s="60"/>
      <c r="Y266" s="53"/>
      <c r="Z266" s="40"/>
      <c r="AA266" s="30"/>
      <c r="AB266" s="152"/>
      <c r="AC266" s="57"/>
      <c r="AD266" s="53"/>
      <c r="AE266" s="117"/>
      <c r="AF266" s="117"/>
      <c r="AG266" s="155"/>
      <c r="AH266" s="117"/>
      <c r="AI266" s="53"/>
      <c r="AJ266" s="40"/>
      <c r="AK266" s="30"/>
      <c r="AL266" s="152"/>
      <c r="AM266" s="60"/>
      <c r="AN266" s="61"/>
      <c r="AO266" s="57"/>
      <c r="AP266" s="57"/>
      <c r="AQ266" s="149"/>
      <c r="AR266" s="65"/>
      <c r="AS266" s="61"/>
      <c r="AT266" s="121"/>
      <c r="AU266" s="121"/>
      <c r="AV266" s="162"/>
      <c r="AW266" s="121"/>
      <c r="AX266" s="61"/>
      <c r="AY266" s="57"/>
      <c r="AZ266" s="57"/>
      <c r="BA266" s="149"/>
      <c r="BB266" s="66"/>
      <c r="BC266" s="61"/>
      <c r="BD266" s="57"/>
      <c r="BE266" s="57"/>
      <c r="BF266" s="149"/>
      <c r="BG266" s="57"/>
      <c r="BH266" s="61"/>
      <c r="BI266" s="125"/>
      <c r="BJ266" s="125"/>
      <c r="BK266" s="151"/>
      <c r="BL266" s="123"/>
      <c r="BM266" s="61"/>
      <c r="BN266" s="57"/>
      <c r="BO266" s="57"/>
      <c r="BP266" s="149"/>
      <c r="BQ266" s="65"/>
      <c r="BR266" s="61"/>
      <c r="BS266" s="127"/>
      <c r="BT266" s="127"/>
      <c r="BU266" s="150"/>
      <c r="BV266" s="60"/>
      <c r="BW266" s="61"/>
      <c r="BX266" s="63"/>
      <c r="BY266" s="63"/>
      <c r="BZ266" s="157"/>
      <c r="CA266" s="63"/>
      <c r="CB266" s="128"/>
      <c r="CC266" s="63"/>
      <c r="CD266" s="63"/>
      <c r="CE266" s="157"/>
      <c r="CF266" s="63"/>
      <c r="CG266" s="128"/>
      <c r="CH266" s="63"/>
      <c r="CI266" s="63"/>
      <c r="CJ266" s="157"/>
      <c r="CK266" s="63"/>
      <c r="CL266" s="128"/>
      <c r="CM266" s="63"/>
      <c r="CN266" s="63"/>
      <c r="CO266" s="157"/>
      <c r="CP266" s="63"/>
      <c r="CQ266" s="128"/>
      <c r="CR266" s="125"/>
      <c r="CS266" s="125"/>
      <c r="CT266" s="151"/>
      <c r="CU266" s="82"/>
      <c r="CV266" s="128"/>
      <c r="CW266" s="119"/>
      <c r="CX266" s="119"/>
      <c r="CY266" s="150"/>
      <c r="CZ266" s="82"/>
      <c r="DA266" s="128"/>
      <c r="DB266" s="119"/>
      <c r="DC266" s="119"/>
      <c r="DD266" s="150"/>
      <c r="DE266" s="63"/>
      <c r="DF266" s="128"/>
      <c r="DG266" s="125"/>
      <c r="DH266" s="125"/>
      <c r="DI266" s="151"/>
      <c r="DJ266" s="82"/>
      <c r="DK266" s="128"/>
      <c r="DL266" s="119"/>
      <c r="DM266" s="119"/>
      <c r="DN266" s="150"/>
      <c r="DO266" s="63"/>
      <c r="DQ266" s="45"/>
      <c r="DR266" s="46"/>
      <c r="DS266" s="176"/>
      <c r="DT266" s="48"/>
      <c r="DU266" s="91"/>
      <c r="DV266" s="49"/>
      <c r="DW266" s="50"/>
      <c r="DX266" s="170">
        <f t="shared" si="186"/>
        <v>0</v>
      </c>
      <c r="DY266" s="170">
        <f t="shared" si="187"/>
        <v>0</v>
      </c>
      <c r="DZ266" s="170">
        <f t="shared" si="188"/>
        <v>0</v>
      </c>
      <c r="EA266" s="171">
        <f t="shared" si="189"/>
        <v>0</v>
      </c>
      <c r="EB266" s="170">
        <f t="shared" si="190"/>
        <v>0</v>
      </c>
      <c r="EC266" s="170">
        <f t="shared" si="191"/>
        <v>0</v>
      </c>
      <c r="ED266" s="172">
        <f t="shared" si="192"/>
        <v>0</v>
      </c>
      <c r="EE266" s="170">
        <f t="shared" si="193"/>
        <v>0</v>
      </c>
      <c r="EF266" s="171">
        <f t="shared" si="194"/>
        <v>0</v>
      </c>
      <c r="EG266" s="173">
        <f t="shared" si="195"/>
        <v>0</v>
      </c>
      <c r="EH266" s="170">
        <f t="shared" si="196"/>
        <v>0</v>
      </c>
      <c r="EI266" s="171">
        <f t="shared" si="197"/>
        <v>0</v>
      </c>
      <c r="EJ266" s="170">
        <f t="shared" si="198"/>
        <v>0</v>
      </c>
      <c r="EK266" s="169">
        <f t="shared" si="199"/>
        <v>0</v>
      </c>
      <c r="EL266" s="170">
        <f t="shared" si="200"/>
        <v>0</v>
      </c>
      <c r="EM266" s="170">
        <f t="shared" si="201"/>
        <v>0</v>
      </c>
      <c r="EN266" s="174">
        <f t="shared" si="202"/>
        <v>0</v>
      </c>
      <c r="EO266" s="171">
        <f t="shared" si="203"/>
        <v>0</v>
      </c>
      <c r="EP266" s="171">
        <f t="shared" si="204"/>
        <v>0</v>
      </c>
      <c r="EQ266" s="174">
        <f t="shared" si="205"/>
        <v>0</v>
      </c>
      <c r="ER266" s="171">
        <f t="shared" si="206"/>
        <v>0</v>
      </c>
      <c r="ES266" s="199" t="s">
        <v>708</v>
      </c>
    </row>
    <row r="267" spans="1:149" s="14" customFormat="1" ht="88.5" customHeight="1" thickBot="1">
      <c r="A267" s="27">
        <v>255</v>
      </c>
      <c r="B267" s="102" t="s">
        <v>576</v>
      </c>
      <c r="C267" s="102" t="s">
        <v>577</v>
      </c>
      <c r="D267" s="100" t="s">
        <v>57</v>
      </c>
      <c r="E267" s="102" t="s">
        <v>37</v>
      </c>
      <c r="F267" s="104">
        <v>1</v>
      </c>
      <c r="G267" s="105" t="s">
        <v>58</v>
      </c>
      <c r="H267" s="103" t="s">
        <v>59</v>
      </c>
      <c r="I267" s="88"/>
      <c r="J267" s="33"/>
      <c r="K267" s="32"/>
      <c r="L267" s="33"/>
      <c r="M267" s="71"/>
      <c r="N267" s="71"/>
      <c r="P267" s="57"/>
      <c r="Q267" s="57"/>
      <c r="R267" s="149"/>
      <c r="S267" s="57"/>
      <c r="T267" s="53"/>
      <c r="U267" s="65"/>
      <c r="V267" s="65"/>
      <c r="W267" s="149"/>
      <c r="X267" s="60"/>
      <c r="Y267" s="53"/>
      <c r="Z267" s="54"/>
      <c r="AA267" s="55"/>
      <c r="AB267" s="153"/>
      <c r="AC267" s="57"/>
      <c r="AD267" s="53"/>
      <c r="AE267" s="117"/>
      <c r="AF267" s="117"/>
      <c r="AG267" s="155"/>
      <c r="AH267" s="117"/>
      <c r="AI267" s="53"/>
      <c r="AJ267" s="54"/>
      <c r="AK267" s="55"/>
      <c r="AL267" s="153"/>
      <c r="AM267" s="60"/>
      <c r="AN267" s="61"/>
      <c r="AO267" s="57"/>
      <c r="AP267" s="57"/>
      <c r="AQ267" s="149"/>
      <c r="AR267" s="65"/>
      <c r="AS267" s="61"/>
      <c r="AT267" s="121"/>
      <c r="AU267" s="121"/>
      <c r="AV267" s="162"/>
      <c r="AW267" s="121"/>
      <c r="AX267" s="61"/>
      <c r="AY267" s="57"/>
      <c r="AZ267" s="57"/>
      <c r="BA267" s="149"/>
      <c r="BB267" s="66"/>
      <c r="BC267" s="61"/>
      <c r="BD267" s="57"/>
      <c r="BE267" s="57"/>
      <c r="BF267" s="149"/>
      <c r="BG267" s="57"/>
      <c r="BH267" s="61"/>
      <c r="BI267" s="125"/>
      <c r="BJ267" s="125"/>
      <c r="BK267" s="151"/>
      <c r="BL267" s="123"/>
      <c r="BM267" s="61"/>
      <c r="BN267" s="57"/>
      <c r="BO267" s="57"/>
      <c r="BP267" s="149"/>
      <c r="BQ267" s="65"/>
      <c r="BR267" s="61"/>
      <c r="BS267" s="127"/>
      <c r="BT267" s="127"/>
      <c r="BU267" s="150"/>
      <c r="BV267" s="60"/>
      <c r="BW267" s="61"/>
      <c r="BX267" s="63"/>
      <c r="BY267" s="63"/>
      <c r="BZ267" s="157"/>
      <c r="CA267" s="63"/>
      <c r="CB267" s="128"/>
      <c r="CC267" s="63"/>
      <c r="CD267" s="63"/>
      <c r="CE267" s="157"/>
      <c r="CF267" s="63"/>
      <c r="CG267" s="128"/>
      <c r="CH267" s="63"/>
      <c r="CI267" s="63"/>
      <c r="CJ267" s="157"/>
      <c r="CK267" s="63"/>
      <c r="CL267" s="128"/>
      <c r="CM267" s="63"/>
      <c r="CN267" s="63"/>
      <c r="CO267" s="157"/>
      <c r="CP267" s="63"/>
      <c r="CQ267" s="128"/>
      <c r="CR267" s="125"/>
      <c r="CS267" s="125"/>
      <c r="CT267" s="151"/>
      <c r="CU267" s="82"/>
      <c r="CV267" s="128"/>
      <c r="CW267" s="119"/>
      <c r="CX267" s="119"/>
      <c r="CY267" s="150"/>
      <c r="CZ267" s="82"/>
      <c r="DA267" s="128"/>
      <c r="DB267" s="119"/>
      <c r="DC267" s="119"/>
      <c r="DD267" s="150"/>
      <c r="DE267" s="63"/>
      <c r="DF267" s="128"/>
      <c r="DG267" s="125"/>
      <c r="DH267" s="125"/>
      <c r="DI267" s="151"/>
      <c r="DJ267" s="82"/>
      <c r="DK267" s="128"/>
      <c r="DL267" s="119"/>
      <c r="DM267" s="119"/>
      <c r="DN267" s="150"/>
      <c r="DO267" s="63"/>
      <c r="DQ267" s="45"/>
      <c r="DR267" s="46"/>
      <c r="DS267" s="176"/>
      <c r="DT267" s="48"/>
      <c r="DU267" s="91"/>
      <c r="DV267" s="49"/>
      <c r="DW267" s="50"/>
      <c r="DX267" s="170">
        <f t="shared" si="186"/>
        <v>0</v>
      </c>
      <c r="DY267" s="170">
        <f t="shared" si="187"/>
        <v>0</v>
      </c>
      <c r="DZ267" s="170">
        <f t="shared" si="188"/>
        <v>0</v>
      </c>
      <c r="EA267" s="171">
        <f t="shared" si="189"/>
        <v>0</v>
      </c>
      <c r="EB267" s="170">
        <f t="shared" si="190"/>
        <v>0</v>
      </c>
      <c r="EC267" s="170">
        <f t="shared" si="191"/>
        <v>0</v>
      </c>
      <c r="ED267" s="172">
        <f t="shared" si="192"/>
        <v>0</v>
      </c>
      <c r="EE267" s="170">
        <f t="shared" si="193"/>
        <v>0</v>
      </c>
      <c r="EF267" s="171">
        <f t="shared" si="194"/>
        <v>0</v>
      </c>
      <c r="EG267" s="173">
        <f t="shared" si="195"/>
        <v>0</v>
      </c>
      <c r="EH267" s="170">
        <f t="shared" si="196"/>
        <v>0</v>
      </c>
      <c r="EI267" s="171">
        <f t="shared" si="197"/>
        <v>0</v>
      </c>
      <c r="EJ267" s="170">
        <f t="shared" si="198"/>
        <v>0</v>
      </c>
      <c r="EK267" s="169">
        <f t="shared" si="199"/>
        <v>0</v>
      </c>
      <c r="EL267" s="170">
        <f t="shared" si="200"/>
        <v>0</v>
      </c>
      <c r="EM267" s="170">
        <f t="shared" si="201"/>
        <v>0</v>
      </c>
      <c r="EN267" s="174">
        <f t="shared" si="202"/>
        <v>0</v>
      </c>
      <c r="EO267" s="171">
        <f t="shared" si="203"/>
        <v>0</v>
      </c>
      <c r="EP267" s="171">
        <f t="shared" si="204"/>
        <v>0</v>
      </c>
      <c r="EQ267" s="174">
        <f t="shared" si="205"/>
        <v>0</v>
      </c>
      <c r="ER267" s="171">
        <f t="shared" si="206"/>
        <v>0</v>
      </c>
      <c r="ES267" s="199" t="s">
        <v>708</v>
      </c>
    </row>
    <row r="268" spans="1:149" s="14" customFormat="1" ht="88.5" customHeight="1" thickBot="1">
      <c r="A268" s="27">
        <v>256</v>
      </c>
      <c r="B268" s="102" t="s">
        <v>578</v>
      </c>
      <c r="C268" s="102" t="s">
        <v>579</v>
      </c>
      <c r="D268" s="100" t="s">
        <v>57</v>
      </c>
      <c r="E268" s="102" t="s">
        <v>37</v>
      </c>
      <c r="F268" s="104">
        <v>5</v>
      </c>
      <c r="G268" s="105" t="s">
        <v>58</v>
      </c>
      <c r="H268" s="103" t="s">
        <v>59</v>
      </c>
      <c r="I268" s="88"/>
      <c r="J268" s="31"/>
      <c r="K268" s="31"/>
      <c r="L268" s="31"/>
      <c r="M268" s="71"/>
      <c r="N268" s="71"/>
      <c r="P268" s="57"/>
      <c r="Q268" s="57"/>
      <c r="R268" s="149"/>
      <c r="S268" s="57"/>
      <c r="T268" s="53"/>
      <c r="U268" s="65"/>
      <c r="V268" s="65"/>
      <c r="W268" s="149"/>
      <c r="X268" s="60"/>
      <c r="Y268" s="53"/>
      <c r="Z268" s="40"/>
      <c r="AA268" s="30"/>
      <c r="AB268" s="152"/>
      <c r="AC268" s="57"/>
      <c r="AD268" s="53"/>
      <c r="AE268" s="117"/>
      <c r="AF268" s="117"/>
      <c r="AG268" s="155"/>
      <c r="AH268" s="117"/>
      <c r="AI268" s="53"/>
      <c r="AJ268" s="40"/>
      <c r="AK268" s="30"/>
      <c r="AL268" s="152"/>
      <c r="AM268" s="60"/>
      <c r="AN268" s="61"/>
      <c r="AO268" s="57"/>
      <c r="AP268" s="57"/>
      <c r="AQ268" s="149"/>
      <c r="AR268" s="65"/>
      <c r="AS268" s="61"/>
      <c r="AT268" s="121"/>
      <c r="AU268" s="121"/>
      <c r="AV268" s="162"/>
      <c r="AW268" s="121"/>
      <c r="AX268" s="61"/>
      <c r="AY268" s="57"/>
      <c r="AZ268" s="57"/>
      <c r="BA268" s="149"/>
      <c r="BB268" s="66"/>
      <c r="BC268" s="61"/>
      <c r="BD268" s="57"/>
      <c r="BE268" s="57"/>
      <c r="BF268" s="149"/>
      <c r="BG268" s="57"/>
      <c r="BH268" s="61"/>
      <c r="BI268" s="123">
        <v>6328</v>
      </c>
      <c r="BJ268" s="123">
        <v>1202</v>
      </c>
      <c r="BK268" s="163">
        <v>7530</v>
      </c>
      <c r="BL268" s="123">
        <f t="shared" ref="BL268:BL279" si="235">+BK268*F268</f>
        <v>37650</v>
      </c>
      <c r="BM268" s="61"/>
      <c r="BN268" s="57"/>
      <c r="BO268" s="57"/>
      <c r="BP268" s="149"/>
      <c r="BQ268" s="65"/>
      <c r="BR268" s="61"/>
      <c r="BS268" s="127"/>
      <c r="BT268" s="127"/>
      <c r="BU268" s="150"/>
      <c r="BV268" s="60"/>
      <c r="BW268" s="61"/>
      <c r="BX268" s="63"/>
      <c r="BY268" s="63"/>
      <c r="BZ268" s="157"/>
      <c r="CA268" s="63"/>
      <c r="CB268" s="128"/>
      <c r="CC268" s="63"/>
      <c r="CD268" s="63"/>
      <c r="CE268" s="157"/>
      <c r="CF268" s="63"/>
      <c r="CG268" s="128"/>
      <c r="CH268" s="63"/>
      <c r="CI268" s="63"/>
      <c r="CJ268" s="157"/>
      <c r="CK268" s="63"/>
      <c r="CL268" s="128"/>
      <c r="CM268" s="63"/>
      <c r="CN268" s="63"/>
      <c r="CO268" s="157"/>
      <c r="CP268" s="63"/>
      <c r="CQ268" s="128"/>
      <c r="CR268" s="125"/>
      <c r="CS268" s="125"/>
      <c r="CT268" s="151"/>
      <c r="CU268" s="82"/>
      <c r="CV268" s="128"/>
      <c r="CW268" s="119"/>
      <c r="CX268" s="119"/>
      <c r="CY268" s="150"/>
      <c r="CZ268" s="82"/>
      <c r="DA268" s="128"/>
      <c r="DB268" s="119"/>
      <c r="DC268" s="119"/>
      <c r="DD268" s="150"/>
      <c r="DE268" s="63"/>
      <c r="DF268" s="128"/>
      <c r="DG268" s="125"/>
      <c r="DH268" s="125"/>
      <c r="DI268" s="151"/>
      <c r="DJ268" s="82"/>
      <c r="DK268" s="128"/>
      <c r="DL268" s="119"/>
      <c r="DM268" s="119"/>
      <c r="DN268" s="150"/>
      <c r="DO268" s="63"/>
      <c r="DQ268" s="45">
        <f t="shared" si="208"/>
        <v>7530</v>
      </c>
      <c r="DR268" s="46">
        <f>SMALL((R268,W268,AB268,AG268,AL268,AQ268,AV268,BA268,BF268,BK268,BP268,BU268,BZ268,CE268,CJ268,CO268,CT268,CY268,DD268,DI268,DN268),1)</f>
        <v>7530</v>
      </c>
      <c r="DS268" s="175" t="str">
        <f t="shared" ref="DS268:DS281" si="236">IF(DR268=R268,$P$11,IF(DR268=W268,$U$11,IF(DR268=AB268,$Z$11,IF(DR268=AG268,$AE$11,IF(DR268=AL268,$AJ$11,IF(DR268=AQ268,$AO$11,IF(DR268=AV268,$AT$11,IF(DR268=BA268,$AY$11,IF(DR268=BF268,$BD$11,IF(DR268=BK268,$BI$11,IF(DR268=BP268,$BN$11,IF(DR268=BU268,$BS$11,IF(DR268=BZ268,$BX$11,IF(DR268=CE268,$CC$11,IF(DR268=CJ268,$CH$11,IF(DR268=CO268,$CM$11,IF(DR268=CT268,$CR$11,IF(DR268=CY268,$CW$11,IF(DR268=DD268,$DB$11,IF(DR268=DI268,$DG$11,IF(DR268=DN268,$DL$11)))))))))))))))))))))</f>
        <v>DISCOLMETS S.A.S</v>
      </c>
      <c r="DT268" s="48"/>
      <c r="DU268" s="91" t="str">
        <f t="shared" si="209"/>
        <v/>
      </c>
      <c r="DV268" s="49">
        <f t="shared" si="210"/>
        <v>7530</v>
      </c>
      <c r="DW268" s="50">
        <f t="shared" ref="DW268:DW281" si="237">DV268*F268</f>
        <v>37650</v>
      </c>
      <c r="DX268" s="170">
        <f t="shared" si="186"/>
        <v>0</v>
      </c>
      <c r="DY268" s="170">
        <f t="shared" si="187"/>
        <v>0</v>
      </c>
      <c r="DZ268" s="170">
        <f t="shared" si="188"/>
        <v>0</v>
      </c>
      <c r="EA268" s="171">
        <f t="shared" si="189"/>
        <v>0</v>
      </c>
      <c r="EB268" s="170">
        <f t="shared" si="190"/>
        <v>0</v>
      </c>
      <c r="EC268" s="170">
        <f t="shared" si="191"/>
        <v>0</v>
      </c>
      <c r="ED268" s="172">
        <f t="shared" si="192"/>
        <v>0</v>
      </c>
      <c r="EE268" s="170">
        <f t="shared" si="193"/>
        <v>0</v>
      </c>
      <c r="EF268" s="171">
        <f t="shared" si="194"/>
        <v>0</v>
      </c>
      <c r="EG268" s="173">
        <f t="shared" si="195"/>
        <v>7530</v>
      </c>
      <c r="EH268" s="170">
        <f t="shared" si="196"/>
        <v>0</v>
      </c>
      <c r="EI268" s="171">
        <f t="shared" si="197"/>
        <v>0</v>
      </c>
      <c r="EJ268" s="170">
        <f t="shared" si="198"/>
        <v>0</v>
      </c>
      <c r="EK268" s="169">
        <f t="shared" si="199"/>
        <v>0</v>
      </c>
      <c r="EL268" s="170">
        <f t="shared" si="200"/>
        <v>0</v>
      </c>
      <c r="EM268" s="170">
        <f t="shared" si="201"/>
        <v>0</v>
      </c>
      <c r="EN268" s="174">
        <f t="shared" si="202"/>
        <v>0</v>
      </c>
      <c r="EO268" s="171">
        <f t="shared" si="203"/>
        <v>0</v>
      </c>
      <c r="EP268" s="171">
        <f t="shared" si="204"/>
        <v>0</v>
      </c>
      <c r="EQ268" s="174">
        <f t="shared" si="205"/>
        <v>0</v>
      </c>
      <c r="ER268" s="171">
        <f t="shared" si="206"/>
        <v>0</v>
      </c>
      <c r="ES268" s="188"/>
    </row>
    <row r="269" spans="1:149" s="14" customFormat="1" ht="88.5" customHeight="1" thickBot="1">
      <c r="A269" s="27">
        <v>257</v>
      </c>
      <c r="B269" s="102" t="s">
        <v>580</v>
      </c>
      <c r="C269" s="102" t="s">
        <v>581</v>
      </c>
      <c r="D269" s="100" t="s">
        <v>57</v>
      </c>
      <c r="E269" s="102" t="s">
        <v>37</v>
      </c>
      <c r="F269" s="104">
        <v>20</v>
      </c>
      <c r="G269" s="105" t="s">
        <v>58</v>
      </c>
      <c r="H269" s="103" t="s">
        <v>59</v>
      </c>
      <c r="I269" s="88"/>
      <c r="J269" s="31"/>
      <c r="K269" s="31"/>
      <c r="L269" s="31"/>
      <c r="M269" s="71"/>
      <c r="N269" s="71"/>
      <c r="P269" s="57"/>
      <c r="Q269" s="57"/>
      <c r="R269" s="149"/>
      <c r="S269" s="57"/>
      <c r="T269" s="53"/>
      <c r="U269" s="112">
        <v>3991.5662650602412</v>
      </c>
      <c r="V269" s="113">
        <v>758.39759036144585</v>
      </c>
      <c r="W269" s="151">
        <v>4749.9638554216872</v>
      </c>
      <c r="X269" s="60">
        <f t="shared" ref="X269:X278" si="238">+W269*F269</f>
        <v>94999.277108433744</v>
      </c>
      <c r="Y269" s="53"/>
      <c r="Z269" s="40"/>
      <c r="AA269" s="30"/>
      <c r="AB269" s="152"/>
      <c r="AC269" s="57"/>
      <c r="AD269" s="53"/>
      <c r="AE269" s="117"/>
      <c r="AF269" s="117"/>
      <c r="AG269" s="155"/>
      <c r="AH269" s="117"/>
      <c r="AI269" s="53"/>
      <c r="AJ269" s="40"/>
      <c r="AK269" s="30"/>
      <c r="AL269" s="152"/>
      <c r="AM269" s="60"/>
      <c r="AN269" s="61"/>
      <c r="AO269" s="57"/>
      <c r="AP269" s="57"/>
      <c r="AQ269" s="149"/>
      <c r="AR269" s="65"/>
      <c r="AS269" s="61"/>
      <c r="AT269" s="121"/>
      <c r="AU269" s="121"/>
      <c r="AV269" s="162"/>
      <c r="AW269" s="121"/>
      <c r="AX269" s="61"/>
      <c r="AY269" s="57"/>
      <c r="AZ269" s="57"/>
      <c r="BA269" s="149"/>
      <c r="BB269" s="66"/>
      <c r="BC269" s="61"/>
      <c r="BD269" s="57"/>
      <c r="BE269" s="57"/>
      <c r="BF269" s="149"/>
      <c r="BG269" s="57"/>
      <c r="BH269" s="61"/>
      <c r="BI269" s="123">
        <v>6207</v>
      </c>
      <c r="BJ269" s="123">
        <v>1179</v>
      </c>
      <c r="BK269" s="163">
        <v>7386</v>
      </c>
      <c r="BL269" s="123">
        <f t="shared" si="235"/>
        <v>147720</v>
      </c>
      <c r="BM269" s="61"/>
      <c r="BN269" s="57"/>
      <c r="BO269" s="57"/>
      <c r="BP269" s="149"/>
      <c r="BQ269" s="65"/>
      <c r="BR269" s="61"/>
      <c r="BS269" s="127"/>
      <c r="BT269" s="127"/>
      <c r="BU269" s="150"/>
      <c r="BV269" s="60"/>
      <c r="BW269" s="61"/>
      <c r="BX269" s="63"/>
      <c r="BY269" s="63"/>
      <c r="BZ269" s="157"/>
      <c r="CA269" s="63"/>
      <c r="CB269" s="128"/>
      <c r="CC269" s="63"/>
      <c r="CD269" s="63"/>
      <c r="CE269" s="157"/>
      <c r="CF269" s="63"/>
      <c r="CG269" s="128"/>
      <c r="CH269" s="63"/>
      <c r="CI269" s="63"/>
      <c r="CJ269" s="157"/>
      <c r="CK269" s="63"/>
      <c r="CL269" s="128"/>
      <c r="CM269" s="63"/>
      <c r="CN269" s="63"/>
      <c r="CO269" s="157"/>
      <c r="CP269" s="63"/>
      <c r="CQ269" s="128"/>
      <c r="CR269" s="125"/>
      <c r="CS269" s="125"/>
      <c r="CT269" s="151"/>
      <c r="CU269" s="82"/>
      <c r="CV269" s="128"/>
      <c r="CW269" s="119"/>
      <c r="CX269" s="119"/>
      <c r="CY269" s="150"/>
      <c r="CZ269" s="82"/>
      <c r="DA269" s="128"/>
      <c r="DB269" s="119"/>
      <c r="DC269" s="119"/>
      <c r="DD269" s="150"/>
      <c r="DE269" s="63"/>
      <c r="DF269" s="128"/>
      <c r="DG269" s="125"/>
      <c r="DH269" s="125"/>
      <c r="DI269" s="151"/>
      <c r="DJ269" s="82"/>
      <c r="DK269" s="128"/>
      <c r="DL269" s="119"/>
      <c r="DM269" s="119"/>
      <c r="DN269" s="150"/>
      <c r="DO269" s="63"/>
      <c r="DQ269" s="45">
        <f t="shared" si="208"/>
        <v>6067.9819277108436</v>
      </c>
      <c r="DR269" s="46">
        <f>SMALL((R269,W269,AB269,AG269,AL269,AQ269,AV269,BA269,BF269,BK269,BP269,BU269,BZ269,CE269,CJ269,CO269,CT269,CY269,DD269,DI269,DN269),1)</f>
        <v>4749.9638554216872</v>
      </c>
      <c r="DS269" s="175" t="str">
        <f t="shared" si="236"/>
        <v>MEDICOX LTDA</v>
      </c>
      <c r="DT269" s="48"/>
      <c r="DU269" s="91" t="str">
        <f t="shared" si="209"/>
        <v/>
      </c>
      <c r="DV269" s="49">
        <f t="shared" si="210"/>
        <v>4749.9638554216872</v>
      </c>
      <c r="DW269" s="50">
        <f t="shared" si="237"/>
        <v>94999.277108433744</v>
      </c>
      <c r="DX269" s="170">
        <f t="shared" si="186"/>
        <v>0</v>
      </c>
      <c r="DY269" s="170">
        <f t="shared" si="187"/>
        <v>4749.9638554216872</v>
      </c>
      <c r="DZ269" s="170">
        <f t="shared" si="188"/>
        <v>0</v>
      </c>
      <c r="EA269" s="171">
        <f t="shared" si="189"/>
        <v>0</v>
      </c>
      <c r="EB269" s="170">
        <f t="shared" si="190"/>
        <v>0</v>
      </c>
      <c r="EC269" s="170">
        <f t="shared" si="191"/>
        <v>0</v>
      </c>
      <c r="ED269" s="172">
        <f t="shared" si="192"/>
        <v>0</v>
      </c>
      <c r="EE269" s="170">
        <f t="shared" si="193"/>
        <v>0</v>
      </c>
      <c r="EF269" s="171">
        <f t="shared" si="194"/>
        <v>0</v>
      </c>
      <c r="EG269" s="173">
        <f t="shared" si="195"/>
        <v>7386</v>
      </c>
      <c r="EH269" s="170">
        <f t="shared" si="196"/>
        <v>0</v>
      </c>
      <c r="EI269" s="171">
        <f t="shared" si="197"/>
        <v>0</v>
      </c>
      <c r="EJ269" s="170">
        <f t="shared" si="198"/>
        <v>0</v>
      </c>
      <c r="EK269" s="169">
        <f t="shared" si="199"/>
        <v>0</v>
      </c>
      <c r="EL269" s="170">
        <f t="shared" si="200"/>
        <v>0</v>
      </c>
      <c r="EM269" s="170">
        <f t="shared" si="201"/>
        <v>0</v>
      </c>
      <c r="EN269" s="174">
        <f t="shared" si="202"/>
        <v>0</v>
      </c>
      <c r="EO269" s="171">
        <f t="shared" si="203"/>
        <v>0</v>
      </c>
      <c r="EP269" s="171">
        <f t="shared" si="204"/>
        <v>0</v>
      </c>
      <c r="EQ269" s="174">
        <f t="shared" si="205"/>
        <v>0</v>
      </c>
      <c r="ER269" s="171">
        <f t="shared" si="206"/>
        <v>0</v>
      </c>
      <c r="ES269" s="188"/>
    </row>
    <row r="270" spans="1:149" s="182" customFormat="1" ht="88.5" customHeight="1" thickBot="1">
      <c r="A270" s="27">
        <v>258</v>
      </c>
      <c r="B270" s="102" t="s">
        <v>582</v>
      </c>
      <c r="C270" s="102" t="s">
        <v>583</v>
      </c>
      <c r="D270" s="100" t="s">
        <v>57</v>
      </c>
      <c r="E270" s="102" t="s">
        <v>37</v>
      </c>
      <c r="F270" s="104">
        <v>1</v>
      </c>
      <c r="G270" s="105" t="s">
        <v>58</v>
      </c>
      <c r="H270" s="103" t="s">
        <v>59</v>
      </c>
      <c r="I270" s="88"/>
      <c r="J270" s="75"/>
      <c r="K270" s="75"/>
      <c r="L270" s="75"/>
      <c r="M270" s="71"/>
      <c r="N270" s="71"/>
      <c r="P270" s="65"/>
      <c r="Q270" s="65"/>
      <c r="R270" s="149"/>
      <c r="S270" s="65"/>
      <c r="T270" s="78"/>
      <c r="U270" s="112">
        <v>4068.674698795181</v>
      </c>
      <c r="V270" s="113">
        <v>773.04819277108436</v>
      </c>
      <c r="W270" s="151">
        <v>4841.7228915662654</v>
      </c>
      <c r="X270" s="60">
        <f t="shared" si="238"/>
        <v>4841.7228915662654</v>
      </c>
      <c r="Y270" s="78"/>
      <c r="Z270" s="79"/>
      <c r="AA270" s="80"/>
      <c r="AB270" s="152"/>
      <c r="AC270" s="65"/>
      <c r="AD270" s="78"/>
      <c r="AE270" s="117"/>
      <c r="AF270" s="117"/>
      <c r="AG270" s="155"/>
      <c r="AH270" s="117"/>
      <c r="AI270" s="78"/>
      <c r="AJ270" s="79"/>
      <c r="AK270" s="80"/>
      <c r="AL270" s="152"/>
      <c r="AM270" s="66"/>
      <c r="AN270" s="81"/>
      <c r="AO270" s="65"/>
      <c r="AP270" s="65"/>
      <c r="AQ270" s="149"/>
      <c r="AR270" s="65"/>
      <c r="AS270" s="81"/>
      <c r="AT270" s="121"/>
      <c r="AU270" s="121"/>
      <c r="AV270" s="162"/>
      <c r="AW270" s="121"/>
      <c r="AX270" s="81"/>
      <c r="AY270" s="65"/>
      <c r="AZ270" s="65"/>
      <c r="BA270" s="149"/>
      <c r="BB270" s="66"/>
      <c r="BC270" s="81"/>
      <c r="BD270" s="65"/>
      <c r="BE270" s="65"/>
      <c r="BF270" s="149"/>
      <c r="BG270" s="57"/>
      <c r="BH270" s="81"/>
      <c r="BI270" s="123">
        <v>6328</v>
      </c>
      <c r="BJ270" s="123">
        <v>1202</v>
      </c>
      <c r="BK270" s="163">
        <v>7530</v>
      </c>
      <c r="BL270" s="123">
        <f t="shared" si="235"/>
        <v>7530</v>
      </c>
      <c r="BM270" s="81"/>
      <c r="BN270" s="65"/>
      <c r="BO270" s="65"/>
      <c r="BP270" s="149"/>
      <c r="BQ270" s="65"/>
      <c r="BR270" s="81"/>
      <c r="BS270" s="127"/>
      <c r="BT270" s="127"/>
      <c r="BU270" s="150"/>
      <c r="BV270" s="60"/>
      <c r="BW270" s="81"/>
      <c r="BX270" s="82"/>
      <c r="BY270" s="82"/>
      <c r="BZ270" s="157"/>
      <c r="CA270" s="63"/>
      <c r="CB270" s="129"/>
      <c r="CC270" s="82"/>
      <c r="CD270" s="82"/>
      <c r="CE270" s="157"/>
      <c r="CF270" s="63"/>
      <c r="CG270" s="129"/>
      <c r="CH270" s="82"/>
      <c r="CI270" s="82"/>
      <c r="CJ270" s="157"/>
      <c r="CK270" s="82"/>
      <c r="CL270" s="129"/>
      <c r="CM270" s="82"/>
      <c r="CN270" s="82"/>
      <c r="CO270" s="157"/>
      <c r="CP270" s="82"/>
      <c r="CQ270" s="129"/>
      <c r="CR270" s="125"/>
      <c r="CS270" s="125"/>
      <c r="CT270" s="151"/>
      <c r="CU270" s="82"/>
      <c r="CV270" s="129"/>
      <c r="CW270" s="119"/>
      <c r="CX270" s="119"/>
      <c r="CY270" s="150"/>
      <c r="CZ270" s="82"/>
      <c r="DA270" s="129"/>
      <c r="DB270" s="119"/>
      <c r="DC270" s="119"/>
      <c r="DD270" s="150"/>
      <c r="DE270" s="82"/>
      <c r="DF270" s="129"/>
      <c r="DG270" s="125"/>
      <c r="DH270" s="125"/>
      <c r="DI270" s="151"/>
      <c r="DJ270" s="82"/>
      <c r="DK270" s="129"/>
      <c r="DL270" s="119"/>
      <c r="DM270" s="119"/>
      <c r="DN270" s="150"/>
      <c r="DO270" s="82"/>
      <c r="DQ270" s="45">
        <f t="shared" si="208"/>
        <v>6185.8614457831327</v>
      </c>
      <c r="DR270" s="46">
        <f>SMALL((R270,W270,AB270,AG270,AL270,AQ270,AV270,BA270,BF270,BK270,BP270,BU270,BZ270,CE270,CJ270,CO270,CT270,CY270,DD270,DI270,DN270),1)</f>
        <v>4841.7228915662654</v>
      </c>
      <c r="DS270" s="175" t="str">
        <f t="shared" si="236"/>
        <v>MEDICOX LTDA</v>
      </c>
      <c r="DT270" s="48"/>
      <c r="DU270" s="91" t="str">
        <f t="shared" si="209"/>
        <v/>
      </c>
      <c r="DV270" s="49">
        <f t="shared" si="210"/>
        <v>4841.7228915662654</v>
      </c>
      <c r="DW270" s="50">
        <f t="shared" si="237"/>
        <v>4841.7228915662654</v>
      </c>
      <c r="DX270" s="170">
        <f t="shared" ref="DX270:DX291" si="239">R270</f>
        <v>0</v>
      </c>
      <c r="DY270" s="170">
        <f t="shared" ref="DY270:DY291" si="240">W270</f>
        <v>4841.7228915662654</v>
      </c>
      <c r="DZ270" s="170">
        <f t="shared" ref="DZ270:DZ291" si="241">AB270</f>
        <v>0</v>
      </c>
      <c r="EA270" s="171">
        <f t="shared" ref="EA270:EA291" si="242">AG270</f>
        <v>0</v>
      </c>
      <c r="EB270" s="170">
        <f t="shared" ref="EB270:EB291" si="243">AL270</f>
        <v>0</v>
      </c>
      <c r="EC270" s="170">
        <f t="shared" ref="EC270:EC291" si="244">AQ270</f>
        <v>0</v>
      </c>
      <c r="ED270" s="172">
        <f t="shared" ref="ED270:ED291" si="245">AV270</f>
        <v>0</v>
      </c>
      <c r="EE270" s="170">
        <f t="shared" ref="EE270:EE291" si="246">BA270</f>
        <v>0</v>
      </c>
      <c r="EF270" s="171">
        <f t="shared" ref="EF270:EF291" si="247">BF270</f>
        <v>0</v>
      </c>
      <c r="EG270" s="173">
        <f t="shared" ref="EG270:EG291" si="248">BK270</f>
        <v>7530</v>
      </c>
      <c r="EH270" s="170">
        <f t="shared" ref="EH270:EH291" si="249">BP270</f>
        <v>0</v>
      </c>
      <c r="EI270" s="171">
        <f t="shared" ref="EI270:EI291" si="250">BU270</f>
        <v>0</v>
      </c>
      <c r="EJ270" s="170">
        <f t="shared" ref="EJ270:EJ291" si="251">BZ270</f>
        <v>0</v>
      </c>
      <c r="EK270" s="169">
        <f t="shared" ref="EK270:EK291" si="252">CE270</f>
        <v>0</v>
      </c>
      <c r="EL270" s="170">
        <f t="shared" ref="EL270:EL291" si="253">CJ270</f>
        <v>0</v>
      </c>
      <c r="EM270" s="170">
        <f t="shared" ref="EM270:EM291" si="254">CO270</f>
        <v>0</v>
      </c>
      <c r="EN270" s="174">
        <f t="shared" ref="EN270:EN291" si="255">CT270</f>
        <v>0</v>
      </c>
      <c r="EO270" s="171">
        <f t="shared" ref="EO270:EO291" si="256">CY270</f>
        <v>0</v>
      </c>
      <c r="EP270" s="171">
        <f t="shared" ref="EP270:EP291" si="257">DD270</f>
        <v>0</v>
      </c>
      <c r="EQ270" s="174">
        <f t="shared" ref="EQ270:EQ291" si="258">DI270</f>
        <v>0</v>
      </c>
      <c r="ER270" s="171">
        <f t="shared" ref="ER270:ER291" si="259">DN270</f>
        <v>0</v>
      </c>
      <c r="ES270" s="35"/>
    </row>
    <row r="271" spans="1:149" s="182" customFormat="1" ht="88.5" customHeight="1" thickBot="1">
      <c r="A271" s="27">
        <v>259</v>
      </c>
      <c r="B271" s="102" t="s">
        <v>584</v>
      </c>
      <c r="C271" s="102" t="s">
        <v>585</v>
      </c>
      <c r="D271" s="100" t="s">
        <v>57</v>
      </c>
      <c r="E271" s="102" t="s">
        <v>37</v>
      </c>
      <c r="F271" s="104">
        <v>5</v>
      </c>
      <c r="G271" s="105" t="s">
        <v>58</v>
      </c>
      <c r="H271" s="103" t="s">
        <v>59</v>
      </c>
      <c r="I271" s="88"/>
      <c r="J271" s="76"/>
      <c r="K271" s="77"/>
      <c r="L271" s="76"/>
      <c r="M271" s="71"/>
      <c r="N271" s="71"/>
      <c r="P271" s="65"/>
      <c r="Q271" s="65"/>
      <c r="R271" s="149"/>
      <c r="S271" s="65"/>
      <c r="T271" s="78"/>
      <c r="U271" s="112">
        <v>4025.3012048192772</v>
      </c>
      <c r="V271" s="113">
        <v>764.80722891566268</v>
      </c>
      <c r="W271" s="151">
        <v>4790.1084337349403</v>
      </c>
      <c r="X271" s="60">
        <f t="shared" si="238"/>
        <v>23950.542168674699</v>
      </c>
      <c r="Y271" s="78"/>
      <c r="Z271" s="79"/>
      <c r="AA271" s="80"/>
      <c r="AB271" s="152"/>
      <c r="AC271" s="65"/>
      <c r="AD271" s="78"/>
      <c r="AE271" s="117"/>
      <c r="AF271" s="117"/>
      <c r="AG271" s="155"/>
      <c r="AH271" s="117"/>
      <c r="AI271" s="78"/>
      <c r="AJ271" s="79"/>
      <c r="AK271" s="80"/>
      <c r="AL271" s="152"/>
      <c r="AM271" s="66"/>
      <c r="AN271" s="81"/>
      <c r="AO271" s="65"/>
      <c r="AP271" s="65"/>
      <c r="AQ271" s="149"/>
      <c r="AR271" s="65"/>
      <c r="AS271" s="81"/>
      <c r="AT271" s="121"/>
      <c r="AU271" s="121"/>
      <c r="AV271" s="162"/>
      <c r="AW271" s="121"/>
      <c r="AX271" s="81"/>
      <c r="AY271" s="65"/>
      <c r="AZ271" s="65"/>
      <c r="BA271" s="149"/>
      <c r="BB271" s="66"/>
      <c r="BC271" s="81"/>
      <c r="BD271" s="65"/>
      <c r="BE271" s="65"/>
      <c r="BF271" s="149"/>
      <c r="BG271" s="57"/>
      <c r="BH271" s="81"/>
      <c r="BI271" s="123">
        <v>6263</v>
      </c>
      <c r="BJ271" s="123">
        <v>1190</v>
      </c>
      <c r="BK271" s="163">
        <v>7453</v>
      </c>
      <c r="BL271" s="123">
        <f t="shared" si="235"/>
        <v>37265</v>
      </c>
      <c r="BM271" s="81"/>
      <c r="BN271" s="65"/>
      <c r="BO271" s="65"/>
      <c r="BP271" s="149"/>
      <c r="BQ271" s="65"/>
      <c r="BR271" s="81"/>
      <c r="BS271" s="127"/>
      <c r="BT271" s="127"/>
      <c r="BU271" s="150"/>
      <c r="BV271" s="60"/>
      <c r="BW271" s="81"/>
      <c r="BX271" s="82"/>
      <c r="BY271" s="82"/>
      <c r="BZ271" s="157"/>
      <c r="CA271" s="63"/>
      <c r="CB271" s="129"/>
      <c r="CC271" s="82"/>
      <c r="CD271" s="82"/>
      <c r="CE271" s="157"/>
      <c r="CF271" s="63"/>
      <c r="CG271" s="129"/>
      <c r="CH271" s="82"/>
      <c r="CI271" s="82"/>
      <c r="CJ271" s="157"/>
      <c r="CK271" s="82"/>
      <c r="CL271" s="129"/>
      <c r="CM271" s="82"/>
      <c r="CN271" s="82"/>
      <c r="CO271" s="157"/>
      <c r="CP271" s="82"/>
      <c r="CQ271" s="129"/>
      <c r="CR271" s="125"/>
      <c r="CS271" s="125"/>
      <c r="CT271" s="151"/>
      <c r="CU271" s="82"/>
      <c r="CV271" s="129"/>
      <c r="CW271" s="119"/>
      <c r="CX271" s="119"/>
      <c r="CY271" s="150"/>
      <c r="CZ271" s="82"/>
      <c r="DA271" s="129"/>
      <c r="DB271" s="119"/>
      <c r="DC271" s="119"/>
      <c r="DD271" s="150"/>
      <c r="DE271" s="82"/>
      <c r="DF271" s="129"/>
      <c r="DG271" s="125"/>
      <c r="DH271" s="125"/>
      <c r="DI271" s="151"/>
      <c r="DJ271" s="82"/>
      <c r="DK271" s="129"/>
      <c r="DL271" s="119"/>
      <c r="DM271" s="119"/>
      <c r="DN271" s="150"/>
      <c r="DO271" s="82"/>
      <c r="DQ271" s="45">
        <f t="shared" ref="DQ271:DQ291" si="260">AVERAGE(R271,W271,AB271,AG271,AL271,AQ271,AV271,BA271,BF271,BK271,BP271,BU271,BZ271,CE271,CJ271,CO271,CT271,CY271,DD271,DI271,DN271)</f>
        <v>6121.5542168674701</v>
      </c>
      <c r="DR271" s="46">
        <f>SMALL((R271,W271,AB271,AG271,AL271,AQ271,AV271,BA271,BF271,BK271,BP271,BU271,BZ271,CE271,CJ271,CO271,CT271,CY271,DD271,DI271,DN271),1)</f>
        <v>4790.1084337349403</v>
      </c>
      <c r="DS271" s="175" t="str">
        <f t="shared" si="236"/>
        <v>MEDICOX LTDA</v>
      </c>
      <c r="DT271" s="48"/>
      <c r="DU271" s="91" t="str">
        <f t="shared" ref="DU271:DU291" si="261">IFERROR(DT271/M271,"")</f>
        <v/>
      </c>
      <c r="DV271" s="49">
        <f t="shared" ref="DV271:DV291" si="262">+DR271</f>
        <v>4790.1084337349403</v>
      </c>
      <c r="DW271" s="50">
        <f t="shared" si="237"/>
        <v>23950.542168674699</v>
      </c>
      <c r="DX271" s="170">
        <f t="shared" si="239"/>
        <v>0</v>
      </c>
      <c r="DY271" s="170">
        <f t="shared" si="240"/>
        <v>4790.1084337349403</v>
      </c>
      <c r="DZ271" s="170">
        <f t="shared" si="241"/>
        <v>0</v>
      </c>
      <c r="EA271" s="171">
        <f t="shared" si="242"/>
        <v>0</v>
      </c>
      <c r="EB271" s="170">
        <f t="shared" si="243"/>
        <v>0</v>
      </c>
      <c r="EC271" s="170">
        <f t="shared" si="244"/>
        <v>0</v>
      </c>
      <c r="ED271" s="172">
        <f t="shared" si="245"/>
        <v>0</v>
      </c>
      <c r="EE271" s="170">
        <f t="shared" si="246"/>
        <v>0</v>
      </c>
      <c r="EF271" s="171">
        <f t="shared" si="247"/>
        <v>0</v>
      </c>
      <c r="EG271" s="173">
        <f t="shared" si="248"/>
        <v>7453</v>
      </c>
      <c r="EH271" s="170">
        <f t="shared" si="249"/>
        <v>0</v>
      </c>
      <c r="EI271" s="171">
        <f t="shared" si="250"/>
        <v>0</v>
      </c>
      <c r="EJ271" s="170">
        <f t="shared" si="251"/>
        <v>0</v>
      </c>
      <c r="EK271" s="169">
        <f t="shared" si="252"/>
        <v>0</v>
      </c>
      <c r="EL271" s="170">
        <f t="shared" si="253"/>
        <v>0</v>
      </c>
      <c r="EM271" s="170">
        <f t="shared" si="254"/>
        <v>0</v>
      </c>
      <c r="EN271" s="174">
        <f t="shared" si="255"/>
        <v>0</v>
      </c>
      <c r="EO271" s="171">
        <f t="shared" si="256"/>
        <v>0</v>
      </c>
      <c r="EP271" s="171">
        <f t="shared" si="257"/>
        <v>0</v>
      </c>
      <c r="EQ271" s="174">
        <f t="shared" si="258"/>
        <v>0</v>
      </c>
      <c r="ER271" s="171">
        <f t="shared" si="259"/>
        <v>0</v>
      </c>
      <c r="ES271" s="35"/>
    </row>
    <row r="272" spans="1:149" s="182" customFormat="1" ht="88.5" customHeight="1" thickBot="1">
      <c r="A272" s="27">
        <v>260</v>
      </c>
      <c r="B272" s="102" t="s">
        <v>586</v>
      </c>
      <c r="C272" s="102" t="s">
        <v>587</v>
      </c>
      <c r="D272" s="100" t="s">
        <v>57</v>
      </c>
      <c r="E272" s="102" t="s">
        <v>37</v>
      </c>
      <c r="F272" s="104">
        <v>20</v>
      </c>
      <c r="G272" s="105" t="s">
        <v>58</v>
      </c>
      <c r="H272" s="103" t="s">
        <v>59</v>
      </c>
      <c r="I272" s="89"/>
      <c r="J272" s="76"/>
      <c r="K272" s="77"/>
      <c r="L272" s="76"/>
      <c r="M272" s="71"/>
      <c r="N272" s="71"/>
      <c r="P272" s="65"/>
      <c r="Q272" s="65"/>
      <c r="R272" s="149"/>
      <c r="S272" s="65"/>
      <c r="T272" s="78"/>
      <c r="U272" s="112">
        <v>5438.5542168674701</v>
      </c>
      <c r="V272" s="113">
        <v>1033.3253012048194</v>
      </c>
      <c r="W272" s="151">
        <v>6471.87951807229</v>
      </c>
      <c r="X272" s="60">
        <f t="shared" si="238"/>
        <v>129437.59036144579</v>
      </c>
      <c r="Y272" s="78"/>
      <c r="Z272" s="79"/>
      <c r="AA272" s="80"/>
      <c r="AB272" s="152"/>
      <c r="AC272" s="65"/>
      <c r="AD272" s="78"/>
      <c r="AE272" s="117"/>
      <c r="AF272" s="117"/>
      <c r="AG272" s="155"/>
      <c r="AH272" s="117"/>
      <c r="AI272" s="78"/>
      <c r="AJ272" s="79"/>
      <c r="AK272" s="80"/>
      <c r="AL272" s="152"/>
      <c r="AM272" s="66"/>
      <c r="AN272" s="81"/>
      <c r="AO272" s="65"/>
      <c r="AP272" s="65"/>
      <c r="AQ272" s="149"/>
      <c r="AR272" s="65"/>
      <c r="AS272" s="81"/>
      <c r="AT272" s="121"/>
      <c r="AU272" s="121"/>
      <c r="AV272" s="162"/>
      <c r="AW272" s="121"/>
      <c r="AX272" s="81"/>
      <c r="AY272" s="65"/>
      <c r="AZ272" s="65"/>
      <c r="BA272" s="149"/>
      <c r="BB272" s="66"/>
      <c r="BC272" s="81"/>
      <c r="BD272" s="65"/>
      <c r="BE272" s="65"/>
      <c r="BF272" s="149"/>
      <c r="BG272" s="57"/>
      <c r="BH272" s="81"/>
      <c r="BI272" s="123">
        <v>8483</v>
      </c>
      <c r="BJ272" s="123">
        <v>1612</v>
      </c>
      <c r="BK272" s="163">
        <v>10095</v>
      </c>
      <c r="BL272" s="123">
        <f t="shared" si="235"/>
        <v>201900</v>
      </c>
      <c r="BM272" s="81"/>
      <c r="BN272" s="65"/>
      <c r="BO272" s="65"/>
      <c r="BP272" s="149"/>
      <c r="BQ272" s="65"/>
      <c r="BR272" s="81"/>
      <c r="BS272" s="127"/>
      <c r="BT272" s="127"/>
      <c r="BU272" s="150"/>
      <c r="BV272" s="60"/>
      <c r="BW272" s="81"/>
      <c r="BX272" s="82"/>
      <c r="BY272" s="82"/>
      <c r="BZ272" s="157"/>
      <c r="CA272" s="63"/>
      <c r="CB272" s="129"/>
      <c r="CC272" s="82"/>
      <c r="CD272" s="82"/>
      <c r="CE272" s="157"/>
      <c r="CF272" s="63"/>
      <c r="CG272" s="129"/>
      <c r="CH272" s="82"/>
      <c r="CI272" s="82"/>
      <c r="CJ272" s="157"/>
      <c r="CK272" s="82"/>
      <c r="CL272" s="129"/>
      <c r="CM272" s="82"/>
      <c r="CN272" s="82"/>
      <c r="CO272" s="157"/>
      <c r="CP272" s="82"/>
      <c r="CQ272" s="129"/>
      <c r="CR272" s="125"/>
      <c r="CS272" s="125"/>
      <c r="CT272" s="151"/>
      <c r="CU272" s="82"/>
      <c r="CV272" s="129"/>
      <c r="CW272" s="119"/>
      <c r="CX272" s="119"/>
      <c r="CY272" s="150"/>
      <c r="CZ272" s="82"/>
      <c r="DA272" s="129"/>
      <c r="DB272" s="119"/>
      <c r="DC272" s="119"/>
      <c r="DD272" s="150"/>
      <c r="DE272" s="82"/>
      <c r="DF272" s="129"/>
      <c r="DG272" s="125"/>
      <c r="DH272" s="125"/>
      <c r="DI272" s="151"/>
      <c r="DJ272" s="82"/>
      <c r="DK272" s="129"/>
      <c r="DL272" s="119"/>
      <c r="DM272" s="119"/>
      <c r="DN272" s="150"/>
      <c r="DO272" s="82"/>
      <c r="DQ272" s="45">
        <f t="shared" si="260"/>
        <v>8283.4397590361441</v>
      </c>
      <c r="DR272" s="46">
        <f>SMALL((R272,W272,AB272,AG272,AL272,AQ272,AV272,BA272,BF272,BK272,BP272,BU272,BZ272,CE272,CJ272,CO272,CT272,CY272,DD272,DI272,DN272),1)</f>
        <v>6471.87951807229</v>
      </c>
      <c r="DS272" s="175" t="str">
        <f t="shared" si="236"/>
        <v>MEDICOX LTDA</v>
      </c>
      <c r="DT272" s="48"/>
      <c r="DU272" s="91" t="str">
        <f t="shared" si="261"/>
        <v/>
      </c>
      <c r="DV272" s="49">
        <f t="shared" si="262"/>
        <v>6471.87951807229</v>
      </c>
      <c r="DW272" s="50">
        <f t="shared" si="237"/>
        <v>129437.59036144579</v>
      </c>
      <c r="DX272" s="170">
        <f t="shared" si="239"/>
        <v>0</v>
      </c>
      <c r="DY272" s="170">
        <f t="shared" si="240"/>
        <v>6471.87951807229</v>
      </c>
      <c r="DZ272" s="170">
        <f t="shared" si="241"/>
        <v>0</v>
      </c>
      <c r="EA272" s="171">
        <f t="shared" si="242"/>
        <v>0</v>
      </c>
      <c r="EB272" s="170">
        <f t="shared" si="243"/>
        <v>0</v>
      </c>
      <c r="EC272" s="170">
        <f t="shared" si="244"/>
        <v>0</v>
      </c>
      <c r="ED272" s="172">
        <f t="shared" si="245"/>
        <v>0</v>
      </c>
      <c r="EE272" s="170">
        <f t="shared" si="246"/>
        <v>0</v>
      </c>
      <c r="EF272" s="171">
        <f t="shared" si="247"/>
        <v>0</v>
      </c>
      <c r="EG272" s="173">
        <f t="shared" si="248"/>
        <v>10095</v>
      </c>
      <c r="EH272" s="170">
        <f t="shared" si="249"/>
        <v>0</v>
      </c>
      <c r="EI272" s="171">
        <f t="shared" si="250"/>
        <v>0</v>
      </c>
      <c r="EJ272" s="170">
        <f t="shared" si="251"/>
        <v>0</v>
      </c>
      <c r="EK272" s="169">
        <f t="shared" si="252"/>
        <v>0</v>
      </c>
      <c r="EL272" s="170">
        <f t="shared" si="253"/>
        <v>0</v>
      </c>
      <c r="EM272" s="170">
        <f t="shared" si="254"/>
        <v>0</v>
      </c>
      <c r="EN272" s="174">
        <f t="shared" si="255"/>
        <v>0</v>
      </c>
      <c r="EO272" s="171">
        <f t="shared" si="256"/>
        <v>0</v>
      </c>
      <c r="EP272" s="171">
        <f t="shared" si="257"/>
        <v>0</v>
      </c>
      <c r="EQ272" s="174">
        <f t="shared" si="258"/>
        <v>0</v>
      </c>
      <c r="ER272" s="171">
        <f t="shared" si="259"/>
        <v>0</v>
      </c>
      <c r="ES272" s="35"/>
    </row>
    <row r="273" spans="1:149" s="182" customFormat="1" ht="88.5" customHeight="1" thickBot="1">
      <c r="A273" s="27">
        <v>261</v>
      </c>
      <c r="B273" s="102" t="s">
        <v>588</v>
      </c>
      <c r="C273" s="102" t="s">
        <v>589</v>
      </c>
      <c r="D273" s="100" t="s">
        <v>57</v>
      </c>
      <c r="E273" s="102" t="s">
        <v>37</v>
      </c>
      <c r="F273" s="104">
        <v>2</v>
      </c>
      <c r="G273" s="105" t="s">
        <v>58</v>
      </c>
      <c r="H273" s="103" t="s">
        <v>59</v>
      </c>
      <c r="I273" s="89"/>
      <c r="J273" s="76"/>
      <c r="K273" s="77"/>
      <c r="L273" s="76"/>
      <c r="M273" s="71"/>
      <c r="N273" s="71"/>
      <c r="P273" s="65"/>
      <c r="Q273" s="65"/>
      <c r="R273" s="149"/>
      <c r="S273" s="65"/>
      <c r="T273" s="78"/>
      <c r="U273" s="112">
        <v>240963.85542168675</v>
      </c>
      <c r="V273" s="113">
        <v>45783.132530120485</v>
      </c>
      <c r="W273" s="151">
        <v>286746.98795180721</v>
      </c>
      <c r="X273" s="60">
        <f t="shared" si="238"/>
        <v>573493.97590361442</v>
      </c>
      <c r="Y273" s="78"/>
      <c r="Z273" s="79"/>
      <c r="AA273" s="80"/>
      <c r="AB273" s="152"/>
      <c r="AC273" s="65"/>
      <c r="AD273" s="78"/>
      <c r="AE273" s="117"/>
      <c r="AF273" s="117"/>
      <c r="AG273" s="155"/>
      <c r="AH273" s="117"/>
      <c r="AI273" s="78"/>
      <c r="AJ273" s="79"/>
      <c r="AK273" s="80"/>
      <c r="AL273" s="152"/>
      <c r="AM273" s="66"/>
      <c r="AN273" s="81"/>
      <c r="AO273" s="64"/>
      <c r="AP273" s="64"/>
      <c r="AQ273" s="160"/>
      <c r="AR273" s="65"/>
      <c r="AS273" s="81"/>
      <c r="AT273" s="121">
        <v>161928</v>
      </c>
      <c r="AU273" s="121">
        <f t="shared" ref="AU273:AU279" si="263">AT273*19%</f>
        <v>30766.32</v>
      </c>
      <c r="AV273" s="162">
        <f t="shared" ref="AV273:AV291" si="264">+AU273+AT273</f>
        <v>192694.32</v>
      </c>
      <c r="AW273" s="121">
        <f t="shared" ref="AW273:AW279" si="265">+AV273*F273</f>
        <v>385388.64</v>
      </c>
      <c r="AX273" s="81"/>
      <c r="AY273" s="65"/>
      <c r="AZ273" s="65"/>
      <c r="BA273" s="149"/>
      <c r="BB273" s="66"/>
      <c r="BC273" s="81"/>
      <c r="BD273" s="65"/>
      <c r="BE273" s="65"/>
      <c r="BF273" s="149"/>
      <c r="BG273" s="57"/>
      <c r="BH273" s="81"/>
      <c r="BI273" s="123">
        <v>207229</v>
      </c>
      <c r="BJ273" s="123">
        <v>39374</v>
      </c>
      <c r="BK273" s="163">
        <v>246603</v>
      </c>
      <c r="BL273" s="123">
        <f t="shared" si="235"/>
        <v>493206</v>
      </c>
      <c r="BM273" s="81"/>
      <c r="BN273" s="65"/>
      <c r="BO273" s="65"/>
      <c r="BP273" s="149"/>
      <c r="BQ273" s="65"/>
      <c r="BR273" s="81"/>
      <c r="BS273" s="127"/>
      <c r="BT273" s="127"/>
      <c r="BU273" s="150"/>
      <c r="BV273" s="60"/>
      <c r="BW273" s="81"/>
      <c r="BX273" s="82"/>
      <c r="BY273" s="82"/>
      <c r="BZ273" s="157"/>
      <c r="CA273" s="63"/>
      <c r="CB273" s="129"/>
      <c r="CC273" s="82"/>
      <c r="CD273" s="82"/>
      <c r="CE273" s="157"/>
      <c r="CF273" s="63"/>
      <c r="CG273" s="129"/>
      <c r="CH273" s="82"/>
      <c r="CI273" s="82"/>
      <c r="CJ273" s="157"/>
      <c r="CK273" s="82"/>
      <c r="CL273" s="129"/>
      <c r="CM273" s="82"/>
      <c r="CN273" s="82"/>
      <c r="CO273" s="157"/>
      <c r="CP273" s="82"/>
      <c r="CQ273" s="129"/>
      <c r="CR273" s="125"/>
      <c r="CS273" s="125"/>
      <c r="CT273" s="151"/>
      <c r="CU273" s="82"/>
      <c r="CV273" s="129"/>
      <c r="CW273" s="119"/>
      <c r="CX273" s="119"/>
      <c r="CY273" s="150"/>
      <c r="CZ273" s="82"/>
      <c r="DA273" s="129"/>
      <c r="DB273" s="119"/>
      <c r="DC273" s="119"/>
      <c r="DD273" s="150"/>
      <c r="DE273" s="82"/>
      <c r="DF273" s="129"/>
      <c r="DG273" s="125"/>
      <c r="DH273" s="125"/>
      <c r="DI273" s="151"/>
      <c r="DJ273" s="82"/>
      <c r="DK273" s="129"/>
      <c r="DL273" s="119"/>
      <c r="DM273" s="119"/>
      <c r="DN273" s="150"/>
      <c r="DO273" s="82"/>
      <c r="DQ273" s="45">
        <f t="shared" si="260"/>
        <v>242014.76931726909</v>
      </c>
      <c r="DR273" s="46">
        <f>SMALL((R273,W273,AB273,AG273,AL273,AQ273,AV273,BA273,BF273,BK273,BP273,BU273,BZ273,CE273,CJ273,CO273,CT273,CY273,DD273,DI273,DN273),1)</f>
        <v>192694.32</v>
      </c>
      <c r="DS273" s="175" t="str">
        <f t="shared" si="236"/>
        <v>Rafael Antonio Salamanca</v>
      </c>
      <c r="DT273" s="48"/>
      <c r="DU273" s="91" t="str">
        <f t="shared" si="261"/>
        <v/>
      </c>
      <c r="DV273" s="49">
        <f t="shared" si="262"/>
        <v>192694.32</v>
      </c>
      <c r="DW273" s="50">
        <f t="shared" si="237"/>
        <v>385388.64</v>
      </c>
      <c r="DX273" s="170">
        <f t="shared" si="239"/>
        <v>0</v>
      </c>
      <c r="DY273" s="170">
        <f t="shared" si="240"/>
        <v>286746.98795180721</v>
      </c>
      <c r="DZ273" s="170">
        <f t="shared" si="241"/>
        <v>0</v>
      </c>
      <c r="EA273" s="171">
        <f t="shared" si="242"/>
        <v>0</v>
      </c>
      <c r="EB273" s="170">
        <f t="shared" si="243"/>
        <v>0</v>
      </c>
      <c r="EC273" s="170">
        <f t="shared" si="244"/>
        <v>0</v>
      </c>
      <c r="ED273" s="172">
        <f t="shared" si="245"/>
        <v>192694.32</v>
      </c>
      <c r="EE273" s="170">
        <f t="shared" si="246"/>
        <v>0</v>
      </c>
      <c r="EF273" s="171">
        <f t="shared" si="247"/>
        <v>0</v>
      </c>
      <c r="EG273" s="173">
        <f t="shared" si="248"/>
        <v>246603</v>
      </c>
      <c r="EH273" s="170">
        <f t="shared" si="249"/>
        <v>0</v>
      </c>
      <c r="EI273" s="171">
        <f t="shared" si="250"/>
        <v>0</v>
      </c>
      <c r="EJ273" s="170">
        <f t="shared" si="251"/>
        <v>0</v>
      </c>
      <c r="EK273" s="169">
        <f t="shared" si="252"/>
        <v>0</v>
      </c>
      <c r="EL273" s="170">
        <f t="shared" si="253"/>
        <v>0</v>
      </c>
      <c r="EM273" s="170">
        <f t="shared" si="254"/>
        <v>0</v>
      </c>
      <c r="EN273" s="174">
        <f t="shared" si="255"/>
        <v>0</v>
      </c>
      <c r="EO273" s="171">
        <f t="shared" si="256"/>
        <v>0</v>
      </c>
      <c r="EP273" s="171">
        <f t="shared" si="257"/>
        <v>0</v>
      </c>
      <c r="EQ273" s="174">
        <f t="shared" si="258"/>
        <v>0</v>
      </c>
      <c r="ER273" s="171">
        <f t="shared" si="259"/>
        <v>0</v>
      </c>
      <c r="ES273" s="35"/>
    </row>
    <row r="274" spans="1:149" s="182" customFormat="1" ht="88.5" customHeight="1" thickBot="1">
      <c r="A274" s="27">
        <v>262</v>
      </c>
      <c r="B274" s="102" t="s">
        <v>590</v>
      </c>
      <c r="C274" s="102" t="s">
        <v>591</v>
      </c>
      <c r="D274" s="100" t="s">
        <v>57</v>
      </c>
      <c r="E274" s="102" t="s">
        <v>37</v>
      </c>
      <c r="F274" s="104">
        <v>5</v>
      </c>
      <c r="G274" s="105" t="s">
        <v>58</v>
      </c>
      <c r="H274" s="103" t="s">
        <v>59</v>
      </c>
      <c r="I274" s="89"/>
      <c r="J274" s="85"/>
      <c r="K274" s="77"/>
      <c r="L274" s="77"/>
      <c r="M274" s="71"/>
      <c r="N274" s="71"/>
      <c r="P274" s="65"/>
      <c r="Q274" s="65"/>
      <c r="R274" s="149"/>
      <c r="S274" s="65"/>
      <c r="T274" s="78"/>
      <c r="U274" s="112">
        <v>240963.85542168675</v>
      </c>
      <c r="V274" s="113">
        <v>45783.132530120485</v>
      </c>
      <c r="W274" s="151">
        <v>286746.98795180721</v>
      </c>
      <c r="X274" s="60">
        <f t="shared" si="238"/>
        <v>1433734.9397590361</v>
      </c>
      <c r="Y274" s="78"/>
      <c r="Z274" s="79"/>
      <c r="AA274" s="80"/>
      <c r="AB274" s="152"/>
      <c r="AC274" s="65"/>
      <c r="AD274" s="78"/>
      <c r="AE274" s="117"/>
      <c r="AF274" s="117"/>
      <c r="AG274" s="155"/>
      <c r="AH274" s="117"/>
      <c r="AI274" s="78"/>
      <c r="AJ274" s="79"/>
      <c r="AK274" s="80"/>
      <c r="AL274" s="152"/>
      <c r="AM274" s="66"/>
      <c r="AN274" s="81"/>
      <c r="AO274" s="65"/>
      <c r="AP274" s="65"/>
      <c r="AQ274" s="149"/>
      <c r="AR274" s="65"/>
      <c r="AS274" s="81"/>
      <c r="AT274" s="121">
        <v>161928</v>
      </c>
      <c r="AU274" s="121">
        <f t="shared" si="263"/>
        <v>30766.32</v>
      </c>
      <c r="AV274" s="162">
        <f t="shared" si="264"/>
        <v>192694.32</v>
      </c>
      <c r="AW274" s="121">
        <f t="shared" si="265"/>
        <v>963471.60000000009</v>
      </c>
      <c r="AX274" s="81"/>
      <c r="AY274" s="65"/>
      <c r="AZ274" s="65"/>
      <c r="BA274" s="149"/>
      <c r="BB274" s="66"/>
      <c r="BC274" s="81"/>
      <c r="BD274" s="65"/>
      <c r="BE274" s="65"/>
      <c r="BF274" s="149"/>
      <c r="BG274" s="57"/>
      <c r="BH274" s="81"/>
      <c r="BI274" s="123">
        <v>259036</v>
      </c>
      <c r="BJ274" s="123">
        <v>49217</v>
      </c>
      <c r="BK274" s="163">
        <v>308253</v>
      </c>
      <c r="BL274" s="123">
        <f t="shared" si="235"/>
        <v>1541265</v>
      </c>
      <c r="BM274" s="81"/>
      <c r="BN274" s="65"/>
      <c r="BO274" s="65"/>
      <c r="BP274" s="149"/>
      <c r="BQ274" s="65"/>
      <c r="BR274" s="81"/>
      <c r="BS274" s="127"/>
      <c r="BT274" s="127"/>
      <c r="BU274" s="150"/>
      <c r="BV274" s="60"/>
      <c r="BW274" s="81"/>
      <c r="BX274" s="82"/>
      <c r="BY274" s="82"/>
      <c r="BZ274" s="157"/>
      <c r="CA274" s="63"/>
      <c r="CB274" s="129"/>
      <c r="CC274" s="82"/>
      <c r="CD274" s="82"/>
      <c r="CE274" s="157"/>
      <c r="CF274" s="63"/>
      <c r="CG274" s="129"/>
      <c r="CH274" s="82"/>
      <c r="CI274" s="82"/>
      <c r="CJ274" s="157"/>
      <c r="CK274" s="82"/>
      <c r="CL274" s="129"/>
      <c r="CM274" s="82"/>
      <c r="CN274" s="82"/>
      <c r="CO274" s="157"/>
      <c r="CP274" s="82"/>
      <c r="CQ274" s="129"/>
      <c r="CR274" s="125"/>
      <c r="CS274" s="125"/>
      <c r="CT274" s="151"/>
      <c r="CU274" s="82"/>
      <c r="CV274" s="129"/>
      <c r="CW274" s="119"/>
      <c r="CX274" s="119"/>
      <c r="CY274" s="150"/>
      <c r="CZ274" s="82"/>
      <c r="DA274" s="129"/>
      <c r="DB274" s="119"/>
      <c r="DC274" s="119"/>
      <c r="DD274" s="150"/>
      <c r="DE274" s="82"/>
      <c r="DF274" s="129"/>
      <c r="DG274" s="125"/>
      <c r="DH274" s="125"/>
      <c r="DI274" s="151"/>
      <c r="DJ274" s="82"/>
      <c r="DK274" s="129"/>
      <c r="DL274" s="119"/>
      <c r="DM274" s="119"/>
      <c r="DN274" s="150"/>
      <c r="DO274" s="82"/>
      <c r="DQ274" s="45">
        <f t="shared" si="260"/>
        <v>262564.76931726909</v>
      </c>
      <c r="DR274" s="46">
        <f>SMALL((R274,W274,AB274,AG274,AL274,AQ274,AV274,BA274,BF274,BK274,BP274,BU274,BZ274,CE274,CJ274,CO274,CT274,CY274,DD274,DI274,DN274),1)</f>
        <v>192694.32</v>
      </c>
      <c r="DS274" s="175" t="str">
        <f t="shared" si="236"/>
        <v>Rafael Antonio Salamanca</v>
      </c>
      <c r="DT274" s="48"/>
      <c r="DU274" s="91" t="str">
        <f t="shared" si="261"/>
        <v/>
      </c>
      <c r="DV274" s="49">
        <f t="shared" si="262"/>
        <v>192694.32</v>
      </c>
      <c r="DW274" s="50">
        <f t="shared" si="237"/>
        <v>963471.60000000009</v>
      </c>
      <c r="DX274" s="170">
        <f t="shared" si="239"/>
        <v>0</v>
      </c>
      <c r="DY274" s="170">
        <f t="shared" si="240"/>
        <v>286746.98795180721</v>
      </c>
      <c r="DZ274" s="170">
        <f t="shared" si="241"/>
        <v>0</v>
      </c>
      <c r="EA274" s="171">
        <f t="shared" si="242"/>
        <v>0</v>
      </c>
      <c r="EB274" s="170">
        <f t="shared" si="243"/>
        <v>0</v>
      </c>
      <c r="EC274" s="170">
        <f t="shared" si="244"/>
        <v>0</v>
      </c>
      <c r="ED274" s="172">
        <f t="shared" si="245"/>
        <v>192694.32</v>
      </c>
      <c r="EE274" s="170">
        <f t="shared" si="246"/>
        <v>0</v>
      </c>
      <c r="EF274" s="171">
        <f t="shared" si="247"/>
        <v>0</v>
      </c>
      <c r="EG274" s="173">
        <f t="shared" si="248"/>
        <v>308253</v>
      </c>
      <c r="EH274" s="170">
        <f t="shared" si="249"/>
        <v>0</v>
      </c>
      <c r="EI274" s="171">
        <f t="shared" si="250"/>
        <v>0</v>
      </c>
      <c r="EJ274" s="170">
        <f t="shared" si="251"/>
        <v>0</v>
      </c>
      <c r="EK274" s="169">
        <f t="shared" si="252"/>
        <v>0</v>
      </c>
      <c r="EL274" s="170">
        <f t="shared" si="253"/>
        <v>0</v>
      </c>
      <c r="EM274" s="170">
        <f t="shared" si="254"/>
        <v>0</v>
      </c>
      <c r="EN274" s="174">
        <f t="shared" si="255"/>
        <v>0</v>
      </c>
      <c r="EO274" s="171">
        <f t="shared" si="256"/>
        <v>0</v>
      </c>
      <c r="EP274" s="171">
        <f t="shared" si="257"/>
        <v>0</v>
      </c>
      <c r="EQ274" s="174">
        <f t="shared" si="258"/>
        <v>0</v>
      </c>
      <c r="ER274" s="171">
        <f t="shared" si="259"/>
        <v>0</v>
      </c>
      <c r="ES274" s="35"/>
    </row>
    <row r="275" spans="1:149" s="182" customFormat="1" ht="88.5" customHeight="1" thickBot="1">
      <c r="A275" s="27">
        <v>263</v>
      </c>
      <c r="B275" s="102" t="s">
        <v>592</v>
      </c>
      <c r="C275" s="102" t="s">
        <v>593</v>
      </c>
      <c r="D275" s="100" t="s">
        <v>57</v>
      </c>
      <c r="E275" s="102" t="s">
        <v>37</v>
      </c>
      <c r="F275" s="104">
        <v>5</v>
      </c>
      <c r="G275" s="105" t="s">
        <v>58</v>
      </c>
      <c r="H275" s="103" t="s">
        <v>59</v>
      </c>
      <c r="I275" s="88"/>
      <c r="J275" s="85"/>
      <c r="K275" s="77"/>
      <c r="L275" s="77"/>
      <c r="M275" s="71"/>
      <c r="N275" s="71"/>
      <c r="P275" s="65"/>
      <c r="Q275" s="65"/>
      <c r="R275" s="149"/>
      <c r="S275" s="65"/>
      <c r="T275" s="78"/>
      <c r="U275" s="112">
        <v>240963.85542168675</v>
      </c>
      <c r="V275" s="113">
        <v>45783.132530120485</v>
      </c>
      <c r="W275" s="151">
        <v>286746.98795180721</v>
      </c>
      <c r="X275" s="60">
        <f t="shared" si="238"/>
        <v>1433734.9397590361</v>
      </c>
      <c r="Y275" s="78"/>
      <c r="Z275" s="79"/>
      <c r="AA275" s="80"/>
      <c r="AB275" s="152"/>
      <c r="AC275" s="65"/>
      <c r="AD275" s="78"/>
      <c r="AE275" s="117"/>
      <c r="AF275" s="117"/>
      <c r="AG275" s="155"/>
      <c r="AH275" s="117"/>
      <c r="AI275" s="78"/>
      <c r="AJ275" s="79"/>
      <c r="AK275" s="80"/>
      <c r="AL275" s="152"/>
      <c r="AM275" s="66"/>
      <c r="AN275" s="81"/>
      <c r="AO275" s="65"/>
      <c r="AP275" s="65"/>
      <c r="AQ275" s="149"/>
      <c r="AR275" s="65"/>
      <c r="AS275" s="81"/>
      <c r="AT275" s="121">
        <v>161928</v>
      </c>
      <c r="AU275" s="121">
        <f t="shared" si="263"/>
        <v>30766.32</v>
      </c>
      <c r="AV275" s="162">
        <f t="shared" si="264"/>
        <v>192694.32</v>
      </c>
      <c r="AW275" s="121">
        <f t="shared" si="265"/>
        <v>963471.60000000009</v>
      </c>
      <c r="AX275" s="81"/>
      <c r="AY275" s="65"/>
      <c r="AZ275" s="65"/>
      <c r="BA275" s="149"/>
      <c r="BB275" s="66"/>
      <c r="BC275" s="81"/>
      <c r="BD275" s="65"/>
      <c r="BE275" s="65"/>
      <c r="BF275" s="149"/>
      <c r="BG275" s="57"/>
      <c r="BH275" s="81"/>
      <c r="BI275" s="123">
        <v>259036</v>
      </c>
      <c r="BJ275" s="123">
        <v>49217</v>
      </c>
      <c r="BK275" s="163">
        <v>308253</v>
      </c>
      <c r="BL275" s="123">
        <f t="shared" si="235"/>
        <v>1541265</v>
      </c>
      <c r="BM275" s="81"/>
      <c r="BN275" s="65"/>
      <c r="BO275" s="65"/>
      <c r="BP275" s="149"/>
      <c r="BQ275" s="65"/>
      <c r="BR275" s="81"/>
      <c r="BS275" s="127"/>
      <c r="BT275" s="127"/>
      <c r="BU275" s="150"/>
      <c r="BV275" s="60"/>
      <c r="BW275" s="81"/>
      <c r="BX275" s="82"/>
      <c r="BY275" s="82"/>
      <c r="BZ275" s="157"/>
      <c r="CA275" s="63"/>
      <c r="CB275" s="129"/>
      <c r="CC275" s="82"/>
      <c r="CD275" s="82"/>
      <c r="CE275" s="157"/>
      <c r="CF275" s="63"/>
      <c r="CG275" s="129"/>
      <c r="CH275" s="82"/>
      <c r="CI275" s="82"/>
      <c r="CJ275" s="157"/>
      <c r="CK275" s="82"/>
      <c r="CL275" s="129"/>
      <c r="CM275" s="82"/>
      <c r="CN275" s="82"/>
      <c r="CO275" s="157"/>
      <c r="CP275" s="82"/>
      <c r="CQ275" s="129"/>
      <c r="CR275" s="125"/>
      <c r="CS275" s="125"/>
      <c r="CT275" s="151"/>
      <c r="CU275" s="82"/>
      <c r="CV275" s="129"/>
      <c r="CW275" s="119"/>
      <c r="CX275" s="119"/>
      <c r="CY275" s="150"/>
      <c r="CZ275" s="82"/>
      <c r="DA275" s="129"/>
      <c r="DB275" s="119"/>
      <c r="DC275" s="119"/>
      <c r="DD275" s="150"/>
      <c r="DE275" s="82"/>
      <c r="DF275" s="129"/>
      <c r="DG275" s="125"/>
      <c r="DH275" s="125"/>
      <c r="DI275" s="151"/>
      <c r="DJ275" s="82"/>
      <c r="DK275" s="129"/>
      <c r="DL275" s="119"/>
      <c r="DM275" s="119"/>
      <c r="DN275" s="150"/>
      <c r="DO275" s="82"/>
      <c r="DQ275" s="45">
        <f t="shared" si="260"/>
        <v>262564.76931726909</v>
      </c>
      <c r="DR275" s="46">
        <f>SMALL((R275,W275,AB275,AG275,AL275,AQ275,AV275,BA275,BF275,BK275,BP275,BU275,BZ275,CE275,CJ275,CO275,CT275,CY275,DD275,DI275,DN275),1)</f>
        <v>192694.32</v>
      </c>
      <c r="DS275" s="175" t="str">
        <f t="shared" si="236"/>
        <v>Rafael Antonio Salamanca</v>
      </c>
      <c r="DT275" s="48"/>
      <c r="DU275" s="91" t="str">
        <f t="shared" si="261"/>
        <v/>
      </c>
      <c r="DV275" s="49">
        <f t="shared" si="262"/>
        <v>192694.32</v>
      </c>
      <c r="DW275" s="50">
        <f t="shared" si="237"/>
        <v>963471.60000000009</v>
      </c>
      <c r="DX275" s="170">
        <f t="shared" si="239"/>
        <v>0</v>
      </c>
      <c r="DY275" s="170">
        <f t="shared" si="240"/>
        <v>286746.98795180721</v>
      </c>
      <c r="DZ275" s="170">
        <f t="shared" si="241"/>
        <v>0</v>
      </c>
      <c r="EA275" s="171">
        <f t="shared" si="242"/>
        <v>0</v>
      </c>
      <c r="EB275" s="170">
        <f t="shared" si="243"/>
        <v>0</v>
      </c>
      <c r="EC275" s="170">
        <f t="shared" si="244"/>
        <v>0</v>
      </c>
      <c r="ED275" s="172">
        <f t="shared" si="245"/>
        <v>192694.32</v>
      </c>
      <c r="EE275" s="170">
        <f t="shared" si="246"/>
        <v>0</v>
      </c>
      <c r="EF275" s="171">
        <f t="shared" si="247"/>
        <v>0</v>
      </c>
      <c r="EG275" s="173">
        <f t="shared" si="248"/>
        <v>308253</v>
      </c>
      <c r="EH275" s="170">
        <f t="shared" si="249"/>
        <v>0</v>
      </c>
      <c r="EI275" s="171">
        <f t="shared" si="250"/>
        <v>0</v>
      </c>
      <c r="EJ275" s="170">
        <f t="shared" si="251"/>
        <v>0</v>
      </c>
      <c r="EK275" s="169">
        <f t="shared" si="252"/>
        <v>0</v>
      </c>
      <c r="EL275" s="170">
        <f t="shared" si="253"/>
        <v>0</v>
      </c>
      <c r="EM275" s="170">
        <f t="shared" si="254"/>
        <v>0</v>
      </c>
      <c r="EN275" s="174">
        <f t="shared" si="255"/>
        <v>0</v>
      </c>
      <c r="EO275" s="171">
        <f t="shared" si="256"/>
        <v>0</v>
      </c>
      <c r="EP275" s="171">
        <f t="shared" si="257"/>
        <v>0</v>
      </c>
      <c r="EQ275" s="174">
        <f t="shared" si="258"/>
        <v>0</v>
      </c>
      <c r="ER275" s="171">
        <f t="shared" si="259"/>
        <v>0</v>
      </c>
      <c r="ES275" s="35"/>
    </row>
    <row r="276" spans="1:149" s="182" customFormat="1" ht="88.5" customHeight="1" thickBot="1">
      <c r="A276" s="27">
        <v>264</v>
      </c>
      <c r="B276" s="102" t="s">
        <v>594</v>
      </c>
      <c r="C276" s="102" t="s">
        <v>595</v>
      </c>
      <c r="D276" s="100" t="s">
        <v>57</v>
      </c>
      <c r="E276" s="102" t="s">
        <v>37</v>
      </c>
      <c r="F276" s="104">
        <v>5</v>
      </c>
      <c r="G276" s="105" t="s">
        <v>58</v>
      </c>
      <c r="H276" s="103" t="s">
        <v>59</v>
      </c>
      <c r="I276" s="89"/>
      <c r="J276" s="85"/>
      <c r="K276" s="77"/>
      <c r="L276" s="77"/>
      <c r="M276" s="71"/>
      <c r="N276" s="71"/>
      <c r="P276" s="65"/>
      <c r="Q276" s="65"/>
      <c r="R276" s="149"/>
      <c r="S276" s="65"/>
      <c r="T276" s="78"/>
      <c r="U276" s="112">
        <v>240963.85542168675</v>
      </c>
      <c r="V276" s="113">
        <v>45783.132530120485</v>
      </c>
      <c r="W276" s="151">
        <v>286746.98795180721</v>
      </c>
      <c r="X276" s="60">
        <f t="shared" si="238"/>
        <v>1433734.9397590361</v>
      </c>
      <c r="Y276" s="78"/>
      <c r="Z276" s="79"/>
      <c r="AA276" s="80"/>
      <c r="AB276" s="152"/>
      <c r="AC276" s="65"/>
      <c r="AD276" s="78"/>
      <c r="AE276" s="117"/>
      <c r="AF276" s="117"/>
      <c r="AG276" s="155"/>
      <c r="AH276" s="117"/>
      <c r="AI276" s="78"/>
      <c r="AJ276" s="79"/>
      <c r="AK276" s="80"/>
      <c r="AL276" s="152"/>
      <c r="AM276" s="66"/>
      <c r="AN276" s="81"/>
      <c r="AO276" s="65"/>
      <c r="AP276" s="65"/>
      <c r="AQ276" s="149"/>
      <c r="AR276" s="65"/>
      <c r="AS276" s="81"/>
      <c r="AT276" s="121">
        <v>161928</v>
      </c>
      <c r="AU276" s="121">
        <f t="shared" si="263"/>
        <v>30766.32</v>
      </c>
      <c r="AV276" s="162">
        <f t="shared" si="264"/>
        <v>192694.32</v>
      </c>
      <c r="AW276" s="121">
        <f t="shared" si="265"/>
        <v>963471.60000000009</v>
      </c>
      <c r="AX276" s="81"/>
      <c r="AY276" s="65"/>
      <c r="AZ276" s="65"/>
      <c r="BA276" s="149"/>
      <c r="BB276" s="66"/>
      <c r="BC276" s="81"/>
      <c r="BD276" s="65"/>
      <c r="BE276" s="65"/>
      <c r="BF276" s="149"/>
      <c r="BG276" s="57"/>
      <c r="BH276" s="81"/>
      <c r="BI276" s="123">
        <v>259036</v>
      </c>
      <c r="BJ276" s="123">
        <v>49217</v>
      </c>
      <c r="BK276" s="163">
        <v>308253</v>
      </c>
      <c r="BL276" s="123">
        <f t="shared" si="235"/>
        <v>1541265</v>
      </c>
      <c r="BM276" s="81"/>
      <c r="BN276" s="65"/>
      <c r="BO276" s="65"/>
      <c r="BP276" s="149"/>
      <c r="BQ276" s="65"/>
      <c r="BR276" s="81"/>
      <c r="BS276" s="127"/>
      <c r="BT276" s="127"/>
      <c r="BU276" s="150"/>
      <c r="BV276" s="60"/>
      <c r="BW276" s="81"/>
      <c r="BX276" s="82"/>
      <c r="BY276" s="82"/>
      <c r="BZ276" s="157"/>
      <c r="CA276" s="63"/>
      <c r="CB276" s="129"/>
      <c r="CC276" s="82"/>
      <c r="CD276" s="82"/>
      <c r="CE276" s="157"/>
      <c r="CF276" s="63"/>
      <c r="CG276" s="129"/>
      <c r="CH276" s="82"/>
      <c r="CI276" s="82"/>
      <c r="CJ276" s="157"/>
      <c r="CK276" s="82"/>
      <c r="CL276" s="129"/>
      <c r="CM276" s="82"/>
      <c r="CN276" s="82"/>
      <c r="CO276" s="157"/>
      <c r="CP276" s="82"/>
      <c r="CQ276" s="129"/>
      <c r="CR276" s="125"/>
      <c r="CS276" s="125"/>
      <c r="CT276" s="151"/>
      <c r="CU276" s="82"/>
      <c r="CV276" s="129"/>
      <c r="CW276" s="119"/>
      <c r="CX276" s="119"/>
      <c r="CY276" s="150"/>
      <c r="CZ276" s="82"/>
      <c r="DA276" s="129"/>
      <c r="DB276" s="119"/>
      <c r="DC276" s="119"/>
      <c r="DD276" s="150"/>
      <c r="DE276" s="82"/>
      <c r="DF276" s="129"/>
      <c r="DG276" s="125"/>
      <c r="DH276" s="125"/>
      <c r="DI276" s="151"/>
      <c r="DJ276" s="82"/>
      <c r="DK276" s="129"/>
      <c r="DL276" s="119"/>
      <c r="DM276" s="119"/>
      <c r="DN276" s="150"/>
      <c r="DO276" s="82"/>
      <c r="DQ276" s="45">
        <f t="shared" si="260"/>
        <v>262564.76931726909</v>
      </c>
      <c r="DR276" s="46">
        <f>SMALL((R276,W276,AB276,AG276,AL276,AQ276,AV276,BA276,BF276,BK276,BP276,BU276,BZ276,CE276,CJ276,CO276,CT276,CY276,DD276,DI276,DN276),1)</f>
        <v>192694.32</v>
      </c>
      <c r="DS276" s="175" t="str">
        <f t="shared" si="236"/>
        <v>Rafael Antonio Salamanca</v>
      </c>
      <c r="DT276" s="48"/>
      <c r="DU276" s="91" t="str">
        <f t="shared" si="261"/>
        <v/>
      </c>
      <c r="DV276" s="49">
        <f t="shared" si="262"/>
        <v>192694.32</v>
      </c>
      <c r="DW276" s="50">
        <f t="shared" si="237"/>
        <v>963471.60000000009</v>
      </c>
      <c r="DX276" s="170">
        <f t="shared" si="239"/>
        <v>0</v>
      </c>
      <c r="DY276" s="170">
        <f t="shared" si="240"/>
        <v>286746.98795180721</v>
      </c>
      <c r="DZ276" s="170">
        <f t="shared" si="241"/>
        <v>0</v>
      </c>
      <c r="EA276" s="171">
        <f t="shared" si="242"/>
        <v>0</v>
      </c>
      <c r="EB276" s="170">
        <f t="shared" si="243"/>
        <v>0</v>
      </c>
      <c r="EC276" s="170">
        <f t="shared" si="244"/>
        <v>0</v>
      </c>
      <c r="ED276" s="172">
        <f t="shared" si="245"/>
        <v>192694.32</v>
      </c>
      <c r="EE276" s="170">
        <f t="shared" si="246"/>
        <v>0</v>
      </c>
      <c r="EF276" s="171">
        <f t="shared" si="247"/>
        <v>0</v>
      </c>
      <c r="EG276" s="173">
        <f t="shared" si="248"/>
        <v>308253</v>
      </c>
      <c r="EH276" s="170">
        <f t="shared" si="249"/>
        <v>0</v>
      </c>
      <c r="EI276" s="171">
        <f t="shared" si="250"/>
        <v>0</v>
      </c>
      <c r="EJ276" s="170">
        <f t="shared" si="251"/>
        <v>0</v>
      </c>
      <c r="EK276" s="169">
        <f t="shared" si="252"/>
        <v>0</v>
      </c>
      <c r="EL276" s="170">
        <f t="shared" si="253"/>
        <v>0</v>
      </c>
      <c r="EM276" s="170">
        <f t="shared" si="254"/>
        <v>0</v>
      </c>
      <c r="EN276" s="174">
        <f t="shared" si="255"/>
        <v>0</v>
      </c>
      <c r="EO276" s="171">
        <f t="shared" si="256"/>
        <v>0</v>
      </c>
      <c r="EP276" s="171">
        <f t="shared" si="257"/>
        <v>0</v>
      </c>
      <c r="EQ276" s="174">
        <f t="shared" si="258"/>
        <v>0</v>
      </c>
      <c r="ER276" s="171">
        <f t="shared" si="259"/>
        <v>0</v>
      </c>
      <c r="ES276" s="35"/>
    </row>
    <row r="277" spans="1:149" s="182" customFormat="1" ht="88.5" customHeight="1" thickBot="1">
      <c r="A277" s="27">
        <v>265</v>
      </c>
      <c r="B277" s="102" t="s">
        <v>596</v>
      </c>
      <c r="C277" s="102" t="s">
        <v>597</v>
      </c>
      <c r="D277" s="100" t="s">
        <v>57</v>
      </c>
      <c r="E277" s="102" t="s">
        <v>37</v>
      </c>
      <c r="F277" s="104">
        <v>1</v>
      </c>
      <c r="G277" s="105" t="s">
        <v>58</v>
      </c>
      <c r="H277" s="103" t="s">
        <v>59</v>
      </c>
      <c r="I277" s="89"/>
      <c r="J277" s="76"/>
      <c r="K277" s="77"/>
      <c r="L277" s="76"/>
      <c r="M277" s="71"/>
      <c r="N277" s="71"/>
      <c r="P277" s="65"/>
      <c r="Q277" s="65"/>
      <c r="R277" s="149"/>
      <c r="S277" s="65"/>
      <c r="T277" s="78"/>
      <c r="U277" s="112">
        <v>246361.44578313254</v>
      </c>
      <c r="V277" s="113">
        <v>46808.674698795185</v>
      </c>
      <c r="W277" s="151">
        <v>293170.1204819277</v>
      </c>
      <c r="X277" s="60">
        <f t="shared" si="238"/>
        <v>293170.1204819277</v>
      </c>
      <c r="Y277" s="78"/>
      <c r="Z277" s="86"/>
      <c r="AA277" s="87"/>
      <c r="AB277" s="153"/>
      <c r="AC277" s="65"/>
      <c r="AD277" s="78"/>
      <c r="AE277" s="117"/>
      <c r="AF277" s="117"/>
      <c r="AG277" s="155"/>
      <c r="AH277" s="117"/>
      <c r="AI277" s="78"/>
      <c r="AJ277" s="86"/>
      <c r="AK277" s="87"/>
      <c r="AL277" s="153"/>
      <c r="AM277" s="66"/>
      <c r="AN277" s="81"/>
      <c r="AO277" s="65"/>
      <c r="AP277" s="65"/>
      <c r="AQ277" s="149"/>
      <c r="AR277" s="65"/>
      <c r="AS277" s="81"/>
      <c r="AT277" s="121">
        <v>18482</v>
      </c>
      <c r="AU277" s="121">
        <f t="shared" si="263"/>
        <v>3511.58</v>
      </c>
      <c r="AV277" s="162">
        <f t="shared" si="264"/>
        <v>21993.58</v>
      </c>
      <c r="AW277" s="121">
        <f t="shared" si="265"/>
        <v>21993.58</v>
      </c>
      <c r="AX277" s="81"/>
      <c r="AY277" s="65"/>
      <c r="AZ277" s="65"/>
      <c r="BA277" s="149"/>
      <c r="BB277" s="66"/>
      <c r="BC277" s="81"/>
      <c r="BD277" s="65"/>
      <c r="BE277" s="65"/>
      <c r="BF277" s="149"/>
      <c r="BG277" s="57"/>
      <c r="BH277" s="81"/>
      <c r="BI277" s="123">
        <v>18554</v>
      </c>
      <c r="BJ277" s="123">
        <v>3525</v>
      </c>
      <c r="BK277" s="163">
        <v>22079</v>
      </c>
      <c r="BL277" s="123">
        <f t="shared" si="235"/>
        <v>22079</v>
      </c>
      <c r="BM277" s="81"/>
      <c r="BN277" s="65"/>
      <c r="BO277" s="65"/>
      <c r="BP277" s="149"/>
      <c r="BQ277" s="65"/>
      <c r="BR277" s="81"/>
      <c r="BS277" s="127">
        <v>4070</v>
      </c>
      <c r="BT277" s="127">
        <v>773.3</v>
      </c>
      <c r="BU277" s="166">
        <f t="shared" ref="BU277:BU278" si="266">+BT277+BS277</f>
        <v>4843.3</v>
      </c>
      <c r="BV277" s="60">
        <f>+BU277*F277</f>
        <v>4843.3</v>
      </c>
      <c r="BW277" s="81"/>
      <c r="BX277" s="82"/>
      <c r="BY277" s="82"/>
      <c r="BZ277" s="157"/>
      <c r="CA277" s="63"/>
      <c r="CB277" s="129"/>
      <c r="CC277" s="82"/>
      <c r="CD277" s="82"/>
      <c r="CE277" s="157"/>
      <c r="CF277" s="63"/>
      <c r="CG277" s="129"/>
      <c r="CH277" s="82"/>
      <c r="CI277" s="82"/>
      <c r="CJ277" s="157"/>
      <c r="CK277" s="82"/>
      <c r="CL277" s="129"/>
      <c r="CM277" s="82"/>
      <c r="CN277" s="82"/>
      <c r="CO277" s="157"/>
      <c r="CP277" s="82"/>
      <c r="CQ277" s="129"/>
      <c r="CR277" s="125"/>
      <c r="CS277" s="125"/>
      <c r="CT277" s="151"/>
      <c r="CU277" s="82"/>
      <c r="CV277" s="129"/>
      <c r="CW277" s="119"/>
      <c r="CX277" s="119"/>
      <c r="CY277" s="150"/>
      <c r="CZ277" s="82"/>
      <c r="DA277" s="129"/>
      <c r="DB277" s="119"/>
      <c r="DC277" s="119"/>
      <c r="DD277" s="150"/>
      <c r="DE277" s="82"/>
      <c r="DF277" s="129"/>
      <c r="DG277" s="125"/>
      <c r="DH277" s="125"/>
      <c r="DI277" s="151"/>
      <c r="DJ277" s="82"/>
      <c r="DK277" s="129"/>
      <c r="DL277" s="119"/>
      <c r="DM277" s="119"/>
      <c r="DN277" s="150"/>
      <c r="DO277" s="82"/>
      <c r="DQ277" s="45">
        <f t="shared" si="260"/>
        <v>85521.500120481927</v>
      </c>
      <c r="DR277" s="46">
        <f>SMALL((R277,W277,AB277,AG277,AL277,AQ277,AV277,BA277,BF277,BK277,BP277,BU277,BZ277,CE277,CJ277,CO277,CT277,CY277,DD277,DI277,DN277),1)</f>
        <v>4843.3</v>
      </c>
      <c r="DS277" s="175" t="str">
        <f t="shared" si="236"/>
        <v>ARPA MEDICAL SAS</v>
      </c>
      <c r="DT277" s="48"/>
      <c r="DU277" s="91" t="str">
        <f t="shared" si="261"/>
        <v/>
      </c>
      <c r="DV277" s="49">
        <f t="shared" si="262"/>
        <v>4843.3</v>
      </c>
      <c r="DW277" s="50">
        <f t="shared" si="237"/>
        <v>4843.3</v>
      </c>
      <c r="DX277" s="170">
        <f t="shared" si="239"/>
        <v>0</v>
      </c>
      <c r="DY277" s="170">
        <f t="shared" si="240"/>
        <v>293170.1204819277</v>
      </c>
      <c r="DZ277" s="170">
        <f t="shared" si="241"/>
        <v>0</v>
      </c>
      <c r="EA277" s="171">
        <f t="shared" si="242"/>
        <v>0</v>
      </c>
      <c r="EB277" s="170">
        <f t="shared" si="243"/>
        <v>0</v>
      </c>
      <c r="EC277" s="170">
        <f t="shared" si="244"/>
        <v>0</v>
      </c>
      <c r="ED277" s="172">
        <f t="shared" si="245"/>
        <v>21993.58</v>
      </c>
      <c r="EE277" s="170">
        <f t="shared" si="246"/>
        <v>0</v>
      </c>
      <c r="EF277" s="171">
        <f t="shared" si="247"/>
        <v>0</v>
      </c>
      <c r="EG277" s="173">
        <f t="shared" si="248"/>
        <v>22079</v>
      </c>
      <c r="EH277" s="170">
        <f t="shared" si="249"/>
        <v>0</v>
      </c>
      <c r="EI277" s="171">
        <f t="shared" si="250"/>
        <v>4843.3</v>
      </c>
      <c r="EJ277" s="170">
        <f t="shared" si="251"/>
        <v>0</v>
      </c>
      <c r="EK277" s="169">
        <f t="shared" si="252"/>
        <v>0</v>
      </c>
      <c r="EL277" s="170">
        <f t="shared" si="253"/>
        <v>0</v>
      </c>
      <c r="EM277" s="170">
        <f t="shared" si="254"/>
        <v>0</v>
      </c>
      <c r="EN277" s="174">
        <f t="shared" si="255"/>
        <v>0</v>
      </c>
      <c r="EO277" s="171">
        <f t="shared" si="256"/>
        <v>0</v>
      </c>
      <c r="EP277" s="171">
        <f t="shared" si="257"/>
        <v>0</v>
      </c>
      <c r="EQ277" s="174">
        <f t="shared" si="258"/>
        <v>0</v>
      </c>
      <c r="ER277" s="171">
        <f t="shared" si="259"/>
        <v>0</v>
      </c>
      <c r="ES277" s="35"/>
    </row>
    <row r="278" spans="1:149" s="182" customFormat="1" ht="88.5" customHeight="1" thickBot="1">
      <c r="A278" s="27">
        <v>266</v>
      </c>
      <c r="B278" s="102" t="s">
        <v>598</v>
      </c>
      <c r="C278" s="102" t="s">
        <v>599</v>
      </c>
      <c r="D278" s="100" t="s">
        <v>57</v>
      </c>
      <c r="E278" s="102" t="s">
        <v>37</v>
      </c>
      <c r="F278" s="104">
        <v>10</v>
      </c>
      <c r="G278" s="105" t="s">
        <v>58</v>
      </c>
      <c r="H278" s="103" t="s">
        <v>59</v>
      </c>
      <c r="I278" s="89"/>
      <c r="J278" s="75"/>
      <c r="K278" s="75"/>
      <c r="L278" s="75"/>
      <c r="M278" s="71"/>
      <c r="N278" s="71"/>
      <c r="P278" s="65"/>
      <c r="Q278" s="65"/>
      <c r="R278" s="149"/>
      <c r="S278" s="65"/>
      <c r="T278" s="78"/>
      <c r="U278" s="112">
        <v>246361.44578313254</v>
      </c>
      <c r="V278" s="113">
        <v>46808.674698795185</v>
      </c>
      <c r="W278" s="151">
        <v>293170.1204819277</v>
      </c>
      <c r="X278" s="60">
        <f t="shared" si="238"/>
        <v>2931701.2048192769</v>
      </c>
      <c r="Y278" s="78"/>
      <c r="Z278" s="79"/>
      <c r="AA278" s="80"/>
      <c r="AB278" s="152"/>
      <c r="AC278" s="65"/>
      <c r="AD278" s="78"/>
      <c r="AE278" s="117"/>
      <c r="AF278" s="117"/>
      <c r="AG278" s="155"/>
      <c r="AH278" s="117"/>
      <c r="AI278" s="78"/>
      <c r="AJ278" s="79"/>
      <c r="AK278" s="80"/>
      <c r="AL278" s="152"/>
      <c r="AM278" s="66"/>
      <c r="AN278" s="81"/>
      <c r="AO278" s="65"/>
      <c r="AP278" s="65"/>
      <c r="AQ278" s="149"/>
      <c r="AR278" s="65"/>
      <c r="AS278" s="81"/>
      <c r="AT278" s="121">
        <v>18482</v>
      </c>
      <c r="AU278" s="121">
        <f t="shared" si="263"/>
        <v>3511.58</v>
      </c>
      <c r="AV278" s="162">
        <f t="shared" si="264"/>
        <v>21993.58</v>
      </c>
      <c r="AW278" s="121">
        <f t="shared" si="265"/>
        <v>219935.80000000002</v>
      </c>
      <c r="AX278" s="81"/>
      <c r="AY278" s="65"/>
      <c r="AZ278" s="65"/>
      <c r="BA278" s="149"/>
      <c r="BB278" s="66"/>
      <c r="BC278" s="81"/>
      <c r="BD278" s="65"/>
      <c r="BE278" s="65"/>
      <c r="BF278" s="149"/>
      <c r="BG278" s="57"/>
      <c r="BH278" s="81"/>
      <c r="BI278" s="123">
        <v>18554</v>
      </c>
      <c r="BJ278" s="123">
        <v>3525</v>
      </c>
      <c r="BK278" s="163">
        <v>22079</v>
      </c>
      <c r="BL278" s="123">
        <f t="shared" si="235"/>
        <v>220790</v>
      </c>
      <c r="BM278" s="81"/>
      <c r="BN278" s="65"/>
      <c r="BO278" s="65"/>
      <c r="BP278" s="149"/>
      <c r="BQ278" s="65"/>
      <c r="BR278" s="81"/>
      <c r="BS278" s="127">
        <v>4070</v>
      </c>
      <c r="BT278" s="127">
        <v>773.3</v>
      </c>
      <c r="BU278" s="166">
        <f t="shared" si="266"/>
        <v>4843.3</v>
      </c>
      <c r="BV278" s="60">
        <f>+BU278*F278</f>
        <v>48433</v>
      </c>
      <c r="BW278" s="81"/>
      <c r="BX278" s="82"/>
      <c r="BY278" s="82"/>
      <c r="BZ278" s="157"/>
      <c r="CA278" s="63"/>
      <c r="CB278" s="129"/>
      <c r="CC278" s="82"/>
      <c r="CD278" s="82"/>
      <c r="CE278" s="157"/>
      <c r="CF278" s="63"/>
      <c r="CG278" s="129"/>
      <c r="CH278" s="82"/>
      <c r="CI278" s="82"/>
      <c r="CJ278" s="157"/>
      <c r="CK278" s="82"/>
      <c r="CL278" s="129"/>
      <c r="CM278" s="82"/>
      <c r="CN278" s="82"/>
      <c r="CO278" s="157"/>
      <c r="CP278" s="82"/>
      <c r="CQ278" s="129"/>
      <c r="CR278" s="125"/>
      <c r="CS278" s="125"/>
      <c r="CT278" s="151"/>
      <c r="CU278" s="82"/>
      <c r="CV278" s="129"/>
      <c r="CW278" s="119"/>
      <c r="CX278" s="119"/>
      <c r="CY278" s="150"/>
      <c r="CZ278" s="82"/>
      <c r="DA278" s="129"/>
      <c r="DB278" s="119"/>
      <c r="DC278" s="119"/>
      <c r="DD278" s="150"/>
      <c r="DE278" s="82"/>
      <c r="DF278" s="129"/>
      <c r="DG278" s="125"/>
      <c r="DH278" s="125"/>
      <c r="DI278" s="151"/>
      <c r="DJ278" s="82"/>
      <c r="DK278" s="129"/>
      <c r="DL278" s="119"/>
      <c r="DM278" s="119"/>
      <c r="DN278" s="150"/>
      <c r="DO278" s="82"/>
      <c r="DQ278" s="45">
        <f t="shared" si="260"/>
        <v>85521.500120481927</v>
      </c>
      <c r="DR278" s="46">
        <f>SMALL((R278,W278,AB278,AG278,AL278,AQ278,AV278,BA278,BF278,BK278,BP278,BU278,BZ278,CE278,CJ278,CO278,CT278,CY278,DD278,DI278,DN278),1)</f>
        <v>4843.3</v>
      </c>
      <c r="DS278" s="175" t="str">
        <f t="shared" si="236"/>
        <v>ARPA MEDICAL SAS</v>
      </c>
      <c r="DT278" s="48"/>
      <c r="DU278" s="91" t="str">
        <f t="shared" si="261"/>
        <v/>
      </c>
      <c r="DV278" s="49">
        <f t="shared" si="262"/>
        <v>4843.3</v>
      </c>
      <c r="DW278" s="50">
        <f t="shared" si="237"/>
        <v>48433</v>
      </c>
      <c r="DX278" s="170">
        <f t="shared" si="239"/>
        <v>0</v>
      </c>
      <c r="DY278" s="170">
        <f t="shared" si="240"/>
        <v>293170.1204819277</v>
      </c>
      <c r="DZ278" s="170">
        <f t="shared" si="241"/>
        <v>0</v>
      </c>
      <c r="EA278" s="171">
        <f t="shared" si="242"/>
        <v>0</v>
      </c>
      <c r="EB278" s="170">
        <f t="shared" si="243"/>
        <v>0</v>
      </c>
      <c r="EC278" s="170">
        <f t="shared" si="244"/>
        <v>0</v>
      </c>
      <c r="ED278" s="172">
        <f t="shared" si="245"/>
        <v>21993.58</v>
      </c>
      <c r="EE278" s="170">
        <f t="shared" si="246"/>
        <v>0</v>
      </c>
      <c r="EF278" s="171">
        <f t="shared" si="247"/>
        <v>0</v>
      </c>
      <c r="EG278" s="173">
        <f t="shared" si="248"/>
        <v>22079</v>
      </c>
      <c r="EH278" s="170">
        <f t="shared" si="249"/>
        <v>0</v>
      </c>
      <c r="EI278" s="171">
        <f t="shared" si="250"/>
        <v>4843.3</v>
      </c>
      <c r="EJ278" s="170">
        <f t="shared" si="251"/>
        <v>0</v>
      </c>
      <c r="EK278" s="169">
        <f t="shared" si="252"/>
        <v>0</v>
      </c>
      <c r="EL278" s="170">
        <f t="shared" si="253"/>
        <v>0</v>
      </c>
      <c r="EM278" s="170">
        <f t="shared" si="254"/>
        <v>0</v>
      </c>
      <c r="EN278" s="174">
        <f t="shared" si="255"/>
        <v>0</v>
      </c>
      <c r="EO278" s="171">
        <f t="shared" si="256"/>
        <v>0</v>
      </c>
      <c r="EP278" s="171">
        <f t="shared" si="257"/>
        <v>0</v>
      </c>
      <c r="EQ278" s="174">
        <f t="shared" si="258"/>
        <v>0</v>
      </c>
      <c r="ER278" s="171">
        <f t="shared" si="259"/>
        <v>0</v>
      </c>
      <c r="ES278" s="35"/>
    </row>
    <row r="279" spans="1:149" s="182" customFormat="1" ht="88.5" customHeight="1" thickBot="1">
      <c r="A279" s="27">
        <v>267</v>
      </c>
      <c r="B279" s="102" t="s">
        <v>600</v>
      </c>
      <c r="C279" s="102" t="s">
        <v>601</v>
      </c>
      <c r="D279" s="100" t="s">
        <v>57</v>
      </c>
      <c r="E279" s="102" t="s">
        <v>37</v>
      </c>
      <c r="F279" s="104">
        <v>1</v>
      </c>
      <c r="G279" s="105" t="s">
        <v>58</v>
      </c>
      <c r="H279" s="103" t="s">
        <v>59</v>
      </c>
      <c r="I279" s="88"/>
      <c r="J279" s="75"/>
      <c r="K279" s="75"/>
      <c r="L279" s="75"/>
      <c r="M279" s="71"/>
      <c r="N279" s="71"/>
      <c r="P279" s="65"/>
      <c r="Q279" s="65"/>
      <c r="R279" s="149"/>
      <c r="S279" s="65"/>
      <c r="T279" s="78"/>
      <c r="U279" s="65"/>
      <c r="V279" s="65"/>
      <c r="W279" s="149"/>
      <c r="X279" s="60"/>
      <c r="Y279" s="78"/>
      <c r="Z279" s="79"/>
      <c r="AA279" s="80"/>
      <c r="AB279" s="152"/>
      <c r="AC279" s="65"/>
      <c r="AD279" s="78"/>
      <c r="AE279" s="117"/>
      <c r="AF279" s="117"/>
      <c r="AG279" s="155"/>
      <c r="AH279" s="117"/>
      <c r="AI279" s="78"/>
      <c r="AJ279" s="79"/>
      <c r="AK279" s="80"/>
      <c r="AL279" s="152"/>
      <c r="AM279" s="66"/>
      <c r="AN279" s="81"/>
      <c r="AO279" s="65"/>
      <c r="AP279" s="65"/>
      <c r="AQ279" s="149"/>
      <c r="AR279" s="65"/>
      <c r="AS279" s="81"/>
      <c r="AT279" s="121">
        <v>18482</v>
      </c>
      <c r="AU279" s="121">
        <f t="shared" si="263"/>
        <v>3511.58</v>
      </c>
      <c r="AV279" s="162">
        <f t="shared" si="264"/>
        <v>21993.58</v>
      </c>
      <c r="AW279" s="121">
        <f t="shared" si="265"/>
        <v>21993.58</v>
      </c>
      <c r="AX279" s="81"/>
      <c r="AY279" s="65"/>
      <c r="AZ279" s="65"/>
      <c r="BA279" s="149"/>
      <c r="BB279" s="66"/>
      <c r="BC279" s="81"/>
      <c r="BD279" s="65"/>
      <c r="BE279" s="65"/>
      <c r="BF279" s="149"/>
      <c r="BG279" s="57"/>
      <c r="BH279" s="81"/>
      <c r="BI279" s="123">
        <v>18554</v>
      </c>
      <c r="BJ279" s="123">
        <v>3525</v>
      </c>
      <c r="BK279" s="163">
        <v>22079</v>
      </c>
      <c r="BL279" s="123">
        <f t="shared" si="235"/>
        <v>22079</v>
      </c>
      <c r="BM279" s="81"/>
      <c r="BN279" s="65"/>
      <c r="BO279" s="65"/>
      <c r="BP279" s="149"/>
      <c r="BQ279" s="65"/>
      <c r="BR279" s="81"/>
      <c r="BS279" s="119"/>
      <c r="BT279" s="119"/>
      <c r="BU279" s="150"/>
      <c r="BV279" s="60"/>
      <c r="BW279" s="81"/>
      <c r="BX279" s="82"/>
      <c r="BY279" s="82"/>
      <c r="BZ279" s="157"/>
      <c r="CA279" s="63"/>
      <c r="CB279" s="129"/>
      <c r="CC279" s="82"/>
      <c r="CD279" s="82"/>
      <c r="CE279" s="157"/>
      <c r="CF279" s="63"/>
      <c r="CG279" s="129"/>
      <c r="CH279" s="82"/>
      <c r="CI279" s="82"/>
      <c r="CJ279" s="157"/>
      <c r="CK279" s="82"/>
      <c r="CL279" s="129"/>
      <c r="CM279" s="82"/>
      <c r="CN279" s="82"/>
      <c r="CO279" s="157"/>
      <c r="CP279" s="82"/>
      <c r="CQ279" s="129"/>
      <c r="CR279" s="125"/>
      <c r="CS279" s="125"/>
      <c r="CT279" s="151"/>
      <c r="CU279" s="82"/>
      <c r="CV279" s="129"/>
      <c r="CW279" s="119"/>
      <c r="CX279" s="119"/>
      <c r="CY279" s="150"/>
      <c r="CZ279" s="82"/>
      <c r="DA279" s="129"/>
      <c r="DB279" s="119"/>
      <c r="DC279" s="119"/>
      <c r="DD279" s="150"/>
      <c r="DE279" s="82"/>
      <c r="DF279" s="129"/>
      <c r="DG279" s="125"/>
      <c r="DH279" s="125"/>
      <c r="DI279" s="151"/>
      <c r="DJ279" s="82"/>
      <c r="DK279" s="129"/>
      <c r="DL279" s="119"/>
      <c r="DM279" s="119"/>
      <c r="DN279" s="150"/>
      <c r="DO279" s="82"/>
      <c r="DQ279" s="45">
        <f t="shared" si="260"/>
        <v>22036.29</v>
      </c>
      <c r="DR279" s="46">
        <f>SMALL((R279,W279,AB279,AG279,AL279,AQ279,AV279,BA279,BF279,BK279,BP279,BU279,BZ279,CE279,CJ279,CO279,CT279,CY279,DD279,DI279,DN279),1)</f>
        <v>21993.58</v>
      </c>
      <c r="DS279" s="175" t="str">
        <f t="shared" si="236"/>
        <v>Rafael Antonio Salamanca</v>
      </c>
      <c r="DT279" s="48"/>
      <c r="DU279" s="91" t="str">
        <f t="shared" si="261"/>
        <v/>
      </c>
      <c r="DV279" s="49">
        <f t="shared" si="262"/>
        <v>21993.58</v>
      </c>
      <c r="DW279" s="50">
        <f t="shared" si="237"/>
        <v>21993.58</v>
      </c>
      <c r="DX279" s="170">
        <f t="shared" si="239"/>
        <v>0</v>
      </c>
      <c r="DY279" s="170">
        <f t="shared" si="240"/>
        <v>0</v>
      </c>
      <c r="DZ279" s="170">
        <f t="shared" si="241"/>
        <v>0</v>
      </c>
      <c r="EA279" s="171">
        <f t="shared" si="242"/>
        <v>0</v>
      </c>
      <c r="EB279" s="170">
        <f t="shared" si="243"/>
        <v>0</v>
      </c>
      <c r="EC279" s="170">
        <f t="shared" si="244"/>
        <v>0</v>
      </c>
      <c r="ED279" s="172">
        <f t="shared" si="245"/>
        <v>21993.58</v>
      </c>
      <c r="EE279" s="170">
        <f t="shared" si="246"/>
        <v>0</v>
      </c>
      <c r="EF279" s="171">
        <f t="shared" si="247"/>
        <v>0</v>
      </c>
      <c r="EG279" s="173">
        <f t="shared" si="248"/>
        <v>22079</v>
      </c>
      <c r="EH279" s="170">
        <f t="shared" si="249"/>
        <v>0</v>
      </c>
      <c r="EI279" s="171">
        <f t="shared" si="250"/>
        <v>0</v>
      </c>
      <c r="EJ279" s="170">
        <f t="shared" si="251"/>
        <v>0</v>
      </c>
      <c r="EK279" s="169">
        <f t="shared" si="252"/>
        <v>0</v>
      </c>
      <c r="EL279" s="170">
        <f t="shared" si="253"/>
        <v>0</v>
      </c>
      <c r="EM279" s="170">
        <f t="shared" si="254"/>
        <v>0</v>
      </c>
      <c r="EN279" s="174">
        <f t="shared" si="255"/>
        <v>0</v>
      </c>
      <c r="EO279" s="171">
        <f t="shared" si="256"/>
        <v>0</v>
      </c>
      <c r="EP279" s="171">
        <f t="shared" si="257"/>
        <v>0</v>
      </c>
      <c r="EQ279" s="174">
        <f t="shared" si="258"/>
        <v>0</v>
      </c>
      <c r="ER279" s="171">
        <f t="shared" si="259"/>
        <v>0</v>
      </c>
      <c r="ES279" s="35"/>
    </row>
    <row r="280" spans="1:149" s="182" customFormat="1" ht="88.5" customHeight="1" thickBot="1">
      <c r="A280" s="27">
        <v>268</v>
      </c>
      <c r="B280" s="98" t="s">
        <v>602</v>
      </c>
      <c r="C280" s="99" t="s">
        <v>603</v>
      </c>
      <c r="D280" s="100" t="s">
        <v>57</v>
      </c>
      <c r="E280" s="99" t="s">
        <v>37</v>
      </c>
      <c r="F280" s="101">
        <v>6</v>
      </c>
      <c r="G280" s="105" t="s">
        <v>58</v>
      </c>
      <c r="H280" s="103" t="s">
        <v>59</v>
      </c>
      <c r="I280" s="88"/>
      <c r="J280" s="75"/>
      <c r="K280" s="75"/>
      <c r="L280" s="75"/>
      <c r="M280" s="71"/>
      <c r="N280" s="71"/>
      <c r="P280" s="65"/>
      <c r="Q280" s="65"/>
      <c r="R280" s="149"/>
      <c r="S280" s="65"/>
      <c r="T280" s="78"/>
      <c r="U280" s="112">
        <v>1927.7108433734941</v>
      </c>
      <c r="V280" s="113">
        <v>366.26506024096386</v>
      </c>
      <c r="W280" s="151">
        <v>2293.9759036144578</v>
      </c>
      <c r="X280" s="60">
        <f>+W280*F280</f>
        <v>13763.855421686747</v>
      </c>
      <c r="Y280" s="78"/>
      <c r="Z280" s="79"/>
      <c r="AA280" s="80"/>
      <c r="AB280" s="152"/>
      <c r="AC280" s="65"/>
      <c r="AD280" s="78"/>
      <c r="AE280" s="117"/>
      <c r="AF280" s="117"/>
      <c r="AG280" s="155"/>
      <c r="AH280" s="117"/>
      <c r="AI280" s="78"/>
      <c r="AJ280" s="79"/>
      <c r="AK280" s="80"/>
      <c r="AL280" s="152"/>
      <c r="AM280" s="66"/>
      <c r="AN280" s="81"/>
      <c r="AO280" s="65"/>
      <c r="AP280" s="65"/>
      <c r="AQ280" s="149"/>
      <c r="AR280" s="65"/>
      <c r="AS280" s="81"/>
      <c r="AT280" s="121"/>
      <c r="AU280" s="121"/>
      <c r="AV280" s="162"/>
      <c r="AW280" s="121"/>
      <c r="AX280" s="81"/>
      <c r="AY280" s="65"/>
      <c r="AZ280" s="65"/>
      <c r="BA280" s="149"/>
      <c r="BB280" s="66"/>
      <c r="BC280" s="81"/>
      <c r="BD280" s="65"/>
      <c r="BE280" s="65"/>
      <c r="BF280" s="149"/>
      <c r="BG280" s="57"/>
      <c r="BH280" s="81"/>
      <c r="BI280" s="125"/>
      <c r="BJ280" s="125"/>
      <c r="BK280" s="151"/>
      <c r="BL280" s="123"/>
      <c r="BM280" s="81"/>
      <c r="BN280" s="65"/>
      <c r="BO280" s="65"/>
      <c r="BP280" s="149"/>
      <c r="BQ280" s="65"/>
      <c r="BR280" s="81"/>
      <c r="BS280" s="119"/>
      <c r="BT280" s="119"/>
      <c r="BU280" s="150"/>
      <c r="BV280" s="60"/>
      <c r="BW280" s="81"/>
      <c r="BX280" s="82"/>
      <c r="BY280" s="82"/>
      <c r="BZ280" s="157"/>
      <c r="CA280" s="63"/>
      <c r="CB280" s="129"/>
      <c r="CC280" s="82"/>
      <c r="CD280" s="82"/>
      <c r="CE280" s="157"/>
      <c r="CF280" s="63"/>
      <c r="CG280" s="129"/>
      <c r="CH280" s="82"/>
      <c r="CI280" s="82"/>
      <c r="CJ280" s="157"/>
      <c r="CK280" s="82"/>
      <c r="CL280" s="129"/>
      <c r="CM280" s="82"/>
      <c r="CN280" s="82"/>
      <c r="CO280" s="157"/>
      <c r="CP280" s="82"/>
      <c r="CQ280" s="129"/>
      <c r="CR280" s="125"/>
      <c r="CS280" s="125"/>
      <c r="CT280" s="151"/>
      <c r="CU280" s="82"/>
      <c r="CV280" s="129"/>
      <c r="CW280" s="119"/>
      <c r="CX280" s="119"/>
      <c r="CY280" s="150"/>
      <c r="CZ280" s="82"/>
      <c r="DA280" s="129"/>
      <c r="DB280" s="119"/>
      <c r="DC280" s="119"/>
      <c r="DD280" s="150"/>
      <c r="DE280" s="82"/>
      <c r="DF280" s="129"/>
      <c r="DG280" s="125"/>
      <c r="DH280" s="125"/>
      <c r="DI280" s="151"/>
      <c r="DJ280" s="82"/>
      <c r="DK280" s="129"/>
      <c r="DL280" s="119"/>
      <c r="DM280" s="119"/>
      <c r="DN280" s="150"/>
      <c r="DO280" s="82"/>
      <c r="DQ280" s="45">
        <f t="shared" si="260"/>
        <v>2293.9759036144578</v>
      </c>
      <c r="DR280" s="46">
        <f>SMALL((R280,W280,AB280,AG280,AL280,AQ280,AV280,BA280,BF280,BK280,BP280,BU280,BZ280,CE280,CJ280,CO280,CT280,CY280,DD280,DI280,DN280),1)</f>
        <v>2293.9759036144578</v>
      </c>
      <c r="DS280" s="175" t="str">
        <f t="shared" si="236"/>
        <v>MEDICOX LTDA</v>
      </c>
      <c r="DT280" s="48"/>
      <c r="DU280" s="91" t="str">
        <f t="shared" si="261"/>
        <v/>
      </c>
      <c r="DV280" s="49">
        <f t="shared" si="262"/>
        <v>2293.9759036144578</v>
      </c>
      <c r="DW280" s="50">
        <f t="shared" si="237"/>
        <v>13763.855421686747</v>
      </c>
      <c r="DX280" s="170">
        <f t="shared" si="239"/>
        <v>0</v>
      </c>
      <c r="DY280" s="170">
        <f t="shared" si="240"/>
        <v>2293.9759036144578</v>
      </c>
      <c r="DZ280" s="170">
        <f t="shared" si="241"/>
        <v>0</v>
      </c>
      <c r="EA280" s="171">
        <f t="shared" si="242"/>
        <v>0</v>
      </c>
      <c r="EB280" s="170">
        <f t="shared" si="243"/>
        <v>0</v>
      </c>
      <c r="EC280" s="170">
        <f t="shared" si="244"/>
        <v>0</v>
      </c>
      <c r="ED280" s="172">
        <f t="shared" si="245"/>
        <v>0</v>
      </c>
      <c r="EE280" s="170">
        <f t="shared" si="246"/>
        <v>0</v>
      </c>
      <c r="EF280" s="171">
        <f t="shared" si="247"/>
        <v>0</v>
      </c>
      <c r="EG280" s="173">
        <f t="shared" si="248"/>
        <v>0</v>
      </c>
      <c r="EH280" s="170">
        <f t="shared" si="249"/>
        <v>0</v>
      </c>
      <c r="EI280" s="171">
        <f t="shared" si="250"/>
        <v>0</v>
      </c>
      <c r="EJ280" s="170">
        <f t="shared" si="251"/>
        <v>0</v>
      </c>
      <c r="EK280" s="169">
        <f t="shared" si="252"/>
        <v>0</v>
      </c>
      <c r="EL280" s="170">
        <f t="shared" si="253"/>
        <v>0</v>
      </c>
      <c r="EM280" s="170">
        <f t="shared" si="254"/>
        <v>0</v>
      </c>
      <c r="EN280" s="174">
        <f t="shared" si="255"/>
        <v>0</v>
      </c>
      <c r="EO280" s="171">
        <f t="shared" si="256"/>
        <v>0</v>
      </c>
      <c r="EP280" s="171">
        <f t="shared" si="257"/>
        <v>0</v>
      </c>
      <c r="EQ280" s="174">
        <f t="shared" si="258"/>
        <v>0</v>
      </c>
      <c r="ER280" s="171">
        <f t="shared" si="259"/>
        <v>0</v>
      </c>
      <c r="ES280" s="35"/>
    </row>
    <row r="281" spans="1:149" s="182" customFormat="1" ht="88.5" customHeight="1" thickBot="1">
      <c r="A281" s="27">
        <v>269</v>
      </c>
      <c r="B281" s="102" t="s">
        <v>604</v>
      </c>
      <c r="C281" s="102" t="s">
        <v>605</v>
      </c>
      <c r="D281" s="100" t="s">
        <v>57</v>
      </c>
      <c r="E281" s="102" t="s">
        <v>37</v>
      </c>
      <c r="F281" s="104">
        <v>300</v>
      </c>
      <c r="G281" s="105" t="s">
        <v>58</v>
      </c>
      <c r="H281" s="103" t="s">
        <v>59</v>
      </c>
      <c r="I281" s="88"/>
      <c r="J281" s="76"/>
      <c r="K281" s="77"/>
      <c r="L281" s="76"/>
      <c r="M281" s="71"/>
      <c r="N281" s="71"/>
      <c r="P281" s="65"/>
      <c r="Q281" s="65"/>
      <c r="R281" s="149"/>
      <c r="S281" s="65"/>
      <c r="T281" s="78"/>
      <c r="U281" s="65"/>
      <c r="V281" s="65"/>
      <c r="W281" s="149"/>
      <c r="X281" s="66"/>
      <c r="Y281" s="78"/>
      <c r="Z281" s="79"/>
      <c r="AA281" s="80"/>
      <c r="AB281" s="152"/>
      <c r="AC281" s="65"/>
      <c r="AD281" s="78"/>
      <c r="AE281" s="118">
        <v>13167</v>
      </c>
      <c r="AF281" s="118">
        <f>ROUND(AE281*19%,0)</f>
        <v>2502</v>
      </c>
      <c r="AG281" s="156">
        <f t="shared" ref="AG281" si="267">+AF281+AE281</f>
        <v>15669</v>
      </c>
      <c r="AH281" s="118">
        <f>+AG281*F281</f>
        <v>4700700</v>
      </c>
      <c r="AI281" s="78"/>
      <c r="AJ281" s="79"/>
      <c r="AK281" s="80"/>
      <c r="AL281" s="152"/>
      <c r="AM281" s="66"/>
      <c r="AN281" s="81"/>
      <c r="AO281" s="65"/>
      <c r="AP281" s="65"/>
      <c r="AQ281" s="149"/>
      <c r="AR281" s="65"/>
      <c r="AS281" s="81"/>
      <c r="AT281" s="121"/>
      <c r="AU281" s="121"/>
      <c r="AV281" s="162"/>
      <c r="AW281" s="121"/>
      <c r="AX281" s="81"/>
      <c r="AY281" s="65"/>
      <c r="AZ281" s="65"/>
      <c r="BA281" s="149"/>
      <c r="BB281" s="66"/>
      <c r="BC281" s="81"/>
      <c r="BD281" s="65"/>
      <c r="BE281" s="65"/>
      <c r="BF281" s="149"/>
      <c r="BG281" s="57"/>
      <c r="BH281" s="81"/>
      <c r="BI281" s="125"/>
      <c r="BJ281" s="125"/>
      <c r="BK281" s="151"/>
      <c r="BL281" s="123"/>
      <c r="BM281" s="81"/>
      <c r="BN281" s="65"/>
      <c r="BO281" s="65"/>
      <c r="BP281" s="149"/>
      <c r="BQ281" s="65"/>
      <c r="BR281" s="81"/>
      <c r="BS281" s="119"/>
      <c r="BT281" s="119"/>
      <c r="BU281" s="150"/>
      <c r="BV281" s="60"/>
      <c r="BW281" s="81"/>
      <c r="BX281" s="82"/>
      <c r="BY281" s="82"/>
      <c r="BZ281" s="157"/>
      <c r="CA281" s="63"/>
      <c r="CB281" s="129"/>
      <c r="CC281" s="82"/>
      <c r="CD281" s="82"/>
      <c r="CE281" s="157"/>
      <c r="CF281" s="63"/>
      <c r="CG281" s="129"/>
      <c r="CH281" s="82"/>
      <c r="CI281" s="82"/>
      <c r="CJ281" s="157"/>
      <c r="CK281" s="82"/>
      <c r="CL281" s="129"/>
      <c r="CM281" s="82"/>
      <c r="CN281" s="82"/>
      <c r="CO281" s="157"/>
      <c r="CP281" s="82"/>
      <c r="CQ281" s="129"/>
      <c r="CR281" s="125"/>
      <c r="CS281" s="125"/>
      <c r="CT281" s="151"/>
      <c r="CU281" s="82"/>
      <c r="CV281" s="129"/>
      <c r="CW281" s="119"/>
      <c r="CX281" s="119"/>
      <c r="CY281" s="150"/>
      <c r="CZ281" s="82"/>
      <c r="DA281" s="129"/>
      <c r="DB281" s="119"/>
      <c r="DC281" s="119"/>
      <c r="DD281" s="150"/>
      <c r="DE281" s="82"/>
      <c r="DF281" s="129"/>
      <c r="DG281" s="125"/>
      <c r="DH281" s="125"/>
      <c r="DI281" s="151"/>
      <c r="DJ281" s="82"/>
      <c r="DK281" s="129"/>
      <c r="DL281" s="119"/>
      <c r="DM281" s="119"/>
      <c r="DN281" s="150"/>
      <c r="DO281" s="82"/>
      <c r="DQ281" s="45">
        <f t="shared" si="260"/>
        <v>15669</v>
      </c>
      <c r="DR281" s="46">
        <f>SMALL((R281,W281,AB281,AG281,AL281,AQ281,AV281,BA281,BF281,BK281,BP281,BU281,BZ281,CE281,CJ281,CO281,CT281,CY281,DD281,DI281,DN281),1)</f>
        <v>15669</v>
      </c>
      <c r="DS281" s="175" t="str">
        <f t="shared" si="236"/>
        <v>LM INSTRUMENTS S.A.</v>
      </c>
      <c r="DT281" s="48"/>
      <c r="DU281" s="91" t="str">
        <f t="shared" si="261"/>
        <v/>
      </c>
      <c r="DV281" s="49">
        <f t="shared" si="262"/>
        <v>15669</v>
      </c>
      <c r="DW281" s="50">
        <f t="shared" si="237"/>
        <v>4700700</v>
      </c>
      <c r="DX281" s="170">
        <f t="shared" si="239"/>
        <v>0</v>
      </c>
      <c r="DY281" s="170">
        <f t="shared" si="240"/>
        <v>0</v>
      </c>
      <c r="DZ281" s="170">
        <f t="shared" si="241"/>
        <v>0</v>
      </c>
      <c r="EA281" s="171">
        <f t="shared" si="242"/>
        <v>15669</v>
      </c>
      <c r="EB281" s="170">
        <f t="shared" si="243"/>
        <v>0</v>
      </c>
      <c r="EC281" s="170">
        <f t="shared" si="244"/>
        <v>0</v>
      </c>
      <c r="ED281" s="172">
        <f t="shared" si="245"/>
        <v>0</v>
      </c>
      <c r="EE281" s="170">
        <f t="shared" si="246"/>
        <v>0</v>
      </c>
      <c r="EF281" s="171">
        <f t="shared" si="247"/>
        <v>0</v>
      </c>
      <c r="EG281" s="173">
        <f t="shared" si="248"/>
        <v>0</v>
      </c>
      <c r="EH281" s="170">
        <f t="shared" si="249"/>
        <v>0</v>
      </c>
      <c r="EI281" s="171">
        <f t="shared" si="250"/>
        <v>0</v>
      </c>
      <c r="EJ281" s="170">
        <f t="shared" si="251"/>
        <v>0</v>
      </c>
      <c r="EK281" s="169">
        <f t="shared" si="252"/>
        <v>0</v>
      </c>
      <c r="EL281" s="170">
        <f t="shared" si="253"/>
        <v>0</v>
      </c>
      <c r="EM281" s="170">
        <f t="shared" si="254"/>
        <v>0</v>
      </c>
      <c r="EN281" s="174">
        <f t="shared" si="255"/>
        <v>0</v>
      </c>
      <c r="EO281" s="171">
        <f t="shared" si="256"/>
        <v>0</v>
      </c>
      <c r="EP281" s="171">
        <f t="shared" si="257"/>
        <v>0</v>
      </c>
      <c r="EQ281" s="174">
        <f t="shared" si="258"/>
        <v>0</v>
      </c>
      <c r="ER281" s="171">
        <f t="shared" si="259"/>
        <v>0</v>
      </c>
      <c r="ES281" s="35"/>
    </row>
    <row r="282" spans="1:149" s="182" customFormat="1" ht="88.5" customHeight="1" thickBot="1">
      <c r="A282" s="27">
        <v>270</v>
      </c>
      <c r="B282" s="98" t="s">
        <v>606</v>
      </c>
      <c r="C282" s="99" t="s">
        <v>607</v>
      </c>
      <c r="D282" s="100" t="s">
        <v>57</v>
      </c>
      <c r="E282" s="99" t="s">
        <v>37</v>
      </c>
      <c r="F282" s="101">
        <v>1</v>
      </c>
      <c r="G282" s="105" t="s">
        <v>58</v>
      </c>
      <c r="H282" s="103" t="s">
        <v>59</v>
      </c>
      <c r="I282" s="88"/>
      <c r="J282" s="76"/>
      <c r="K282" s="77"/>
      <c r="L282" s="76"/>
      <c r="M282" s="71"/>
      <c r="N282" s="71"/>
      <c r="P282" s="65"/>
      <c r="Q282" s="65"/>
      <c r="R282" s="149"/>
      <c r="S282" s="65"/>
      <c r="T282" s="78"/>
      <c r="U282" s="65"/>
      <c r="V282" s="65"/>
      <c r="W282" s="149"/>
      <c r="X282" s="66"/>
      <c r="Y282" s="78"/>
      <c r="Z282" s="79"/>
      <c r="AA282" s="80"/>
      <c r="AB282" s="152"/>
      <c r="AC282" s="65"/>
      <c r="AD282" s="78"/>
      <c r="AE282" s="116"/>
      <c r="AF282" s="116"/>
      <c r="AG282" s="155"/>
      <c r="AH282" s="117"/>
      <c r="AI282" s="78"/>
      <c r="AJ282" s="79"/>
      <c r="AK282" s="80"/>
      <c r="AL282" s="152"/>
      <c r="AM282" s="66"/>
      <c r="AN282" s="81"/>
      <c r="AO282" s="65"/>
      <c r="AP282" s="65"/>
      <c r="AQ282" s="149"/>
      <c r="AR282" s="65"/>
      <c r="AS282" s="81"/>
      <c r="AT282" s="121"/>
      <c r="AU282" s="121"/>
      <c r="AV282" s="162"/>
      <c r="AW282" s="121"/>
      <c r="AX282" s="81"/>
      <c r="AY282" s="65"/>
      <c r="AZ282" s="65"/>
      <c r="BA282" s="149"/>
      <c r="BB282" s="66"/>
      <c r="BC282" s="81"/>
      <c r="BD282" s="65"/>
      <c r="BE282" s="65"/>
      <c r="BF282" s="149"/>
      <c r="BG282" s="57"/>
      <c r="BH282" s="81"/>
      <c r="BI282" s="125"/>
      <c r="BJ282" s="125"/>
      <c r="BK282" s="151"/>
      <c r="BL282" s="123"/>
      <c r="BM282" s="81"/>
      <c r="BN282" s="65"/>
      <c r="BO282" s="65"/>
      <c r="BP282" s="149"/>
      <c r="BQ282" s="65"/>
      <c r="BR282" s="81"/>
      <c r="BS282" s="119"/>
      <c r="BT282" s="119"/>
      <c r="BU282" s="150"/>
      <c r="BV282" s="60"/>
      <c r="BW282" s="81"/>
      <c r="BX282" s="82"/>
      <c r="BY282" s="82"/>
      <c r="BZ282" s="157"/>
      <c r="CA282" s="63"/>
      <c r="CB282" s="129"/>
      <c r="CC282" s="82"/>
      <c r="CD282" s="82"/>
      <c r="CE282" s="157"/>
      <c r="CF282" s="63"/>
      <c r="CG282" s="129"/>
      <c r="CH282" s="82"/>
      <c r="CI282" s="82"/>
      <c r="CJ282" s="157"/>
      <c r="CK282" s="82"/>
      <c r="CL282" s="129"/>
      <c r="CM282" s="82"/>
      <c r="CN282" s="82"/>
      <c r="CO282" s="157"/>
      <c r="CP282" s="82"/>
      <c r="CQ282" s="129"/>
      <c r="CR282" s="125"/>
      <c r="CS282" s="125"/>
      <c r="CT282" s="151"/>
      <c r="CU282" s="82"/>
      <c r="CV282" s="129"/>
      <c r="CW282" s="119"/>
      <c r="CX282" s="119"/>
      <c r="CY282" s="150"/>
      <c r="CZ282" s="82"/>
      <c r="DA282" s="129"/>
      <c r="DB282" s="119"/>
      <c r="DC282" s="119"/>
      <c r="DD282" s="150"/>
      <c r="DE282" s="82"/>
      <c r="DF282" s="129"/>
      <c r="DG282" s="125"/>
      <c r="DH282" s="125"/>
      <c r="DI282" s="151"/>
      <c r="DJ282" s="82"/>
      <c r="DK282" s="129"/>
      <c r="DL282" s="119"/>
      <c r="DM282" s="119"/>
      <c r="DN282" s="150"/>
      <c r="DO282" s="82"/>
      <c r="DQ282" s="45"/>
      <c r="DR282" s="46"/>
      <c r="DS282" s="176"/>
      <c r="DT282" s="48"/>
      <c r="DU282" s="91"/>
      <c r="DV282" s="49"/>
      <c r="DW282" s="50"/>
      <c r="DX282" s="170">
        <f t="shared" si="239"/>
        <v>0</v>
      </c>
      <c r="DY282" s="170">
        <f t="shared" si="240"/>
        <v>0</v>
      </c>
      <c r="DZ282" s="170">
        <f t="shared" si="241"/>
        <v>0</v>
      </c>
      <c r="EA282" s="171">
        <f t="shared" si="242"/>
        <v>0</v>
      </c>
      <c r="EB282" s="170">
        <f t="shared" si="243"/>
        <v>0</v>
      </c>
      <c r="EC282" s="170">
        <f t="shared" si="244"/>
        <v>0</v>
      </c>
      <c r="ED282" s="172">
        <f t="shared" si="245"/>
        <v>0</v>
      </c>
      <c r="EE282" s="170">
        <f t="shared" si="246"/>
        <v>0</v>
      </c>
      <c r="EF282" s="171">
        <f t="shared" si="247"/>
        <v>0</v>
      </c>
      <c r="EG282" s="173">
        <f t="shared" si="248"/>
        <v>0</v>
      </c>
      <c r="EH282" s="170">
        <f t="shared" si="249"/>
        <v>0</v>
      </c>
      <c r="EI282" s="171">
        <f t="shared" si="250"/>
        <v>0</v>
      </c>
      <c r="EJ282" s="170">
        <f t="shared" si="251"/>
        <v>0</v>
      </c>
      <c r="EK282" s="169">
        <f t="shared" si="252"/>
        <v>0</v>
      </c>
      <c r="EL282" s="170">
        <f t="shared" si="253"/>
        <v>0</v>
      </c>
      <c r="EM282" s="170">
        <f t="shared" si="254"/>
        <v>0</v>
      </c>
      <c r="EN282" s="174">
        <f t="shared" si="255"/>
        <v>0</v>
      </c>
      <c r="EO282" s="171">
        <f t="shared" si="256"/>
        <v>0</v>
      </c>
      <c r="EP282" s="171">
        <f t="shared" si="257"/>
        <v>0</v>
      </c>
      <c r="EQ282" s="174">
        <f t="shared" si="258"/>
        <v>0</v>
      </c>
      <c r="ER282" s="171">
        <f t="shared" si="259"/>
        <v>0</v>
      </c>
      <c r="ES282" s="199" t="s">
        <v>708</v>
      </c>
    </row>
    <row r="283" spans="1:149" s="182" customFormat="1" ht="88.5" customHeight="1" thickBot="1">
      <c r="A283" s="27">
        <v>271</v>
      </c>
      <c r="B283" s="98" t="s">
        <v>608</v>
      </c>
      <c r="C283" s="99" t="s">
        <v>609</v>
      </c>
      <c r="D283" s="100" t="s">
        <v>57</v>
      </c>
      <c r="E283" s="99" t="s">
        <v>37</v>
      </c>
      <c r="F283" s="101">
        <v>1</v>
      </c>
      <c r="G283" s="105" t="s">
        <v>58</v>
      </c>
      <c r="H283" s="103" t="s">
        <v>59</v>
      </c>
      <c r="I283" s="88"/>
      <c r="J283" s="76"/>
      <c r="K283" s="77"/>
      <c r="L283" s="76"/>
      <c r="M283" s="71"/>
      <c r="N283" s="71"/>
      <c r="P283" s="65"/>
      <c r="Q283" s="65"/>
      <c r="R283" s="149"/>
      <c r="S283" s="65"/>
      <c r="T283" s="78"/>
      <c r="U283" s="65"/>
      <c r="V283" s="65"/>
      <c r="W283" s="149"/>
      <c r="X283" s="66"/>
      <c r="Y283" s="78"/>
      <c r="Z283" s="86"/>
      <c r="AA283" s="87"/>
      <c r="AB283" s="153"/>
      <c r="AC283" s="65"/>
      <c r="AD283" s="78"/>
      <c r="AE283" s="116"/>
      <c r="AF283" s="116"/>
      <c r="AG283" s="155"/>
      <c r="AH283" s="117"/>
      <c r="AI283" s="78"/>
      <c r="AJ283" s="86"/>
      <c r="AK283" s="87"/>
      <c r="AL283" s="153"/>
      <c r="AM283" s="66"/>
      <c r="AN283" s="81"/>
      <c r="AO283" s="65"/>
      <c r="AP283" s="65"/>
      <c r="AQ283" s="149"/>
      <c r="AR283" s="65"/>
      <c r="AS283" s="81"/>
      <c r="AT283" s="121"/>
      <c r="AU283" s="121"/>
      <c r="AV283" s="162"/>
      <c r="AW283" s="121"/>
      <c r="AX283" s="81"/>
      <c r="AY283" s="65"/>
      <c r="AZ283" s="65"/>
      <c r="BA283" s="149"/>
      <c r="BB283" s="66"/>
      <c r="BC283" s="81"/>
      <c r="BD283" s="65"/>
      <c r="BE283" s="65"/>
      <c r="BF283" s="149"/>
      <c r="BG283" s="57"/>
      <c r="BH283" s="81"/>
      <c r="BI283" s="125"/>
      <c r="BJ283" s="125"/>
      <c r="BK283" s="151"/>
      <c r="BL283" s="123"/>
      <c r="BM283" s="81"/>
      <c r="BN283" s="65"/>
      <c r="BO283" s="65"/>
      <c r="BP283" s="149"/>
      <c r="BQ283" s="65"/>
      <c r="BR283" s="81"/>
      <c r="BS283" s="119"/>
      <c r="BT283" s="119"/>
      <c r="BU283" s="150"/>
      <c r="BV283" s="60"/>
      <c r="BW283" s="81"/>
      <c r="BX283" s="82"/>
      <c r="BY283" s="82"/>
      <c r="BZ283" s="157"/>
      <c r="CA283" s="63"/>
      <c r="CB283" s="129"/>
      <c r="CC283" s="82"/>
      <c r="CD283" s="82"/>
      <c r="CE283" s="157"/>
      <c r="CF283" s="63"/>
      <c r="CG283" s="129"/>
      <c r="CH283" s="82"/>
      <c r="CI283" s="82"/>
      <c r="CJ283" s="157"/>
      <c r="CK283" s="82"/>
      <c r="CL283" s="129"/>
      <c r="CM283" s="82"/>
      <c r="CN283" s="82"/>
      <c r="CO283" s="157"/>
      <c r="CP283" s="82"/>
      <c r="CQ283" s="129"/>
      <c r="CR283" s="125">
        <v>28000</v>
      </c>
      <c r="CS283" s="125"/>
      <c r="CT283" s="151">
        <f t="shared" si="233"/>
        <v>28000</v>
      </c>
      <c r="CU283" s="82">
        <f>+CT283*F283</f>
        <v>28000</v>
      </c>
      <c r="CV283" s="129"/>
      <c r="CW283" s="119"/>
      <c r="CX283" s="119"/>
      <c r="CY283" s="150"/>
      <c r="CZ283" s="82"/>
      <c r="DA283" s="129"/>
      <c r="DB283" s="119"/>
      <c r="DC283" s="119"/>
      <c r="DD283" s="150"/>
      <c r="DE283" s="82"/>
      <c r="DF283" s="129"/>
      <c r="DG283" s="125"/>
      <c r="DH283" s="125"/>
      <c r="DI283" s="151"/>
      <c r="DJ283" s="82"/>
      <c r="DK283" s="129"/>
      <c r="DL283" s="119"/>
      <c r="DM283" s="119"/>
      <c r="DN283" s="150"/>
      <c r="DO283" s="82"/>
      <c r="DQ283" s="45">
        <f t="shared" si="260"/>
        <v>28000</v>
      </c>
      <c r="DR283" s="46">
        <f>SMALL((R283,W283,AB283,AG283,AL283,AQ283,AV283,BA283,BF283,BK283,BP283,BU283,BZ283,CE283,CJ283,CO283,CT283,CY283,DD283,DI283,DN283),1)</f>
        <v>28000</v>
      </c>
      <c r="DS283" s="175" t="str">
        <f>IF(DR283=R283,$P$11,IF(DR283=W283,$U$11,IF(DR283=AB283,$Z$11,IF(DR283=AG283,$AE$11,IF(DR283=AL283,$AJ$11,IF(DR283=AQ283,$AO$11,IF(DR283=AV283,$AT$11,IF(DR283=BA283,$AY$11,IF(DR283=BF283,$BD$11,IF(DR283=BK283,$BI$11,IF(DR283=BP283,$BN$11,IF(DR283=BU283,$BS$11,IF(DR283=BZ283,$BX$11,IF(DR283=CE283,$CC$11,IF(DR283=CJ283,$CH$11,IF(DR283=CO283,$CM$11,IF(DR283=CT283,$CR$11,IF(DR283=CY283,$CW$11,IF(DR283=DD283,$DB$11,IF(DR283=DI283,$DG$11,IF(DR283=DN283,$DL$11)))))))))))))))))))))</f>
        <v>LABORATORIOS GOTHAPLAST</v>
      </c>
      <c r="DT283" s="48"/>
      <c r="DU283" s="91" t="str">
        <f t="shared" si="261"/>
        <v/>
      </c>
      <c r="DV283" s="49">
        <f t="shared" si="262"/>
        <v>28000</v>
      </c>
      <c r="DW283" s="50">
        <f>DV283*F283</f>
        <v>28000</v>
      </c>
      <c r="DX283" s="170">
        <f t="shared" si="239"/>
        <v>0</v>
      </c>
      <c r="DY283" s="170">
        <f t="shared" si="240"/>
        <v>0</v>
      </c>
      <c r="DZ283" s="170">
        <f t="shared" si="241"/>
        <v>0</v>
      </c>
      <c r="EA283" s="171">
        <f t="shared" si="242"/>
        <v>0</v>
      </c>
      <c r="EB283" s="170">
        <f t="shared" si="243"/>
        <v>0</v>
      </c>
      <c r="EC283" s="170">
        <f t="shared" si="244"/>
        <v>0</v>
      </c>
      <c r="ED283" s="172">
        <f t="shared" si="245"/>
        <v>0</v>
      </c>
      <c r="EE283" s="170">
        <f t="shared" si="246"/>
        <v>0</v>
      </c>
      <c r="EF283" s="171">
        <f t="shared" si="247"/>
        <v>0</v>
      </c>
      <c r="EG283" s="173">
        <f t="shared" si="248"/>
        <v>0</v>
      </c>
      <c r="EH283" s="170">
        <f t="shared" si="249"/>
        <v>0</v>
      </c>
      <c r="EI283" s="171">
        <f t="shared" si="250"/>
        <v>0</v>
      </c>
      <c r="EJ283" s="170">
        <f t="shared" si="251"/>
        <v>0</v>
      </c>
      <c r="EK283" s="169">
        <f t="shared" si="252"/>
        <v>0</v>
      </c>
      <c r="EL283" s="170">
        <f t="shared" si="253"/>
        <v>0</v>
      </c>
      <c r="EM283" s="170">
        <f t="shared" si="254"/>
        <v>0</v>
      </c>
      <c r="EN283" s="174">
        <f t="shared" si="255"/>
        <v>28000</v>
      </c>
      <c r="EO283" s="171">
        <f t="shared" si="256"/>
        <v>0</v>
      </c>
      <c r="EP283" s="171">
        <f t="shared" si="257"/>
        <v>0</v>
      </c>
      <c r="EQ283" s="174">
        <f t="shared" si="258"/>
        <v>0</v>
      </c>
      <c r="ER283" s="171">
        <f t="shared" si="259"/>
        <v>0</v>
      </c>
      <c r="ES283" s="35"/>
    </row>
    <row r="284" spans="1:149" s="182" customFormat="1" ht="88.5" customHeight="1" thickBot="1">
      <c r="A284" s="27">
        <v>272</v>
      </c>
      <c r="B284" s="98" t="s">
        <v>610</v>
      </c>
      <c r="C284" s="99" t="s">
        <v>611</v>
      </c>
      <c r="D284" s="100" t="s">
        <v>57</v>
      </c>
      <c r="E284" s="99" t="s">
        <v>37</v>
      </c>
      <c r="F284" s="101">
        <v>2</v>
      </c>
      <c r="G284" s="105" t="s">
        <v>58</v>
      </c>
      <c r="H284" s="103" t="s">
        <v>59</v>
      </c>
      <c r="I284" s="89"/>
      <c r="J284" s="76"/>
      <c r="K284" s="77"/>
      <c r="L284" s="76"/>
      <c r="M284" s="71"/>
      <c r="N284" s="71"/>
      <c r="P284" s="65"/>
      <c r="Q284" s="65"/>
      <c r="R284" s="149"/>
      <c r="S284" s="65"/>
      <c r="T284" s="78"/>
      <c r="U284" s="65"/>
      <c r="V284" s="65"/>
      <c r="W284" s="149"/>
      <c r="X284" s="66"/>
      <c r="Y284" s="78"/>
      <c r="Z284" s="79"/>
      <c r="AA284" s="80"/>
      <c r="AB284" s="152"/>
      <c r="AC284" s="65"/>
      <c r="AD284" s="78"/>
      <c r="AE284" s="116"/>
      <c r="AF284" s="116"/>
      <c r="AG284" s="155"/>
      <c r="AH284" s="117"/>
      <c r="AI284" s="78"/>
      <c r="AJ284" s="79"/>
      <c r="AK284" s="80"/>
      <c r="AL284" s="152"/>
      <c r="AM284" s="66"/>
      <c r="AN284" s="81"/>
      <c r="AO284" s="64"/>
      <c r="AP284" s="64"/>
      <c r="AQ284" s="160"/>
      <c r="AR284" s="65"/>
      <c r="AS284" s="81"/>
      <c r="AT284" s="121"/>
      <c r="AU284" s="121"/>
      <c r="AV284" s="162"/>
      <c r="AW284" s="121"/>
      <c r="AX284" s="81"/>
      <c r="AY284" s="65"/>
      <c r="AZ284" s="65"/>
      <c r="BA284" s="149"/>
      <c r="BB284" s="66"/>
      <c r="BC284" s="81"/>
      <c r="BD284" s="65"/>
      <c r="BE284" s="65"/>
      <c r="BF284" s="149"/>
      <c r="BG284" s="57"/>
      <c r="BH284" s="81"/>
      <c r="BI284" s="125"/>
      <c r="BJ284" s="125"/>
      <c r="BK284" s="151"/>
      <c r="BL284" s="123"/>
      <c r="BM284" s="81"/>
      <c r="BN284" s="65"/>
      <c r="BO284" s="65"/>
      <c r="BP284" s="149"/>
      <c r="BQ284" s="65"/>
      <c r="BR284" s="81"/>
      <c r="BS284" s="119"/>
      <c r="BT284" s="119"/>
      <c r="BU284" s="150"/>
      <c r="BV284" s="60"/>
      <c r="BW284" s="81"/>
      <c r="BX284" s="82"/>
      <c r="BY284" s="82"/>
      <c r="BZ284" s="157"/>
      <c r="CA284" s="63"/>
      <c r="CB284" s="129"/>
      <c r="CC284" s="82"/>
      <c r="CD284" s="82"/>
      <c r="CE284" s="157"/>
      <c r="CF284" s="63"/>
      <c r="CG284" s="129"/>
      <c r="CH284" s="82"/>
      <c r="CI284" s="82"/>
      <c r="CJ284" s="157"/>
      <c r="CK284" s="82"/>
      <c r="CL284" s="129"/>
      <c r="CM284" s="82"/>
      <c r="CN284" s="82"/>
      <c r="CO284" s="157"/>
      <c r="CP284" s="82"/>
      <c r="CQ284" s="129"/>
      <c r="CR284" s="125">
        <v>41000</v>
      </c>
      <c r="CS284" s="125"/>
      <c r="CT284" s="151">
        <f t="shared" si="233"/>
        <v>41000</v>
      </c>
      <c r="CU284" s="82">
        <f>+CT284*F284</f>
        <v>82000</v>
      </c>
      <c r="CV284" s="129"/>
      <c r="CW284" s="119"/>
      <c r="CX284" s="119"/>
      <c r="CY284" s="150"/>
      <c r="CZ284" s="82"/>
      <c r="DA284" s="129"/>
      <c r="DB284" s="119"/>
      <c r="DC284" s="119"/>
      <c r="DD284" s="150"/>
      <c r="DE284" s="82"/>
      <c r="DF284" s="129"/>
      <c r="DG284" s="125"/>
      <c r="DH284" s="125"/>
      <c r="DI284" s="151"/>
      <c r="DJ284" s="82"/>
      <c r="DK284" s="129"/>
      <c r="DL284" s="119"/>
      <c r="DM284" s="119"/>
      <c r="DN284" s="150"/>
      <c r="DO284" s="82"/>
      <c r="DQ284" s="45">
        <f t="shared" si="260"/>
        <v>41000</v>
      </c>
      <c r="DR284" s="46">
        <f>SMALL((R284,W284,AB284,AG284,AL284,AQ284,AV284,BA284,BF284,BK284,BP284,BU284,BZ284,CE284,CJ284,CO284,CT284,CY284,DD284,DI284,DN284),1)</f>
        <v>41000</v>
      </c>
      <c r="DS284" s="175" t="str">
        <f>IF(DR284=R284,$P$11,IF(DR284=W284,$U$11,IF(DR284=AB284,$Z$11,IF(DR284=AG284,$AE$11,IF(DR284=AL284,$AJ$11,IF(DR284=AQ284,$AO$11,IF(DR284=AV284,$AT$11,IF(DR284=BA284,$AY$11,IF(DR284=BF284,$BD$11,IF(DR284=BK284,$BI$11,IF(DR284=BP284,$BN$11,IF(DR284=BU284,$BS$11,IF(DR284=BZ284,$BX$11,IF(DR284=CE284,$CC$11,IF(DR284=CJ284,$CH$11,IF(DR284=CO284,$CM$11,IF(DR284=CT284,$CR$11,IF(DR284=CY284,$CW$11,IF(DR284=DD284,$DB$11,IF(DR284=DI284,$DG$11,IF(DR284=DN284,$DL$11)))))))))))))))))))))</f>
        <v>LABORATORIOS GOTHAPLAST</v>
      </c>
      <c r="DT284" s="48"/>
      <c r="DU284" s="91" t="str">
        <f t="shared" si="261"/>
        <v/>
      </c>
      <c r="DV284" s="49">
        <f t="shared" si="262"/>
        <v>41000</v>
      </c>
      <c r="DW284" s="50">
        <f>DV284*F284</f>
        <v>82000</v>
      </c>
      <c r="DX284" s="170">
        <f t="shared" si="239"/>
        <v>0</v>
      </c>
      <c r="DY284" s="170">
        <f t="shared" si="240"/>
        <v>0</v>
      </c>
      <c r="DZ284" s="170">
        <f t="shared" si="241"/>
        <v>0</v>
      </c>
      <c r="EA284" s="171">
        <f t="shared" si="242"/>
        <v>0</v>
      </c>
      <c r="EB284" s="170">
        <f t="shared" si="243"/>
        <v>0</v>
      </c>
      <c r="EC284" s="170">
        <f t="shared" si="244"/>
        <v>0</v>
      </c>
      <c r="ED284" s="172">
        <f t="shared" si="245"/>
        <v>0</v>
      </c>
      <c r="EE284" s="170">
        <f t="shared" si="246"/>
        <v>0</v>
      </c>
      <c r="EF284" s="171">
        <f t="shared" si="247"/>
        <v>0</v>
      </c>
      <c r="EG284" s="173">
        <f t="shared" si="248"/>
        <v>0</v>
      </c>
      <c r="EH284" s="170">
        <f t="shared" si="249"/>
        <v>0</v>
      </c>
      <c r="EI284" s="171">
        <f t="shared" si="250"/>
        <v>0</v>
      </c>
      <c r="EJ284" s="170">
        <f t="shared" si="251"/>
        <v>0</v>
      </c>
      <c r="EK284" s="169">
        <f t="shared" si="252"/>
        <v>0</v>
      </c>
      <c r="EL284" s="170">
        <f t="shared" si="253"/>
        <v>0</v>
      </c>
      <c r="EM284" s="170">
        <f t="shared" si="254"/>
        <v>0</v>
      </c>
      <c r="EN284" s="174">
        <f t="shared" si="255"/>
        <v>41000</v>
      </c>
      <c r="EO284" s="171">
        <f t="shared" si="256"/>
        <v>0</v>
      </c>
      <c r="EP284" s="171">
        <f t="shared" si="257"/>
        <v>0</v>
      </c>
      <c r="EQ284" s="174">
        <f t="shared" si="258"/>
        <v>0</v>
      </c>
      <c r="ER284" s="171">
        <f t="shared" si="259"/>
        <v>0</v>
      </c>
      <c r="ES284" s="35"/>
    </row>
    <row r="285" spans="1:149" s="182" customFormat="1" ht="88.5" customHeight="1" thickBot="1">
      <c r="A285" s="27">
        <v>273</v>
      </c>
      <c r="B285" s="98" t="s">
        <v>612</v>
      </c>
      <c r="C285" s="99" t="s">
        <v>613</v>
      </c>
      <c r="D285" s="100" t="s">
        <v>57</v>
      </c>
      <c r="E285" s="99" t="s">
        <v>37</v>
      </c>
      <c r="F285" s="101">
        <v>20</v>
      </c>
      <c r="G285" s="105" t="s">
        <v>58</v>
      </c>
      <c r="H285" s="103" t="s">
        <v>59</v>
      </c>
      <c r="I285" s="89"/>
      <c r="J285" s="85"/>
      <c r="K285" s="77"/>
      <c r="L285" s="77"/>
      <c r="M285" s="71"/>
      <c r="N285" s="71"/>
      <c r="P285" s="65"/>
      <c r="Q285" s="65"/>
      <c r="R285" s="149"/>
      <c r="S285" s="65"/>
      <c r="T285" s="78"/>
      <c r="U285" s="65"/>
      <c r="V285" s="65"/>
      <c r="W285" s="149"/>
      <c r="X285" s="66"/>
      <c r="Y285" s="78"/>
      <c r="Z285" s="79"/>
      <c r="AA285" s="80"/>
      <c r="AB285" s="152"/>
      <c r="AC285" s="65"/>
      <c r="AD285" s="78"/>
      <c r="AE285" s="116"/>
      <c r="AF285" s="116"/>
      <c r="AG285" s="155"/>
      <c r="AH285" s="117"/>
      <c r="AI285" s="78"/>
      <c r="AJ285" s="79"/>
      <c r="AK285" s="80"/>
      <c r="AL285" s="152"/>
      <c r="AM285" s="66"/>
      <c r="AN285" s="81"/>
      <c r="AO285" s="65"/>
      <c r="AP285" s="65"/>
      <c r="AQ285" s="149"/>
      <c r="AR285" s="65"/>
      <c r="AS285" s="81"/>
      <c r="AT285" s="121"/>
      <c r="AU285" s="121"/>
      <c r="AV285" s="162"/>
      <c r="AW285" s="121"/>
      <c r="AX285" s="81"/>
      <c r="AY285" s="65"/>
      <c r="AZ285" s="65"/>
      <c r="BA285" s="149"/>
      <c r="BB285" s="66"/>
      <c r="BC285" s="81"/>
      <c r="BD285" s="65"/>
      <c r="BE285" s="65"/>
      <c r="BF285" s="149"/>
      <c r="BG285" s="57"/>
      <c r="BH285" s="81"/>
      <c r="BI285" s="125"/>
      <c r="BJ285" s="125"/>
      <c r="BK285" s="151"/>
      <c r="BL285" s="123"/>
      <c r="BM285" s="81"/>
      <c r="BN285" s="65"/>
      <c r="BO285" s="65"/>
      <c r="BP285" s="149"/>
      <c r="BQ285" s="65"/>
      <c r="BR285" s="81"/>
      <c r="BS285" s="119"/>
      <c r="BT285" s="119"/>
      <c r="BU285" s="150"/>
      <c r="BV285" s="60"/>
      <c r="BW285" s="81"/>
      <c r="BX285" s="82"/>
      <c r="BY285" s="82"/>
      <c r="BZ285" s="157"/>
      <c r="CA285" s="63"/>
      <c r="CB285" s="129"/>
      <c r="CC285" s="82"/>
      <c r="CD285" s="82"/>
      <c r="CE285" s="157"/>
      <c r="CF285" s="63"/>
      <c r="CG285" s="129"/>
      <c r="CH285" s="82"/>
      <c r="CI285" s="82"/>
      <c r="CJ285" s="157"/>
      <c r="CK285" s="82"/>
      <c r="CL285" s="129"/>
      <c r="CM285" s="82"/>
      <c r="CN285" s="82"/>
      <c r="CO285" s="157"/>
      <c r="CP285" s="82"/>
      <c r="CQ285" s="129"/>
      <c r="CR285" s="125">
        <v>64500</v>
      </c>
      <c r="CS285" s="125"/>
      <c r="CT285" s="151">
        <f t="shared" si="233"/>
        <v>64500</v>
      </c>
      <c r="CU285" s="82">
        <f>+CT285*F285</f>
        <v>1290000</v>
      </c>
      <c r="CV285" s="129"/>
      <c r="CW285" s="119"/>
      <c r="CX285" s="119"/>
      <c r="CY285" s="150"/>
      <c r="CZ285" s="82"/>
      <c r="DA285" s="129"/>
      <c r="DB285" s="119"/>
      <c r="DC285" s="119"/>
      <c r="DD285" s="150"/>
      <c r="DE285" s="82"/>
      <c r="DF285" s="129"/>
      <c r="DG285" s="125"/>
      <c r="DH285" s="125"/>
      <c r="DI285" s="151"/>
      <c r="DJ285" s="82"/>
      <c r="DK285" s="129"/>
      <c r="DL285" s="119"/>
      <c r="DM285" s="119"/>
      <c r="DN285" s="150"/>
      <c r="DO285" s="82"/>
      <c r="DQ285" s="45">
        <f t="shared" si="260"/>
        <v>64500</v>
      </c>
      <c r="DR285" s="46">
        <f>SMALL((R285,W285,AB285,AG285,AL285,AQ285,AV285,BA285,BF285,BK285,BP285,BU285,BZ285,CE285,CJ285,CO285,CT285,CY285,DD285,DI285,DN285),1)</f>
        <v>64500</v>
      </c>
      <c r="DS285" s="175" t="str">
        <f>IF(DR285=R285,$P$11,IF(DR285=W285,$U$11,IF(DR285=AB285,$Z$11,IF(DR285=AG285,$AE$11,IF(DR285=AL285,$AJ$11,IF(DR285=AQ285,$AO$11,IF(DR285=AV285,$AT$11,IF(DR285=BA285,$AY$11,IF(DR285=BF285,$BD$11,IF(DR285=BK285,$BI$11,IF(DR285=BP285,$BN$11,IF(DR285=BU285,$BS$11,IF(DR285=BZ285,$BX$11,IF(DR285=CE285,$CC$11,IF(DR285=CJ285,$CH$11,IF(DR285=CO285,$CM$11,IF(DR285=CT285,$CR$11,IF(DR285=CY285,$CW$11,IF(DR285=DD285,$DB$11,IF(DR285=DI285,$DG$11,IF(DR285=DN285,$DL$11)))))))))))))))))))))</f>
        <v>LABORATORIOS GOTHAPLAST</v>
      </c>
      <c r="DT285" s="48"/>
      <c r="DU285" s="91" t="str">
        <f t="shared" si="261"/>
        <v/>
      </c>
      <c r="DV285" s="49">
        <f t="shared" si="262"/>
        <v>64500</v>
      </c>
      <c r="DW285" s="50">
        <f>DV285*F285</f>
        <v>1290000</v>
      </c>
      <c r="DX285" s="170">
        <f t="shared" si="239"/>
        <v>0</v>
      </c>
      <c r="DY285" s="170">
        <f t="shared" si="240"/>
        <v>0</v>
      </c>
      <c r="DZ285" s="170">
        <f t="shared" si="241"/>
        <v>0</v>
      </c>
      <c r="EA285" s="171">
        <f t="shared" si="242"/>
        <v>0</v>
      </c>
      <c r="EB285" s="170">
        <f t="shared" si="243"/>
        <v>0</v>
      </c>
      <c r="EC285" s="170">
        <f t="shared" si="244"/>
        <v>0</v>
      </c>
      <c r="ED285" s="172">
        <f t="shared" si="245"/>
        <v>0</v>
      </c>
      <c r="EE285" s="170">
        <f t="shared" si="246"/>
        <v>0</v>
      </c>
      <c r="EF285" s="171">
        <f t="shared" si="247"/>
        <v>0</v>
      </c>
      <c r="EG285" s="173">
        <f t="shared" si="248"/>
        <v>0</v>
      </c>
      <c r="EH285" s="170">
        <f t="shared" si="249"/>
        <v>0</v>
      </c>
      <c r="EI285" s="171">
        <f t="shared" si="250"/>
        <v>0</v>
      </c>
      <c r="EJ285" s="170">
        <f t="shared" si="251"/>
        <v>0</v>
      </c>
      <c r="EK285" s="169">
        <f t="shared" si="252"/>
        <v>0</v>
      </c>
      <c r="EL285" s="170">
        <f t="shared" si="253"/>
        <v>0</v>
      </c>
      <c r="EM285" s="170">
        <f t="shared" si="254"/>
        <v>0</v>
      </c>
      <c r="EN285" s="174">
        <f t="shared" si="255"/>
        <v>64500</v>
      </c>
      <c r="EO285" s="171">
        <f t="shared" si="256"/>
        <v>0</v>
      </c>
      <c r="EP285" s="171">
        <f t="shared" si="257"/>
        <v>0</v>
      </c>
      <c r="EQ285" s="174">
        <f t="shared" si="258"/>
        <v>0</v>
      </c>
      <c r="ER285" s="171">
        <f t="shared" si="259"/>
        <v>0</v>
      </c>
      <c r="ES285" s="35"/>
    </row>
    <row r="286" spans="1:149" s="182" customFormat="1" ht="88.5" customHeight="1" thickBot="1">
      <c r="A286" s="27">
        <v>274</v>
      </c>
      <c r="B286" s="98" t="s">
        <v>614</v>
      </c>
      <c r="C286" s="99" t="s">
        <v>615</v>
      </c>
      <c r="D286" s="100"/>
      <c r="E286" s="99" t="s">
        <v>37</v>
      </c>
      <c r="F286" s="101">
        <v>1</v>
      </c>
      <c r="G286" s="105" t="s">
        <v>58</v>
      </c>
      <c r="H286" s="103" t="s">
        <v>59</v>
      </c>
      <c r="I286" s="88"/>
      <c r="J286" s="85"/>
      <c r="K286" s="77"/>
      <c r="L286" s="77"/>
      <c r="M286" s="71"/>
      <c r="N286" s="71"/>
      <c r="P286" s="65"/>
      <c r="Q286" s="65"/>
      <c r="R286" s="149"/>
      <c r="S286" s="65"/>
      <c r="T286" s="78"/>
      <c r="U286" s="65"/>
      <c r="V286" s="65"/>
      <c r="W286" s="149"/>
      <c r="X286" s="66"/>
      <c r="Y286" s="78"/>
      <c r="Z286" s="79"/>
      <c r="AA286" s="80"/>
      <c r="AB286" s="152"/>
      <c r="AC286" s="65"/>
      <c r="AD286" s="78"/>
      <c r="AE286" s="116"/>
      <c r="AF286" s="116"/>
      <c r="AG286" s="155"/>
      <c r="AH286" s="117"/>
      <c r="AI286" s="78"/>
      <c r="AJ286" s="79"/>
      <c r="AK286" s="80"/>
      <c r="AL286" s="152"/>
      <c r="AM286" s="66"/>
      <c r="AN286" s="81"/>
      <c r="AO286" s="65"/>
      <c r="AP286" s="65"/>
      <c r="AQ286" s="149"/>
      <c r="AR286" s="65"/>
      <c r="AS286" s="81"/>
      <c r="AT286" s="121"/>
      <c r="AU286" s="121"/>
      <c r="AV286" s="162"/>
      <c r="AW286" s="121"/>
      <c r="AX286" s="81"/>
      <c r="AY286" s="65"/>
      <c r="AZ286" s="65"/>
      <c r="BA286" s="149"/>
      <c r="BB286" s="66"/>
      <c r="BC286" s="81"/>
      <c r="BD286" s="65"/>
      <c r="BE286" s="65"/>
      <c r="BF286" s="149"/>
      <c r="BG286" s="57"/>
      <c r="BH286" s="81"/>
      <c r="BI286" s="125"/>
      <c r="BJ286" s="125"/>
      <c r="BK286" s="151"/>
      <c r="BL286" s="123"/>
      <c r="BM286" s="81"/>
      <c r="BN286" s="65"/>
      <c r="BO286" s="65"/>
      <c r="BP286" s="149"/>
      <c r="BQ286" s="65"/>
      <c r="BR286" s="81"/>
      <c r="BS286" s="119"/>
      <c r="BT286" s="119"/>
      <c r="BU286" s="150"/>
      <c r="BV286" s="60"/>
      <c r="BW286" s="81"/>
      <c r="BX286" s="82"/>
      <c r="BY286" s="82"/>
      <c r="BZ286" s="157"/>
      <c r="CA286" s="63"/>
      <c r="CB286" s="129"/>
      <c r="CC286" s="82"/>
      <c r="CD286" s="82"/>
      <c r="CE286" s="157"/>
      <c r="CF286" s="63"/>
      <c r="CG286" s="129"/>
      <c r="CH286" s="82"/>
      <c r="CI286" s="82"/>
      <c r="CJ286" s="157"/>
      <c r="CK286" s="82"/>
      <c r="CL286" s="129"/>
      <c r="CM286" s="82"/>
      <c r="CN286" s="82"/>
      <c r="CO286" s="157"/>
      <c r="CP286" s="82"/>
      <c r="CQ286" s="129"/>
      <c r="CR286" s="125">
        <v>83000</v>
      </c>
      <c r="CS286" s="125"/>
      <c r="CT286" s="151">
        <f t="shared" si="233"/>
        <v>83000</v>
      </c>
      <c r="CU286" s="82">
        <f>+CT286*F286</f>
        <v>83000</v>
      </c>
      <c r="CV286" s="129"/>
      <c r="CW286" s="119"/>
      <c r="CX286" s="119"/>
      <c r="CY286" s="150"/>
      <c r="CZ286" s="82"/>
      <c r="DA286" s="129"/>
      <c r="DB286" s="119"/>
      <c r="DC286" s="119"/>
      <c r="DD286" s="150"/>
      <c r="DE286" s="82"/>
      <c r="DF286" s="129"/>
      <c r="DG286" s="125"/>
      <c r="DH286" s="125"/>
      <c r="DI286" s="151"/>
      <c r="DJ286" s="82"/>
      <c r="DK286" s="129"/>
      <c r="DL286" s="119"/>
      <c r="DM286" s="119"/>
      <c r="DN286" s="150"/>
      <c r="DO286" s="82"/>
      <c r="DQ286" s="45">
        <f t="shared" si="260"/>
        <v>83000</v>
      </c>
      <c r="DR286" s="46">
        <f>SMALL((R286,W286,AB286,AG286,AL286,AQ286,AV286,BA286,BF286,BK286,BP286,BU286,BZ286,CE286,CJ286,CO286,CT286,CY286,DD286,DI286,DN286),1)</f>
        <v>83000</v>
      </c>
      <c r="DS286" s="175" t="str">
        <f>IF(DR286=R286,$P$11,IF(DR286=W286,$U$11,IF(DR286=AB286,$Z$11,IF(DR286=AG286,$AE$11,IF(DR286=AL286,$AJ$11,IF(DR286=AQ286,$AO$11,IF(DR286=AV286,$AT$11,IF(DR286=BA286,$AY$11,IF(DR286=BF286,$BD$11,IF(DR286=BK286,$BI$11,IF(DR286=BP286,$BN$11,IF(DR286=BU286,$BS$11,IF(DR286=BZ286,$BX$11,IF(DR286=CE286,$CC$11,IF(DR286=CJ286,$CH$11,IF(DR286=CO286,$CM$11,IF(DR286=CT286,$CR$11,IF(DR286=CY286,$CW$11,IF(DR286=DD286,$DB$11,IF(DR286=DI286,$DG$11,IF(DR286=DN286,$DL$11)))))))))))))))))))))</f>
        <v>LABORATORIOS GOTHAPLAST</v>
      </c>
      <c r="DT286" s="48"/>
      <c r="DU286" s="91" t="str">
        <f t="shared" si="261"/>
        <v/>
      </c>
      <c r="DV286" s="49">
        <f t="shared" si="262"/>
        <v>83000</v>
      </c>
      <c r="DW286" s="50">
        <f>DV286*F286</f>
        <v>83000</v>
      </c>
      <c r="DX286" s="170">
        <f t="shared" si="239"/>
        <v>0</v>
      </c>
      <c r="DY286" s="170">
        <f t="shared" si="240"/>
        <v>0</v>
      </c>
      <c r="DZ286" s="170">
        <f t="shared" si="241"/>
        <v>0</v>
      </c>
      <c r="EA286" s="171">
        <f t="shared" si="242"/>
        <v>0</v>
      </c>
      <c r="EB286" s="170">
        <f t="shared" si="243"/>
        <v>0</v>
      </c>
      <c r="EC286" s="170">
        <f t="shared" si="244"/>
        <v>0</v>
      </c>
      <c r="ED286" s="172">
        <f t="shared" si="245"/>
        <v>0</v>
      </c>
      <c r="EE286" s="170">
        <f t="shared" si="246"/>
        <v>0</v>
      </c>
      <c r="EF286" s="171">
        <f t="shared" si="247"/>
        <v>0</v>
      </c>
      <c r="EG286" s="173">
        <f t="shared" si="248"/>
        <v>0</v>
      </c>
      <c r="EH286" s="170">
        <f t="shared" si="249"/>
        <v>0</v>
      </c>
      <c r="EI286" s="171">
        <f t="shared" si="250"/>
        <v>0</v>
      </c>
      <c r="EJ286" s="170">
        <f t="shared" si="251"/>
        <v>0</v>
      </c>
      <c r="EK286" s="169">
        <f t="shared" si="252"/>
        <v>0</v>
      </c>
      <c r="EL286" s="170">
        <f t="shared" si="253"/>
        <v>0</v>
      </c>
      <c r="EM286" s="170">
        <f t="shared" si="254"/>
        <v>0</v>
      </c>
      <c r="EN286" s="174">
        <f t="shared" si="255"/>
        <v>83000</v>
      </c>
      <c r="EO286" s="171">
        <f t="shared" si="256"/>
        <v>0</v>
      </c>
      <c r="EP286" s="171">
        <f t="shared" si="257"/>
        <v>0</v>
      </c>
      <c r="EQ286" s="174">
        <f t="shared" si="258"/>
        <v>0</v>
      </c>
      <c r="ER286" s="171">
        <f t="shared" si="259"/>
        <v>0</v>
      </c>
      <c r="ES286" s="35"/>
    </row>
    <row r="287" spans="1:149" s="182" customFormat="1" ht="88.5" customHeight="1" thickBot="1">
      <c r="A287" s="27">
        <v>275</v>
      </c>
      <c r="B287" s="102" t="s">
        <v>616</v>
      </c>
      <c r="C287" s="102" t="s">
        <v>617</v>
      </c>
      <c r="D287" s="100"/>
      <c r="E287" s="102" t="s">
        <v>37</v>
      </c>
      <c r="F287" s="104">
        <v>1</v>
      </c>
      <c r="G287" s="105" t="s">
        <v>58</v>
      </c>
      <c r="H287" s="103" t="s">
        <v>59</v>
      </c>
      <c r="I287" s="89"/>
      <c r="J287" s="85"/>
      <c r="K287" s="77"/>
      <c r="L287" s="77"/>
      <c r="M287" s="71"/>
      <c r="N287" s="71"/>
      <c r="P287" s="65"/>
      <c r="Q287" s="65"/>
      <c r="R287" s="149"/>
      <c r="S287" s="65"/>
      <c r="T287" s="78"/>
      <c r="U287" s="65"/>
      <c r="V287" s="65"/>
      <c r="W287" s="149"/>
      <c r="X287" s="66"/>
      <c r="Y287" s="78"/>
      <c r="Z287" s="79"/>
      <c r="AA287" s="80"/>
      <c r="AB287" s="152"/>
      <c r="AC287" s="65"/>
      <c r="AD287" s="78"/>
      <c r="AE287" s="116"/>
      <c r="AF287" s="116"/>
      <c r="AG287" s="155"/>
      <c r="AH287" s="117"/>
      <c r="AI287" s="78"/>
      <c r="AJ287" s="79"/>
      <c r="AK287" s="80"/>
      <c r="AL287" s="152"/>
      <c r="AM287" s="66"/>
      <c r="AN287" s="81"/>
      <c r="AO287" s="65"/>
      <c r="AP287" s="65"/>
      <c r="AQ287" s="149"/>
      <c r="AR287" s="65"/>
      <c r="AS287" s="81"/>
      <c r="AT287" s="121"/>
      <c r="AU287" s="121"/>
      <c r="AV287" s="162"/>
      <c r="AW287" s="121"/>
      <c r="AX287" s="81"/>
      <c r="AY287" s="65"/>
      <c r="AZ287" s="65"/>
      <c r="BA287" s="149"/>
      <c r="BB287" s="66"/>
      <c r="BC287" s="81"/>
      <c r="BD287" s="65"/>
      <c r="BE287" s="65"/>
      <c r="BF287" s="149"/>
      <c r="BG287" s="57"/>
      <c r="BH287" s="81"/>
      <c r="BI287" s="125"/>
      <c r="BJ287" s="125"/>
      <c r="BK287" s="151"/>
      <c r="BL287" s="123"/>
      <c r="BM287" s="81"/>
      <c r="BN287" s="65"/>
      <c r="BO287" s="65"/>
      <c r="BP287" s="149"/>
      <c r="BQ287" s="65"/>
      <c r="BR287" s="81"/>
      <c r="BS287" s="119"/>
      <c r="BT287" s="119"/>
      <c r="BU287" s="150"/>
      <c r="BV287" s="60"/>
      <c r="BW287" s="81"/>
      <c r="BX287" s="82"/>
      <c r="BY287" s="82"/>
      <c r="BZ287" s="157"/>
      <c r="CA287" s="63"/>
      <c r="CB287" s="129"/>
      <c r="CC287" s="82"/>
      <c r="CD287" s="82"/>
      <c r="CE287" s="157"/>
      <c r="CF287" s="63"/>
      <c r="CG287" s="129"/>
      <c r="CH287" s="82"/>
      <c r="CI287" s="82"/>
      <c r="CJ287" s="157"/>
      <c r="CK287" s="82"/>
      <c r="CL287" s="129"/>
      <c r="CM287" s="82"/>
      <c r="CN287" s="82"/>
      <c r="CO287" s="157"/>
      <c r="CP287" s="82"/>
      <c r="CQ287" s="129"/>
      <c r="CR287" s="125">
        <v>28000</v>
      </c>
      <c r="CS287" s="125"/>
      <c r="CT287" s="151">
        <f>+CR287+CS287</f>
        <v>28000</v>
      </c>
      <c r="CU287" s="82">
        <f>+CT287*F287</f>
        <v>28000</v>
      </c>
      <c r="CV287" s="129"/>
      <c r="CW287" s="119"/>
      <c r="CX287" s="119"/>
      <c r="CY287" s="150"/>
      <c r="CZ287" s="82"/>
      <c r="DA287" s="129"/>
      <c r="DB287" s="119"/>
      <c r="DC287" s="119"/>
      <c r="DD287" s="150"/>
      <c r="DE287" s="82"/>
      <c r="DF287" s="129"/>
      <c r="DG287" s="125"/>
      <c r="DH287" s="125"/>
      <c r="DI287" s="151"/>
      <c r="DJ287" s="82"/>
      <c r="DK287" s="129"/>
      <c r="DL287" s="119"/>
      <c r="DM287" s="119"/>
      <c r="DN287" s="150"/>
      <c r="DO287" s="82"/>
      <c r="DQ287" s="45">
        <f t="shared" si="260"/>
        <v>28000</v>
      </c>
      <c r="DR287" s="46">
        <f>SMALL((R287,W287,AB287,AG287,AL287,AQ287,AV287,BA287,BF287,BK287,BP287,BU287,BZ287,CE287,CJ287,CO287,CT287,CY287,DD287,DI287,DN287),1)</f>
        <v>28000</v>
      </c>
      <c r="DS287" s="175" t="str">
        <f>IF(DR287=R287,$P$11,IF(DR287=W287,$U$11,IF(DR287=AB287,$Z$11,IF(DR287=AG287,$AE$11,IF(DR287=AL287,$AJ$11,IF(DR287=AQ287,$AO$11,IF(DR287=AV287,$AT$11,IF(DR287=BA287,$AY$11,IF(DR287=BF287,$BD$11,IF(DR287=BK287,$BI$11,IF(DR287=BP287,$BN$11,IF(DR287=BU287,$BS$11,IF(DR287=BZ287,$BX$11,IF(DR287=CE287,$CC$11,IF(DR287=CJ287,$CH$11,IF(DR287=CO287,$CM$11,IF(DR287=CT287,$CR$11,IF(DR287=CY287,$CW$11,IF(DR287=DD287,$DB$11,IF(DR287=DI287,$DG$11,IF(DR287=DN287,$DL$11)))))))))))))))))))))</f>
        <v>LABORATORIOS GOTHAPLAST</v>
      </c>
      <c r="DT287" s="48"/>
      <c r="DU287" s="91" t="str">
        <f t="shared" si="261"/>
        <v/>
      </c>
      <c r="DV287" s="49">
        <f t="shared" si="262"/>
        <v>28000</v>
      </c>
      <c r="DW287" s="50">
        <f>DV287*F287</f>
        <v>28000</v>
      </c>
      <c r="DX287" s="170">
        <f t="shared" si="239"/>
        <v>0</v>
      </c>
      <c r="DY287" s="170">
        <f t="shared" si="240"/>
        <v>0</v>
      </c>
      <c r="DZ287" s="170">
        <f t="shared" si="241"/>
        <v>0</v>
      </c>
      <c r="EA287" s="171">
        <f t="shared" si="242"/>
        <v>0</v>
      </c>
      <c r="EB287" s="170">
        <f t="shared" si="243"/>
        <v>0</v>
      </c>
      <c r="EC287" s="170">
        <f t="shared" si="244"/>
        <v>0</v>
      </c>
      <c r="ED287" s="172">
        <f t="shared" si="245"/>
        <v>0</v>
      </c>
      <c r="EE287" s="170">
        <f t="shared" si="246"/>
        <v>0</v>
      </c>
      <c r="EF287" s="171">
        <f t="shared" si="247"/>
        <v>0</v>
      </c>
      <c r="EG287" s="173">
        <f t="shared" si="248"/>
        <v>0</v>
      </c>
      <c r="EH287" s="170">
        <f t="shared" si="249"/>
        <v>0</v>
      </c>
      <c r="EI287" s="171">
        <f t="shared" si="250"/>
        <v>0</v>
      </c>
      <c r="EJ287" s="170">
        <f t="shared" si="251"/>
        <v>0</v>
      </c>
      <c r="EK287" s="169">
        <f t="shared" si="252"/>
        <v>0</v>
      </c>
      <c r="EL287" s="170">
        <f t="shared" si="253"/>
        <v>0</v>
      </c>
      <c r="EM287" s="170">
        <f t="shared" si="254"/>
        <v>0</v>
      </c>
      <c r="EN287" s="174">
        <f t="shared" si="255"/>
        <v>28000</v>
      </c>
      <c r="EO287" s="171">
        <f t="shared" si="256"/>
        <v>0</v>
      </c>
      <c r="EP287" s="171">
        <f t="shared" si="257"/>
        <v>0</v>
      </c>
      <c r="EQ287" s="174">
        <f t="shared" si="258"/>
        <v>0</v>
      </c>
      <c r="ER287" s="171">
        <f t="shared" si="259"/>
        <v>0</v>
      </c>
      <c r="ES287" s="35"/>
    </row>
    <row r="288" spans="1:149" s="182" customFormat="1" ht="88.5" customHeight="1" thickBot="1">
      <c r="A288" s="27">
        <v>276</v>
      </c>
      <c r="B288" s="102" t="s">
        <v>618</v>
      </c>
      <c r="C288" s="102" t="s">
        <v>619</v>
      </c>
      <c r="D288" s="100"/>
      <c r="E288" s="102" t="s">
        <v>37</v>
      </c>
      <c r="F288" s="104">
        <v>1</v>
      </c>
      <c r="G288" s="105" t="s">
        <v>58</v>
      </c>
      <c r="H288" s="103" t="s">
        <v>59</v>
      </c>
      <c r="I288" s="89"/>
      <c r="J288" s="76"/>
      <c r="K288" s="77"/>
      <c r="L288" s="76"/>
      <c r="M288" s="71"/>
      <c r="N288" s="71"/>
      <c r="P288" s="65"/>
      <c r="Q288" s="65"/>
      <c r="R288" s="149"/>
      <c r="S288" s="65"/>
      <c r="T288" s="78"/>
      <c r="U288" s="65"/>
      <c r="V288" s="65"/>
      <c r="W288" s="149"/>
      <c r="X288" s="66"/>
      <c r="Y288" s="78"/>
      <c r="Z288" s="86"/>
      <c r="AA288" s="87"/>
      <c r="AB288" s="153"/>
      <c r="AC288" s="65"/>
      <c r="AD288" s="78"/>
      <c r="AE288" s="116"/>
      <c r="AF288" s="116"/>
      <c r="AG288" s="155"/>
      <c r="AH288" s="117"/>
      <c r="AI288" s="78"/>
      <c r="AJ288" s="86"/>
      <c r="AK288" s="87"/>
      <c r="AL288" s="153"/>
      <c r="AM288" s="66"/>
      <c r="AN288" s="81"/>
      <c r="AO288" s="65"/>
      <c r="AP288" s="65"/>
      <c r="AQ288" s="149"/>
      <c r="AR288" s="65"/>
      <c r="AS288" s="81"/>
      <c r="AT288" s="121"/>
      <c r="AU288" s="121"/>
      <c r="AV288" s="162"/>
      <c r="AW288" s="121"/>
      <c r="AX288" s="81"/>
      <c r="AY288" s="65"/>
      <c r="AZ288" s="65"/>
      <c r="BA288" s="149"/>
      <c r="BB288" s="66"/>
      <c r="BC288" s="81"/>
      <c r="BD288" s="65"/>
      <c r="BE288" s="65"/>
      <c r="BF288" s="149"/>
      <c r="BG288" s="57"/>
      <c r="BH288" s="81"/>
      <c r="BI288" s="125"/>
      <c r="BJ288" s="125"/>
      <c r="BK288" s="151"/>
      <c r="BL288" s="123"/>
      <c r="BM288" s="81"/>
      <c r="BN288" s="65"/>
      <c r="BO288" s="65"/>
      <c r="BP288" s="149"/>
      <c r="BQ288" s="65"/>
      <c r="BR288" s="81"/>
      <c r="BS288" s="119"/>
      <c r="BT288" s="119"/>
      <c r="BU288" s="150"/>
      <c r="BV288" s="60"/>
      <c r="BW288" s="81"/>
      <c r="BX288" s="82"/>
      <c r="BY288" s="82"/>
      <c r="BZ288" s="157"/>
      <c r="CA288" s="63"/>
      <c r="CB288" s="129"/>
      <c r="CC288" s="82"/>
      <c r="CD288" s="82"/>
      <c r="CE288" s="157"/>
      <c r="CF288" s="63"/>
      <c r="CG288" s="129"/>
      <c r="CH288" s="82"/>
      <c r="CI288" s="82"/>
      <c r="CJ288" s="157"/>
      <c r="CK288" s="82"/>
      <c r="CL288" s="129"/>
      <c r="CM288" s="82"/>
      <c r="CN288" s="82"/>
      <c r="CO288" s="157"/>
      <c r="CP288" s="82"/>
      <c r="CQ288" s="129"/>
      <c r="CR288" s="125"/>
      <c r="CS288" s="125"/>
      <c r="CT288" s="151"/>
      <c r="CU288" s="82"/>
      <c r="CV288" s="129"/>
      <c r="CW288" s="119"/>
      <c r="CX288" s="119"/>
      <c r="CY288" s="150"/>
      <c r="CZ288" s="82"/>
      <c r="DA288" s="129"/>
      <c r="DB288" s="119"/>
      <c r="DC288" s="119"/>
      <c r="DD288" s="150"/>
      <c r="DE288" s="82"/>
      <c r="DF288" s="129"/>
      <c r="DG288" s="125"/>
      <c r="DH288" s="125"/>
      <c r="DI288" s="151"/>
      <c r="DJ288" s="82"/>
      <c r="DK288" s="129"/>
      <c r="DL288" s="119"/>
      <c r="DM288" s="119"/>
      <c r="DN288" s="150"/>
      <c r="DO288" s="82"/>
      <c r="DQ288" s="45"/>
      <c r="DR288" s="46"/>
      <c r="DS288" s="175"/>
      <c r="DT288" s="48"/>
      <c r="DU288" s="91"/>
      <c r="DV288" s="49"/>
      <c r="DW288" s="50"/>
      <c r="DX288" s="170">
        <f t="shared" si="239"/>
        <v>0</v>
      </c>
      <c r="DY288" s="170">
        <f t="shared" si="240"/>
        <v>0</v>
      </c>
      <c r="DZ288" s="170">
        <f t="shared" si="241"/>
        <v>0</v>
      </c>
      <c r="EA288" s="171">
        <f t="shared" si="242"/>
        <v>0</v>
      </c>
      <c r="EB288" s="170">
        <f t="shared" si="243"/>
        <v>0</v>
      </c>
      <c r="EC288" s="170">
        <f t="shared" si="244"/>
        <v>0</v>
      </c>
      <c r="ED288" s="172">
        <f t="shared" si="245"/>
        <v>0</v>
      </c>
      <c r="EE288" s="170">
        <f t="shared" si="246"/>
        <v>0</v>
      </c>
      <c r="EF288" s="171">
        <f t="shared" si="247"/>
        <v>0</v>
      </c>
      <c r="EG288" s="173">
        <f t="shared" si="248"/>
        <v>0</v>
      </c>
      <c r="EH288" s="170">
        <f t="shared" si="249"/>
        <v>0</v>
      </c>
      <c r="EI288" s="171">
        <f t="shared" si="250"/>
        <v>0</v>
      </c>
      <c r="EJ288" s="170">
        <f t="shared" si="251"/>
        <v>0</v>
      </c>
      <c r="EK288" s="169">
        <f t="shared" si="252"/>
        <v>0</v>
      </c>
      <c r="EL288" s="170">
        <f t="shared" si="253"/>
        <v>0</v>
      </c>
      <c r="EM288" s="170">
        <f t="shared" si="254"/>
        <v>0</v>
      </c>
      <c r="EN288" s="174">
        <f t="shared" si="255"/>
        <v>0</v>
      </c>
      <c r="EO288" s="171">
        <f t="shared" si="256"/>
        <v>0</v>
      </c>
      <c r="EP288" s="171">
        <f t="shared" si="257"/>
        <v>0</v>
      </c>
      <c r="EQ288" s="174">
        <f t="shared" si="258"/>
        <v>0</v>
      </c>
      <c r="ER288" s="171">
        <f t="shared" si="259"/>
        <v>0</v>
      </c>
      <c r="ES288" s="35"/>
    </row>
    <row r="289" spans="1:149" s="182" customFormat="1" ht="88.5" customHeight="1" thickBot="1">
      <c r="A289" s="27">
        <v>277</v>
      </c>
      <c r="B289" s="98" t="s">
        <v>620</v>
      </c>
      <c r="C289" s="99" t="s">
        <v>621</v>
      </c>
      <c r="D289" s="100"/>
      <c r="E289" s="99" t="s">
        <v>108</v>
      </c>
      <c r="F289" s="101">
        <v>46</v>
      </c>
      <c r="G289" s="105" t="s">
        <v>58</v>
      </c>
      <c r="H289" s="103" t="s">
        <v>59</v>
      </c>
      <c r="I289" s="89"/>
      <c r="J289" s="75"/>
      <c r="K289" s="75"/>
      <c r="L289" s="75"/>
      <c r="M289" s="71"/>
      <c r="N289" s="71"/>
      <c r="P289" s="65"/>
      <c r="Q289" s="65"/>
      <c r="R289" s="149"/>
      <c r="S289" s="65"/>
      <c r="T289" s="78"/>
      <c r="U289" s="112">
        <v>6291.5662650602417</v>
      </c>
      <c r="V289" s="113"/>
      <c r="W289" s="151">
        <v>6291.5662650602417</v>
      </c>
      <c r="X289" s="66">
        <f>+W289*F289</f>
        <v>289412.04819277109</v>
      </c>
      <c r="Y289" s="78"/>
      <c r="Z289" s="79"/>
      <c r="AA289" s="80"/>
      <c r="AB289" s="152"/>
      <c r="AC289" s="65"/>
      <c r="AD289" s="78"/>
      <c r="AE289" s="116"/>
      <c r="AF289" s="116"/>
      <c r="AG289" s="155"/>
      <c r="AH289" s="117"/>
      <c r="AI289" s="78"/>
      <c r="AJ289" s="79"/>
      <c r="AK289" s="80"/>
      <c r="AL289" s="152"/>
      <c r="AM289" s="66"/>
      <c r="AN289" s="81"/>
      <c r="AO289" s="65"/>
      <c r="AP289" s="65"/>
      <c r="AQ289" s="149"/>
      <c r="AR289" s="65"/>
      <c r="AS289" s="81"/>
      <c r="AT289" s="121">
        <v>5904</v>
      </c>
      <c r="AU289" s="121"/>
      <c r="AV289" s="162">
        <f t="shared" si="264"/>
        <v>5904</v>
      </c>
      <c r="AW289" s="121">
        <f>+AV289*F289</f>
        <v>271584</v>
      </c>
      <c r="AX289" s="81"/>
      <c r="AY289" s="65"/>
      <c r="AZ289" s="65"/>
      <c r="BA289" s="149"/>
      <c r="BB289" s="66"/>
      <c r="BC289" s="81"/>
      <c r="BD289" s="65"/>
      <c r="BE289" s="65"/>
      <c r="BF289" s="149"/>
      <c r="BG289" s="57"/>
      <c r="BH289" s="81"/>
      <c r="BI289" s="123">
        <v>3831</v>
      </c>
      <c r="BJ289" s="123"/>
      <c r="BK289" s="163">
        <v>3831</v>
      </c>
      <c r="BL289" s="123">
        <f>+BK289*F289</f>
        <v>176226</v>
      </c>
      <c r="BM289" s="81"/>
      <c r="BN289" s="65"/>
      <c r="BO289" s="65"/>
      <c r="BP289" s="149"/>
      <c r="BQ289" s="65"/>
      <c r="BR289" s="81"/>
      <c r="BS289" s="119"/>
      <c r="BT289" s="119"/>
      <c r="BU289" s="150"/>
      <c r="BV289" s="60"/>
      <c r="BW289" s="81"/>
      <c r="BX289" s="82"/>
      <c r="BY289" s="82"/>
      <c r="BZ289" s="157"/>
      <c r="CA289" s="63"/>
      <c r="CB289" s="129"/>
      <c r="CC289" s="82"/>
      <c r="CD289" s="82"/>
      <c r="CE289" s="157"/>
      <c r="CF289" s="63"/>
      <c r="CG289" s="129"/>
      <c r="CH289" s="82"/>
      <c r="CI289" s="82"/>
      <c r="CJ289" s="157"/>
      <c r="CK289" s="82"/>
      <c r="CL289" s="129"/>
      <c r="CM289" s="82"/>
      <c r="CN289" s="82"/>
      <c r="CO289" s="157"/>
      <c r="CP289" s="82"/>
      <c r="CQ289" s="129"/>
      <c r="CR289" s="125"/>
      <c r="CS289" s="125"/>
      <c r="CT289" s="151"/>
      <c r="CU289" s="82"/>
      <c r="CV289" s="129"/>
      <c r="CW289" s="119"/>
      <c r="CX289" s="119"/>
      <c r="CY289" s="150"/>
      <c r="CZ289" s="82"/>
      <c r="DA289" s="129"/>
      <c r="DB289" s="119"/>
      <c r="DC289" s="119"/>
      <c r="DD289" s="150"/>
      <c r="DE289" s="82"/>
      <c r="DF289" s="129"/>
      <c r="DG289" s="125"/>
      <c r="DH289" s="125"/>
      <c r="DI289" s="151"/>
      <c r="DJ289" s="82"/>
      <c r="DK289" s="129"/>
      <c r="DL289" s="119"/>
      <c r="DM289" s="119"/>
      <c r="DN289" s="150"/>
      <c r="DO289" s="82"/>
      <c r="DQ289" s="45">
        <f t="shared" si="260"/>
        <v>5342.1887550200809</v>
      </c>
      <c r="DR289" s="46">
        <f>SMALL((R289,W289,AB289,AG289,AL289,AQ289,AV289,BA289,BF289,BK289,BP289,BU289,BZ289,CE289,CJ289,CO289,CT289,CY289,DD289,DI289,DN289),1)</f>
        <v>3831</v>
      </c>
      <c r="DS289" s="175" t="str">
        <f>IF(DR289=R289,$P$11,IF(DR289=W289,$U$11,IF(DR289=AB289,$Z$11,IF(DR289=AG289,$AE$11,IF(DR289=AL289,$AJ$11,IF(DR289=AQ289,$AO$11,IF(DR289=AV289,$AT$11,IF(DR289=BA289,$AY$11,IF(DR289=BF289,$BD$11,IF(DR289=BK289,$BI$11,IF(DR289=BP289,$BN$11,IF(DR289=BU289,$BS$11,IF(DR289=BZ289,$BX$11,IF(DR289=CE289,$CC$11,IF(DR289=CJ289,$CH$11,IF(DR289=CO289,$CM$11,IF(DR289=CT289,$CR$11,IF(DR289=CY289,$CW$11,IF(DR289=DD289,$DB$11,IF(DR289=DI289,$DG$11,IF(DR289=DN289,$DL$11)))))))))))))))))))))</f>
        <v>DISCOLMETS S.A.S</v>
      </c>
      <c r="DT289" s="48"/>
      <c r="DU289" s="91" t="str">
        <f t="shared" si="261"/>
        <v/>
      </c>
      <c r="DV289" s="49">
        <f t="shared" si="262"/>
        <v>3831</v>
      </c>
      <c r="DW289" s="50">
        <f>DV289*F289</f>
        <v>176226</v>
      </c>
      <c r="DX289" s="170">
        <f t="shared" si="239"/>
        <v>0</v>
      </c>
      <c r="DY289" s="170">
        <f t="shared" si="240"/>
        <v>6291.5662650602417</v>
      </c>
      <c r="DZ289" s="170">
        <f t="shared" si="241"/>
        <v>0</v>
      </c>
      <c r="EA289" s="171">
        <f t="shared" si="242"/>
        <v>0</v>
      </c>
      <c r="EB289" s="170">
        <f t="shared" si="243"/>
        <v>0</v>
      </c>
      <c r="EC289" s="170">
        <f t="shared" si="244"/>
        <v>0</v>
      </c>
      <c r="ED289" s="172">
        <f t="shared" si="245"/>
        <v>5904</v>
      </c>
      <c r="EE289" s="170">
        <f t="shared" si="246"/>
        <v>0</v>
      </c>
      <c r="EF289" s="171">
        <f t="shared" si="247"/>
        <v>0</v>
      </c>
      <c r="EG289" s="173">
        <f t="shared" si="248"/>
        <v>3831</v>
      </c>
      <c r="EH289" s="170">
        <f t="shared" si="249"/>
        <v>0</v>
      </c>
      <c r="EI289" s="171">
        <f t="shared" si="250"/>
        <v>0</v>
      </c>
      <c r="EJ289" s="170">
        <f t="shared" si="251"/>
        <v>0</v>
      </c>
      <c r="EK289" s="169">
        <f t="shared" si="252"/>
        <v>0</v>
      </c>
      <c r="EL289" s="170">
        <f t="shared" si="253"/>
        <v>0</v>
      </c>
      <c r="EM289" s="170">
        <f t="shared" si="254"/>
        <v>0</v>
      </c>
      <c r="EN289" s="174">
        <f t="shared" si="255"/>
        <v>0</v>
      </c>
      <c r="EO289" s="171">
        <f t="shared" si="256"/>
        <v>0</v>
      </c>
      <c r="EP289" s="171">
        <f t="shared" si="257"/>
        <v>0</v>
      </c>
      <c r="EQ289" s="174">
        <f t="shared" si="258"/>
        <v>0</v>
      </c>
      <c r="ER289" s="171">
        <f t="shared" si="259"/>
        <v>0</v>
      </c>
      <c r="ES289" s="35"/>
    </row>
    <row r="290" spans="1:149" s="182" customFormat="1" ht="88.5" customHeight="1" thickBot="1">
      <c r="A290" s="27">
        <v>278</v>
      </c>
      <c r="B290" s="102" t="s">
        <v>622</v>
      </c>
      <c r="C290" s="102" t="s">
        <v>623</v>
      </c>
      <c r="D290" s="100"/>
      <c r="E290" s="102" t="s">
        <v>108</v>
      </c>
      <c r="F290" s="104">
        <v>133.8181818181817</v>
      </c>
      <c r="G290" s="105" t="s">
        <v>58</v>
      </c>
      <c r="H290" s="103" t="s">
        <v>59</v>
      </c>
      <c r="I290" s="88"/>
      <c r="J290" s="75"/>
      <c r="K290" s="75"/>
      <c r="L290" s="75"/>
      <c r="M290" s="71"/>
      <c r="N290" s="71"/>
      <c r="P290" s="65"/>
      <c r="Q290" s="65"/>
      <c r="R290" s="149"/>
      <c r="S290" s="65"/>
      <c r="T290" s="78"/>
      <c r="U290" s="112">
        <v>4518.0722891566265</v>
      </c>
      <c r="V290" s="113"/>
      <c r="W290" s="151">
        <v>4518.0722891566265</v>
      </c>
      <c r="X290" s="66">
        <f>+W290*F290</f>
        <v>604600.21905804984</v>
      </c>
      <c r="Y290" s="78"/>
      <c r="Z290" s="79"/>
      <c r="AA290" s="80"/>
      <c r="AB290" s="152"/>
      <c r="AC290" s="65"/>
      <c r="AD290" s="78"/>
      <c r="AE290" s="116"/>
      <c r="AF290" s="116"/>
      <c r="AG290" s="155"/>
      <c r="AH290" s="117"/>
      <c r="AI290" s="78"/>
      <c r="AJ290" s="79"/>
      <c r="AK290" s="80"/>
      <c r="AL290" s="152"/>
      <c r="AM290" s="66"/>
      <c r="AN290" s="81"/>
      <c r="AO290" s="65"/>
      <c r="AP290" s="65"/>
      <c r="AQ290" s="149"/>
      <c r="AR290" s="65"/>
      <c r="AS290" s="81"/>
      <c r="AT290" s="121">
        <v>4819</v>
      </c>
      <c r="AU290" s="121"/>
      <c r="AV290" s="162">
        <f t="shared" si="264"/>
        <v>4819</v>
      </c>
      <c r="AW290" s="121">
        <f>+AV290*F290</f>
        <v>644869.81818181765</v>
      </c>
      <c r="AX290" s="81"/>
      <c r="AY290" s="65"/>
      <c r="AZ290" s="65"/>
      <c r="BA290" s="149"/>
      <c r="BB290" s="66"/>
      <c r="BC290" s="81"/>
      <c r="BD290" s="65"/>
      <c r="BE290" s="65"/>
      <c r="BF290" s="149"/>
      <c r="BG290" s="57"/>
      <c r="BH290" s="81"/>
      <c r="BI290" s="123">
        <v>10347</v>
      </c>
      <c r="BJ290" s="123"/>
      <c r="BK290" s="163">
        <v>10347</v>
      </c>
      <c r="BL290" s="123">
        <f>+BK290*F290</f>
        <v>1384616.7272727261</v>
      </c>
      <c r="BM290" s="81"/>
      <c r="BN290" s="65"/>
      <c r="BO290" s="65"/>
      <c r="BP290" s="149"/>
      <c r="BQ290" s="65"/>
      <c r="BR290" s="81"/>
      <c r="BS290" s="119"/>
      <c r="BT290" s="119"/>
      <c r="BU290" s="150"/>
      <c r="BV290" s="60"/>
      <c r="BW290" s="81"/>
      <c r="BX290" s="82"/>
      <c r="BY290" s="82"/>
      <c r="BZ290" s="157"/>
      <c r="CA290" s="63"/>
      <c r="CB290" s="129"/>
      <c r="CC290" s="82"/>
      <c r="CD290" s="82"/>
      <c r="CE290" s="157"/>
      <c r="CF290" s="63"/>
      <c r="CG290" s="129"/>
      <c r="CH290" s="82"/>
      <c r="CI290" s="82"/>
      <c r="CJ290" s="157"/>
      <c r="CK290" s="82"/>
      <c r="CL290" s="129"/>
      <c r="CM290" s="82"/>
      <c r="CN290" s="82"/>
      <c r="CO290" s="157"/>
      <c r="CP290" s="82"/>
      <c r="CQ290" s="129"/>
      <c r="CR290" s="125"/>
      <c r="CS290" s="125"/>
      <c r="CT290" s="151"/>
      <c r="CU290" s="82"/>
      <c r="CV290" s="129"/>
      <c r="CW290" s="119"/>
      <c r="CX290" s="119"/>
      <c r="CY290" s="150"/>
      <c r="CZ290" s="82"/>
      <c r="DA290" s="129"/>
      <c r="DB290" s="119"/>
      <c r="DC290" s="119"/>
      <c r="DD290" s="150"/>
      <c r="DE290" s="82"/>
      <c r="DF290" s="129"/>
      <c r="DG290" s="125"/>
      <c r="DH290" s="125"/>
      <c r="DI290" s="151"/>
      <c r="DJ290" s="82"/>
      <c r="DK290" s="129"/>
      <c r="DL290" s="119"/>
      <c r="DM290" s="119"/>
      <c r="DN290" s="150"/>
      <c r="DO290" s="82"/>
      <c r="DQ290" s="45">
        <f t="shared" si="260"/>
        <v>6561.3574297188752</v>
      </c>
      <c r="DR290" s="46">
        <f>SMALL((R290,W290,AB290,AG290,AL290,AQ290,AV290,BA290,BF290,BK290,BP290,BU290,BZ290,CE290,CJ290,CO290,CT290,CY290,DD290,DI290,DN290),1)</f>
        <v>4518.0722891566265</v>
      </c>
      <c r="DS290" s="175" t="str">
        <f>IF(DR290=R290,$P$11,IF(DR290=W290,$U$11,IF(DR290=AB290,$Z$11,IF(DR290=AG290,$AE$11,IF(DR290=AL290,$AJ$11,IF(DR290=AQ290,$AO$11,IF(DR290=AV290,$AT$11,IF(DR290=BA290,$AY$11,IF(DR290=BF290,$BD$11,IF(DR290=BK290,$BI$11,IF(DR290=BP290,$BN$11,IF(DR290=BU290,$BS$11,IF(DR290=BZ290,$BX$11,IF(DR290=CE290,$CC$11,IF(DR290=CJ290,$CH$11,IF(DR290=CO290,$CM$11,IF(DR290=CT290,$CR$11,IF(DR290=CY290,$CW$11,IF(DR290=DD290,$DB$11,IF(DR290=DI290,$DG$11,IF(DR290=DN290,$DL$11)))))))))))))))))))))</f>
        <v>MEDICOX LTDA</v>
      </c>
      <c r="DT290" s="48"/>
      <c r="DU290" s="91" t="str">
        <f t="shared" si="261"/>
        <v/>
      </c>
      <c r="DV290" s="49">
        <f t="shared" si="262"/>
        <v>4518.0722891566265</v>
      </c>
      <c r="DW290" s="50">
        <f>DV290*F290</f>
        <v>604600.21905804984</v>
      </c>
      <c r="DX290" s="170">
        <f t="shared" si="239"/>
        <v>0</v>
      </c>
      <c r="DY290" s="170">
        <f t="shared" si="240"/>
        <v>4518.0722891566265</v>
      </c>
      <c r="DZ290" s="170">
        <f t="shared" si="241"/>
        <v>0</v>
      </c>
      <c r="EA290" s="171">
        <f t="shared" si="242"/>
        <v>0</v>
      </c>
      <c r="EB290" s="170">
        <f t="shared" si="243"/>
        <v>0</v>
      </c>
      <c r="EC290" s="170">
        <f t="shared" si="244"/>
        <v>0</v>
      </c>
      <c r="ED290" s="172">
        <f t="shared" si="245"/>
        <v>4819</v>
      </c>
      <c r="EE290" s="170">
        <f t="shared" si="246"/>
        <v>0</v>
      </c>
      <c r="EF290" s="171">
        <f t="shared" si="247"/>
        <v>0</v>
      </c>
      <c r="EG290" s="173">
        <f t="shared" si="248"/>
        <v>10347</v>
      </c>
      <c r="EH290" s="170">
        <f t="shared" si="249"/>
        <v>0</v>
      </c>
      <c r="EI290" s="171">
        <f t="shared" si="250"/>
        <v>0</v>
      </c>
      <c r="EJ290" s="170">
        <f t="shared" si="251"/>
        <v>0</v>
      </c>
      <c r="EK290" s="169">
        <f t="shared" si="252"/>
        <v>0</v>
      </c>
      <c r="EL290" s="170">
        <f t="shared" si="253"/>
        <v>0</v>
      </c>
      <c r="EM290" s="170">
        <f t="shared" si="254"/>
        <v>0</v>
      </c>
      <c r="EN290" s="174">
        <f t="shared" si="255"/>
        <v>0</v>
      </c>
      <c r="EO290" s="171">
        <f t="shared" si="256"/>
        <v>0</v>
      </c>
      <c r="EP290" s="171">
        <f t="shared" si="257"/>
        <v>0</v>
      </c>
      <c r="EQ290" s="174">
        <f t="shared" si="258"/>
        <v>0</v>
      </c>
      <c r="ER290" s="171">
        <f t="shared" si="259"/>
        <v>0</v>
      </c>
      <c r="ES290" s="35"/>
    </row>
    <row r="291" spans="1:149" s="182" customFormat="1" ht="88.5" customHeight="1">
      <c r="A291" s="27">
        <v>279</v>
      </c>
      <c r="B291" s="102" t="s">
        <v>624</v>
      </c>
      <c r="C291" s="102" t="s">
        <v>625</v>
      </c>
      <c r="D291" s="100" t="s">
        <v>57</v>
      </c>
      <c r="E291" s="102" t="s">
        <v>108</v>
      </c>
      <c r="F291" s="104">
        <v>79.636363636363598</v>
      </c>
      <c r="G291" s="102" t="s">
        <v>58</v>
      </c>
      <c r="H291" s="107" t="s">
        <v>59</v>
      </c>
      <c r="I291" s="88"/>
      <c r="J291" s="75"/>
      <c r="K291" s="75"/>
      <c r="L291" s="75"/>
      <c r="M291" s="71"/>
      <c r="N291" s="71"/>
      <c r="P291" s="65"/>
      <c r="Q291" s="65"/>
      <c r="R291" s="149"/>
      <c r="S291" s="65"/>
      <c r="T291" s="78"/>
      <c r="U291" s="112">
        <v>3351.807228915663</v>
      </c>
      <c r="V291" s="113"/>
      <c r="W291" s="151">
        <v>3351.807228915663</v>
      </c>
      <c r="X291" s="66">
        <f>+W291*F291</f>
        <v>266925.73932091997</v>
      </c>
      <c r="Y291" s="78"/>
      <c r="Z291" s="79"/>
      <c r="AA291" s="80"/>
      <c r="AB291" s="152"/>
      <c r="AC291" s="65"/>
      <c r="AD291" s="78"/>
      <c r="AE291" s="116"/>
      <c r="AF291" s="116"/>
      <c r="AG291" s="155"/>
      <c r="AH291" s="117"/>
      <c r="AI291" s="78"/>
      <c r="AJ291" s="79"/>
      <c r="AK291" s="80"/>
      <c r="AL291" s="152"/>
      <c r="AM291" s="66"/>
      <c r="AN291" s="81"/>
      <c r="AO291" s="65"/>
      <c r="AP291" s="65"/>
      <c r="AQ291" s="149"/>
      <c r="AR291" s="65"/>
      <c r="AS291" s="81"/>
      <c r="AT291" s="121">
        <v>3735</v>
      </c>
      <c r="AU291" s="121"/>
      <c r="AV291" s="162">
        <f t="shared" si="264"/>
        <v>3735</v>
      </c>
      <c r="AW291" s="121">
        <f>+AV291*F291</f>
        <v>297441.81818181806</v>
      </c>
      <c r="AX291" s="81"/>
      <c r="AY291" s="65"/>
      <c r="AZ291" s="65"/>
      <c r="BA291" s="149"/>
      <c r="BB291" s="66"/>
      <c r="BC291" s="81"/>
      <c r="BD291" s="65"/>
      <c r="BE291" s="65"/>
      <c r="BF291" s="149"/>
      <c r="BG291" s="57"/>
      <c r="BH291" s="81"/>
      <c r="BI291" s="123">
        <v>4217</v>
      </c>
      <c r="BJ291" s="123"/>
      <c r="BK291" s="163">
        <v>4217</v>
      </c>
      <c r="BL291" s="123">
        <f>+BK291*F291</f>
        <v>335826.5454545453</v>
      </c>
      <c r="BM291" s="81"/>
      <c r="BN291" s="65"/>
      <c r="BO291" s="65"/>
      <c r="BP291" s="149"/>
      <c r="BQ291" s="65"/>
      <c r="BR291" s="81"/>
      <c r="BS291" s="119"/>
      <c r="BT291" s="119"/>
      <c r="BU291" s="150"/>
      <c r="BV291" s="60"/>
      <c r="BW291" s="81"/>
      <c r="BX291" s="82"/>
      <c r="BY291" s="82"/>
      <c r="BZ291" s="157"/>
      <c r="CA291" s="63"/>
      <c r="CB291" s="129"/>
      <c r="CC291" s="82"/>
      <c r="CD291" s="82"/>
      <c r="CE291" s="157"/>
      <c r="CF291" s="63"/>
      <c r="CG291" s="129"/>
      <c r="CH291" s="82"/>
      <c r="CI291" s="82"/>
      <c r="CJ291" s="157"/>
      <c r="CK291" s="82"/>
      <c r="CL291" s="129"/>
      <c r="CM291" s="82"/>
      <c r="CN291" s="82"/>
      <c r="CO291" s="157"/>
      <c r="CP291" s="82"/>
      <c r="CQ291" s="129"/>
      <c r="CR291" s="124"/>
      <c r="CS291" s="124"/>
      <c r="CT291" s="151"/>
      <c r="CU291" s="82"/>
      <c r="CV291" s="129"/>
      <c r="CW291" s="119"/>
      <c r="CX291" s="119"/>
      <c r="CY291" s="150"/>
      <c r="CZ291" s="82"/>
      <c r="DA291" s="129"/>
      <c r="DB291" s="119"/>
      <c r="DC291" s="119"/>
      <c r="DD291" s="150"/>
      <c r="DE291" s="82"/>
      <c r="DF291" s="129"/>
      <c r="DG291" s="124"/>
      <c r="DH291" s="124"/>
      <c r="DI291" s="151"/>
      <c r="DJ291" s="82"/>
      <c r="DK291" s="129"/>
      <c r="DL291" s="119"/>
      <c r="DM291" s="119"/>
      <c r="DN291" s="150"/>
      <c r="DO291" s="82"/>
      <c r="DQ291" s="45">
        <f t="shared" si="260"/>
        <v>3767.9357429718875</v>
      </c>
      <c r="DR291" s="46">
        <f>SMALL((R291,W291,AB291,AG291,AL291,AQ291,AV291,BA291,BF291,BK291,BP291,BU291,BZ291,CE291,CJ291,CO291,CT291,CY291,DD291,DI291,DN291),1)</f>
        <v>3351.807228915663</v>
      </c>
      <c r="DS291" s="175" t="str">
        <f>IF(DR291=R291,$P$11,IF(DR291=W291,$U$11,IF(DR291=AB291,$Z$11,IF(DR291=AG291,$AE$11,IF(DR291=AL291,$AJ$11,IF(DR291=AQ291,$AO$11,IF(DR291=AV291,$AT$11,IF(DR291=BA291,$AY$11,IF(DR291=BF291,$BD$11,IF(DR291=BK291,$BI$11,IF(DR291=BP291,$BN$11,IF(DR291=BU291,$BS$11,IF(DR291=BZ291,$BX$11,IF(DR291=CE291,$CC$11,IF(DR291=CJ291,$CH$11,IF(DR291=CO291,$CM$11,IF(DR291=CT291,$CR$11,IF(DR291=CY291,$CW$11,IF(DR291=DD291,$DB$11,IF(DR291=DI291,$DG$11,IF(DR291=DN291,$DL$11)))))))))))))))))))))</f>
        <v>MEDICOX LTDA</v>
      </c>
      <c r="DT291" s="48"/>
      <c r="DU291" s="91" t="str">
        <f t="shared" si="261"/>
        <v/>
      </c>
      <c r="DV291" s="49">
        <f t="shared" si="262"/>
        <v>3351.807228915663</v>
      </c>
      <c r="DW291" s="50">
        <f>DV291*F291</f>
        <v>266925.73932091997</v>
      </c>
      <c r="DX291" s="170">
        <f t="shared" si="239"/>
        <v>0</v>
      </c>
      <c r="DY291" s="170">
        <f t="shared" si="240"/>
        <v>3351.807228915663</v>
      </c>
      <c r="DZ291" s="170">
        <f t="shared" si="241"/>
        <v>0</v>
      </c>
      <c r="EA291" s="171">
        <f t="shared" si="242"/>
        <v>0</v>
      </c>
      <c r="EB291" s="170">
        <f t="shared" si="243"/>
        <v>0</v>
      </c>
      <c r="EC291" s="170">
        <f t="shared" si="244"/>
        <v>0</v>
      </c>
      <c r="ED291" s="172">
        <f t="shared" si="245"/>
        <v>3735</v>
      </c>
      <c r="EE291" s="170">
        <f t="shared" si="246"/>
        <v>0</v>
      </c>
      <c r="EF291" s="171">
        <f t="shared" si="247"/>
        <v>0</v>
      </c>
      <c r="EG291" s="173">
        <f t="shared" si="248"/>
        <v>4217</v>
      </c>
      <c r="EH291" s="170">
        <f t="shared" si="249"/>
        <v>0</v>
      </c>
      <c r="EI291" s="171">
        <f t="shared" si="250"/>
        <v>0</v>
      </c>
      <c r="EJ291" s="170">
        <f t="shared" si="251"/>
        <v>0</v>
      </c>
      <c r="EK291" s="169">
        <f t="shared" si="252"/>
        <v>0</v>
      </c>
      <c r="EL291" s="170">
        <f t="shared" si="253"/>
        <v>0</v>
      </c>
      <c r="EM291" s="170">
        <f t="shared" si="254"/>
        <v>0</v>
      </c>
      <c r="EN291" s="174">
        <f t="shared" si="255"/>
        <v>0</v>
      </c>
      <c r="EO291" s="171">
        <f t="shared" si="256"/>
        <v>0</v>
      </c>
      <c r="EP291" s="171">
        <f t="shared" si="257"/>
        <v>0</v>
      </c>
      <c r="EQ291" s="174">
        <f t="shared" si="258"/>
        <v>0</v>
      </c>
      <c r="ER291" s="171">
        <f t="shared" si="259"/>
        <v>0</v>
      </c>
      <c r="ES291" s="35"/>
    </row>
    <row r="292" spans="1:149" ht="38.450000000000003" customHeight="1" thickBot="1">
      <c r="A292" s="377"/>
      <c r="B292" s="378"/>
      <c r="C292" s="378"/>
      <c r="D292" s="378"/>
      <c r="E292" s="378"/>
      <c r="F292" s="92"/>
      <c r="G292" s="108"/>
      <c r="H292" s="108"/>
      <c r="I292" s="18"/>
      <c r="J292" s="379" t="s">
        <v>35</v>
      </c>
      <c r="K292" s="380"/>
      <c r="L292" s="380"/>
      <c r="M292" s="381"/>
      <c r="N292" s="5">
        <f>SUM(N24:N67)</f>
        <v>0</v>
      </c>
      <c r="O292" s="11"/>
      <c r="P292" s="379" t="s">
        <v>33</v>
      </c>
      <c r="Q292" s="380"/>
      <c r="R292" s="381"/>
      <c r="S292" s="38">
        <f>SUM(S13:S291)</f>
        <v>23831768.759999998</v>
      </c>
      <c r="T292" s="36"/>
      <c r="U292" s="379" t="s">
        <v>655</v>
      </c>
      <c r="V292" s="380"/>
      <c r="W292" s="381"/>
      <c r="X292" s="38">
        <f>SUM(X13:X291)</f>
        <v>84939334.09602046</v>
      </c>
      <c r="Y292" s="36"/>
      <c r="Z292" s="379" t="s">
        <v>656</v>
      </c>
      <c r="AA292" s="380"/>
      <c r="AB292" s="381"/>
      <c r="AC292" s="38">
        <f>SUM(AC13:AC291)</f>
        <v>80015477.999999985</v>
      </c>
      <c r="AD292" s="36"/>
      <c r="AE292" s="379" t="s">
        <v>657</v>
      </c>
      <c r="AF292" s="380"/>
      <c r="AG292" s="381"/>
      <c r="AH292" s="38">
        <f>SUM(AH13:AH291)</f>
        <v>45276698.818181805</v>
      </c>
      <c r="AI292" s="36"/>
      <c r="AJ292" s="379" t="s">
        <v>658</v>
      </c>
      <c r="AK292" s="380"/>
      <c r="AL292" s="381"/>
      <c r="AM292" s="60">
        <f>SUM(AM13:AM291)</f>
        <v>12928278.636363631</v>
      </c>
      <c r="AN292" s="61"/>
      <c r="AO292" s="379" t="s">
        <v>659</v>
      </c>
      <c r="AP292" s="380"/>
      <c r="AQ292" s="381"/>
      <c r="AR292" s="60">
        <f>SUM(AR13:AR291)</f>
        <v>62329039.090909079</v>
      </c>
      <c r="AS292" s="61"/>
      <c r="AT292" s="379" t="s">
        <v>660</v>
      </c>
      <c r="AU292" s="380"/>
      <c r="AV292" s="381"/>
      <c r="AW292" s="60">
        <f>SUM(AW13:AW291)</f>
        <v>152717366.53545451</v>
      </c>
      <c r="AX292" s="61"/>
      <c r="AY292" s="379" t="s">
        <v>661</v>
      </c>
      <c r="AZ292" s="380"/>
      <c r="BA292" s="381"/>
      <c r="BB292" s="60">
        <f>SUM(BB13:BB291)</f>
        <v>20938977.399999999</v>
      </c>
      <c r="BC292" s="61"/>
      <c r="BD292" s="379" t="s">
        <v>662</v>
      </c>
      <c r="BE292" s="380"/>
      <c r="BF292" s="381"/>
      <c r="BG292" s="60">
        <f>SUM(BG13:BG291)</f>
        <v>43334151.466666669</v>
      </c>
      <c r="BH292" s="61"/>
      <c r="BI292" s="379" t="s">
        <v>663</v>
      </c>
      <c r="BJ292" s="380"/>
      <c r="BK292" s="381"/>
      <c r="BL292" s="60">
        <f>SUM(BL13:BL291)</f>
        <v>289704914.4545455</v>
      </c>
      <c r="BM292" s="61"/>
      <c r="BN292" s="379" t="s">
        <v>664</v>
      </c>
      <c r="BO292" s="380"/>
      <c r="BP292" s="381"/>
      <c r="BQ292" s="60">
        <f>SUM(BQ13:BQ291)</f>
        <v>21132169.300000001</v>
      </c>
      <c r="BR292" s="61"/>
      <c r="BS292" s="379" t="s">
        <v>665</v>
      </c>
      <c r="BT292" s="380"/>
      <c r="BU292" s="381"/>
      <c r="BV292" s="60">
        <f>SUM(BV13:BV291)</f>
        <v>65016970.899999969</v>
      </c>
      <c r="BW292" s="61"/>
      <c r="BX292" s="379" t="s">
        <v>666</v>
      </c>
      <c r="BY292" s="380"/>
      <c r="BZ292" s="381"/>
      <c r="CA292" s="60">
        <f>SUM(CA13:CA291)</f>
        <v>78235516.290909082</v>
      </c>
      <c r="CB292" s="61"/>
      <c r="CC292" s="379" t="s">
        <v>667</v>
      </c>
      <c r="CD292" s="380"/>
      <c r="CE292" s="381"/>
      <c r="CF292" s="60">
        <f>SUM(CF13:CF291)</f>
        <v>5121594.0936363563</v>
      </c>
      <c r="CG292" s="61"/>
      <c r="CH292" s="379" t="s">
        <v>668</v>
      </c>
      <c r="CI292" s="380"/>
      <c r="CJ292" s="381"/>
      <c r="CK292" s="60">
        <f>SUM(CK13:CK291)</f>
        <v>511890.4</v>
      </c>
      <c r="CL292" s="61"/>
      <c r="CM292" s="379" t="s">
        <v>669</v>
      </c>
      <c r="CN292" s="380"/>
      <c r="CO292" s="381"/>
      <c r="CP292" s="60">
        <f>SUM(CP13:CP291)</f>
        <v>96510607.390000001</v>
      </c>
      <c r="CQ292" s="61"/>
      <c r="CR292" s="379" t="s">
        <v>670</v>
      </c>
      <c r="CS292" s="380"/>
      <c r="CT292" s="381"/>
      <c r="CU292" s="60">
        <f>SUM(CU13:CU291)</f>
        <v>111051100.41636363</v>
      </c>
      <c r="CV292" s="61"/>
      <c r="CW292" s="379" t="s">
        <v>671</v>
      </c>
      <c r="CX292" s="380"/>
      <c r="CY292" s="381"/>
      <c r="CZ292" s="60">
        <f>SUM(CZ13:CZ291)</f>
        <v>4376514.3999999994</v>
      </c>
      <c r="DA292" s="61"/>
      <c r="DB292" s="379" t="s">
        <v>672</v>
      </c>
      <c r="DC292" s="380"/>
      <c r="DD292" s="381"/>
      <c r="DE292" s="60">
        <f>SUM(DE13:DE291)</f>
        <v>40720811.545454539</v>
      </c>
      <c r="DF292" s="61"/>
      <c r="DG292" s="379" t="s">
        <v>673</v>
      </c>
      <c r="DH292" s="380"/>
      <c r="DI292" s="381"/>
      <c r="DJ292" s="60">
        <f>SUM(DJ13:DJ291)</f>
        <v>59141856.99999997</v>
      </c>
      <c r="DK292" s="61"/>
      <c r="DL292" s="379" t="s">
        <v>674</v>
      </c>
      <c r="DM292" s="380"/>
      <c r="DN292" s="381"/>
      <c r="DO292" s="60">
        <f>SUM(DO13:DO291)</f>
        <v>16241200</v>
      </c>
      <c r="DP292" s="11"/>
      <c r="DQ292" s="38">
        <f>SUM(DQ13:DQ291)</f>
        <v>140978199.54037958</v>
      </c>
      <c r="DR292" s="38">
        <f>SUM(DR13:DR291)</f>
        <v>129504921.53775096</v>
      </c>
      <c r="DS292" s="38"/>
      <c r="DT292" s="38"/>
      <c r="DU292" s="44"/>
      <c r="DV292" s="136">
        <f>SUM(DV13:DV291)</f>
        <v>129504921.53775096</v>
      </c>
      <c r="DW292" s="136">
        <f>SUM(DW13:DW291)</f>
        <v>381196000.58648032</v>
      </c>
    </row>
    <row r="293" spans="1:149" ht="31.5" hidden="1" customHeight="1" thickBot="1">
      <c r="A293" s="6"/>
      <c r="I293" s="18"/>
      <c r="DQ293" s="348"/>
      <c r="DR293" s="348"/>
      <c r="DS293" s="348"/>
      <c r="DT293" s="348"/>
      <c r="DU293" s="348"/>
      <c r="DV293" s="348"/>
      <c r="DW293" s="349"/>
    </row>
    <row r="294" spans="1:149" ht="36" hidden="1" customHeight="1">
      <c r="A294" s="326"/>
      <c r="B294" s="327"/>
      <c r="C294" s="327"/>
      <c r="D294" s="327"/>
      <c r="E294" s="327"/>
      <c r="F294" s="183"/>
      <c r="G294" s="13"/>
      <c r="H294" s="13"/>
      <c r="I294" s="383"/>
      <c r="J294" s="383"/>
      <c r="K294" s="383"/>
      <c r="L294" s="383"/>
      <c r="M294" s="383"/>
      <c r="N294" s="383"/>
      <c r="O294" s="383"/>
      <c r="P294" s="383"/>
      <c r="Q294" s="383"/>
      <c r="R294" s="383"/>
      <c r="S294" s="383"/>
      <c r="T294" s="383"/>
      <c r="U294" s="383"/>
      <c r="V294" s="383"/>
      <c r="W294" s="383"/>
      <c r="X294" s="383"/>
      <c r="Y294" s="383"/>
      <c r="Z294" s="383"/>
      <c r="AA294" s="383"/>
      <c r="AB294" s="383"/>
      <c r="AC294" s="383"/>
      <c r="AD294" s="383"/>
      <c r="AE294" s="383"/>
      <c r="AF294" s="383"/>
      <c r="AG294" s="383"/>
      <c r="AH294" s="383"/>
      <c r="AI294" s="383"/>
      <c r="AJ294" s="383"/>
      <c r="AK294" s="383"/>
      <c r="AL294" s="383"/>
      <c r="AM294" s="383"/>
      <c r="AN294" s="383"/>
      <c r="AO294" s="383"/>
      <c r="AP294" s="383"/>
      <c r="AQ294" s="383"/>
      <c r="AR294" s="383"/>
      <c r="AS294" s="383"/>
      <c r="AT294" s="383"/>
      <c r="AU294" s="383"/>
      <c r="AV294" s="383"/>
      <c r="AW294" s="383"/>
      <c r="AX294" s="383"/>
      <c r="AY294" s="383"/>
      <c r="AZ294" s="383"/>
      <c r="BA294" s="383"/>
      <c r="BB294" s="383"/>
      <c r="BC294" s="383"/>
      <c r="BD294" s="383"/>
      <c r="BE294" s="383"/>
      <c r="BF294" s="383"/>
      <c r="BG294" s="383"/>
      <c r="BH294" s="383"/>
      <c r="BI294" s="383"/>
      <c r="BJ294" s="383"/>
      <c r="BK294" s="383"/>
      <c r="BL294" s="383"/>
      <c r="BM294" s="383"/>
      <c r="BN294" s="383"/>
      <c r="BO294" s="383"/>
      <c r="BP294" s="383"/>
      <c r="BQ294" s="383"/>
      <c r="BR294" s="383"/>
      <c r="BS294" s="383"/>
      <c r="BT294" s="383"/>
      <c r="BU294" s="383"/>
      <c r="BV294" s="383"/>
      <c r="BW294" s="383"/>
      <c r="BX294" s="383"/>
      <c r="BY294" s="383"/>
      <c r="BZ294" s="383"/>
      <c r="CA294" s="383"/>
      <c r="CB294" s="383"/>
      <c r="CC294" s="383"/>
      <c r="CD294" s="383"/>
      <c r="CE294" s="383"/>
      <c r="CF294" s="383"/>
      <c r="CG294" s="383"/>
      <c r="CH294" s="383"/>
      <c r="CI294" s="383"/>
      <c r="CJ294" s="383"/>
      <c r="CK294" s="383"/>
      <c r="CL294" s="383"/>
      <c r="CM294" s="383"/>
      <c r="CN294" s="383"/>
      <c r="CO294" s="383"/>
      <c r="CP294" s="383"/>
      <c r="CQ294" s="383"/>
      <c r="CR294" s="383"/>
      <c r="CS294" s="383"/>
      <c r="CT294" s="383"/>
      <c r="CU294" s="383"/>
      <c r="CV294" s="383"/>
      <c r="CW294" s="383"/>
      <c r="CX294" s="383"/>
      <c r="CY294" s="383"/>
      <c r="CZ294" s="383"/>
      <c r="DA294" s="383"/>
      <c r="DB294" s="383"/>
      <c r="DC294" s="383"/>
      <c r="DD294" s="383"/>
      <c r="DE294" s="383"/>
      <c r="DF294" s="383"/>
      <c r="DG294" s="383"/>
      <c r="DH294" s="383"/>
      <c r="DI294" s="383"/>
      <c r="DJ294" s="383"/>
      <c r="DK294" s="383"/>
      <c r="DL294" s="383"/>
      <c r="DM294" s="383"/>
      <c r="DN294" s="383"/>
      <c r="DO294" s="383"/>
      <c r="DP294" s="383"/>
      <c r="DQ294" s="13"/>
      <c r="DR294" s="13"/>
      <c r="DS294" s="13"/>
      <c r="DT294" s="13"/>
      <c r="DU294" s="25"/>
      <c r="DV294" s="11"/>
      <c r="DW294" s="26"/>
    </row>
    <row r="295" spans="1:149" ht="8.1" hidden="1" customHeight="1">
      <c r="A295" s="184"/>
      <c r="B295" s="182"/>
      <c r="C295" s="35"/>
      <c r="D295" s="182"/>
      <c r="I295" s="18"/>
      <c r="J295" s="182"/>
      <c r="K295" s="182"/>
      <c r="L295" s="182"/>
      <c r="M295" s="182"/>
      <c r="N295" s="182"/>
      <c r="O295" s="182"/>
      <c r="P295" s="182"/>
      <c r="Q295" s="182"/>
      <c r="R295" s="145"/>
      <c r="S295" s="182"/>
      <c r="T295" s="182"/>
      <c r="U295" s="182"/>
      <c r="V295" s="182"/>
      <c r="W295" s="145"/>
      <c r="X295" s="182"/>
      <c r="Y295" s="182"/>
      <c r="Z295" s="182"/>
      <c r="AA295" s="182"/>
      <c r="AB295" s="145"/>
      <c r="AC295" s="182"/>
      <c r="AD295" s="182"/>
      <c r="AE295" s="182"/>
      <c r="AF295" s="182"/>
      <c r="AG295" s="145"/>
      <c r="AH295" s="182"/>
      <c r="AI295" s="182"/>
      <c r="AJ295" s="182"/>
      <c r="AK295" s="182"/>
      <c r="AL295" s="145"/>
      <c r="AM295" s="182"/>
      <c r="AN295" s="182"/>
      <c r="AO295" s="182"/>
      <c r="AP295" s="182"/>
      <c r="AQ295" s="145"/>
      <c r="AR295" s="182"/>
      <c r="AS295" s="182"/>
      <c r="AT295" s="182"/>
      <c r="AU295" s="182"/>
      <c r="AV295" s="145"/>
      <c r="AW295" s="182"/>
      <c r="AX295" s="182"/>
      <c r="AY295" s="182"/>
      <c r="AZ295" s="182"/>
      <c r="BA295" s="145"/>
      <c r="BB295" s="182"/>
      <c r="BC295" s="182"/>
      <c r="BD295" s="182"/>
      <c r="BE295" s="182"/>
      <c r="BF295" s="145"/>
      <c r="BG295" s="182"/>
      <c r="BH295" s="182"/>
      <c r="BI295" s="182"/>
      <c r="BJ295" s="182"/>
      <c r="BK295" s="145"/>
      <c r="BL295" s="182"/>
      <c r="BM295" s="182"/>
      <c r="BN295" s="182"/>
      <c r="BO295" s="182"/>
      <c r="BP295" s="145"/>
      <c r="BQ295" s="182"/>
      <c r="BR295" s="182"/>
      <c r="BS295" s="182"/>
      <c r="BT295" s="182"/>
      <c r="BU295" s="145"/>
      <c r="BV295" s="182"/>
      <c r="BW295" s="182"/>
      <c r="BX295" s="182"/>
      <c r="BY295" s="182"/>
      <c r="BZ295" s="145"/>
      <c r="CA295" s="182"/>
      <c r="CB295" s="182"/>
      <c r="CC295" s="182"/>
      <c r="CD295" s="182"/>
      <c r="CE295" s="145"/>
      <c r="CF295" s="182"/>
      <c r="CG295" s="182"/>
      <c r="CH295" s="182"/>
      <c r="CI295" s="182"/>
      <c r="CJ295" s="145"/>
      <c r="CK295" s="182"/>
      <c r="CL295" s="182"/>
      <c r="CM295" s="182"/>
      <c r="CN295" s="182"/>
      <c r="CO295" s="145"/>
      <c r="CP295" s="182"/>
      <c r="CQ295" s="182"/>
      <c r="CR295" s="182"/>
      <c r="CS295" s="182"/>
      <c r="CT295" s="145"/>
      <c r="CU295" s="182"/>
      <c r="CV295" s="182"/>
      <c r="CW295" s="182"/>
      <c r="CX295" s="182"/>
      <c r="CY295" s="145"/>
      <c r="CZ295" s="182"/>
      <c r="DA295" s="182"/>
      <c r="DB295" s="182"/>
      <c r="DC295" s="182"/>
      <c r="DD295" s="145"/>
      <c r="DE295" s="182"/>
      <c r="DF295" s="182"/>
      <c r="DG295" s="182"/>
      <c r="DH295" s="182"/>
      <c r="DI295" s="145"/>
      <c r="DJ295" s="182"/>
      <c r="DK295" s="182"/>
      <c r="DL295" s="182"/>
      <c r="DM295" s="182"/>
      <c r="DN295" s="145"/>
      <c r="DO295" s="182"/>
      <c r="DP295" s="182"/>
      <c r="DU295" s="67"/>
      <c r="DV295" s="67"/>
      <c r="DW295" s="68"/>
    </row>
    <row r="296" spans="1:149" ht="8.1" hidden="1" customHeight="1">
      <c r="A296" s="184"/>
      <c r="B296" s="182"/>
      <c r="C296" s="35"/>
      <c r="D296" s="182"/>
      <c r="I296" s="18"/>
      <c r="DU296" s="67"/>
      <c r="DV296" s="67"/>
      <c r="DW296" s="68"/>
    </row>
    <row r="297" spans="1:149" ht="8.1" hidden="1" customHeight="1">
      <c r="A297" s="184"/>
      <c r="B297" s="182"/>
      <c r="C297" s="35"/>
      <c r="D297" s="182"/>
      <c r="I297" s="18"/>
      <c r="DU297" s="67"/>
      <c r="DV297" s="67"/>
      <c r="DW297" s="68"/>
    </row>
    <row r="298" spans="1:149" ht="18" customHeight="1">
      <c r="A298" s="184"/>
      <c r="B298" s="182"/>
      <c r="C298" s="35"/>
      <c r="D298" s="182"/>
      <c r="E298" s="139" t="s">
        <v>26</v>
      </c>
      <c r="F298" s="140" t="s">
        <v>49</v>
      </c>
      <c r="G298" s="141" t="s">
        <v>50</v>
      </c>
      <c r="H298" s="93"/>
      <c r="I298" s="18"/>
      <c r="DT298" s="67"/>
      <c r="DU298" s="67"/>
      <c r="DV298" s="68"/>
      <c r="DW298" s="11"/>
    </row>
    <row r="299" spans="1:149" ht="47.25" hidden="1" customHeight="1">
      <c r="A299" s="184"/>
      <c r="B299" s="182"/>
      <c r="C299" s="35"/>
      <c r="D299" s="182"/>
      <c r="E299" s="37">
        <v>1</v>
      </c>
      <c r="F299" s="93"/>
      <c r="G299" s="93"/>
      <c r="H299" s="93"/>
      <c r="I299" s="18"/>
      <c r="DT299" s="67"/>
      <c r="DU299" s="67"/>
      <c r="DV299" s="68"/>
      <c r="DW299" s="11"/>
    </row>
    <row r="300" spans="1:149" ht="47.25" customHeight="1">
      <c r="A300" s="184"/>
      <c r="B300" s="182"/>
      <c r="C300" s="35"/>
      <c r="D300" s="182"/>
      <c r="E300" s="37">
        <v>1</v>
      </c>
      <c r="F300" s="94" t="str">
        <f>+P11</f>
        <v>JOHNSON &amp; JOHNSON MEDTECH S.A.S</v>
      </c>
      <c r="G300" s="73">
        <f>+S292</f>
        <v>23831768.759999998</v>
      </c>
      <c r="H300" s="93"/>
      <c r="I300" s="93"/>
      <c r="J300" s="137"/>
      <c r="DT300" s="67"/>
      <c r="DU300" s="67"/>
      <c r="DV300" s="68"/>
      <c r="DW300" s="11"/>
    </row>
    <row r="301" spans="1:149" ht="47.25" customHeight="1">
      <c r="A301" s="184"/>
      <c r="B301" s="182"/>
      <c r="C301" s="35"/>
      <c r="D301" s="182"/>
      <c r="E301" s="37">
        <v>2</v>
      </c>
      <c r="F301" s="94" t="str">
        <f>+U11</f>
        <v>MEDICOX LTDA</v>
      </c>
      <c r="G301" s="73">
        <f>+X292</f>
        <v>84939334.09602046</v>
      </c>
      <c r="H301" s="93"/>
      <c r="I301" s="18"/>
      <c r="J301" s="137"/>
      <c r="DT301" s="67"/>
      <c r="DU301" s="67"/>
      <c r="DV301" s="68"/>
      <c r="DW301" s="11"/>
    </row>
    <row r="302" spans="1:149" ht="47.25" customHeight="1">
      <c r="A302" s="184"/>
      <c r="B302" s="182"/>
      <c r="C302" s="35"/>
      <c r="D302" s="182"/>
      <c r="E302" s="37">
        <v>3</v>
      </c>
      <c r="F302" s="94" t="str">
        <f>+Z11</f>
        <v>CONVATEC COLOMBIA LTDA</v>
      </c>
      <c r="G302" s="73">
        <f>+AC292</f>
        <v>80015477.999999985</v>
      </c>
      <c r="H302" s="93"/>
      <c r="I302" s="18"/>
      <c r="J302" s="137"/>
      <c r="DT302" s="67"/>
      <c r="DU302" s="67"/>
      <c r="DV302" s="68"/>
      <c r="DW302" s="11"/>
    </row>
    <row r="303" spans="1:149" ht="47.25" customHeight="1">
      <c r="A303" s="184"/>
      <c r="B303" s="182"/>
      <c r="C303" s="35"/>
      <c r="D303" s="182"/>
      <c r="E303" s="37">
        <v>4</v>
      </c>
      <c r="F303" s="94" t="str">
        <f>+AE11</f>
        <v>LM INSTRUMENTS S.A.</v>
      </c>
      <c r="G303" s="73">
        <f>+AH292</f>
        <v>45276698.818181805</v>
      </c>
      <c r="H303" s="93"/>
      <c r="I303" s="18"/>
      <c r="J303" s="137"/>
      <c r="DT303" s="67"/>
      <c r="DU303" s="67"/>
      <c r="DV303" s="68"/>
      <c r="DW303" s="11"/>
    </row>
    <row r="304" spans="1:149" ht="49.5" customHeight="1">
      <c r="A304" s="184"/>
      <c r="B304" s="182"/>
      <c r="C304" s="35"/>
      <c r="D304" s="182"/>
      <c r="E304" s="37">
        <v>5</v>
      </c>
      <c r="F304" s="94" t="str">
        <f>+AJ11</f>
        <v>BBraun Medical SA</v>
      </c>
      <c r="G304" s="73">
        <f>+AM292</f>
        <v>12928278.636363631</v>
      </c>
      <c r="H304" s="93"/>
      <c r="I304" s="18"/>
      <c r="J304" s="138"/>
      <c r="DT304" s="67"/>
      <c r="DU304" s="67"/>
      <c r="DV304" s="68"/>
      <c r="DW304" s="11"/>
    </row>
    <row r="305" spans="1:127" ht="49.5" customHeight="1">
      <c r="A305" s="184"/>
      <c r="B305" s="182"/>
      <c r="C305" s="35"/>
      <c r="D305" s="182"/>
      <c r="E305" s="51">
        <v>6</v>
      </c>
      <c r="F305" s="95" t="str">
        <f>+AO11</f>
        <v>SMITH &amp; NEPHEW</v>
      </c>
      <c r="G305" s="73">
        <f>+AR292</f>
        <v>62329039.090909079</v>
      </c>
      <c r="H305" s="93"/>
      <c r="I305" s="18"/>
      <c r="J305" s="138"/>
      <c r="DT305" s="67"/>
      <c r="DU305" s="67"/>
      <c r="DV305" s="68"/>
      <c r="DW305" s="11"/>
    </row>
    <row r="306" spans="1:127" ht="43.5" customHeight="1">
      <c r="A306" s="184"/>
      <c r="B306" s="182"/>
      <c r="C306" s="35"/>
      <c r="D306" s="182"/>
      <c r="E306" s="73">
        <v>7</v>
      </c>
      <c r="F306" s="73" t="str">
        <f>+AO11</f>
        <v>SMITH &amp; NEPHEW</v>
      </c>
      <c r="G306" s="73">
        <f>+AW292</f>
        <v>152717366.53545451</v>
      </c>
      <c r="H306" s="93"/>
      <c r="I306" s="93"/>
      <c r="J306" s="138"/>
      <c r="DT306" s="67"/>
      <c r="DU306" s="67"/>
      <c r="DV306" s="68"/>
      <c r="DW306" s="11"/>
    </row>
    <row r="307" spans="1:127" ht="41.25" customHeight="1">
      <c r="A307" s="184"/>
      <c r="B307" s="182"/>
      <c r="C307" s="35"/>
      <c r="D307" s="182"/>
      <c r="E307" s="73">
        <v>8</v>
      </c>
      <c r="F307" s="73" t="str">
        <f>+AT11</f>
        <v>Rafael Antonio Salamanca</v>
      </c>
      <c r="G307" s="73">
        <f>+AW292</f>
        <v>152717366.53545451</v>
      </c>
      <c r="H307" s="93"/>
      <c r="I307" s="18"/>
      <c r="J307" s="138"/>
      <c r="DT307" s="67"/>
      <c r="DU307" s="67"/>
      <c r="DV307" s="68"/>
      <c r="DW307" s="11"/>
    </row>
    <row r="308" spans="1:127" ht="39.75" customHeight="1">
      <c r="A308" s="184"/>
      <c r="B308" s="182"/>
      <c r="C308" s="35"/>
      <c r="D308" s="182"/>
      <c r="E308" s="73">
        <v>9</v>
      </c>
      <c r="F308" s="73" t="str">
        <f>+AY11</f>
        <v>BECTON DICKINSON</v>
      </c>
      <c r="G308" s="73">
        <f>+BB292</f>
        <v>20938977.399999999</v>
      </c>
      <c r="H308" s="93"/>
      <c r="I308" s="18"/>
      <c r="J308" s="138"/>
      <c r="DT308" s="67"/>
      <c r="DU308" s="67"/>
      <c r="DV308" s="68"/>
      <c r="DW308" s="11"/>
    </row>
    <row r="309" spans="1:127" ht="42.75" customHeight="1">
      <c r="A309" s="184"/>
      <c r="B309" s="182"/>
      <c r="C309" s="35"/>
      <c r="D309" s="182"/>
      <c r="E309" s="73">
        <v>10</v>
      </c>
      <c r="F309" s="73" t="str">
        <f>+BD11</f>
        <v>ADVANCED STERILIZATION PRODUCTS COLOMBIA SAS</v>
      </c>
      <c r="G309" s="73">
        <f>+BG292</f>
        <v>43334151.466666669</v>
      </c>
      <c r="H309" s="93"/>
      <c r="I309" s="18"/>
      <c r="J309" s="138"/>
      <c r="DT309" s="67"/>
      <c r="DU309" s="67"/>
      <c r="DV309" s="68"/>
      <c r="DW309" s="11"/>
    </row>
    <row r="310" spans="1:127" ht="36" customHeight="1">
      <c r="A310" s="184"/>
      <c r="B310" s="182"/>
      <c r="C310" s="35"/>
      <c r="D310" s="182"/>
      <c r="E310" s="72">
        <v>11</v>
      </c>
      <c r="F310" s="96" t="str">
        <f>+BI11</f>
        <v>DISCOLMETS S.A.S</v>
      </c>
      <c r="G310" s="73">
        <f>+BL292</f>
        <v>289704914.4545455</v>
      </c>
      <c r="H310" s="93"/>
      <c r="I310" s="18"/>
      <c r="J310" s="138"/>
      <c r="DT310" s="67"/>
      <c r="DU310" s="67"/>
      <c r="DV310" s="68"/>
      <c r="DW310" s="11"/>
    </row>
    <row r="311" spans="1:127" ht="45" customHeight="1">
      <c r="A311" s="184"/>
      <c r="B311" s="182"/>
      <c r="C311" s="35"/>
      <c r="D311" s="182"/>
      <c r="E311" s="73">
        <v>12</v>
      </c>
      <c r="F311" s="73" t="str">
        <f>+BN11</f>
        <v>ALFA</v>
      </c>
      <c r="G311" s="73">
        <f>+BQ292</f>
        <v>21132169.300000001</v>
      </c>
      <c r="H311" s="93"/>
      <c r="I311" s="18"/>
      <c r="J311" s="138"/>
      <c r="DT311" s="67"/>
      <c r="DU311" s="67"/>
      <c r="DV311" s="68"/>
      <c r="DW311" s="11"/>
    </row>
    <row r="312" spans="1:127" ht="30" customHeight="1">
      <c r="A312" s="184"/>
      <c r="B312" s="182"/>
      <c r="C312" s="35"/>
      <c r="D312" s="182"/>
      <c r="E312" s="73">
        <v>13</v>
      </c>
      <c r="F312" s="73" t="str">
        <f>+BS11</f>
        <v>ARPA MEDICAL SAS</v>
      </c>
      <c r="G312" s="73">
        <f>+BV292</f>
        <v>65016970.899999969</v>
      </c>
      <c r="H312" s="93"/>
      <c r="I312" s="18"/>
      <c r="J312" s="138"/>
      <c r="DT312" s="67"/>
      <c r="DU312" s="67"/>
      <c r="DV312" s="68"/>
      <c r="DW312" s="11"/>
    </row>
    <row r="313" spans="1:127" ht="41.25" customHeight="1">
      <c r="A313" s="184"/>
      <c r="B313" s="182"/>
      <c r="C313" s="35"/>
      <c r="D313" s="182"/>
      <c r="E313" s="73">
        <v>14</v>
      </c>
      <c r="F313" s="73" t="str">
        <f>+BX11</f>
        <v>SURGICON &amp; CIA S.A.S.</v>
      </c>
      <c r="G313" s="73">
        <f>+CA292</f>
        <v>78235516.290909082</v>
      </c>
      <c r="H313" s="93"/>
      <c r="I313" s="18"/>
      <c r="J313" s="137"/>
      <c r="DT313" s="67"/>
      <c r="DU313" s="67"/>
      <c r="DV313" s="68"/>
      <c r="DW313" s="11"/>
    </row>
    <row r="314" spans="1:127" ht="30" customHeight="1">
      <c r="A314" s="184"/>
      <c r="B314" s="182"/>
      <c r="C314" s="35"/>
      <c r="D314" s="182"/>
      <c r="E314" s="73">
        <v>15</v>
      </c>
      <c r="F314" s="185" t="str">
        <f>+BX11</f>
        <v>SURGICON &amp; CIA S.A.S.</v>
      </c>
      <c r="G314" s="73">
        <f>+CF292</f>
        <v>5121594.0936363563</v>
      </c>
      <c r="H314" s="93"/>
      <c r="I314" s="18"/>
      <c r="J314" s="137"/>
      <c r="DT314" s="67"/>
      <c r="DU314" s="67"/>
      <c r="DV314" s="68"/>
      <c r="DW314" s="11"/>
    </row>
    <row r="315" spans="1:127" ht="30" customHeight="1">
      <c r="A315" s="184"/>
      <c r="B315" s="182"/>
      <c r="C315" s="35"/>
      <c r="D315" s="182"/>
      <c r="E315" s="73">
        <v>16</v>
      </c>
      <c r="F315" s="142" t="str">
        <f>+CC11</f>
        <v>AMAREY NOVA MEDICAL S.A.</v>
      </c>
      <c r="G315" s="73">
        <f>+CK292</f>
        <v>511890.4</v>
      </c>
      <c r="H315" s="93"/>
      <c r="I315" s="18"/>
      <c r="J315" s="137"/>
      <c r="DT315" s="67"/>
      <c r="DU315" s="67"/>
      <c r="DV315" s="68"/>
      <c r="DW315" s="11"/>
    </row>
    <row r="316" spans="1:127" ht="30" customHeight="1">
      <c r="A316" s="184"/>
      <c r="B316" s="182"/>
      <c r="C316" s="35"/>
      <c r="D316" s="182"/>
      <c r="E316" s="73">
        <v>17</v>
      </c>
      <c r="F316" s="185" t="str">
        <f>+CH11</f>
        <v>MEQ TECNOLOGIA MEDICA S.A.S.</v>
      </c>
      <c r="G316" s="73">
        <f>+CP292</f>
        <v>96510607.390000001</v>
      </c>
      <c r="H316" s="93"/>
      <c r="I316" s="18"/>
      <c r="J316" s="137"/>
      <c r="DT316" s="67"/>
      <c r="DU316" s="67"/>
      <c r="DV316" s="68"/>
      <c r="DW316" s="11"/>
    </row>
    <row r="317" spans="1:127" ht="30" customHeight="1">
      <c r="A317" s="184"/>
      <c r="B317" s="182"/>
      <c r="C317" s="35"/>
      <c r="D317" s="182"/>
      <c r="E317" s="73">
        <v>18</v>
      </c>
      <c r="F317" s="185" t="str">
        <f>+CM11</f>
        <v>FRIDEN</v>
      </c>
      <c r="G317" s="73">
        <f>+CU292</f>
        <v>111051100.41636363</v>
      </c>
      <c r="H317" s="93"/>
      <c r="I317" s="18"/>
      <c r="J317" s="137"/>
      <c r="DT317" s="67"/>
      <c r="DU317" s="67"/>
      <c r="DV317" s="68"/>
      <c r="DW317" s="11"/>
    </row>
    <row r="318" spans="1:127" ht="30" customHeight="1">
      <c r="A318" s="184"/>
      <c r="B318" s="182"/>
      <c r="C318" s="35"/>
      <c r="D318" s="182"/>
      <c r="E318" s="73">
        <v>19</v>
      </c>
      <c r="F318" s="185" t="str">
        <f>+CR11</f>
        <v>LABORATORIOS GOTHAPLAST</v>
      </c>
      <c r="G318" s="73">
        <f>+DE292</f>
        <v>40720811.545454539</v>
      </c>
      <c r="H318" s="93"/>
      <c r="I318" s="18"/>
      <c r="J318" s="137"/>
      <c r="DT318" s="67"/>
      <c r="DU318" s="67"/>
      <c r="DV318" s="68"/>
      <c r="DW318" s="11"/>
    </row>
    <row r="319" spans="1:127" ht="30" customHeight="1">
      <c r="A319" s="184"/>
      <c r="B319" s="182"/>
      <c r="C319" s="35"/>
      <c r="D319" s="182"/>
      <c r="E319" s="73">
        <v>20</v>
      </c>
      <c r="F319" s="185" t="str">
        <f>+CW11</f>
        <v>NIPRO</v>
      </c>
      <c r="G319" s="73">
        <f>DJ292</f>
        <v>59141856.99999997</v>
      </c>
      <c r="H319" s="93"/>
      <c r="I319" s="18"/>
      <c r="J319" s="137"/>
      <c r="DT319" s="67"/>
      <c r="DU319" s="67"/>
      <c r="DV319" s="68"/>
      <c r="DW319" s="11"/>
    </row>
    <row r="320" spans="1:127" ht="30" customHeight="1">
      <c r="A320" s="184"/>
      <c r="B320" s="182"/>
      <c r="C320" s="35"/>
      <c r="D320" s="182"/>
      <c r="E320" s="73">
        <v>21</v>
      </c>
      <c r="F320" s="185" t="str">
        <f>+DB11</f>
        <v>M&amp;M EQUIPOS MEDICOS SAS</v>
      </c>
      <c r="G320" s="73">
        <f>+DO292</f>
        <v>16241200</v>
      </c>
      <c r="H320" s="93"/>
      <c r="I320" s="18"/>
      <c r="J320" s="137"/>
      <c r="DT320" s="67"/>
      <c r="DU320" s="67"/>
      <c r="DV320" s="68"/>
      <c r="DW320" s="11"/>
    </row>
    <row r="321" spans="1:127" ht="30" customHeight="1">
      <c r="A321" s="184"/>
      <c r="B321" s="182"/>
      <c r="C321" s="35"/>
      <c r="D321" s="182"/>
      <c r="E321" s="73">
        <v>22</v>
      </c>
      <c r="F321" s="73" t="s">
        <v>51</v>
      </c>
      <c r="G321" s="73">
        <f>+DQ292</f>
        <v>140978199.54037958</v>
      </c>
      <c r="H321" s="93"/>
      <c r="I321" s="18"/>
      <c r="J321" s="137"/>
      <c r="DT321" s="67"/>
      <c r="DU321" s="67"/>
      <c r="DV321" s="68"/>
      <c r="DW321" s="11"/>
    </row>
    <row r="322" spans="1:127" ht="30" customHeight="1">
      <c r="A322" s="184"/>
      <c r="B322" s="182"/>
      <c r="C322" s="35"/>
      <c r="D322" s="182"/>
      <c r="E322" s="73">
        <v>23</v>
      </c>
      <c r="F322" s="185" t="s">
        <v>677</v>
      </c>
      <c r="G322" s="73">
        <f>+DR292</f>
        <v>129504921.53775096</v>
      </c>
      <c r="H322" s="93"/>
      <c r="I322" s="18"/>
      <c r="J322" s="137"/>
      <c r="DT322" s="67"/>
      <c r="DU322" s="67"/>
      <c r="DV322" s="68"/>
      <c r="DW322" s="11"/>
    </row>
    <row r="323" spans="1:127" ht="30" customHeight="1">
      <c r="A323" s="184"/>
      <c r="B323" s="182"/>
      <c r="C323" s="35"/>
      <c r="D323" s="182"/>
      <c r="E323" s="73">
        <v>24</v>
      </c>
      <c r="F323" s="185" t="s">
        <v>678</v>
      </c>
      <c r="G323" s="73">
        <f>+DV292</f>
        <v>129504921.53775096</v>
      </c>
      <c r="H323" s="93"/>
      <c r="I323" s="18"/>
      <c r="J323" s="137"/>
      <c r="DT323" s="67"/>
      <c r="DU323" s="67"/>
      <c r="DV323" s="68"/>
      <c r="DW323" s="11"/>
    </row>
    <row r="324" spans="1:127" ht="30" customHeight="1">
      <c r="A324" s="184"/>
      <c r="B324" s="182"/>
      <c r="C324" s="35"/>
      <c r="D324" s="182"/>
      <c r="E324" s="143">
        <v>25</v>
      </c>
      <c r="F324" s="144" t="s">
        <v>675</v>
      </c>
      <c r="G324" s="143">
        <f>+DW292</f>
        <v>381196000.58648032</v>
      </c>
      <c r="H324" s="93"/>
      <c r="I324" s="18"/>
      <c r="J324" s="137"/>
      <c r="DT324" s="67"/>
      <c r="DU324" s="67"/>
      <c r="DV324" s="68"/>
      <c r="DW324" s="11"/>
    </row>
    <row r="325" spans="1:127" ht="30" customHeight="1">
      <c r="A325" s="305" t="s">
        <v>1</v>
      </c>
      <c r="B325" s="305"/>
      <c r="C325" s="305"/>
      <c r="D325" s="305"/>
      <c r="E325" s="305"/>
      <c r="F325" s="305"/>
      <c r="G325" s="305"/>
      <c r="H325" s="305"/>
      <c r="I325" s="18"/>
      <c r="J325" s="182"/>
      <c r="K325" s="182"/>
      <c r="L325" s="182"/>
      <c r="M325" s="182"/>
      <c r="N325" s="182"/>
      <c r="O325" s="182"/>
      <c r="P325" s="182"/>
      <c r="Q325" s="182"/>
      <c r="R325" s="145"/>
      <c r="S325" s="182"/>
      <c r="T325" s="182"/>
      <c r="U325" s="182"/>
      <c r="V325" s="182"/>
      <c r="W325" s="145"/>
      <c r="X325" s="182"/>
      <c r="Y325" s="182"/>
      <c r="Z325" s="182"/>
      <c r="AA325" s="182"/>
      <c r="AB325" s="145"/>
      <c r="AC325" s="182"/>
      <c r="AD325" s="182"/>
      <c r="AE325" s="182"/>
      <c r="AF325" s="182"/>
      <c r="AG325" s="145"/>
      <c r="AH325" s="182"/>
      <c r="AI325" s="182"/>
      <c r="AJ325" s="182"/>
      <c r="AK325" s="182"/>
      <c r="AL325" s="145"/>
      <c r="AM325" s="182"/>
      <c r="AN325" s="182"/>
      <c r="AO325" s="182"/>
      <c r="AP325" s="182"/>
      <c r="AQ325" s="145"/>
      <c r="AR325" s="182"/>
      <c r="AS325" s="182"/>
      <c r="AT325" s="182"/>
      <c r="AU325" s="182"/>
      <c r="AV325" s="145"/>
      <c r="AW325" s="182"/>
      <c r="AX325" s="182"/>
      <c r="AY325" s="182"/>
      <c r="AZ325" s="182"/>
      <c r="BA325" s="145"/>
      <c r="BB325" s="182"/>
      <c r="BC325" s="182"/>
      <c r="BD325" s="182"/>
      <c r="BE325" s="182"/>
      <c r="BF325" s="145"/>
      <c r="BG325" s="182"/>
      <c r="BH325" s="182"/>
      <c r="BI325" s="182"/>
      <c r="BJ325" s="182"/>
      <c r="BK325" s="145"/>
      <c r="BL325" s="182"/>
      <c r="BM325" s="182"/>
      <c r="BN325" s="182"/>
      <c r="BO325" s="182"/>
      <c r="BP325" s="145"/>
      <c r="BQ325" s="182"/>
      <c r="BR325" s="182"/>
      <c r="BS325" s="182"/>
      <c r="BT325" s="182"/>
      <c r="BU325" s="145"/>
      <c r="BV325" s="182"/>
      <c r="BW325" s="182"/>
      <c r="BX325" s="182"/>
      <c r="BY325" s="182"/>
      <c r="BZ325" s="145"/>
      <c r="CA325" s="182"/>
      <c r="CB325" s="182"/>
      <c r="CC325" s="182"/>
      <c r="CD325" s="182"/>
      <c r="CE325" s="145"/>
      <c r="CF325" s="182"/>
      <c r="CG325" s="182"/>
      <c r="CH325" s="182"/>
      <c r="CI325" s="182"/>
      <c r="CJ325" s="145"/>
      <c r="CK325" s="182"/>
      <c r="CL325" s="182"/>
      <c r="CM325" s="182"/>
      <c r="CN325" s="182"/>
      <c r="CO325" s="145"/>
      <c r="CP325" s="182"/>
      <c r="CQ325" s="182"/>
      <c r="CR325" s="182"/>
      <c r="CS325" s="182"/>
      <c r="CT325" s="145"/>
      <c r="CU325" s="182"/>
      <c r="CV325" s="182"/>
      <c r="CW325" s="182"/>
      <c r="CX325" s="182"/>
      <c r="CY325" s="145"/>
      <c r="CZ325" s="182"/>
      <c r="DA325" s="182"/>
      <c r="DB325" s="182"/>
      <c r="DC325" s="182"/>
      <c r="DD325" s="145"/>
      <c r="DE325" s="182"/>
      <c r="DF325" s="182"/>
      <c r="DG325" s="182"/>
      <c r="DH325" s="182"/>
      <c r="DI325" s="145"/>
      <c r="DJ325" s="182"/>
      <c r="DK325" s="182"/>
      <c r="DL325" s="182"/>
      <c r="DM325" s="182"/>
      <c r="DN325" s="145"/>
      <c r="DO325" s="182"/>
      <c r="DP325" s="182"/>
      <c r="DQ325" s="11"/>
      <c r="DR325" s="11"/>
      <c r="DS325" s="11"/>
      <c r="DT325" s="11"/>
      <c r="DU325" s="67"/>
      <c r="DV325" s="67"/>
      <c r="DW325" s="68"/>
    </row>
    <row r="326" spans="1:127" ht="8.1" customHeight="1">
      <c r="A326" s="7"/>
      <c r="B326" s="28"/>
      <c r="C326" s="35"/>
      <c r="D326" s="384" t="s">
        <v>34</v>
      </c>
      <c r="E326" s="384"/>
      <c r="F326" s="384"/>
      <c r="G326" s="384"/>
      <c r="H326" s="384"/>
      <c r="I326" s="18"/>
      <c r="DQ326" s="11"/>
      <c r="DR326" s="11"/>
      <c r="DS326" s="11"/>
      <c r="DT326" s="11"/>
      <c r="DU326" s="67"/>
      <c r="DV326" s="67"/>
      <c r="DW326" s="68"/>
    </row>
    <row r="327" spans="1:127" ht="30" customHeight="1">
      <c r="A327" s="328" t="s">
        <v>12</v>
      </c>
      <c r="B327" s="329"/>
      <c r="C327" s="329"/>
      <c r="D327" s="384"/>
      <c r="E327" s="384"/>
      <c r="F327" s="384"/>
      <c r="G327" s="384"/>
      <c r="H327" s="384"/>
      <c r="I327" s="18"/>
      <c r="J327" s="182"/>
      <c r="K327" s="182"/>
      <c r="L327" s="182"/>
      <c r="M327" s="182"/>
      <c r="N327" s="182"/>
      <c r="O327" s="182"/>
      <c r="P327" s="182"/>
      <c r="Q327" s="182"/>
      <c r="R327" s="145"/>
      <c r="S327" s="182"/>
      <c r="T327" s="182"/>
      <c r="U327" s="182"/>
      <c r="V327" s="182"/>
      <c r="W327" s="145"/>
      <c r="X327" s="182"/>
      <c r="Y327" s="182"/>
      <c r="Z327" s="182"/>
      <c r="AA327" s="182"/>
      <c r="AB327" s="145"/>
      <c r="AC327" s="182"/>
      <c r="AD327" s="182"/>
      <c r="AE327" s="182"/>
      <c r="AF327" s="182"/>
      <c r="AG327" s="145"/>
      <c r="AH327" s="182"/>
      <c r="AI327" s="182"/>
      <c r="AJ327" s="182"/>
      <c r="AK327" s="182"/>
      <c r="AL327" s="145"/>
      <c r="AM327" s="182"/>
      <c r="AN327" s="182"/>
      <c r="AO327" s="182"/>
      <c r="AP327" s="182"/>
      <c r="AQ327" s="145"/>
      <c r="AR327" s="182"/>
      <c r="AS327" s="182"/>
      <c r="AT327" s="182"/>
      <c r="AU327" s="182"/>
      <c r="AV327" s="145"/>
      <c r="AW327" s="182"/>
      <c r="AX327" s="182"/>
      <c r="AY327" s="182"/>
      <c r="AZ327" s="182"/>
      <c r="BA327" s="145"/>
      <c r="BB327" s="182"/>
      <c r="BC327" s="182"/>
      <c r="BD327" s="182"/>
      <c r="BE327" s="182"/>
      <c r="BF327" s="145"/>
      <c r="BG327" s="182"/>
      <c r="BH327" s="182"/>
      <c r="BI327" s="182"/>
      <c r="BJ327" s="182"/>
      <c r="BK327" s="145"/>
      <c r="BL327" s="182"/>
      <c r="BM327" s="182"/>
      <c r="BN327" s="182"/>
      <c r="BO327" s="182"/>
      <c r="BP327" s="145"/>
      <c r="BQ327" s="182"/>
      <c r="BR327" s="182"/>
      <c r="BS327" s="182"/>
      <c r="BT327" s="182"/>
      <c r="BU327" s="145"/>
      <c r="BV327" s="182"/>
      <c r="BW327" s="182"/>
      <c r="BX327" s="182"/>
      <c r="BY327" s="182"/>
      <c r="BZ327" s="145"/>
      <c r="CA327" s="182"/>
      <c r="CB327" s="182"/>
      <c r="CC327" s="182"/>
      <c r="CD327" s="182"/>
      <c r="CE327" s="145"/>
      <c r="CF327" s="182"/>
      <c r="CG327" s="182"/>
      <c r="CH327" s="182"/>
      <c r="CI327" s="182"/>
      <c r="CJ327" s="145"/>
      <c r="CK327" s="182"/>
      <c r="CL327" s="182"/>
      <c r="CM327" s="182"/>
      <c r="CN327" s="182"/>
      <c r="CO327" s="145"/>
      <c r="CP327" s="182"/>
      <c r="CQ327" s="182"/>
      <c r="CR327" s="182"/>
      <c r="CS327" s="182"/>
      <c r="CT327" s="145"/>
      <c r="CU327" s="182"/>
      <c r="CV327" s="182"/>
      <c r="CW327" s="182"/>
      <c r="CX327" s="182"/>
      <c r="CY327" s="145"/>
      <c r="CZ327" s="182"/>
      <c r="DA327" s="182"/>
      <c r="DB327" s="182"/>
      <c r="DC327" s="182"/>
      <c r="DD327" s="145"/>
      <c r="DE327" s="182"/>
      <c r="DF327" s="182"/>
      <c r="DG327" s="182"/>
      <c r="DH327" s="182"/>
      <c r="DI327" s="145"/>
      <c r="DJ327" s="182"/>
      <c r="DK327" s="182"/>
      <c r="DL327" s="182"/>
      <c r="DM327" s="182"/>
      <c r="DN327" s="145"/>
      <c r="DO327" s="182"/>
      <c r="DP327" s="182"/>
      <c r="DQ327" s="11"/>
      <c r="DR327" s="11"/>
      <c r="DS327" s="11"/>
      <c r="DT327" s="11"/>
      <c r="DU327" s="67"/>
      <c r="DV327" s="67"/>
      <c r="DW327" s="68"/>
    </row>
    <row r="328" spans="1:127" ht="8.1" customHeight="1">
      <c r="A328" s="8"/>
      <c r="B328" s="3"/>
      <c r="D328" s="16"/>
      <c r="I328" s="18"/>
      <c r="DQ328" s="11"/>
      <c r="DR328" s="11"/>
      <c r="DS328" s="11"/>
      <c r="DT328" s="11"/>
      <c r="DU328" s="67"/>
      <c r="DV328" s="67"/>
      <c r="DW328" s="68"/>
    </row>
    <row r="329" spans="1:127" ht="30" customHeight="1" thickBot="1">
      <c r="A329" s="323" t="s">
        <v>13</v>
      </c>
      <c r="B329" s="324"/>
      <c r="C329" s="325"/>
      <c r="D329" s="382">
        <v>45546</v>
      </c>
      <c r="E329" s="382"/>
      <c r="F329" s="382"/>
      <c r="G329" s="382"/>
      <c r="H329" s="382"/>
      <c r="I329" s="20"/>
      <c r="J329" s="9"/>
      <c r="K329" s="9"/>
      <c r="L329" s="9"/>
      <c r="M329" s="9"/>
      <c r="N329" s="9"/>
      <c r="O329" s="9"/>
      <c r="P329" s="9"/>
      <c r="Q329" s="9"/>
      <c r="R329" s="147"/>
      <c r="S329" s="9"/>
      <c r="T329" s="9"/>
      <c r="U329" s="9"/>
      <c r="V329" s="9"/>
      <c r="W329" s="147"/>
      <c r="X329" s="9"/>
      <c r="Y329" s="9"/>
      <c r="Z329" s="9"/>
      <c r="AA329" s="9"/>
      <c r="AB329" s="147"/>
      <c r="AC329" s="9"/>
      <c r="AD329" s="9"/>
      <c r="AE329" s="9"/>
      <c r="AF329" s="9"/>
      <c r="AG329" s="147"/>
      <c r="AH329" s="9"/>
      <c r="AI329" s="9"/>
      <c r="AJ329" s="9"/>
      <c r="AK329" s="9"/>
      <c r="AL329" s="147"/>
      <c r="AM329" s="9"/>
      <c r="AN329" s="9"/>
      <c r="AO329" s="9"/>
      <c r="AP329" s="9"/>
      <c r="AQ329" s="147"/>
      <c r="AR329" s="9"/>
      <c r="AS329" s="9"/>
      <c r="AT329" s="9"/>
      <c r="AU329" s="9"/>
      <c r="AV329" s="147"/>
      <c r="AW329" s="9"/>
      <c r="AX329" s="9"/>
      <c r="AY329" s="9"/>
      <c r="AZ329" s="9"/>
      <c r="BA329" s="147"/>
      <c r="BB329" s="9"/>
      <c r="BC329" s="9"/>
      <c r="BD329" s="9"/>
      <c r="BE329" s="9"/>
      <c r="BF329" s="147"/>
      <c r="BG329" s="9"/>
      <c r="BH329" s="9"/>
      <c r="BI329" s="9"/>
      <c r="BJ329" s="9"/>
      <c r="BK329" s="147"/>
      <c r="BL329" s="9"/>
      <c r="BM329" s="9"/>
      <c r="BN329" s="9"/>
      <c r="BO329" s="9"/>
      <c r="BP329" s="147"/>
      <c r="BQ329" s="9"/>
      <c r="BR329" s="9"/>
      <c r="BS329" s="9"/>
      <c r="BT329" s="9"/>
      <c r="BU329" s="147"/>
      <c r="BV329" s="9"/>
      <c r="BW329" s="9"/>
      <c r="BX329" s="9"/>
      <c r="BY329" s="9"/>
      <c r="BZ329" s="147"/>
      <c r="CA329" s="9"/>
      <c r="CB329" s="9"/>
      <c r="CC329" s="9"/>
      <c r="CD329" s="9"/>
      <c r="CE329" s="147"/>
      <c r="CF329" s="9"/>
      <c r="CG329" s="9"/>
      <c r="CH329" s="9"/>
      <c r="CI329" s="9"/>
      <c r="CJ329" s="147"/>
      <c r="CK329" s="9"/>
      <c r="CL329" s="9"/>
      <c r="CM329" s="9"/>
      <c r="CN329" s="9"/>
      <c r="CO329" s="147"/>
      <c r="CP329" s="9"/>
      <c r="CQ329" s="9"/>
      <c r="CR329" s="9"/>
      <c r="CS329" s="9"/>
      <c r="CT329" s="147"/>
      <c r="CU329" s="9"/>
      <c r="CV329" s="9"/>
      <c r="CW329" s="9"/>
      <c r="CX329" s="9"/>
      <c r="CY329" s="147"/>
      <c r="CZ329" s="9"/>
      <c r="DA329" s="9"/>
      <c r="DB329" s="9"/>
      <c r="DC329" s="9"/>
      <c r="DD329" s="147"/>
      <c r="DE329" s="9"/>
      <c r="DF329" s="9"/>
      <c r="DG329" s="9"/>
      <c r="DH329" s="9"/>
      <c r="DI329" s="147"/>
      <c r="DJ329" s="9"/>
      <c r="DK329" s="9"/>
      <c r="DL329" s="9"/>
      <c r="DM329" s="9"/>
      <c r="DN329" s="147"/>
      <c r="DO329" s="9"/>
      <c r="DP329" s="9"/>
      <c r="DQ329" s="12"/>
      <c r="DR329" s="12"/>
      <c r="DS329" s="12"/>
      <c r="DT329" s="12"/>
      <c r="DU329" s="69"/>
      <c r="DV329" s="69"/>
      <c r="DW329" s="70"/>
    </row>
  </sheetData>
  <autoFilter ref="DQ12:ES292" xr:uid="{00000000-0009-0000-0000-000002000000}"/>
  <mergeCells count="93">
    <mergeCell ref="A329:C329"/>
    <mergeCell ref="D329:H329"/>
    <mergeCell ref="CR292:CT292"/>
    <mergeCell ref="CW292:CY292"/>
    <mergeCell ref="DB292:DD292"/>
    <mergeCell ref="AJ292:AL292"/>
    <mergeCell ref="AO292:AQ292"/>
    <mergeCell ref="AT292:AV292"/>
    <mergeCell ref="AY292:BA292"/>
    <mergeCell ref="BD292:BF292"/>
    <mergeCell ref="BI292:BK292"/>
    <mergeCell ref="A294:E294"/>
    <mergeCell ref="I294:DP294"/>
    <mergeCell ref="A325:H325"/>
    <mergeCell ref="D326:H327"/>
    <mergeCell ref="A327:C327"/>
    <mergeCell ref="DG292:DI292"/>
    <mergeCell ref="DL292:DN292"/>
    <mergeCell ref="DQ293:DW293"/>
    <mergeCell ref="BN292:BP292"/>
    <mergeCell ref="BS292:BU292"/>
    <mergeCell ref="BX292:BZ292"/>
    <mergeCell ref="CC292:CE292"/>
    <mergeCell ref="CH292:CJ292"/>
    <mergeCell ref="CM292:CO292"/>
    <mergeCell ref="AE292:AG292"/>
    <mergeCell ref="BX11:CA11"/>
    <mergeCell ref="CC11:CF11"/>
    <mergeCell ref="CH11:CK11"/>
    <mergeCell ref="CM11:CP11"/>
    <mergeCell ref="AJ11:AM11"/>
    <mergeCell ref="AO11:AR11"/>
    <mergeCell ref="A292:E292"/>
    <mergeCell ref="J292:M292"/>
    <mergeCell ref="P292:R292"/>
    <mergeCell ref="U292:W292"/>
    <mergeCell ref="Z292:AB292"/>
    <mergeCell ref="CC10:CF10"/>
    <mergeCell ref="CH10:CK10"/>
    <mergeCell ref="CM10:CP10"/>
    <mergeCell ref="AT11:AW11"/>
    <mergeCell ref="AY11:BB11"/>
    <mergeCell ref="BD11:BG11"/>
    <mergeCell ref="BI11:BL11"/>
    <mergeCell ref="BN11:BQ11"/>
    <mergeCell ref="BX10:CA10"/>
    <mergeCell ref="BS11:BV11"/>
    <mergeCell ref="I11:N11"/>
    <mergeCell ref="P11:S11"/>
    <mergeCell ref="U11:X11"/>
    <mergeCell ref="Z11:AC11"/>
    <mergeCell ref="AE11:AH11"/>
    <mergeCell ref="DG10:DJ10"/>
    <mergeCell ref="DL10:DO10"/>
    <mergeCell ref="DQ10:DW10"/>
    <mergeCell ref="CR10:CU10"/>
    <mergeCell ref="CW10:CZ10"/>
    <mergeCell ref="DB11:DE11"/>
    <mergeCell ref="DG11:DJ11"/>
    <mergeCell ref="DL11:DO11"/>
    <mergeCell ref="DQ11:DW11"/>
    <mergeCell ref="CR11:CU11"/>
    <mergeCell ref="CW11:CZ11"/>
    <mergeCell ref="A9:E11"/>
    <mergeCell ref="DQ9:DW9"/>
    <mergeCell ref="I10:N10"/>
    <mergeCell ref="P10:S10"/>
    <mergeCell ref="U10:X10"/>
    <mergeCell ref="Z10:AC10"/>
    <mergeCell ref="AE10:AH10"/>
    <mergeCell ref="AJ10:AM10"/>
    <mergeCell ref="AO10:AR10"/>
    <mergeCell ref="AT10:AW10"/>
    <mergeCell ref="DB10:DE10"/>
    <mergeCell ref="AY10:BB10"/>
    <mergeCell ref="BD10:BG10"/>
    <mergeCell ref="BI10:BL10"/>
    <mergeCell ref="BN10:BQ10"/>
    <mergeCell ref="BS10:BV10"/>
    <mergeCell ref="A8:D8"/>
    <mergeCell ref="E8:DW8"/>
    <mergeCell ref="A1:D4"/>
    <mergeCell ref="E1:DP2"/>
    <mergeCell ref="DQ1:DW1"/>
    <mergeCell ref="DQ2:DW2"/>
    <mergeCell ref="E3:DP4"/>
    <mergeCell ref="DQ3:DW3"/>
    <mergeCell ref="DQ4:DW4"/>
    <mergeCell ref="C5:DW5"/>
    <mergeCell ref="A6:D6"/>
    <mergeCell ref="E6:DP6"/>
    <mergeCell ref="DQ6:DW6"/>
    <mergeCell ref="A7:DW7"/>
  </mergeCells>
  <conditionalFormatting sqref="B142:B265">
    <cfRule type="duplicateValues" dxfId="1" priority="2"/>
  </conditionalFormatting>
  <conditionalFormatting sqref="B13:C291">
    <cfRule type="duplicateValues" dxfId="0" priority="1"/>
  </conditionalFormatting>
  <printOptions horizontalCentered="1" verticalCentered="1"/>
  <pageMargins left="0.23622047244094491" right="0.23622047244094491" top="0.15748031496062992" bottom="0.15748031496062992" header="0.31496062992125984" footer="0.31496062992125984"/>
  <pageSetup scale="10" fitToHeight="0"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ESTUDIO</vt:lpstr>
      <vt:lpstr>Hoja1</vt:lpstr>
      <vt:lpstr>VERIFICACION</vt:lpstr>
      <vt:lpstr>ESTUDIO!Área_de_impresión</vt:lpstr>
      <vt:lpstr>VERIFICACION!Área_de_impresión</vt:lpstr>
      <vt:lpstr>ESTUDIO!Títulos_a_imprimir</vt:lpstr>
      <vt:lpstr>VERIFICACION!Títulos_a_imprimir</vt:lpstr>
    </vt:vector>
  </TitlesOfParts>
  <Company>RevolucionUnattended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Carolo</dc:creator>
  <cp:lastModifiedBy>Estudios Previos USS Chapinero</cp:lastModifiedBy>
  <cp:lastPrinted>2025-07-15T19:54:50Z</cp:lastPrinted>
  <dcterms:created xsi:type="dcterms:W3CDTF">2014-09-13T23:34:36Z</dcterms:created>
  <dcterms:modified xsi:type="dcterms:W3CDTF">2025-08-01T17:15:59Z</dcterms:modified>
</cp:coreProperties>
</file>